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HELEN.BURGESS\AppData\Local\Microsoft\Windows\INetCache\Content.Outlook\PD3IJQGE\"/>
    </mc:Choice>
  </mc:AlternateContent>
  <xr:revisionPtr revIDLastSave="0" documentId="13_ncr:1_{D3FF20EC-0D27-4FCD-8C78-8A841EE3AFD1}" xr6:coauthVersionLast="45" xr6:coauthVersionMax="45" xr10:uidLastSave="{00000000-0000-0000-0000-000000000000}"/>
  <workbookProtection workbookAlgorithmName="SHA-512" workbookHashValue="bR5R7DpI7TseNh+dHwjnXKdE8vh+5xdMmtxCmzAhkYwqAvPUXu0SMVwZa7Er+0mfGcZKhlXjMba6VD1D8RE/4A==" workbookSaltValue="Ci3+QBhQzxalsIW/+gtfKw==" workbookSpinCount="100000" lockStructure="1"/>
  <bookViews>
    <workbookView xWindow="-120" yWindow="-120" windowWidth="25440" windowHeight="15390" tabRatio="836" firstSheet="2" activeTab="5" xr2:uid="{00000000-000D-0000-FFFF-FFFF00000000}"/>
  </bookViews>
  <sheets>
    <sheet name="Notes to complete FPR" sheetId="41" r:id="rId1"/>
    <sheet name="Front Sheet" sheetId="19" r:id="rId2"/>
    <sheet name="Definitions" sheetId="28" r:id="rId3"/>
    <sheet name="Segmented Business Analysis" sheetId="2" r:id="rId4"/>
    <sheet name="Consolidated Business Analysis" sheetId="1" r:id="rId5"/>
    <sheet name="Ratios" sheetId="24" r:id="rId6"/>
    <sheet name="Graphs" sheetId="25" r:id="rId7"/>
    <sheet name="Development and Financing" sheetId="21" r:id="rId8"/>
    <sheet name="Sign-Off sheet" sheetId="22" r:id="rId9"/>
    <sheet name="Providers workings" sheetId="30" r:id="rId10"/>
    <sheet name="Disclaimer" sheetId="29" r:id="rId11"/>
    <sheet name="ControlSheet" sheetId="42" state="hidden" r:id="rId12"/>
    <sheet name="Salesforce" sheetId="33" state="hidden" r:id="rId13"/>
    <sheet name="ControlSheet_Bkup" sheetId="40" state="hidden" r:id="rId14"/>
    <sheet name="LogSheet" sheetId="36" r:id="rId15"/>
    <sheet name="check name" sheetId="38" state="hidden" r:id="rId16"/>
    <sheet name="Sheet1" sheetId="39" state="hidden" r:id="rId17"/>
  </sheets>
  <externalReferences>
    <externalReference r:id="rId18"/>
    <externalReference r:id="rId19"/>
  </externalReferences>
  <definedNames>
    <definedName name="_xlnm._FilterDatabase" localSheetId="15" hidden="1">'check name'!$G$5:$L$2474</definedName>
    <definedName name="_xlnm._FilterDatabase" localSheetId="11" hidden="1">ControlSheet!$A$1:$XFB$4337</definedName>
    <definedName name="_xlnm._FilterDatabase" localSheetId="13" hidden="1">ControlSheet_Bkup!$1:$4300</definedName>
    <definedName name="Aa">'Segmented Business Analysis'!$A$13</definedName>
    <definedName name="Ab">'Segmented Business Analysis'!$A$21</definedName>
    <definedName name="Ac">'Segmented Business Analysis'!$A$86</definedName>
    <definedName name="Ad">'Segmented Business Analysis'!$A$121</definedName>
    <definedName name="Ae" localSheetId="15">'Segmented Business Analysis'!#REF!</definedName>
    <definedName name="Ae" localSheetId="11">'Segmented Business Analysis'!#REF!</definedName>
    <definedName name="Ae" localSheetId="0">'[1]Segmented Business Analysis'!#REF!</definedName>
    <definedName name="Ae">'Segmented Business Analysis'!#REF!</definedName>
    <definedName name="Af">'Segmented Business Analysis'!$A$54</definedName>
    <definedName name="Ag" localSheetId="15">'Segmented Business Analysis'!#REF!</definedName>
    <definedName name="Ag" localSheetId="11">'Segmented Business Analysis'!#REF!</definedName>
    <definedName name="Ag" localSheetId="0">'[1]Segmented Business Analysis'!#REF!</definedName>
    <definedName name="Ag">'Segmented Business Analysis'!#REF!</definedName>
    <definedName name="Ah" localSheetId="15">'Segmented Business Analysis'!#REF!</definedName>
    <definedName name="Ah" localSheetId="11">'Segmented Business Analysis'!#REF!</definedName>
    <definedName name="Ah" localSheetId="0">'[1]Segmented Business Analysis'!#REF!</definedName>
    <definedName name="Ah">'Segmented Business Analysis'!#REF!</definedName>
    <definedName name="Ai">'Consolidated Business Analysis'!$A$13</definedName>
    <definedName name="Aj">'Consolidated Business Analysis'!$A$60</definedName>
    <definedName name="Ak">'Consolidated Business Analysis'!$A$133</definedName>
    <definedName name="CBA_AccomAgedCare_ACT1" localSheetId="0">'[1]Consolidated Business Analysis'!#REF!</definedName>
    <definedName name="CBA_AccomAgedCare_ACT1">'Consolidated Business Analysis'!#REF!</definedName>
    <definedName name="CBA_AccomAgedCare_ACT2">'Consolidated Business Analysis'!$C$96</definedName>
    <definedName name="CBA_AccomAgedCare_ACT3">'Consolidated Business Analysis'!$D$96</definedName>
    <definedName name="CBA_AccomAgedCare_FC01">'Consolidated Business Analysis'!$G$96</definedName>
    <definedName name="CBA_AccomAgedCare_FC02">'Consolidated Business Analysis'!$H$96</definedName>
    <definedName name="CBA_AccomAgedCare_FC03">'Consolidated Business Analysis'!$I$96</definedName>
    <definedName name="CBA_AccomAgedCare_FC04">'Consolidated Business Analysis'!$J$96</definedName>
    <definedName name="CBA_AccomAgedCare_FC05">'Consolidated Business Analysis'!$K$96</definedName>
    <definedName name="CBA_AccomAgedCare_FC06">'Consolidated Business Analysis'!$L$96</definedName>
    <definedName name="CBA_AccomAgedCare_FC07">'Consolidated Business Analysis'!$M$96</definedName>
    <definedName name="CBA_AccomAgedCare_FC08">'Consolidated Business Analysis'!$N$96</definedName>
    <definedName name="CBA_AccomAgedCare_FC09">'Consolidated Business Analysis'!$O$96</definedName>
    <definedName name="CBA_AccomAgedCare_FC10">'Consolidated Business Analysis'!$P$96</definedName>
    <definedName name="CBA_AccomAgedCare_FLD">'Consolidated Business Analysis'!$A$96</definedName>
    <definedName name="CBA_AdjNonCashIncome_ACT1" localSheetId="0">'[1]Consolidated Business Analysis'!#REF!</definedName>
    <definedName name="CBA_AdjNonCashIncome_ACT1">'Consolidated Business Analysis'!#REF!</definedName>
    <definedName name="CBA_AdjNonCashIncome_ACT2">'Consolidated Business Analysis'!$C$179</definedName>
    <definedName name="CBA_AdjNonCashIncome_ACT3">'Consolidated Business Analysis'!$D$179</definedName>
    <definedName name="CBA_AdjNonCashIncome_FC01">'Consolidated Business Analysis'!$G$179</definedName>
    <definedName name="CBA_AdjNonCashIncome_FC02">'Consolidated Business Analysis'!$H$179</definedName>
    <definedName name="CBA_AdjNonCashIncome_FC03">'Consolidated Business Analysis'!$I$179</definedName>
    <definedName name="CBA_AdjNonCashIncome_FC04">'Consolidated Business Analysis'!$J$179</definedName>
    <definedName name="CBA_AdjNonCashIncome_FC05">'Consolidated Business Analysis'!$K$179</definedName>
    <definedName name="CBA_AdjNonCashIncome_FC06">'Consolidated Business Analysis'!$L$179</definedName>
    <definedName name="CBA_AdjNonCashIncome_FC07">'Consolidated Business Analysis'!$M$179</definedName>
    <definedName name="CBA_AdjNonCashIncome_FC08">'Consolidated Business Analysis'!$N$179</definedName>
    <definedName name="CBA_AdjNonCashIncome_FC09">'Consolidated Business Analysis'!$O$179</definedName>
    <definedName name="CBA_AdjNonCashIncome_FC10">'Consolidated Business Analysis'!$P$179</definedName>
    <definedName name="CBA_AdjNonCashIncome_FLD">'Consolidated Business Analysis'!$A$179</definedName>
    <definedName name="CBA_AdjOthNonCashIncome_ACT1" localSheetId="0">'[1]Consolidated Business Analysis'!#REF!</definedName>
    <definedName name="CBA_AdjOthNonCashIncome_ACT1">'Consolidated Business Analysis'!#REF!</definedName>
    <definedName name="CBA_AdjOthNonCashIncome_ACT2">'Consolidated Business Analysis'!$C$180</definedName>
    <definedName name="CBA_AdjOthNonCashIncome_ACT3">'Consolidated Business Analysis'!$D$180</definedName>
    <definedName name="CBA_AdjOthNonCashIncome_FC01">'Consolidated Business Analysis'!$G$180</definedName>
    <definedName name="CBA_AdjOthNonCashIncome_FC02">'Consolidated Business Analysis'!$H$180</definedName>
    <definedName name="CBA_AdjOthNonCashIncome_FC03">'Consolidated Business Analysis'!$I$180</definedName>
    <definedName name="CBA_AdjOthNonCashIncome_FC04">'Consolidated Business Analysis'!$J$180</definedName>
    <definedName name="CBA_AdjOthNonCashIncome_FC05">'Consolidated Business Analysis'!$K$180</definedName>
    <definedName name="CBA_AdjOthNonCashIncome_FC06">'Consolidated Business Analysis'!$L$180</definedName>
    <definedName name="CBA_AdjOthNonCashIncome_FC07">'Consolidated Business Analysis'!$M$180</definedName>
    <definedName name="CBA_AdjOthNonCashIncome_FC08">'Consolidated Business Analysis'!$N$180</definedName>
    <definedName name="CBA_AdjOthNonCashIncome_FC09">'Consolidated Business Analysis'!$O$180</definedName>
    <definedName name="CBA_AdjOthNonCashIncome_FC10">'Consolidated Business Analysis'!$P$180</definedName>
    <definedName name="CBA_AdjOthNonCashIncome_FLD">'Consolidated Business Analysis'!$A$180</definedName>
    <definedName name="CBA_AssetRevalReserve_ACT1" localSheetId="0">'[1]Consolidated Business Analysis'!#REF!</definedName>
    <definedName name="CBA_AssetRevalReserve_ACT1">'Consolidated Business Analysis'!#REF!</definedName>
    <definedName name="CBA_AssetRevalReserve_ACT2">'Consolidated Business Analysis'!$C$123</definedName>
    <definedName name="CBA_AssetRevalReserve_ACT3">'Consolidated Business Analysis'!$D$123</definedName>
    <definedName name="CBA_AssetRevalReserve_FC01">'Consolidated Business Analysis'!$G$123</definedName>
    <definedName name="CBA_AssetRevalReserve_FC02">'Consolidated Business Analysis'!$H$123</definedName>
    <definedName name="CBA_AssetRevalReserve_FC03">'Consolidated Business Analysis'!$I$123</definedName>
    <definedName name="CBA_AssetRevalReserve_FC04">'Consolidated Business Analysis'!$J$123</definedName>
    <definedName name="CBA_AssetRevalReserve_FC05">'Consolidated Business Analysis'!$K$123</definedName>
    <definedName name="CBA_AssetRevalReserve_FC06">'Consolidated Business Analysis'!$L$123</definedName>
    <definedName name="CBA_AssetRevalReserve_FC07">'Consolidated Business Analysis'!$M$123</definedName>
    <definedName name="CBA_AssetRevalReserve_FC08">'Consolidated Business Analysis'!$N$123</definedName>
    <definedName name="CBA_AssetRevalReserve_FC09">'Consolidated Business Analysis'!$O$123</definedName>
    <definedName name="CBA_AssetRevalReserve_FC10">'Consolidated Business Analysis'!$P$123</definedName>
    <definedName name="CBA_AssetRevalReserve_FLD">'Consolidated Business Analysis'!$A$123</definedName>
    <definedName name="CBA_AvailOverdraft_ACT1" localSheetId="0">'[1]Consolidated Business Analysis'!#REF!</definedName>
    <definedName name="CBA_AvailOverdraft_ACT1">'Consolidated Business Analysis'!#REF!</definedName>
    <definedName name="CBA_AvailOverdraft_ACT2">'Consolidated Business Analysis'!$C$128</definedName>
    <definedName name="CBA_AvailOverdraft_ACT3">'Consolidated Business Analysis'!$D$128</definedName>
    <definedName name="CBA_AvailOverdraft_FC01">'Consolidated Business Analysis'!$G$128</definedName>
    <definedName name="CBA_AvailOverdraft_FC02">'Consolidated Business Analysis'!$H$128</definedName>
    <definedName name="CBA_AvailOverdraft_FC03">'Consolidated Business Analysis'!$I$128</definedName>
    <definedName name="CBA_AvailOverdraft_FC04">'Consolidated Business Analysis'!$J$128</definedName>
    <definedName name="CBA_AvailOverdraft_FC05">'Consolidated Business Analysis'!$K$128</definedName>
    <definedName name="CBA_AvailOverdraft_FC06">'Consolidated Business Analysis'!$L$128</definedName>
    <definedName name="CBA_AvailOverdraft_FC07">'Consolidated Business Analysis'!$M$128</definedName>
    <definedName name="CBA_AvailOverdraft_FC08">'Consolidated Business Analysis'!$N$128</definedName>
    <definedName name="CBA_AvailOverdraft_FC09">'Consolidated Business Analysis'!$O$128</definedName>
    <definedName name="CBA_AvailOverdraft_FC10">'Consolidated Business Analysis'!$P$128</definedName>
    <definedName name="CBA_AvailOverdraft_FLD">'Consolidated Business Analysis'!$A$128</definedName>
    <definedName name="CBA_AvgFTE_ACT1" localSheetId="0">'[1]Consolidated Business Analysis'!#REF!</definedName>
    <definedName name="CBA_AvgFTE_ACT1">'Consolidated Business Analysis'!#REF!</definedName>
    <definedName name="CBA_AvgFTE_ACT2">'Consolidated Business Analysis'!$C$207</definedName>
    <definedName name="CBA_AvgFTE_ACT3">'Consolidated Business Analysis'!$D$207</definedName>
    <definedName name="CBA_AvgFTE_FC01">'Consolidated Business Analysis'!$G$207</definedName>
    <definedName name="CBA_AvgFTE_FC02">'Consolidated Business Analysis'!$H$207</definedName>
    <definedName name="CBA_AvgFTE_FC03">'Consolidated Business Analysis'!$I$207</definedName>
    <definedName name="CBA_AvgFTE_FC04">'Consolidated Business Analysis'!$J$207</definedName>
    <definedName name="CBA_AvgFTE_FC05">'Consolidated Business Analysis'!$K$207</definedName>
    <definedName name="CBA_AvgFTE_FC06">'Consolidated Business Analysis'!$L$207</definedName>
    <definedName name="CBA_AvgFTE_FC07">'Consolidated Business Analysis'!$M$207</definedName>
    <definedName name="CBA_AvgFTE_FC08">'Consolidated Business Analysis'!$N$207</definedName>
    <definedName name="CBA_AvgFTE_FC09">'Consolidated Business Analysis'!$O$207</definedName>
    <definedName name="CBA_AvgFTE_FC10">'Consolidated Business Analysis'!$P$207</definedName>
    <definedName name="CBA_AvgFTE_FLD">'Consolidated Business Analysis'!$A$207</definedName>
    <definedName name="CBA_AvgVolFTE_ACT1" localSheetId="0">'[1]Consolidated Business Analysis'!#REF!</definedName>
    <definedName name="CBA_AvgVolFTE_ACT1">'Consolidated Business Analysis'!#REF!</definedName>
    <definedName name="CBA_AvgVolFTE_ACT2">'Consolidated Business Analysis'!$C$208</definedName>
    <definedName name="CBA_AvgVolFTE_ACT3">'Consolidated Business Analysis'!$D$208</definedName>
    <definedName name="CBA_AvgVolFTE_FC01">'Consolidated Business Analysis'!$G$208</definedName>
    <definedName name="CBA_AvgVolFTE_FC02">'Consolidated Business Analysis'!$H$208</definedName>
    <definedName name="CBA_AvgVolFTE_FC03">'Consolidated Business Analysis'!$I$208</definedName>
    <definedName name="CBA_AvgVolFTE_FC04">'Consolidated Business Analysis'!$J$208</definedName>
    <definedName name="CBA_AvgVolFTE_FC05">'Consolidated Business Analysis'!$K$208</definedName>
    <definedName name="CBA_AvgVolFTE_FC06">'Consolidated Business Analysis'!$L$208</definedName>
    <definedName name="CBA_AvgVolFTE_FC07">'Consolidated Business Analysis'!$M$208</definedName>
    <definedName name="CBA_AvgVolFTE_FC08">'Consolidated Business Analysis'!$N$208</definedName>
    <definedName name="CBA_AvgVolFTE_FC09">'Consolidated Business Analysis'!$O$208</definedName>
    <definedName name="CBA_AvgVolFTE_FC10">'Consolidated Business Analysis'!$P$208</definedName>
    <definedName name="CBA_AvgVolFTE_FLD">'Consolidated Business Analysis'!$A$208</definedName>
    <definedName name="CBA_BadDebt_ACT1" localSheetId="0">'[1]Consolidated Business Analysis'!#REF!</definedName>
    <definedName name="CBA_BadDebt_ACT1">'Consolidated Business Analysis'!#REF!</definedName>
    <definedName name="CBA_BadDebt_ACT2">'Consolidated Business Analysis'!$C$30</definedName>
    <definedName name="CBA_BadDebt_ACT3">'Consolidated Business Analysis'!$D$30</definedName>
    <definedName name="CBA_BadDebt_FC01">'Consolidated Business Analysis'!$G$30</definedName>
    <definedName name="CBA_BadDebt_FC02">'Consolidated Business Analysis'!$H$30</definedName>
    <definedName name="CBA_BadDebt_FC03">'Consolidated Business Analysis'!$I$30</definedName>
    <definedName name="CBA_BadDebt_FC04">'Consolidated Business Analysis'!$J$30</definedName>
    <definedName name="CBA_BadDebt_FC05">'Consolidated Business Analysis'!$K$30</definedName>
    <definedName name="CBA_BadDebt_FC06">'Consolidated Business Analysis'!$L$30</definedName>
    <definedName name="CBA_BadDebt_FC07">'Consolidated Business Analysis'!$M$30</definedName>
    <definedName name="CBA_BadDebt_FC08">'Consolidated Business Analysis'!$N$30</definedName>
    <definedName name="CBA_BadDebt_FC09">'Consolidated Business Analysis'!$O$30</definedName>
    <definedName name="CBA_BadDebt_FC10">'Consolidated Business Analysis'!$P$30</definedName>
    <definedName name="CBA_BadDebt_FLD">'Consolidated Business Analysis'!$A$30</definedName>
    <definedName name="CBA_BkOverdrafts_ACT1" localSheetId="0">'[1]Consolidated Business Analysis'!#REF!</definedName>
    <definedName name="CBA_BkOverdrafts_ACT1">'Consolidated Business Analysis'!#REF!</definedName>
    <definedName name="CBA_BkOverdrafts_ACT2">'Consolidated Business Analysis'!$C$87</definedName>
    <definedName name="CBA_BkOverdrafts_ACT3">'Consolidated Business Analysis'!$D$87</definedName>
    <definedName name="CBA_BkOverdrafts_FC01">'Consolidated Business Analysis'!$G$87</definedName>
    <definedName name="CBA_BkOverdrafts_FC02">'Consolidated Business Analysis'!$H$87</definedName>
    <definedName name="CBA_BkOverdrafts_FC03">'Consolidated Business Analysis'!$I$87</definedName>
    <definedName name="CBA_BkOverdrafts_FC04">'Consolidated Business Analysis'!$J$87</definedName>
    <definedName name="CBA_BkOverdrafts_FC05">'Consolidated Business Analysis'!$K$87</definedName>
    <definedName name="CBA_BkOverdrafts_FC06">'Consolidated Business Analysis'!$L$87</definedName>
    <definedName name="CBA_BkOverdrafts_FC07">'Consolidated Business Analysis'!$M$87</definedName>
    <definedName name="CBA_BkOverdrafts_FC08">'Consolidated Business Analysis'!$N$87</definedName>
    <definedName name="CBA_BkOverdrafts_FC09">'Consolidated Business Analysis'!$O$87</definedName>
    <definedName name="CBA_BkOverdrafts_FC10">'Consolidated Business Analysis'!$P$87</definedName>
    <definedName name="CBA_BkOverdrafts_FLD">'Consolidated Business Analysis'!$A$87</definedName>
    <definedName name="CBA_CapitalGrants_ACT1" localSheetId="0">'[1]Consolidated Business Analysis'!#REF!</definedName>
    <definedName name="CBA_CapitalGrants_ACT1">'Consolidated Business Analysis'!#REF!</definedName>
    <definedName name="CBA_CapitalGrants_ACT2">'Consolidated Business Analysis'!$C$17</definedName>
    <definedName name="CBA_CapitalGrants_ACT3">'Consolidated Business Analysis'!$D$17</definedName>
    <definedName name="CBA_CapitalGrants_FC01">'Consolidated Business Analysis'!$G$17</definedName>
    <definedName name="CBA_CapitalGrants_FC02">'Consolidated Business Analysis'!$H$17</definedName>
    <definedName name="CBA_CapitalGrants_FC03">'Consolidated Business Analysis'!$I$17</definedName>
    <definedName name="CBA_CapitalGrants_FC04">'Consolidated Business Analysis'!$J$17</definedName>
    <definedName name="CBA_CapitalGrants_FC05">'Consolidated Business Analysis'!$K$17</definedName>
    <definedName name="CBA_CapitalGrants_FC06">'Consolidated Business Analysis'!$L$17</definedName>
    <definedName name="CBA_CapitalGrants_FC07">'Consolidated Business Analysis'!$M$17</definedName>
    <definedName name="CBA_CapitalGrants_FC08">'Consolidated Business Analysis'!$N$17</definedName>
    <definedName name="CBA_CapitalGrants_FC09">'Consolidated Business Analysis'!$O$17</definedName>
    <definedName name="CBA_CapitalGrants_FC10">'Consolidated Business Analysis'!$P$17</definedName>
    <definedName name="CBA_CapitalGrants_FLD">'Consolidated Business Analysis'!$A$17</definedName>
    <definedName name="CBA_CapPlannedMaint_ACT1" localSheetId="0">'[1]Consolidated Business Analysis'!#REF!</definedName>
    <definedName name="CBA_CapPlannedMaint_ACT1">'Consolidated Business Analysis'!#REF!</definedName>
    <definedName name="CBA_CapPlannedMaint_ACT2">'Consolidated Business Analysis'!$C$156</definedName>
    <definedName name="CBA_CapPlannedMaint_ACT3">'Consolidated Business Analysis'!$D$156</definedName>
    <definedName name="CBA_CAPPlannedMaint_FC01">'Consolidated Business Analysis'!$G$156</definedName>
    <definedName name="CBA_CAPPlannedMaint_FC02">'Consolidated Business Analysis'!$H$156</definedName>
    <definedName name="CBA_CAPPlannedMaint_FC03">'Consolidated Business Analysis'!$I$156</definedName>
    <definedName name="CBA_CAPPlannedMaint_FC04">'Consolidated Business Analysis'!$J$156</definedName>
    <definedName name="CBA_CAPPlannedMaint_FC05">'Consolidated Business Analysis'!$K$156</definedName>
    <definedName name="CBA_CAPPlannedMaint_FC06">'Consolidated Business Analysis'!$L$156</definedName>
    <definedName name="CBA_CAPPlannedMaint_FC07">'Consolidated Business Analysis'!$M$156</definedName>
    <definedName name="CBA_CAPPlannedMaint_FC08">'Consolidated Business Analysis'!$N$156</definedName>
    <definedName name="CBA_CAPPlannedMaint_FC09">'Consolidated Business Analysis'!$O$156</definedName>
    <definedName name="CBA_CAPPlannedMaint_FC10">'Consolidated Business Analysis'!$P$156</definedName>
    <definedName name="CBA_CashEquivalents_ACT1" localSheetId="0">'[1]Consolidated Business Analysis'!#REF!</definedName>
    <definedName name="CBA_CashEquivalents_ACT1">'Consolidated Business Analysis'!#REF!</definedName>
    <definedName name="CBA_CashEquivalents_ACT2">'Consolidated Business Analysis'!$C$62</definedName>
    <definedName name="CBA_CashEquivalents_ACT3">'Consolidated Business Analysis'!$D$62</definedName>
    <definedName name="CBA_CashEquivalents_FC01">'Consolidated Business Analysis'!$G$62</definedName>
    <definedName name="CBA_CashEquivalents_FC02">'Consolidated Business Analysis'!$H$62</definedName>
    <definedName name="CBA_CashEquivalents_FC03">'Consolidated Business Analysis'!$I$62</definedName>
    <definedName name="CBA_CashEquivalents_FC04">'Consolidated Business Analysis'!$J$62</definedName>
    <definedName name="CBA_CashEquivalents_FC05">'Consolidated Business Analysis'!$K$62</definedName>
    <definedName name="CBA_CashEquivalents_FC06">'Consolidated Business Analysis'!$L$62</definedName>
    <definedName name="CBA_CashEquivalents_FC07">'Consolidated Business Analysis'!$M$62</definedName>
    <definedName name="CBA_CashEquivalents_FC08">'Consolidated Business Analysis'!$N$62</definedName>
    <definedName name="CBA_CashEquivalents_FC09">'Consolidated Business Analysis'!$O$62</definedName>
    <definedName name="CBA_CashEquivalents_FC10">'Consolidated Business Analysis'!$P$62</definedName>
    <definedName name="CBA_CashEquivalents_FLD">'Consolidated Business Analysis'!$A$62</definedName>
    <definedName name="CBA_CashFlowFinAct_ACT1" localSheetId="0">'[1]Consolidated Business Analysis'!#REF!</definedName>
    <definedName name="CBA_CashFlowFinAct_ACT1">'Consolidated Business Analysis'!#REF!</definedName>
    <definedName name="CBA_CashFlowFinAct_ACT2">'Consolidated Business Analysis'!$C$166</definedName>
    <definedName name="CBA_CashFlowFinAct_ACT3">'Consolidated Business Analysis'!$D$166</definedName>
    <definedName name="CBA_CashFlowFinAct_FC01">'Consolidated Business Analysis'!$G$166</definedName>
    <definedName name="CBA_CashFlowFinAct_FC02">'Consolidated Business Analysis'!$H$166</definedName>
    <definedName name="CBA_CashFlowFinAct_FC03">'Consolidated Business Analysis'!$I$166</definedName>
    <definedName name="CBA_CashFlowFinAct_FC04">'Consolidated Business Analysis'!$J$166</definedName>
    <definedName name="CBA_CashFlowFinAct_FC05">'Consolidated Business Analysis'!$K$166</definedName>
    <definedName name="CBA_CashFlowFinAct_FC06">'Consolidated Business Analysis'!$L$166</definedName>
    <definedName name="CBA_CashFlowFinAct_FC07">'Consolidated Business Analysis'!$M$166</definedName>
    <definedName name="CBA_CashFlowFinAct_FC08">'Consolidated Business Analysis'!$N$166</definedName>
    <definedName name="CBA_CashFlowFinAct_FC09">'Consolidated Business Analysis'!$O$166</definedName>
    <definedName name="CBA_CashFlowFinAct_FC10">'Consolidated Business Analysis'!$P$166</definedName>
    <definedName name="CBA_CashFlowFinAct_FLD">'Consolidated Business Analysis'!$A$166</definedName>
    <definedName name="CBA_CashflowFromDivestFxdA_ACT1" localSheetId="0">'[1]Consolidated Business Analysis'!#REF!</definedName>
    <definedName name="CBA_CashflowFromDivestFxdA_ACT1">'Consolidated Business Analysis'!#REF!</definedName>
    <definedName name="CBA_CashflowFromDivestFxdA_ACT2">'Consolidated Business Analysis'!$C$153</definedName>
    <definedName name="CBA_CashflowFromDivestFxdA_ACT3">'Consolidated Business Analysis'!$D$153</definedName>
    <definedName name="CBA_CashflowFromDivestFxdA_FC01">'Consolidated Business Analysis'!$G$153</definedName>
    <definedName name="CBA_CashflowFromDivestFxdA_FC02">'Consolidated Business Analysis'!$H$153</definedName>
    <definedName name="CBA_CashflowFromDivestFxdA_FC03">'Consolidated Business Analysis'!$I$153</definedName>
    <definedName name="CBA_CashflowFromDivestFxdA_FC04">'Consolidated Business Analysis'!$J$153</definedName>
    <definedName name="CBA_CashflowFromDivestFxdA_FC05">'Consolidated Business Analysis'!$K$153</definedName>
    <definedName name="CBA_CashflowFromDivestFxdA_FC06">'Consolidated Business Analysis'!$L$153</definedName>
    <definedName name="CBA_CashflowFromDivestFxdA_FC07">'Consolidated Business Analysis'!$M$153</definedName>
    <definedName name="CBA_CashflowFromDivestFxdA_FC08">'Consolidated Business Analysis'!$N$153</definedName>
    <definedName name="CBA_CashflowFromDivestFxdA_FC09">'Consolidated Business Analysis'!$O$153</definedName>
    <definedName name="CBA_CashflowFromDivestFxdA_FC10">'Consolidated Business Analysis'!$P$153</definedName>
    <definedName name="CBA_CashflowFromDivestFxdA_FLD">'Consolidated Business Analysis'!$A$153</definedName>
    <definedName name="CBA_CashFlowInvestAct_ACT1" localSheetId="0">'[1]Consolidated Business Analysis'!#REF!</definedName>
    <definedName name="CBA_CashFlowInvestAct_ACT1">'Consolidated Business Analysis'!#REF!</definedName>
    <definedName name="CBA_CashFlowInvestAct_ACT2">'Consolidated Business Analysis'!$C$158</definedName>
    <definedName name="CBA_CashFlowInvestAct_ACT3">'Consolidated Business Analysis'!$D$158</definedName>
    <definedName name="CBA_CashFlowInvestAct_FC01">'Consolidated Business Analysis'!$G$158</definedName>
    <definedName name="CBA_CashFlowInvestAct_FC02">'Consolidated Business Analysis'!$H$158</definedName>
    <definedName name="CBA_CashFlowInvestAct_FC03">'Consolidated Business Analysis'!$I$158</definedName>
    <definedName name="CBA_CashFlowInvestAct_FC04">'Consolidated Business Analysis'!$J$158</definedName>
    <definedName name="CBA_CashFlowInvestAct_FC05">'Consolidated Business Analysis'!$K$158</definedName>
    <definedName name="CBA_CashFlowInvestAct_FC06">'Consolidated Business Analysis'!$L$158</definedName>
    <definedName name="CBA_CashFlowInvestAct_FC07">'Consolidated Business Analysis'!$M$158</definedName>
    <definedName name="CBA_CashFlowInvestAct_FC08">'Consolidated Business Analysis'!$N$158</definedName>
    <definedName name="CBA_CashFlowInvestAct_FC09">'Consolidated Business Analysis'!$O$158</definedName>
    <definedName name="CBA_CashFlowInvestAct_FC10">'Consolidated Business Analysis'!$P$158</definedName>
    <definedName name="CBA_CashFlowInvestAct_FLD">'Consolidated Business Analysis'!$A$158</definedName>
    <definedName name="CBA_CashFlowOpAct_ACT1" localSheetId="0">'[1]Consolidated Business Analysis'!#REF!</definedName>
    <definedName name="CBA_CashFlowOpAct_ACT1">'Consolidated Business Analysis'!#REF!</definedName>
    <definedName name="CBA_CashFlowOpAct_ACT2">'Consolidated Business Analysis'!$C$190</definedName>
    <definedName name="CBA_CashFlowOpAct_ACT3">'Consolidated Business Analysis'!$D$190</definedName>
    <definedName name="CBA_CashFlowOpAct_FC01">'Consolidated Business Analysis'!$G$190</definedName>
    <definedName name="CBA_CashFlowOpAct_FC02">'Consolidated Business Analysis'!$H$190</definedName>
    <definedName name="CBA_CashFlowOpAct_FC03">'Consolidated Business Analysis'!$I$190</definedName>
    <definedName name="CBA_CashFlowOpAct_FC04">'Consolidated Business Analysis'!$J$190</definedName>
    <definedName name="CBA_CashFlowOpAct_FC05">'Consolidated Business Analysis'!$K$190</definedName>
    <definedName name="CBA_CashFlowOpAct_FC06">'Consolidated Business Analysis'!$L$190</definedName>
    <definedName name="CBA_CashFlowOpAct_FC07">'Consolidated Business Analysis'!$M$190</definedName>
    <definedName name="CBA_CashFlowOpAct_FC08">'Consolidated Business Analysis'!$N$190</definedName>
    <definedName name="CBA_CashFlowOpAct_FC09">'Consolidated Business Analysis'!$O$190</definedName>
    <definedName name="CBA_CashFlowOpAct_FC10">'Consolidated Business Analysis'!$P$190</definedName>
    <definedName name="CBA_CashFlowOpAct_FLD">'Consolidated Business Analysis'!$A$190</definedName>
    <definedName name="CBA_CHAssets_ACT1" localSheetId="0">'[1]Consolidated Business Analysis'!#REF!</definedName>
    <definedName name="CBA_CHAssets_ACT1">'Consolidated Business Analysis'!#REF!</definedName>
    <definedName name="CBA_CHAssets_ACT2">'Consolidated Business Analysis'!$C$70</definedName>
    <definedName name="CBA_CHAssets_ACT3">'Consolidated Business Analysis'!$D$70</definedName>
    <definedName name="CBA_CHAssets_FC01">'Consolidated Business Analysis'!$G$70</definedName>
    <definedName name="CBA_CHAssets_FC02">'Consolidated Business Analysis'!$H$70</definedName>
    <definedName name="CBA_CHAssets_FC03">'Consolidated Business Analysis'!$I$70</definedName>
    <definedName name="CBA_CHAssets_FC04">'Consolidated Business Analysis'!$J$70</definedName>
    <definedName name="CBA_CHAssets_FC05">'Consolidated Business Analysis'!$K$70</definedName>
    <definedName name="CBA_CHAssets_FC06">'Consolidated Business Analysis'!$L$70</definedName>
    <definedName name="CBA_CHAssets_FC07">'Consolidated Business Analysis'!$M$70</definedName>
    <definedName name="CBA_CHAssets_FC08">'Consolidated Business Analysis'!$N$70</definedName>
    <definedName name="CBA_CHAssets_FC09">'Consolidated Business Analysis'!$O$70</definedName>
    <definedName name="CBA_CHAssets_FC10">'Consolidated Business Analysis'!$P$70</definedName>
    <definedName name="CBA_CHAssets_FLD">'Consolidated Business Analysis'!$A$70</definedName>
    <definedName name="CBA_CHAssetsAccumD_ACT1" localSheetId="0">'[1]Consolidated Business Analysis'!#REF!</definedName>
    <definedName name="CBA_CHAssetsAccumD_ACT1">'Consolidated Business Analysis'!#REF!</definedName>
    <definedName name="CBA_CHAssetsAccumD_ACT2">'Consolidated Business Analysis'!$C$71</definedName>
    <definedName name="CBA_CHAssetsAccumD_ACT3">'Consolidated Business Analysis'!$D$71</definedName>
    <definedName name="CBA_CHAssetsAccumD_FC01">'Consolidated Business Analysis'!$G$71</definedName>
    <definedName name="CBA_CHAssetsAccumD_FC02">'Consolidated Business Analysis'!$H$71</definedName>
    <definedName name="CBA_CHAssetsAccumD_FC03">'Consolidated Business Analysis'!$I$71</definedName>
    <definedName name="CBA_CHAssetsAccumD_FC04">'Consolidated Business Analysis'!$J$71</definedName>
    <definedName name="CBA_CHAssetsAccumD_FC05">'Consolidated Business Analysis'!$K$71</definedName>
    <definedName name="CBA_CHAssetsAccumD_FC06">'Consolidated Business Analysis'!$L$71</definedName>
    <definedName name="CBA_CHAssetsAccumD_FC07">'Consolidated Business Analysis'!$M$71</definedName>
    <definedName name="CBA_CHAssetsAccumD_FC08">'Consolidated Business Analysis'!$N$71</definedName>
    <definedName name="CBA_CHAssetsAccumD_FC09">'Consolidated Business Analysis'!$O$71</definedName>
    <definedName name="CBA_CHAssetsAccumD_FC10">'Consolidated Business Analysis'!$P$71</definedName>
    <definedName name="CBA_CHAssetsAccumD_FLD">'Consolidated Business Analysis'!$A$71</definedName>
    <definedName name="CBA_CHAssetsWrittenVal_ACT1" localSheetId="0">'[1]Consolidated Business Analysis'!#REF!</definedName>
    <definedName name="CBA_CHAssetsWrittenVal_ACT1">'Consolidated Business Analysis'!#REF!</definedName>
    <definedName name="CBA_CHAssetsWrittenVal_ACT2">'Consolidated Business Analysis'!$C$72</definedName>
    <definedName name="CBA_CHAssetsWrittenVal_ACT3">'Consolidated Business Analysis'!$D$72</definedName>
    <definedName name="CBA_CHAssetsWrittenVal_FC01">'Consolidated Business Analysis'!$G$72</definedName>
    <definedName name="CBA_CHAssetsWrittenVal_FC02">'Consolidated Business Analysis'!$H$72</definedName>
    <definedName name="CBA_CHAssetsWrittenVal_FC03">'Consolidated Business Analysis'!$I$72</definedName>
    <definedName name="CBA_CHAssetsWrittenVal_FC04">'Consolidated Business Analysis'!$J$72</definedName>
    <definedName name="CBA_CHAssetsWrittenVal_FC05">'Consolidated Business Analysis'!$K$72</definedName>
    <definedName name="CBA_CHAssetsWrittenVal_FC06">'Consolidated Business Analysis'!$L$72</definedName>
    <definedName name="CBA_CHAssetsWrittenVal_FC07">'Consolidated Business Analysis'!$M$72</definedName>
    <definedName name="CBA_CHAssetsWrittenVal_FC08">'Consolidated Business Analysis'!$N$72</definedName>
    <definedName name="CBA_CHAssetsWrittenVal_FC09">'Consolidated Business Analysis'!$O$72</definedName>
    <definedName name="CBA_CHAssetsWrittenVal_FC10">'Consolidated Business Analysis'!$P$72</definedName>
    <definedName name="CBA_CHAssetsWrittenVal_FLD">'Consolidated Business Analysis'!$A$72</definedName>
    <definedName name="CBA_CHInvest_ACT1" localSheetId="0">'[1]Consolidated Business Analysis'!#REF!</definedName>
    <definedName name="CBA_CHInvest_ACT1">'Consolidated Business Analysis'!#REF!</definedName>
    <definedName name="CBA_CHInvest_ACT2">'Consolidated Business Analysis'!$C$154</definedName>
    <definedName name="CBA_CHInvest_ACT3">'Consolidated Business Analysis'!$D$154</definedName>
    <definedName name="CBA_CHInvest_FC01">'Consolidated Business Analysis'!$G$154</definedName>
    <definedName name="CBA_CHInvest_FC02">'Consolidated Business Analysis'!$H$154</definedName>
    <definedName name="CBA_CHInvest_FC03">'Consolidated Business Analysis'!$I$154</definedName>
    <definedName name="CBA_CHInvest_FC04">'Consolidated Business Analysis'!$J$154</definedName>
    <definedName name="CBA_CHInvest_FC05">'Consolidated Business Analysis'!$K$154</definedName>
    <definedName name="CBA_CHInvest_FC06">'Consolidated Business Analysis'!$L$154</definedName>
    <definedName name="CBA_CHInvest_FC07">'Consolidated Business Analysis'!$M$154</definedName>
    <definedName name="CBA_CHInvest_FC08">'Consolidated Business Analysis'!$N$154</definedName>
    <definedName name="CBA_CHInvest_FC09">'Consolidated Business Analysis'!$O$154</definedName>
    <definedName name="CBA_CHInvest_FC10">'Consolidated Business Analysis'!$P$154</definedName>
    <definedName name="CBA_CHInvest_FLD">'Consolidated Business Analysis'!$A$154</definedName>
    <definedName name="CBA_ClosingCashBal_ACT1" localSheetId="0">'[1]Consolidated Business Analysis'!#REF!</definedName>
    <definedName name="CBA_ClosingCashBal_ACT1">'Consolidated Business Analysis'!#REF!</definedName>
    <definedName name="CBA_ClosingCashBal_ACT2">'Consolidated Business Analysis'!$C$169</definedName>
    <definedName name="CBA_ClosingCashBal_ACT3">'Consolidated Business Analysis'!$D$169</definedName>
    <definedName name="CBA_ClosingCashBal_FC01">'Consolidated Business Analysis'!$G$169</definedName>
    <definedName name="CBA_ClosingCashBal_FC02">'Consolidated Business Analysis'!$H$169</definedName>
    <definedName name="CBA_ClosingCashBal_FC03">'Consolidated Business Analysis'!$I$169</definedName>
    <definedName name="CBA_ClosingCashBal_FC04">'Consolidated Business Analysis'!$J$169</definedName>
    <definedName name="CBA_ClosingCashBal_FC05">'Consolidated Business Analysis'!$K$169</definedName>
    <definedName name="CBA_ClosingCashBal_FC06">'Consolidated Business Analysis'!$L$169</definedName>
    <definedName name="CBA_ClosingCashBal_FC07">'Consolidated Business Analysis'!$M$169</definedName>
    <definedName name="CBA_ClosingCashBal_FC08">'Consolidated Business Analysis'!$N$169</definedName>
    <definedName name="CBA_ClosingCashBal_FC09">'Consolidated Business Analysis'!$O$169</definedName>
    <definedName name="CBA_ClosingCashBal_FC10">'Consolidated Business Analysis'!$P$169</definedName>
    <definedName name="CBA_ClosingCashBal_FLD">'Consolidated Business Analysis'!$A$169</definedName>
    <definedName name="CBA_ClosingReserveBalance_ACT1" localSheetId="0">'[1]Consolidated Business Analysis'!#REF!</definedName>
    <definedName name="CBA_ClosingReserveBalance_ACT1">'Consolidated Business Analysis'!#REF!</definedName>
    <definedName name="CBA_ClosingReserveBalance_ACT2">'Consolidated Business Analysis'!$C$124</definedName>
    <definedName name="CBA_ClosingReserveBalance_ACT3">'Consolidated Business Analysis'!$D$124</definedName>
    <definedName name="CBA_ClosingReserveBalance_FC01">'Consolidated Business Analysis'!$G$124</definedName>
    <definedName name="CBA_ClosingReserveBalance_FC02">'Consolidated Business Analysis'!$H$124</definedName>
    <definedName name="CBA_ClosingReserveBalance_FC03">'Consolidated Business Analysis'!$I$124</definedName>
    <definedName name="CBA_ClosingReserveBalance_FC04">'Consolidated Business Analysis'!$J$124</definedName>
    <definedName name="CBA_ClosingReserveBalance_FC05">'Consolidated Business Analysis'!$K$124</definedName>
    <definedName name="CBA_ClosingReserveBalance_FC06">'Consolidated Business Analysis'!$L$124</definedName>
    <definedName name="CBA_ClosingReserveBalance_FC07">'Consolidated Business Analysis'!$M$124</definedName>
    <definedName name="CBA_ClosingReserveBalance_FC08">'Consolidated Business Analysis'!$N$124</definedName>
    <definedName name="CBA_ClosingReserveBalance_FC09">'Consolidated Business Analysis'!$O$124</definedName>
    <definedName name="CBA_ClosingReserveBalance_FC10">'Consolidated Business Analysis'!$P$124</definedName>
    <definedName name="CBA_ClosingReserveBalance_FLD">'Consolidated Business Analysis'!$A$124</definedName>
    <definedName name="CBA_ContribBusSegment_ACT1" localSheetId="0">'[1]Consolidated Business Analysis'!#REF!</definedName>
    <definedName name="CBA_ContribBusSegment_ACT1">'Consolidated Business Analysis'!#REF!</definedName>
    <definedName name="CBA_ContribBusSegment_ACT2">'Consolidated Business Analysis'!$C$34</definedName>
    <definedName name="CBA_ContribBusSegment_ACT3">'Consolidated Business Analysis'!$D$34</definedName>
    <definedName name="CBA_ContribBusSegment_FC01">'Consolidated Business Analysis'!$G$34</definedName>
    <definedName name="CBA_ContribBusSegment_FC02">'Consolidated Business Analysis'!$H$34</definedName>
    <definedName name="CBA_ContribBusSegment_FC03">'Consolidated Business Analysis'!$I$34</definedName>
    <definedName name="CBA_ContribBusSegment_FC04">'Consolidated Business Analysis'!$J$34</definedName>
    <definedName name="CBA_ContribBusSegment_FC05">'Consolidated Business Analysis'!$K$34</definedName>
    <definedName name="CBA_ContribBusSegment_FC06">'Consolidated Business Analysis'!$L$34</definedName>
    <definedName name="CBA_ContribBusSegment_FC07">'Consolidated Business Analysis'!$M$34</definedName>
    <definedName name="CBA_ContribBusSegment_FC08">'Consolidated Business Analysis'!$N$34</definedName>
    <definedName name="CBA_ContribBusSegment_FC09">'Consolidated Business Analysis'!$O$34</definedName>
    <definedName name="CBA_ContribBusSegment_FC10">'Consolidated Business Analysis'!$P$34</definedName>
    <definedName name="CBA_ContribBusSegment_FLD">'Consolidated Business Analysis'!$A$34</definedName>
    <definedName name="CBA_CoporateOverhead_ACT1" localSheetId="0">'[1]Consolidated Business Analysis'!#REF!</definedName>
    <definedName name="CBA_CoporateOverhead_ACT1">'Consolidated Business Analysis'!#REF!</definedName>
    <definedName name="CBA_CoporateOverhead_ACT2">'Consolidated Business Analysis'!$C$29</definedName>
    <definedName name="CBA_CoporateOverhead_ACT3">'Consolidated Business Analysis'!$D$29</definedName>
    <definedName name="CBA_CoporateOverhead_FC01">'Consolidated Business Analysis'!$G$29</definedName>
    <definedName name="CBA_CoporateOverhead_FC02">'Consolidated Business Analysis'!$H$29</definedName>
    <definedName name="CBA_CoporateOverhead_FC03">'Consolidated Business Analysis'!$I$29</definedName>
    <definedName name="CBA_CoporateOverhead_FC04">'Consolidated Business Analysis'!$J$29</definedName>
    <definedName name="CBA_CoporateOverhead_FC05">'Consolidated Business Analysis'!$K$29</definedName>
    <definedName name="CBA_CoporateOverhead_FC06">'Consolidated Business Analysis'!$L$29</definedName>
    <definedName name="CBA_CoporateOverhead_FC07">'Consolidated Business Analysis'!$M$29</definedName>
    <definedName name="CBA_CoporateOverhead_FC08">'Consolidated Business Analysis'!$N$29</definedName>
    <definedName name="CBA_CoporateOverhead_FC09">'Consolidated Business Analysis'!$O$29</definedName>
    <definedName name="CBA_CoporateOverhead_FC10">'Consolidated Business Analysis'!$P$29</definedName>
    <definedName name="CBA_CoporateOverhead_FLD">'Consolidated Business Analysis'!$A$29</definedName>
    <definedName name="CBA_CurLeaseLibHsg_ACT1" localSheetId="0">'[1]Consolidated Business Analysis'!#REF!</definedName>
    <definedName name="CBA_CurLeaseLibHsg_ACT1">'Consolidated Business Analysis'!#REF!</definedName>
    <definedName name="CBA_CurLeaseLibHsg_ACT2">'Consolidated Business Analysis'!$C$91</definedName>
    <definedName name="CBA_CurLeaseLibHsg_ACT3">'Consolidated Business Analysis'!$D$91</definedName>
    <definedName name="CBA_CurLeaseLibHsg_FC01">'Consolidated Business Analysis'!$G$91</definedName>
    <definedName name="CBA_CurLeaseLibHsg_FC02">'Consolidated Business Analysis'!$H$91</definedName>
    <definedName name="CBA_CurLeaseLibHsg_FC03">'Consolidated Business Analysis'!$I$91</definedName>
    <definedName name="CBA_CurLeaseLibHsg_FC04">'Consolidated Business Analysis'!$J$91</definedName>
    <definedName name="CBA_CurLeaseLibHsg_FC05">'Consolidated Business Analysis'!$K$91</definedName>
    <definedName name="CBA_CurLeaseLibHsg_FC06">'Consolidated Business Analysis'!$L$91</definedName>
    <definedName name="CBA_CurLeaseLibHsg_FC07">'Consolidated Business Analysis'!$M$91</definedName>
    <definedName name="CBA_CurLeaseLibHsg_FC08">'Consolidated Business Analysis'!$N$91</definedName>
    <definedName name="CBA_CurLeaseLibHsg_FC09">'Consolidated Business Analysis'!$O$91</definedName>
    <definedName name="CBA_CurLeaseLibHsg_FC10">'Consolidated Business Analysis'!$P$91</definedName>
    <definedName name="CBA_CurLeaseLibHsg_FLD">'Consolidated Business Analysis'!$A$91</definedName>
    <definedName name="CBA_CurLeaseLibNonHsg_ACT1" localSheetId="0">'[1]Consolidated Business Analysis'!#REF!</definedName>
    <definedName name="CBA_CurLeaseLibNonHsg_ACT1">'Consolidated Business Analysis'!#REF!</definedName>
    <definedName name="CBA_CurLeaseLibNonHsg_ACT2">'Consolidated Business Analysis'!$C$92</definedName>
    <definedName name="CBA_CurLeaseLibNonHsg_ACT3">'Consolidated Business Analysis'!$D$92</definedName>
    <definedName name="CBA_CurLeaseLibNonHsg_FC01">'Consolidated Business Analysis'!$G$92</definedName>
    <definedName name="CBA_CurLeaseLibNonHsg_FC02">'Consolidated Business Analysis'!$H$92</definedName>
    <definedName name="CBA_CurLeaseLibNonHsg_FC03">'Consolidated Business Analysis'!$I$92</definedName>
    <definedName name="CBA_CurLeaseLibNonHsg_FC04">'Consolidated Business Analysis'!$J$92</definedName>
    <definedName name="CBA_CurLeaseLibNonHsg_FC05">'Consolidated Business Analysis'!$K$92</definedName>
    <definedName name="CBA_CurLeaseLibNonHsg_FC06">'Consolidated Business Analysis'!$L$92</definedName>
    <definedName name="CBA_CurLeaseLibNonHsg_FC07">'Consolidated Business Analysis'!$M$92</definedName>
    <definedName name="CBA_CurLeaseLibNonHsg_FC08">'Consolidated Business Analysis'!$N$92</definedName>
    <definedName name="CBA_CurLeaseLibNonHsg_FC09">'Consolidated Business Analysis'!$O$92</definedName>
    <definedName name="CBA_CurLeaseLibNonHsg_FC10">'Consolidated Business Analysis'!$P$92</definedName>
    <definedName name="CBA_CurLeaseLibNonHsg_FLD">'Consolidated Business Analysis'!$A$92</definedName>
    <definedName name="CBA_CurrLoanLibCH_ACT1" localSheetId="0">'[1]Consolidated Business Analysis'!#REF!</definedName>
    <definedName name="CBA_CurrLoanLibCH_ACT1">'Consolidated Business Analysis'!#REF!</definedName>
    <definedName name="CBA_CurrLoanLibCH_ACT2">'Consolidated Business Analysis'!$C$93</definedName>
    <definedName name="CBA_CurrLoanLibCH_ACT3">'Consolidated Business Analysis'!$D$93</definedName>
    <definedName name="CBA_CurrLoanLibCH_FC01">'Consolidated Business Analysis'!$G$93</definedName>
    <definedName name="CBA_CurrLoanLibCH_FC02">'Consolidated Business Analysis'!$H$93</definedName>
    <definedName name="CBA_CurrLoanLibCH_FC03">'Consolidated Business Analysis'!$I$93</definedName>
    <definedName name="CBA_CurrLoanLibCH_FC04">'Consolidated Business Analysis'!$J$93</definedName>
    <definedName name="CBA_CurrLoanLibCH_FC05">'Consolidated Business Analysis'!$K$93</definedName>
    <definedName name="CBA_CurrLoanLibCH_FC06">'Consolidated Business Analysis'!$L$93</definedName>
    <definedName name="CBA_CurrLoanLibCH_FC07">'Consolidated Business Analysis'!$M$93</definedName>
    <definedName name="CBA_CurrLoanLibCH_FC08">'Consolidated Business Analysis'!$N$93</definedName>
    <definedName name="CBA_CurrLoanLibCH_FC09">'Consolidated Business Analysis'!$O$93</definedName>
    <definedName name="CBA_CurrLoanLibCH_FC10">'Consolidated Business Analysis'!$P$93</definedName>
    <definedName name="CBA_CurrLoanLibCH_FLD">'Consolidated Business Analysis'!$A$93</definedName>
    <definedName name="CBA_CurrLoanLibOther_ACT1" localSheetId="0">'[1]Consolidated Business Analysis'!#REF!</definedName>
    <definedName name="CBA_CurrLoanLibOther_ACT1">'Consolidated Business Analysis'!#REF!</definedName>
    <definedName name="CBA_CurrLoanLibOther_ACT2">'Consolidated Business Analysis'!$C$94</definedName>
    <definedName name="CBA_CurrLoanLibOther_ACT3">'Consolidated Business Analysis'!$D$94</definedName>
    <definedName name="CBA_CurrLoanLibOther_FC01">'Consolidated Business Analysis'!$G$94</definedName>
    <definedName name="CBA_CurrLoanLibOther_FC02">'Consolidated Business Analysis'!$H$94</definedName>
    <definedName name="CBA_CurrLoanLibOther_FC03">'Consolidated Business Analysis'!$I$94</definedName>
    <definedName name="CBA_CurrLoanLibOther_FC04">'Consolidated Business Analysis'!$J$94</definedName>
    <definedName name="CBA_CurrLoanLibOther_FC05">'Consolidated Business Analysis'!$K$94</definedName>
    <definedName name="CBA_CurrLoanLibOther_FC06">'Consolidated Business Analysis'!$L$94</definedName>
    <definedName name="CBA_CurrLoanLibOther_FC07">'Consolidated Business Analysis'!$M$94</definedName>
    <definedName name="CBA_CurrLoanLibOther_FC08">'Consolidated Business Analysis'!$N$94</definedName>
    <definedName name="CBA_CurrLoanLibOther_FC09">'Consolidated Business Analysis'!$O$94</definedName>
    <definedName name="CBA_CurrLoanLibOther_FC10">'Consolidated Business Analysis'!$P$94</definedName>
    <definedName name="CBA_CurrLoanLibOther_FLD">'Consolidated Business Analysis'!$A$94</definedName>
    <definedName name="CBA_DAOtherFixedAssets_ACT1" localSheetId="0">'[1]Consolidated Business Analysis'!#REF!</definedName>
    <definedName name="CBA_DAOtherFixedAssets_ACT1">'Consolidated Business Analysis'!#REF!</definedName>
    <definedName name="CBA_DAOtherFixedAssets_ACT2">'Consolidated Business Analysis'!$C$42</definedName>
    <definedName name="CBA_DAOtherFixedAssets_ACT3">'Consolidated Business Analysis'!$D$42</definedName>
    <definedName name="CBA_DAOtherFixedAssets_FC01">'Consolidated Business Analysis'!$G$42</definedName>
    <definedName name="CBA_DAOtherFixedAssets_FC02">'Consolidated Business Analysis'!$H$42</definedName>
    <definedName name="CBA_DAOtherFixedAssets_FC03">'Consolidated Business Analysis'!$I$42</definedName>
    <definedName name="CBA_DAOtherFixedAssets_FC04">'Consolidated Business Analysis'!$J$42</definedName>
    <definedName name="CBA_DAOtherFixedAssets_FC05">'Consolidated Business Analysis'!$K$42</definedName>
    <definedName name="CBA_DAOtherFixedAssets_FC06">'Consolidated Business Analysis'!$L$42</definedName>
    <definedName name="CBA_DAOtherFixedAssets_FC07">'Consolidated Business Analysis'!$M$42</definedName>
    <definedName name="CBA_DAOtherFixedAssets_FC08">'Consolidated Business Analysis'!$N$42</definedName>
    <definedName name="CBA_DAOtherFixedAssets_FC09">'Consolidated Business Analysis'!$O$42</definedName>
    <definedName name="CBA_DAOtherFixedAssets_FC10">'Consolidated Business Analysis'!$P$42</definedName>
    <definedName name="CBA_DAOtherFixedAssets_FLD">'Consolidated Business Analysis'!$A$42</definedName>
    <definedName name="CBA_DCHAssets_ACT1" localSheetId="0">'[1]Consolidated Business Analysis'!#REF!</definedName>
    <definedName name="CBA_DCHAssets_ACT1">'Consolidated Business Analysis'!#REF!</definedName>
    <definedName name="CBA_DCHAssets_ACT2">'Consolidated Business Analysis'!$C$41</definedName>
    <definedName name="CBA_DCHAssets_ACT3">'Consolidated Business Analysis'!$D$41</definedName>
    <definedName name="CBA_DCHAssets_FC01">'Consolidated Business Analysis'!$G$41</definedName>
    <definedName name="CBA_DCHAssets_FC02">'Consolidated Business Analysis'!$H$41</definedName>
    <definedName name="CBA_DCHAssets_FC03">'Consolidated Business Analysis'!$I$41</definedName>
    <definedName name="CBA_DCHAssets_FC04">'Consolidated Business Analysis'!$J$41</definedName>
    <definedName name="CBA_DCHAssets_FC05">'Consolidated Business Analysis'!$K$41</definedName>
    <definedName name="CBA_DCHAssets_FC06">'Consolidated Business Analysis'!$L$41</definedName>
    <definedName name="CBA_DCHAssets_FC07">'Consolidated Business Analysis'!$M$41</definedName>
    <definedName name="CBA_DCHAssets_FC08">'Consolidated Business Analysis'!$N$41</definedName>
    <definedName name="CBA_DCHAssets_FC09">'Consolidated Business Analysis'!$O$41</definedName>
    <definedName name="CBA_DCHAssets_FC10">'Consolidated Business Analysis'!$P$41</definedName>
    <definedName name="CBA_DCHAssets_FLD">'Consolidated Business Analysis'!$A$41</definedName>
    <definedName name="CBA_Depreciation_ACT1" localSheetId="0">'[1]Consolidated Business Analysis'!#REF!</definedName>
    <definedName name="CBA_Depreciation_ACT1">'Consolidated Business Analysis'!#REF!</definedName>
    <definedName name="CBA_Depreciation_ACT2">'Consolidated Business Analysis'!$C$175</definedName>
    <definedName name="CBA_Depreciation_ACT3">'Consolidated Business Analysis'!$D$175</definedName>
    <definedName name="CBA_Depreciation_FC01">'Consolidated Business Analysis'!$G$175</definedName>
    <definedName name="CBA_Depreciation_FC02">'Consolidated Business Analysis'!$H$175</definedName>
    <definedName name="CBA_Depreciation_FC03">'Consolidated Business Analysis'!$I$175</definedName>
    <definedName name="CBA_Depreciation_FC04">'Consolidated Business Analysis'!$J$175</definedName>
    <definedName name="CBA_Depreciation_FC05">'Consolidated Business Analysis'!$K$175</definedName>
    <definedName name="CBA_Depreciation_FC06">'Consolidated Business Analysis'!$L$175</definedName>
    <definedName name="CBA_Depreciation_FC07">'Consolidated Business Analysis'!$M$175</definedName>
    <definedName name="CBA_Depreciation_FC08">'Consolidated Business Analysis'!$N$175</definedName>
    <definedName name="CBA_Depreciation_FC09">'Consolidated Business Analysis'!$O$175</definedName>
    <definedName name="CBA_Depreciation_FC10">'Consolidated Business Analysis'!$P$175</definedName>
    <definedName name="CBA_Depreciation_FLD">'Consolidated Business Analysis'!$A$175</definedName>
    <definedName name="CBA_Dividends_ACT1" localSheetId="0">'[1]Consolidated Business Analysis'!#REF!</definedName>
    <definedName name="CBA_Dividends_ACT1">'Consolidated Business Analysis'!#REF!</definedName>
    <definedName name="CBA_Dividends_ACT2">'Consolidated Business Analysis'!$C$52</definedName>
    <definedName name="CBA_Dividends_ACT3">'Consolidated Business Analysis'!$D$52</definedName>
    <definedName name="CBA_Dividends_FC01">'Consolidated Business Analysis'!$G$52</definedName>
    <definedName name="CBA_Dividends_FC02">'Consolidated Business Analysis'!$H$52</definedName>
    <definedName name="CBA_Dividends_FC03">'Consolidated Business Analysis'!$I$52</definedName>
    <definedName name="CBA_Dividends_FC04">'Consolidated Business Analysis'!$J$52</definedName>
    <definedName name="CBA_Dividends_FC05">'Consolidated Business Analysis'!$K$52</definedName>
    <definedName name="CBA_Dividends_FC06">'Consolidated Business Analysis'!$L$52</definedName>
    <definedName name="CBA_Dividends_FC07">'Consolidated Business Analysis'!$M$52</definedName>
    <definedName name="CBA_Dividends_FC08">'Consolidated Business Analysis'!$N$52</definedName>
    <definedName name="CBA_Dividends_FC09">'Consolidated Business Analysis'!$O$52</definedName>
    <definedName name="CBA_Dividends_FC10">'Consolidated Business Analysis'!$P$52</definedName>
    <definedName name="CBA_Dividends_FLD">'Consolidated Business Analysis'!$A$52</definedName>
    <definedName name="CBA_EBIT_ACT1" localSheetId="0">'[1]Consolidated Business Analysis'!#REF!</definedName>
    <definedName name="CBA_EBIT_ACT1">'Consolidated Business Analysis'!#REF!</definedName>
    <definedName name="CBA_EBIT_ACT2">'Consolidated Business Analysis'!$C$43</definedName>
    <definedName name="CBA_EBIT_ACT3">'Consolidated Business Analysis'!$D$43</definedName>
    <definedName name="CBA_EBIT_FC01">'Consolidated Business Analysis'!$G$43</definedName>
    <definedName name="CBA_EBIT_FC02">'Consolidated Business Analysis'!$H$43</definedName>
    <definedName name="CBA_EBIT_FC03">'Consolidated Business Analysis'!$I$43</definedName>
    <definedName name="CBA_EBIT_FC04">'Consolidated Business Analysis'!$J$43</definedName>
    <definedName name="CBA_EBIT_FC05">'Consolidated Business Analysis'!$K$43</definedName>
    <definedName name="CBA_EBIT_FC06">'Consolidated Business Analysis'!$L$43</definedName>
    <definedName name="CBA_EBIT_FC07">'Consolidated Business Analysis'!$M$43</definedName>
    <definedName name="CBA_EBIT_FC08">'Consolidated Business Analysis'!$N$43</definedName>
    <definedName name="CBA_EBIT_FC09">'Consolidated Business Analysis'!$O$43</definedName>
    <definedName name="CBA_EBIT_FC10">'Consolidated Business Analysis'!$P$43</definedName>
    <definedName name="CBA_EBIT_FLD">'Consolidated Business Analysis'!$A$43</definedName>
    <definedName name="CBA_EBITDA_ACT1" localSheetId="0">'[1]Consolidated Business Analysis'!#REF!</definedName>
    <definedName name="CBA_EBITDA_ACT1">'Consolidated Business Analysis'!#REF!</definedName>
    <definedName name="CBA_EBITDA_ACT2">'Consolidated Business Analysis'!$C$40</definedName>
    <definedName name="CBA_EBITDA_ACT3">'Consolidated Business Analysis'!$D$40</definedName>
    <definedName name="CBA_EBITDA_FC01">'Consolidated Business Analysis'!$G$40</definedName>
    <definedName name="CBA_EBITDA_FC02">'Consolidated Business Analysis'!$H$40</definedName>
    <definedName name="CBA_EBITDA_FC03">'Consolidated Business Analysis'!$I$40</definedName>
    <definedName name="CBA_EBITDA_FC04">'Consolidated Business Analysis'!$J$40</definedName>
    <definedName name="CBA_EBITDA_FC05">'Consolidated Business Analysis'!$K$40</definedName>
    <definedName name="CBA_EBITDA_FC06">'Consolidated Business Analysis'!$L$40</definedName>
    <definedName name="CBA_EBITDA_FC07">'Consolidated Business Analysis'!$M$40</definedName>
    <definedName name="CBA_EBITDA_FC08">'Consolidated Business Analysis'!$N$40</definedName>
    <definedName name="CBA_EBITDA_FC09">'Consolidated Business Analysis'!$O$40</definedName>
    <definedName name="CBA_EBITDA_FC10">'Consolidated Business Analysis'!$P$40</definedName>
    <definedName name="CBA_EBITDA_FLD">'Consolidated Business Analysis'!$A$40</definedName>
    <definedName name="CBA_EmpExpense_ACT1" localSheetId="0">'[1]Consolidated Business Analysis'!#REF!</definedName>
    <definedName name="CBA_EmpExpense_ACT1">'Consolidated Business Analysis'!#REF!</definedName>
    <definedName name="CBA_EmpExpense_ACT2">'Consolidated Business Analysis'!$C$28</definedName>
    <definedName name="CBA_EmpExpense_ACT3">'Consolidated Business Analysis'!$D$28</definedName>
    <definedName name="CBA_EmpExpense_FC01">'Consolidated Business Analysis'!$G$28</definedName>
    <definedName name="CBA_EmpExpense_FC02">'Consolidated Business Analysis'!$H$28</definedName>
    <definedName name="CBA_EmpExpense_FC03">'Consolidated Business Analysis'!$I$28</definedName>
    <definedName name="CBA_EmpExpense_FC04">'Consolidated Business Analysis'!$J$28</definedName>
    <definedName name="CBA_EmpExpense_FC05">'Consolidated Business Analysis'!$K$28</definedName>
    <definedName name="CBA_EmpExpense_FC06">'Consolidated Business Analysis'!$L$28</definedName>
    <definedName name="CBA_EmpExpense_FC07">'Consolidated Business Analysis'!$M$28</definedName>
    <definedName name="CBA_EmpExpense_FC08">'Consolidated Business Analysis'!$N$28</definedName>
    <definedName name="CBA_EmpExpense_FC09">'Consolidated Business Analysis'!$O$28</definedName>
    <definedName name="CBA_EmpExpense_FC10">'Consolidated Business Analysis'!$P$28</definedName>
    <definedName name="CBA_EmpExpense_FLD">'Consolidated Business Analysis'!$A$28</definedName>
    <definedName name="CBA_FairValue_ACT1" localSheetId="0">'[1]Consolidated Business Analysis'!#REF!</definedName>
    <definedName name="CBA_FairValue_ACT1">'Consolidated Business Analysis'!#REF!</definedName>
    <definedName name="CBA_FairValue_ACT2">'Consolidated Business Analysis'!$C$37</definedName>
    <definedName name="CBA_FairValue_ACT3">'Consolidated Business Analysis'!$D$37</definedName>
    <definedName name="CBA_FairValue_FC01">'Consolidated Business Analysis'!$G$37</definedName>
    <definedName name="CBA_FairValue_FC02">'Consolidated Business Analysis'!$H$37</definedName>
    <definedName name="CBA_FairValue_FC03">'Consolidated Business Analysis'!$I$37</definedName>
    <definedName name="CBA_FairValue_FC04">'Consolidated Business Analysis'!$J$37</definedName>
    <definedName name="CBA_FairValue_FC05">'Consolidated Business Analysis'!$K$37</definedName>
    <definedName name="CBA_FairValue_FC06">'Consolidated Business Analysis'!$L$37</definedName>
    <definedName name="CBA_FairValue_FC07">'Consolidated Business Analysis'!$M$37</definedName>
    <definedName name="CBA_FairValue_FC08">'Consolidated Business Analysis'!$N$37</definedName>
    <definedName name="CBA_FairValue_FC09">'Consolidated Business Analysis'!$O$37</definedName>
    <definedName name="CBA_FairValue_FC10">'Consolidated Business Analysis'!$P$37</definedName>
    <definedName name="CBA_FairValue_FLD">'Consolidated Business Analysis'!$A$37</definedName>
    <definedName name="CBA_FairValueGL_ACT1" localSheetId="0">'[1]Consolidated Business Analysis'!#REF!</definedName>
    <definedName name="CBA_FairValueGL_ACT1">'Consolidated Business Analysis'!#REF!</definedName>
    <definedName name="CBA_FairValueGL_ACT2">'Consolidated Business Analysis'!$C$176</definedName>
    <definedName name="CBA_FairValueGL_ACT3">'Consolidated Business Analysis'!$D$176</definedName>
    <definedName name="CBA_FairValueGL_FC01">'Consolidated Business Analysis'!$G$176</definedName>
    <definedName name="CBA_FairValueGL_FC02">'Consolidated Business Analysis'!$H$176</definedName>
    <definedName name="CBA_FairValueGL_FC03">'Consolidated Business Analysis'!$I$176</definedName>
    <definedName name="CBA_FairValueGL_FC04">'Consolidated Business Analysis'!$J$176</definedName>
    <definedName name="CBA_FairValueGL_FC05">'Consolidated Business Analysis'!$K$176</definedName>
    <definedName name="CBA_FairValueGL_FC06">'Consolidated Business Analysis'!$L$176</definedName>
    <definedName name="CBA_FairValueGL_FC07">'Consolidated Business Analysis'!$M$176</definedName>
    <definedName name="CBA_FairValueGL_FC08">'Consolidated Business Analysis'!$N$176</definedName>
    <definedName name="CBA_FairValueGL_FC09">'Consolidated Business Analysis'!$O$176</definedName>
    <definedName name="CBA_FairValueGL_FC10">'Consolidated Business Analysis'!$P$176</definedName>
    <definedName name="CBA_FairValueGL_FLD">'Consolidated Business Analysis'!$A$176</definedName>
    <definedName name="CBA_FinYear">'Consolidated Business Analysis'!$A$212</definedName>
    <definedName name="CBA_FinYear1" localSheetId="0">'[1]Consolidated Business Analysis'!#REF!</definedName>
    <definedName name="CBA_FinYear1">'Consolidated Business Analysis'!#REF!</definedName>
    <definedName name="CBA_FinYear10">'Consolidated Business Analysis'!$M$212</definedName>
    <definedName name="CBA_FinYear11">'Consolidated Business Analysis'!$N$212</definedName>
    <definedName name="CBA_FinYear12">'Consolidated Business Analysis'!$O$212</definedName>
    <definedName name="CBA_FinYear13">'Consolidated Business Analysis'!$P$212</definedName>
    <definedName name="CBA_FinYear2">'Consolidated Business Analysis'!$C$212</definedName>
    <definedName name="CBA_FinYear3">'Consolidated Business Analysis'!$D$212</definedName>
    <definedName name="CBA_FinYear4">'Consolidated Business Analysis'!$G$212</definedName>
    <definedName name="CBA_FinYear5">'Consolidated Business Analysis'!$H$212</definedName>
    <definedName name="CBA_FinYear6">'Consolidated Business Analysis'!$I$212</definedName>
    <definedName name="CBA_FinYear7">'Consolidated Business Analysis'!$J$212</definedName>
    <definedName name="CBA_FinYear8">'Consolidated Business Analysis'!$K$212</definedName>
    <definedName name="CBA_FinYear9">'Consolidated Business Analysis'!$L$212</definedName>
    <definedName name="CBA_FY_End_Date_ACT1" localSheetId="0">'[1]Consolidated Business Analysis'!#REF!</definedName>
    <definedName name="CBA_FY_End_Date_ACT1">'Consolidated Business Analysis'!#REF!</definedName>
    <definedName name="CBA_FY_End_Date_ACT2">'Consolidated Business Analysis'!$C$11</definedName>
    <definedName name="CBA_FY_End_Date_ACT3">'Consolidated Business Analysis'!$D$11</definedName>
    <definedName name="CBA_FY_End_Date_FC01">'Consolidated Business Analysis'!$G$11</definedName>
    <definedName name="CBA_FY_End_Date_FC02">'Consolidated Business Analysis'!$H$11</definedName>
    <definedName name="CBA_FY_End_Date_FC03">'Consolidated Business Analysis'!$I$11</definedName>
    <definedName name="CBA_FY_End_Date_FC04">'Consolidated Business Analysis'!$J$11</definedName>
    <definedName name="CBA_FY_End_Date_FC05">'Consolidated Business Analysis'!$K$11</definedName>
    <definedName name="CBA_FY_End_Date_FC06">'Consolidated Business Analysis'!$L$11</definedName>
    <definedName name="CBA_FY_End_Date_FC07">'Consolidated Business Analysis'!$M$11</definedName>
    <definedName name="CBA_FY_End_Date_FC08">'Consolidated Business Analysis'!$N$11</definedName>
    <definedName name="CBA_FY_End_Date_FC09">'Consolidated Business Analysis'!$O$11</definedName>
    <definedName name="CBA_FY_End_Date_FC10">'Consolidated Business Analysis'!$P$11</definedName>
    <definedName name="CBA_FY_Year_Type_ACT1" localSheetId="0">'[1]Consolidated Business Analysis'!#REF!</definedName>
    <definedName name="CBA_FY_Year_Type_ACT1">'Consolidated Business Analysis'!#REF!</definedName>
    <definedName name="CBA_FY_Year_Type_ACT2">'Consolidated Business Analysis'!$C$10</definedName>
    <definedName name="CBA_FY_Year_Type_ACT3">'Consolidated Business Analysis'!$D$10</definedName>
    <definedName name="CBA_FY_Year_Type_FC01">'Consolidated Business Analysis'!$G$10</definedName>
    <definedName name="CBA_FY_Year_Type_FC02">'Consolidated Business Analysis'!$H$10</definedName>
    <definedName name="CBA_FY_Year_Type_FC03">'Consolidated Business Analysis'!$I$10</definedName>
    <definedName name="CBA_FY_Year_Type_FC04">'Consolidated Business Analysis'!$J$10</definedName>
    <definedName name="CBA_FY_Year_Type_FC05">'Consolidated Business Analysis'!$K$10</definedName>
    <definedName name="CBA_FY_Year_Type_FC06">'Consolidated Business Analysis'!$L$10</definedName>
    <definedName name="CBA_FY_Year_Type_FC07">'Consolidated Business Analysis'!$M$10</definedName>
    <definedName name="CBA_FY_Year_Type_FC08">'Consolidated Business Analysis'!$N$10</definedName>
    <definedName name="CBA_FY_Year_Type_FC09">'Consolidated Business Analysis'!$O$10</definedName>
    <definedName name="CBA_FY_Year_Type_FC10">'Consolidated Business Analysis'!$P$10</definedName>
    <definedName name="CBA_GovGrant_Rec_ACT1" localSheetId="0">'[1]Consolidated Business Analysis'!#REF!</definedName>
    <definedName name="CBA_GovGrant_Rec_ACT1">'Consolidated Business Analysis'!#REF!</definedName>
    <definedName name="CBA_GovGrant_Rec_ACT2">'Consolidated Business Analysis'!$C$136</definedName>
    <definedName name="CBA_GovGrant_Rec_ACT3">'Consolidated Business Analysis'!$D$136</definedName>
    <definedName name="CBA_GovGrant_Rec_FC01">'Consolidated Business Analysis'!$G$136</definedName>
    <definedName name="CBA_GovGrant_Rec_FC02">'Consolidated Business Analysis'!$H$136</definedName>
    <definedName name="CBA_GovGrant_Rec_FC03">'Consolidated Business Analysis'!$I$136</definedName>
    <definedName name="CBA_GovGrant_Rec_FC04">'Consolidated Business Analysis'!$J$136</definedName>
    <definedName name="CBA_GovGrant_Rec_FC05">'Consolidated Business Analysis'!$K$136</definedName>
    <definedName name="CBA_GovGrant_Rec_FC06">'Consolidated Business Analysis'!$L$136</definedName>
    <definedName name="CBA_GovGrant_Rec_FC07">'Consolidated Business Analysis'!$M$136</definedName>
    <definedName name="CBA_GovGrant_Rec_FC08">'Consolidated Business Analysis'!$N$136</definedName>
    <definedName name="CBA_GovGrant_Rec_FC09">'Consolidated Business Analysis'!$O$136</definedName>
    <definedName name="CBA_GovGrant_Rec_FC10">'Consolidated Business Analysis'!$P$136</definedName>
    <definedName name="CBA_GovGrant_Rec_FLD">'Consolidated Business Analysis'!$A$136</definedName>
    <definedName name="CBA_GovtCapGrants_ACT1" localSheetId="0">'[1]Consolidated Business Analysis'!#REF!</definedName>
    <definedName name="CBA_GovtCapGrants_ACT1">'Consolidated Business Analysis'!#REF!</definedName>
    <definedName name="CBA_GovtCapGrants_ACT2">'Consolidated Business Analysis'!$C$161</definedName>
    <definedName name="CBA_GovtCapGrants_ACT3">'Consolidated Business Analysis'!$D$161</definedName>
    <definedName name="CBA_GovtCapGrants_FC01">'Consolidated Business Analysis'!$G$161</definedName>
    <definedName name="CBA_GovtCapGrants_FC02">'Consolidated Business Analysis'!$H$161</definedName>
    <definedName name="CBA_GovtCapGrants_FC03">'Consolidated Business Analysis'!$I$161</definedName>
    <definedName name="CBA_GovtCapGrants_FC04">'Consolidated Business Analysis'!$J$161</definedName>
    <definedName name="CBA_GovtCapGrants_FC05">'Consolidated Business Analysis'!$K$161</definedName>
    <definedName name="CBA_GovtCapGrants_FC06">'Consolidated Business Analysis'!$L$161</definedName>
    <definedName name="CBA_GovtCapGrants_FC07">'Consolidated Business Analysis'!$M$161</definedName>
    <definedName name="CBA_GovtCapGrants_FC08">'Consolidated Business Analysis'!$N$161</definedName>
    <definedName name="CBA_GovtCapGrants_FC09">'Consolidated Business Analysis'!$O$161</definedName>
    <definedName name="CBA_GovtCapGrants_FC10">'Consolidated Business Analysis'!$P$161</definedName>
    <definedName name="CBA_GovtCapGrants_FLD">'Consolidated Business Analysis'!$A$161</definedName>
    <definedName name="CBA_GSTPayable_ACT1" localSheetId="0">'[1]Consolidated Business Analysis'!#REF!</definedName>
    <definedName name="CBA_GSTPayable_ACT1">'Consolidated Business Analysis'!#REF!</definedName>
    <definedName name="CBA_GSTPayable_ACT2" localSheetId="0">'[1]Consolidated Business Analysis'!#REF!</definedName>
    <definedName name="CBA_GSTPayable_ACT2">'Consolidated Business Analysis'!#REF!</definedName>
    <definedName name="CBA_GSTPayable_ACT3" localSheetId="0">'[1]Consolidated Business Analysis'!#REF!</definedName>
    <definedName name="CBA_GSTPayable_ACT3">'Consolidated Business Analysis'!#REF!</definedName>
    <definedName name="CBA_GSTPayable_FC01" localSheetId="0">'[1]Consolidated Business Analysis'!#REF!</definedName>
    <definedName name="CBA_GSTPayable_FC01">'Consolidated Business Analysis'!#REF!</definedName>
    <definedName name="CBA_GSTPayable_FC02" localSheetId="0">'[1]Consolidated Business Analysis'!#REF!</definedName>
    <definedName name="CBA_GSTPayable_FC02">'Consolidated Business Analysis'!#REF!</definedName>
    <definedName name="CBA_GSTPayable_FC03" localSheetId="0">'[1]Consolidated Business Analysis'!#REF!</definedName>
    <definedName name="CBA_GSTPayable_FC03">'Consolidated Business Analysis'!#REF!</definedName>
    <definedName name="CBA_GSTPayable_FC04" localSheetId="0">'[1]Consolidated Business Analysis'!#REF!</definedName>
    <definedName name="CBA_GSTPayable_FC04">'Consolidated Business Analysis'!#REF!</definedName>
    <definedName name="CBA_GSTPayable_FC05" localSheetId="0">'[1]Consolidated Business Analysis'!#REF!</definedName>
    <definedName name="CBA_GSTPayable_FC05">'Consolidated Business Analysis'!#REF!</definedName>
    <definedName name="CBA_GSTPayable_FC06" localSheetId="0">'[1]Consolidated Business Analysis'!#REF!</definedName>
    <definedName name="CBA_GSTPayable_FC06">'Consolidated Business Analysis'!#REF!</definedName>
    <definedName name="CBA_GSTPayable_FC07" localSheetId="0">'[1]Consolidated Business Analysis'!#REF!</definedName>
    <definedName name="CBA_GSTPayable_FC07">'Consolidated Business Analysis'!#REF!</definedName>
    <definedName name="CBA_GSTPayable_FC08" localSheetId="0">'[1]Consolidated Business Analysis'!#REF!</definedName>
    <definedName name="CBA_GSTPayable_FC08">'Consolidated Business Analysis'!#REF!</definedName>
    <definedName name="CBA_GSTPayable_FC09" localSheetId="0">'[1]Consolidated Business Analysis'!#REF!</definedName>
    <definedName name="CBA_GSTPayable_FC09">'Consolidated Business Analysis'!#REF!</definedName>
    <definedName name="CBA_GSTPayable_FC10" localSheetId="0">'[1]Consolidated Business Analysis'!#REF!</definedName>
    <definedName name="CBA_GSTPayable_FC10">'Consolidated Business Analysis'!#REF!</definedName>
    <definedName name="CBA_GSTPayable_FLD" localSheetId="0">'[1]Consolidated Business Analysis'!#REF!</definedName>
    <definedName name="CBA_GSTPayable_FLD">'Consolidated Business Analysis'!#REF!</definedName>
    <definedName name="CBA_GSTPayableMovement_ACT1" localSheetId="0">'[1]Consolidated Business Analysis'!#REF!</definedName>
    <definedName name="CBA_GSTPayableMovement_ACT1">'Consolidated Business Analysis'!#REF!</definedName>
    <definedName name="CBA_GSTPayableMovement_ACT2" localSheetId="0">'[1]Consolidated Business Analysis'!#REF!</definedName>
    <definedName name="CBA_GSTPayableMovement_ACT2">'Consolidated Business Analysis'!#REF!</definedName>
    <definedName name="CBA_GSTPayableMovement_ACT3" localSheetId="0">'[1]Consolidated Business Analysis'!#REF!</definedName>
    <definedName name="CBA_GSTPayableMovement_ACT3">'Consolidated Business Analysis'!#REF!</definedName>
    <definedName name="CBA_GSTPayableMovement_FC01" localSheetId="0">'[1]Consolidated Business Analysis'!#REF!</definedName>
    <definedName name="CBA_GSTPayableMovement_FC01">'Consolidated Business Analysis'!#REF!</definedName>
    <definedName name="CBA_GSTPayableMovement_FC02" localSheetId="0">'[1]Consolidated Business Analysis'!#REF!</definedName>
    <definedName name="CBA_GSTPayableMovement_FC02">'Consolidated Business Analysis'!#REF!</definedName>
    <definedName name="CBA_GSTPayableMovement_FC03" localSheetId="0">'[1]Consolidated Business Analysis'!#REF!</definedName>
    <definedName name="CBA_GSTPayableMovement_FC03">'Consolidated Business Analysis'!#REF!</definedName>
    <definedName name="CBA_GSTPayableMovement_FC04" localSheetId="0">'[1]Consolidated Business Analysis'!#REF!</definedName>
    <definedName name="CBA_GSTPayableMovement_FC04">'Consolidated Business Analysis'!#REF!</definedName>
    <definedName name="CBA_GSTPayableMovement_FC05" localSheetId="0">'[1]Consolidated Business Analysis'!#REF!</definedName>
    <definedName name="CBA_GSTPayableMovement_FC05">'Consolidated Business Analysis'!#REF!</definedName>
    <definedName name="CBA_GSTPayableMovement_FC06" localSheetId="0">'[1]Consolidated Business Analysis'!#REF!</definedName>
    <definedName name="CBA_GSTPayableMovement_FC06">'Consolidated Business Analysis'!#REF!</definedName>
    <definedName name="CBA_GSTPayableMovement_FC07" localSheetId="0">'[1]Consolidated Business Analysis'!#REF!</definedName>
    <definedName name="CBA_GSTPayableMovement_FC07">'Consolidated Business Analysis'!#REF!</definedName>
    <definedName name="CBA_GSTPayableMovement_FC08" localSheetId="0">'[1]Consolidated Business Analysis'!#REF!</definedName>
    <definedName name="CBA_GSTPayableMovement_FC08">'Consolidated Business Analysis'!#REF!</definedName>
    <definedName name="CBA_GSTPayableMovement_FC09" localSheetId="0">'[1]Consolidated Business Analysis'!#REF!</definedName>
    <definedName name="CBA_GSTPayableMovement_FC09">'Consolidated Business Analysis'!#REF!</definedName>
    <definedName name="CBA_GSTPayableMovement_FC10" localSheetId="0">'[1]Consolidated Business Analysis'!#REF!</definedName>
    <definedName name="CBA_GSTPayableMovement_FC10">'Consolidated Business Analysis'!#REF!</definedName>
    <definedName name="CBA_GSTPayableMovement_FLD" localSheetId="0">'[1]Consolidated Business Analysis'!#REF!</definedName>
    <definedName name="CBA_GSTPayableMovement_FLD">'Consolidated Business Analysis'!#REF!</definedName>
    <definedName name="CBA_GSTReceivable_ACT1" localSheetId="0">'[1]Consolidated Business Analysis'!#REF!</definedName>
    <definedName name="CBA_GSTReceivable_ACT1">'Consolidated Business Analysis'!#REF!</definedName>
    <definedName name="CBA_GSTReceivable_ACT2" localSheetId="0">'[1]Consolidated Business Analysis'!#REF!</definedName>
    <definedName name="CBA_GSTReceivable_ACT2">'Consolidated Business Analysis'!#REF!</definedName>
    <definedName name="CBA_GSTReceivable_ACT3" localSheetId="0">'[1]Consolidated Business Analysis'!#REF!</definedName>
    <definedName name="CBA_GSTReceivable_ACT3">'Consolidated Business Analysis'!#REF!</definedName>
    <definedName name="CBA_GSTReceivable_FC01" localSheetId="0">'[1]Consolidated Business Analysis'!#REF!</definedName>
    <definedName name="CBA_GSTReceivable_FC01">'Consolidated Business Analysis'!#REF!</definedName>
    <definedName name="CBA_GSTReceivable_FC02" localSheetId="0">'[1]Consolidated Business Analysis'!#REF!</definedName>
    <definedName name="CBA_GSTReceivable_FC02">'Consolidated Business Analysis'!#REF!</definedName>
    <definedName name="CBA_GSTReceivable_FC03" localSheetId="0">'[1]Consolidated Business Analysis'!#REF!</definedName>
    <definedName name="CBA_GSTReceivable_FC03">'Consolidated Business Analysis'!#REF!</definedName>
    <definedName name="CBA_GSTReceivable_FC04" localSheetId="0">'[1]Consolidated Business Analysis'!#REF!</definedName>
    <definedName name="CBA_GSTReceivable_FC04">'Consolidated Business Analysis'!#REF!</definedName>
    <definedName name="CBA_GSTReceivable_FC05" localSheetId="0">'[1]Consolidated Business Analysis'!#REF!</definedName>
    <definedName name="CBA_GSTReceivable_FC05">'Consolidated Business Analysis'!#REF!</definedName>
    <definedName name="CBA_GSTReceivable_FC06" localSheetId="0">'[1]Consolidated Business Analysis'!#REF!</definedName>
    <definedName name="CBA_GSTReceivable_FC06">'Consolidated Business Analysis'!#REF!</definedName>
    <definedName name="CBA_GSTReceivable_FC07" localSheetId="0">'[1]Consolidated Business Analysis'!#REF!</definedName>
    <definedName name="CBA_GSTReceivable_FC07">'Consolidated Business Analysis'!#REF!</definedName>
    <definedName name="CBA_GSTReceivable_FC08" localSheetId="0">'[1]Consolidated Business Analysis'!#REF!</definedName>
    <definedName name="CBA_GSTReceivable_FC08">'Consolidated Business Analysis'!#REF!</definedName>
    <definedName name="CBA_GSTReceivable_FC09" localSheetId="0">'[1]Consolidated Business Analysis'!#REF!</definedName>
    <definedName name="CBA_GSTReceivable_FC09">'Consolidated Business Analysis'!#REF!</definedName>
    <definedName name="CBA_GSTReceivable_FC10" localSheetId="0">'[1]Consolidated Business Analysis'!#REF!</definedName>
    <definedName name="CBA_GSTReceivable_FC10">'Consolidated Business Analysis'!#REF!</definedName>
    <definedName name="CBA_GSTReceivable_FLD" localSheetId="0">'[1]Consolidated Business Analysis'!#REF!</definedName>
    <definedName name="CBA_GSTReceivable_FLD">'Consolidated Business Analysis'!#REF!</definedName>
    <definedName name="CBA_GSTRecMovements_ACT1" localSheetId="0">'[1]Consolidated Business Analysis'!#REF!</definedName>
    <definedName name="CBA_GSTRecMovements_ACT1">'Consolidated Business Analysis'!#REF!</definedName>
    <definedName name="CBA_GSTRecMovements_ACT2" localSheetId="0">'[1]Consolidated Business Analysis'!#REF!</definedName>
    <definedName name="CBA_GSTRecMovements_ACT2">'Consolidated Business Analysis'!#REF!</definedName>
    <definedName name="CBA_GSTRecMovements_ACT3" localSheetId="0">'[1]Consolidated Business Analysis'!#REF!</definedName>
    <definedName name="CBA_GSTRecMovements_ACT3">'Consolidated Business Analysis'!#REF!</definedName>
    <definedName name="CBA_GSTRecMovements_FC01" localSheetId="0">'[1]Consolidated Business Analysis'!#REF!</definedName>
    <definedName name="CBA_GSTRecMovements_FC01">'Consolidated Business Analysis'!#REF!</definedName>
    <definedName name="CBA_GSTRecMovements_FC02" localSheetId="0">'[1]Consolidated Business Analysis'!#REF!</definedName>
    <definedName name="CBA_GSTRecMovements_FC02">'Consolidated Business Analysis'!#REF!</definedName>
    <definedName name="CBA_GSTRecMovements_FC03" localSheetId="0">'[1]Consolidated Business Analysis'!#REF!</definedName>
    <definedName name="CBA_GSTRecMovements_FC03">'Consolidated Business Analysis'!#REF!</definedName>
    <definedName name="CBA_GSTRecMovements_FC04" localSheetId="0">'[1]Consolidated Business Analysis'!#REF!</definedName>
    <definedName name="CBA_GSTRecMovements_FC04">'Consolidated Business Analysis'!#REF!</definedName>
    <definedName name="CBA_GSTRecMovements_FC05" localSheetId="0">'[1]Consolidated Business Analysis'!#REF!</definedName>
    <definedName name="CBA_GSTRecMovements_FC05">'Consolidated Business Analysis'!#REF!</definedName>
    <definedName name="CBA_GSTRecMovements_FC06" localSheetId="0">'[1]Consolidated Business Analysis'!#REF!</definedName>
    <definedName name="CBA_GSTRecMovements_FC06">'Consolidated Business Analysis'!#REF!</definedName>
    <definedName name="CBA_GSTRecMovements_FC07" localSheetId="0">'[1]Consolidated Business Analysis'!#REF!</definedName>
    <definedName name="CBA_GSTRecMovements_FC07">'Consolidated Business Analysis'!#REF!</definedName>
    <definedName name="CBA_GSTRecMovements_FC08" localSheetId="0">'[1]Consolidated Business Analysis'!#REF!</definedName>
    <definedName name="CBA_GSTRecMovements_FC08">'Consolidated Business Analysis'!#REF!</definedName>
    <definedName name="CBA_GSTRecMovements_FC09" localSheetId="0">'[1]Consolidated Business Analysis'!#REF!</definedName>
    <definedName name="CBA_GSTRecMovements_FC09">'Consolidated Business Analysis'!#REF!</definedName>
    <definedName name="CBA_GSTRecMovements_FC10" localSheetId="0">'[1]Consolidated Business Analysis'!#REF!</definedName>
    <definedName name="CBA_GSTRecMovements_FC10">'Consolidated Business Analysis'!#REF!</definedName>
    <definedName name="CBA_GSTRecMovements_FLD" localSheetId="0">'[1]Consolidated Business Analysis'!#REF!</definedName>
    <definedName name="CBA_GSTRecMovements_FLD">'Consolidated Business Analysis'!#REF!</definedName>
    <definedName name="CBA_IncomeTaxExpense_ACT1" localSheetId="0">'[1]Consolidated Business Analysis'!#REF!</definedName>
    <definedName name="CBA_IncomeTaxExpense_ACT1">'Consolidated Business Analysis'!#REF!</definedName>
    <definedName name="CBA_IncomeTaxExpense_ACT2">'Consolidated Business Analysis'!$C$50</definedName>
    <definedName name="CBA_IncomeTaxExpense_ACT3">'Consolidated Business Analysis'!$D$50</definedName>
    <definedName name="CBA_IncomeTaxExpense_FC01">'Consolidated Business Analysis'!$G$50</definedName>
    <definedName name="CBA_IncomeTaxExpense_FC02">'Consolidated Business Analysis'!$H$50</definedName>
    <definedName name="CBA_IncomeTaxExpense_FC03">'Consolidated Business Analysis'!$I$50</definedName>
    <definedName name="CBA_IncomeTaxExpense_FC04">'Consolidated Business Analysis'!$J$50</definedName>
    <definedName name="CBA_IncomeTaxExpense_FC05">'Consolidated Business Analysis'!$K$50</definedName>
    <definedName name="CBA_IncomeTaxExpense_FC06">'Consolidated Business Analysis'!$L$50</definedName>
    <definedName name="CBA_IncomeTaxExpense_FC07">'Consolidated Business Analysis'!$M$50</definedName>
    <definedName name="CBA_IncomeTaxExpense_FC08">'Consolidated Business Analysis'!$N$50</definedName>
    <definedName name="CBA_IncomeTaxExpense_FC09">'Consolidated Business Analysis'!$O$50</definedName>
    <definedName name="CBA_IncomeTaxExpense_FC10">'Consolidated Business Analysis'!$P$50</definedName>
    <definedName name="CBA_IncomeTaxExpense_FLD">'Consolidated Business Analysis'!$A$50</definedName>
    <definedName name="CBA_Intangible_Assets_ACT1" localSheetId="0">'[1]Consolidated Business Analysis'!#REF!</definedName>
    <definedName name="CBA_Intangible_Assets_ACT1">'Consolidated Business Analysis'!#REF!</definedName>
    <definedName name="CBA_Intangible_Assets_ACT2" localSheetId="0">'[1]Consolidated Business Analysis'!#REF!</definedName>
    <definedName name="CBA_Intangible_Assets_ACT2">'Consolidated Business Analysis'!#REF!</definedName>
    <definedName name="CBA_Intangible_Assets_ACT3" localSheetId="0">'[1]Consolidated Business Analysis'!#REF!</definedName>
    <definedName name="CBA_Intangible_Assets_ACT3">'Consolidated Business Analysis'!#REF!</definedName>
    <definedName name="CBA_Intangible_Assets_FC01" localSheetId="0">'[1]Consolidated Business Analysis'!#REF!</definedName>
    <definedName name="CBA_Intangible_Assets_FC01">'Consolidated Business Analysis'!#REF!</definedName>
    <definedName name="CBA_Intangible_Assets_FC02" localSheetId="0">'[1]Consolidated Business Analysis'!#REF!</definedName>
    <definedName name="CBA_Intangible_Assets_FC02">'Consolidated Business Analysis'!#REF!</definedName>
    <definedName name="CBA_Intangible_Assets_FC03" localSheetId="0">'[1]Consolidated Business Analysis'!#REF!</definedName>
    <definedName name="CBA_Intangible_Assets_FC03">'Consolidated Business Analysis'!#REF!</definedName>
    <definedName name="CBA_Intangible_Assets_FC04" localSheetId="0">'[1]Consolidated Business Analysis'!#REF!</definedName>
    <definedName name="CBA_Intangible_Assets_FC04">'Consolidated Business Analysis'!#REF!</definedName>
    <definedName name="CBA_Intangible_Assets_FC05" localSheetId="0">'[1]Consolidated Business Analysis'!#REF!</definedName>
    <definedName name="CBA_Intangible_Assets_FC05">'Consolidated Business Analysis'!#REF!</definedName>
    <definedName name="CBA_Intangible_Assets_FC06" localSheetId="0">'[1]Consolidated Business Analysis'!#REF!</definedName>
    <definedName name="CBA_Intangible_Assets_FC06">'Consolidated Business Analysis'!#REF!</definedName>
    <definedName name="CBA_Intangible_Assets_FC07" localSheetId="0">'[1]Consolidated Business Analysis'!#REF!</definedName>
    <definedName name="CBA_Intangible_Assets_FC07">'Consolidated Business Analysis'!#REF!</definedName>
    <definedName name="CBA_Intangible_Assets_FC08" localSheetId="0">'[1]Consolidated Business Analysis'!#REF!</definedName>
    <definedName name="CBA_Intangible_Assets_FC08">'Consolidated Business Analysis'!#REF!</definedName>
    <definedName name="CBA_Intangible_Assets_FC09" localSheetId="0">'[1]Consolidated Business Analysis'!#REF!</definedName>
    <definedName name="CBA_Intangible_Assets_FC09">'Consolidated Business Analysis'!#REF!</definedName>
    <definedName name="CBA_Intangible_Assets_FC10" localSheetId="0">'[1]Consolidated Business Analysis'!#REF!</definedName>
    <definedName name="CBA_Intangible_Assets_FC10">'Consolidated Business Analysis'!#REF!</definedName>
    <definedName name="CBA_Intangible_Assets_FLD" localSheetId="0">'[1]Consolidated Business Analysis'!#REF!</definedName>
    <definedName name="CBA_Intangible_Assets_FLD">'Consolidated Business Analysis'!#REF!</definedName>
    <definedName name="CBA_IntBearLoans_ACT1" localSheetId="0">'[1]Consolidated Business Analysis'!#REF!</definedName>
    <definedName name="CBA_IntBearLoans_ACT1">'Consolidated Business Analysis'!#REF!</definedName>
    <definedName name="CBA_IntBearLoans_ACT2">'Consolidated Business Analysis'!$C$95</definedName>
    <definedName name="CBA_IntBearLoans_ACT3">'Consolidated Business Analysis'!$D$95</definedName>
    <definedName name="CBA_IntBearLoans_FC01">'Consolidated Business Analysis'!$G$95</definedName>
    <definedName name="CBA_IntBearLoans_FC02">'Consolidated Business Analysis'!$H$95</definedName>
    <definedName name="CBA_IntBearLoans_FC03">'Consolidated Business Analysis'!$I$95</definedName>
    <definedName name="CBA_IntBearLoans_FC04">'Consolidated Business Analysis'!$J$95</definedName>
    <definedName name="CBA_IntBearLoans_FC05">'Consolidated Business Analysis'!$K$95</definedName>
    <definedName name="CBA_IntBearLoans_FC06">'Consolidated Business Analysis'!$L$95</definedName>
    <definedName name="CBA_IntBearLoans_FC07">'Consolidated Business Analysis'!$M$95</definedName>
    <definedName name="CBA_IntBearLoans_FC08">'Consolidated Business Analysis'!$N$95</definedName>
    <definedName name="CBA_IntBearLoans_FC09">'Consolidated Business Analysis'!$O$95</definedName>
    <definedName name="CBA_IntBearLoans_FC10">'Consolidated Business Analysis'!$P$95</definedName>
    <definedName name="CBA_InterestExpNonSegment_ACT1" localSheetId="0">'[1]Consolidated Business Analysis'!#REF!</definedName>
    <definedName name="CBA_InterestExpNonSegment_ACT1">'Consolidated Business Analysis'!#REF!</definedName>
    <definedName name="CBA_InterestExpNonSegment_ACT2">'Consolidated Business Analysis'!$C$46</definedName>
    <definedName name="CBA_InterestExpNonSegment_ACT3">'Consolidated Business Analysis'!$D$46</definedName>
    <definedName name="CBA_InterestExpNonSegment_FC01">'Consolidated Business Analysis'!$G$46</definedName>
    <definedName name="CBA_InterestExpNonSegment_FC02">'Consolidated Business Analysis'!$H$46</definedName>
    <definedName name="CBA_InterestExpNonSegment_FC03">'Consolidated Business Analysis'!$I$46</definedName>
    <definedName name="CBA_InterestExpNonSegment_FC04">'Consolidated Business Analysis'!$J$46</definedName>
    <definedName name="CBA_InterestExpNonSegment_FC05">'Consolidated Business Analysis'!$K$46</definedName>
    <definedName name="CBA_InterestExpNonSegment_FC06">'Consolidated Business Analysis'!$L$46</definedName>
    <definedName name="CBA_InterestExpNonSegment_FC07">'Consolidated Business Analysis'!$M$46</definedName>
    <definedName name="CBA_InterestExpNonSegment_FC08">'Consolidated Business Analysis'!$N$46</definedName>
    <definedName name="CBA_InterestExpNonSegment_FC09">'Consolidated Business Analysis'!$O$46</definedName>
    <definedName name="CBA_InterestExpNonSegment_FC10">'Consolidated Business Analysis'!$P$46</definedName>
    <definedName name="CBA_InterestExpNonSegment_FLD">'Consolidated Business Analysis'!$A$46</definedName>
    <definedName name="CBA_InterestExpSegment_ACT1" localSheetId="0">'[1]Consolidated Business Analysis'!#REF!</definedName>
    <definedName name="CBA_InterestExpSegment_ACT1">'Consolidated Business Analysis'!#REF!</definedName>
    <definedName name="CBA_InterestExpSegment_ACT2">'Consolidated Business Analysis'!$C$45</definedName>
    <definedName name="CBA_InterestExpSegment_ACT3">'Consolidated Business Analysis'!$D$45</definedName>
    <definedName name="CBA_InterestExpSegment_FC01">'Consolidated Business Analysis'!$G$45</definedName>
    <definedName name="CBA_InterestExpSegment_FC02">'Consolidated Business Analysis'!$H$45</definedName>
    <definedName name="CBA_InterestExpSegment_FC03">'Consolidated Business Analysis'!$I$45</definedName>
    <definedName name="CBA_InterestExpSegment_FC04">'Consolidated Business Analysis'!$J$45</definedName>
    <definedName name="CBA_InterestExpSegment_FC05">'Consolidated Business Analysis'!$K$45</definedName>
    <definedName name="CBA_InterestExpSegment_FC06">'Consolidated Business Analysis'!$L$45</definedName>
    <definedName name="CBA_InterestExpSegment_FC07">'Consolidated Business Analysis'!$M$45</definedName>
    <definedName name="CBA_InterestExpSegment_FC08">'Consolidated Business Analysis'!$N$45</definedName>
    <definedName name="CBA_InterestExpSegment_FC09">'Consolidated Business Analysis'!$O$45</definedName>
    <definedName name="CBA_InterestExpSegment_FC10">'Consolidated Business Analysis'!$P$45</definedName>
    <definedName name="CBA_InterestExpSegment_FLD">'Consolidated Business Analysis'!$A$45</definedName>
    <definedName name="CBA_InterestIncome_ACT1" localSheetId="0">'[1]Consolidated Business Analysis'!#REF!</definedName>
    <definedName name="CBA_InterestIncome_ACT1">'Consolidated Business Analysis'!#REF!</definedName>
    <definedName name="CBA_InterestIncome_ACT2">'Consolidated Business Analysis'!$C$44</definedName>
    <definedName name="CBA_InterestIncome_ACT3">'Consolidated Business Analysis'!$D$44</definedName>
    <definedName name="CBA_InterestIncome_FC01">'Consolidated Business Analysis'!$G$44</definedName>
    <definedName name="CBA_InterestIncome_FC02">'Consolidated Business Analysis'!$H$44</definedName>
    <definedName name="CBA_InterestIncome_FC03">'Consolidated Business Analysis'!$I$44</definedName>
    <definedName name="CBA_InterestIncome_FC04">'Consolidated Business Analysis'!$J$44</definedName>
    <definedName name="CBA_InterestIncome_FC05">'Consolidated Business Analysis'!$K$44</definedName>
    <definedName name="CBA_InterestIncome_FC06">'Consolidated Business Analysis'!$L$44</definedName>
    <definedName name="CBA_InterestIncome_FC07">'Consolidated Business Analysis'!$M$44</definedName>
    <definedName name="CBA_InterestIncome_FC08">'Consolidated Business Analysis'!$N$44</definedName>
    <definedName name="CBA_InterestIncome_FC09">'Consolidated Business Analysis'!$O$44</definedName>
    <definedName name="CBA_InterestIncome_FC10">'Consolidated Business Analysis'!$P$44</definedName>
    <definedName name="CBA_InterestIncome_FLD">'Consolidated Business Analysis'!$A$44</definedName>
    <definedName name="CBA_InterestPaid_ACT1" localSheetId="0">'[1]Consolidated Business Analysis'!#REF!</definedName>
    <definedName name="CBA_InterestPaid_ACT1">'Consolidated Business Analysis'!#REF!</definedName>
    <definedName name="CBA_InterestPaid_ACT2">'Consolidated Business Analysis'!$C$144</definedName>
    <definedName name="CBA_InterestPaid_ACT3">'Consolidated Business Analysis'!$D$144</definedName>
    <definedName name="CBA_InterestPaid_FC01">'Consolidated Business Analysis'!$G$144</definedName>
    <definedName name="CBA_InterestPaid_FC02">'Consolidated Business Analysis'!$H$144</definedName>
    <definedName name="CBA_InterestPaid_FC03">'Consolidated Business Analysis'!$I$144</definedName>
    <definedName name="CBA_InterestPaid_FC04">'Consolidated Business Analysis'!$J$144</definedName>
    <definedName name="CBA_InterestPaid_FC05">'Consolidated Business Analysis'!$K$144</definedName>
    <definedName name="CBA_InterestPaid_FC06">'Consolidated Business Analysis'!$L$144</definedName>
    <definedName name="CBA_InterestPaid_FC07">'Consolidated Business Analysis'!$M$144</definedName>
    <definedName name="CBA_InterestPaid_FC08">'Consolidated Business Analysis'!$N$144</definedName>
    <definedName name="CBA_InterestPaid_FC09">'Consolidated Business Analysis'!$O$144</definedName>
    <definedName name="CBA_InterestPaid_FC10">'Consolidated Business Analysis'!$P$144</definedName>
    <definedName name="CBA_InterestPaid_FLD">'Consolidated Business Analysis'!$A$144</definedName>
    <definedName name="CBA_InterestRec_ACT1" localSheetId="0">'[1]Consolidated Business Analysis'!#REF!</definedName>
    <definedName name="CBA_InterestRec_ACT1">'Consolidated Business Analysis'!#REF!</definedName>
    <definedName name="CBA_InterestRec_ACT2">'Consolidated Business Analysis'!$C$138</definedName>
    <definedName name="CBA_InterestRec_ACT3">'Consolidated Business Analysis'!$D$138</definedName>
    <definedName name="CBA_InterestRec_FC01">'Consolidated Business Analysis'!$G$138</definedName>
    <definedName name="CBA_InterestRec_FC02">'Consolidated Business Analysis'!$H$138</definedName>
    <definedName name="CBA_InterestRec_FC03">'Consolidated Business Analysis'!$I$138</definedName>
    <definedName name="CBA_InterestRec_FC04">'Consolidated Business Analysis'!$J$138</definedName>
    <definedName name="CBA_InterestRec_FC05">'Consolidated Business Analysis'!$K$138</definedName>
    <definedName name="CBA_InterestRec_FC06">'Consolidated Business Analysis'!$L$138</definedName>
    <definedName name="CBA_InterestRec_FC07">'Consolidated Business Analysis'!$M$138</definedName>
    <definedName name="CBA_InterestRec_FC08">'Consolidated Business Analysis'!$N$138</definedName>
    <definedName name="CBA_InterestRec_FC09">'Consolidated Business Analysis'!$O$138</definedName>
    <definedName name="CBA_InterestRec_FC10">'Consolidated Business Analysis'!$P$138</definedName>
    <definedName name="CBA_InterestRec_FLD">'Consolidated Business Analysis'!$A$138</definedName>
    <definedName name="CBA_LeaseInterestExpSegment_ACT1" localSheetId="0">'[1]Consolidated Business Analysis'!#REF!</definedName>
    <definedName name="CBA_LeaseInterestExpSegment_ACT1">'Consolidated Business Analysis'!#REF!</definedName>
    <definedName name="CBA_LeaseInterestExpSegment_ACT2">'Consolidated Business Analysis'!$C$47</definedName>
    <definedName name="CBA_LeaseInterestExpSegment_ACT3">'Consolidated Business Analysis'!$D$47</definedName>
    <definedName name="CBA_LeaseInterestExpSegment_FC01">'Consolidated Business Analysis'!$G$47</definedName>
    <definedName name="CBA_LeaseInterestExpSegment_FC02">'Consolidated Business Analysis'!$H$47</definedName>
    <definedName name="CBA_LeaseInterestExpSegment_FC03">'Consolidated Business Analysis'!$I$47</definedName>
    <definedName name="CBA_LeaseInterestExpSegment_FC04">'Consolidated Business Analysis'!$J$47</definedName>
    <definedName name="CBA_LeaseInterestExpSegment_FC05">'Consolidated Business Analysis'!$K$47</definedName>
    <definedName name="CBA_LeaseInterestExpSegment_FC06">'Consolidated Business Analysis'!$L$47</definedName>
    <definedName name="CBA_LeaseInterestExpSegment_FC07">'Consolidated Business Analysis'!$M$47</definedName>
    <definedName name="CBA_LeaseInterestExpSegment_FC08">'Consolidated Business Analysis'!$N$47</definedName>
    <definedName name="CBA_LeaseInterestExpSegment_FC09">'Consolidated Business Analysis'!$O$47</definedName>
    <definedName name="CBA_LeaseInterestExpSegment_FC10">'Consolidated Business Analysis'!$P$47</definedName>
    <definedName name="CBA_LeaseInterestExpSegment_FLD">'Consolidated Business Analysis'!$A$47</definedName>
    <definedName name="CBA_LeaseIntExpNonSegment_ACT2">'Consolidated Business Analysis'!$C$48</definedName>
    <definedName name="CBA_LeaseIntExpNonSegment_ACT3">'Consolidated Business Analysis'!$D$48</definedName>
    <definedName name="CBA_LeaseIntExpNonSegment_FC01">'Consolidated Business Analysis'!$G$48</definedName>
    <definedName name="CBA_LeaseIntExpNonSegment_FC02">'Consolidated Business Analysis'!$H$48</definedName>
    <definedName name="CBA_LeaseIntExpNonSegment_FC03">'Consolidated Business Analysis'!$I$48</definedName>
    <definedName name="CBA_LeaseIntExpNonSegment_FC04">'Consolidated Business Analysis'!$J$48</definedName>
    <definedName name="CBA_LeaseIntExpNonSegment_FC05">'Consolidated Business Analysis'!$K$48</definedName>
    <definedName name="CBA_LeaseIntExpNonSegment_FC06">'Consolidated Business Analysis'!$L$48</definedName>
    <definedName name="CBA_LeaseIntExpNonSegment_FC07">'Consolidated Business Analysis'!$M$48</definedName>
    <definedName name="CBA_LeaseIntExpNonSegment_FC08">'Consolidated Business Analysis'!$N$48</definedName>
    <definedName name="CBA_LeaseIntExpNonSegment_FC09">'Consolidated Business Analysis'!$O$48</definedName>
    <definedName name="CBA_LeaseIntExpNonSegment_FC10">'Consolidated Business Analysis'!$P$48</definedName>
    <definedName name="CBA_LeaseIntExpNonSegment_FLD">'Consolidated Business Analysis'!$A$48</definedName>
    <definedName name="CBA_LoanRepayments_ACT1" localSheetId="0">'[1]Consolidated Business Analysis'!#REF!</definedName>
    <definedName name="CBA_LoanRepayments_ACT1">'Consolidated Business Analysis'!#REF!</definedName>
    <definedName name="CBA_LoanRepayments_ACT2">'Consolidated Business Analysis'!$C$163</definedName>
    <definedName name="CBA_LoanRepayments_ACT3">'Consolidated Business Analysis'!$D$163</definedName>
    <definedName name="CBA_LoanRepayments_FC01">'Consolidated Business Analysis'!$G$163</definedName>
    <definedName name="CBA_LoanRepayments_FC02">'Consolidated Business Analysis'!$H$163</definedName>
    <definedName name="CBA_LoanRepayments_FC03">'Consolidated Business Analysis'!$I$163</definedName>
    <definedName name="CBA_LoanRepayments_FC04">'Consolidated Business Analysis'!$J$163</definedName>
    <definedName name="CBA_LoanRepayments_FC05">'Consolidated Business Analysis'!$K$163</definedName>
    <definedName name="CBA_LoanRepayments_FC06">'Consolidated Business Analysis'!$L$163</definedName>
    <definedName name="CBA_LoanRepayments_FC07">'Consolidated Business Analysis'!$M$163</definedName>
    <definedName name="CBA_LoanRepayments_FC08">'Consolidated Business Analysis'!$N$163</definedName>
    <definedName name="CBA_LoanRepayments_FC09">'Consolidated Business Analysis'!$O$163</definedName>
    <definedName name="CBA_LoanRepayments_FC10">'Consolidated Business Analysis'!$P$163</definedName>
    <definedName name="CBA_LoanRepayments_FLD">'Consolidated Business Analysis'!$A$163</definedName>
    <definedName name="CBA_NCI_ACT1" localSheetId="0">'[1]Consolidated Business Analysis'!#REF!</definedName>
    <definedName name="CBA_NCI_ACT1">'Consolidated Business Analysis'!#REF!</definedName>
    <definedName name="CBA_NCI_ACT2">'Consolidated Business Analysis'!$C$19</definedName>
    <definedName name="CBA_NCI_ACT3">'Consolidated Business Analysis'!$D$19</definedName>
    <definedName name="CBA_NCI_FC01">'Consolidated Business Analysis'!$G$19</definedName>
    <definedName name="CBA_NCI_FC02">'Consolidated Business Analysis'!$H$19</definedName>
    <definedName name="CBA_NCI_FC03">'Consolidated Business Analysis'!$I$19</definedName>
    <definedName name="CBA_NCI_FC04">'Consolidated Business Analysis'!$J$19</definedName>
    <definedName name="CBA_NCI_FC05">'Consolidated Business Analysis'!$K$19</definedName>
    <definedName name="CBA_NCI_FC06">'Consolidated Business Analysis'!$L$19</definedName>
    <definedName name="CBA_NCI_FC07">'Consolidated Business Analysis'!$M$19</definedName>
    <definedName name="CBA_NCI_FC08">'Consolidated Business Analysis'!$N$19</definedName>
    <definedName name="CBA_NCI_FC09">'Consolidated Business Analysis'!$O$19</definedName>
    <definedName name="CBA_NCI_FC10">'Consolidated Business Analysis'!$P$19</definedName>
    <definedName name="CBA_NCI_FLD">'Consolidated Business Analysis'!$A$19</definedName>
    <definedName name="CBA_NetAssets_ACT1" localSheetId="0">'[1]Consolidated Business Analysis'!#REF!</definedName>
    <definedName name="CBA_NetAssets_ACT1">'Consolidated Business Analysis'!#REF!</definedName>
    <definedName name="CBA_NetAssets_ACT2">'Consolidated Business Analysis'!$C$112</definedName>
    <definedName name="CBA_NetAssets_ACT3">'Consolidated Business Analysis'!$D$112</definedName>
    <definedName name="CBA_NetAssets_FC01">'Consolidated Business Analysis'!$G$112</definedName>
    <definedName name="CBA_NetAssets_FC02">'Consolidated Business Analysis'!$H$112</definedName>
    <definedName name="CBA_NetAssets_FC03">'Consolidated Business Analysis'!$I$112</definedName>
    <definedName name="CBA_NetAssets_FC04">'Consolidated Business Analysis'!$J$112</definedName>
    <definedName name="CBA_NetAssets_FC05">'Consolidated Business Analysis'!$K$112</definedName>
    <definedName name="CBA_NetAssets_FC06">'Consolidated Business Analysis'!$L$112</definedName>
    <definedName name="CBA_NetAssets_FC07">'Consolidated Business Analysis'!$M$112</definedName>
    <definedName name="CBA_NetAssets_FC08">'Consolidated Business Analysis'!$N$112</definedName>
    <definedName name="CBA_NetAssets_FC09">'Consolidated Business Analysis'!$O$112</definedName>
    <definedName name="CBA_NetAssets_FC10">'Consolidated Business Analysis'!$P$112</definedName>
    <definedName name="CBA_NetAssets_FLD">'Consolidated Business Analysis'!$A$112</definedName>
    <definedName name="CBA_NetCapGrants_ACT1" localSheetId="0">'[1]Consolidated Business Analysis'!#REF!</definedName>
    <definedName name="CBA_NetCapGrants_ACT1">'Consolidated Business Analysis'!#REF!</definedName>
    <definedName name="CBA_NetCapGrants_ACT2">'Consolidated Business Analysis'!$C$148</definedName>
    <definedName name="CBA_NetCapGrants_ACT3">'Consolidated Business Analysis'!$D$148</definedName>
    <definedName name="CBA_NetCapGrants_FC01">'Consolidated Business Analysis'!$G$148</definedName>
    <definedName name="CBA_NetCapGrants_FC02">'Consolidated Business Analysis'!$H$148</definedName>
    <definedName name="CBA_NetCapGrants_FC03">'Consolidated Business Analysis'!$I$148</definedName>
    <definedName name="CBA_NetCapGrants_FC04">'Consolidated Business Analysis'!$J$148</definedName>
    <definedName name="CBA_NetCapGrants_FC05">'Consolidated Business Analysis'!$K$148</definedName>
    <definedName name="CBA_NetCapGrants_FC06">'Consolidated Business Analysis'!$L$148</definedName>
    <definedName name="CBA_NetCapGrants_FC07">'Consolidated Business Analysis'!$M$148</definedName>
    <definedName name="CBA_NetCapGrants_FC08">'Consolidated Business Analysis'!$N$148</definedName>
    <definedName name="CBA_NetCapGrants_FC09">'Consolidated Business Analysis'!$O$148</definedName>
    <definedName name="CBA_NetCapGrants_FC10">'Consolidated Business Analysis'!$P$148</definedName>
    <definedName name="CBA_NetCapGrants_FLD">'Consolidated Business Analysis'!$A$148</definedName>
    <definedName name="CBA_NetCashflow_ACT1" localSheetId="0">'[1]Consolidated Business Analysis'!#REF!</definedName>
    <definedName name="CBA_NetCashflow_ACT1">'Consolidated Business Analysis'!#REF!</definedName>
    <definedName name="CBA_NetCashflow_ACT2">'Consolidated Business Analysis'!$C$167</definedName>
    <definedName name="CBA_NetCashflow_ACT3">'Consolidated Business Analysis'!$D$167</definedName>
    <definedName name="CBA_NetCashflow_FC01">'Consolidated Business Analysis'!$G$167</definedName>
    <definedName name="CBA_NetCashflow_FC02">'Consolidated Business Analysis'!$H$167</definedName>
    <definedName name="CBA_NetCashflow_FC03">'Consolidated Business Analysis'!$I$167</definedName>
    <definedName name="CBA_NetCashflow_FC04">'Consolidated Business Analysis'!$J$167</definedName>
    <definedName name="CBA_NetCashflow_FC05">'Consolidated Business Analysis'!$K$167</definedName>
    <definedName name="CBA_NetCashflow_FC06">'Consolidated Business Analysis'!$L$167</definedName>
    <definedName name="CBA_NetCashflow_FC07">'Consolidated Business Analysis'!$M$167</definedName>
    <definedName name="CBA_NetCashflow_FC08">'Consolidated Business Analysis'!$N$167</definedName>
    <definedName name="CBA_NetCashflow_FC09">'Consolidated Business Analysis'!$O$167</definedName>
    <definedName name="CBA_NetCashflow_FC10">'Consolidated Business Analysis'!$P$167</definedName>
    <definedName name="CBA_NetCashflow_FLD">'Consolidated Business Analysis'!$A$167</definedName>
    <definedName name="CBA_NetGST_ACT1" localSheetId="0">'[1]Consolidated Business Analysis'!#REF!</definedName>
    <definedName name="CBA_NetGST_ACT1">'Consolidated Business Analysis'!#REF!</definedName>
    <definedName name="CBA_NetGST_ACT2" localSheetId="0">'[1]Consolidated Business Analysis'!#REF!</definedName>
    <definedName name="CBA_NetGST_ACT2">'Consolidated Business Analysis'!#REF!</definedName>
    <definedName name="CBA_NetGST_ACT3" localSheetId="0">'[1]Consolidated Business Analysis'!#REF!</definedName>
    <definedName name="CBA_NetGST_ACT3">'Consolidated Business Analysis'!#REF!</definedName>
    <definedName name="CBA_NetGST_FC01" localSheetId="0">'[1]Consolidated Business Analysis'!#REF!</definedName>
    <definedName name="CBA_NetGST_FC01">'Consolidated Business Analysis'!#REF!</definedName>
    <definedName name="CBA_NetGST_FC02" localSheetId="0">'[1]Consolidated Business Analysis'!#REF!</definedName>
    <definedName name="CBA_NetGST_FC02">'Consolidated Business Analysis'!#REF!</definedName>
    <definedName name="CBA_NetGST_FC03" localSheetId="0">'[1]Consolidated Business Analysis'!#REF!</definedName>
    <definedName name="CBA_NetGST_FC03">'Consolidated Business Analysis'!#REF!</definedName>
    <definedName name="CBA_NetGST_FC04" localSheetId="0">'[1]Consolidated Business Analysis'!#REF!</definedName>
    <definedName name="CBA_NetGST_FC04">'Consolidated Business Analysis'!#REF!</definedName>
    <definedName name="CBA_NetGST_FC05" localSheetId="0">'[1]Consolidated Business Analysis'!#REF!</definedName>
    <definedName name="CBA_NetGST_FC05">'Consolidated Business Analysis'!#REF!</definedName>
    <definedName name="CBA_NetGST_FC06" localSheetId="0">'[1]Consolidated Business Analysis'!#REF!</definedName>
    <definedName name="CBA_NetGST_FC06">'Consolidated Business Analysis'!#REF!</definedName>
    <definedName name="CBA_NetGST_FC07" localSheetId="0">'[1]Consolidated Business Analysis'!#REF!</definedName>
    <definedName name="CBA_NetGST_FC07">'Consolidated Business Analysis'!#REF!</definedName>
    <definedName name="CBA_NetGST_FC08" localSheetId="0">'[1]Consolidated Business Analysis'!#REF!</definedName>
    <definedName name="CBA_NetGST_FC08">'Consolidated Business Analysis'!#REF!</definedName>
    <definedName name="CBA_NetGST_FC09" localSheetId="0">'[1]Consolidated Business Analysis'!#REF!</definedName>
    <definedName name="CBA_NetGST_FC09">'Consolidated Business Analysis'!#REF!</definedName>
    <definedName name="CBA_NetGST_FC10" localSheetId="0">'[1]Consolidated Business Analysis'!#REF!</definedName>
    <definedName name="CBA_NetGST_FC10">'Consolidated Business Analysis'!#REF!</definedName>
    <definedName name="CBA_NetGST_FLD" localSheetId="0">'[1]Consolidated Business Analysis'!#REF!</definedName>
    <definedName name="CBA_NetGST_FLD">'Consolidated Business Analysis'!#REF!</definedName>
    <definedName name="CBA_NetOpSurplus_ACT1" localSheetId="0">'[1]Consolidated Business Analysis'!#REF!</definedName>
    <definedName name="CBA_NetOpSurplus_ACT1">'Consolidated Business Analysis'!#REF!</definedName>
    <definedName name="CBA_NetOpSurplus_ACT2">'Consolidated Business Analysis'!$C$56</definedName>
    <definedName name="CBA_NetOpSurplus_ACT3">'Consolidated Business Analysis'!$D$56</definedName>
    <definedName name="CBA_NetOpSurplus_FC01">'Consolidated Business Analysis'!$G$56</definedName>
    <definedName name="CBA_NetOpSurplus_FC02">'Consolidated Business Analysis'!$H$56</definedName>
    <definedName name="CBA_NetOpSurplus_FC03">'Consolidated Business Analysis'!$I$56</definedName>
    <definedName name="CBA_NetOpSurplus_FC04">'Consolidated Business Analysis'!$J$56</definedName>
    <definedName name="CBA_NetOpSurplus_FC05">'Consolidated Business Analysis'!$K$56</definedName>
    <definedName name="CBA_NetOpSurplus_FC06">'Consolidated Business Analysis'!$L$56</definedName>
    <definedName name="CBA_NetOpSurplus_FC07">'Consolidated Business Analysis'!$M$56</definedName>
    <definedName name="CBA_NetOpSurplus_FC08">'Consolidated Business Analysis'!$N$56</definedName>
    <definedName name="CBA_NetOpSurplus_FC09">'Consolidated Business Analysis'!$O$56</definedName>
    <definedName name="CBA_NetOpSurplus_FC10">'Consolidated Business Analysis'!$P$56</definedName>
    <definedName name="CBA_NetOpSurplus_FLD">'Consolidated Business Analysis'!$A$56</definedName>
    <definedName name="CBA_NetSurDef_ACT1" localSheetId="0">'[1]Consolidated Business Analysis'!#REF!</definedName>
    <definedName name="CBA_NetSurDef_ACT1">'Consolidated Business Analysis'!#REF!</definedName>
    <definedName name="CBA_NetSurDef_ACT2">'Consolidated Business Analysis'!$C$174</definedName>
    <definedName name="CBA_NetSurDef_ACT3">'Consolidated Business Analysis'!$D$174</definedName>
    <definedName name="CBA_NetSurDef_FC01">'Consolidated Business Analysis'!$G$174</definedName>
    <definedName name="CBA_NetSurDef_FC02">'Consolidated Business Analysis'!$H$174</definedName>
    <definedName name="CBA_NetSurDef_FC03">'Consolidated Business Analysis'!$I$174</definedName>
    <definedName name="CBA_NetSurDef_FC04">'Consolidated Business Analysis'!$J$174</definedName>
    <definedName name="CBA_NetSurDef_FC05">'Consolidated Business Analysis'!$K$174</definedName>
    <definedName name="CBA_NetSurDef_FC06">'Consolidated Business Analysis'!$L$174</definedName>
    <definedName name="CBA_NetSurDef_FC07">'Consolidated Business Analysis'!$M$174</definedName>
    <definedName name="CBA_NetSurDef_FC08">'Consolidated Business Analysis'!$N$174</definedName>
    <definedName name="CBA_NetSurDef_FC09">'Consolidated Business Analysis'!$O$174</definedName>
    <definedName name="CBA_NetSurDef_FC10">'Consolidated Business Analysis'!$P$174</definedName>
    <definedName name="CBA_NetSurDef_FLD">'Consolidated Business Analysis'!$A$174</definedName>
    <definedName name="CBA_NetSurplus_ACT1" localSheetId="0">'[1]Consolidated Business Analysis'!#REF!</definedName>
    <definedName name="CBA_NetSurplus_ACT1">'Consolidated Business Analysis'!#REF!</definedName>
    <definedName name="CBA_NetSurplus_ACT2">'Consolidated Business Analysis'!$C$49</definedName>
    <definedName name="CBA_NetSurplus_ACT3">'Consolidated Business Analysis'!$D$49</definedName>
    <definedName name="CBA_NetSurplus_FC01">'Consolidated Business Analysis'!$G$49</definedName>
    <definedName name="CBA_NetSurplus_FC02">'Consolidated Business Analysis'!$H$49</definedName>
    <definedName name="CBA_NetSurplus_FC03">'Consolidated Business Analysis'!$I$49</definedName>
    <definedName name="CBA_NetSurplus_FC04">'Consolidated Business Analysis'!$J$49</definedName>
    <definedName name="CBA_NetSurplus_FC05">'Consolidated Business Analysis'!$K$49</definedName>
    <definedName name="CBA_NetSurplus_FC06">'Consolidated Business Analysis'!$L$49</definedName>
    <definedName name="CBA_NetSurplus_FC07">'Consolidated Business Analysis'!$M$49</definedName>
    <definedName name="CBA_NetSurplus_FC08">'Consolidated Business Analysis'!$N$49</definedName>
    <definedName name="CBA_NetSurplus_FC09">'Consolidated Business Analysis'!$O$49</definedName>
    <definedName name="CBA_NetSurplus_FC10">'Consolidated Business Analysis'!$P$49</definedName>
    <definedName name="CBA_NetSurplus_FLD">'Consolidated Business Analysis'!$A$49</definedName>
    <definedName name="CBA_NetSurplusAfterTax_ACT1" localSheetId="0">'[1]Consolidated Business Analysis'!#REF!</definedName>
    <definedName name="CBA_NetSurplusAfterTax_ACT1">'Consolidated Business Analysis'!#REF!</definedName>
    <definedName name="CBA_NetSurplusAfterTax_ACT2">'Consolidated Business Analysis'!$C$51</definedName>
    <definedName name="CBA_NetSurplusAfterTax_ACT3">'Consolidated Business Analysis'!$D$51</definedName>
    <definedName name="CBA_NetSurplusAfterTax_FC01">'Consolidated Business Analysis'!$G$51</definedName>
    <definedName name="CBA_NetSurplusAfterTax_FC02">'Consolidated Business Analysis'!$H$51</definedName>
    <definedName name="CBA_NetSurplusAfterTax_FC03">'Consolidated Business Analysis'!$I$51</definedName>
    <definedName name="CBA_NetSurplusAfterTax_FC04">'Consolidated Business Analysis'!$J$51</definedName>
    <definedName name="CBA_NetSurplusAfterTax_FC05">'Consolidated Business Analysis'!$K$51</definedName>
    <definedName name="CBA_NetSurplusAfterTax_FC06">'Consolidated Business Analysis'!$L$51</definedName>
    <definedName name="CBA_NetSurplusAfterTax_FC07">'Consolidated Business Analysis'!$M$51</definedName>
    <definedName name="CBA_NetSurplusAfterTax_FC08">'Consolidated Business Analysis'!$N$51</definedName>
    <definedName name="CBA_NetSurplusAfterTax_FC09">'Consolidated Business Analysis'!$O$51</definedName>
    <definedName name="CBA_NetSurplusAfterTax_FC10">'Consolidated Business Analysis'!$P$51</definedName>
    <definedName name="CBA_NetSurplusAfterTax_FC101">'Consolidated Business Analysis'!$P$51</definedName>
    <definedName name="CBA_NetSurplusAfterTax_FLD">'Consolidated Business Analysis'!$A$51</definedName>
    <definedName name="CBA_NetSurplusDeficit_ACT1" localSheetId="0">'[1]Consolidated Business Analysis'!#REF!</definedName>
    <definedName name="CBA_NetSurplusDeficit_ACT1">'Consolidated Business Analysis'!#REF!</definedName>
    <definedName name="CBA_NetSurplusDeficit_ACT2">'Consolidated Business Analysis'!$C$53</definedName>
    <definedName name="CBA_NetSurplusDeficit_ACT3">'Consolidated Business Analysis'!$D$53</definedName>
    <definedName name="CBA_NetSurplusDeficit_FC01">'Consolidated Business Analysis'!$G$53</definedName>
    <definedName name="CBA_NetSurplusDeficit_FC02">'Consolidated Business Analysis'!$H$53</definedName>
    <definedName name="CBA_NetSurplusDeficit_FC03">'Consolidated Business Analysis'!$I$53</definedName>
    <definedName name="CBA_NetSurplusDeficit_FC04">'Consolidated Business Analysis'!$J$53</definedName>
    <definedName name="CBA_NetSurplusDeficit_FC05">'Consolidated Business Analysis'!$K$53</definedName>
    <definedName name="CBA_NetSurplusDeficit_FC06">'Consolidated Business Analysis'!$L$53</definedName>
    <definedName name="CBA_NetSurplusDeficit_FC07">'Consolidated Business Analysis'!$M$53</definedName>
    <definedName name="CBA_NetSurplusDeficit_FC08">'Consolidated Business Analysis'!$N$53</definedName>
    <definedName name="CBA_NetSurplusDeficit_FC09">'Consolidated Business Analysis'!$O$53</definedName>
    <definedName name="CBA_NetSurplusDeficit_FC10">'Consolidated Business Analysis'!$P$53</definedName>
    <definedName name="CBA_NetSurplusDeficit_FLD">'Consolidated Business Analysis'!$A$53</definedName>
    <definedName name="CBA_NewLoans_ACT1" localSheetId="0">'[1]Consolidated Business Analysis'!#REF!</definedName>
    <definedName name="CBA_NewLoans_ACT1">'Consolidated Business Analysis'!#REF!</definedName>
    <definedName name="CBA_NewLoans_ACT2">'Consolidated Business Analysis'!$C$162</definedName>
    <definedName name="CBA_NewLoans_ACT3">'Consolidated Business Analysis'!$D$162</definedName>
    <definedName name="CBA_NewLoans_FC01">'Consolidated Business Analysis'!$G$162</definedName>
    <definedName name="CBA_NewLoans_FC02">'Consolidated Business Analysis'!$H$162</definedName>
    <definedName name="CBA_NewLoans_FC03">'Consolidated Business Analysis'!$I$162</definedName>
    <definedName name="CBA_NewLoans_FC04">'Consolidated Business Analysis'!$J$162</definedName>
    <definedName name="CBA_NewLoans_FC05">'Consolidated Business Analysis'!$K$162</definedName>
    <definedName name="CBA_NewLoans_FC06">'Consolidated Business Analysis'!$L$162</definedName>
    <definedName name="CBA_NewLoans_FC07">'Consolidated Business Analysis'!$M$162</definedName>
    <definedName name="CBA_NewLoans_FC08">'Consolidated Business Analysis'!$N$162</definedName>
    <definedName name="CBA_NewLoans_FC09">'Consolidated Business Analysis'!$O$162</definedName>
    <definedName name="CBA_NewLoans_FC10">'Consolidated Business Analysis'!$P$162</definedName>
    <definedName name="CBA_NewLoans_FLD">'Consolidated Business Analysis'!$A$162</definedName>
    <definedName name="CBA_NonCapPlannedMaint_ACT1" localSheetId="0">'[1]Consolidated Business Analysis'!#REF!</definedName>
    <definedName name="CBA_NonCapPlannedMaint_ACT1">'Consolidated Business Analysis'!#REF!</definedName>
    <definedName name="CBA_NonCapPlannedMaint_ACT2">'Consolidated Business Analysis'!$C$27</definedName>
    <definedName name="CBA_NonCapPlannedMaint_ACT3">'Consolidated Business Analysis'!$D$27</definedName>
    <definedName name="CBA_NonCapPlannedMaint_FC01">'Consolidated Business Analysis'!$G$27</definedName>
    <definedName name="CBA_NonCapPlannedMaint_FC02">'Consolidated Business Analysis'!$H$27</definedName>
    <definedName name="CBA_NonCapPlannedMaint_FC03">'Consolidated Business Analysis'!$I$27</definedName>
    <definedName name="CBA_NonCapPlannedMaint_FC04">'Consolidated Business Analysis'!$J$27</definedName>
    <definedName name="CBA_NonCapPlannedMaint_FC05">'Consolidated Business Analysis'!$K$27</definedName>
    <definedName name="CBA_NonCapPlannedMaint_FC06">'Consolidated Business Analysis'!$L$27</definedName>
    <definedName name="CBA_NonCapPlannedMaint_FC07">'Consolidated Business Analysis'!$M$27</definedName>
    <definedName name="CBA_NonCapPlannedMaint_FC08">'Consolidated Business Analysis'!$N$27</definedName>
    <definedName name="CBA_NonCapPlannedMaint_FC09">'Consolidated Business Analysis'!$O$27</definedName>
    <definedName name="CBA_NonCapPlannedMaint_FC10">'Consolidated Business Analysis'!$P$27</definedName>
    <definedName name="CBA_NonCapPlannedMaint_FLD">'Consolidated Business Analysis'!$A$27</definedName>
    <definedName name="CBA_NonCurrLeaseLib_ACT1" localSheetId="0">'[1]Consolidated Business Analysis'!#REF!</definedName>
    <definedName name="CBA_NonCurrLeaseLib_ACT1">'Consolidated Business Analysis'!#REF!</definedName>
    <definedName name="CBA_NonCurrLeaseLib_ACT2">'Consolidated Business Analysis'!$C$103</definedName>
    <definedName name="CBA_NonCurrLeaseLib_ACT3">'Consolidated Business Analysis'!$D$103</definedName>
    <definedName name="CBA_NonCurrLeaseLib_FC01">'Consolidated Business Analysis'!$G$103</definedName>
    <definedName name="CBA_NonCurrLeaseLib_FC02">'Consolidated Business Analysis'!$H$103</definedName>
    <definedName name="CBA_NonCurrLeaseLib_FC03">'Consolidated Business Analysis'!$I$103</definedName>
    <definedName name="CBA_NonCurrLeaseLib_FC04">'Consolidated Business Analysis'!$J$103</definedName>
    <definedName name="CBA_NonCurrLeaseLib_FC05">'Consolidated Business Analysis'!$K$103</definedName>
    <definedName name="CBA_NonCurrLeaseLib_FC06">'Consolidated Business Analysis'!$L$103</definedName>
    <definedName name="CBA_NonCurrLeaseLib_FC07">'Consolidated Business Analysis'!$M$103</definedName>
    <definedName name="CBA_NonCurrLeaseLib_FC08">'Consolidated Business Analysis'!$N$103</definedName>
    <definedName name="CBA_NonCurrLeaseLib_FC09">'Consolidated Business Analysis'!$O$103</definedName>
    <definedName name="CBA_NonCurrLeaseLib_FC10">'Consolidated Business Analysis'!$P$103</definedName>
    <definedName name="CBA_NonCurrLeaseLib_FLD">'Consolidated Business Analysis'!$A$103</definedName>
    <definedName name="CBA_NonCurrLeaseLibNH_ACT2">'Consolidated Business Analysis'!$C$104</definedName>
    <definedName name="CBA_NonCurrLeaseLibNH_ACT3">'Consolidated Business Analysis'!$D$104</definedName>
    <definedName name="CBA_NonCurrLeaseLibNH_FC01">'Consolidated Business Analysis'!$G$104</definedName>
    <definedName name="CBA_NonCurrLeaseLibNH_FC02">'Consolidated Business Analysis'!$H$104</definedName>
    <definedName name="CBA_NonCurrLeaseLibNH_FC03">'Consolidated Business Analysis'!$I$104</definedName>
    <definedName name="CBA_NonCurrLeaseLibNH_FC04">'Consolidated Business Analysis'!$J$104</definedName>
    <definedName name="CBA_NonCurrLeaseLibNH_FC05">'Consolidated Business Analysis'!$K$104</definedName>
    <definedName name="CBA_NonCurrLeaseLibNH_FC06">'Consolidated Business Analysis'!$L$104</definedName>
    <definedName name="CBA_NonCurrLeaseLibNH_FC07">'Consolidated Business Analysis'!$M$104</definedName>
    <definedName name="CBA_NonCurrLeaseLibNH_FC08">'Consolidated Business Analysis'!$N$104</definedName>
    <definedName name="CBA_NonCurrLeaseLibNH_FC09">'Consolidated Business Analysis'!$O$104</definedName>
    <definedName name="CBA_NonCurrLeaseLibNH_FC10">'Consolidated Business Analysis'!$P$104</definedName>
    <definedName name="CBA_NonCurrLeaseLibNH_FLD">'Consolidated Business Analysis'!$A$104</definedName>
    <definedName name="CBA_NonCurrLibAccomAgedCare_ACT1" localSheetId="0">'[1]Consolidated Business Analysis'!#REF!</definedName>
    <definedName name="CBA_NonCurrLibAccomAgedCare_ACT1">'Consolidated Business Analysis'!#REF!</definedName>
    <definedName name="CBA_NonCurrLibAccomAgedCare_ACT2">'Consolidated Business Analysis'!$C$107</definedName>
    <definedName name="CBA_NonCurrLibAccomAgedCare_ACT3">'Consolidated Business Analysis'!$D$107</definedName>
    <definedName name="CBA_NonCurrLibAccomAgedCare_FC01">'Consolidated Business Analysis'!$G$107</definedName>
    <definedName name="CBA_NonCurrLibAccomAgedCare_FC02">'Consolidated Business Analysis'!$H$107</definedName>
    <definedName name="CBA_NonCurrLibAccomAgedCare_FC03">'Consolidated Business Analysis'!$I$107</definedName>
    <definedName name="CBA_NonCurrLibAccomAgedCare_FC04">'Consolidated Business Analysis'!$J$107</definedName>
    <definedName name="CBA_NonCurrLibAccomAgedCare_FC05">'Consolidated Business Analysis'!$K$107</definedName>
    <definedName name="CBA_NonCurrLibAccomAgedCare_FC06">'Consolidated Business Analysis'!$L$107</definedName>
    <definedName name="CBA_NonCurrLibAccomAgedCare_FC07">'Consolidated Business Analysis'!$M$107</definedName>
    <definedName name="CBA_NonCurrLibAccomAgedCare_FC08">'Consolidated Business Analysis'!$N$107</definedName>
    <definedName name="CBA_NonCurrLibAccomAgedCare_FC09">'Consolidated Business Analysis'!$O$107</definedName>
    <definedName name="CBA_NonCurrLibAccomAgedCare_FC10">'Consolidated Business Analysis'!$P$107</definedName>
    <definedName name="CBA_NonCurrLibAccomAgedCare_FLD">'Consolidated Business Analysis'!$A$107</definedName>
    <definedName name="CBA_NonCurrLibCH_ACT1" localSheetId="0">'[1]Consolidated Business Analysis'!#REF!</definedName>
    <definedName name="CBA_NonCurrLibCH_ACT1">'Consolidated Business Analysis'!#REF!</definedName>
    <definedName name="CBA_NonCurrLibCH_ACT2">'Consolidated Business Analysis'!$C$101</definedName>
    <definedName name="CBA_NonCurrLibCH_ACT3">'Consolidated Business Analysis'!$D$101</definedName>
    <definedName name="CBA_NonCurrLibCH_FC01">'Consolidated Business Analysis'!$G$101</definedName>
    <definedName name="CBA_NonCurrLibCH_FC02">'Consolidated Business Analysis'!$H$101</definedName>
    <definedName name="CBA_NonCurrLibCH_FC03">'Consolidated Business Analysis'!$I$101</definedName>
    <definedName name="CBA_NonCurrLibCH_FC04">'Consolidated Business Analysis'!$J$101</definedName>
    <definedName name="CBA_NonCurrLibCH_FC05">'Consolidated Business Analysis'!$K$101</definedName>
    <definedName name="CBA_NonCurrLibCH_FC06">'Consolidated Business Analysis'!$L$101</definedName>
    <definedName name="CBA_NonCurrLibCH_FC07">'Consolidated Business Analysis'!$M$101</definedName>
    <definedName name="CBA_NonCurrLibCH_FC08">'Consolidated Business Analysis'!$N$101</definedName>
    <definedName name="CBA_NonCurrLibCH_FC09">'Consolidated Business Analysis'!$O$101</definedName>
    <definedName name="CBA_NonCurrLibCH_FC10">'Consolidated Business Analysis'!$P$101</definedName>
    <definedName name="CBA_NonCurrLibCH_FLD">'Consolidated Business Analysis'!$A$101</definedName>
    <definedName name="CBA_NonCurrLibDebentures_ACT1" localSheetId="0">'[1]Consolidated Business Analysis'!#REF!</definedName>
    <definedName name="CBA_NonCurrLibDebentures_ACT1">'Consolidated Business Analysis'!#REF!</definedName>
    <definedName name="CBA_NonCurrLibDebentures_ACT2" localSheetId="0">'[1]Consolidated Business Analysis'!#REF!</definedName>
    <definedName name="CBA_NonCurrLibDebentures_ACT2">'Consolidated Business Analysis'!#REF!</definedName>
    <definedName name="CBA_NonCurrLibDebentures_ACT3" localSheetId="0">'[1]Consolidated Business Analysis'!#REF!</definedName>
    <definedName name="CBA_NonCurrLibDebentures_ACT3">'Consolidated Business Analysis'!#REF!</definedName>
    <definedName name="CBA_NonCurrLibDebentures_FC01" localSheetId="0">'[1]Consolidated Business Analysis'!#REF!</definedName>
    <definedName name="CBA_NonCurrLibDebentures_FC01">'Consolidated Business Analysis'!#REF!</definedName>
    <definedName name="CBA_NonCurrLibDebentures_FC02" localSheetId="0">'[1]Consolidated Business Analysis'!#REF!</definedName>
    <definedName name="CBA_NonCurrLibDebentures_FC02">'Consolidated Business Analysis'!#REF!</definedName>
    <definedName name="CBA_NonCurrLibDebentures_FC03" localSheetId="0">'[1]Consolidated Business Analysis'!#REF!</definedName>
    <definedName name="CBA_NonCurrLibDebentures_FC03">'Consolidated Business Analysis'!#REF!</definedName>
    <definedName name="CBA_NonCurrLibDebentures_FC04" localSheetId="0">'[1]Consolidated Business Analysis'!#REF!</definedName>
    <definedName name="CBA_NonCurrLibDebentures_FC04">'Consolidated Business Analysis'!#REF!</definedName>
    <definedName name="CBA_NonCurrLibDebentures_FC05" localSheetId="0">'[1]Consolidated Business Analysis'!#REF!</definedName>
    <definedName name="CBA_NonCurrLibDebentures_FC05">'Consolidated Business Analysis'!#REF!</definedName>
    <definedName name="CBA_NonCurrLibDebentures_FC06" localSheetId="0">'[1]Consolidated Business Analysis'!#REF!</definedName>
    <definedName name="CBA_NonCurrLibDebentures_FC06">'Consolidated Business Analysis'!#REF!</definedName>
    <definedName name="CBA_NonCurrLibDebentures_FC07" localSheetId="0">'[1]Consolidated Business Analysis'!#REF!</definedName>
    <definedName name="CBA_NonCurrLibDebentures_FC07">'Consolidated Business Analysis'!#REF!</definedName>
    <definedName name="CBA_NonCurrLibDebentures_FC08" localSheetId="0">'[1]Consolidated Business Analysis'!#REF!</definedName>
    <definedName name="CBA_NonCurrLibDebentures_FC08">'Consolidated Business Analysis'!#REF!</definedName>
    <definedName name="CBA_NonCurrLibDebentures_FC09" localSheetId="0">'[1]Consolidated Business Analysis'!#REF!</definedName>
    <definedName name="CBA_NonCurrLibDebentures_FC09">'Consolidated Business Analysis'!#REF!</definedName>
    <definedName name="CBA_NonCurrLibDebentures_FC10" localSheetId="0">'[1]Consolidated Business Analysis'!#REF!</definedName>
    <definedName name="CBA_NonCurrLibDebentures_FC10">'Consolidated Business Analysis'!#REF!</definedName>
    <definedName name="CBA_NonCurrLibDebentures_FLD" localSheetId="0">'[1]Consolidated Business Analysis'!#REF!</definedName>
    <definedName name="CBA_NonCurrLibDebentures_FLD">'Consolidated Business Analysis'!#REF!</definedName>
    <definedName name="CBA_NonCurrLibNonInt_ACT1" localSheetId="0">'[1]Consolidated Business Analysis'!#REF!</definedName>
    <definedName name="CBA_NonCurrLibNonInt_ACT1">'Consolidated Business Analysis'!#REF!</definedName>
    <definedName name="CBA_NonCurrLibNonInt_ACT2">'Consolidated Business Analysis'!$C$105</definedName>
    <definedName name="CBA_NonCurrLibNonInt_ACT3">'Consolidated Business Analysis'!$D$105</definedName>
    <definedName name="CBA_NonCurrLibNonInt_FC01">'Consolidated Business Analysis'!$G$105</definedName>
    <definedName name="CBA_NonCurrLibNonInt_FC02">'Consolidated Business Analysis'!$H$105</definedName>
    <definedName name="CBA_NonCurrLibNonInt_FC03">'Consolidated Business Analysis'!$I$105</definedName>
    <definedName name="CBA_NonCurrLibNonInt_FC04">'Consolidated Business Analysis'!$J$105</definedName>
    <definedName name="CBA_NonCurrLibNonInt_FC05">'Consolidated Business Analysis'!$K$105</definedName>
    <definedName name="CBA_NonCurrLibNonInt_FC06">'Consolidated Business Analysis'!$L$105</definedName>
    <definedName name="CBA_NonCurrLibNonInt_FC07">'Consolidated Business Analysis'!$M$105</definedName>
    <definedName name="CBA_NonCurrLibNonInt_FC08">'Consolidated Business Analysis'!$N$105</definedName>
    <definedName name="CBA_NonCurrLibNonInt_FC09">'Consolidated Business Analysis'!$O$105</definedName>
    <definedName name="CBA_NonCurrLibNonInt_FC10">'Consolidated Business Analysis'!$P$105</definedName>
    <definedName name="CBA_NonCurrLibNonInt_FLD">'Consolidated Business Analysis'!$A$105</definedName>
    <definedName name="CBA_NonCurrLibOther_ACT1" localSheetId="0">'[1]Consolidated Business Analysis'!#REF!</definedName>
    <definedName name="CBA_NonCurrLibOther_ACT1">'Consolidated Business Analysis'!#REF!</definedName>
    <definedName name="CBA_NonCurrLibOther_ACT2">'Consolidated Business Analysis'!$C$108</definedName>
    <definedName name="CBA_NonCurrLibOther_ACT3">'Consolidated Business Analysis'!$D$108</definedName>
    <definedName name="CBA_NonCurrLibOther_FC01">'Consolidated Business Analysis'!$G$108</definedName>
    <definedName name="CBA_NonCurrLibOther_FC02">'Consolidated Business Analysis'!$H$108</definedName>
    <definedName name="CBA_NonCurrLibOther_FC03">'Consolidated Business Analysis'!$I$108</definedName>
    <definedName name="CBA_NonCurrLibOther_FC04">'Consolidated Business Analysis'!$J$108</definedName>
    <definedName name="CBA_NonCurrLibOther_FC05">'Consolidated Business Analysis'!$K$108</definedName>
    <definedName name="CBA_NonCurrLibOther_FC06">'Consolidated Business Analysis'!$L$108</definedName>
    <definedName name="CBA_NonCurrLibOther_FC07">'Consolidated Business Analysis'!$M$108</definedName>
    <definedName name="CBA_NonCurrLibOther_FC08">'Consolidated Business Analysis'!$N$108</definedName>
    <definedName name="CBA_NonCurrLibOther_FC09">'Consolidated Business Analysis'!$O$108</definedName>
    <definedName name="CBA_NonCurrLibOther_FC10">'Consolidated Business Analysis'!$P$108</definedName>
    <definedName name="CBA_NonCurrLibOther_FLD">'Consolidated Business Analysis'!$A$108</definedName>
    <definedName name="CBA_NonCurrLibOtherCommLns_ACT1" localSheetId="0">'[1]Consolidated Business Analysis'!#REF!</definedName>
    <definedName name="CBA_NonCurrLibOtherCommLns_ACT1">'Consolidated Business Analysis'!#REF!</definedName>
    <definedName name="CBA_NonCurrLibOtherCommLns_ACT2">'Consolidated Business Analysis'!$C$102</definedName>
    <definedName name="CBA_NonCurrLibOtherCommLns_ACT3">'Consolidated Business Analysis'!$D$102</definedName>
    <definedName name="CBA_NonCurrLibOtherCommLns_FC01">'Consolidated Business Analysis'!$G$102</definedName>
    <definedName name="CBA_NonCurrLibOtherCommLns_FC02">'Consolidated Business Analysis'!$H$102</definedName>
    <definedName name="CBA_NonCurrLibOtherCommLns_FC03">'Consolidated Business Analysis'!$I$102</definedName>
    <definedName name="CBA_NonCurrLibOtherCommLns_FC04">'Consolidated Business Analysis'!$J$102</definedName>
    <definedName name="CBA_NonCurrLibOtherCommLns_FC05">'Consolidated Business Analysis'!$K$102</definedName>
    <definedName name="CBA_NonCurrLibOtherCommLns_FC06">'Consolidated Business Analysis'!$L$102</definedName>
    <definedName name="CBA_NonCurrLibOtherCommLns_FC07">'Consolidated Business Analysis'!$M$102</definedName>
    <definedName name="CBA_NonCurrLibOtherCommLns_FC08">'Consolidated Business Analysis'!$N$102</definedName>
    <definedName name="CBA_NonCurrLibOtherCommLns_FC09">'Consolidated Business Analysis'!$O$102</definedName>
    <definedName name="CBA_NonCurrLibOtherCommLns_FC10">'Consolidated Business Analysis'!$P$102</definedName>
    <definedName name="CBA_NonCurrLibOtherCommLns_FLD">'Consolidated Business Analysis'!$A$102</definedName>
    <definedName name="CBA_NonCurrLibProvisions_ACT1" localSheetId="0">'[1]Consolidated Business Analysis'!#REF!</definedName>
    <definedName name="CBA_NonCurrLibProvisions_ACT1">'Consolidated Business Analysis'!#REF!</definedName>
    <definedName name="CBA_NonCurrLibProvisions_ACT2">'Consolidated Business Analysis'!$C$100</definedName>
    <definedName name="CBA_NonCurrLibProvisions_ACT3">'Consolidated Business Analysis'!$D$100</definedName>
    <definedName name="CBA_NonCurrLibProvisions_FC01">'Consolidated Business Analysis'!$G$100</definedName>
    <definedName name="CBA_NonCurrLibProvisions_FC02">'Consolidated Business Analysis'!$H$100</definedName>
    <definedName name="CBA_NonCurrLibProvisions_FC03">'Consolidated Business Analysis'!$I$100</definedName>
    <definedName name="CBA_NonCurrLibProvisions_FC04">'Consolidated Business Analysis'!$J$100</definedName>
    <definedName name="CBA_NonCurrLibProvisions_FC05">'Consolidated Business Analysis'!$K$100</definedName>
    <definedName name="CBA_NonCurrLibProvisions_FC06">'Consolidated Business Analysis'!$L$100</definedName>
    <definedName name="CBA_NonCurrLibProvisions_FC07">'Consolidated Business Analysis'!$M$100</definedName>
    <definedName name="CBA_NonCurrLibProvisions_FC08">'Consolidated Business Analysis'!$N$100</definedName>
    <definedName name="CBA_NonCurrLibProvisions_FC09">'Consolidated Business Analysis'!$O$100</definedName>
    <definedName name="CBA_NonCurrLibProvisions_FC10">'Consolidated Business Analysis'!$P$100</definedName>
    <definedName name="CBA_NonCurrLibProvisions_FLD">'Consolidated Business Analysis'!$A$100</definedName>
    <definedName name="CBA_NonCurrLibUnspentOpCap_ACT1" localSheetId="0">'[1]Consolidated Business Analysis'!#REF!</definedName>
    <definedName name="CBA_NonCurrLibUnspentOpCap_ACT1">'Consolidated Business Analysis'!#REF!</definedName>
    <definedName name="CBA_NonCurrLibUnspentOpCap_ACT2">'Consolidated Business Analysis'!$C$106</definedName>
    <definedName name="CBA_NonCurrLibUnspentOpCap_ACT3">'Consolidated Business Analysis'!$D$106</definedName>
    <definedName name="CBA_NonCurrLibUnspentOpCap_FC01">'Consolidated Business Analysis'!$G$106</definedName>
    <definedName name="CBA_NonCurrLibUnspentOpCap_FC02">'Consolidated Business Analysis'!$H$106</definedName>
    <definedName name="CBA_NonCurrLibUnspentOpCap_FC03">'Consolidated Business Analysis'!$I$106</definedName>
    <definedName name="CBA_NonCurrLibUnspentOpCap_FC04">'Consolidated Business Analysis'!$J$106</definedName>
    <definedName name="CBA_NonCurrLibUnspentOpCap_FC05">'Consolidated Business Analysis'!$K$106</definedName>
    <definedName name="CBA_NonCurrLibUnspentOpCap_FC06">'Consolidated Business Analysis'!$L$106</definedName>
    <definedName name="CBA_NonCurrLibUnspentOpCap_FC07">'Consolidated Business Analysis'!$M$106</definedName>
    <definedName name="CBA_NonCurrLibUnspentOpCap_FC08">'Consolidated Business Analysis'!$N$106</definedName>
    <definedName name="CBA_NonCurrLibUnspentOpCap_FC09">'Consolidated Business Analysis'!$O$106</definedName>
    <definedName name="CBA_NonCurrLibUnspentOpCap_FC10">'Consolidated Business Analysis'!$P$106</definedName>
    <definedName name="CBA_NonCurrLibUnspentOpCap_FLD">'Consolidated Business Analysis'!$A$106</definedName>
    <definedName name="CBA_NonCurrProvMovement_ACT1" localSheetId="0">'[1]Consolidated Business Analysis'!#REF!</definedName>
    <definedName name="CBA_NonCurrProvMovement_ACT1">'Consolidated Business Analysis'!#REF!</definedName>
    <definedName name="CBA_NonCurrProvMovement_ACT2">'Consolidated Business Analysis'!$C$187</definedName>
    <definedName name="CBA_NonCurrProvMovement_ACT3">'Consolidated Business Analysis'!$D$187</definedName>
    <definedName name="CBA_NonCurrProvMovement_FC01">'Consolidated Business Analysis'!$G$187</definedName>
    <definedName name="CBA_NonCurrProvMovement_FC02">'Consolidated Business Analysis'!$H$187</definedName>
    <definedName name="CBA_NonCurrProvMovement_FC03">'Consolidated Business Analysis'!$I$187</definedName>
    <definedName name="CBA_NonCurrProvMovement_FC04">'Consolidated Business Analysis'!$J$187</definedName>
    <definedName name="CBA_NonCurrProvMovement_FC05">'Consolidated Business Analysis'!$K$187</definedName>
    <definedName name="CBA_NonCurrProvMovement_FC06">'Consolidated Business Analysis'!$L$187</definedName>
    <definedName name="CBA_NonCurrProvMovement_FC07">'Consolidated Business Analysis'!$M$187</definedName>
    <definedName name="CBA_NonCurrProvMovement_FC08">'Consolidated Business Analysis'!$N$187</definedName>
    <definedName name="CBA_NonCurrProvMovement_FC09">'Consolidated Business Analysis'!$O$187</definedName>
    <definedName name="CBA_NonCurrProvMovement_FC10">'Consolidated Business Analysis'!$P$187</definedName>
    <definedName name="CBA_NonCurrProvMovement_FLD">'Consolidated Business Analysis'!$A$187</definedName>
    <definedName name="CBA_NonCurrUnspentMovement_FLD">'Consolidated Business Analysis'!$A$188</definedName>
    <definedName name="CBA_NonCurruUnspentMovement_ACT1" localSheetId="0">'[1]Consolidated Business Analysis'!#REF!</definedName>
    <definedName name="CBA_NonCurruUnspentMovement_ACT1">'Consolidated Business Analysis'!#REF!</definedName>
    <definedName name="CBA_NonCurruUnspentMovement_ACT2">'Consolidated Business Analysis'!$C$188</definedName>
    <definedName name="CBA_NonCurruUnspentMovement_ACT3">'Consolidated Business Analysis'!$D$188</definedName>
    <definedName name="CBA_NonCurruUnspentMovement_FC01">'Consolidated Business Analysis'!$G$188</definedName>
    <definedName name="CBA_NonCurruUnspentMovement_FC02">'Consolidated Business Analysis'!$H$188</definedName>
    <definedName name="CBA_NonCurruUnspentMovement_FC03">'Consolidated Business Analysis'!$I$188</definedName>
    <definedName name="CBA_NonCurruUnspentMovement_FC04">'Consolidated Business Analysis'!$J$188</definedName>
    <definedName name="CBA_NonCurruUnspentMovement_FC05">'Consolidated Business Analysis'!$K$188</definedName>
    <definedName name="CBA_NonCurruUnspentMovement_FC06">'Consolidated Business Analysis'!$L$188</definedName>
    <definedName name="CBA_NonCurruUnspentMovement_FC07">'Consolidated Business Analysis'!$M$188</definedName>
    <definedName name="CBA_NonCurruUnspentMovement_FC08">'Consolidated Business Analysis'!$N$188</definedName>
    <definedName name="CBA_NonCurruUnspentMovement_FC09">'Consolidated Business Analysis'!$O$188</definedName>
    <definedName name="CBA_NonCurruUnspentMovement_FC10">'Consolidated Business Analysis'!$P$188</definedName>
    <definedName name="CBA_NonIntBearLoans_FLD">'Consolidated Business Analysis'!$A$95</definedName>
    <definedName name="CBA_NoTenancyAgree_ACT1" localSheetId="0">'[1]Consolidated Business Analysis'!#REF!</definedName>
    <definedName name="CBA_NoTenancyAgree_ACT1">'Consolidated Business Analysis'!#REF!</definedName>
    <definedName name="CBA_NoTenancyAgree_ACT2">'Consolidated Business Analysis'!$C$206</definedName>
    <definedName name="CBA_NoTenancyAgree_ACT3">'Consolidated Business Analysis'!$D$206</definedName>
    <definedName name="CBA_NoTenancyAgree_FC01">'Consolidated Business Analysis'!$G$206</definedName>
    <definedName name="CBA_NoTenancyAgree_FC02">'Consolidated Business Analysis'!$H$206</definedName>
    <definedName name="CBA_NoTenancyAgree_FC03">'Consolidated Business Analysis'!$I$206</definedName>
    <definedName name="CBA_NoTenancyAgree_FC04">'Consolidated Business Analysis'!$J$206</definedName>
    <definedName name="CBA_NoTenancyAgree_FC05">'Consolidated Business Analysis'!$K$206</definedName>
    <definedName name="CBA_NoTenancyAgree_FC06">'Consolidated Business Analysis'!$L$206</definedName>
    <definedName name="CBA_NoTenancyAgree_FC07">'Consolidated Business Analysis'!$M$206</definedName>
    <definedName name="CBA_NoTenancyAgree_FC08">'Consolidated Business Analysis'!$N$206</definedName>
    <definedName name="CBA_NoTenancyAgree_FC09">'Consolidated Business Analysis'!$O$206</definedName>
    <definedName name="CBA_NoTenancyAgree_FC10">'Consolidated Business Analysis'!$P$206</definedName>
    <definedName name="CBA_NoTenancyAgreements_FLD">'Consolidated Business Analysis'!$A$206</definedName>
    <definedName name="CBA_NoUnitsMngedGov_ACT1" localSheetId="0">'[1]Consolidated Business Analysis'!#REF!</definedName>
    <definedName name="CBA_NoUnitsMngedGov_ACT1">'Consolidated Business Analysis'!#REF!</definedName>
    <definedName name="CBA_NoUnitsMngedGov_ACT2">'Consolidated Business Analysis'!$C$204</definedName>
    <definedName name="CBA_NoUnitsMngedGov_ACT3">'Consolidated Business Analysis'!$D$204</definedName>
    <definedName name="CBA_NoUnitsMngedGov_FC01">'Consolidated Business Analysis'!$G$204</definedName>
    <definedName name="CBA_NoUnitsMngedGov_FC02">'Consolidated Business Analysis'!$H$204</definedName>
    <definedName name="CBA_NoUnitsMngedGov_FC03">'Consolidated Business Analysis'!$I$204</definedName>
    <definedName name="CBA_NoUnitsMngedGov_FC04">'Consolidated Business Analysis'!$J$204</definedName>
    <definedName name="CBA_NoUnitsMngedGov_FC05">'Consolidated Business Analysis'!$K$204</definedName>
    <definedName name="CBA_NoUnitsMngedGov_FC06">'Consolidated Business Analysis'!$L$204</definedName>
    <definedName name="CBA_NoUnitsMngedGov_FC07">'Consolidated Business Analysis'!$M$204</definedName>
    <definedName name="CBA_NoUnitsMngedGov_FC08">'Consolidated Business Analysis'!$N$204</definedName>
    <definedName name="CBA_NoUnitsMngedGov_FC09">'Consolidated Business Analysis'!$O$204</definedName>
    <definedName name="CBA_NoUnitsMngedGov_FC10">'Consolidated Business Analysis'!$P$204</definedName>
    <definedName name="CBA_NoUnitsMngedGov_FLD">'Consolidated Business Analysis'!$A$204</definedName>
    <definedName name="CBA_NoUnitsMngedOth_ACT1" localSheetId="0">'[1]Consolidated Business Analysis'!#REF!</definedName>
    <definedName name="CBA_NoUnitsMngedOth_ACT1">'Consolidated Business Analysis'!#REF!</definedName>
    <definedName name="CBA_NoUnitsMngedOth_ACT2">'Consolidated Business Analysis'!$C$205</definedName>
    <definedName name="CBA_NoUnitsMngedOth_ACT3">'Consolidated Business Analysis'!$D$205</definedName>
    <definedName name="CBA_NoUnitsMngedOth_FC01">'Consolidated Business Analysis'!$G$205</definedName>
    <definedName name="CBA_NoUnitsMngedOth_FC02">'Consolidated Business Analysis'!$H$205</definedName>
    <definedName name="CBA_NoUnitsMngedOth_FC03">'Consolidated Business Analysis'!$I$205</definedName>
    <definedName name="CBA_NoUnitsMngedOth_FC04">'Consolidated Business Analysis'!$J$205</definedName>
    <definedName name="CBA_NoUnitsMngedOth_FC05">'Consolidated Business Analysis'!$K$205</definedName>
    <definedName name="CBA_NoUnitsMngedOth_FC06">'Consolidated Business Analysis'!$L$205</definedName>
    <definedName name="CBA_NoUnitsMngedOth_FC07">'Consolidated Business Analysis'!$M$205</definedName>
    <definedName name="CBA_NoUnitsMngedOth_FC08">'Consolidated Business Analysis'!$N$205</definedName>
    <definedName name="CBA_NoUnitsMngedOth_FC09">'Consolidated Business Analysis'!$O$205</definedName>
    <definedName name="CBA_NoUnitsMngedOth_FC10">'Consolidated Business Analysis'!$P$205</definedName>
    <definedName name="CBA_NoUnitsMngedOth_FLD">'Consolidated Business Analysis'!$A$205</definedName>
    <definedName name="CBA_NRASsubsidy_ACT1" localSheetId="0">'[1]Consolidated Business Analysis'!#REF!</definedName>
    <definedName name="CBA_NRASsubsidy_ACT1">'Consolidated Business Analysis'!#REF!</definedName>
    <definedName name="CBA_NRASsubsidy_ACT2">'Consolidated Business Analysis'!$C$18</definedName>
    <definedName name="CBA_NRASsubsidy_ACT3">'Consolidated Business Analysis'!$D$18</definedName>
    <definedName name="CBA_NRASsubsidy_FC01">'Consolidated Business Analysis'!$G$18</definedName>
    <definedName name="CBA_NRASsubsidy_FC02">'Consolidated Business Analysis'!$H$18</definedName>
    <definedName name="CBA_NRASsubsidy_FC03">'Consolidated Business Analysis'!$I$18</definedName>
    <definedName name="CBA_NRASsubsidy_FC04">'Consolidated Business Analysis'!$J$18</definedName>
    <definedName name="CBA_NRASsubsidy_FC05">'Consolidated Business Analysis'!$K$18</definedName>
    <definedName name="CBA_NRASsubsidy_FC06">'Consolidated Business Analysis'!$L$18</definedName>
    <definedName name="CBA_NRASsubsidy_FC07">'Consolidated Business Analysis'!$M$18</definedName>
    <definedName name="CBA_NRASsubsidy_FC08">'Consolidated Business Analysis'!$N$18</definedName>
    <definedName name="CBA_NRASsubsidy_FC09">'Consolidated Business Analysis'!$O$18</definedName>
    <definedName name="CBA_NRASsubsidy_FC10">'Consolidated Business Analysis'!$P$18</definedName>
    <definedName name="CBA_NRASsubsidy_FLD">'Consolidated Business Analysis'!$A$18</definedName>
    <definedName name="CBA_OFixedAssetAccumD_ACT1" localSheetId="0">'[1]Consolidated Business Analysis'!#REF!</definedName>
    <definedName name="CBA_OFixedAssetAccumD_ACT1">'Consolidated Business Analysis'!#REF!</definedName>
    <definedName name="CBA_OFixedAssetAccumD_ACT2">'Consolidated Business Analysis'!$C$78</definedName>
    <definedName name="CBA_OFixedAssetAccumD_ACT3">'Consolidated Business Analysis'!$D$78</definedName>
    <definedName name="CBA_OFixedAssetAccumD_FC01">'Consolidated Business Analysis'!$G$78</definedName>
    <definedName name="CBA_OFixedAssetAccumD_FC02">'Consolidated Business Analysis'!$H$78</definedName>
    <definedName name="CBA_OFixedAssetAccumD_FC03">'Consolidated Business Analysis'!$I$78</definedName>
    <definedName name="CBA_OFixedAssetAccumD_FC04">'Consolidated Business Analysis'!$J$78</definedName>
    <definedName name="CBA_OFixedAssetAccumD_FC05">'Consolidated Business Analysis'!$K$78</definedName>
    <definedName name="CBA_OFixedAssetAccumD_FC06">'Consolidated Business Analysis'!$L$78</definedName>
    <definedName name="CBA_OFixedAssetAccumD_FC07">'Consolidated Business Analysis'!$M$78</definedName>
    <definedName name="CBA_OFixedAssetAccumD_FC08">'Consolidated Business Analysis'!$N$78</definedName>
    <definedName name="CBA_OFixedAssetAccumD_FC09">'Consolidated Business Analysis'!$O$78</definedName>
    <definedName name="CBA_OFixedAssetAccumD_FC10">'Consolidated Business Analysis'!$P$78</definedName>
    <definedName name="CBA_OFixedAssetAccumD_FLD">'Consolidated Business Analysis'!$A$78</definedName>
    <definedName name="CBA_OFixedAssetWritten_ACT1" localSheetId="0">'[1]Consolidated Business Analysis'!#REF!</definedName>
    <definedName name="CBA_OFixedAssetWritten_ACT1">'Consolidated Business Analysis'!#REF!</definedName>
    <definedName name="CBA_OFixedAssetWritten_ACT2">'Consolidated Business Analysis'!$C$79</definedName>
    <definedName name="CBA_OFixedAssetWritten_ACT3">'Consolidated Business Analysis'!$D$79</definedName>
    <definedName name="CBA_OFixedAssetWritten_FC01">'Consolidated Business Analysis'!$G$79</definedName>
    <definedName name="CBA_OFixedAssetWritten_FC02">'Consolidated Business Analysis'!$H$79</definedName>
    <definedName name="CBA_OFixedAssetWritten_FC03">'Consolidated Business Analysis'!$I$79</definedName>
    <definedName name="CBA_OFixedAssetWritten_FC04">'Consolidated Business Analysis'!$J$79</definedName>
    <definedName name="CBA_OFixedAssetWritten_FC05">'Consolidated Business Analysis'!$K$79</definedName>
    <definedName name="CBA_OFixedAssetWritten_FC06">'Consolidated Business Analysis'!$L$79</definedName>
    <definedName name="CBA_OFixedAssetWritten_FC07">'Consolidated Business Analysis'!$M$79</definedName>
    <definedName name="CBA_OFixedAssetWritten_FC08">'Consolidated Business Analysis'!$N$79</definedName>
    <definedName name="CBA_OFixedAssetWritten_FC09">'Consolidated Business Analysis'!$O$79</definedName>
    <definedName name="CBA_OFixedAssetWritten_FC10">'Consolidated Business Analysis'!$P$79</definedName>
    <definedName name="CBA_OFixedAssetWritten_FLD">'Consolidated Business Analysis'!$A$79</definedName>
    <definedName name="CBA_OpBLReserves_ACT1" localSheetId="0">'[1]Consolidated Business Analysis'!#REF!</definedName>
    <definedName name="CBA_OpBLReserves_ACT1">'Consolidated Business Analysis'!#REF!</definedName>
    <definedName name="CBA_OpBLReserves_ACT2">'Consolidated Business Analysis'!$C$121</definedName>
    <definedName name="CBA_OpBLReserves_ACT3">'Consolidated Business Analysis'!$D$121</definedName>
    <definedName name="CBA_OpBLReserves_FC01">'Consolidated Business Analysis'!$G$121</definedName>
    <definedName name="CBA_OpBLReserves_FC02">'Consolidated Business Analysis'!$H$121</definedName>
    <definedName name="CBA_OpBLReserves_FC03">'Consolidated Business Analysis'!$I$121</definedName>
    <definedName name="CBA_OpBLReserves_FC04">'Consolidated Business Analysis'!$J$121</definedName>
    <definedName name="CBA_OpBLReserves_FC05">'Consolidated Business Analysis'!$K$121</definedName>
    <definedName name="CBA_OpBLReserves_FC06">'Consolidated Business Analysis'!$L$121</definedName>
    <definedName name="CBA_OpBLReserves_FC07">'Consolidated Business Analysis'!$M$121</definedName>
    <definedName name="CBA_OpBLReserves_FC08">'Consolidated Business Analysis'!$N$121</definedName>
    <definedName name="CBA_OpBLReserves_FC09">'Consolidated Business Analysis'!$O$121</definedName>
    <definedName name="CBA_OpBLReserves_FC10">'Consolidated Business Analysis'!$P$121</definedName>
    <definedName name="CBA_OpBLReserves_FLD">'Consolidated Business Analysis'!$A$121</definedName>
    <definedName name="CBA_OpEBIT_ACT1" localSheetId="0">'[1]Consolidated Business Analysis'!#REF!</definedName>
    <definedName name="CBA_OpEBIT_ACT1">'Consolidated Business Analysis'!#REF!</definedName>
    <definedName name="CBA_OpEBIT_ACT2">'Consolidated Business Analysis'!$C$55</definedName>
    <definedName name="CBA_OpEBIT_ACT3">'Consolidated Business Analysis'!$D$55</definedName>
    <definedName name="CBA_OpEBIT_FC01">'Consolidated Business Analysis'!$G$55</definedName>
    <definedName name="CBA_OpEBIT_FC02">'Consolidated Business Analysis'!$H$55</definedName>
    <definedName name="CBA_OpEBIT_FC03">'Consolidated Business Analysis'!$I$55</definedName>
    <definedName name="CBA_OpEBIT_FC04">'Consolidated Business Analysis'!$J$55</definedName>
    <definedName name="CBA_OpEBIT_FC05">'Consolidated Business Analysis'!$K$55</definedName>
    <definedName name="CBA_OpEBIT_FC06">'Consolidated Business Analysis'!$L$55</definedName>
    <definedName name="CBA_OpEBIT_FC07">'Consolidated Business Analysis'!$M$55</definedName>
    <definedName name="CBA_OpEBIT_FC08">'Consolidated Business Analysis'!$N$55</definedName>
    <definedName name="CBA_OpEBIT_FC09">'Consolidated Business Analysis'!$O$55</definedName>
    <definedName name="CBA_OpEBIT_FC10">'Consolidated Business Analysis'!$P$55</definedName>
    <definedName name="CBA_OpEBIT_FLD">'Consolidated Business Analysis'!$A$55</definedName>
    <definedName name="CBA_OpEBITDA_ACT1" localSheetId="0">'[1]Consolidated Business Analysis'!#REF!</definedName>
    <definedName name="CBA_OpEBITDA_ACT1">'Consolidated Business Analysis'!#REF!</definedName>
    <definedName name="CBA_OpEBITDA_ACT2">'Consolidated Business Analysis'!$C$54</definedName>
    <definedName name="CBA_OpEBITDA_ACT3">'Consolidated Business Analysis'!$D$54</definedName>
    <definedName name="CBA_OpEBITDA_FC01">'Consolidated Business Analysis'!$G$54</definedName>
    <definedName name="CBA_OpEBITDA_FC02">'Consolidated Business Analysis'!$H$54</definedName>
    <definedName name="CBA_OpEBITDA_FC03">'Consolidated Business Analysis'!$I$54</definedName>
    <definedName name="CBA_OpEBITDA_FC04">'Consolidated Business Analysis'!$J$54</definedName>
    <definedName name="CBA_OpEBITDA_FC05">'Consolidated Business Analysis'!$K$54</definedName>
    <definedName name="CBA_OpEBITDA_FC06">'Consolidated Business Analysis'!$L$54</definedName>
    <definedName name="CBA_OpEBITDA_FC07">'Consolidated Business Analysis'!$M$54</definedName>
    <definedName name="CBA_OpEBITDA_FC08">'Consolidated Business Analysis'!$N$54</definedName>
    <definedName name="CBA_OpEBITDA_FC09">'Consolidated Business Analysis'!$O$54</definedName>
    <definedName name="CBA_OpEBITDA_FC10">'Consolidated Business Analysis'!$P$54</definedName>
    <definedName name="CBA_OpEBITDA_FLD">'Consolidated Business Analysis'!$A$54</definedName>
    <definedName name="CBA_OpenCashBL_ACT1" localSheetId="0">'[1]Consolidated Business Analysis'!#REF!</definedName>
    <definedName name="CBA_OpenCashBL_ACT1">'Consolidated Business Analysis'!#REF!</definedName>
    <definedName name="CBA_OpenCashBL_ACT2">'Consolidated Business Analysis'!$C$168</definedName>
    <definedName name="CBA_OpenCashBL_ACT3">'Consolidated Business Analysis'!$D$168</definedName>
    <definedName name="CBA_OpenCashBL_FC01">'Consolidated Business Analysis'!$G$168</definedName>
    <definedName name="CBA_OpenCashBL_FC02">'Consolidated Business Analysis'!$H$168</definedName>
    <definedName name="CBA_OpenCashBL_FC03">'Consolidated Business Analysis'!$I$168</definedName>
    <definedName name="CBA_OpenCashBL_FC04">'Consolidated Business Analysis'!$J$168</definedName>
    <definedName name="CBA_OpenCashBL_FC05">'Consolidated Business Analysis'!$K$168</definedName>
    <definedName name="CBA_OpenCashBL_FC06">'Consolidated Business Analysis'!$L$168</definedName>
    <definedName name="CBA_OpenCashBL_FC07">'Consolidated Business Analysis'!$M$168</definedName>
    <definedName name="CBA_OpenCashBL_FC08">'Consolidated Business Analysis'!$N$168</definedName>
    <definedName name="CBA_OpenCashBL_FC09">'Consolidated Business Analysis'!$O$168</definedName>
    <definedName name="CBA_OpenCashBL_FC10">'Consolidated Business Analysis'!$P$168</definedName>
    <definedName name="CBA_OpenCashBL_FLD">'Consolidated Business Analysis'!$A$168</definedName>
    <definedName name="CBA_OperatingGrants_ACT1" localSheetId="0">'[1]Consolidated Business Analysis'!#REF!</definedName>
    <definedName name="CBA_OperatingGrants_ACT1">'Consolidated Business Analysis'!#REF!</definedName>
    <definedName name="CBA_OperatingGrants_ACT2">'Consolidated Business Analysis'!$C$16</definedName>
    <definedName name="CBA_OperatingGrants_ACT3">'Consolidated Business Analysis'!$D$16</definedName>
    <definedName name="CBA_OperatingGrants_FC01">'Consolidated Business Analysis'!$G$16</definedName>
    <definedName name="CBA_OperatingGrants_FC02">'Consolidated Business Analysis'!$H$16</definedName>
    <definedName name="CBA_OperatingGrants_FC03">'Consolidated Business Analysis'!$I$16</definedName>
    <definedName name="CBA_OperatingGrants_FC04">'Consolidated Business Analysis'!$J$16</definedName>
    <definedName name="CBA_OperatingGrants_FC05">'Consolidated Business Analysis'!$K$16</definedName>
    <definedName name="CBA_OperatingGrants_FC06">'Consolidated Business Analysis'!$L$16</definedName>
    <definedName name="CBA_OperatingGrants_FC07">'Consolidated Business Analysis'!$M$16</definedName>
    <definedName name="CBA_OperatingGrants_FC08">'Consolidated Business Analysis'!$N$16</definedName>
    <definedName name="CBA_OperatingGrants_FC09">'Consolidated Business Analysis'!$O$16</definedName>
    <definedName name="CBA_OperatingGrants_FC10">'Consolidated Business Analysis'!$P$16</definedName>
    <definedName name="CBA_OperatingGrants_FLD">'Consolidated Business Analysis'!$A$16</definedName>
    <definedName name="CBA_OthCurrentAssets_ACT1" localSheetId="0">'[1]Consolidated Business Analysis'!#REF!</definedName>
    <definedName name="CBA_OthCurrentAssets_ACT1">'Consolidated Business Analysis'!#REF!</definedName>
    <definedName name="CBA_OthCurrentAssets_ACT2">'Consolidated Business Analysis'!$C$66</definedName>
    <definedName name="CBA_OthCurrentAssets_ACT3">'Consolidated Business Analysis'!$D$66</definedName>
    <definedName name="CBA_OthCurrentAssets_FC01">'Consolidated Business Analysis'!$G$66</definedName>
    <definedName name="CBA_OthCurrentAssets_FC02">'Consolidated Business Analysis'!$H$66</definedName>
    <definedName name="CBA_OthCurrentAssets_FC03">'Consolidated Business Analysis'!$I$66</definedName>
    <definedName name="CBA_OthCurrentAssets_FC04">'Consolidated Business Analysis'!$J$66</definedName>
    <definedName name="CBA_OthCurrentAssets_FC05">'Consolidated Business Analysis'!$K$66</definedName>
    <definedName name="CBA_OthCurrentAssets_FC06">'Consolidated Business Analysis'!$L$66</definedName>
    <definedName name="CBA_OthCurrentAssets_FC07">'Consolidated Business Analysis'!$M$66</definedName>
    <definedName name="CBA_OthCurrentAssets_FC08">'Consolidated Business Analysis'!$N$66</definedName>
    <definedName name="CBA_OthCurrentAssets_FC09">'Consolidated Business Analysis'!$O$66</definedName>
    <definedName name="CBA_OthCurrentAssets_FC10">'Consolidated Business Analysis'!$P$66</definedName>
    <definedName name="CBA_OthCurrentAssets_FLD">'Consolidated Business Analysis'!$A$66</definedName>
    <definedName name="CBA_OthCurrentAssMovements_ACT1" localSheetId="0">'[1]Consolidated Business Analysis'!#REF!</definedName>
    <definedName name="CBA_OthCurrentAssMovements_ACT1">'Consolidated Business Analysis'!#REF!</definedName>
    <definedName name="CBA_OthCurrentAssMovements_ACT2">'Consolidated Business Analysis'!$C$182</definedName>
    <definedName name="CBA_OthCurrentAssMovements_ACT3">'Consolidated Business Analysis'!$D$182</definedName>
    <definedName name="CBA_OthCurrentAssMovements_FC01">'Consolidated Business Analysis'!$G$182</definedName>
    <definedName name="CBA_OthCurrentAssMovements_FC02">'Consolidated Business Analysis'!$H$182</definedName>
    <definedName name="CBA_OthCurrentAssMovements_FC03">'Consolidated Business Analysis'!$I$182</definedName>
    <definedName name="CBA_OthCurrentAssMovements_FC04">'Consolidated Business Analysis'!$J$182</definedName>
    <definedName name="CBA_OthCurrentAssMovements_FC05">'Consolidated Business Analysis'!$K$182</definedName>
    <definedName name="CBA_OthCurrentAssMovements_FC06">'Consolidated Business Analysis'!$L$182</definedName>
    <definedName name="CBA_OthCurrentAssMovements_FC07">'Consolidated Business Analysis'!$M$182</definedName>
    <definedName name="CBA_OthCurrentAssMovements_FC08">'Consolidated Business Analysis'!$N$182</definedName>
    <definedName name="CBA_OthCurrentAssMovements_FC09">'Consolidated Business Analysis'!$O$182</definedName>
    <definedName name="CBA_OthCurrentAssMovements_FC10">'Consolidated Business Analysis'!$P$182</definedName>
    <definedName name="CBA_OthCurrentAssMovements_FLD">'Consolidated Business Analysis'!$A$182</definedName>
    <definedName name="CBA_OthCurrentLiabMovement_FLD">'Consolidated Business Analysis'!$A$186</definedName>
    <definedName name="CBA_OthCurrentLLiabMovement_ACT1" localSheetId="0">'[1]Consolidated Business Analysis'!#REF!</definedName>
    <definedName name="CBA_OthCurrentLLiabMovement_ACT1">'Consolidated Business Analysis'!#REF!</definedName>
    <definedName name="CBA_OthCurrentLLiabMovement_ACT2">'Consolidated Business Analysis'!$C$186</definedName>
    <definedName name="CBA_OthCurrentLLiabMovement_ACT3">'Consolidated Business Analysis'!$D$186</definedName>
    <definedName name="CBA_OthCurrentLLiabMovement_FC01">'Consolidated Business Analysis'!$G$186</definedName>
    <definedName name="CBA_OthCurrentLLiabMovement_FC02">'Consolidated Business Analysis'!$H$186</definedName>
    <definedName name="CBA_OthCurrentLLiabMovement_FC03">'Consolidated Business Analysis'!$I$186</definedName>
    <definedName name="CBA_OthCurrentLLiabMovement_FC04">'Consolidated Business Analysis'!$J$186</definedName>
    <definedName name="CBA_OthCurrentLLiabMovement_FC05">'Consolidated Business Analysis'!$K$186</definedName>
    <definedName name="CBA_OthCurrentLLiabMovement_FC06">'Consolidated Business Analysis'!$L$186</definedName>
    <definedName name="CBA_OthCurrentLLiabMovement_FC07">'Consolidated Business Analysis'!$M$186</definedName>
    <definedName name="CBA_OthCurrentLLiabMovement_FC08">'Consolidated Business Analysis'!$N$186</definedName>
    <definedName name="CBA_OthCurrentLLiabMovement_FC09">'Consolidated Business Analysis'!$O$186</definedName>
    <definedName name="CBA_OthCurrentLLiabMovement_FC10">'Consolidated Business Analysis'!$P$186</definedName>
    <definedName name="CBA_OthCurrLib_FLD">'Consolidated Business Analysis'!$A$97</definedName>
    <definedName name="CBA_OthDirAdminExpense_ACT1" localSheetId="15">'Consolidated Business Analysis'!#REF!</definedName>
    <definedName name="CBA_OthDirAdminExpense_ACT1" localSheetId="0">'[1]Consolidated Business Analysis'!#REF!</definedName>
    <definedName name="CBA_OthDirAdminExpense_ACT1">'Consolidated Business Analysis'!#REF!</definedName>
    <definedName name="CBA_OthDirAdminExpense_ACT2" localSheetId="15">'Consolidated Business Analysis'!#REF!</definedName>
    <definedName name="CBA_OthDirAdminExpense_ACT2" localSheetId="0">'[1]Consolidated Business Analysis'!#REF!</definedName>
    <definedName name="CBA_OthDirAdminExpense_ACT2">'Consolidated Business Analysis'!#REF!</definedName>
    <definedName name="CBA_OthDirAdminExpense_ACT3" localSheetId="15">'Consolidated Business Analysis'!#REF!</definedName>
    <definedName name="CBA_OthDirAdminExpense_ACT3" localSheetId="0">'[1]Consolidated Business Analysis'!#REF!</definedName>
    <definedName name="CBA_OthDirAdminExpense_ACT3">'Consolidated Business Analysis'!#REF!</definedName>
    <definedName name="CBA_OthDirAdminExpense_FC01" localSheetId="15">'Consolidated Business Analysis'!#REF!</definedName>
    <definedName name="CBA_OthDirAdminExpense_FC01" localSheetId="0">'[1]Consolidated Business Analysis'!#REF!</definedName>
    <definedName name="CBA_OthDirAdminExpense_FC01">'Consolidated Business Analysis'!#REF!</definedName>
    <definedName name="CBA_OthDirAdminExpense_FC02" localSheetId="15">'Consolidated Business Analysis'!#REF!</definedName>
    <definedName name="CBA_OthDirAdminExpense_FC02" localSheetId="0">'[1]Consolidated Business Analysis'!#REF!</definedName>
    <definedName name="CBA_OthDirAdminExpense_FC02">'Consolidated Business Analysis'!#REF!</definedName>
    <definedName name="CBA_OthDirAdminExpense_FC03" localSheetId="15">'Consolidated Business Analysis'!#REF!</definedName>
    <definedName name="CBA_OthDirAdminExpense_FC03" localSheetId="0">'[1]Consolidated Business Analysis'!#REF!</definedName>
    <definedName name="CBA_OthDirAdminExpense_FC03">'Consolidated Business Analysis'!#REF!</definedName>
    <definedName name="CBA_OthDirAdminExpense_FC04" localSheetId="15">'Consolidated Business Analysis'!#REF!</definedName>
    <definedName name="CBA_OthDirAdminExpense_FC04" localSheetId="0">'[1]Consolidated Business Analysis'!#REF!</definedName>
    <definedName name="CBA_OthDirAdminExpense_FC04">'Consolidated Business Analysis'!#REF!</definedName>
    <definedName name="CBA_OthDirAdminExpense_FC05" localSheetId="15">'Consolidated Business Analysis'!#REF!</definedName>
    <definedName name="CBA_OthDirAdminExpense_FC05" localSheetId="0">'[1]Consolidated Business Analysis'!#REF!</definedName>
    <definedName name="CBA_OthDirAdminExpense_FC05">'Consolidated Business Analysis'!#REF!</definedName>
    <definedName name="CBA_OthDirAdminExpense_FC06" localSheetId="15">'Consolidated Business Analysis'!#REF!</definedName>
    <definedName name="CBA_OthDirAdminExpense_FC06" localSheetId="0">'[1]Consolidated Business Analysis'!#REF!</definedName>
    <definedName name="CBA_OthDirAdminExpense_FC06">'Consolidated Business Analysis'!#REF!</definedName>
    <definedName name="CBA_OthDirAdminExpense_FC07" localSheetId="15">'Consolidated Business Analysis'!#REF!</definedName>
    <definedName name="CBA_OthDirAdminExpense_FC07" localSheetId="0">'[1]Consolidated Business Analysis'!#REF!</definedName>
    <definedName name="CBA_OthDirAdminExpense_FC07">'Consolidated Business Analysis'!#REF!</definedName>
    <definedName name="CBA_OthDirAdminExpense_FC08" localSheetId="15">'Consolidated Business Analysis'!#REF!</definedName>
    <definedName name="CBA_OthDirAdminExpense_FC08" localSheetId="0">'[1]Consolidated Business Analysis'!#REF!</definedName>
    <definedName name="CBA_OthDirAdminExpense_FC08">'Consolidated Business Analysis'!#REF!</definedName>
    <definedName name="CBA_OthDirAdminExpense_FC09" localSheetId="15">'Consolidated Business Analysis'!#REF!</definedName>
    <definedName name="CBA_OthDirAdminExpense_FC09" localSheetId="0">'[1]Consolidated Business Analysis'!#REF!</definedName>
    <definedName name="CBA_OthDirAdminExpense_FC09">'Consolidated Business Analysis'!#REF!</definedName>
    <definedName name="CBA_OthDirAdminExpense_FC10" localSheetId="15">'Consolidated Business Analysis'!#REF!</definedName>
    <definedName name="CBA_OthDirAdminExpense_FC10" localSheetId="0">'[1]Consolidated Business Analysis'!#REF!</definedName>
    <definedName name="CBA_OthDirAdminExpense_FC10">'Consolidated Business Analysis'!#REF!</definedName>
    <definedName name="CBA_OthDirAdminExpense_FLD" localSheetId="15">'Consolidated Business Analysis'!#REF!</definedName>
    <definedName name="CBA_OthDirAdminExpense_FLD" localSheetId="0">'[1]Consolidated Business Analysis'!#REF!</definedName>
    <definedName name="CBA_OthDirAdminExpense_FLD">'Consolidated Business Analysis'!#REF!</definedName>
    <definedName name="CBA_OtherCurrLib_ACT1" localSheetId="0">'[1]Consolidated Business Analysis'!#REF!</definedName>
    <definedName name="CBA_OtherCurrLib_ACT1">'Consolidated Business Analysis'!#REF!</definedName>
    <definedName name="CBA_OtherCurrLib_ACT2">'Consolidated Business Analysis'!$C$97</definedName>
    <definedName name="CBA_OtherCurrLib_ACT3">'Consolidated Business Analysis'!$D$97</definedName>
    <definedName name="CBA_OtherCurrLib_FC01">'Consolidated Business Analysis'!$G$97</definedName>
    <definedName name="CBA_OtherCurrLib_FC02">'Consolidated Business Analysis'!$H$97</definedName>
    <definedName name="CBA_OtherCurrLib_FC03">'Consolidated Business Analysis'!$I$97</definedName>
    <definedName name="CBA_OtherCurrLib_FC04">'Consolidated Business Analysis'!$J$97</definedName>
    <definedName name="CBA_OtherCurrLib_FC05">'Consolidated Business Analysis'!$K$97</definedName>
    <definedName name="CBA_OtherCurrLib_FC06">'Consolidated Business Analysis'!$L$97</definedName>
    <definedName name="CBA_OtherCurrLib_FC07">'Consolidated Business Analysis'!$M$97</definedName>
    <definedName name="CBA_OtherCurrLib_FC08">'Consolidated Business Analysis'!$N$97</definedName>
    <definedName name="CBA_OtherCurrLib_FC09">'Consolidated Business Analysis'!$O$97</definedName>
    <definedName name="CBA_OtherCurrLib_FC10">'Consolidated Business Analysis'!$P$97</definedName>
    <definedName name="CBA_OtherInflow_FC01">'Consolidated Business Analysis'!$G$139</definedName>
    <definedName name="CBA_OtherInflow_FC02">'Consolidated Business Analysis'!$H$139</definedName>
    <definedName name="CBA_OtherInflow_FC03">'Consolidated Business Analysis'!$I$139</definedName>
    <definedName name="CBA_OtherInflow_FC04">'Consolidated Business Analysis'!$J$139</definedName>
    <definedName name="CBA_OtherInflow_FC05">'Consolidated Business Analysis'!$K$139</definedName>
    <definedName name="CBA_OtherInflow_FC06">'Consolidated Business Analysis'!$L$139</definedName>
    <definedName name="CBA_OtherInflow_FC07">'Consolidated Business Analysis'!$M$139</definedName>
    <definedName name="CBA_OtherInflow_FC08">'Consolidated Business Analysis'!$N$139</definedName>
    <definedName name="CBA_OtherInflow_FC09">'Consolidated Business Analysis'!$O$139</definedName>
    <definedName name="CBA_OtherInflow_FC10">'Consolidated Business Analysis'!$P$139</definedName>
    <definedName name="CBA_OtherOutflow_ACT1" localSheetId="0">'[1]Consolidated Business Analysis'!#REF!</definedName>
    <definedName name="CBA_OtherOutflow_ACT1">'Consolidated Business Analysis'!#REF!</definedName>
    <definedName name="CBA_OtherOutflow_ACT2">'Consolidated Business Analysis'!$C$145</definedName>
    <definedName name="CBA_OtherOutflow_ACT3">'Consolidated Business Analysis'!$D$145</definedName>
    <definedName name="CBA_OtherOutflow_FC01">'Consolidated Business Analysis'!$G$145</definedName>
    <definedName name="CBA_OtherOutflow_FC02">'Consolidated Business Analysis'!$H$145</definedName>
    <definedName name="CBA_OtherOutflow_FC03">'Consolidated Business Analysis'!$I$145</definedName>
    <definedName name="CBA_OtherOutflow_FC04">'Consolidated Business Analysis'!$J$145</definedName>
    <definedName name="CBA_OtherOutflow_FC05">'Consolidated Business Analysis'!$K$145</definedName>
    <definedName name="CBA_OtherOutflow_FC06">'Consolidated Business Analysis'!$L$145</definedName>
    <definedName name="CBA_OtherOutflow_FC07">'Consolidated Business Analysis'!$M$145</definedName>
    <definedName name="CBA_OtherOutflow_FC08">'Consolidated Business Analysis'!$N$145</definedName>
    <definedName name="CBA_OtherOutflow_FC09">'Consolidated Business Analysis'!$O$145</definedName>
    <definedName name="CBA_OtherOutflow_FC10">'Consolidated Business Analysis'!$P$145</definedName>
    <definedName name="CBA_OtherRevenue2_ACT3">'Consolidated Business Analysis'!$D$36</definedName>
    <definedName name="CBA_OthExpense_ACT1" localSheetId="0">'[1]Consolidated Business Analysis'!#REF!</definedName>
    <definedName name="CBA_OthExpense_ACT1">'Consolidated Business Analysis'!#REF!</definedName>
    <definedName name="CBA_OthExpense_ACT2">'Consolidated Business Analysis'!$C$31</definedName>
    <definedName name="CBA_OthExpense_ACT3">'Consolidated Business Analysis'!$D$31</definedName>
    <definedName name="CBA_OthExpense_FC01">'Consolidated Business Analysis'!$G$31</definedName>
    <definedName name="CBA_OthExpense_FC02">'Consolidated Business Analysis'!$H$31</definedName>
    <definedName name="CBA_OthExpense_FC03">'Consolidated Business Analysis'!$I$31</definedName>
    <definedName name="CBA_OthExpense_FC04">'Consolidated Business Analysis'!$J$31</definedName>
    <definedName name="CBA_OthExpense_FC05">'Consolidated Business Analysis'!$K$31</definedName>
    <definedName name="CBA_OthExpense_FC06">'Consolidated Business Analysis'!$L$31</definedName>
    <definedName name="CBA_OthExpense_FC07">'Consolidated Business Analysis'!$M$31</definedName>
    <definedName name="CBA_OthExpense_FC08">'Consolidated Business Analysis'!$N$31</definedName>
    <definedName name="CBA_OthExpense_FC09">'Consolidated Business Analysis'!$O$31</definedName>
    <definedName name="CBA_OthExpense_FC10">'Consolidated Business Analysis'!$P$31</definedName>
    <definedName name="CBA_OthExpense_FLD">'Consolidated Business Analysis'!$A$31</definedName>
    <definedName name="CBA_OthFinCashflows_ACT1" localSheetId="0">'[1]Consolidated Business Analysis'!#REF!</definedName>
    <definedName name="CBA_OthFinCashflows_ACT1">'Consolidated Business Analysis'!#REF!</definedName>
    <definedName name="CBA_OthFinCashflows_ACT2">'Consolidated Business Analysis'!$C$165</definedName>
    <definedName name="CBA_OthFinCashflows_ACT3">'Consolidated Business Analysis'!$D$165</definedName>
    <definedName name="CBA_OthFinCashflows_FC01">'Consolidated Business Analysis'!$G$165</definedName>
    <definedName name="CBA_OthFinCashflows_FC02">'Consolidated Business Analysis'!$H$165</definedName>
    <definedName name="CBA_OthFinCashflows_FC03">'Consolidated Business Analysis'!$I$165</definedName>
    <definedName name="CBA_OthFinCashflows_FC04">'Consolidated Business Analysis'!$J$165</definedName>
    <definedName name="CBA_OthFinCashflows_FC05">'Consolidated Business Analysis'!$K$165</definedName>
    <definedName name="CBA_OthFinCashflows_FC06">'Consolidated Business Analysis'!$L$165</definedName>
    <definedName name="CBA_OthFinCashflows_FC07">'Consolidated Business Analysis'!$M$165</definedName>
    <definedName name="CBA_OthFinCashflows_FC08">'Consolidated Business Analysis'!$N$165</definedName>
    <definedName name="CBA_OthFinCashflows_FC09">'Consolidated Business Analysis'!$O$165</definedName>
    <definedName name="CBA_OthFinCashflows_FC10">'Consolidated Business Analysis'!$P$165</definedName>
    <definedName name="CBA_OthFinCashflows_FLD">'Consolidated Business Analysis'!$A$165</definedName>
    <definedName name="CBA_OthFixedAssetInvest_ACT1" localSheetId="0">'[1]Consolidated Business Analysis'!#REF!</definedName>
    <definedName name="CBA_OthFixedAssetInvest_ACT1">'Consolidated Business Analysis'!#REF!</definedName>
    <definedName name="CBA_OthFixedAssetInvest_ACT2">'Consolidated Business Analysis'!$C$155</definedName>
    <definedName name="CBA_OthFixedAssetInvest_ACT3">'Consolidated Business Analysis'!$D$155</definedName>
    <definedName name="CBA_OthFixedAssetInvest_FC01">'Consolidated Business Analysis'!$G$155</definedName>
    <definedName name="CBA_OthFixedAssetInvest_FC02">'Consolidated Business Analysis'!$H$155</definedName>
    <definedName name="CBA_OthFixedAssetInvest_FC03">'Consolidated Business Analysis'!$I$155</definedName>
    <definedName name="CBA_OthFixedAssetInvest_FC04">'Consolidated Business Analysis'!$J$155</definedName>
    <definedName name="CBA_OthFixedAssetInvest_FC05">'Consolidated Business Analysis'!$K$155</definedName>
    <definedName name="CBA_OthFixedAssetInvest_FC06">'Consolidated Business Analysis'!$L$155</definedName>
    <definedName name="CBA_OthFixedAssetInvest_FC07">'Consolidated Business Analysis'!$M$155</definedName>
    <definedName name="CBA_OthFixedAssetInvest_FC08">'Consolidated Business Analysis'!$N$155</definedName>
    <definedName name="CBA_OthFixedAssetInvest_FC09">'Consolidated Business Analysis'!$O$155</definedName>
    <definedName name="CBA_OthFixedAssetInvest_FC10">'Consolidated Business Analysis'!$P$155</definedName>
    <definedName name="CBA_OthFixedAssetInvest_FLD">'Consolidated Business Analysis'!$A$155</definedName>
    <definedName name="CBA_OthFixedAssets_ACT1" localSheetId="0">'[1]Consolidated Business Analysis'!#REF!</definedName>
    <definedName name="CBA_OthFixedAssets_ACT1">'Consolidated Business Analysis'!#REF!</definedName>
    <definedName name="CBA_OthFixedAssets_ACT2">'Consolidated Business Analysis'!$C$77</definedName>
    <definedName name="CBA_OthFixedAssets_ACT3">'Consolidated Business Analysis'!$D$77</definedName>
    <definedName name="CBA_OthFixedAssets_FC01">'Consolidated Business Analysis'!$G$77</definedName>
    <definedName name="CBA_OthFixedAssets_FC02">'Consolidated Business Analysis'!$H$77</definedName>
    <definedName name="CBA_OthFixedAssets_FC03">'Consolidated Business Analysis'!$I$77</definedName>
    <definedName name="CBA_OthFixedAssets_FC04">'Consolidated Business Analysis'!$J$77</definedName>
    <definedName name="CBA_OthFixedAssets_FC05">'Consolidated Business Analysis'!$K$77</definedName>
    <definedName name="CBA_OthFixedAssets_FC06">'Consolidated Business Analysis'!$L$77</definedName>
    <definedName name="CBA_OthFixedAssets_FC07">'Consolidated Business Analysis'!$M$77</definedName>
    <definedName name="CBA_OthFixedAssets_FC08">'Consolidated Business Analysis'!$N$77</definedName>
    <definedName name="CBA_OthFixedAssets_FC09">'Consolidated Business Analysis'!$O$77</definedName>
    <definedName name="CBA_OthFixedAssets_FC10">'Consolidated Business Analysis'!$P$77</definedName>
    <definedName name="CBA_OthFixedAssets_FLD">'Consolidated Business Analysis'!$A$77</definedName>
    <definedName name="CBA_OthInflow_ACT1" localSheetId="0">'[1]Consolidated Business Analysis'!#REF!</definedName>
    <definedName name="CBA_OthInflow_ACT1">'Consolidated Business Analysis'!#REF!</definedName>
    <definedName name="CBA_OthInflow_ACT2">'Consolidated Business Analysis'!$C$139</definedName>
    <definedName name="CBA_OthInflow_ACT3">'Consolidated Business Analysis'!$D$139</definedName>
    <definedName name="CBA_OthInflow_FLD">'Consolidated Business Analysis'!$A$139</definedName>
    <definedName name="CBA_OthInvestCashflows_ACT1" localSheetId="0">'[1]Consolidated Business Analysis'!#REF!</definedName>
    <definedName name="CBA_OthInvestCashflows_ACT1">'Consolidated Business Analysis'!#REF!</definedName>
    <definedName name="CBA_OthInvestCashflows_ACT2">'Consolidated Business Analysis'!$C$157</definedName>
    <definedName name="CBA_OthInvestCashflows_ACT3">'Consolidated Business Analysis'!$D$157</definedName>
    <definedName name="CBA_OthInvestCashflows_FC01">'Consolidated Business Analysis'!$G$157</definedName>
    <definedName name="CBA_OthInvestCashflows_FC02">'Consolidated Business Analysis'!$H$157</definedName>
    <definedName name="CBA_OthInvestCashflows_FC03">'Consolidated Business Analysis'!$I$157</definedName>
    <definedName name="CBA_OthInvestCashflows_FC04">'Consolidated Business Analysis'!$J$157</definedName>
    <definedName name="CBA_OthInvestCashflows_FC05">'Consolidated Business Analysis'!$K$157</definedName>
    <definedName name="CBA_OthInvestCashflows_FC06">'Consolidated Business Analysis'!$L$157</definedName>
    <definedName name="CBA_OthInvestCashflows_FC07">'Consolidated Business Analysis'!$M$157</definedName>
    <definedName name="CBA_OthInvestCashflows_FC08">'Consolidated Business Analysis'!$N$157</definedName>
    <definedName name="CBA_OthInvestCashflows_FC09">'Consolidated Business Analysis'!$O$157</definedName>
    <definedName name="CBA_OthInvestCashflows_FC10">'Consolidated Business Analysis'!$P$157</definedName>
    <definedName name="CBA_OthInvestCashflows_FLD">'Consolidated Business Analysis'!$A$157</definedName>
    <definedName name="CBA_OthNonCurrentAsset_ACT1" localSheetId="0">'[1]Consolidated Business Analysis'!#REF!</definedName>
    <definedName name="CBA_OthNonCurrentAsset_ACT1">'Consolidated Business Analysis'!#REF!</definedName>
    <definedName name="CBA_OthNonCurrentAsset_ACT2">'Consolidated Business Analysis'!$C$83</definedName>
    <definedName name="CBA_OthNonCurrentAsset_ACT3">'Consolidated Business Analysis'!$D$83</definedName>
    <definedName name="CBA_OthNonCurrentAsset_FC01">'Consolidated Business Analysis'!$G$83</definedName>
    <definedName name="CBA_OthNonCurrentAsset_FC02">'Consolidated Business Analysis'!$H$83</definedName>
    <definedName name="CBA_OthNonCurrentAsset_FC03">'Consolidated Business Analysis'!$I$83</definedName>
    <definedName name="CBA_OthNonCurrentAsset_FC04">'Consolidated Business Analysis'!$J$83</definedName>
    <definedName name="CBA_OthNonCurrentAsset_FC05">'Consolidated Business Analysis'!$K$83</definedName>
    <definedName name="CBA_OthNonCurrentAsset_FC06">'Consolidated Business Analysis'!$L$83</definedName>
    <definedName name="CBA_OthNonCurrentAsset_FC07">'Consolidated Business Analysis'!$M$83</definedName>
    <definedName name="CBA_OthNonCurrentAsset_FC08">'Consolidated Business Analysis'!$N$83</definedName>
    <definedName name="CBA_OthNonCurrentAsset_FC09">'Consolidated Business Analysis'!$O$83</definedName>
    <definedName name="CBA_OthNonCurrentAsset_FC10">'Consolidated Business Analysis'!$P$83</definedName>
    <definedName name="CBA_OthNonCurrentAsset_FLD">'Consolidated Business Analysis'!$A$83</definedName>
    <definedName name="CBA_OthNonCurrLiabMovement_ACT1" localSheetId="0">'[1]Consolidated Business Analysis'!#REF!</definedName>
    <definedName name="CBA_OthNonCurrLiabMovement_ACT1">'Consolidated Business Analysis'!#REF!</definedName>
    <definedName name="CBA_OthNonCurrLiabMovement_ACT2">'Consolidated Business Analysis'!$C$189</definedName>
    <definedName name="CBA_OthNonCurrLiabMovement_ACT3">'Consolidated Business Analysis'!$D$189</definedName>
    <definedName name="CBA_OthNonCurrLiabMovement_FC01">'Consolidated Business Analysis'!$G$189</definedName>
    <definedName name="CBA_OthNonCurrLiabMovement_FC02">'Consolidated Business Analysis'!$H$189</definedName>
    <definedName name="CBA_OthNonCurrLiabMovement_FC03">'Consolidated Business Analysis'!$I$189</definedName>
    <definedName name="CBA_OthNonCurrLiabMovement_FC04">'Consolidated Business Analysis'!$J$189</definedName>
    <definedName name="CBA_OthNonCurrLiabMovement_FC05">'Consolidated Business Analysis'!$K$189</definedName>
    <definedName name="CBA_OthNonCurrLiabMovement_FC06">'Consolidated Business Analysis'!$L$189</definedName>
    <definedName name="CBA_OthNonCurrLiabMovement_FC07">'Consolidated Business Analysis'!$M$189</definedName>
    <definedName name="CBA_OthNonCurrLiabMovement_FC08">'Consolidated Business Analysis'!$N$189</definedName>
    <definedName name="CBA_OthNonCurrLiabMovement_FC09">'Consolidated Business Analysis'!$O$189</definedName>
    <definedName name="CBA_OthNonCurrLiabMovement_FC10">'Consolidated Business Analysis'!$P$189</definedName>
    <definedName name="CBA_OthNonCurrLiabMovement_FLD">'Consolidated Business Analysis'!$A$189</definedName>
    <definedName name="CBA_OthOutflow_FLD">'Consolidated Business Analysis'!$A$145</definedName>
    <definedName name="CBA_OthRevenue_ACT1" localSheetId="0">'[1]Consolidated Business Analysis'!#REF!</definedName>
    <definedName name="CBA_OthRevenue_ACT1">'Consolidated Business Analysis'!#REF!</definedName>
    <definedName name="CBA_OthRevenue_ACT2">'Consolidated Business Analysis'!$C$21</definedName>
    <definedName name="CBA_OthRevenue_ACT3">'Consolidated Business Analysis'!$D$21</definedName>
    <definedName name="CBA_OthRevenue_FC01">'Consolidated Business Analysis'!$G$21</definedName>
    <definedName name="CBA_OthRevenue_FC02">'Consolidated Business Analysis'!$H$21</definedName>
    <definedName name="CBA_OthRevenue_FC03">'Consolidated Business Analysis'!$I$21</definedName>
    <definedName name="CBA_OthRevenue_FC04">'Consolidated Business Analysis'!$J$21</definedName>
    <definedName name="CBA_OthRevenue_FC05">'Consolidated Business Analysis'!$K$21</definedName>
    <definedName name="CBA_OthRevenue_FC06">'Consolidated Business Analysis'!$L$21</definedName>
    <definedName name="CBA_OthRevenue_FC07">'Consolidated Business Analysis'!$M$21</definedName>
    <definedName name="CBA_OthRevenue_FC08">'Consolidated Business Analysis'!$N$21</definedName>
    <definedName name="CBA_OthRevenue_FC09">'Consolidated Business Analysis'!$O$21</definedName>
    <definedName name="CBA_OthRevenue_FC10">'Consolidated Business Analysis'!$P$21</definedName>
    <definedName name="CBA_OthRevenue_FLD">'Consolidated Business Analysis'!$A$21</definedName>
    <definedName name="CBA_OthRevenue2_ACT1" localSheetId="0">'[1]Consolidated Business Analysis'!#REF!</definedName>
    <definedName name="CBA_OthRevenue2_ACT1">'Consolidated Business Analysis'!#REF!</definedName>
    <definedName name="CBA_OthRevenue2_ACT2">'Consolidated Business Analysis'!$C$36</definedName>
    <definedName name="CBA_OthRevenue2_ACT3">'Consolidated Business Analysis'!$D$36</definedName>
    <definedName name="CBA_OthRevenue2_FC01">'Consolidated Business Analysis'!$G$36</definedName>
    <definedName name="CBA_OthRevenue2_FC02">'Consolidated Business Analysis'!$H$36</definedName>
    <definedName name="CBA_OthRevenue2_FC03">'Consolidated Business Analysis'!$I$36</definedName>
    <definedName name="CBA_OthRevenue2_FC04">'Consolidated Business Analysis'!$J$36</definedName>
    <definedName name="CBA_OthRevenue2_FC05">'Consolidated Business Analysis'!$K$36</definedName>
    <definedName name="CBA_OthRevenue2_FC06">'Consolidated Business Analysis'!$L$36</definedName>
    <definedName name="CBA_OthRevenue2_FC07">'Consolidated Business Analysis'!$M$36</definedName>
    <definedName name="CBA_OthRevenue2_FC08">'Consolidated Business Analysis'!$N$36</definedName>
    <definedName name="CBA_OthRevenue2_FC09">'Consolidated Business Analysis'!$O$36</definedName>
    <definedName name="CBA_OthRevenue2_FC10">'Consolidated Business Analysis'!$P$36</definedName>
    <definedName name="CBA_OthRevenueNonSpecific_FLD">'Consolidated Business Analysis'!$A$36</definedName>
    <definedName name="CBA_Overdraft_ACT1" localSheetId="0">'[1]Consolidated Business Analysis'!#REF!</definedName>
    <definedName name="CBA_Overdraft_ACT1">'Consolidated Business Analysis'!#REF!</definedName>
    <definedName name="CBA_Overdraft_ACT2">'Consolidated Business Analysis'!$C$164</definedName>
    <definedName name="CBA_Overdraft_ACT3">'Consolidated Business Analysis'!$D$164</definedName>
    <definedName name="CBA_Overdraft_FC01">'Consolidated Business Analysis'!$G$164</definedName>
    <definedName name="CBA_Overdraft_FC02">'Consolidated Business Analysis'!$H$164</definedName>
    <definedName name="CBA_Overdraft_FC03">'Consolidated Business Analysis'!$I$164</definedName>
    <definedName name="CBA_Overdraft_FC04">'Consolidated Business Analysis'!$J$164</definedName>
    <definedName name="CBA_Overdraft_FC05">'Consolidated Business Analysis'!$K$164</definedName>
    <definedName name="CBA_Overdraft_FC06">'Consolidated Business Analysis'!$L$164</definedName>
    <definedName name="CBA_Overdraft_FC07">'Consolidated Business Analysis'!$M$164</definedName>
    <definedName name="CBA_Overdraft_FC08">'Consolidated Business Analysis'!$N$164</definedName>
    <definedName name="CBA_Overdraft_FC09">'Consolidated Business Analysis'!$O$164</definedName>
    <definedName name="CBA_Overdraft_FC10">'Consolidated Business Analysis'!$P$164</definedName>
    <definedName name="CBA_Overdraft_FLD">'Consolidated Business Analysis'!$A$164</definedName>
    <definedName name="CBA_PayableMovements_ACT1" localSheetId="0">'[1]Consolidated Business Analysis'!#REF!</definedName>
    <definedName name="CBA_PayableMovements_ACT1">'Consolidated Business Analysis'!#REF!</definedName>
    <definedName name="CBA_PayableMovements_ACT2">'Consolidated Business Analysis'!$C$183</definedName>
    <definedName name="CBA_PayableMovements_ACT3">'Consolidated Business Analysis'!$D$183</definedName>
    <definedName name="CBA_PayableMovements_FC01">'Consolidated Business Analysis'!$G$183</definedName>
    <definedName name="CBA_PayableMovements_FC02">'Consolidated Business Analysis'!$H$183</definedName>
    <definedName name="CBA_PayableMovements_FC03">'Consolidated Business Analysis'!$I$183</definedName>
    <definedName name="CBA_PayableMovements_FC04">'Consolidated Business Analysis'!$J$183</definedName>
    <definedName name="CBA_PayableMovements_FC05">'Consolidated Business Analysis'!$K$183</definedName>
    <definedName name="CBA_PayableMovements_FC06">'Consolidated Business Analysis'!$L$183</definedName>
    <definedName name="CBA_PayableMovements_FC07">'Consolidated Business Analysis'!$M$183</definedName>
    <definedName name="CBA_PayableMovements_FC08">'Consolidated Business Analysis'!$N$183</definedName>
    <definedName name="CBA_PayableMovements_FC09">'Consolidated Business Analysis'!$O$183</definedName>
    <definedName name="CBA_PayableMovements_FC10">'Consolidated Business Analysis'!$P$183</definedName>
    <definedName name="CBA_PayableMovements_FLD">'Consolidated Business Analysis'!$A$183</definedName>
    <definedName name="CBA_Payables_ACT1" localSheetId="0">'[1]Consolidated Business Analysis'!#REF!</definedName>
    <definedName name="CBA_Payables_ACT1">'Consolidated Business Analysis'!#REF!</definedName>
    <definedName name="CBA_Payables_ACT2">'Consolidated Business Analysis'!$C$88</definedName>
    <definedName name="CBA_Payables_ACT3">'Consolidated Business Analysis'!$D$88</definedName>
    <definedName name="CBA_Payables_FC01">'Consolidated Business Analysis'!$G$88</definedName>
    <definedName name="CBA_Payables_FC02">'Consolidated Business Analysis'!$H$88</definedName>
    <definedName name="CBA_Payables_FC03">'Consolidated Business Analysis'!$I$88</definedName>
    <definedName name="CBA_Payables_FC04">'Consolidated Business Analysis'!$J$88</definedName>
    <definedName name="CBA_Payables_FC05">'Consolidated Business Analysis'!$K$88</definedName>
    <definedName name="CBA_Payables_FC06">'Consolidated Business Analysis'!$L$88</definedName>
    <definedName name="CBA_Payables_FC07">'Consolidated Business Analysis'!$M$88</definedName>
    <definedName name="CBA_Payables_FC08">'Consolidated Business Analysis'!$N$88</definedName>
    <definedName name="CBA_Payables_FC09">'Consolidated Business Analysis'!$O$88</definedName>
    <definedName name="CBA_Payables_FC10">'Consolidated Business Analysis'!$P$88</definedName>
    <definedName name="CBA_Payables_FLD">'Consolidated Business Analysis'!$A$88</definedName>
    <definedName name="CBA_Payment_ACT1" localSheetId="0">'[1]Consolidated Business Analysis'!#REF!</definedName>
    <definedName name="CBA_Payment_ACT1">'Consolidated Business Analysis'!#REF!</definedName>
    <definedName name="CBA_Payment_ACT2">'Consolidated Business Analysis'!$C$143</definedName>
    <definedName name="CBA_Payment_ACT3">'Consolidated Business Analysis'!$D$143</definedName>
    <definedName name="CBA_Payment_FC01">'Consolidated Business Analysis'!$G$143</definedName>
    <definedName name="CBA_Payment_FC02">'Consolidated Business Analysis'!$H$143</definedName>
    <definedName name="CBA_Payment_FC03">'Consolidated Business Analysis'!$I$143</definedName>
    <definedName name="CBA_Payment_FC04">'Consolidated Business Analysis'!$J$143</definedName>
    <definedName name="CBA_Payment_FC05">'Consolidated Business Analysis'!$K$143</definedName>
    <definedName name="CBA_Payment_FC06">'Consolidated Business Analysis'!$L$143</definedName>
    <definedName name="CBA_Payment_FC07">'Consolidated Business Analysis'!$M$143</definedName>
    <definedName name="CBA_Payment_FC08">'Consolidated Business Analysis'!$N$143</definedName>
    <definedName name="CBA_Payment_FC09">'Consolidated Business Analysis'!$O$143</definedName>
    <definedName name="CBA_Payment_FC10">'Consolidated Business Analysis'!$P$143</definedName>
    <definedName name="CBA_Payment_FLD">'Consolidated Business Analysis'!$A$143</definedName>
    <definedName name="CBA_PLCHAssetDisp_ACT1" localSheetId="0">'[1]Consolidated Business Analysis'!#REF!</definedName>
    <definedName name="CBA_PLCHAssetDisp_ACT1">'Consolidated Business Analysis'!#REF!</definedName>
    <definedName name="CBA_PLCHAssetDisp_ACT2">'Consolidated Business Analysis'!$C$38</definedName>
    <definedName name="CBA_PLCHAssetDisp_ACT3">'Consolidated Business Analysis'!$D$38</definedName>
    <definedName name="CBA_PLCHAssetDisp_FC01">'Consolidated Business Analysis'!$G$38</definedName>
    <definedName name="CBA_PLCHAssetDisp_FC02">'Consolidated Business Analysis'!$H$38</definedName>
    <definedName name="CBA_PLCHAssetDisp_FC03">'Consolidated Business Analysis'!$I$38</definedName>
    <definedName name="CBA_PLCHAssetDisp_FC04">'Consolidated Business Analysis'!$J$38</definedName>
    <definedName name="CBA_PLCHAssetDisp_FC05">'Consolidated Business Analysis'!$K$38</definedName>
    <definedName name="CBA_PLCHAssetDisp_FC06">'Consolidated Business Analysis'!$L$38</definedName>
    <definedName name="CBA_PLCHAssetDisp_FC07">'Consolidated Business Analysis'!$M$38</definedName>
    <definedName name="CBA_PLCHAssetDisp_FC08">'Consolidated Business Analysis'!$N$38</definedName>
    <definedName name="CBA_PLCHAssetDisp_FC09">'Consolidated Business Analysis'!$O$38</definedName>
    <definedName name="CBA_PLCHAssetDisp_FC10">'Consolidated Business Analysis'!$P$38</definedName>
    <definedName name="CBA_PLCHAssetDisp_FLD">'Consolidated Business Analysis'!$A$38</definedName>
    <definedName name="CBA_PLDisposalCH_FLD">'Consolidated Business Analysis'!$A$177</definedName>
    <definedName name="CBA_PLDisposalofCH_ACT1" localSheetId="0">'[1]Consolidated Business Analysis'!#REF!</definedName>
    <definedName name="CBA_PLDisposalofCH_ACT1">'Consolidated Business Analysis'!#REF!</definedName>
    <definedName name="CBA_PLDisposalofCH_ACT2">'Consolidated Business Analysis'!$C$177</definedName>
    <definedName name="CBA_PLDisposalofCH_ACT3">'Consolidated Business Analysis'!$D$177</definedName>
    <definedName name="CBA_PLDisposalofCH_FC01">'Consolidated Business Analysis'!$G$177</definedName>
    <definedName name="CBA_PLDisposalofCH_FC02">'Consolidated Business Analysis'!$H$177</definedName>
    <definedName name="CBA_PLDisposalofCH_FC03">'Consolidated Business Analysis'!$I$177</definedName>
    <definedName name="CBA_PLDisposalofCH_FC04">'Consolidated Business Analysis'!$J$177</definedName>
    <definedName name="CBA_PLDisposalofCH_FC05">'Consolidated Business Analysis'!$K$177</definedName>
    <definedName name="CBA_PLDisposalofCH_FC06">'Consolidated Business Analysis'!$L$177</definedName>
    <definedName name="CBA_PLDisposalofCH_FC07">'Consolidated Business Analysis'!$M$177</definedName>
    <definedName name="CBA_PLDisposalofCH_FC08">'Consolidated Business Analysis'!$N$177</definedName>
    <definedName name="CBA_PLDisposalofCH_FC09">'Consolidated Business Analysis'!$O$177</definedName>
    <definedName name="CBA_PLDisposalofCH_FC10">'Consolidated Business Analysis'!$P$177</definedName>
    <definedName name="CBA_PLDisposalofOthFixedAss_ACT1" localSheetId="0">'[1]Consolidated Business Analysis'!#REF!</definedName>
    <definedName name="CBA_PLDisposalofOthFixedAss_ACT1">'Consolidated Business Analysis'!#REF!</definedName>
    <definedName name="CBA_PLDisposalofOthFixedAss_ACT2">'Consolidated Business Analysis'!$C$178</definedName>
    <definedName name="CBA_PLDisposalofOthFixedAss_ACT3">'Consolidated Business Analysis'!$D$178</definedName>
    <definedName name="CBA_PLDisposalofOthFixedAss_FC01">'Consolidated Business Analysis'!$G$178</definedName>
    <definedName name="CBA_PLDisposalofOthFixedAss_FC02">'Consolidated Business Analysis'!$H$178</definedName>
    <definedName name="CBA_PLDisposalofOthFixedAss_FC03">'Consolidated Business Analysis'!$I$178</definedName>
    <definedName name="CBA_PLDisposalofOthFixedAss_FC04">'Consolidated Business Analysis'!$J$178</definedName>
    <definedName name="CBA_PLDisposalofOthFixedAss_FC05">'Consolidated Business Analysis'!$K$178</definedName>
    <definedName name="CBA_PLDisposalofOthFixedAss_FC06">'Consolidated Business Analysis'!$L$178</definedName>
    <definedName name="CBA_PLDisposalofOthFixedAss_FC07">'Consolidated Business Analysis'!$M$178</definedName>
    <definedName name="CBA_PLDisposalofOthFixedAss_FC08">'Consolidated Business Analysis'!$N$178</definedName>
    <definedName name="CBA_PLDisposalofOthFixedAss_FC09">'Consolidated Business Analysis'!$O$178</definedName>
    <definedName name="CBA_PLDisposalofOthFixedAss_FC10">'Consolidated Business Analysis'!$P$178</definedName>
    <definedName name="CBA_PLDisposalofOthFixedAss_FLD">'Consolidated Business Analysis'!$A$178</definedName>
    <definedName name="CBA_PLOtherFixedAssDisp_FLD">'Consolidated Business Analysis'!$A$39</definedName>
    <definedName name="CBA_PLOtherFixedAssetDisp_ACT1" localSheetId="0">'[1]Consolidated Business Analysis'!#REF!</definedName>
    <definedName name="CBA_PLOtherFixedAssetDisp_ACT1">'Consolidated Business Analysis'!#REF!</definedName>
    <definedName name="CBA_PLOtherFixedAssetDisp_ACT2">'Consolidated Business Analysis'!$C$39</definedName>
    <definedName name="CBA_PLOtherFixedAssetDisp_ACT3">'Consolidated Business Analysis'!$D$39</definedName>
    <definedName name="CBA_PLOtherFixedAssetDisp_FC01">'Consolidated Business Analysis'!$G$39</definedName>
    <definedName name="CBA_PLOtherFixedAssetDisp_FC02">'Consolidated Business Analysis'!$H$39</definedName>
    <definedName name="CBA_PLOtherFixedAssetDisp_FC03">'Consolidated Business Analysis'!$I$39</definedName>
    <definedName name="CBA_PLOtherFixedAssetDisp_FC04">'Consolidated Business Analysis'!$J$39</definedName>
    <definedName name="CBA_PLOtherFixedAssetDisp_FC05">'Consolidated Business Analysis'!$K$39</definedName>
    <definedName name="CBA_PLOtherFixedAssetDisp_FC06">'Consolidated Business Analysis'!$L$39</definedName>
    <definedName name="CBA_PLOtherFixedAssetDisp_FC07">'Consolidated Business Analysis'!$M$39</definedName>
    <definedName name="CBA_PLOtherFixedAssetDisp_FC08">'Consolidated Business Analysis'!$N$39</definedName>
    <definedName name="CBA_PLOtherFixedAssetDisp_FC09">'Consolidated Business Analysis'!$O$39</definedName>
    <definedName name="CBA_PLOtherFixedAssetDisp_FC10">'Consolidated Business Analysis'!$P$39</definedName>
    <definedName name="CBA_PropertyExpenses_ACT1" localSheetId="0">'[1]Consolidated Business Analysis'!#REF!</definedName>
    <definedName name="CBA_PropertyExpenses_ACT1">'Consolidated Business Analysis'!#REF!</definedName>
    <definedName name="CBA_PropertyExpenses_ACT2">'Consolidated Business Analysis'!$C$25</definedName>
    <definedName name="CBA_PropertyExpenses_ACT3">'Consolidated Business Analysis'!$D$25</definedName>
    <definedName name="CBA_PropertyExpenses_FC01">'Consolidated Business Analysis'!$G$25</definedName>
    <definedName name="CBA_PropertyExpenses_FC02">'Consolidated Business Analysis'!$H$25</definedName>
    <definedName name="CBA_PropertyExpenses_FC03">'Consolidated Business Analysis'!$I$25</definedName>
    <definedName name="CBA_PropertyExpenses_FC04">'Consolidated Business Analysis'!$J$25</definedName>
    <definedName name="CBA_PropertyExpenses_FC05">'Consolidated Business Analysis'!$K$25</definedName>
    <definedName name="CBA_PropertyExpenses_FC06">'Consolidated Business Analysis'!$L$25</definedName>
    <definedName name="CBA_PropertyExpenses_FC07">'Consolidated Business Analysis'!$M$25</definedName>
    <definedName name="CBA_PropertyExpenses_FC08">'Consolidated Business Analysis'!$N$25</definedName>
    <definedName name="CBA_PropertyExpenses_FC09">'Consolidated Business Analysis'!$O$25</definedName>
    <definedName name="CBA_PropertyExpenses_FC10">'Consolidated Business Analysis'!$P$25</definedName>
    <definedName name="CBA_PropertyExpenses_FLD">'Consolidated Business Analysis'!$A$25</definedName>
    <definedName name="CBA_ProvisionMovement_ACT1" localSheetId="0">'[1]Consolidated Business Analysis'!#REF!</definedName>
    <definedName name="CBA_ProvisionMovement_ACT1">'Consolidated Business Analysis'!#REF!</definedName>
    <definedName name="CBA_ProvisionMovement_ACT2">'Consolidated Business Analysis'!$C$184</definedName>
    <definedName name="CBA_ProvisionMovement_ACT3">'Consolidated Business Analysis'!$D$184</definedName>
    <definedName name="CBA_ProvisionMovement_FC01">'Consolidated Business Analysis'!$G$184</definedName>
    <definedName name="CBA_ProvisionMovement_FC02">'Consolidated Business Analysis'!$H$184</definedName>
    <definedName name="CBA_ProvisionMovement_FC03">'Consolidated Business Analysis'!$I$184</definedName>
    <definedName name="CBA_ProvisionMovement_FC04">'Consolidated Business Analysis'!$J$184</definedName>
    <definedName name="CBA_ProvisionMovement_FC05">'Consolidated Business Analysis'!$K$184</definedName>
    <definedName name="CBA_ProvisionMovement_FC06">'Consolidated Business Analysis'!$L$184</definedName>
    <definedName name="CBA_ProvisionMovement_FC07">'Consolidated Business Analysis'!$M$184</definedName>
    <definedName name="CBA_ProvisionMovement_FC08">'Consolidated Business Analysis'!$N$184</definedName>
    <definedName name="CBA_ProvisionMovement_FC09">'Consolidated Business Analysis'!$O$184</definedName>
    <definedName name="CBA_ProvisionMovement_FC10">'Consolidated Business Analysis'!$P$184</definedName>
    <definedName name="CBA_ProvisionMovement_FLD">'Consolidated Business Analysis'!$A$184</definedName>
    <definedName name="CBA_Provisions_ACT1" localSheetId="0">'[1]Consolidated Business Analysis'!#REF!</definedName>
    <definedName name="CBA_Provisions_ACT1">'Consolidated Business Analysis'!#REF!</definedName>
    <definedName name="CBA_Provisions_ACT2">'Consolidated Business Analysis'!$C$89</definedName>
    <definedName name="CBA_Provisions_ACT3">'Consolidated Business Analysis'!$D$89</definedName>
    <definedName name="CBA_Provisions_FC01">'Consolidated Business Analysis'!$G$89</definedName>
    <definedName name="CBA_Provisions_FC02">'Consolidated Business Analysis'!$H$89</definedName>
    <definedName name="CBA_Provisions_FC03">'Consolidated Business Analysis'!$I$89</definedName>
    <definedName name="CBA_Provisions_FC04">'Consolidated Business Analysis'!$J$89</definedName>
    <definedName name="CBA_Provisions_FC05">'Consolidated Business Analysis'!$K$89</definedName>
    <definedName name="CBA_Provisions_FC06">'Consolidated Business Analysis'!$L$89</definedName>
    <definedName name="CBA_Provisions_FC07">'Consolidated Business Analysis'!$M$89</definedName>
    <definedName name="CBA_Provisions_FC08">'Consolidated Business Analysis'!$N$89</definedName>
    <definedName name="CBA_Provisions_FC09">'Consolidated Business Analysis'!$O$89</definedName>
    <definedName name="CBA_Provisions_FC10">'Consolidated Business Analysis'!$P$89</definedName>
    <definedName name="CBA_Provisions_FLD">'Consolidated Business Analysis'!$A$89</definedName>
    <definedName name="CBA_RecDebtMovements_ACT1" localSheetId="0">'[1]Consolidated Business Analysis'!#REF!</definedName>
    <definedName name="CBA_RecDebtMovements_ACT1">'Consolidated Business Analysis'!#REF!</definedName>
    <definedName name="CBA_RecDebtMovements_ACT2">'Consolidated Business Analysis'!$C$181</definedName>
    <definedName name="CBA_RecDebtMovements_ACT3">'Consolidated Business Analysis'!$D$181</definedName>
    <definedName name="CBA_RecDebtMovements_FC01">'Consolidated Business Analysis'!$G$181</definedName>
    <definedName name="CBA_RecDebtMovements_FC02">'Consolidated Business Analysis'!$H$181</definedName>
    <definedName name="CBA_RecDebtMovements_FC03">'Consolidated Business Analysis'!$I$181</definedName>
    <definedName name="CBA_RecDebtMovements_FC04">'Consolidated Business Analysis'!$J$181</definedName>
    <definedName name="CBA_RecDebtMovements_FC05">'Consolidated Business Analysis'!$K$181</definedName>
    <definedName name="CBA_RecDebtMovements_FC06">'Consolidated Business Analysis'!$L$181</definedName>
    <definedName name="CBA_RecDebtMovements_FC07">'Consolidated Business Analysis'!$M$181</definedName>
    <definedName name="CBA_RecDebtMovements_FC08">'Consolidated Business Analysis'!$N$181</definedName>
    <definedName name="CBA_RecDebtMovements_FC09">'Consolidated Business Analysis'!$O$181</definedName>
    <definedName name="CBA_RecDebtMovements_FC10">'Consolidated Business Analysis'!$P$181</definedName>
    <definedName name="CBA_RecDebtMovements_FLD">'Consolidated Business Analysis'!$A$181</definedName>
    <definedName name="CBA_Receivables_ACT1" localSheetId="0">'[1]Consolidated Business Analysis'!#REF!</definedName>
    <definedName name="CBA_Receivables_ACT1">'Consolidated Business Analysis'!#REF!</definedName>
    <definedName name="CBA_Receivables_ACT2">'Consolidated Business Analysis'!$C$65</definedName>
    <definedName name="CBA_Receivables_ACT3">'Consolidated Business Analysis'!$D$65</definedName>
    <definedName name="CBA_Receivables_FC01">'Consolidated Business Analysis'!$G$65</definedName>
    <definedName name="CBA_Receivables_FC02">'Consolidated Business Analysis'!$H$65</definedName>
    <definedName name="CBA_Receivables_FC03">'Consolidated Business Analysis'!$I$65</definedName>
    <definedName name="CBA_Receivables_FC04">'Consolidated Business Analysis'!$J$65</definedName>
    <definedName name="CBA_Receivables_FC05">'Consolidated Business Analysis'!$K$65</definedName>
    <definedName name="CBA_Receivables_FC06">'Consolidated Business Analysis'!$L$65</definedName>
    <definedName name="CBA_Receivables_FC07">'Consolidated Business Analysis'!$M$65</definedName>
    <definedName name="CBA_Receivables_FC08">'Consolidated Business Analysis'!$N$65</definedName>
    <definedName name="CBA_Receivables_FC09">'Consolidated Business Analysis'!$O$65</definedName>
    <definedName name="CBA_Receivables_FC10">'Consolidated Business Analysis'!$P$65</definedName>
    <definedName name="CBA_Receivables_FLD">'Consolidated Business Analysis'!$A$65</definedName>
    <definedName name="CBA_RecFromClients_ACT1" localSheetId="0">'[1]Consolidated Business Analysis'!#REF!</definedName>
    <definedName name="CBA_RecFromClients_ACT1">'Consolidated Business Analysis'!#REF!</definedName>
    <definedName name="CBA_RecFromClients_ACT2">'Consolidated Business Analysis'!$C$137</definedName>
    <definedName name="CBA_RecFromClients_ACT3">'Consolidated Business Analysis'!$D$137</definedName>
    <definedName name="CBA_RecFromClients_FC01">'Consolidated Business Analysis'!$G$137</definedName>
    <definedName name="CBA_RecFromClients_FC02">'Consolidated Business Analysis'!$H$137</definedName>
    <definedName name="CBA_RecFromClients_FC03">'Consolidated Business Analysis'!$I$137</definedName>
    <definedName name="CBA_RecFromClients_FC04">'Consolidated Business Analysis'!$J$137</definedName>
    <definedName name="CBA_RecFromClients_FC05">'Consolidated Business Analysis'!$K$137</definedName>
    <definedName name="CBA_RecFromClients_FC06">'Consolidated Business Analysis'!$L$137</definedName>
    <definedName name="CBA_RecFromClients_FC07">'Consolidated Business Analysis'!$M$137</definedName>
    <definedName name="CBA_RecFromClients_FC08">'Consolidated Business Analysis'!$N$137</definedName>
    <definedName name="CBA_RecFromClients_FC09">'Consolidated Business Analysis'!$O$137</definedName>
    <definedName name="CBA_RecFromClients_FC10">'Consolidated Business Analysis'!$P$137</definedName>
    <definedName name="CBA_RecFromClients_FLD">'Consolidated Business Analysis'!$A$137</definedName>
    <definedName name="CBA_RentRevenue_ACT1" localSheetId="0">'[1]Consolidated Business Analysis'!#REF!</definedName>
    <definedName name="CBA_RentRevenue_ACT1">'Consolidated Business Analysis'!#REF!</definedName>
    <definedName name="CBA_RentRevenue_ACT2">'Consolidated Business Analysis'!$C$15</definedName>
    <definedName name="CBA_RentRevenue_ACT3">'Consolidated Business Analysis'!$D$15</definedName>
    <definedName name="CBA_RentRevenue_FC01">'Consolidated Business Analysis'!$G$15</definedName>
    <definedName name="CBA_RentRevenue_FC02">'Consolidated Business Analysis'!$H$15</definedName>
    <definedName name="CBA_RentRevenue_FC03">'Consolidated Business Analysis'!$I$15</definedName>
    <definedName name="CBA_RentRevenue_FC04">'Consolidated Business Analysis'!$J$15</definedName>
    <definedName name="CBA_RentRevenue_FC05">'Consolidated Business Analysis'!$K$15</definedName>
    <definedName name="CBA_RentRevenue_FC06">'Consolidated Business Analysis'!$L$15</definedName>
    <definedName name="CBA_RentRevenue_FC07">'Consolidated Business Analysis'!$M$15</definedName>
    <definedName name="CBA_RentRevenue_FC08">'Consolidated Business Analysis'!$N$15</definedName>
    <definedName name="CBA_RentRevenue_FC09">'Consolidated Business Analysis'!$O$15</definedName>
    <definedName name="CBA_RentRevenue_FC10">'Consolidated Business Analysis'!$P$15</definedName>
    <definedName name="CBA_RentRevenue_FLD">'Consolidated Business Analysis'!$A$15</definedName>
    <definedName name="CBA_ResponsiveMaint_ACT1" localSheetId="0">'[1]Consolidated Business Analysis'!#REF!</definedName>
    <definedName name="CBA_ResponsiveMaint_ACT1">'Consolidated Business Analysis'!#REF!</definedName>
    <definedName name="CBA_ResponsiveMaint_ACT2">'Consolidated Business Analysis'!$C$26</definedName>
    <definedName name="CBA_ResponsiveMaint_ACT3">'Consolidated Business Analysis'!$D$26</definedName>
    <definedName name="CBA_ResponsiveMaint_FC01">'Consolidated Business Analysis'!$G$26</definedName>
    <definedName name="CBA_ResponsiveMaint_FC02">'Consolidated Business Analysis'!$H$26</definedName>
    <definedName name="CBA_ResponsiveMaint_FC03">'Consolidated Business Analysis'!$I$26</definedName>
    <definedName name="CBA_ResponsiveMaint_FC04">'Consolidated Business Analysis'!$J$26</definedName>
    <definedName name="CBA_ResponsiveMaint_FC05">'Consolidated Business Analysis'!$K$26</definedName>
    <definedName name="CBA_ResponsiveMaint_FC06">'Consolidated Business Analysis'!$L$26</definedName>
    <definedName name="CBA_ResponsiveMaint_FC07">'Consolidated Business Analysis'!$M$26</definedName>
    <definedName name="CBA_ResponsiveMaint_FC08">'Consolidated Business Analysis'!$N$26</definedName>
    <definedName name="CBA_ResponsiveMaint_FC09">'Consolidated Business Analysis'!$O$26</definedName>
    <definedName name="CBA_ResponsiveMaint_FC10">'Consolidated Business Analysis'!$P$26</definedName>
    <definedName name="CBA_ResponsiveMaint_FLD">'Consolidated Business Analysis'!$A$26</definedName>
    <definedName name="CBA_RetainedEarnings_FC01">'Consolidated Business Analysis'!$G$114</definedName>
    <definedName name="CBA_RetainedEarnings_FC02">'Consolidated Business Analysis'!$H$114</definedName>
    <definedName name="CBA_RetainedEarnings_FC03">'Consolidated Business Analysis'!$I$114</definedName>
    <definedName name="CBA_RetainedEarnings_FC04">'Consolidated Business Analysis'!$J$114</definedName>
    <definedName name="CBA_RetainedEarnings_FC05">'Consolidated Business Analysis'!$K$114</definedName>
    <definedName name="CBA_RetainedEarnings_FC06">'Consolidated Business Analysis'!$L$114</definedName>
    <definedName name="CBA_RetainedEarnings_FC07">'Consolidated Business Analysis'!$M$114</definedName>
    <definedName name="CBA_RetainedEarnings_FC08">'Consolidated Business Analysis'!$N$114</definedName>
    <definedName name="CBA_RetainedEarnings_FC09">'Consolidated Business Analysis'!$O$114</definedName>
    <definedName name="CBA_RetainedEarnings_FC10">'Consolidated Business Analysis'!$P$114</definedName>
    <definedName name="CBA_RetainedEarningsNetSD_ACT1" localSheetId="0">'[1]Consolidated Business Analysis'!#REF!</definedName>
    <definedName name="CBA_RetainedEarningsNetSD_ACT1">'Consolidated Business Analysis'!#REF!</definedName>
    <definedName name="CBA_RetainedEarningsNetSD_ACT2">'Consolidated Business Analysis'!$C$116</definedName>
    <definedName name="CBA_RetainedEarningsNetSD_ACT3">'Consolidated Business Analysis'!$D$116</definedName>
    <definedName name="CBA_RetainedEarningsNetSD_FC01">'Consolidated Business Analysis'!$G$116</definedName>
    <definedName name="CBA_RetainedEarningsNetSD_FC02">'Consolidated Business Analysis'!$H$116</definedName>
    <definedName name="CBA_RetainedEarningsNetSD_FC03">'Consolidated Business Analysis'!$I$116</definedName>
    <definedName name="CBA_RetainedEarningsNetSD_FC04">'Consolidated Business Analysis'!$J$116</definedName>
    <definedName name="CBA_RetainedEarningsNetSD_FC05">'Consolidated Business Analysis'!$K$116</definedName>
    <definedName name="CBA_RetainedEarningsNetSD_FC06">'Consolidated Business Analysis'!$L$116</definedName>
    <definedName name="CBA_RetainedEarningsNetSD_FC07">'Consolidated Business Analysis'!$M$116</definedName>
    <definedName name="CBA_RetainedEarningsNetSD_FC08">'Consolidated Business Analysis'!$N$116</definedName>
    <definedName name="CBA_RetainedEarningsNetSD_FC09">'Consolidated Business Analysis'!$O$116</definedName>
    <definedName name="CBA_RetainedEarningsNetSD_FC10">'Consolidated Business Analysis'!$P$116</definedName>
    <definedName name="CBA_RetainedEarningsNetSD_FLD">'Consolidated Business Analysis'!$A$116</definedName>
    <definedName name="CBA_RetainedEarningsSoY_ACT1" localSheetId="0">'[1]Consolidated Business Analysis'!#REF!</definedName>
    <definedName name="CBA_RetainedEarningsSoY_ACT1">'Consolidated Business Analysis'!#REF!</definedName>
    <definedName name="CBA_RetainedEarningsSoY_ACT2">'Consolidated Business Analysis'!$C$115</definedName>
    <definedName name="CBA_RetainedEarningsSoY_ACT3">'Consolidated Business Analysis'!$D$115</definedName>
    <definedName name="CBA_RetainedEarningsSoY_FC01">'Consolidated Business Analysis'!$G$115</definedName>
    <definedName name="CBA_RetainedEarningsSoY_FC02">'Consolidated Business Analysis'!$H$115</definedName>
    <definedName name="CBA_RetainedEarningsSoY_FC03">'Consolidated Business Analysis'!$I$115</definedName>
    <definedName name="CBA_RetainedEarningsSoY_FC04">'Consolidated Business Analysis'!$J$115</definedName>
    <definedName name="CBA_RetainedEarningsSoY_FC05">'Consolidated Business Analysis'!$K$115</definedName>
    <definedName name="CBA_RetainedEarningsSoY_FC06">'Consolidated Business Analysis'!$L$115</definedName>
    <definedName name="CBA_RetainedEarningsSoY_FC07">'Consolidated Business Analysis'!$M$115</definedName>
    <definedName name="CBA_RetainedEarningsSoY_FC08">'Consolidated Business Analysis'!$N$115</definedName>
    <definedName name="CBA_RetainedEarningsSoY_FC09">'Consolidated Business Analysis'!$O$115</definedName>
    <definedName name="CBA_RetainedEarningsSoY_FC10">'Consolidated Business Analysis'!$P$115</definedName>
    <definedName name="CBA_RetainedEarningsSoY_FLD">'Consolidated Business Analysis'!$A$115</definedName>
    <definedName name="CBA_RetainedEarningsTransfers_ACT1" localSheetId="0">'[1]Consolidated Business Analysis'!#REF!</definedName>
    <definedName name="CBA_RetainedEarningsTransfers_ACT1">'Consolidated Business Analysis'!#REF!</definedName>
    <definedName name="CBA_RetainedEarningsTransfers_ACT2">'Consolidated Business Analysis'!$C$117</definedName>
    <definedName name="CBA_RetainedEarningsTransfers_ACT3">'Consolidated Business Analysis'!$D$117</definedName>
    <definedName name="CBA_RetainedEarningsTransfers_FC01">'Consolidated Business Analysis'!$G$117</definedName>
    <definedName name="CBA_RetainedEarningsTransfers_FC02">'Consolidated Business Analysis'!$H$117</definedName>
    <definedName name="CBA_RetainedEarningsTransfers_FC03">'Consolidated Business Analysis'!$I$117</definedName>
    <definedName name="CBA_RetainedEarningsTransfers_FC04">'Consolidated Business Analysis'!$J$117</definedName>
    <definedName name="CBA_RetainedEarningsTransfers_FC05">'Consolidated Business Analysis'!$K$117</definedName>
    <definedName name="CBA_RetainedEarningsTransfers_FC06">'Consolidated Business Analysis'!$L$117</definedName>
    <definedName name="CBA_RetainedEarningsTransfers_FC07">'Consolidated Business Analysis'!$M$117</definedName>
    <definedName name="CBA_RetainedEarningsTransfers_FC08">'Consolidated Business Analysis'!$N$117</definedName>
    <definedName name="CBA_RetainedEarningsTransfers_FC09">'Consolidated Business Analysis'!$O$117</definedName>
    <definedName name="CBA_RetainedEarningsTransfers_FC10">'Consolidated Business Analysis'!$P$117</definedName>
    <definedName name="CBA_RetainedEarningsTransfers_FLD">'Consolidated Business Analysis'!$A$117</definedName>
    <definedName name="CBA_RouHousing_ACT2">'Consolidated Business Analysis'!$C$73</definedName>
    <definedName name="CBA_RouHousing_ACT3">'Consolidated Business Analysis'!$D$73</definedName>
    <definedName name="CBA_RouHousing_FC01">'Consolidated Business Analysis'!$G$73</definedName>
    <definedName name="CBA_RouHousing_FC02">'Consolidated Business Analysis'!$H$73</definedName>
    <definedName name="CBA_RouHousing_FC03">'Consolidated Business Analysis'!$I$73</definedName>
    <definedName name="CBA_RouHousing_FC04">'Consolidated Business Analysis'!$J$73</definedName>
    <definedName name="CBA_RouHousing_FC05">'Consolidated Business Analysis'!$K$73</definedName>
    <definedName name="CBA_RouHousing_FC06">'Consolidated Business Analysis'!$L$73</definedName>
    <definedName name="CBA_RouHousing_FC07">'Consolidated Business Analysis'!$M$73</definedName>
    <definedName name="CBA_RouHousing_FC08">'Consolidated Business Analysis'!$N$73</definedName>
    <definedName name="CBA_RouHousing_FC09">'Consolidated Business Analysis'!$O$73</definedName>
    <definedName name="CBA_RouHousing_FC10">'Consolidated Business Analysis'!$P$73</definedName>
    <definedName name="CBA_RouHousing_FLD">'Consolidated Business Analysis'!$A$73</definedName>
    <definedName name="CBA_RouHousingAccumD_ACT2">'Consolidated Business Analysis'!$C$74</definedName>
    <definedName name="CBA_RouHousingAccumD_ACT3">'Consolidated Business Analysis'!$D$74</definedName>
    <definedName name="CBA_RouHousingAccumD_FC01">'Consolidated Business Analysis'!$G$74</definedName>
    <definedName name="CBA_RouHousingAccumD_FC02">'Consolidated Business Analysis'!$H$74</definedName>
    <definedName name="CBA_RouHousingAccumD_FC03">'Consolidated Business Analysis'!$I$74</definedName>
    <definedName name="CBA_RouHousingAccumD_FC04">'Consolidated Business Analysis'!$J$74</definedName>
    <definedName name="CBA_RouHousingAccumD_FC05">'Consolidated Business Analysis'!$K$74</definedName>
    <definedName name="CBA_RouHousingAccumD_FC06">'Consolidated Business Analysis'!$L$74</definedName>
    <definedName name="CBA_RouHousingAccumD_FC07">'Consolidated Business Analysis'!$M$74</definedName>
    <definedName name="CBA_RouHousingAccumD_FC08">'Consolidated Business Analysis'!$N$74</definedName>
    <definedName name="CBA_RouHousingAccumD_FC09">'Consolidated Business Analysis'!$O$74</definedName>
    <definedName name="CBA_RouHousingAccumD_FC10">'Consolidated Business Analysis'!$P$74</definedName>
    <definedName name="CBA_RouHousingAccumD_FLD">'Consolidated Business Analysis'!$A$74</definedName>
    <definedName name="CBA_RouHousingWVal_ACT2">'Consolidated Business Analysis'!$C$75</definedName>
    <definedName name="CBA_RouHousingWVal_ACT3">'Consolidated Business Analysis'!$D$75</definedName>
    <definedName name="CBA_RouHousingWVal_FC01">'Consolidated Business Analysis'!$G$75</definedName>
    <definedName name="CBA_RouHousingWVal_FC02">'Consolidated Business Analysis'!$H$75</definedName>
    <definedName name="CBA_RouHousingWVal_FC03">'Consolidated Business Analysis'!$I$75</definedName>
    <definedName name="CBA_RouHousingWVal_FC04">'Consolidated Business Analysis'!$J$75</definedName>
    <definedName name="CBA_RouHousingWVal_FC05">'Consolidated Business Analysis'!$K$75</definedName>
    <definedName name="CBA_RouHousingWVal_FC06">'Consolidated Business Analysis'!$L$75</definedName>
    <definedName name="CBA_RouHousingWVal_FC07">'Consolidated Business Analysis'!$M$75</definedName>
    <definedName name="CBA_RouHousingWVal_FC08">'Consolidated Business Analysis'!$N$75</definedName>
    <definedName name="CBA_RouHousingWVal_FC09">'Consolidated Business Analysis'!$O$75</definedName>
    <definedName name="CBA_RouHousingWVal_FC10">'Consolidated Business Analysis'!$P$75</definedName>
    <definedName name="CBA_RouNonHousing_ACT2">'Consolidated Business Analysis'!$C$80</definedName>
    <definedName name="CBA_RouNonHousing_ACT3">'Consolidated Business Analysis'!$D$80</definedName>
    <definedName name="CBA_RouNonHousing_FC01">'Consolidated Business Analysis'!$G$80</definedName>
    <definedName name="CBA_RouNonHousing_FC02">'Consolidated Business Analysis'!$H$80</definedName>
    <definedName name="CBA_RouNonHousing_FC03">'Consolidated Business Analysis'!$I$80</definedName>
    <definedName name="CBA_RouNonHousing_FC04">'Consolidated Business Analysis'!$J$80</definedName>
    <definedName name="CBA_RouNonHousing_FC05">'Consolidated Business Analysis'!$K$80</definedName>
    <definedName name="CBA_RouNonHousing_FC06">'Consolidated Business Analysis'!$L$80</definedName>
    <definedName name="CBA_RouNonHousing_FC07">'Consolidated Business Analysis'!$M$80</definedName>
    <definedName name="CBA_RouNonHousing_FC08">'Consolidated Business Analysis'!$N$80</definedName>
    <definedName name="CBA_RouNonHousing_FC09">'Consolidated Business Analysis'!$O$80</definedName>
    <definedName name="CBA_RouNonHousing_FC10">'Consolidated Business Analysis'!$P$80</definedName>
    <definedName name="CBA_RouNonHousing_FLD">'Consolidated Business Analysis'!$A$80</definedName>
    <definedName name="CBA_RouNonHsgAccumD_ACT2">'Consolidated Business Analysis'!$C$81</definedName>
    <definedName name="CBA_RouNonHsgAccumD_ACT3">'Consolidated Business Analysis'!$D$81</definedName>
    <definedName name="CBA_RouNonHsgAccumD_FC01">'Consolidated Business Analysis'!$G$81</definedName>
    <definedName name="CBA_RouNonHsgAccumD_FC02">'Consolidated Business Analysis'!$H$81</definedName>
    <definedName name="CBA_RouNonHsgAccumD_FC03">'Consolidated Business Analysis'!$I$81</definedName>
    <definedName name="CBA_RouNonHsgAccumD_FC04">'Consolidated Business Analysis'!$J$81</definedName>
    <definedName name="CBA_RouNonHsgAccumD_FC05">'Consolidated Business Analysis'!$K$81</definedName>
    <definedName name="CBA_RouNonHsgAccumD_FC06">'Consolidated Business Analysis'!$L$81</definedName>
    <definedName name="CBA_RouNonHsgAccumD_FC07">'Consolidated Business Analysis'!$M$81</definedName>
    <definedName name="CBA_RouNonHsgAccumD_FC08">'Consolidated Business Analysis'!$N$81</definedName>
    <definedName name="CBA_RouNonHsgAccumD_FC09">'Consolidated Business Analysis'!$O$81</definedName>
    <definedName name="CBA_RouNonHsgAccumD_FC10">'Consolidated Business Analysis'!$P$81</definedName>
    <definedName name="CBA_RouNonHsgAccumD_FLD">'Consolidated Business Analysis'!$A$81</definedName>
    <definedName name="CBA_RouNonHsgWVal_ACT2">'Consolidated Business Analysis'!$C$82</definedName>
    <definedName name="CBA_RouNonHsgWVal_ACT3">'Consolidated Business Analysis'!$D$82</definedName>
    <definedName name="CBA_RouNonHsgWVal_FC01">'Consolidated Business Analysis'!$G$82</definedName>
    <definedName name="CBA_RouNonHsgWVal_FC02">'Consolidated Business Analysis'!$H$82</definedName>
    <definedName name="CBA_RouNonHsgWVal_FC03">'Consolidated Business Analysis'!$I$82</definedName>
    <definedName name="CBA_RouNonHsgWVal_FC04">'Consolidated Business Analysis'!$J$82</definedName>
    <definedName name="CBA_RouNonHsgWVal_FC05">'Consolidated Business Analysis'!$K$82</definedName>
    <definedName name="CBA_RouNonHsgWVal_FC06">'Consolidated Business Analysis'!$L$82</definedName>
    <definedName name="CBA_RouNonHsgWVal_FC07">'Consolidated Business Analysis'!$M$82</definedName>
    <definedName name="CBA_RouNonHsgWVal_FC08">'Consolidated Business Analysis'!$N$82</definedName>
    <definedName name="CBA_RouNonHsgWVal_FC09">'Consolidated Business Analysis'!$O$82</definedName>
    <definedName name="CBA_RouNonHsgWVal_FC10">'Consolidated Business Analysis'!$P$82</definedName>
    <definedName name="CBA_RouNonHsgWVal_FLD">'Consolidated Business Analysis'!$A$82</definedName>
    <definedName name="CBA_ServiceIncomeFees_ACT1" localSheetId="0">'[1]Consolidated Business Analysis'!#REF!</definedName>
    <definedName name="CBA_ServiceIncomeFees_ACT1">'Consolidated Business Analysis'!#REF!</definedName>
    <definedName name="CBA_ServiceIncomeFees_ACT2">'Consolidated Business Analysis'!$C$20</definedName>
    <definedName name="CBA_ServiceIncomeFees_ACT3">'Consolidated Business Analysis'!$D$20</definedName>
    <definedName name="CBA_ServiceIncomeFees_FC01">'Consolidated Business Analysis'!$G$20</definedName>
    <definedName name="CBA_ServiceIncomeFees_FC02">'Consolidated Business Analysis'!$H$20</definedName>
    <definedName name="CBA_ServiceIncomeFees_FC03">'Consolidated Business Analysis'!$I$20</definedName>
    <definedName name="CBA_ServiceIncomeFees_FC04">'Consolidated Business Analysis'!$J$20</definedName>
    <definedName name="CBA_ServiceIncomeFees_FC05">'Consolidated Business Analysis'!$K$20</definedName>
    <definedName name="CBA_ServiceIncomeFees_FC06">'Consolidated Business Analysis'!$L$20</definedName>
    <definedName name="CBA_ServiceIncomeFees_FC07">'Consolidated Business Analysis'!$M$20</definedName>
    <definedName name="CBA_ServiceIncomeFees_FC08">'Consolidated Business Analysis'!$N$20</definedName>
    <definedName name="CBA_ServiceIncomeFees_FC09">'Consolidated Business Analysis'!$O$20</definedName>
    <definedName name="CBA_ServiceIncomeFees_FC10">'Consolidated Business Analysis'!$P$20</definedName>
    <definedName name="CBA_ServiceIncomeFees_FLD">'Consolidated Business Analysis'!$A$20</definedName>
    <definedName name="CBA_ShareCapital_ACT1" localSheetId="0">'[1]Consolidated Business Analysis'!#REF!</definedName>
    <definedName name="CBA_ShareCapital_ACT1">'Consolidated Business Analysis'!#REF!</definedName>
    <definedName name="CBA_ShareCapital_ACT2">'Consolidated Business Analysis'!$C$113</definedName>
    <definedName name="CBA_ShareCapital_ACT3">'Consolidated Business Analysis'!$D$113</definedName>
    <definedName name="CBA_ShareCapital_FC01">'Consolidated Business Analysis'!$G$113</definedName>
    <definedName name="CBA_ShareCapital_FC02">'Consolidated Business Analysis'!$H$113</definedName>
    <definedName name="CBA_ShareCapital_FC03">'Consolidated Business Analysis'!$I$113</definedName>
    <definedName name="CBA_ShareCapital_FC04">'Consolidated Business Analysis'!$J$113</definedName>
    <definedName name="CBA_ShareCapital_FC05">'Consolidated Business Analysis'!$K$113</definedName>
    <definedName name="CBA_ShareCapital_FC06">'Consolidated Business Analysis'!$L$113</definedName>
    <definedName name="CBA_ShareCapital_FC07">'Consolidated Business Analysis'!$M$113</definedName>
    <definedName name="CBA_ShareCapital_FC08">'Consolidated Business Analysis'!$N$113</definedName>
    <definedName name="CBA_ShareCapital_FC09">'Consolidated Business Analysis'!$O$113</definedName>
    <definedName name="CBA_ShareCapital_FC10">'Consolidated Business Analysis'!$P$113</definedName>
    <definedName name="CBA_ShareCapital_FLD">'Consolidated Business Analysis'!$A$113</definedName>
    <definedName name="CBA_ShrTermInvest_ACT1" localSheetId="0">'[1]Consolidated Business Analysis'!#REF!</definedName>
    <definedName name="CBA_ShrTermInvest_ACT1">'Consolidated Business Analysis'!#REF!</definedName>
    <definedName name="CBA_ShrTermInvest_ACT2">'Consolidated Business Analysis'!$C$64</definedName>
    <definedName name="CBA_ShrTermInvest_ACT3">'Consolidated Business Analysis'!$D$64</definedName>
    <definedName name="CBA_ShrTermInvest_FC01">'Consolidated Business Analysis'!$G$64</definedName>
    <definedName name="CBA_ShrTermInvest_FC02">'Consolidated Business Analysis'!$H$64</definedName>
    <definedName name="CBA_ShrTermInvest_FC03">'Consolidated Business Analysis'!$I$64</definedName>
    <definedName name="CBA_ShrTermInvest_FC04">'Consolidated Business Analysis'!$J$64</definedName>
    <definedName name="CBA_ShrTermInvest_FC05">'Consolidated Business Analysis'!$K$64</definedName>
    <definedName name="CBA_ShrTermInvest_FC06">'Consolidated Business Analysis'!$L$64</definedName>
    <definedName name="CBA_ShrTermInvest_FC07">'Consolidated Business Analysis'!$M$64</definedName>
    <definedName name="CBA_ShrTermInvest_FC08">'Consolidated Business Analysis'!$N$64</definedName>
    <definedName name="CBA_ShrTermInvest_FC09">'Consolidated Business Analysis'!$O$64</definedName>
    <definedName name="CBA_ShrTermInvest_FC10">'Consolidated Business Analysis'!$P$64</definedName>
    <definedName name="CBA_ShrTermInvest_FLD">'Consolidated Business Analysis'!$A$64</definedName>
    <definedName name="CBA_TFRReserves_ACT1" localSheetId="0">'[1]Consolidated Business Analysis'!#REF!</definedName>
    <definedName name="CBA_TFRReserves_ACT1">'Consolidated Business Analysis'!#REF!</definedName>
    <definedName name="CBA_TFRReserves_ACT2">'Consolidated Business Analysis'!$C$122</definedName>
    <definedName name="CBA_TFRReserves_ACT3">'Consolidated Business Analysis'!$D$122</definedName>
    <definedName name="CBA_TFRReserves_FC01">'Consolidated Business Analysis'!$G$122</definedName>
    <definedName name="CBA_TFRReserves_FC02">'Consolidated Business Analysis'!$H$122</definedName>
    <definedName name="CBA_TFRReserves_FC03">'Consolidated Business Analysis'!$I$122</definedName>
    <definedName name="CBA_TFRReserves_FC04">'Consolidated Business Analysis'!$J$122</definedName>
    <definedName name="CBA_TFRReserves_FC05">'Consolidated Business Analysis'!$K$122</definedName>
    <definedName name="CBA_TFRReserves_FC06">'Consolidated Business Analysis'!$L$122</definedName>
    <definedName name="CBA_TFRReserves_FC07">'Consolidated Business Analysis'!$M$122</definedName>
    <definedName name="CBA_TFRReserves_FC08">'Consolidated Business Analysis'!$N$122</definedName>
    <definedName name="CBA_TFRReserves_FC09">'Consolidated Business Analysis'!$O$122</definedName>
    <definedName name="CBA_TFRReserves_FC10">'Consolidated Business Analysis'!$P$122</definedName>
    <definedName name="CBA_TFRReserves_FLD">'Consolidated Business Analysis'!$A$122</definedName>
    <definedName name="CBA_TotalAsset_ACT1" localSheetId="0">'[1]Consolidated Business Analysis'!#REF!</definedName>
    <definedName name="CBA_TotalAsset_ACT1">'Consolidated Business Analysis'!#REF!</definedName>
    <definedName name="CBA_TotalAsset_ACT2">'Consolidated Business Analysis'!$C$85</definedName>
    <definedName name="CBA_TotalAsset_ACT3">'Consolidated Business Analysis'!$D$85</definedName>
    <definedName name="CBA_TotalAsset_FC01">'Consolidated Business Analysis'!$G$85</definedName>
    <definedName name="CBA_TotalAsset_FC02">'Consolidated Business Analysis'!$H$85</definedName>
    <definedName name="CBA_TotalAsset_FC03">'Consolidated Business Analysis'!$I$85</definedName>
    <definedName name="CBA_TotalAsset_FC04">'Consolidated Business Analysis'!$J$85</definedName>
    <definedName name="CBA_TotalAsset_FC05">'Consolidated Business Analysis'!$K$85</definedName>
    <definedName name="CBA_TotalAsset_FC06">'Consolidated Business Analysis'!$L$85</definedName>
    <definedName name="CBA_TotalAsset_FC07">'Consolidated Business Analysis'!$M$85</definedName>
    <definedName name="CBA_TotalAsset_FC08">'Consolidated Business Analysis'!$N$85</definedName>
    <definedName name="CBA_TotalAsset_FC09">'Consolidated Business Analysis'!$O$85</definedName>
    <definedName name="CBA_TotalAsset_FC10">'Consolidated Business Analysis'!$P$85</definedName>
    <definedName name="CBA_TotalAsset_FLD">'Consolidated Business Analysis'!$A$85</definedName>
    <definedName name="CBA_TotalCurrAsset_ACT1" localSheetId="0">'[1]Consolidated Business Analysis'!#REF!</definedName>
    <definedName name="CBA_TotalCurrAsset_ACT1">'Consolidated Business Analysis'!#REF!</definedName>
    <definedName name="CBA_TotalCurrAsset_ACT2">'Consolidated Business Analysis'!$C$67</definedName>
    <definedName name="CBA_TotalCurrAsset_ACT3">'Consolidated Business Analysis'!$D$67</definedName>
    <definedName name="CBA_TotalCurrAsset_FC01">'Consolidated Business Analysis'!$G$67</definedName>
    <definedName name="CBA_TotalCurrAsset_FC02">'Consolidated Business Analysis'!$H$67</definedName>
    <definedName name="CBA_TotalCurrAsset_FC03">'Consolidated Business Analysis'!$I$67</definedName>
    <definedName name="CBA_TotalCurrAsset_FC04">'Consolidated Business Analysis'!$J$67</definedName>
    <definedName name="CBA_TotalCurrAsset_FC05">'Consolidated Business Analysis'!$K$67</definedName>
    <definedName name="CBA_TotalCurrAsset_FC06">'Consolidated Business Analysis'!$L$67</definedName>
    <definedName name="CBA_TotalCurrAsset_FC07">'Consolidated Business Analysis'!$M$67</definedName>
    <definedName name="CBA_TotalCurrAsset_FC08">'Consolidated Business Analysis'!$N$67</definedName>
    <definedName name="CBA_TotalCurrAsset_FC09">'Consolidated Business Analysis'!$O$67</definedName>
    <definedName name="CBA_TotalCurrAsset_FC10">'Consolidated Business Analysis'!$P$67</definedName>
    <definedName name="CBA_TotalCurrAsset_FLD">'Consolidated Business Analysis'!$A$67</definedName>
    <definedName name="CBA_TotalCurrLiabilities_ACT1" localSheetId="0">'[1]Consolidated Business Analysis'!#REF!</definedName>
    <definedName name="CBA_TotalCurrLiabilities_ACT1">'Consolidated Business Analysis'!#REF!</definedName>
    <definedName name="CBA_TotalCurrLiabilities_ACT2">'Consolidated Business Analysis'!$C$98</definedName>
    <definedName name="CBA_TotalCurrLiabilities_ACT3">'Consolidated Business Analysis'!$D$98</definedName>
    <definedName name="CBA_TotalCurrLiabilities_FC01">'Consolidated Business Analysis'!$G$98</definedName>
    <definedName name="CBA_TotalCurrLiabilities_FC02">'Consolidated Business Analysis'!$H$98</definedName>
    <definedName name="CBA_TotalCurrLiabilities_FC03">'Consolidated Business Analysis'!$I$98</definedName>
    <definedName name="CBA_TotalCurrLiabilities_FC04">'Consolidated Business Analysis'!$J$98</definedName>
    <definedName name="CBA_TotalCurrLiabilities_FC05">'Consolidated Business Analysis'!$K$98</definedName>
    <definedName name="CBA_TotalCurrLiabilities_FC06">'Consolidated Business Analysis'!$L$98</definedName>
    <definedName name="CBA_TotalCurrLiabilities_FC07">'Consolidated Business Analysis'!$M$98</definedName>
    <definedName name="CBA_TotalCurrLiabilities_FC08">'Consolidated Business Analysis'!$N$98</definedName>
    <definedName name="CBA_TotalCurrLiabilities_FC09">'Consolidated Business Analysis'!$O$98</definedName>
    <definedName name="CBA_TotalCurrLiabilities_FC10">'Consolidated Business Analysis'!$P$98</definedName>
    <definedName name="CBA_TotalCurrLiabilities_FLD">'Consolidated Business Analysis'!$A$98</definedName>
    <definedName name="CBA_TotalEquity_ACT1" localSheetId="0">'[1]Consolidated Business Analysis'!#REF!</definedName>
    <definedName name="CBA_TotalEquity_ACT1">'Consolidated Business Analysis'!#REF!</definedName>
    <definedName name="CBA_TotalEquity_ACT2">'Consolidated Business Analysis'!$C$126</definedName>
    <definedName name="CBA_TotalEquity_ACT3">'Consolidated Business Analysis'!$D$126</definedName>
    <definedName name="CBA_TotalEquity_FC01">'Consolidated Business Analysis'!$G$126</definedName>
    <definedName name="CBA_TotalEquity_FC02">'Consolidated Business Analysis'!$H$126</definedName>
    <definedName name="CBA_TotalEquity_FC03">'Consolidated Business Analysis'!$I$126</definedName>
    <definedName name="CBA_TotalEquity_FC04">'Consolidated Business Analysis'!$J$126</definedName>
    <definedName name="CBA_TotalEquity_FC05">'Consolidated Business Analysis'!$K$126</definedName>
    <definedName name="CBA_TotalEquity_FC06">'Consolidated Business Analysis'!$L$126</definedName>
    <definedName name="CBA_TotalEquity_FC07">'Consolidated Business Analysis'!$M$126</definedName>
    <definedName name="CBA_TotalEquity_FC08">'Consolidated Business Analysis'!$N$126</definedName>
    <definedName name="CBA_TotalEquity_FC09">'Consolidated Business Analysis'!$O$126</definedName>
    <definedName name="CBA_TotalEquity_FC10">'Consolidated Business Analysis'!$P$126</definedName>
    <definedName name="CBA_TotalEquity_FLD">'Consolidated Business Analysis'!$A$126</definedName>
    <definedName name="CBA_TotalIncome_ACT1" localSheetId="0">'[1]Consolidated Business Analysis'!#REF!</definedName>
    <definedName name="CBA_TotalIncome_ACT1">'Consolidated Business Analysis'!#REF!</definedName>
    <definedName name="CBA_TotalIncome_ACT2">'Consolidated Business Analysis'!$C$22</definedName>
    <definedName name="CBA_TotalIncome_ACT3">'Consolidated Business Analysis'!$D$22</definedName>
    <definedName name="CBA_TotalIncome_FC01">'Consolidated Business Analysis'!$G$22</definedName>
    <definedName name="CBA_TotalIncome_FC02">'Consolidated Business Analysis'!$H$22</definedName>
    <definedName name="CBA_TotalIncome_FC03">'Consolidated Business Analysis'!$I$22</definedName>
    <definedName name="CBA_TotalIncome_FC04">'Consolidated Business Analysis'!$J$22</definedName>
    <definedName name="CBA_TotalIncome_FC05">'Consolidated Business Analysis'!$K$22</definedName>
    <definedName name="CBA_TotalIncome_FC06">'Consolidated Business Analysis'!$L$22</definedName>
    <definedName name="CBA_TotalIncome_FC07">'Consolidated Business Analysis'!$M$22</definedName>
    <definedName name="CBA_TotalIncome_FC08">'Consolidated Business Analysis'!$N$22</definedName>
    <definedName name="CBA_TotalIncome_FC09">'Consolidated Business Analysis'!$O$22</definedName>
    <definedName name="CBA_TotalIncome_FC10">'Consolidated Business Analysis'!$P$22</definedName>
    <definedName name="CBA_TotalIncome_FLD">'Consolidated Business Analysis'!$A$22</definedName>
    <definedName name="CBA_TotalLiabilities_ACT1" localSheetId="0">'[1]Consolidated Business Analysis'!#REF!</definedName>
    <definedName name="CBA_TotalLiabilities_ACT1">'Consolidated Business Analysis'!#REF!</definedName>
    <definedName name="CBA_TotalLiabilities_ACT2">'Consolidated Business Analysis'!$C$110</definedName>
    <definedName name="CBA_TotalLiabilities_ACT3">'Consolidated Business Analysis'!$D$110</definedName>
    <definedName name="CBA_TotalLiabilities_FC01">'Consolidated Business Analysis'!$G$110</definedName>
    <definedName name="CBA_TotalLiabilities_FC02">'Consolidated Business Analysis'!$H$110</definedName>
    <definedName name="CBA_TotalLiabilities_FC03">'Consolidated Business Analysis'!$I$110</definedName>
    <definedName name="CBA_TotalLiabilities_FC04">'Consolidated Business Analysis'!$J$110</definedName>
    <definedName name="CBA_TotalLiabilities_FC05">'Consolidated Business Analysis'!$K$110</definedName>
    <definedName name="CBA_TotalLiabilities_FC06">'Consolidated Business Analysis'!$L$110</definedName>
    <definedName name="CBA_TotalLiabilities_FC07">'Consolidated Business Analysis'!$M$110</definedName>
    <definedName name="CBA_TotalLiabilities_FC08">'Consolidated Business Analysis'!$N$110</definedName>
    <definedName name="CBA_TotalLiabilities_FC09">'Consolidated Business Analysis'!$O$110</definedName>
    <definedName name="CBA_TotalLiabilities_FC10">'Consolidated Business Analysis'!$P$110</definedName>
    <definedName name="CBA_TotalLiabilities_FLD">'Consolidated Business Analysis'!$A$110</definedName>
    <definedName name="CBA_TotalLongTermHouseDA_ACT1" localSheetId="0">'[1]Consolidated Business Analysis'!#REF!</definedName>
    <definedName name="CBA_TotalLongTermHouseDA_ACT1">'Consolidated Business Analysis'!#REF!</definedName>
    <definedName name="CBA_TotalLongTermHouseDA_ACT2">'Consolidated Business Analysis'!$C$202</definedName>
    <definedName name="CBA_TotalLongTermHouseDA_ACT3">'Consolidated Business Analysis'!$D$202</definedName>
    <definedName name="CBA_TotalLongTermHouseDA_FC01">'Consolidated Business Analysis'!$G$202</definedName>
    <definedName name="CBA_TotalLongTermHouseDA_FC02">'Consolidated Business Analysis'!$H$202</definedName>
    <definedName name="CBA_TotalLongTermHouseDA_FC03">'Consolidated Business Analysis'!$I$202</definedName>
    <definedName name="CBA_TotalLongTermHouseDA_FC04">'Consolidated Business Analysis'!$J$202</definedName>
    <definedName name="CBA_TotalLongTermHouseDA_FC05">'Consolidated Business Analysis'!$K$202</definedName>
    <definedName name="CBA_TotalLongTermHouseDA_FC06">'Consolidated Business Analysis'!$L$202</definedName>
    <definedName name="CBA_TotalLongTermHouseDA_FC07">'Consolidated Business Analysis'!$M$202</definedName>
    <definedName name="CBA_TotalLongTermHouseDA_FC08">'Consolidated Business Analysis'!$N$202</definedName>
    <definedName name="CBA_TotalLongTermHouseDA_FC09">'Consolidated Business Analysis'!$O$202</definedName>
    <definedName name="CBA_TotalLongTermHouseDA_FC10">'Consolidated Business Analysis'!$P$202</definedName>
    <definedName name="CBA_TotalLongTermHouseDA_FLD">'Consolidated Business Analysis'!$A$202</definedName>
    <definedName name="CBA_TotalLongTermHouseTFR_ACT1" localSheetId="0">'[1]Consolidated Business Analysis'!#REF!</definedName>
    <definedName name="CBA_TotalLongTermHouseTFR_ACT1">'Consolidated Business Analysis'!#REF!</definedName>
    <definedName name="CBA_TotalLongTermHouseTFR_ACT2">'Consolidated Business Analysis'!$C$203</definedName>
    <definedName name="CBA_TotalLongTermHouseTFR_ACT3">'Consolidated Business Analysis'!$D$203</definedName>
    <definedName name="CBA_TotalLongTermHouseTFR_FC01">'Consolidated Business Analysis'!$G$203</definedName>
    <definedName name="CBA_TotalLongTermHouseTFR_FC02">'Consolidated Business Analysis'!$H$203</definedName>
    <definedName name="CBA_TotalLongTermHouseTFR_FC03">'Consolidated Business Analysis'!$I$203</definedName>
    <definedName name="CBA_TotalLongTermHouseTFR_FC04">'Consolidated Business Analysis'!$J$203</definedName>
    <definedName name="CBA_TotalLongTermHouseTFR_FC05">'Consolidated Business Analysis'!$K$203</definedName>
    <definedName name="CBA_TotalLongTermHouseTFR_FC06">'Consolidated Business Analysis'!$L$203</definedName>
    <definedName name="CBA_TotalLongTermHouseTFR_FC07">'Consolidated Business Analysis'!$M$203</definedName>
    <definedName name="CBA_TotalLongTermHouseTFR_FC08">'Consolidated Business Analysis'!$N$203</definedName>
    <definedName name="CBA_TotalLongTermHouseTFR_FC09">'Consolidated Business Analysis'!$O$203</definedName>
    <definedName name="CBA_TotalLongTermHouseTFR_FC10">'Consolidated Business Analysis'!$P$203</definedName>
    <definedName name="CBA_TotalLongTermHouseTFR_FLD">'Consolidated Business Analysis'!$A$203</definedName>
    <definedName name="CBA_TotalNonCurrAsset_ACT1" localSheetId="0">'[1]Consolidated Business Analysis'!#REF!</definedName>
    <definedName name="CBA_TotalNonCurrAsset_ACT1">'Consolidated Business Analysis'!#REF!</definedName>
    <definedName name="CBA_TotalNonCurrAsset_ACT2">'Consolidated Business Analysis'!$C$84</definedName>
    <definedName name="CBA_TotalNonCurrAsset_ACT3">'Consolidated Business Analysis'!$D$84</definedName>
    <definedName name="CBA_TotalNonCurrAsset_FC01">'Consolidated Business Analysis'!$G$84</definedName>
    <definedName name="CBA_TotalNonCurrAsset_FC02">'Consolidated Business Analysis'!$H$84</definedName>
    <definedName name="CBA_TotalNonCurrAsset_FC03">'Consolidated Business Analysis'!$I$84</definedName>
    <definedName name="CBA_TotalNonCurrAsset_FC04">'Consolidated Business Analysis'!$J$84</definedName>
    <definedName name="CBA_TotalNonCurrAsset_FC05">'Consolidated Business Analysis'!$K$84</definedName>
    <definedName name="CBA_TotalNonCurrAsset_FC06">'Consolidated Business Analysis'!$L$84</definedName>
    <definedName name="CBA_TotalNonCurrAsset_FC07">'Consolidated Business Analysis'!$M$84</definedName>
    <definedName name="CBA_TotalNonCurrAsset_FC08">'Consolidated Business Analysis'!$N$84</definedName>
    <definedName name="CBA_TotalNonCurrAsset_FC09">'Consolidated Business Analysis'!$O$84</definedName>
    <definedName name="CBA_TotalNonCurrAsset_FC10">'Consolidated Business Analysis'!$P$84</definedName>
    <definedName name="CBA_TotalNonCurrAsset_FLD">'Consolidated Business Analysis'!$A$84</definedName>
    <definedName name="CBA_TotalNonCurrLiabilities_ACT1" localSheetId="0">'[1]Consolidated Business Analysis'!#REF!</definedName>
    <definedName name="CBA_TotalNonCurrLiabilities_ACT1">'Consolidated Business Analysis'!#REF!</definedName>
    <definedName name="CBA_TotalNonCurrLiabilities_ACT2">'Consolidated Business Analysis'!$C$109</definedName>
    <definedName name="CBA_TotalNonCurrLiabilities_ACT3">'Consolidated Business Analysis'!$D$109</definedName>
    <definedName name="CBA_TotalNonCurrLiabilities_FC01">'Consolidated Business Analysis'!$G$109</definedName>
    <definedName name="CBA_TotalNonCurrLiabilities_FC02">'Consolidated Business Analysis'!$H$109</definedName>
    <definedName name="CBA_TotalNonCurrLiabilities_FC03">'Consolidated Business Analysis'!$I$109</definedName>
    <definedName name="CBA_TotalNonCurrLiabilities_FC04">'Consolidated Business Analysis'!$J$109</definedName>
    <definedName name="CBA_TotalNonCurrLiabilities_FC05">'Consolidated Business Analysis'!$K$109</definedName>
    <definedName name="CBA_TotalNonCurrLiabilities_FC06">'Consolidated Business Analysis'!$L$109</definedName>
    <definedName name="CBA_TotalNonCurrLiabilities_FC07">'Consolidated Business Analysis'!$M$109</definedName>
    <definedName name="CBA_TotalNonCurrLiabilities_FC08">'Consolidated Business Analysis'!$N$109</definedName>
    <definedName name="CBA_TotalNonCurrLiabilities_FC09">'Consolidated Business Analysis'!$O$109</definedName>
    <definedName name="CBA_TotalNonCurrLiabilities_FC10">'Consolidated Business Analysis'!$P$109</definedName>
    <definedName name="CBA_TotalNonCurrLiabilities_FLD">'Consolidated Business Analysis'!$A$109</definedName>
    <definedName name="CBA_TotalOCashInflow_ACT1" localSheetId="0">'[1]Consolidated Business Analysis'!#REF!</definedName>
    <definedName name="CBA_TotalOCashInflow_ACT1">'Consolidated Business Analysis'!#REF!</definedName>
    <definedName name="CBA_TotalOCashInflow_ACT2">'Consolidated Business Analysis'!$C$140</definedName>
    <definedName name="CBA_TotalOCashInflow_ACT3">'Consolidated Business Analysis'!$D$140</definedName>
    <definedName name="CBA_TotalOCashInflow_FC01">'Consolidated Business Analysis'!$G$140</definedName>
    <definedName name="CBA_TotalOCashInflow_FC02">'Consolidated Business Analysis'!$H$140</definedName>
    <definedName name="CBA_TotalOCashInflow_FC03">'Consolidated Business Analysis'!$I$140</definedName>
    <definedName name="CBA_TotalOCashInflow_FC04">'Consolidated Business Analysis'!$J$140</definedName>
    <definedName name="CBA_TotalOCashInflow_FC05">'Consolidated Business Analysis'!$K$140</definedName>
    <definedName name="CBA_TotalOCashInflow_FC06">'Consolidated Business Analysis'!$L$140</definedName>
    <definedName name="CBA_TotalOCashInflow_FC07">'Consolidated Business Analysis'!$M$140</definedName>
    <definedName name="CBA_TotalOCashInflow_FC08">'Consolidated Business Analysis'!$N$140</definedName>
    <definedName name="CBA_TotalOCashInflow_FC09">'Consolidated Business Analysis'!$O$140</definedName>
    <definedName name="CBA_TotalOCashInflow_FC10">'Consolidated Business Analysis'!$P$140</definedName>
    <definedName name="CBA_TotalOCashInflow_FLD">'Consolidated Business Analysis'!$A$140</definedName>
    <definedName name="CBA_TotalOCashOutflow_ACT1" localSheetId="0">'[1]Consolidated Business Analysis'!#REF!</definedName>
    <definedName name="CBA_TotalOCashOutflow_ACT1">'Consolidated Business Analysis'!#REF!</definedName>
    <definedName name="CBA_TotalOCashOutflow_ACT2">'Consolidated Business Analysis'!$C$146</definedName>
    <definedName name="CBA_TotalOCashOutflow_ACT3">'Consolidated Business Analysis'!$D$146</definedName>
    <definedName name="CBA_TotalOCashOutflow_FC01">'Consolidated Business Analysis'!$G$146</definedName>
    <definedName name="CBA_TotalOCashOutflow_FC02">'Consolidated Business Analysis'!$H$146</definedName>
    <definedName name="CBA_TotalOCashOutflow_FC03">'Consolidated Business Analysis'!$I$146</definedName>
    <definedName name="CBA_TotalOCashOutflow_FC04">'Consolidated Business Analysis'!$J$146</definedName>
    <definedName name="CBA_TotalOCashOutflow_FC05">'Consolidated Business Analysis'!$K$146</definedName>
    <definedName name="CBA_TotalOCashOutflow_FC06">'Consolidated Business Analysis'!$L$146</definedName>
    <definedName name="CBA_TotalOCashOutflow_FC07">'Consolidated Business Analysis'!$M$146</definedName>
    <definedName name="CBA_TotalOCashOutflow_FC08">'Consolidated Business Analysis'!$N$146</definedName>
    <definedName name="CBA_TotalOCashOutflow_FC09">'Consolidated Business Analysis'!$O$146</definedName>
    <definedName name="CBA_TotalOCashOutflow_FC10">'Consolidated Business Analysis'!$P$146</definedName>
    <definedName name="CBA_TotalOCashOutflow_FLD">'Consolidated Business Analysis'!$A$146</definedName>
    <definedName name="CBA_TotalOpExp_ACT1" localSheetId="0">'[1]Consolidated Business Analysis'!#REF!</definedName>
    <definedName name="CBA_TotalOpExp_ACT1">'Consolidated Business Analysis'!#REF!</definedName>
    <definedName name="CBA_TotalOpExp_ACT2">'Consolidated Business Analysis'!$C$32</definedName>
    <definedName name="CBA_TotalOpExp_ACT3">'Consolidated Business Analysis'!$D$32</definedName>
    <definedName name="CBA_TotalOpExp_FC01">'Consolidated Business Analysis'!$G$32</definedName>
    <definedName name="CBA_TotalOpExp_FC02">'Consolidated Business Analysis'!$H$32</definedName>
    <definedName name="CBA_TotalOpExp_FC03">'Consolidated Business Analysis'!$I$32</definedName>
    <definedName name="CBA_TotalOpExp_FC04">'Consolidated Business Analysis'!$J$32</definedName>
    <definedName name="CBA_TotalOpExp_FC05">'Consolidated Business Analysis'!$K$32</definedName>
    <definedName name="CBA_TotalOpExp_FC06">'Consolidated Business Analysis'!$L$32</definedName>
    <definedName name="CBA_TotalOpExp_FC07">'Consolidated Business Analysis'!$M$32</definedName>
    <definedName name="CBA_TotalOpExp_FC08">'Consolidated Business Analysis'!$N$32</definedName>
    <definedName name="CBA_TotalOpExp_FC09">'Consolidated Business Analysis'!$O$32</definedName>
    <definedName name="CBA_TotalOpExp_FC10">'Consolidated Business Analysis'!$P$32</definedName>
    <definedName name="CBA_TotalOpExp_FLD">'Consolidated Business Analysis'!$A$32</definedName>
    <definedName name="CBA_TotalRetainedEarnings_ACT1" localSheetId="0">'[1]Consolidated Business Analysis'!#REF!</definedName>
    <definedName name="CBA_TotalRetainedEarnings_ACT1">'Consolidated Business Analysis'!#REF!</definedName>
    <definedName name="CBA_TotalRetainedEarnings_ACT2">'Consolidated Business Analysis'!$C$118</definedName>
    <definedName name="CBA_TotalRetainedEarnings_ACT3">'Consolidated Business Analysis'!$D$118</definedName>
    <definedName name="CBA_TotalRetainedEarnings_FC01">'Consolidated Business Analysis'!$G$118</definedName>
    <definedName name="CBA_TotalRetainedEarnings_FC02">'Consolidated Business Analysis'!$H$118</definedName>
    <definedName name="CBA_TotalRetainedEarnings_FC03">'Consolidated Business Analysis'!$I$118</definedName>
    <definedName name="CBA_TotalRetainedEarnings_FC04">'Consolidated Business Analysis'!$J$118</definedName>
    <definedName name="CBA_TotalRetainedEarnings_FC05">'Consolidated Business Analysis'!$K$118</definedName>
    <definedName name="CBA_TotalRetainedEarnings_FC06">'Consolidated Business Analysis'!$L$118</definedName>
    <definedName name="CBA_TotalRetainedEarnings_FC07">'Consolidated Business Analysis'!$M$118</definedName>
    <definedName name="CBA_TotalRetainedEarnings_FC08">'Consolidated Business Analysis'!$N$118</definedName>
    <definedName name="CBA_TotalRetainedEarnings_FC09">'Consolidated Business Analysis'!$O$118</definedName>
    <definedName name="CBA_TotalRetainedEarnings_FC10">'Consolidated Business Analysis'!$P$118</definedName>
    <definedName name="CBA_TotalRetainedEarnings_FLD">'Consolidated Business Analysis'!$A$118</definedName>
    <definedName name="CBA_UnspentGrants_ACT1" localSheetId="0">'[1]Consolidated Business Analysis'!#REF!</definedName>
    <definedName name="CBA_UnspentGrants_ACT1">'Consolidated Business Analysis'!#REF!</definedName>
    <definedName name="CBA_UnspentGrants_ACT2">'Consolidated Business Analysis'!$C$63</definedName>
    <definedName name="CBA_UnspentGrants_ACT3">'Consolidated Business Analysis'!$D$63</definedName>
    <definedName name="CBA_UnspentGrants_FC01">'Consolidated Business Analysis'!$G$63</definedName>
    <definedName name="CBA_UnspentGrants_FC02">'Consolidated Business Analysis'!$H$63</definedName>
    <definedName name="CBA_UnspentGrants_FC03">'Consolidated Business Analysis'!$I$63</definedName>
    <definedName name="CBA_UnspentGrants_FC04">'Consolidated Business Analysis'!$J$63</definedName>
    <definedName name="CBA_UnspentGrants_FC05">'Consolidated Business Analysis'!$K$63</definedName>
    <definedName name="CBA_UnspentGrants_FC06">'Consolidated Business Analysis'!$L$63</definedName>
    <definedName name="CBA_UnspentGrants_FC07">'Consolidated Business Analysis'!$M$63</definedName>
    <definedName name="CBA_UnspentGrants_FC08">'Consolidated Business Analysis'!$N$63</definedName>
    <definedName name="CBA_UnspentGrants_FC09">'Consolidated Business Analysis'!$O$63</definedName>
    <definedName name="CBA_UnspentGrants_FC10">'Consolidated Business Analysis'!$P$63</definedName>
    <definedName name="CBA_UnspentGrants_FLD">'Consolidated Business Analysis'!$A$63</definedName>
    <definedName name="CBA_UnspentMovement_ACT1" localSheetId="0">'[1]Consolidated Business Analysis'!#REF!</definedName>
    <definedName name="CBA_UnspentMovement_ACT1">'Consolidated Business Analysis'!#REF!</definedName>
    <definedName name="CBA_UnspentMovement_ACT2">'Consolidated Business Analysis'!$C$185</definedName>
    <definedName name="CBA_UnspentMovement_ACT3">'Consolidated Business Analysis'!$D$185</definedName>
    <definedName name="CBA_UnspentMovement_FC01">'Consolidated Business Analysis'!$G$185</definedName>
    <definedName name="CBA_UnspentMovement_FC02">'Consolidated Business Analysis'!$H$185</definedName>
    <definedName name="CBA_UnspentMovement_FC03">'Consolidated Business Analysis'!$I$185</definedName>
    <definedName name="CBA_UnspentMovement_FC04">'Consolidated Business Analysis'!$J$185</definedName>
    <definedName name="CBA_UnspentMovement_FC05">'Consolidated Business Analysis'!$K$185</definedName>
    <definedName name="CBA_UnspentMovement_FC06">'Consolidated Business Analysis'!$L$185</definedName>
    <definedName name="CBA_UnspentMovement_FC07">'Consolidated Business Analysis'!$M$185</definedName>
    <definedName name="CBA_UnspentMovement_FC08">'Consolidated Business Analysis'!$N$185</definedName>
    <definedName name="CBA_UnspentMovement_FC09">'Consolidated Business Analysis'!$O$185</definedName>
    <definedName name="CBA_UnspentMovement_FC10">'Consolidated Business Analysis'!$P$185</definedName>
    <definedName name="CBA_UnspentMovement_FLD">'Consolidated Business Analysis'!$A$185</definedName>
    <definedName name="CBA_UnSpentOpCapGrnt_ACT1" localSheetId="0">'[1]Consolidated Business Analysis'!#REF!</definedName>
    <definedName name="CBA_UnSpentOpCapGrnt_ACT1">'Consolidated Business Analysis'!#REF!</definedName>
    <definedName name="CBA_UnSpentOpCapGrnt_ACT2">'Consolidated Business Analysis'!$C$90</definedName>
    <definedName name="CBA_UnSpentOpCapGrnt_ACT3">'Consolidated Business Analysis'!$D$90</definedName>
    <definedName name="CBA_UnSpentOpCapGrnt_FC01">'Consolidated Business Analysis'!$G$90</definedName>
    <definedName name="CBA_UnSpentOpCapGrnt_FC02">'Consolidated Business Analysis'!$H$90</definedName>
    <definedName name="CBA_UnSpentOpCapGrnt_FC03">'Consolidated Business Analysis'!$I$90</definedName>
    <definedName name="CBA_UnSpentOpCapGrnt_FC04">'Consolidated Business Analysis'!$J$90</definedName>
    <definedName name="CBA_UnSpentOpCapGrnt_FC05">'Consolidated Business Analysis'!$K$90</definedName>
    <definedName name="CBA_UnSpentOpCapGrnt_FC06">'Consolidated Business Analysis'!$L$90</definedName>
    <definedName name="CBA_UnSpentOpCapGrnt_FC07">'Consolidated Business Analysis'!$M$90</definedName>
    <definedName name="CBA_UnSpentOpCapGrnt_FC08">'Consolidated Business Analysis'!$N$90</definedName>
    <definedName name="CBA_UnSpentOpCapGrnt_FC09">'Consolidated Business Analysis'!$O$90</definedName>
    <definedName name="CBA_UnSpentOpCapGrnt_FC10">'Consolidated Business Analysis'!$P$90</definedName>
    <definedName name="CBA_UnSpentOpCapGrnt_FLD">'Consolidated Business Analysis'!$A$90</definedName>
    <definedName name="CBA_UnusedOverdraft_ACT1" localSheetId="0">'[1]Consolidated Business Analysis'!#REF!</definedName>
    <definedName name="CBA_UnusedOverdraft_ACT1">'Consolidated Business Analysis'!#REF!</definedName>
    <definedName name="CBA_UnusedOverdraft_ACT2">'Consolidated Business Analysis'!$C$129</definedName>
    <definedName name="CBA_UnusedOverdraft_ACT3">'Consolidated Business Analysis'!$D$129</definedName>
    <definedName name="CBA_UnusedOverdraft_FC01">'Consolidated Business Analysis'!$G$129</definedName>
    <definedName name="CBA_UnusedOverdraft_FC02">'Consolidated Business Analysis'!$H$129</definedName>
    <definedName name="CBA_UnusedOverdraft_FC03">'Consolidated Business Analysis'!$I$129</definedName>
    <definedName name="CBA_UnusedOverdraft_FC04">'Consolidated Business Analysis'!$J$129</definedName>
    <definedName name="CBA_UnusedOverdraft_FC05">'Consolidated Business Analysis'!$K$129</definedName>
    <definedName name="CBA_UnusedOverdraft_FC06">'Consolidated Business Analysis'!$L$129</definedName>
    <definedName name="CBA_UnusedOverdraft_FC07">'Consolidated Business Analysis'!$M$129</definedName>
    <definedName name="CBA_UnusedOverdraft_FC08">'Consolidated Business Analysis'!$N$129</definedName>
    <definedName name="CBA_UnusedOverdraft_FC09">'Consolidated Business Analysis'!$O$129</definedName>
    <definedName name="CBA_UnusedOverdraft_FC10">'Consolidated Business Analysis'!$P$129</definedName>
    <definedName name="CBA_UnusedOverdraft_FLD">'Consolidated Business Analysis'!$A$129</definedName>
    <definedName name="Class">'[2]Front Sheet'!$C$4</definedName>
    <definedName name="DF_AmtDrawn_FLD">'Development and Financing'!$B$71</definedName>
    <definedName name="DF_AmtDrawn_ROW1">'Development and Financing'!$B$72</definedName>
    <definedName name="DF_AmtDrawn_ROW2">'Development and Financing'!$B$73</definedName>
    <definedName name="DF_AmtDrawn_ROW3">'Development and Financing'!$B$74</definedName>
    <definedName name="DF_AmtDrawn_ROW4">'Development and Financing'!$B$75</definedName>
    <definedName name="DF_AmtDrawn_ROW5">'Development and Financing'!$B$76</definedName>
    <definedName name="DF_AmtDrawn_ROW6">'Development and Financing'!$B$77</definedName>
    <definedName name="DF_AmtDrawn_ROW7">'Development and Financing'!$B$78</definedName>
    <definedName name="DF_AvgIntRate_FLD">'Development and Financing'!$F$70</definedName>
    <definedName name="DF_AvgIntRate_ROW1">'Development and Financing'!$F$72</definedName>
    <definedName name="DF_AvgIntRate_ROW2">'Development and Financing'!$F$73</definedName>
    <definedName name="DF_AvgIntRate_ROW3">'Development and Financing'!$F$74</definedName>
    <definedName name="DF_AvgIntRate_ROW4">'Development and Financing'!$F$75</definedName>
    <definedName name="DF_AvgIntRate_ROW5">'Development and Financing'!$F$76</definedName>
    <definedName name="DF_AvgIntRate_ROW6">'Development and Financing'!$F$77</definedName>
    <definedName name="DF_AvgIntRate_ROW7">'Development and Financing'!$F$78</definedName>
    <definedName name="DF_CapExpMaintRepairs_ACT">'Development and Financing'!$B$58</definedName>
    <definedName name="DF_CapExpMaintRepairs_FC01">'Development and Financing'!$C$58</definedName>
    <definedName name="DF_CapExpMaintRepairs_FC02">'Development and Financing'!$D$58</definedName>
    <definedName name="DF_CapExpMaintRepairs_FC03">'Development and Financing'!$E$58</definedName>
    <definedName name="DF_CapExpMaintRepairs_FC04">'Development and Financing'!$F$58</definedName>
    <definedName name="DF_CapExpMaintRepairs_FC05">'Development and Financing'!$G$58</definedName>
    <definedName name="DF_CapExpMaintRepairs_FC06">'Development and Financing'!$H$58</definedName>
    <definedName name="DF_CapExpMaintRepairs_FC07">'Development and Financing'!$I$58</definedName>
    <definedName name="DF_CapExpMaintRepairs_FC08">'Development and Financing'!$J$58</definedName>
    <definedName name="DF_CapExpMaintRepairs_FC09">'Development and Financing'!$K$58</definedName>
    <definedName name="DF_CapExpMaintRepairs_FC10">'Development and Financing'!$L$58</definedName>
    <definedName name="DF_CapExpMaintRepairs_FLD">'Development and Financing'!$A$58</definedName>
    <definedName name="DF_CapInterest_ACT">'Development and Financing'!$B$57</definedName>
    <definedName name="DF_CapInterest_FC01">'Development and Financing'!$C$57</definedName>
    <definedName name="DF_CapInterest_FC02">'Development and Financing'!$D$57</definedName>
    <definedName name="DF_CapInterest_FC03">'Development and Financing'!$E$57</definedName>
    <definedName name="DF_CapInterest_FC04">'Development and Financing'!$F$57</definedName>
    <definedName name="DF_CapInterest_FC05">'Development and Financing'!$G$57</definedName>
    <definedName name="DF_CapInterest_FC06">'Development and Financing'!$H$57</definedName>
    <definedName name="DF_CapInterest_FC07">'Development and Financing'!$I$57</definedName>
    <definedName name="DF_CapInterest_FC08">'Development and Financing'!$J$57</definedName>
    <definedName name="DF_CapInterest_FC09">'Development and Financing'!$K$57</definedName>
    <definedName name="DF_CapInterest_FC10">'Development and Financing'!$L$57</definedName>
    <definedName name="DF_CapInterest_FLD">'Development and Financing'!$A$57</definedName>
    <definedName name="DF_CHSalesProceeds_ACT">'Development and Financing'!$B$21</definedName>
    <definedName name="DF_CHSalesProceeds_FC01">'Development and Financing'!$C$21</definedName>
    <definedName name="DF_CHSalesProceeds_FC02">'Development and Financing'!$D$21</definedName>
    <definedName name="DF_CHSalesProceeds_FC03">'Development and Financing'!$E$21</definedName>
    <definedName name="DF_CHSalesProceeds_FC04">'Development and Financing'!$F$21</definedName>
    <definedName name="DF_CHSalesProceeds_FC05">'Development and Financing'!$G$21</definedName>
    <definedName name="DF_CHSalesProceeds_FC06">'Development and Financing'!$H$21</definedName>
    <definedName name="DF_CHSalesProceeds_FC07">'Development and Financing'!$I$21</definedName>
    <definedName name="DF_CHSalesProceeds_FC08">'Development and Financing'!$J$21</definedName>
    <definedName name="DF_CHSalesProceeds_FC09">'Development and Financing'!$K$21</definedName>
    <definedName name="DF_CHSalesProceeds_FC10">'Development and Financing'!$L$21</definedName>
    <definedName name="DF_CHSalesProceeds_FLD">'Development and Financing'!$A$21</definedName>
    <definedName name="DF_CostMgIntRateRisk_ACT" localSheetId="0">'[1]Development and Financing'!#REF!</definedName>
    <definedName name="DF_CostMgIntRateRisk_ACT">'Development and Financing'!#REF!</definedName>
    <definedName name="DF_CostMgIntRateRisk_FC01" localSheetId="0">'[1]Development and Financing'!#REF!</definedName>
    <definedName name="DF_CostMgIntRateRisk_FC01">'Development and Financing'!#REF!</definedName>
    <definedName name="DF_CostMgIntRateRisk_FC02" localSheetId="0">'[1]Development and Financing'!#REF!</definedName>
    <definedName name="DF_CostMgIntRateRisk_FC02">'Development and Financing'!#REF!</definedName>
    <definedName name="DF_CostMgIntRateRisk_FC03" localSheetId="0">'[1]Development and Financing'!#REF!</definedName>
    <definedName name="DF_CostMgIntRateRisk_FC03">'Development and Financing'!#REF!</definedName>
    <definedName name="DF_CostMgIntRateRisk_FC04" localSheetId="0">'[1]Development and Financing'!#REF!</definedName>
    <definedName name="DF_CostMgIntRateRisk_FC04">'Development and Financing'!#REF!</definedName>
    <definedName name="DF_CostMgIntRateRisk_FC05" localSheetId="0">'[1]Development and Financing'!#REF!</definedName>
    <definedName name="DF_CostMgIntRateRisk_FC05">'Development and Financing'!#REF!</definedName>
    <definedName name="DF_CostMgIntRateRisk_FC06" localSheetId="0">'[1]Development and Financing'!#REF!</definedName>
    <definedName name="DF_CostMgIntRateRisk_FC06">'Development and Financing'!#REF!</definedName>
    <definedName name="DF_CostMgIntRateRisk_FC07" localSheetId="0">'[1]Development and Financing'!#REF!</definedName>
    <definedName name="DF_CostMgIntRateRisk_FC07">'Development and Financing'!#REF!</definedName>
    <definedName name="DF_CostMgIntRateRisk_FC08" localSheetId="0">'[1]Development and Financing'!#REF!</definedName>
    <definedName name="DF_CostMgIntRateRisk_FC08">'Development and Financing'!#REF!</definedName>
    <definedName name="DF_CostMgIntRateRisk_FC09" localSheetId="0">'[1]Development and Financing'!#REF!</definedName>
    <definedName name="DF_CostMgIntRateRisk_FC09">'Development and Financing'!#REF!</definedName>
    <definedName name="DF_CostMgIntRateRisk_FC10" localSheetId="0">'[1]Development and Financing'!#REF!</definedName>
    <definedName name="DF_CostMgIntRateRisk_FC10">'Development and Financing'!#REF!</definedName>
    <definedName name="DF_CostMgIntRateRisk_FLD" localSheetId="0">'[1]Development and Financing'!#REF!</definedName>
    <definedName name="DF_CostMgIntRateRisk_FLD">'Development and Financing'!#REF!</definedName>
    <definedName name="DF_FY_End_Date_ACT">'Development and Financing'!$B$12</definedName>
    <definedName name="DF_FY_End_Date_FC01">'Development and Financing'!$C$12</definedName>
    <definedName name="DF_FY_End_Date_FC02">'Development and Financing'!$D$12</definedName>
    <definedName name="DF_FY_End_Date_FC03">'Development and Financing'!$E$12</definedName>
    <definedName name="DF_FY_End_Date_FC04">'Development and Financing'!$F$12</definedName>
    <definedName name="DF_FY_End_Date_FC05">'Development and Financing'!$G$12</definedName>
    <definedName name="DF_FY_End_Date_FC06">'Development and Financing'!$H$12</definedName>
    <definedName name="DF_FY_End_Date_FC07">'Development and Financing'!$I$12</definedName>
    <definedName name="DF_FY_End_Date_FC08">'Development and Financing'!$J$12</definedName>
    <definedName name="DF_FY_End_Date_FC09">'Development and Financing'!$K$12</definedName>
    <definedName name="DF_FY_End_Date_FC10">'Development and Financing'!$L$12</definedName>
    <definedName name="DF_FY_End_Date_Last_Period">'Development and Financing'!$B$62</definedName>
    <definedName name="DF_FY_End_Date_This_Period">'Development and Financing'!$D$62</definedName>
    <definedName name="DF_FY_Year_Type">'Development and Financing'!$B$61</definedName>
    <definedName name="DF_FY_Year_Type_ACT">'Development and Financing'!$B$11</definedName>
    <definedName name="DF_FY_Year_Type_FC01">'Development and Financing'!$C$11</definedName>
    <definedName name="DF_FY_Year_Type_FC02">'Development and Financing'!$D$11</definedName>
    <definedName name="DF_FY_Year_Type_FC03">'Development and Financing'!$E$11</definedName>
    <definedName name="DF_FY_Year_Type_FC04">'Development and Financing'!$F$11</definedName>
    <definedName name="DF_FY_Year_Type_FC05">'Development and Financing'!$G$11</definedName>
    <definedName name="DF_FY_Year_Type_FC06">'Development and Financing'!$H$11</definedName>
    <definedName name="DF_FY_Year_Type_FC07">'Development and Financing'!$I$11</definedName>
    <definedName name="DF_FY_Year_Type_FC08">'Development and Financing'!$J$11</definedName>
    <definedName name="DF_FY_Year_Type_FC09">'Development and Financing'!$K$11</definedName>
    <definedName name="DF_FY_Year_Type_FC10">'Development and Financing'!$L$11</definedName>
    <definedName name="DF_GovCapFund_ACT">'Development and Financing'!$B$45</definedName>
    <definedName name="DF_GovCapFund_FC01">'Development and Financing'!$C$45</definedName>
    <definedName name="DF_GovCapFund_FC02">'Development and Financing'!$D$45</definedName>
    <definedName name="DF_GovCapFund_FC03">'Development and Financing'!$E$45</definedName>
    <definedName name="DF_GovCapFund_FC04">'Development and Financing'!$F$45</definedName>
    <definedName name="DF_GovCapFund_FC05">'Development and Financing'!$G$45</definedName>
    <definedName name="DF_GovCapFund_FC06">'Development and Financing'!$H$45</definedName>
    <definedName name="DF_GovCapFund_FC07">'Development and Financing'!$I$45</definedName>
    <definedName name="DF_GovCapFund_FC08">'Development and Financing'!$J$45</definedName>
    <definedName name="DF_GovCapFund_FC09">'Development and Financing'!$K$45</definedName>
    <definedName name="DF_GovCapFund_FC10">'Development and Financing'!$L$45</definedName>
    <definedName name="DF_GovCapFund_FLD">'Development and Financing'!$A$45</definedName>
    <definedName name="DF_GovCapFundCH_ACT">'Development and Financing'!$B$28</definedName>
    <definedName name="DF_GovCapFundCH_FC01">'Development and Financing'!$C$28</definedName>
    <definedName name="DF_GovCapFundCH_FC02">'Development and Financing'!$D$28</definedName>
    <definedName name="DF_GovCapFundCH_FC03">'Development and Financing'!$E$28</definedName>
    <definedName name="DF_GovCapFundCH_FC04">'Development and Financing'!$F$28</definedName>
    <definedName name="DF_GovCapFundCH_FC05">'Development and Financing'!$G$28</definedName>
    <definedName name="DF_GovCapFundCH_FC06">'Development and Financing'!$H$28</definedName>
    <definedName name="DF_GovCapFundCH_FC07">'Development and Financing'!$I$28</definedName>
    <definedName name="DF_GovCapFundCH_FC08">'Development and Financing'!$J$28</definedName>
    <definedName name="DF_GovCapFundCH_FC09">'Development and Financing'!$K$28</definedName>
    <definedName name="DF_GovCapFundCH_FC10">'Development and Financing'!$L$28</definedName>
    <definedName name="DF_GovCapFundCH_FLD">'Development and Financing'!$A$28</definedName>
    <definedName name="DF_Hedged_FLD">'Development and Financing'!$G$71</definedName>
    <definedName name="DF_Hedged_ROW1">'Development and Financing'!$G$72</definedName>
    <definedName name="DF_Hedged_ROW2">'Development and Financing'!$G$73</definedName>
    <definedName name="DF_Hedged_ROW3">'Development and Financing'!$G$74</definedName>
    <definedName name="DF_Hedged_ROW4">'Development and Financing'!$G$75</definedName>
    <definedName name="DF_Hedged_ROW5">'Development and Financing'!$G$76</definedName>
    <definedName name="DF_Hedged_ROW6">'Development and Financing'!$G$77</definedName>
    <definedName name="DF_Hedged_ROW7">'Development and Financing'!$G$78</definedName>
    <definedName name="DF_IntBearLoans_ACT">'Development and Financing'!$B$49</definedName>
    <definedName name="DF_IntBearLoans_FC01">'Development and Financing'!$C$49</definedName>
    <definedName name="DF_IntBearLoans_FC02">'Development and Financing'!$D$49</definedName>
    <definedName name="DF_IntBearLoans_FC03">'Development and Financing'!$E$49</definedName>
    <definedName name="DF_IntBearLoans_FC04">'Development and Financing'!$F$49</definedName>
    <definedName name="DF_IntBearLoans_FC05">'Development and Financing'!$G$49</definedName>
    <definedName name="DF_IntBearLoans_FC06">'Development and Financing'!$H$49</definedName>
    <definedName name="DF_IntBearLoans_FC07">'Development and Financing'!$I$49</definedName>
    <definedName name="DF_IntBearLoans_FC08">'Development and Financing'!$J$49</definedName>
    <definedName name="DF_IntBearLoans_FC09">'Development and Financing'!$K$49</definedName>
    <definedName name="DF_IntBearLoans_FC10">'Development and Financing'!$L$49</definedName>
    <definedName name="DF_IntBearLoans_FLD">'Development and Financing'!$A$49</definedName>
    <definedName name="DF_IntBearLoansCH_ACT">'Development and Financing'!$B$32</definedName>
    <definedName name="DF_IntBearLoansCH_FC01">'Development and Financing'!$C$32</definedName>
    <definedName name="DF_IntBearLoansCH_FC02">'Development and Financing'!$D$32</definedName>
    <definedName name="DF_IntBearLoansCH_FC03">'Development and Financing'!$E$32</definedName>
    <definedName name="DF_IntBearLoansCH_FC04">'Development and Financing'!$F$32</definedName>
    <definedName name="DF_IntBearLoansCH_FC05">'Development and Financing'!$G$32</definedName>
    <definedName name="DF_IntBearLoansCH_FC06">'Development and Financing'!$H$32</definedName>
    <definedName name="DF_IntBearLoansCH_FC07">'Development and Financing'!$I$32</definedName>
    <definedName name="DF_IntBearLoansCH_FC08">'Development and Financing'!$J$32</definedName>
    <definedName name="DF_IntBearLoansCH_FC09">'Development and Financing'!$K$32</definedName>
    <definedName name="DF_IntBearLoansCH_FC10">'Development and Financing'!$L$32</definedName>
    <definedName name="DF_IntBearLoansCH_FLD">'Development and Financing'!$A$32</definedName>
    <definedName name="DF_LoanRepay1_2yrs_FLD">'Development and Financing'!$A$65</definedName>
    <definedName name="DF_LoanRepay1_2yrs_Move">'Development and Financing'!$C$65</definedName>
    <definedName name="DF_LoanRepay1_2yrs_ThisP">'Development and Financing'!$D$65</definedName>
    <definedName name="DF_LoanRepay1_2yrsMvmnt_FLD">'Development and Financing'!$C$65</definedName>
    <definedName name="DF_LoanRepay12mths_FLD">'Development and Financing'!$A$64</definedName>
    <definedName name="DF_LoanRepay12mths_Move">'Development and Financing'!$C$64</definedName>
    <definedName name="DF_LoanRepay12mths_ThisP">'Development and Financing'!$D$64</definedName>
    <definedName name="DF_LoanRepay12mthsMvmnt_FLD">'Development and Financing'!$C$64</definedName>
    <definedName name="DF_LoanRepayGtr2yrs_FLD">'Development and Financing'!$A$66</definedName>
    <definedName name="DF_LoanRepayGtr2yrs_Move">'Development and Financing'!$C$66</definedName>
    <definedName name="DF_LoanRepayGtr2yrs_ThisP">'Development and Financing'!$D$66</definedName>
    <definedName name="DF_LoanRepayGtr2yrsMvmnt_FLD">'Development and Financing'!$C$66</definedName>
    <definedName name="DF_LoanTermYears_FLD">'Development and Financing'!$D$70</definedName>
    <definedName name="DF_LoanTermYears_ROW1">'Development and Financing'!$D$72</definedName>
    <definedName name="DF_LoanTermYears_ROW2">'Development and Financing'!$D$73</definedName>
    <definedName name="DF_LoanTermYears_ROW3">'Development and Financing'!$D$74</definedName>
    <definedName name="DF_LoanTermYears_ROW4">'Development and Financing'!$D$75</definedName>
    <definedName name="DF_LoanTermYears_ROW5">'Development and Financing'!$D$76</definedName>
    <definedName name="DF_LoanTermYears_ROW6">'Development and Financing'!$D$77</definedName>
    <definedName name="DF_LoanTermYears_ROW7">'Development and Financing'!$D$78</definedName>
    <definedName name="DF_LoanType_FLD">'Development and Financing'!$E$70</definedName>
    <definedName name="DF_LoanType_ROW1">'Development and Financing'!$E$72</definedName>
    <definedName name="DF_LoanType_ROW2">'Development and Financing'!$E$73</definedName>
    <definedName name="DF_LoanType_ROW3">'Development and Financing'!$E$74</definedName>
    <definedName name="DF_LoanType_ROW4">'Development and Financing'!$E$75</definedName>
    <definedName name="DF_LoanType_ROW5">'Development and Financing'!$E$76</definedName>
    <definedName name="DF_LoanType_ROW6">'Development and Financing'!$E$77</definedName>
    <definedName name="DF_LoanType_ROW7">'Development and Financing'!$E$78</definedName>
    <definedName name="DF_NameofLender_FLD">'Development and Financing'!$A$71</definedName>
    <definedName name="DF_NameofLender_ROW1">'Development and Financing'!$A$72</definedName>
    <definedName name="DF_NameofLender_ROW2">'Development and Financing'!$A$73</definedName>
    <definedName name="DF_NameofLender_ROW3">'Development and Financing'!$A$74</definedName>
    <definedName name="DF_NameofLender_ROW4">'Development and Financing'!$A$75</definedName>
    <definedName name="DF_NameofLender_ROW5">'Development and Financing'!$A$76</definedName>
    <definedName name="DF_NameofLender_ROW6">'Development and Financing'!$A$77</definedName>
    <definedName name="DF_NameofLender_ROW7">'Development and Financing'!$A$78</definedName>
    <definedName name="DF_NetCHCost_ACT">'Development and Financing'!$B$22</definedName>
    <definedName name="DF_NetCHCost_FC01">'Development and Financing'!$C$22</definedName>
    <definedName name="DF_NetCHCost_FC02">'Development and Financing'!$D$22</definedName>
    <definedName name="DF_NetCHCost_FC03">'Development and Financing'!$E$22</definedName>
    <definedName name="DF_NetCHCost_FC04">'Development and Financing'!$F$22</definedName>
    <definedName name="DF_NetCHCost_FC05">'Development and Financing'!$G$22</definedName>
    <definedName name="DF_NetCHCost_FC06">'Development and Financing'!$H$22</definedName>
    <definedName name="DF_NetCHCost_FC07">'Development and Financing'!$I$22</definedName>
    <definedName name="DF_NetCHCost_FC08">'Development and Financing'!$J$22</definedName>
    <definedName name="DF_NetCHCost_FC09">'Development and Financing'!$K$22</definedName>
    <definedName name="DF_NetCHCost_FC10">'Development and Financing'!$L$22</definedName>
    <definedName name="DF_NetCHCost_FLD">'Development and Financing'!$A$22</definedName>
    <definedName name="DF_NetCost_FLD">'Development and Financing'!$A$38</definedName>
    <definedName name="DF_NetIssueCosts_FLD" localSheetId="0">'[1]Development and Financing'!#REF!</definedName>
    <definedName name="DF_NetIssueCosts_FLD">'Development and Financing'!#REF!</definedName>
    <definedName name="DF_NetIssueCosts_Move" localSheetId="0">'[1]Development and Financing'!#REF!</definedName>
    <definedName name="DF_NetIssueCosts_Move">'Development and Financing'!#REF!</definedName>
    <definedName name="DF_NetIssueCosts_ThisP" localSheetId="0">'[1]Development and Financing'!#REF!</definedName>
    <definedName name="DF_NetIssueCosts_ThisP">'Development and Financing'!#REF!</definedName>
    <definedName name="DF_NetIssueCostsMvmnt_FLD" localSheetId="0">'[1]Development and Financing'!#REF!</definedName>
    <definedName name="DF_NetIssueCostsMvmnt_FLD">'Development and Financing'!#REF!</definedName>
    <definedName name="DF_NonIntBearLoans_ACT">'Development and Financing'!$B$48</definedName>
    <definedName name="DF_NonIntBearLoans_FC01">'Development and Financing'!$C$48</definedName>
    <definedName name="DF_NonIntBearLoans_FC02">'Development and Financing'!$D$48</definedName>
    <definedName name="DF_NonIntBearLoans_FC03">'Development and Financing'!$E$48</definedName>
    <definedName name="DF_NonIntBearLoans_FC04">'Development and Financing'!$F$48</definedName>
    <definedName name="DF_NonIntBearLoans_FC05">'Development and Financing'!$G$48</definedName>
    <definedName name="DF_NonIntBearLoans_FC06">'Development and Financing'!$H$48</definedName>
    <definedName name="DF_NonIntBearLoans_FC07">'Development and Financing'!$I$48</definedName>
    <definedName name="DF_NonIntBearLoans_FC08">'Development and Financing'!$J$48</definedName>
    <definedName name="DF_NonIntBearLoans_FC09">'Development and Financing'!$K$48</definedName>
    <definedName name="DF_NonIntBearLoans_FC10">'Development and Financing'!$L$48</definedName>
    <definedName name="DF_NonIntBearLoans_FLD">'Development and Financing'!$A$48</definedName>
    <definedName name="DF_NonIntBearLoansCH_ACT">'Development and Financing'!$B$31</definedName>
    <definedName name="DF_NonIntBearLoansCH_FC01">'Development and Financing'!$C$31</definedName>
    <definedName name="DF_NonIntBearLoansCH_FC02">'Development and Financing'!$D$31</definedName>
    <definedName name="DF_NonIntBearLoansCH_FC03">'Development and Financing'!$E$31</definedName>
    <definedName name="DF_NonIntBearLoansCH_FC04">'Development and Financing'!$F$31</definedName>
    <definedName name="DF_NonIntBearLoansCH_FC05">'Development and Financing'!$G$31</definedName>
    <definedName name="DF_NonIntBearLoansCH_FC06">'Development and Financing'!$H$31</definedName>
    <definedName name="DF_NonIntBearLoansCH_FC07">'Development and Financing'!$I$31</definedName>
    <definedName name="DF_NonIntBearLoansCH_FC08">'Development and Financing'!$J$31</definedName>
    <definedName name="DF_NonIntBearLoansCH_FC09">'Development and Financing'!$K$31</definedName>
    <definedName name="DF_NonIntBearLoansCH_FC10">'Development and Financing'!$L$31</definedName>
    <definedName name="DF_NonIntBearLoansCH_FLD">'Development and Financing'!$A$31</definedName>
    <definedName name="DF_NRASCapFund_ACT" localSheetId="0">'[1]Development and Financing'!#REF!</definedName>
    <definedName name="DF_NRASCapFund_ACT">'Development and Financing'!#REF!</definedName>
    <definedName name="DF_NRASCapFund_FC01" localSheetId="0">'[1]Development and Financing'!#REF!</definedName>
    <definedName name="DF_NRASCapFund_FC01">'Development and Financing'!#REF!</definedName>
    <definedName name="DF_NRASCapFund_FC02" localSheetId="0">'[1]Development and Financing'!#REF!</definedName>
    <definedName name="DF_NRASCapFund_FC02">'Development and Financing'!#REF!</definedName>
    <definedName name="DF_NRASCapFund_FC03" localSheetId="0">'[1]Development and Financing'!#REF!</definedName>
    <definedName name="DF_NRASCapFund_FC03">'Development and Financing'!#REF!</definedName>
    <definedName name="DF_NRASCapFund_FC04" localSheetId="0">'[1]Development and Financing'!#REF!</definedName>
    <definedName name="DF_NRASCapFund_FC04">'Development and Financing'!#REF!</definedName>
    <definedName name="DF_NRASCapFund_FC05" localSheetId="0">'[1]Development and Financing'!#REF!</definedName>
    <definedName name="DF_NRASCapFund_FC05">'Development and Financing'!#REF!</definedName>
    <definedName name="DF_NRASCapFund_FC06" localSheetId="0">'[1]Development and Financing'!#REF!</definedName>
    <definedName name="DF_NRASCapFund_FC06">'Development and Financing'!#REF!</definedName>
    <definedName name="DF_NRASCapFund_FC07" localSheetId="0">'[1]Development and Financing'!#REF!</definedName>
    <definedName name="DF_NRASCapFund_FC07">'Development and Financing'!#REF!</definedName>
    <definedName name="DF_NRASCapFund_FC08" localSheetId="0">'[1]Development and Financing'!#REF!</definedName>
    <definedName name="DF_NRASCapFund_FC08">'Development and Financing'!#REF!</definedName>
    <definedName name="DF_NRASCapFund_FC09" localSheetId="0">'[1]Development and Financing'!#REF!</definedName>
    <definedName name="DF_NRASCapFund_FC09">'Development and Financing'!#REF!</definedName>
    <definedName name="DF_NRASCapFund_FC10" localSheetId="0">'[1]Development and Financing'!#REF!</definedName>
    <definedName name="DF_NRASCapFund_FC10">'Development and Financing'!#REF!</definedName>
    <definedName name="DF_NRASCapFund_FLD" localSheetId="0">'[1]Development and Financing'!#REF!</definedName>
    <definedName name="DF_NRASCapFund_FLD">'Development and Financing'!#REF!</definedName>
    <definedName name="DF_NRASCapFundCH_ACT" localSheetId="0">'[1]Development and Financing'!#REF!</definedName>
    <definedName name="DF_NRASCapFundCH_ACT">'Development and Financing'!#REF!</definedName>
    <definedName name="DF_NRASCapFundCH_FC01" localSheetId="0">'[1]Development and Financing'!#REF!</definedName>
    <definedName name="DF_NRASCapFundCH_FC01">'Development and Financing'!#REF!</definedName>
    <definedName name="DF_NRASCapFundCH_FC02" localSheetId="0">'[1]Development and Financing'!#REF!</definedName>
    <definedName name="DF_NRASCapFundCH_FC02">'Development and Financing'!#REF!</definedName>
    <definedName name="DF_NRASCapFundCH_FC03" localSheetId="0">'[1]Development and Financing'!#REF!</definedName>
    <definedName name="DF_NRASCapFundCH_FC03">'Development and Financing'!#REF!</definedName>
    <definedName name="DF_NRASCapFundCH_FC04" localSheetId="0">'[1]Development and Financing'!#REF!</definedName>
    <definedName name="DF_NRASCapFundCH_FC04">'Development and Financing'!#REF!</definedName>
    <definedName name="DF_NRASCapFundCH_FC05" localSheetId="0">'[1]Development and Financing'!#REF!</definedName>
    <definedName name="DF_NRASCapFundCH_FC05">'Development and Financing'!#REF!</definedName>
    <definedName name="DF_NRASCapFundCH_FC06" localSheetId="0">'[1]Development and Financing'!#REF!</definedName>
    <definedName name="DF_NRASCapFundCH_FC06">'Development and Financing'!#REF!</definedName>
    <definedName name="DF_NRASCapFundCH_FC07" localSheetId="0">'[1]Development and Financing'!#REF!</definedName>
    <definedName name="DF_NRASCapFundCH_FC07">'Development and Financing'!#REF!</definedName>
    <definedName name="DF_NRASCapFundCH_FC08" localSheetId="0">'[1]Development and Financing'!#REF!</definedName>
    <definedName name="DF_NRASCapFundCH_FC08">'Development and Financing'!#REF!</definedName>
    <definedName name="DF_NRASCapFundCH_FC09" localSheetId="0">'[1]Development and Financing'!#REF!</definedName>
    <definedName name="DF_NRASCapFundCH_FC09">'Development and Financing'!#REF!</definedName>
    <definedName name="DF_NRASCapFundCH_FC10" localSheetId="0">'[1]Development and Financing'!#REF!</definedName>
    <definedName name="DF_NRASCapFundCH_FC10">'Development and Financing'!#REF!</definedName>
    <definedName name="DF_NRASCapFundCH_FLD" localSheetId="0">'[1]Development and Financing'!#REF!</definedName>
    <definedName name="DF_NRASCapFundCH_FLD">'Development and Financing'!#REF!</definedName>
    <definedName name="DF_NumAgedCareUnitsDev_ACT">'Development and Financing'!$B$40</definedName>
    <definedName name="DF_NumAgedCareUnitsDev_FC01">'Development and Financing'!$C$40</definedName>
    <definedName name="DF_NumAgedCareUnitsDev_FC02">'Development and Financing'!$D$40</definedName>
    <definedName name="DF_NumAgedCareUnitsDev_FC03">'Development and Financing'!$E$40</definedName>
    <definedName name="DF_NumAgedCareUnitsDev_FC04">'Development and Financing'!$F$40</definedName>
    <definedName name="DF_NumAgedCareUnitsDev_FC05">'Development and Financing'!$G$40</definedName>
    <definedName name="DF_NumAgedCareUnitsDev_FC06">'Development and Financing'!$H$40</definedName>
    <definedName name="DF_NumAgedCareUnitsDev_FC07">'Development and Financing'!$I$40</definedName>
    <definedName name="DF_NumAgedCareUnitsDev_FC08">'Development and Financing'!$J$40</definedName>
    <definedName name="DF_NumAgedCareUnitsDev_FC09">'Development and Financing'!$K$40</definedName>
    <definedName name="DF_NumAgedCareUnitsDev_FC10">'Development and Financing'!$L$40</definedName>
    <definedName name="DF_NumAgedCareUnitsDev_FLD">'Development and Financing'!$A$40</definedName>
    <definedName name="DF_NumAHUnitsDev_ACT">'Development and Financing'!$B$24</definedName>
    <definedName name="DF_NumAHUnitsDev_FC01">'Development and Financing'!$C$24</definedName>
    <definedName name="DF_NumAHUnitsDev_FC02">'Development and Financing'!$D$24</definedName>
    <definedName name="DF_NumAHUnitsDev_FC03">'Development and Financing'!$E$24</definedName>
    <definedName name="DF_NumAHUnitsDev_FC04">'Development and Financing'!$F$24</definedName>
    <definedName name="DF_NumAHUnitsDev_FC05">'Development and Financing'!$G$24</definedName>
    <definedName name="DF_NumAHUnitsDev_FC06">'Development and Financing'!$H$24</definedName>
    <definedName name="DF_NumAHUnitsDev_FC07">'Development and Financing'!$I$24</definedName>
    <definedName name="DF_NumAHUnitsDev_FC08">'Development and Financing'!$J$24</definedName>
    <definedName name="DF_NumAHUnitsDev_FC09">'Development and Financing'!$K$24</definedName>
    <definedName name="DF_NumAHUnitsDev_FC10">'Development and Financing'!$L$24</definedName>
    <definedName name="DF_NumAHUnitsDev_FLD">'Development and Financing'!$A$24</definedName>
    <definedName name="DF_NumCHUntisDev_ACT">'Development and Financing'!$B$23</definedName>
    <definedName name="DF_NumCHUntisDev_FC01">'Development and Financing'!$C$23</definedName>
    <definedName name="DF_NumCHUntisDev_FC02">'Development and Financing'!$D$23</definedName>
    <definedName name="DF_NumCHUntisDev_FC03">'Development and Financing'!$E$23</definedName>
    <definedName name="DF_NumCHUntisDev_FC04">'Development and Financing'!$F$23</definedName>
    <definedName name="DF_NumCHUntisDev_FC05">'Development and Financing'!$G$23</definedName>
    <definedName name="DF_NumCHUntisDev_FC06">'Development and Financing'!$H$23</definedName>
    <definedName name="DF_NumCHUntisDev_FC07">'Development and Financing'!$I$23</definedName>
    <definedName name="DF_NumCHUntisDev_FC08">'Development and Financing'!$J$23</definedName>
    <definedName name="DF_NumCHUntisDev_FC09">'Development and Financing'!$K$23</definedName>
    <definedName name="DF_NumCHUntisDev_FC10">'Development and Financing'!$L$23</definedName>
    <definedName name="DF_NumCHUntisDev_FLD">'Development and Financing'!$A$23</definedName>
    <definedName name="DF_NumNonCHUntisDev_ACT">'Development and Financing'!$B$39</definedName>
    <definedName name="DF_NumNonCHUntisDev_FC01">'Development and Financing'!$C$39</definedName>
    <definedName name="DF_NumNonCHUntisDev_FC02">'Development and Financing'!$D$39</definedName>
    <definedName name="DF_NumNonCHUntisDev_FC03">'Development and Financing'!$E$39</definedName>
    <definedName name="DF_NumNonCHUntisDev_FC04">'Development and Financing'!$F$39</definedName>
    <definedName name="DF_NumNonCHUntisDev_FC05">'Development and Financing'!$G$39</definedName>
    <definedName name="DF_NumNonCHUntisDev_FC06">'Development and Financing'!$H$39</definedName>
    <definedName name="DF_NumNonCHUntisDev_FC07">'Development and Financing'!$I$39</definedName>
    <definedName name="DF_NumNonCHUntisDev_FC08">'Development and Financing'!$J$39</definedName>
    <definedName name="DF_NumNonCHUntisDev_FC09">'Development and Financing'!$K$39</definedName>
    <definedName name="DF_NumNonCHUntisDev_FC10">'Development and Financing'!$L$39</definedName>
    <definedName name="DF_NumNonCHUntisDev_FLD">'Development and Financing'!$A$39</definedName>
    <definedName name="DF_NumOTHUnitsDev_ACT">'Development and Financing'!$B$25</definedName>
    <definedName name="DF_NumOTHUnitsDev_FC01">'Development and Financing'!$C$25</definedName>
    <definedName name="DF_NumOTHUnitsDev_FC02">'Development and Financing'!$D$25</definedName>
    <definedName name="DF_NumOTHUnitsDev_FC03">'Development and Financing'!$E$25</definedName>
    <definedName name="DF_NumOTHUnitsDev_FC04">'Development and Financing'!$F$25</definedName>
    <definedName name="DF_NumOTHUnitsDev_FC05">'Development and Financing'!$G$25</definedName>
    <definedName name="DF_NumOTHUnitsDev_FC06">'Development and Financing'!$H$25</definedName>
    <definedName name="DF_NumOTHUnitsDev_FC07">'Development and Financing'!$I$25</definedName>
    <definedName name="DF_NumOTHUnitsDev_FC08">'Development and Financing'!$J$25</definedName>
    <definedName name="DF_NumOTHUnitsDev_FC09">'Development and Financing'!$K$25</definedName>
    <definedName name="DF_NumOTHUnitsDev_FC10">'Development and Financing'!$L$25</definedName>
    <definedName name="DF_NumOTHUnitsDev_FLD">'Development and Financing'!$A$25</definedName>
    <definedName name="DF_NumRetireUnitsDev_ACT">'Development and Financing'!$B$41</definedName>
    <definedName name="DF_NumRetireUnitsDev_FC01">'Development and Financing'!$C$41</definedName>
    <definedName name="DF_NumRetireUnitsDev_FC02">'Development and Financing'!$D$41</definedName>
    <definedName name="DF_NumRetireUnitsDev_FC03">'Development and Financing'!$E$41</definedName>
    <definedName name="DF_NumRetireUnitsDev_FC04">'Development and Financing'!$F$41</definedName>
    <definedName name="DF_NumRetireUnitsDev_FC05">'Development and Financing'!$G$41</definedName>
    <definedName name="DF_NumRetireUnitsDev_FC06">'Development and Financing'!$H$41</definedName>
    <definedName name="DF_NumRetireUnitsDev_FC07">'Development and Financing'!$I$41</definedName>
    <definedName name="DF_NumRetireUnitsDev_FC08">'Development and Financing'!$J$41</definedName>
    <definedName name="DF_NumRetireUnitsDev_FC09">'Development and Financing'!$K$41</definedName>
    <definedName name="DF_NumRetireUnitsDev_FC10">'Development and Financing'!$L$41</definedName>
    <definedName name="DF_NumRetireUnitsDev_FLD">'Development and Financing'!$A$41</definedName>
    <definedName name="DF_NumSDAUnitsDev_ACT">'Development and Financing'!$B$25</definedName>
    <definedName name="DF_NumSDAUnitsDev_FC01">'Development and Financing'!$C$25</definedName>
    <definedName name="DF_NumSDAUnitsDev_FC02">'Development and Financing'!$D$25</definedName>
    <definedName name="DF_NumSDAUnitsDev_FC03">'Development and Financing'!$E$25</definedName>
    <definedName name="DF_NumSDAUnitsDev_FC04">'Development and Financing'!$F$25</definedName>
    <definedName name="DF_NumSDAUnitsDev_FC05">'Development and Financing'!$G$25</definedName>
    <definedName name="DF_NumSDAUnitsDev_FC06">'Development and Financing'!$H$25</definedName>
    <definedName name="DF_NumSDAUnitsDev_FC07">'Development and Financing'!$I$25</definedName>
    <definedName name="DF_NumSDAUnitsDev_FC08">'Development and Financing'!$J$25</definedName>
    <definedName name="DF_NumSDAUnitsDev_FC09">'Development and Financing'!$K$25</definedName>
    <definedName name="DF_NumSDAUnitsDev_FC10">'Development and Financing'!$L$25</definedName>
    <definedName name="DF_NumSDAUnitsDev_FLD">'Development and Financing'!$A$25</definedName>
    <definedName name="DF_OtherGrants_ACT">'Development and Financing'!$B$46</definedName>
    <definedName name="DF_OtherGrants_FC01">'Development and Financing'!$C$46</definedName>
    <definedName name="DF_OtherGrants_FC02">'Development and Financing'!$D$46</definedName>
    <definedName name="DF_OtherGrants_FC03">'Development and Financing'!$E$46</definedName>
    <definedName name="DF_OtherGrants_FC04">'Development and Financing'!$F$46</definedName>
    <definedName name="DF_OtherGrants_FC05">'Development and Financing'!$G$46</definedName>
    <definedName name="DF_OtherGrants_FC06">'Development and Financing'!$H$46</definedName>
    <definedName name="DF_OtherGrants_FC07">'Development and Financing'!$I$46</definedName>
    <definedName name="DF_OtherGrants_FC08">'Development and Financing'!$J$46</definedName>
    <definedName name="DF_OtherGrants_FC09">'Development and Financing'!$K$46</definedName>
    <definedName name="DF_OtherGrants_FC10">'Development and Financing'!$L$46</definedName>
    <definedName name="DF_OtherGrants_FLD">'Development and Financing'!$A$46</definedName>
    <definedName name="DF_OtherGrantsCH_ACT">'Development and Financing'!$B$29</definedName>
    <definedName name="DF_OtherGrantsCH_FC01">'Development and Financing'!$C$29</definedName>
    <definedName name="DF_OtherGrantsCH_FC02">'Development and Financing'!$D$29</definedName>
    <definedName name="DF_OtherGrantsCH_FC03">'Development and Financing'!$E$29</definedName>
    <definedName name="DF_OtherGrantsCH_FC04">'Development and Financing'!$F$29</definedName>
    <definedName name="DF_OtherGrantsCH_FC05">'Development and Financing'!$G$29</definedName>
    <definedName name="DF_OtherGrantsCH_FC06">'Development and Financing'!$H$29</definedName>
    <definedName name="DF_OtherGrantsCH_FC07">'Development and Financing'!$I$29</definedName>
    <definedName name="DF_OtherGrantsCH_FC08">'Development and Financing'!$J$29</definedName>
    <definedName name="DF_OtherGrantsCH_FC09">'Development and Financing'!$K$29</definedName>
    <definedName name="DF_OtherGrantsCH_FC10">'Development and Financing'!$L$29</definedName>
    <definedName name="DF_OtherGrantsCH_FLD">'Development and Financing'!$A$29</definedName>
    <definedName name="DF_PartialLoans_ACT" localSheetId="0">'[1]Development and Financing'!#REF!</definedName>
    <definedName name="DF_PartialLoans_ACT">'Development and Financing'!#REF!</definedName>
    <definedName name="DF_PartialLoans_FC01" localSheetId="0">'[1]Development and Financing'!#REF!</definedName>
    <definedName name="DF_PartialLoans_FC01">'Development and Financing'!#REF!</definedName>
    <definedName name="DF_PartialLoans_FC02" localSheetId="0">'[1]Development and Financing'!#REF!</definedName>
    <definedName name="DF_PartialLoans_FC02">'Development and Financing'!#REF!</definedName>
    <definedName name="DF_PartialLoans_FC03" localSheetId="0">'[1]Development and Financing'!#REF!</definedName>
    <definedName name="DF_PartialLoans_FC03">'Development and Financing'!#REF!</definedName>
    <definedName name="DF_PartialLoans_FC04" localSheetId="0">'[1]Development and Financing'!#REF!</definedName>
    <definedName name="DF_PartialLoans_FC04">'Development and Financing'!#REF!</definedName>
    <definedName name="DF_PartialLoans_FC05" localSheetId="0">'[1]Development and Financing'!#REF!</definedName>
    <definedName name="DF_PartialLoans_FC05">'Development and Financing'!#REF!</definedName>
    <definedName name="DF_PartialLoans_FC06" localSheetId="0">'[1]Development and Financing'!#REF!</definedName>
    <definedName name="DF_PartialLoans_FC06">'Development and Financing'!#REF!</definedName>
    <definedName name="DF_PartialLoans_FC07" localSheetId="0">'[1]Development and Financing'!#REF!</definedName>
    <definedName name="DF_PartialLoans_FC07">'Development and Financing'!#REF!</definedName>
    <definedName name="DF_PartialLoans_FC08" localSheetId="0">'[1]Development and Financing'!#REF!</definedName>
    <definedName name="DF_PartialLoans_FC08">'Development and Financing'!#REF!</definedName>
    <definedName name="DF_PartialLoans_FC09" localSheetId="0">'[1]Development and Financing'!#REF!</definedName>
    <definedName name="DF_PartialLoans_FC09">'Development and Financing'!#REF!</definedName>
    <definedName name="DF_PartialLoans_FC10" localSheetId="0">'[1]Development and Financing'!#REF!</definedName>
    <definedName name="DF_PartialLoans_FC10">'Development and Financing'!#REF!</definedName>
    <definedName name="DF_PartialLoans_FLD" localSheetId="0">'[1]Development and Financing'!#REF!</definedName>
    <definedName name="DF_PartialLoans_FLD">'Development and Financing'!#REF!</definedName>
    <definedName name="DF_PartialLoansCH_ACT" localSheetId="0">'[1]Development and Financing'!#REF!</definedName>
    <definedName name="DF_PartialLoansCH_ACT">'Development and Financing'!#REF!</definedName>
    <definedName name="DF_PartialLoansCH_FC01" localSheetId="0">'[1]Development and Financing'!#REF!</definedName>
    <definedName name="DF_PartialLoansCH_FC01">'Development and Financing'!#REF!</definedName>
    <definedName name="DF_PartialLoansCH_FC02" localSheetId="0">'[1]Development and Financing'!#REF!</definedName>
    <definedName name="DF_PartialLoansCH_FC02">'Development and Financing'!#REF!</definedName>
    <definedName name="DF_PartialLoansCH_FC03" localSheetId="0">'[1]Development and Financing'!#REF!</definedName>
    <definedName name="DF_PartialLoansCH_FC03">'Development and Financing'!#REF!</definedName>
    <definedName name="DF_PartialLoansCH_FC04" localSheetId="0">'[1]Development and Financing'!#REF!</definedName>
    <definedName name="DF_PartialLoansCH_FC04">'Development and Financing'!#REF!</definedName>
    <definedName name="DF_PartialLoansCH_FC05" localSheetId="0">'[1]Development and Financing'!#REF!</definedName>
    <definedName name="DF_PartialLoansCH_FC05">'Development and Financing'!#REF!</definedName>
    <definedName name="DF_PartialLoansCH_FC06" localSheetId="0">'[1]Development and Financing'!#REF!</definedName>
    <definedName name="DF_PartialLoansCH_FC06">'Development and Financing'!#REF!</definedName>
    <definedName name="DF_PartialLoansCH_FC07" localSheetId="0">'[1]Development and Financing'!#REF!</definedName>
    <definedName name="DF_PartialLoansCH_FC07">'Development and Financing'!#REF!</definedName>
    <definedName name="DF_PartialLoansCH_FC08" localSheetId="0">'[1]Development and Financing'!#REF!</definedName>
    <definedName name="DF_PartialLoansCH_FC08">'Development and Financing'!#REF!</definedName>
    <definedName name="DF_PartialLoansCH_FC09" localSheetId="0">'[1]Development and Financing'!#REF!</definedName>
    <definedName name="DF_PartialLoansCH_FC09">'Development and Financing'!#REF!</definedName>
    <definedName name="DF_PartialLoansCH_FC10" localSheetId="0">'[1]Development and Financing'!#REF!</definedName>
    <definedName name="DF_PartialLoansCH_FC10">'Development and Financing'!#REF!</definedName>
    <definedName name="DF_PartialLoansCH_FLD" localSheetId="0">'[1]Development and Financing'!#REF!</definedName>
    <definedName name="DF_PartialLoansCH_FLD">'Development and Financing'!#REF!</definedName>
    <definedName name="DF_ProvContrib_ACT">'Development and Financing'!$B$47</definedName>
    <definedName name="DF_ProvContrib_FC01">'Development and Financing'!$C$47</definedName>
    <definedName name="DF_ProvContrib_FC02">'Development and Financing'!$D$47</definedName>
    <definedName name="DF_ProvContrib_FC03">'Development and Financing'!$E$47</definedName>
    <definedName name="DF_ProvContrib_FC04">'Development and Financing'!$F$47</definedName>
    <definedName name="DF_ProvContrib_FC05">'Development and Financing'!$G$47</definedName>
    <definedName name="DF_ProvContrib_FC06">'Development and Financing'!$H$47</definedName>
    <definedName name="DF_ProvContrib_FC07">'Development and Financing'!$I$47</definedName>
    <definedName name="DF_ProvContrib_FC08">'Development and Financing'!$J$47</definedName>
    <definedName name="DF_ProvContrib_FC09">'Development and Financing'!$K$47</definedName>
    <definedName name="DF_ProvContrib_FC10">'Development and Financing'!$L$47</definedName>
    <definedName name="DF_ProvContrib_FLD">'Development and Financing'!$A$47</definedName>
    <definedName name="DF_ProvContribCH_ACT">'Development and Financing'!$B$30</definedName>
    <definedName name="DF_ProvContribCH_FC01">'Development and Financing'!$C$30</definedName>
    <definedName name="DF_ProvContribCH_FC02">'Development and Financing'!$D$30</definedName>
    <definedName name="DF_ProvContribCH_FC03">'Development and Financing'!$E$30</definedName>
    <definedName name="DF_ProvContribCH_FC04">'Development and Financing'!$F$30</definedName>
    <definedName name="DF_ProvContribCH_FC05">'Development and Financing'!$G$30</definedName>
    <definedName name="DF_ProvContribCH_FC06">'Development and Financing'!$H$30</definedName>
    <definedName name="DF_ProvContribCH_FC07">'Development and Financing'!$I$30</definedName>
    <definedName name="DF_ProvContribCH_FC08">'Development and Financing'!$J$30</definedName>
    <definedName name="DF_ProvContribCH_FC09">'Development and Financing'!$K$30</definedName>
    <definedName name="DF_ProvContribCH_FC10">'Development and Financing'!$L$30</definedName>
    <definedName name="DF_ProvContribCH_FLD">'Development and Financing'!$A$30</definedName>
    <definedName name="DF_SalesProceeds_ACT">'Development and Financing'!$B$37</definedName>
    <definedName name="DF_SalesProceeds_FC01">'Development and Financing'!$C$37</definedName>
    <definedName name="DF_SalesProceeds_FC02">'Development and Financing'!$D$37</definedName>
    <definedName name="DF_SalesProceeds_FC03">'Development and Financing'!$E$37</definedName>
    <definedName name="DF_SalesProceeds_FC04">'Development and Financing'!$F$37</definedName>
    <definedName name="DF_SalesProceeds_FC05">'Development and Financing'!$G$37</definedName>
    <definedName name="DF_SalesProceeds_FC06">'Development and Financing'!$H$37</definedName>
    <definedName name="DF_SalesProceeds_FC07">'Development and Financing'!$I$37</definedName>
    <definedName name="DF_SalesProceeds_FC08">'Development and Financing'!$J$37</definedName>
    <definedName name="DF_SalesProceeds_FC09">'Development and Financing'!$K$37</definedName>
    <definedName name="DF_SalesProceeds_FC10">'Development and Financing'!$L$37</definedName>
    <definedName name="DF_SalesProceeds_FLD">'Development and Financing'!$A$37</definedName>
    <definedName name="DF_TotalCostCHUnits_ACT">'Development and Financing'!$B$20</definedName>
    <definedName name="DF_TotalCostCHUnits_FC01">'Development and Financing'!$C$20</definedName>
    <definedName name="DF_TotalCostCHUnits_FC02">'Development and Financing'!$D$20</definedName>
    <definedName name="DF_TotalCostCHUnits_FC03">'Development and Financing'!$E$20</definedName>
    <definedName name="DF_TotalCostCHUnits_FC04">'Development and Financing'!$F$20</definedName>
    <definedName name="DF_TotalCostCHUnits_FC05">'Development and Financing'!$G$20</definedName>
    <definedName name="DF_TotalCostCHUnits_FC06">'Development and Financing'!$H$20</definedName>
    <definedName name="DF_TotalCostCHUnits_FC07">'Development and Financing'!$I$20</definedName>
    <definedName name="DF_TotalCostCHUnits_FC08">'Development and Financing'!$J$20</definedName>
    <definedName name="DF_TotalCostCHUnits_FC09">'Development and Financing'!$K$20</definedName>
    <definedName name="DF_TotalCostCHUnits_FC10">'Development and Financing'!$L$20</definedName>
    <definedName name="DF_TotalCostCHUnits_FLD">'Development and Financing'!$A$20</definedName>
    <definedName name="DF_TotalCostNewNonCHUnits_ACT">'Development and Financing'!$B$36</definedName>
    <definedName name="DF_TotalCostNewNonCHUnits_FC01">'Development and Financing'!$C$36</definedName>
    <definedName name="DF_TotalCostNewNonCHUnits_FC02">'Development and Financing'!$D$36</definedName>
    <definedName name="DF_TotalCostNewNonCHUnits_FC03">'Development and Financing'!$E$36</definedName>
    <definedName name="DF_TotalCostNewNonCHUnits_FC04">'Development and Financing'!$F$36</definedName>
    <definedName name="DF_TotalCostNewNonCHUnits_FC05">'Development and Financing'!$G$36</definedName>
    <definedName name="DF_TotalCostNewNonCHUnits_FC06">'Development and Financing'!$H$36</definedName>
    <definedName name="DF_TotalCostNewNonCHUnits_FC07">'Development and Financing'!$I$36</definedName>
    <definedName name="DF_TotalCostNewNonCHUnits_FC08">'Development and Financing'!$J$36</definedName>
    <definedName name="DF_TotalCostNewNonCHUnits_FC09">'Development and Financing'!$K$36</definedName>
    <definedName name="DF_TotalCostNewNonCHUnits_FC10">'Development and Financing'!$L$36</definedName>
    <definedName name="DF_TotalCostNewNonCHUnits_FLD">'Development and Financing'!$A$36</definedName>
    <definedName name="DF_TotalFacility_FLD">'Development and Financing'!$C$70</definedName>
    <definedName name="DF_TotalFacility_ROW1">'Development and Financing'!$C$72</definedName>
    <definedName name="DF_TotalFacility_ROW2">'Development and Financing'!$C$73</definedName>
    <definedName name="DF_TotalFacility_ROW3">'Development and Financing'!$C$74</definedName>
    <definedName name="DF_TotalFacility_ROW4">'Development and Financing'!$C$75</definedName>
    <definedName name="DF_TotalFacility_ROW5">'Development and Financing'!$C$76</definedName>
    <definedName name="DF_TotalFacility_ROW6">'Development and Financing'!$C$77</definedName>
    <definedName name="DF_TotalFacility_ROW7">'Development and Financing'!$C$78</definedName>
    <definedName name="DF_TotalFinCH_ACT">'Development and Financing'!$B$33</definedName>
    <definedName name="DF_TotalFinCH_FC01">'Development and Financing'!$C$33</definedName>
    <definedName name="DF_TotalFinCH_FC02">'Development and Financing'!$D$33</definedName>
    <definedName name="DF_TotalFinCH_FC03">'Development and Financing'!$E$33</definedName>
    <definedName name="DF_TotalFinCH_FC04">'Development and Financing'!$F$33</definedName>
    <definedName name="DF_TotalFinCH_FC05">'Development and Financing'!$G$33</definedName>
    <definedName name="DF_TotalFinCH_FC06">'Development and Financing'!$H$33</definedName>
    <definedName name="DF_TotalFinCH_FC07">'Development and Financing'!$I$33</definedName>
    <definedName name="DF_TotalFinCH_FC08">'Development and Financing'!$J$33</definedName>
    <definedName name="DF_TotalFinCH_FC09">'Development and Financing'!$K$33</definedName>
    <definedName name="DF_TotalFinCH_FC10">'Development and Financing'!$L$33</definedName>
    <definedName name="DF_TotalFinCH_FLD">'Development and Financing'!$A$33</definedName>
    <definedName name="DF_TotalFINNonCH_ACT">'Development and Financing'!$B$50</definedName>
    <definedName name="DF_TotalFINNonCH_FC01">'Development and Financing'!$C$50</definedName>
    <definedName name="DF_TotalFINNonCH_FC02">'Development and Financing'!$D$50</definedName>
    <definedName name="DF_TotalFINNonCH_FC03">'Development and Financing'!$E$50</definedName>
    <definedName name="DF_TotalFINNonCH_FC04">'Development and Financing'!$F$50</definedName>
    <definedName name="DF_TotalFINNonCH_FC05">'Development and Financing'!$G$50</definedName>
    <definedName name="DF_TotalFINNonCH_FC06">'Development and Financing'!$H$50</definedName>
    <definedName name="DF_TotalFINNonCH_FC07">'Development and Financing'!$I$50</definedName>
    <definedName name="DF_TotalFINNonCH_FC08">'Development and Financing'!$J$50</definedName>
    <definedName name="DF_TotalFINNonCH_FC09">'Development and Financing'!$K$50</definedName>
    <definedName name="DF_TotalFINNonCH_FC10">'Development and Financing'!$L$50</definedName>
    <definedName name="DF_TotalFINNonCH_FLD">'Development and Financing'!$A$50</definedName>
    <definedName name="DF_TotalSecurity_ACT" localSheetId="0">'[1]Development and Financing'!#REF!</definedName>
    <definedName name="DF_TotalSecurity_ACT">'Development and Financing'!#REF!</definedName>
    <definedName name="DF_TotalSecurity_FC01" localSheetId="0">'[1]Development and Financing'!#REF!</definedName>
    <definedName name="DF_TotalSecurity_FC01">'Development and Financing'!#REF!</definedName>
    <definedName name="DF_TotalSecurity_FC02" localSheetId="0">'[1]Development and Financing'!#REF!</definedName>
    <definedName name="DF_TotalSecurity_FC02">'Development and Financing'!#REF!</definedName>
    <definedName name="DF_TotalSecurity_FC03" localSheetId="0">'[1]Development and Financing'!#REF!</definedName>
    <definedName name="DF_TotalSecurity_FC03">'Development and Financing'!#REF!</definedName>
    <definedName name="DF_TotalSecurity_FC04" localSheetId="0">'[1]Development and Financing'!#REF!</definedName>
    <definedName name="DF_TotalSecurity_FC04">'Development and Financing'!#REF!</definedName>
    <definedName name="DF_TotalSecurity_FC05" localSheetId="0">'[1]Development and Financing'!#REF!</definedName>
    <definedName name="DF_TotalSecurity_FC05">'Development and Financing'!#REF!</definedName>
    <definedName name="DF_TotalSecurity_FC06" localSheetId="0">'[1]Development and Financing'!#REF!</definedName>
    <definedName name="DF_TotalSecurity_FC06">'Development and Financing'!#REF!</definedName>
    <definedName name="DF_TotalSecurity_FC07" localSheetId="0">'[1]Development and Financing'!#REF!</definedName>
    <definedName name="DF_TotalSecurity_FC07">'Development and Financing'!#REF!</definedName>
    <definedName name="DF_TotalSecurity_FC08" localSheetId="0">'[1]Development and Financing'!#REF!</definedName>
    <definedName name="DF_TotalSecurity_FC08">'Development and Financing'!#REF!</definedName>
    <definedName name="DF_TotalSecurity_FC09" localSheetId="0">'[1]Development and Financing'!#REF!</definedName>
    <definedName name="DF_TotalSecurity_FC09">'Development and Financing'!#REF!</definedName>
    <definedName name="DF_TotalSecurity_FC10" localSheetId="0">'[1]Development and Financing'!#REF!</definedName>
    <definedName name="DF_TotalSecurity_FC10">'Development and Financing'!#REF!</definedName>
    <definedName name="DF_TotalSecurity_FLD" localSheetId="0">'[1]Development and Financing'!#REF!</definedName>
    <definedName name="DF_TotalSecurity_FLD">'Development and Financing'!#REF!</definedName>
    <definedName name="EOFXL">'Segmented Business Analysis'!$A$159</definedName>
    <definedName name="EOFXL1" localSheetId="0">'[1]Segmented Business Analysis'!#REF!</definedName>
    <definedName name="EOFXL1">'Segmented Business Analysis'!#REF!</definedName>
    <definedName name="EOFXL10">'Segmented Business Analysis'!$M$159</definedName>
    <definedName name="EOFXL11">'Segmented Business Analysis'!$N$159</definedName>
    <definedName name="EOFXL12">'Segmented Business Analysis'!$O$159</definedName>
    <definedName name="EOFXL13">'Segmented Business Analysis'!$P$159</definedName>
    <definedName name="EOFXL2">'Segmented Business Analysis'!$C$159</definedName>
    <definedName name="EOFXL3">'Segmented Business Analysis'!$D$159</definedName>
    <definedName name="EOFXL4">'Segmented Business Analysis'!$G$159</definedName>
    <definedName name="EOFXL5">'Segmented Business Analysis'!$H$159</definedName>
    <definedName name="EOFXL6">'Segmented Business Analysis'!$I$159</definedName>
    <definedName name="EOFXL7">'Segmented Business Analysis'!$J$159</definedName>
    <definedName name="EOFXL8">'Segmented Business Analysis'!$K$159</definedName>
    <definedName name="EOFXL9">'Segmented Business Analysis'!$L$159</definedName>
    <definedName name="FinYear" localSheetId="0">'[1]Front Sheet'!$B$21</definedName>
    <definedName name="FinYear">'Front Sheet'!$C$19</definedName>
    <definedName name="FinYear_Data2" localSheetId="0">'[1]Front Sheet'!$V$21</definedName>
    <definedName name="FinYear_Data2">'Front Sheet'!$W$19</definedName>
    <definedName name="FinYear_FLD">'Front Sheet'!$A$19</definedName>
    <definedName name="FinYr" localSheetId="15">'Front Sheet'!#REF!</definedName>
    <definedName name="FinYr" localSheetId="11">'Front Sheet'!#REF!</definedName>
    <definedName name="FinYr" localSheetId="0">'[1]Front Sheet'!#REF!</definedName>
    <definedName name="FinYr">'Front Sheet'!#REF!</definedName>
    <definedName name="ListClass">OFFSET([2]Table!$D$2,0,0,COUNTA([2]Table!$D$1:$D$65536)-1,1)</definedName>
    <definedName name="ListFinYr">OFFSET([2]Table!$C$2,0,0,COUNTA([2]Table!$C$1:$C$65536)-1,1)</definedName>
    <definedName name="NameOfLender">OFFSET([2]Table!$A$2,0,0,COUNTA([2]Table!$A$1:$A$65536)-1,1)</definedName>
    <definedName name="_xlnm.Print_Area" localSheetId="4">'Consolidated Business Analysis'!$A$2:$U$207</definedName>
    <definedName name="_xlnm.Print_Area" localSheetId="2">Definitions!$A$2:$F$429</definedName>
    <definedName name="_xlnm.Print_Area" localSheetId="7">'Development and Financing'!$A$2:$Q$95</definedName>
    <definedName name="_xlnm.Print_Area" localSheetId="6">Graphs!$A$2:$O$256</definedName>
    <definedName name="_xlnm.Print_Area" localSheetId="3">'Segmented Business Analysis'!$A$2:$K$142</definedName>
    <definedName name="_xlnm.Print_Area" localSheetId="8">'Sign-Off sheet'!$A$2:$I$50</definedName>
    <definedName name="_xlnm.Print_Titles" localSheetId="4">'Consolidated Business Analysis'!$10:$11</definedName>
    <definedName name="_xlnm.Print_Titles" localSheetId="3">'Segmented Business Analysis'!$10:$11</definedName>
    <definedName name="Purpose">OFFSET([2]Table!$B$2,0,0,COUNTA([2]Table!$B$1:$B$65536)-1,1)</definedName>
    <definedName name="RATIO_AmendedQuickRatio_ACT1" localSheetId="0">[1]Ratios!#REF!</definedName>
    <definedName name="RATIO_AmendedQuickRatio_ACT1">Ratios!#REF!</definedName>
    <definedName name="RATIO_AmendedQuickRatio_ACT2">Ratios!$C$15</definedName>
    <definedName name="RATIO_AmendedQuickRatio_ACT3">Ratios!$D$15</definedName>
    <definedName name="RATIO_AmendedQuickRatio_FC01">Ratios!$E$15</definedName>
    <definedName name="RATIO_AmendedQuickRatio_FC02">Ratios!$F$15</definedName>
    <definedName name="RATIO_AmendedQuickRatio_FC03">Ratios!$G$15</definedName>
    <definedName name="RATIO_AmendedQuickRatio_FC04">Ratios!$H$15</definedName>
    <definedName name="RATIO_AmendedQuickRatio_FC05">Ratios!$I$15</definedName>
    <definedName name="RATIO_AmendedQuickRatio_FC06">Ratios!$J$15</definedName>
    <definedName name="RATIO_AmendedQuickRatio_FC07">Ratios!$K$15</definedName>
    <definedName name="RATIO_AmendedQuickRatio_FC08">Ratios!$L$15</definedName>
    <definedName name="RATIO_AmendedQuickRatio_FC09">Ratios!$M$15</definedName>
    <definedName name="RATIO_AmendedQuickRatio_FC10">Ratios!$N$15</definedName>
    <definedName name="RATIO_AmendedQuickRatio_FLD">Ratios!$A$15</definedName>
    <definedName name="RATIO_CashCostOfCaptial_ACT1" localSheetId="0">[1]Ratios!#REF!</definedName>
    <definedName name="RATIO_CashCostOfCaptial_ACT1">Ratios!#REF!</definedName>
    <definedName name="RATIO_CashCostOfCaptial_ACT2">Ratios!$C$23</definedName>
    <definedName name="RATIO_CashCostOfCaptial_ACT3">Ratios!$D$23</definedName>
    <definedName name="RATIO_CashCostOfCaptial_FC01">Ratios!$E$23</definedName>
    <definedName name="RATIO_CashCostOfCaptial_FC02">Ratios!$F$23</definedName>
    <definedName name="RATIO_CashCostOfCaptial_FC03">Ratios!$G$23</definedName>
    <definedName name="RATIO_CashCostOfCaptial_FC04">Ratios!$H$23</definedName>
    <definedName name="RATIO_CashCostOfCaptial_FC05">Ratios!$I$23</definedName>
    <definedName name="RATIO_CashCostOfCaptial_FC06">Ratios!$J$23</definedName>
    <definedName name="RATIO_CashCostOfCaptial_FC07">Ratios!$K$23</definedName>
    <definedName name="RATIO_CashCostOfCaptial_FC08">Ratios!$L$23</definedName>
    <definedName name="RATIO_CashCostOfCaptial_FC09">Ratios!$M$23</definedName>
    <definedName name="RATIO_CashCostOfCaptial_FC10">Ratios!$N$23</definedName>
    <definedName name="RATIO_CashCostOfCaptial_FLD">Ratios!$A$23</definedName>
    <definedName name="RATIO_CashCoverage_ACT1" localSheetId="0">[1]Ratios!#REF!</definedName>
    <definedName name="RATIO_CashCoverage_ACT1">Ratios!#REF!</definedName>
    <definedName name="RATIO_CashCoverage_ACT2">Ratios!$C$21</definedName>
    <definedName name="RATIO_CashCoverage_ACT3">Ratios!$D$21</definedName>
    <definedName name="RATIO_CashCoverage_FC01">Ratios!$E$21</definedName>
    <definedName name="RATIO_CashCoverage_FC02">Ratios!$F$21</definedName>
    <definedName name="RATIO_CashCoverage_FC03">Ratios!$G$21</definedName>
    <definedName name="RATIO_CashCoverage_FC04">Ratios!$H$21</definedName>
    <definedName name="RATIO_CashCoverage_FC05">Ratios!$I$21</definedName>
    <definedName name="RATIO_CashCoverage_FC06">Ratios!$J$21</definedName>
    <definedName name="RATIO_CashCoverage_FC07">Ratios!$K$21</definedName>
    <definedName name="RATIO_CashCoverage_FC08">Ratios!$L$21</definedName>
    <definedName name="RATIO_CashCoverage_FC09">Ratios!$M$21</definedName>
    <definedName name="RATIO_CashCoverage_FC10">Ratios!$N$21</definedName>
    <definedName name="RATIO_CashCoverage_FLD">Ratios!$A$21</definedName>
    <definedName name="RATIO_DebtServiceability_ACT1" localSheetId="0">[1]Ratios!#REF!</definedName>
    <definedName name="RATIO_DebtServiceability_ACT1">Ratios!#REF!</definedName>
    <definedName name="RATIO_DebtServiceability_ACT2">Ratios!$C$19</definedName>
    <definedName name="RATIO_DebtServiceability_ACT3">Ratios!$D$19</definedName>
    <definedName name="RATIO_DebtServiceability_FC01">Ratios!$E$19</definedName>
    <definedName name="RATIO_DebtServiceability_FC02">Ratios!$F$19</definedName>
    <definedName name="RATIO_DebtServiceability_FC03">Ratios!$G$19</definedName>
    <definedName name="RATIO_DebtServiceability_FC04">Ratios!$H$19</definedName>
    <definedName name="RATIO_DebtServiceability_FC05">Ratios!$I$19</definedName>
    <definedName name="RATIO_DebtServiceability_FC06">Ratios!$J$19</definedName>
    <definedName name="RATIO_DebtServiceability_FC07">Ratios!$K$19</definedName>
    <definedName name="RATIO_DebtServiceability_FC08">Ratios!$L$19</definedName>
    <definedName name="RATIO_DebtServiceability_FC09">Ratios!$M$19</definedName>
    <definedName name="RATIO_DebtServiceability_FC10">Ratios!$N$19</definedName>
    <definedName name="RATIO_DebtServiceability_FLD">Ratios!$A$19</definedName>
    <definedName name="RATIO_DebtServiceCover_ACT1" localSheetId="0">[1]Ratios!#REF!</definedName>
    <definedName name="RATIO_DebtServiceCover_ACT1">Ratios!#REF!</definedName>
    <definedName name="RATIO_DebtServiceCover_ACT2">Ratios!$C$20</definedName>
    <definedName name="RATIO_DebtServiceCover_ACT3">Ratios!$D$20</definedName>
    <definedName name="RATIO_DebtServiceCover_FC01">Ratios!$E$20</definedName>
    <definedName name="RATIO_DebtServiceCover_FC02">Ratios!$F$20</definedName>
    <definedName name="RATIO_DebtServiceCover_FC03">Ratios!$G$20</definedName>
    <definedName name="RATIO_DebtServiceCover_FC04">Ratios!$H$20</definedName>
    <definedName name="RATIO_DebtServiceCover_FC05">Ratios!$I$20</definedName>
    <definedName name="RATIO_DebtServiceCover_FC06">Ratios!$J$20</definedName>
    <definedName name="RATIO_DebtServiceCover_FC07">Ratios!$K$20</definedName>
    <definedName name="RATIO_DebtServiceCover_FC08">Ratios!$L$20</definedName>
    <definedName name="RATIO_DebtServiceCover_FC09">Ratios!$M$20</definedName>
    <definedName name="RATIO_DebtServiceCover_FC10">Ratios!$N$20</definedName>
    <definedName name="RATIO_DebtServiceCover_FLD">Ratios!$A$20</definedName>
    <definedName name="Ratio_FinYear">Ratios!$A$59</definedName>
    <definedName name="Ratio_FinYear1" localSheetId="0">[1]Ratios!#REF!</definedName>
    <definedName name="Ratio_FinYear1">Ratios!#REF!</definedName>
    <definedName name="Ratio_FinYear10">Ratios!$K$59</definedName>
    <definedName name="Ratio_FinYear11">Ratios!$L$59</definedName>
    <definedName name="Ratio_FinYear12">Ratios!$M$59</definedName>
    <definedName name="Ratio_FinYear13">Ratios!$N$59</definedName>
    <definedName name="Ratio_FinYear2">Ratios!$C$59</definedName>
    <definedName name="Ratio_FinYear3">Ratios!$D$59</definedName>
    <definedName name="Ratio_FinYear4">Ratios!$E$59</definedName>
    <definedName name="Ratio_FinYear5">Ratios!$F$59</definedName>
    <definedName name="Ratio_FinYear6">Ratios!$G$59</definedName>
    <definedName name="Ratio_FinYear7">Ratios!$H$59</definedName>
    <definedName name="Ratio_FinYear8">Ratios!$I$59</definedName>
    <definedName name="Ratio_FinYear9">Ratios!$J$59</definedName>
    <definedName name="RATIO_FY_End_Date_ACT1" localSheetId="0">[1]Ratios!#REF!</definedName>
    <definedName name="RATIO_FY_End_Date_ACT1">Ratios!#REF!</definedName>
    <definedName name="RATIO_FY_End_Date_ACT2">Ratios!$C$12</definedName>
    <definedName name="RATIO_FY_End_Date_ACT3">Ratios!$D$12</definedName>
    <definedName name="RATIO_FY_End_Date_FC01">Ratios!$E$12</definedName>
    <definedName name="RATIO_FY_End_Date_FC02">Ratios!$F$12</definedName>
    <definedName name="RATIO_FY_End_Date_FC03">Ratios!$G$12</definedName>
    <definedName name="RATIO_FY_End_Date_FC04">Ratios!$H$12</definedName>
    <definedName name="RATIO_FY_End_Date_FC05">Ratios!$I$12</definedName>
    <definedName name="RATIO_FY_End_Date_FC06">Ratios!$J$12</definedName>
    <definedName name="RATIO_FY_End_Date_FC07">Ratios!$K$12</definedName>
    <definedName name="RATIO_FY_End_Date_FC08">Ratios!$L$12</definedName>
    <definedName name="RATIO_FY_End_Date_FC09">Ratios!$M$12</definedName>
    <definedName name="RATIO_FY_End_Date_FC10">Ratios!$N$12</definedName>
    <definedName name="RATIO_FY_Year_Type_ACT1" localSheetId="0">[1]Ratios!#REF!</definedName>
    <definedName name="RATIO_FY_Year_Type_ACT1">Ratios!#REF!</definedName>
    <definedName name="RATIO_FY_Year_Type_ACT2">Ratios!$C$11</definedName>
    <definedName name="RATIO_FY_Year_Type_ACT3">Ratios!$D$11</definedName>
    <definedName name="RATIO_FY_Year_Type_FC01">Ratios!$E$11</definedName>
    <definedName name="RATIO_FY_Year_Type_FC02">Ratios!$F$11</definedName>
    <definedName name="RATIO_FY_Year_Type_FC03">Ratios!$G$11</definedName>
    <definedName name="RATIO_FY_Year_Type_FC04">Ratios!$H$11</definedName>
    <definedName name="RATIO_FY_Year_Type_FC05">Ratios!$I$11</definedName>
    <definedName name="RATIO_FY_Year_Type_FC06">Ratios!$J$11</definedName>
    <definedName name="RATIO_FY_Year_Type_FC07">Ratios!$K$11</definedName>
    <definedName name="RATIO_FY_Year_Type_FC08">Ratios!$L$11</definedName>
    <definedName name="RATIO_FY_Year_Type_FC09">Ratios!$M$11</definedName>
    <definedName name="RATIO_FY_Year_Type_FC10">Ratios!$N$11</definedName>
    <definedName name="RATIO_GearingRatio_ACT1" localSheetId="0">[1]Ratios!#REF!</definedName>
    <definedName name="RATIO_GearingRatio_ACT1">Ratios!#REF!</definedName>
    <definedName name="RATIO_GearingRatio_ACT2">Ratios!$C$17</definedName>
    <definedName name="RATIO_GearingRatio_ACT3">Ratios!$D$17</definedName>
    <definedName name="RATIO_GearingRatio_FC01">Ratios!$E$17</definedName>
    <definedName name="RATIO_GearingRatio_FC02">Ratios!$F$17</definedName>
    <definedName name="RATIO_GearingRatio_FC03">Ratios!$G$17</definedName>
    <definedName name="RATIO_GearingRatio_FC04">Ratios!$H$17</definedName>
    <definedName name="RATIO_GearingRatio_FC05">Ratios!$I$17</definedName>
    <definedName name="RATIO_GearingRatio_FC06">Ratios!$J$17</definedName>
    <definedName name="RATIO_GearingRatio_FC07">Ratios!$K$17</definedName>
    <definedName name="RATIO_GearingRatio_FC08">Ratios!$L$17</definedName>
    <definedName name="RATIO_GearingRatio_FC09">Ratios!$M$17</definedName>
    <definedName name="RATIO_GearingRatio_FC10">Ratios!$N$17</definedName>
    <definedName name="RATIO_GearingRatio_FLD">Ratios!$A$17</definedName>
    <definedName name="RATIO_InterestCover_ACT1" localSheetId="0">[1]Ratios!#REF!</definedName>
    <definedName name="RATIO_InterestCover_ACT1">Ratios!#REF!</definedName>
    <definedName name="RATIO_InterestCover_ACT2">Ratios!$C$18</definedName>
    <definedName name="RATIO_InterestCover_ACT3">Ratios!$D$18</definedName>
    <definedName name="RATIO_InterestCover_FC01">Ratios!$E$18</definedName>
    <definedName name="RATIO_InterestCover_FC02">Ratios!$F$18</definedName>
    <definedName name="RATIO_InterestCover_FC03">Ratios!$G$18</definedName>
    <definedName name="RATIO_InterestCover_FC04">Ratios!$H$18</definedName>
    <definedName name="RATIO_InterestCover_FC05">Ratios!$I$18</definedName>
    <definedName name="RATIO_InterestCover_FC06">Ratios!$J$18</definedName>
    <definedName name="RATIO_InterestCover_FC07">Ratios!$K$18</definedName>
    <definedName name="RATIO_InterestCover_FC08">Ratios!$L$18</definedName>
    <definedName name="RATIO_InterestCover_FC09">Ratios!$M$18</definedName>
    <definedName name="RATIO_InterestCover_FC10">Ratios!$N$18</definedName>
    <definedName name="RATIO_InterestCover_FLD">Ratios!$A$18</definedName>
    <definedName name="RATIO_OperatingCashFlow_ACT1" localSheetId="0">[1]Ratios!#REF!</definedName>
    <definedName name="RATIO_OperatingCashFlow_ACT1">Ratios!#REF!</definedName>
    <definedName name="RATIO_OperatingCashFlow_ACT2">Ratios!$C$16</definedName>
    <definedName name="RATIO_OperatingCashFlow_ACT3">Ratios!$D$16</definedName>
    <definedName name="RATIO_OperatingCashFlow_FC01">Ratios!$E$16</definedName>
    <definedName name="RATIO_OperatingCashFlow_FC02">Ratios!$F$16</definedName>
    <definedName name="RATIO_OperatingCashFlow_FC03">Ratios!$G$16</definedName>
    <definedName name="RATIO_OperatingCashFlow_FC04">Ratios!$H$16</definedName>
    <definedName name="RATIO_OperatingCashFlow_FC05">Ratios!$I$16</definedName>
    <definedName name="RATIO_OperatingCashFlow_FC06">Ratios!$J$16</definedName>
    <definedName name="RATIO_OperatingCashFlow_FC07">Ratios!$K$16</definedName>
    <definedName name="RATIO_OperatingCashFlow_FC08">Ratios!$L$16</definedName>
    <definedName name="RATIO_OperatingCashFlow_FC09">Ratios!$M$16</definedName>
    <definedName name="RATIO_OperatingCashFlow_FC10">Ratios!$N$16</definedName>
    <definedName name="RATIO_OperatingCashFlow_FLD">Ratios!$A$16</definedName>
    <definedName name="RATIO_OperatingEBITDAMargin_ACT1" localSheetId="0">[1]Ratios!#REF!</definedName>
    <definedName name="RATIO_OperatingEBITDAMargin_ACT1">Ratios!#REF!</definedName>
    <definedName name="RATIO_OperatingEBITDAMargin_ACT2">Ratios!$C$13</definedName>
    <definedName name="RATIO_OperatingEBITDAMargin_ACT3">Ratios!$D$13</definedName>
    <definedName name="RATIO_OperatingEBITDAMargin_FC01">Ratios!$E$13</definedName>
    <definedName name="RATIO_OperatingEBITDAMargin_FC02">Ratios!$F$13</definedName>
    <definedName name="RATIO_OperatingEBITDAMargin_FC03">Ratios!$G$13</definedName>
    <definedName name="RATIO_OperatingEBITDAMargin_FC04">Ratios!$H$13</definedName>
    <definedName name="RATIO_OperatingEBITDAMargin_FC05">Ratios!$I$13</definedName>
    <definedName name="RATIO_OperatingEBITDAMargin_FC06">Ratios!$J$13</definedName>
    <definedName name="RATIO_OperatingEBITDAMargin_FC07">Ratios!$K$13</definedName>
    <definedName name="RATIO_OperatingEBITDAMargin_FC08">Ratios!$L$13</definedName>
    <definedName name="RATIO_OperatingEBITDAMargin_FC09">Ratios!$M$13</definedName>
    <definedName name="RATIO_OperatingEBITDAMargin_FC10">Ratios!$N$13</definedName>
    <definedName name="RATIO_OperatingEBITDAMargin_FLD">Ratios!$A$13</definedName>
    <definedName name="RATIO_ReturnOnAssets_ACT1" localSheetId="0">[1]Ratios!#REF!</definedName>
    <definedName name="RATIO_ReturnOnAssets_ACT1">Ratios!#REF!</definedName>
    <definedName name="RATIO_ReturnOnAssets_ACT2">Ratios!$C$22</definedName>
    <definedName name="RATIO_ReturnOnAssets_ACT3">Ratios!$D$22</definedName>
    <definedName name="RATIO_ReturnOnAssets_FC01">Ratios!$E$22</definedName>
    <definedName name="RATIO_ReturnOnAssets_FC02">Ratios!$F$22</definedName>
    <definedName name="RATIO_ReturnOnAssets_FC03">Ratios!$G$22</definedName>
    <definedName name="RATIO_ReturnOnAssets_FC04">Ratios!$H$22</definedName>
    <definedName name="RATIO_ReturnOnAssets_FC05">Ratios!$I$22</definedName>
    <definedName name="RATIO_ReturnOnAssets_FC06">Ratios!$J$22</definedName>
    <definedName name="RATIO_ReturnOnAssets_FC07">Ratios!$K$22</definedName>
    <definedName name="RATIO_ReturnOnAssets_FC08">Ratios!$L$22</definedName>
    <definedName name="RATIO_ReturnOnAssets_FC09">Ratios!$M$22</definedName>
    <definedName name="RATIO_ReturnOnAssets_FC10">Ratios!$N$22</definedName>
    <definedName name="RATIO_ReturnOnAssets_FLD">Ratios!$A$22</definedName>
    <definedName name="RATIO_WorkingCaptialRatio_ACT1" localSheetId="0">[1]Ratios!#REF!</definedName>
    <definedName name="RATIO_WorkingCaptialRatio_ACT1">Ratios!#REF!</definedName>
    <definedName name="RATIO_WorkingCaptialRatio_ACT2">Ratios!$C$14</definedName>
    <definedName name="RATIO_WorkingCaptialRatio_ACT3">Ratios!$D$14</definedName>
    <definedName name="RATIO_WorkingCaptialRatio_FC01">Ratios!$E$14</definedName>
    <definedName name="RATIO_WorkingCaptialRatio_FC02">Ratios!$F$14</definedName>
    <definedName name="RATIO_WorkingCaptialRatio_FC03">Ratios!$G$14</definedName>
    <definedName name="RATIO_WorkingCaptialRatio_FC04">Ratios!$H$14</definedName>
    <definedName name="RATIO_WorkingCaptialRatio_FC05">Ratios!$I$14</definedName>
    <definedName name="RATIO_WorkingCaptialRatio_FC06">Ratios!$J$14</definedName>
    <definedName name="RATIO_WorkingCaptialRatio_FC07">Ratios!$K$14</definedName>
    <definedName name="RATIO_WorkingCaptialRatio_FC08">Ratios!$L$14</definedName>
    <definedName name="RATIO_WorkingCaptialRatio_FC09">Ratios!$M$14</definedName>
    <definedName name="RATIO_WorkingCaptialRatio_FC10">Ratios!$N$14</definedName>
    <definedName name="RATIO_WorkingCaptialRatio_FLD">Ratios!$A$14</definedName>
    <definedName name="SB_AvgNumCorpFTE_ACT1" localSheetId="0">'[1]Segmented Business Analysis'!#REF!</definedName>
    <definedName name="SB_AvgNumCorpFTE_ACT1">'Segmented Business Analysis'!#REF!</definedName>
    <definedName name="SB_AvgNumCorpFTE_ACT2">'Segmented Business Analysis'!$C$19</definedName>
    <definedName name="SB_AvgNumCorpFTE_ACT3">'Segmented Business Analysis'!$D$19</definedName>
    <definedName name="SB_AvgNumCorpFTE_FC01">'Segmented Business Analysis'!$G$19</definedName>
    <definedName name="SB_AvgNumCorpFTE_FC02">'Segmented Business Analysis'!$H$19</definedName>
    <definedName name="SB_AvgNumCorpFTE_FC03">'Segmented Business Analysis'!$I$19</definedName>
    <definedName name="SB_AvgNumCorpFTE_FC04">'Segmented Business Analysis'!$J$19</definedName>
    <definedName name="SB_AvgNumCorpFTE_FC05">'Segmented Business Analysis'!$K$19</definedName>
    <definedName name="SB_AvgNumCorpFTE_FC06">'Segmented Business Analysis'!$L$19</definedName>
    <definedName name="SB_AvgNumCorpFTE_FC07">'Segmented Business Analysis'!$M$19</definedName>
    <definedName name="SB_AvgNumCorpFTE_FC08">'Segmented Business Analysis'!$N$19</definedName>
    <definedName name="SB_AvgNumCorpFTE_FC09">'Segmented Business Analysis'!$O$19</definedName>
    <definedName name="SB_AvgNumCorpFTE_FC10">'Segmented Business Analysis'!$P$19</definedName>
    <definedName name="SB_AvgNumCorpFTE_FLD">'Segmented Business Analysis'!$A$19</definedName>
    <definedName name="SB_CorpCharges_ACT1" localSheetId="0">'[1]Segmented Business Analysis'!#REF!</definedName>
    <definedName name="SB_CorpCharges_ACT1">'Segmented Business Analysis'!#REF!</definedName>
    <definedName name="SB_CorpCharges_ACT2">'Segmented Business Analysis'!$C$16</definedName>
    <definedName name="SB_CorpCharges_ACT3">'Segmented Business Analysis'!$D$16</definedName>
    <definedName name="SB_CorpCharges_FC01">'Segmented Business Analysis'!$G$16</definedName>
    <definedName name="SB_CorpCharges_FC02">'Segmented Business Analysis'!$H$16</definedName>
    <definedName name="SB_CorpCharges_FC03">'Segmented Business Analysis'!$I$16</definedName>
    <definedName name="SB_CorpCharges_FC04">'Segmented Business Analysis'!$J$16</definedName>
    <definedName name="SB_CorpCharges_FC05">'Segmented Business Analysis'!$K$16</definedName>
    <definedName name="SB_CorpCharges_FC06">'Segmented Business Analysis'!$L$16</definedName>
    <definedName name="SB_CorpCharges_FC07">'Segmented Business Analysis'!$M$16</definedName>
    <definedName name="SB_CorpCharges_FC08">'Segmented Business Analysis'!$N$16</definedName>
    <definedName name="SB_CorpCharges_FC09">'Segmented Business Analysis'!$O$16</definedName>
    <definedName name="SB_CorpCharges_FC10">'Segmented Business Analysis'!$P$16</definedName>
    <definedName name="SB_CorpCharges_FLD">'Segmented Business Analysis'!$A$16</definedName>
    <definedName name="SB_FinYear">'Segmented Business Analysis'!$A$158</definedName>
    <definedName name="SB_FinYear1" localSheetId="0">'[1]Segmented Business Analysis'!#REF!</definedName>
    <definedName name="SB_FinYear1">'Segmented Business Analysis'!#REF!</definedName>
    <definedName name="SB_FinYear10">'Segmented Business Analysis'!$M$158</definedName>
    <definedName name="SB_FinYear11">'Segmented Business Analysis'!$N$158</definedName>
    <definedName name="SB_FinYear12">'Segmented Business Analysis'!$O$158</definedName>
    <definedName name="SB_FinYear13">'Segmented Business Analysis'!$P$158</definedName>
    <definedName name="SB_FinYear2">'Segmented Business Analysis'!$C$158</definedName>
    <definedName name="SB_FinYear3">'Segmented Business Analysis'!$D$158</definedName>
    <definedName name="SB_FinYear4">'Segmented Business Analysis'!$G$158</definedName>
    <definedName name="SB_FinYear5">'Segmented Business Analysis'!$H$158</definedName>
    <definedName name="SB_FinYear6">'Segmented Business Analysis'!$I$158</definedName>
    <definedName name="SB_FinYear7">'Segmented Business Analysis'!$J$158</definedName>
    <definedName name="SB_FinYear8">'Segmented Business Analysis'!$K$158</definedName>
    <definedName name="SB_FinYear9">'Segmented Business Analysis'!$L$158</definedName>
    <definedName name="SB_FY_End_Date_ACT1" localSheetId="0">'[1]Segmented Business Analysis'!#REF!</definedName>
    <definedName name="SB_FY_End_Date_ACT1">'Segmented Business Analysis'!#REF!</definedName>
    <definedName name="SB_FY_End_Date_ACT2">'Segmented Business Analysis'!$C$11</definedName>
    <definedName name="SB_FY_End_Date_ACT3">'Segmented Business Analysis'!$D$11</definedName>
    <definedName name="SB_FY_End_Date_FC01">'Segmented Business Analysis'!$G$11</definedName>
    <definedName name="SB_FY_End_Date_FC02">'Segmented Business Analysis'!$H$11</definedName>
    <definedName name="SB_FY_End_Date_FC03">'Segmented Business Analysis'!$I$11</definedName>
    <definedName name="SB_FY_End_Date_FC04">'Segmented Business Analysis'!$J$11</definedName>
    <definedName name="SB_FY_End_Date_FC05">'Segmented Business Analysis'!$K$11</definedName>
    <definedName name="SB_FY_End_Date_FC06">'Segmented Business Analysis'!$L$11</definedName>
    <definedName name="SB_FY_End_Date_FC07">'Segmented Business Analysis'!$M$11</definedName>
    <definedName name="SB_FY_End_Date_FC08">'Segmented Business Analysis'!$N$11</definedName>
    <definedName name="SB_FY_End_Date_FC09">'Segmented Business Analysis'!$O$11</definedName>
    <definedName name="SB_FY_End_Date_FC10">'Segmented Business Analysis'!$P$11</definedName>
    <definedName name="SB_FY_Year_Type_ACT1" localSheetId="0">'[1]Segmented Business Analysis'!#REF!</definedName>
    <definedName name="SB_FY_Year_Type_ACT1">'Segmented Business Analysis'!#REF!</definedName>
    <definedName name="SB_FY_Year_Type_ACT2">'Segmented Business Analysis'!$C$10</definedName>
    <definedName name="SB_FY_Year_Type_ACT3">'Segmented Business Analysis'!$D$10</definedName>
    <definedName name="SB_FY_Year_Type_FC01">'Segmented Business Analysis'!$G$10</definedName>
    <definedName name="SB_FY_Year_Type_FC02">'Segmented Business Analysis'!$H$10</definedName>
    <definedName name="SB_FY_Year_Type_FC03">'Segmented Business Analysis'!$I$10</definedName>
    <definedName name="SB_FY_Year_Type_FC04">'Segmented Business Analysis'!$J$10</definedName>
    <definedName name="SB_FY_Year_Type_FC05">'Segmented Business Analysis'!$K$10</definedName>
    <definedName name="SB_FY_Year_Type_FC06">'Segmented Business Analysis'!$L$10</definedName>
    <definedName name="SB_FY_Year_Type_FC07">'Segmented Business Analysis'!$M$10</definedName>
    <definedName name="SB_FY_Year_Type_FC08">'Segmented Business Analysis'!$N$10</definedName>
    <definedName name="SB_FY_Year_Type_FC09">'Segmented Business Analysis'!$O$10</definedName>
    <definedName name="SB_FY_Year_Type_FC10">'Segmented Business Analysis'!$P$10</definedName>
    <definedName name="SB_LTHMngedApportCoprOverhead_ACT1" localSheetId="0">'[1]Segmented Business Analysis'!#REF!</definedName>
    <definedName name="SB_LTHMngedApportCoprOverhead_ACT1">'Segmented Business Analysis'!#REF!</definedName>
    <definedName name="SB_LTHMngedApportCoprOverhead_ACT2">'Segmented Business Analysis'!$C$66</definedName>
    <definedName name="SB_LTHMngedApportCoprOverhead_ACT3">'Segmented Business Analysis'!$D$66</definedName>
    <definedName name="SB_LTHMngedApportCoprOverhead_FC01">'Segmented Business Analysis'!$G$66</definedName>
    <definedName name="SB_LTHMngedApportCoprOverhead_FC02">'Segmented Business Analysis'!$H$66</definedName>
    <definedName name="SB_LTHMngedApportCoprOverhead_FC03">'Segmented Business Analysis'!$I$66</definedName>
    <definedName name="SB_LTHMngedApportCoprOverhead_FC04">'Segmented Business Analysis'!$J$66</definedName>
    <definedName name="SB_LTHMngedApportCoprOverhead_FC05">'Segmented Business Analysis'!$K$66</definedName>
    <definedName name="SB_LTHMngedApportCoprOverhead_FC06">'Segmented Business Analysis'!$L$66</definedName>
    <definedName name="SB_LTHMngedApportCoprOverhead_FC07">'Segmented Business Analysis'!$M$66</definedName>
    <definedName name="SB_LTHMngedApportCoprOverhead_FC08">'Segmented Business Analysis'!$N$66</definedName>
    <definedName name="SB_LTHMngedApportCoprOverhead_FC09">'Segmented Business Analysis'!$O$66</definedName>
    <definedName name="SB_LTHMngedApportCoprOverhead_FC10">'Segmented Business Analysis'!$P$66</definedName>
    <definedName name="SB_LTHMngedApportCoprOverhead_FLD">'Segmented Business Analysis'!$A$66</definedName>
    <definedName name="SB_LTHMngedAvgNumFTE_ACT1" localSheetId="0">'[1]Segmented Business Analysis'!#REF!</definedName>
    <definedName name="SB_LTHMngedAvgNumFTE_ACT1">'Segmented Business Analysis'!#REF!</definedName>
    <definedName name="SB_LTHMngedAvgNumFTE_ACT2">'Segmented Business Analysis'!$C$84</definedName>
    <definedName name="SB_LTHMngedAvgNumFTE_ACT3">'Segmented Business Analysis'!$D$84</definedName>
    <definedName name="SB_LTHMngedAvgNumFTE_FC01">'Segmented Business Analysis'!$G$84</definedName>
    <definedName name="SB_LTHMngedAvgNumFTE_FC02">'Segmented Business Analysis'!$H$84</definedName>
    <definedName name="SB_LTHMngedAvgNumFTE_FC03">'Segmented Business Analysis'!$I$84</definedName>
    <definedName name="SB_LTHMngedAvgNumFTE_FC04">'Segmented Business Analysis'!$J$84</definedName>
    <definedName name="SB_LTHMngedAvgNumFTE_FC05">'Segmented Business Analysis'!$K$84</definedName>
    <definedName name="SB_LTHMngedAvgNumFTE_FC06">'Segmented Business Analysis'!$L$84</definedName>
    <definedName name="SB_LTHMngedAvgNumFTE_FC07">'Segmented Business Analysis'!$M$84</definedName>
    <definedName name="SB_LTHMngedAvgNumFTE_FC08">'Segmented Business Analysis'!$N$84</definedName>
    <definedName name="SB_LTHMngedAvgNumFTE_FC09">'Segmented Business Analysis'!$O$84</definedName>
    <definedName name="SB_LTHMngedAvgNumFTE_FC10">'Segmented Business Analysis'!$P$84</definedName>
    <definedName name="SB_LTHMngedAvgNumFTE_FLD">'Segmented Business Analysis'!$A$84</definedName>
    <definedName name="SB_LTHMngedBadDebts_ACT1" localSheetId="0">'[1]Segmented Business Analysis'!#REF!</definedName>
    <definedName name="SB_LTHMngedBadDebts_ACT1">'Segmented Business Analysis'!#REF!</definedName>
    <definedName name="SB_LTHMngedBadDebts_ACT2">'Segmented Business Analysis'!$C$67</definedName>
    <definedName name="SB_LTHMngedBadDebts_ACT3">'Segmented Business Analysis'!$D$67</definedName>
    <definedName name="SB_LTHMngedBadDebts_FC01">'Segmented Business Analysis'!$G$67</definedName>
    <definedName name="SB_LTHMngedBadDebts_FC02">'Segmented Business Analysis'!$H$67</definedName>
    <definedName name="SB_LTHMngedBadDebts_FC03">'Segmented Business Analysis'!$I$67</definedName>
    <definedName name="SB_LTHMngedBadDebts_FC04">'Segmented Business Analysis'!$J$67</definedName>
    <definedName name="SB_LTHMngedBadDebts_FC05">'Segmented Business Analysis'!$K$67</definedName>
    <definedName name="SB_LTHMngedBadDebts_FC06">'Segmented Business Analysis'!$L$67</definedName>
    <definedName name="SB_LTHMngedBadDebts_FC07">'Segmented Business Analysis'!$M$67</definedName>
    <definedName name="SB_LTHMngedBadDebts_FC08">'Segmented Business Analysis'!$N$67</definedName>
    <definedName name="SB_LTHMngedBadDebts_FC09">'Segmented Business Analysis'!$O$67</definedName>
    <definedName name="SB_LTHMngedBadDebts_FC10">'Segmented Business Analysis'!$P$67</definedName>
    <definedName name="SB_LTHMngedBadDebts_FLD">'Segmented Business Analysis'!$A$67</definedName>
    <definedName name="SB_LTHMngedContribSurpDefOp_ACT1" localSheetId="0">'[1]Segmented Business Analysis'!#REF!</definedName>
    <definedName name="SB_LTHMngedContribSurpDefOp_ACT1">'Segmented Business Analysis'!#REF!</definedName>
    <definedName name="SB_LTHMngedContribSurpDefOp_ACT2">'Segmented Business Analysis'!$C$72</definedName>
    <definedName name="SB_LTHMngedContribSurpDefOp_ACT3">'Segmented Business Analysis'!$D$72</definedName>
    <definedName name="SB_LTHMngedContribSurpDefOp_FC01">'Segmented Business Analysis'!$G$72</definedName>
    <definedName name="SB_LTHMngedContribSurpDefOp_FC02">'Segmented Business Analysis'!$H$72</definedName>
    <definedName name="SB_LTHMngedContribSurpDefOp_FC03">'Segmented Business Analysis'!$I$72</definedName>
    <definedName name="SB_LTHMngedContribSurpDefOp_FC04">'Segmented Business Analysis'!$J$72</definedName>
    <definedName name="SB_LTHMngedContribSurpDefOp_FC05">'Segmented Business Analysis'!$K$72</definedName>
    <definedName name="SB_LTHMngedContribSurpDefOp_FC06">'Segmented Business Analysis'!$L$72</definedName>
    <definedName name="SB_LTHMngedContribSurpDefOp_FC07">'Segmented Business Analysis'!$M$72</definedName>
    <definedName name="SB_LTHMngedContribSurpDefOp_FC08">'Segmented Business Analysis'!$N$72</definedName>
    <definedName name="SB_LTHMngedContribSurpDefOp_FC09">'Segmented Business Analysis'!$O$72</definedName>
    <definedName name="SB_LTHMngedContribSurpDefOp_FC10">'Segmented Business Analysis'!$P$72</definedName>
    <definedName name="SB_LTHMngedContribSurpDefOp_FLD">'Segmented Business Analysis'!$A$72</definedName>
    <definedName name="SB_LTHMngedContribSurpDefTotal_ACT1" localSheetId="0">'[1]Segmented Business Analysis'!#REF!</definedName>
    <definedName name="SB_LTHMngedContribSurpDefTotal_ACT1">'Segmented Business Analysis'!#REF!</definedName>
    <definedName name="SB_LTHMngedContribSurpDefTotal_ACT2">'Segmented Business Analysis'!$C$71</definedName>
    <definedName name="SB_LTHMngedContribSurpDefTotal_ACT3">'Segmented Business Analysis'!$D$71</definedName>
    <definedName name="SB_LTHMngedContribSurpDefTotal_FC01">'Segmented Business Analysis'!$G$71</definedName>
    <definedName name="SB_LTHMngedContribSurpDefTotal_FC02">'Segmented Business Analysis'!$H$71</definedName>
    <definedName name="SB_LTHMngedContribSurpDefTotal_FC03">'Segmented Business Analysis'!$I$71</definedName>
    <definedName name="SB_LTHMngedContribSurpDefTotal_FC04">'Segmented Business Analysis'!$J$71</definedName>
    <definedName name="SB_LTHMngedContribSurpDefTotal_FC05">'Segmented Business Analysis'!$K$71</definedName>
    <definedName name="SB_LTHMngedContribSurpDefTotal_FC06">'Segmented Business Analysis'!$L$71</definedName>
    <definedName name="SB_LTHMngedContribSurpDefTotal_FC07">'Segmented Business Analysis'!$M$71</definedName>
    <definedName name="SB_LTHMngedContribSurpDefTotal_FC08">'Segmented Business Analysis'!$N$71</definedName>
    <definedName name="SB_LTHMngedContribSurpDefTotal_FC09">'Segmented Business Analysis'!$O$71</definedName>
    <definedName name="SB_LTHMngedContribSurpDefTotal_FC10">'Segmented Business Analysis'!$P$71</definedName>
    <definedName name="SB_LTHMngedContribSurpDefTotal_FLD">'Segmented Business Analysis'!$A$71</definedName>
    <definedName name="SB_LTHMngedDepHousing_ACT2">'Segmented Business Analysis'!$C$74</definedName>
    <definedName name="SB_LTHMngedDepHousing_ACT3">'Segmented Business Analysis'!$D$74</definedName>
    <definedName name="SB_LTHMngedDepHousing_FC01">'Segmented Business Analysis'!$G$74</definedName>
    <definedName name="SB_LTHMngedDepHousing_FC02">'Segmented Business Analysis'!$H$74</definedName>
    <definedName name="SB_LTHMngedDepHousing_FC03">'Segmented Business Analysis'!$I$74</definedName>
    <definedName name="SB_LTHMngedDepHousing_FC04">'Segmented Business Analysis'!$J$74</definedName>
    <definedName name="SB_LTHMngedDepHousing_FC05">'Segmented Business Analysis'!$K$74</definedName>
    <definedName name="SB_LTHMngedDepHousing_FC06">'Segmented Business Analysis'!$L$74</definedName>
    <definedName name="SB_LTHMngedDepHousing_FC07">'Segmented Business Analysis'!$M$74</definedName>
    <definedName name="SB_LTHMngedDepHousing_FC08">'Segmented Business Analysis'!$N$74</definedName>
    <definedName name="SB_LTHMngedDepHousing_FC09">'Segmented Business Analysis'!$O$74</definedName>
    <definedName name="SB_LTHMngedDepHousing_FC10">'Segmented Business Analysis'!$P$74</definedName>
    <definedName name="SB_LTHMngedDepHousing_FLD">'Segmented Business Analysis'!$A$74</definedName>
    <definedName name="SB_LTHMngedDepreciation_ACT1" localSheetId="0">'[1]Segmented Business Analysis'!#REF!</definedName>
    <definedName name="SB_LTHMngedDepreciation_ACT1">'Segmented Business Analysis'!#REF!</definedName>
    <definedName name="SB_LTHMngedDepreciation_ACT2">'Segmented Business Analysis'!$C$75</definedName>
    <definedName name="SB_LTHMngedDepreciation_ACT3">'Segmented Business Analysis'!$D$75</definedName>
    <definedName name="SB_LTHMngedDepreciation_FC01">'Segmented Business Analysis'!$G$75</definedName>
    <definedName name="SB_LTHMngedDepreciation_FC02">'Segmented Business Analysis'!$H$75</definedName>
    <definedName name="SB_LTHMngedDepreciation_FC03">'Segmented Business Analysis'!$I$75</definedName>
    <definedName name="SB_LTHMngedDepreciation_FC04">'Segmented Business Analysis'!$J$75</definedName>
    <definedName name="SB_LTHMngedDepreciation_FC05">'Segmented Business Analysis'!$K$75</definedName>
    <definedName name="SB_LTHMngedDepreciation_FC06">'Segmented Business Analysis'!$L$75</definedName>
    <definedName name="SB_LTHMngedDepreciation_FC07">'Segmented Business Analysis'!$M$75</definedName>
    <definedName name="SB_LTHMngedDepreciation_FC08">'Segmented Business Analysis'!$N$75</definedName>
    <definedName name="SB_LTHMngedDepreciation_FC09">'Segmented Business Analysis'!$O$75</definedName>
    <definedName name="SB_LTHMngedDepreciation_FC10">'Segmented Business Analysis'!$P$75</definedName>
    <definedName name="SB_LTHMngedDepreciation_FLD">'Segmented Business Analysis'!$A$75</definedName>
    <definedName name="SB_LTHMngedEmployeeExp_ACT1" localSheetId="0">'[1]Segmented Business Analysis'!#REF!</definedName>
    <definedName name="SB_LTHMngedEmployeeExp_ACT1">'Segmented Business Analysis'!#REF!</definedName>
    <definedName name="SB_LTHMngedEmployeeExp_ACT2">'Segmented Business Analysis'!$C$65</definedName>
    <definedName name="SB_LTHMngedEmployeeExp_ACT3">'Segmented Business Analysis'!$D$65</definedName>
    <definedName name="SB_LTHMngedEmployeeExp_FC01">'Segmented Business Analysis'!$G$65</definedName>
    <definedName name="SB_LTHMngedEmployeeExp_FC02">'Segmented Business Analysis'!$H$65</definedName>
    <definedName name="SB_LTHMngedEmployeeExp_FC03">'Segmented Business Analysis'!$I$65</definedName>
    <definedName name="SB_LTHMngedEmployeeExp_FC04">'Segmented Business Analysis'!$J$65</definedName>
    <definedName name="SB_LTHMngedEmployeeExp_FC05">'Segmented Business Analysis'!$K$65</definedName>
    <definedName name="SB_LTHMngedEmployeeExp_FC06">'Segmented Business Analysis'!$L$65</definedName>
    <definedName name="SB_LTHMngedEmployeeExp_FC07">'Segmented Business Analysis'!$M$65</definedName>
    <definedName name="SB_LTHMngedEmployeeExp_FC08">'Segmented Business Analysis'!$N$65</definedName>
    <definedName name="SB_LTHMngedEmployeeExp_FC09">'Segmented Business Analysis'!$O$65</definedName>
    <definedName name="SB_LTHMngedEmployeeExp_FC10">'Segmented Business Analysis'!$P$65</definedName>
    <definedName name="SB_LTHMngedEmployeeExp_FLD">'Segmented Business Analysis'!$A$65</definedName>
    <definedName name="SB_LTHMngedInterestExp_ACT1" localSheetId="0">'[1]Segmented Business Analysis'!#REF!</definedName>
    <definedName name="SB_LTHMngedInterestExp_ACT1">'Segmented Business Analysis'!#REF!</definedName>
    <definedName name="SB_LTHMngedInterestExp_ACT2">'Segmented Business Analysis'!$C$77</definedName>
    <definedName name="SB_LTHMngedInterestExp_ACT3">'Segmented Business Analysis'!$D$77</definedName>
    <definedName name="SB_LTHMngedInterestExp_FC01">'Segmented Business Analysis'!$G$77</definedName>
    <definedName name="SB_LTHMngedInterestExp_FC02">'Segmented Business Analysis'!$H$77</definedName>
    <definedName name="SB_LTHMngedInterestExp_FC03">'Segmented Business Analysis'!$I$77</definedName>
    <definedName name="SB_LTHMngedInterestExp_FC04">'Segmented Business Analysis'!$J$77</definedName>
    <definedName name="SB_LTHMngedInterestExp_FC05">'Segmented Business Analysis'!$K$77</definedName>
    <definedName name="SB_LTHMngedInterestExp_FC06">'Segmented Business Analysis'!$L$77</definedName>
    <definedName name="SB_LTHMngedInterestExp_FC07">'Segmented Business Analysis'!$M$77</definedName>
    <definedName name="SB_LTHMngedInterestExp_FC08">'Segmented Business Analysis'!$N$77</definedName>
    <definedName name="SB_LTHMngedInterestExp_FC09">'Segmented Business Analysis'!$O$77</definedName>
    <definedName name="SB_LTHMngedInterestExp_FC10">'Segmented Business Analysis'!$P$77</definedName>
    <definedName name="SB_LTHMngedInterestExp_FLD">'Segmented Business Analysis'!$A$77</definedName>
    <definedName name="SB_LTHMngedLeaseInterestExp_ACT1" localSheetId="0">'[1]Segmented Business Analysis'!#REF!</definedName>
    <definedName name="SB_LTHMngedLeaseInterestExp_ACT1">'Segmented Business Analysis'!#REF!</definedName>
    <definedName name="SB_LTHMngedLeaseInterestExp_ACT2">'Segmented Business Analysis'!$C$76</definedName>
    <definedName name="SB_LTHMngedLeaseInterestExp_ACT3">'Segmented Business Analysis'!$D$76</definedName>
    <definedName name="SB_LTHMngedLeaseInterestExp_FC01">'Segmented Business Analysis'!$G$76</definedName>
    <definedName name="SB_LTHMngedLeaseInterestExp_FC02">'Segmented Business Analysis'!$H$76</definedName>
    <definedName name="SB_LTHMngedLeaseInterestExp_FC03">'Segmented Business Analysis'!$I$76</definedName>
    <definedName name="SB_LTHMngedLeaseInterestExp_FC04">'Segmented Business Analysis'!$J$76</definedName>
    <definedName name="SB_LTHMngedLeaseInterestExp_FC05">'Segmented Business Analysis'!$K$76</definedName>
    <definedName name="SB_LTHMngedLeaseInterestExp_FC06">'Segmented Business Analysis'!$L$76</definedName>
    <definedName name="SB_LTHMngedLeaseInterestExp_FC07">'Segmented Business Analysis'!$M$76</definedName>
    <definedName name="SB_LTHMngedLeaseInterestExp_FC08">'Segmented Business Analysis'!$N$76</definedName>
    <definedName name="SB_LTHMngedLeaseInterestExp_FC09">'Segmented Business Analysis'!$O$76</definedName>
    <definedName name="SB_LTHMngedLeaseInterestExp_FC10">'Segmented Business Analysis'!$P$76</definedName>
    <definedName name="SB_LTHMngedLeaseInterestExp_FLD">'Segmented Business Analysis'!$A$76</definedName>
    <definedName name="SB_LTHMngedNCI_ACT1" localSheetId="0">'[1]Segmented Business Analysis'!#REF!</definedName>
    <definedName name="SB_LTHMngedNCI_ACT1">'Segmented Business Analysis'!#REF!</definedName>
    <definedName name="SB_LTHMngedNCI_ACT2">'Segmented Business Analysis'!$C$58</definedName>
    <definedName name="SB_LTHMngedNCI_ACT3">'Segmented Business Analysis'!$D$58</definedName>
    <definedName name="SB_LTHMngedNCI_FC01">'Segmented Business Analysis'!$G$58</definedName>
    <definedName name="SB_LTHMngedNCI_FC02">'Segmented Business Analysis'!$H$58</definedName>
    <definedName name="SB_LTHMngedNCI_FC03">'Segmented Business Analysis'!$I$58</definedName>
    <definedName name="SB_LTHMngedNCI_FC04">'Segmented Business Analysis'!$J$58</definedName>
    <definedName name="SB_LTHMngedNCI_FC05">'Segmented Business Analysis'!$K$58</definedName>
    <definedName name="SB_LTHMngedNCI_FC06">'Segmented Business Analysis'!$L$58</definedName>
    <definedName name="SB_LTHMngedNCI_FC07">'Segmented Business Analysis'!$M$58</definedName>
    <definedName name="SB_LTHMngedNCI_FC08">'Segmented Business Analysis'!$N$58</definedName>
    <definedName name="SB_LTHMngedNCI_FC09">'Segmented Business Analysis'!$O$58</definedName>
    <definedName name="SB_LTHMngedNCI_FC10">'Segmented Business Analysis'!$P$58</definedName>
    <definedName name="SB_LTHMngedNCI_FLD">'Segmented Business Analysis'!$A$58</definedName>
    <definedName name="SB_LTHMngedNetOpSurpDef_ACT1" localSheetId="0">'[1]Segmented Business Analysis'!#REF!</definedName>
    <definedName name="SB_LTHMngedNetOpSurpDef_ACT1">'Segmented Business Analysis'!#REF!</definedName>
    <definedName name="SB_LTHMngedNetOpSurpDef_ACT2">'Segmented Business Analysis'!$C$80</definedName>
    <definedName name="SB_LTHMngedNetOpSurpDef_ACT3">'Segmented Business Analysis'!$D$80</definedName>
    <definedName name="SB_LTHMngedNetOpSurpDef_FC01">'Segmented Business Analysis'!$G$80</definedName>
    <definedName name="SB_LTHMngedNetOpSurpDef_FC02">'Segmented Business Analysis'!$H$80</definedName>
    <definedName name="SB_LTHMngedNetOpSurpDef_FC03">'Segmented Business Analysis'!$I$80</definedName>
    <definedName name="SB_LTHMngedNetOpSurpDef_FC04">'Segmented Business Analysis'!$J$80</definedName>
    <definedName name="SB_LTHMngedNetOpSurpDef_FC05">'Segmented Business Analysis'!$K$80</definedName>
    <definedName name="SB_LTHMngedNetOpSurpDef_FC06">'Segmented Business Analysis'!$L$80</definedName>
    <definedName name="SB_LTHMngedNetOpSurpDef_FC07">'Segmented Business Analysis'!$M$80</definedName>
    <definedName name="SB_LTHMngedNetOpSurpDef_FC08">'Segmented Business Analysis'!$N$80</definedName>
    <definedName name="SB_LTHMngedNetOpSurpDef_FC09">'Segmented Business Analysis'!$O$80</definedName>
    <definedName name="SB_LTHMngedNetOpSurpDef_FC10">'Segmented Business Analysis'!$P$80</definedName>
    <definedName name="SB_LTHMngedNetOpSurpDef_FLD">'Segmented Business Analysis'!$A$80</definedName>
    <definedName name="SB_LTHMngedNetSurpDef_ACT1" localSheetId="0">'[1]Segmented Business Analysis'!#REF!</definedName>
    <definedName name="SB_LTHMngedNetSurpDef_ACT1">'Segmented Business Analysis'!#REF!</definedName>
    <definedName name="SB_LTHMngedNetSurpDef_ACT2">'Segmented Business Analysis'!$C$78</definedName>
    <definedName name="SB_LTHMngedNetSurpDef_ACT3">'Segmented Business Analysis'!$D$78</definedName>
    <definedName name="SB_LTHMngedNetSurpDef_FC01">'Segmented Business Analysis'!$G$78</definedName>
    <definedName name="SB_LTHMngedNetSurpDef_FC02">'Segmented Business Analysis'!$H$78</definedName>
    <definedName name="SB_LTHMngedNetSurpDef_FC03">'Segmented Business Analysis'!$I$78</definedName>
    <definedName name="SB_LTHMngedNetSurpDef_FC04">'Segmented Business Analysis'!$J$78</definedName>
    <definedName name="SB_LTHMngedNetSurpDef_FC05">'Segmented Business Analysis'!$K$78</definedName>
    <definedName name="SB_LTHMngedNetSurpDef_FC06">'Segmented Business Analysis'!$L$78</definedName>
    <definedName name="SB_LTHMngedNetSurpDef_FC07">'Segmented Business Analysis'!$M$78</definedName>
    <definedName name="SB_LTHMngedNetSurpDef_FC08">'Segmented Business Analysis'!$N$78</definedName>
    <definedName name="SB_LTHMngedNetSurpDef_FC09">'Segmented Business Analysis'!$O$78</definedName>
    <definedName name="SB_LTHMngedNetSurpDef_FC10">'Segmented Business Analysis'!$P$78</definedName>
    <definedName name="SB_LTHMngedNetSurpDef_FLD">'Segmented Business Analysis'!$A$78</definedName>
    <definedName name="SB_LTHMngedNonCapMaint_ACT1" localSheetId="0">'[1]Segmented Business Analysis'!#REF!</definedName>
    <definedName name="SB_LTHMngedNonCapMaint_ACT1">'Segmented Business Analysis'!#REF!</definedName>
    <definedName name="SB_LTHMngedNonCapMaint_ACT2">'Segmented Business Analysis'!$C$64</definedName>
    <definedName name="SB_LTHMngedNonCapMaint_ACT3">'Segmented Business Analysis'!$D$64</definedName>
    <definedName name="SB_LTHMngedNonCapMaint_FC01">'Segmented Business Analysis'!$G$64</definedName>
    <definedName name="SB_LTHMngedNonCapMaint_FC02">'Segmented Business Analysis'!$H$64</definedName>
    <definedName name="SB_LTHMngedNonCapMaint_FC03">'Segmented Business Analysis'!$I$64</definedName>
    <definedName name="SB_LTHMngedNonCapMaint_FC04">'Segmented Business Analysis'!$J$64</definedName>
    <definedName name="SB_LTHMngedNonCapMaint_FC05">'Segmented Business Analysis'!$K$64</definedName>
    <definedName name="SB_LTHMngedNonCapMaint_FC06">'Segmented Business Analysis'!$L$64</definedName>
    <definedName name="SB_LTHMngedNonCapMaint_FC07">'Segmented Business Analysis'!$M$64</definedName>
    <definedName name="SB_LTHMngedNonCapMaint_FC08">'Segmented Business Analysis'!$N$64</definedName>
    <definedName name="SB_LTHMngedNonCapMaint_FC09">'Segmented Business Analysis'!$O$64</definedName>
    <definedName name="SB_LTHMngedNonCapMaint_FC10">'Segmented Business Analysis'!$P$64</definedName>
    <definedName name="SB_LTHMngedNonCapMaint_FLD">'Segmented Business Analysis'!$A$64</definedName>
    <definedName name="SB_LTHMngedNumTenancyAgreemt_ACT1" localSheetId="0">'[1]Segmented Business Analysis'!#REF!</definedName>
    <definedName name="SB_LTHMngedNumTenancyAgreemt_ACT1">'Segmented Business Analysis'!#REF!</definedName>
    <definedName name="SB_LTHMngedNumTenancyAgreemt_ACT2">'Segmented Business Analysis'!$C$83</definedName>
    <definedName name="SB_LTHMngedNumTenancyAgreemt_ACT3">'Segmented Business Analysis'!$D$83</definedName>
    <definedName name="SB_LTHMngedNumTenancyAgreemt_FC01">'Segmented Business Analysis'!$G$83</definedName>
    <definedName name="SB_LTHMngedNumTenancyAgreemt_FC02">'Segmented Business Analysis'!$H$83</definedName>
    <definedName name="SB_LTHMngedNumTenancyAgreemt_FC03">'Segmented Business Analysis'!$I$83</definedName>
    <definedName name="SB_LTHMngedNumTenancyAgreemt_FC04">'Segmented Business Analysis'!$J$83</definedName>
    <definedName name="SB_LTHMngedNumTenancyAgreemt_FC05">'Segmented Business Analysis'!$K$83</definedName>
    <definedName name="SB_LTHMngedNumTenancyAgreemt_FC06">'Segmented Business Analysis'!$L$83</definedName>
    <definedName name="SB_LTHMngedNumTenancyAgreemt_FC07">'Segmented Business Analysis'!$M$83</definedName>
    <definedName name="SB_LTHMngedNumTenancyAgreemt_FC08">'Segmented Business Analysis'!$N$83</definedName>
    <definedName name="SB_LTHMngedNumTenancyAgreemt_FC09">'Segmented Business Analysis'!$O$83</definedName>
    <definedName name="SB_LTHMngedNumTenancyAgreemt_FC10">'Segmented Business Analysis'!$P$83</definedName>
    <definedName name="SB_LTHMngedNumTenancyAgreemt_FLD">'Segmented Business Analysis'!$A$83</definedName>
    <definedName name="SB_LTHMngedOperatingExp_ACT1" localSheetId="0">'[1]Segmented Business Analysis'!#REF!</definedName>
    <definedName name="SB_LTHMngedOperatingExp_ACT1">'Segmented Business Analysis'!#REF!</definedName>
    <definedName name="SB_LTHMngedOperatingExp_ACT2">'Segmented Business Analysis'!$C$69</definedName>
    <definedName name="SB_LTHMngedOperatingExp_ACT3">'Segmented Business Analysis'!$D$69</definedName>
    <definedName name="SB_LTHMngedOperatingExp_FC01">'Segmented Business Analysis'!$G$69</definedName>
    <definedName name="SB_LTHMngedOperatingExp_FC02">'Segmented Business Analysis'!$H$69</definedName>
    <definedName name="SB_LTHMngedOperatingExp_FC03">'Segmented Business Analysis'!$I$69</definedName>
    <definedName name="SB_LTHMngedOperatingExp_FC04">'Segmented Business Analysis'!$J$69</definedName>
    <definedName name="SB_LTHMngedOperatingExp_FC05">'Segmented Business Analysis'!$K$69</definedName>
    <definedName name="SB_LTHMngedOperatingExp_FC06">'Segmented Business Analysis'!$L$69</definedName>
    <definedName name="SB_LTHMngedOperatingExp_FC07">'Segmented Business Analysis'!$M$69</definedName>
    <definedName name="SB_LTHMngedOperatingExp_FC08">'Segmented Business Analysis'!$N$69</definedName>
    <definedName name="SB_LTHMngedOperatingExp_FC09">'Segmented Business Analysis'!$O$69</definedName>
    <definedName name="SB_LTHMngedOperatingExp_FC10">'Segmented Business Analysis'!$P$69</definedName>
    <definedName name="SB_LTHMngedOperatingExp_FLD">'Segmented Business Analysis'!$A$69</definedName>
    <definedName name="SB_LTHMngedOpGrants_ACT1" localSheetId="0">'[1]Segmented Business Analysis'!#REF!</definedName>
    <definedName name="SB_LTHMngedOpGrants_ACT1">'Segmented Business Analysis'!#REF!</definedName>
    <definedName name="SB_LTHMngedOpGrants_ACT2">'Segmented Business Analysis'!$C$56</definedName>
    <definedName name="SB_LTHMngedOpGrants_ACT3">'Segmented Business Analysis'!$D$56</definedName>
    <definedName name="SB_LTHMngedOpGrants_FC01">'Segmented Business Analysis'!$G$56</definedName>
    <definedName name="SB_LTHMngedOpGrants_FC02">'Segmented Business Analysis'!$H$56</definedName>
    <definedName name="SB_LTHMngedOpGrants_FC03">'Segmented Business Analysis'!$I$56</definedName>
    <definedName name="SB_LTHMngedOpGrants_FC04">'Segmented Business Analysis'!$J$56</definedName>
    <definedName name="SB_LTHMngedOpGrants_FC05">'Segmented Business Analysis'!$K$56</definedName>
    <definedName name="SB_LTHMngedOpGrants_FC06">'Segmented Business Analysis'!$L$56</definedName>
    <definedName name="SB_LTHMngedOpGrants_FC07">'Segmented Business Analysis'!$M$56</definedName>
    <definedName name="SB_LTHMngedOpGrants_FC08">'Segmented Business Analysis'!$N$56</definedName>
    <definedName name="SB_LTHMngedOpGrants_FC09">'Segmented Business Analysis'!$O$56</definedName>
    <definedName name="SB_LTHMngedOpGrants_FC10">'Segmented Business Analysis'!$P$56</definedName>
    <definedName name="SB_LTHMngedOpGrants_FLD">'Segmented Business Analysis'!$A$56</definedName>
    <definedName name="SB_LTHMngedOthExp_ACT1" localSheetId="0">'[1]Segmented Business Analysis'!#REF!</definedName>
    <definedName name="SB_LTHMngedOthExp_ACT1">'Segmented Business Analysis'!#REF!</definedName>
    <definedName name="SB_LTHMngedOthExp_ACT2">'Segmented Business Analysis'!$C$68</definedName>
    <definedName name="SB_LTHMngedOthExp_ACT3">'Segmented Business Analysis'!$D$68</definedName>
    <definedName name="SB_LTHMngedOthExp_FC01">'Segmented Business Analysis'!$G$68</definedName>
    <definedName name="SB_LTHMngedOthExp_FC02">'Segmented Business Analysis'!$H$68</definedName>
    <definedName name="SB_LTHMngedOthExp_FC03">'Segmented Business Analysis'!$I$68</definedName>
    <definedName name="SB_LTHMngedOthExp_FC04">'Segmented Business Analysis'!$J$68</definedName>
    <definedName name="SB_LTHMngedOthExp_FC05">'Segmented Business Analysis'!$K$68</definedName>
    <definedName name="SB_LTHMngedOthExp_FC06">'Segmented Business Analysis'!$L$68</definedName>
    <definedName name="SB_LTHMngedOthExp_FC07">'Segmented Business Analysis'!$M$68</definedName>
    <definedName name="SB_LTHMngedOthExp_FC08">'Segmented Business Analysis'!$N$68</definedName>
    <definedName name="SB_LTHMngedOthExp_FC09">'Segmented Business Analysis'!$O$68</definedName>
    <definedName name="SB_LTHMngedOthExp_FC10">'Segmented Business Analysis'!$P$68</definedName>
    <definedName name="SB_LTHMngedOthExp_FLD">'Segmented Business Analysis'!$A$68</definedName>
    <definedName name="SB_LTHMngedOthRev_ACT1" localSheetId="0">'[1]Segmented Business Analysis'!#REF!</definedName>
    <definedName name="SB_LTHMngedOthRev_ACT1">'Segmented Business Analysis'!#REF!</definedName>
    <definedName name="SB_LTHMngedOthRev_ACT2">'Segmented Business Analysis'!$C$59</definedName>
    <definedName name="SB_LTHMngedOthRev_ACT3">'Segmented Business Analysis'!$D$59</definedName>
    <definedName name="SB_LTHMngedOthRev_FC01">'Segmented Business Analysis'!$G$59</definedName>
    <definedName name="SB_LTHMngedOthRev_FC02">'Segmented Business Analysis'!$H$59</definedName>
    <definedName name="SB_LTHMngedOthRev_FC03">'Segmented Business Analysis'!$I$59</definedName>
    <definedName name="SB_LTHMngedOthRev_FC04">'Segmented Business Analysis'!$J$59</definedName>
    <definedName name="SB_LTHMngedOthRev_FC05">'Segmented Business Analysis'!$K$59</definedName>
    <definedName name="SB_LTHMngedOthRev_FC06">'Segmented Business Analysis'!$L$59</definedName>
    <definedName name="SB_LTHMngedOthRev_FC07">'Segmented Business Analysis'!$M$59</definedName>
    <definedName name="SB_LTHMngedOthRev_FC08">'Segmented Business Analysis'!$N$59</definedName>
    <definedName name="SB_LTHMngedOthRev_FC09">'Segmented Business Analysis'!$O$59</definedName>
    <definedName name="SB_LTHMngedOthRev_FC10">'Segmented Business Analysis'!$P$59</definedName>
    <definedName name="SB_LTHMngedOthRev_FLD">'Segmented Business Analysis'!$A$59</definedName>
    <definedName name="SB_LTHMngedPropertyExp_ACT1" localSheetId="0">'[1]Segmented Business Analysis'!#REF!</definedName>
    <definedName name="SB_LTHMngedPropertyExp_ACT1">'Segmented Business Analysis'!#REF!</definedName>
    <definedName name="SB_LTHMngedPropertyExp_ACT2">'Segmented Business Analysis'!$C$62</definedName>
    <definedName name="SB_LTHMngedPropertyExp_ACT3">'Segmented Business Analysis'!$D$62</definedName>
    <definedName name="SB_LTHMngedPropertyExp_FC01">'Segmented Business Analysis'!$G$62</definedName>
    <definedName name="SB_LTHMngedPropertyExp_FC02">'Segmented Business Analysis'!$H$62</definedName>
    <definedName name="SB_LTHMngedPropertyExp_FC03">'Segmented Business Analysis'!$I$62</definedName>
    <definedName name="SB_LTHMngedPropertyExp_FC04">'Segmented Business Analysis'!$J$62</definedName>
    <definedName name="SB_LTHMngedPropertyExp_FC05">'Segmented Business Analysis'!$K$62</definedName>
    <definedName name="SB_LTHMngedPropertyExp_FC06">'Segmented Business Analysis'!$L$62</definedName>
    <definedName name="SB_LTHMngedPropertyExp_FC07">'Segmented Business Analysis'!$M$62</definedName>
    <definedName name="SB_LTHMngedPropertyExp_FC08">'Segmented Business Analysis'!$N$62</definedName>
    <definedName name="SB_LTHMngedPropertyExp_FC09">'Segmented Business Analysis'!$O$62</definedName>
    <definedName name="SB_LTHMngedPropertyExp_FC10">'Segmented Business Analysis'!$P$62</definedName>
    <definedName name="SB_LTHMngedPropertyExp_FLD">'Segmented Business Analysis'!$A$62</definedName>
    <definedName name="SB_LTHMngedRentRev_ACT1" localSheetId="0">'[1]Segmented Business Analysis'!#REF!</definedName>
    <definedName name="SB_LTHMngedRentRev_ACT1">'Segmented Business Analysis'!#REF!</definedName>
    <definedName name="SB_LTHMngedRentRev_ACT2">'Segmented Business Analysis'!$C$55</definedName>
    <definedName name="SB_LTHMngedRentRev_ACT3">'Segmented Business Analysis'!$D$55</definedName>
    <definedName name="SB_LTHMngedRentRev_FC01">'Segmented Business Analysis'!$G$55</definedName>
    <definedName name="SB_LTHMngedRentRev_FC02">'Segmented Business Analysis'!$H$55</definedName>
    <definedName name="SB_LTHMngedRentRev_FC03">'Segmented Business Analysis'!$I$55</definedName>
    <definedName name="SB_LTHMngedRentRev_FC04">'Segmented Business Analysis'!$J$55</definedName>
    <definedName name="SB_LTHMngedRentRev_FC05">'Segmented Business Analysis'!$K$55</definedName>
    <definedName name="SB_LTHMngedRentRev_FC06">'Segmented Business Analysis'!$L$55</definedName>
    <definedName name="SB_LTHMngedRentRev_FC07">'Segmented Business Analysis'!$M$55</definedName>
    <definedName name="SB_LTHMngedRentRev_FC08">'Segmented Business Analysis'!$N$55</definedName>
    <definedName name="SB_LTHMngedRentRev_FC09">'Segmented Business Analysis'!$O$55</definedName>
    <definedName name="SB_LTHMngedRentRev_FC10">'Segmented Business Analysis'!$P$55</definedName>
    <definedName name="SB_LTHMngedRentRev_FLD">'Segmented Business Analysis'!$A$55</definedName>
    <definedName name="SB_LTHMngedRespMaint_ACT1" localSheetId="0">'[1]Segmented Business Analysis'!#REF!</definedName>
    <definedName name="SB_LTHMngedRespMaint_ACT1">'Segmented Business Analysis'!#REF!</definedName>
    <definedName name="SB_LTHMngedRespMaint_ACT2">'Segmented Business Analysis'!$C$63</definedName>
    <definedName name="SB_LTHMngedRespMaint_ACT3">'Segmented Business Analysis'!$D$63</definedName>
    <definedName name="SB_LTHMngedRespMaint_FC01">'Segmented Business Analysis'!$G$63</definedName>
    <definedName name="SB_LTHMngedRespMaint_FC02">'Segmented Business Analysis'!$H$63</definedName>
    <definedName name="SB_LTHMngedRespMaint_FC03">'Segmented Business Analysis'!$I$63</definedName>
    <definedName name="SB_LTHMngedRespMaint_FC04">'Segmented Business Analysis'!$J$63</definedName>
    <definedName name="SB_LTHMngedRespMaint_FC05">'Segmented Business Analysis'!$K$63</definedName>
    <definedName name="SB_LTHMngedRespMaint_FC06">'Segmented Business Analysis'!$L$63</definedName>
    <definedName name="SB_LTHMngedRespMaint_FC07">'Segmented Business Analysis'!$M$63</definedName>
    <definedName name="SB_LTHMngedRespMaint_FC08">'Segmented Business Analysis'!$N$63</definedName>
    <definedName name="SB_LTHMngedRespMaint_FC09">'Segmented Business Analysis'!$O$63</definedName>
    <definedName name="SB_LTHMngedRespMaint_FC10">'Segmented Business Analysis'!$P$63</definedName>
    <definedName name="SB_LTHMngedRespMaint_FLD">'Segmented Business Analysis'!$A$63</definedName>
    <definedName name="SB_LTHMngedSvcIncomeFees_ACT1" localSheetId="0">'[1]Segmented Business Analysis'!#REF!</definedName>
    <definedName name="SB_LTHMngedSvcIncomeFees_ACT1">'Segmented Business Analysis'!#REF!</definedName>
    <definedName name="SB_LTHMngedSvcIncomeFees_ACT2">'Segmented Business Analysis'!$C$57</definedName>
    <definedName name="SB_LTHMngedSvcIncomeFees_ACT3">'Segmented Business Analysis'!$D$57</definedName>
    <definedName name="SB_LTHMngedSvcIncomeFees_FC01">'Segmented Business Analysis'!$G$57</definedName>
    <definedName name="SB_LTHMngedSvcIncomeFees_FC02">'Segmented Business Analysis'!$H$57</definedName>
    <definedName name="SB_LTHMngedSvcIncomeFees_FC03">'Segmented Business Analysis'!$I$57</definedName>
    <definedName name="SB_LTHMngedSvcIncomeFees_FC04">'Segmented Business Analysis'!$J$57</definedName>
    <definedName name="SB_LTHMngedSvcIncomeFees_FC05">'Segmented Business Analysis'!$K$57</definedName>
    <definedName name="SB_LTHMngedSvcIncomeFees_FC06">'Segmented Business Analysis'!$L$57</definedName>
    <definedName name="SB_LTHMngedSvcIncomeFees_FC07">'Segmented Business Analysis'!$M$57</definedName>
    <definedName name="SB_LTHMngedSvcIncomeFees_FC08">'Segmented Business Analysis'!$N$57</definedName>
    <definedName name="SB_LTHMngedSvcIncomeFees_FC09">'Segmented Business Analysis'!$O$57</definedName>
    <definedName name="SB_LTHMngedSvcIncomeFees_FC10">'Segmented Business Analysis'!$P$57</definedName>
    <definedName name="SB_LTHMngedSvcIncomeFees_FLD">'Segmented Business Analysis'!$A$57</definedName>
    <definedName name="SB_LTHMngedTotalIncome_ACT1" localSheetId="0">'[1]Segmented Business Analysis'!#REF!</definedName>
    <definedName name="SB_LTHMngedTotalIncome_ACT1">'Segmented Business Analysis'!#REF!</definedName>
    <definedName name="SB_LTHMngedTotalIncome_ACT2">'Segmented Business Analysis'!$C$60</definedName>
    <definedName name="SB_LTHMngedTotalIncome_ACT3">'Segmented Business Analysis'!$D$60</definedName>
    <definedName name="SB_LTHMngedTotalIncome_FC01">'Segmented Business Analysis'!$G$60</definedName>
    <definedName name="SB_LTHMngedTotalIncome_FC02">'Segmented Business Analysis'!$H$60</definedName>
    <definedName name="SB_LTHMngedTotalIncome_FC03">'Segmented Business Analysis'!$I$60</definedName>
    <definedName name="SB_LTHMngedTotalIncome_FC04">'Segmented Business Analysis'!$J$60</definedName>
    <definedName name="SB_LTHMngedTotalIncome_FC05">'Segmented Business Analysis'!$K$60</definedName>
    <definedName name="SB_LTHMngedTotalIncome_FC06">'Segmented Business Analysis'!$L$60</definedName>
    <definedName name="SB_LTHMngedTotalIncome_FC07">'Segmented Business Analysis'!$M$60</definedName>
    <definedName name="SB_LTHMngedTotalIncome_FC08">'Segmented Business Analysis'!$N$60</definedName>
    <definedName name="SB_LTHMngedTotalIncome_FC09">'Segmented Business Analysis'!$O$60</definedName>
    <definedName name="SB_LTHMngedTotalIncome_FC10">'Segmented Business Analysis'!$P$60</definedName>
    <definedName name="SB_LTHMngedTotalIncome_FLD">'Segmented Business Analysis'!$A$60</definedName>
    <definedName name="SB_LTHMngedTotalManagedGov_ACT1" localSheetId="0">'[1]Segmented Business Analysis'!#REF!</definedName>
    <definedName name="SB_LTHMngedTotalManagedGov_ACT1">'Segmented Business Analysis'!#REF!</definedName>
    <definedName name="SB_LTHMngedTotalManagedGov_ACT2">'Segmented Business Analysis'!$C$81</definedName>
    <definedName name="SB_LTHMngedTotalManagedGov_ACT3">'Segmented Business Analysis'!$D$81</definedName>
    <definedName name="SB_LTHMngedTotalManagedGov_FC01">'Segmented Business Analysis'!$G$81</definedName>
    <definedName name="SB_LTHMngedTotalManagedGov_FC02">'Segmented Business Analysis'!$H$81</definedName>
    <definedName name="SB_LTHMngedTotalManagedGov_FC03">'Segmented Business Analysis'!$I$81</definedName>
    <definedName name="SB_LTHMngedTotalManagedGov_FC04">'Segmented Business Analysis'!$J$81</definedName>
    <definedName name="SB_LTHMngedTotalManagedGov_FC05">'Segmented Business Analysis'!$K$81</definedName>
    <definedName name="SB_LTHMngedTotalManagedGov_FC06">'Segmented Business Analysis'!$L$81</definedName>
    <definedName name="SB_LTHMngedTotalManagedGov_FC07">'Segmented Business Analysis'!$M$81</definedName>
    <definedName name="SB_LTHMngedTotalManagedGov_FC08">'Segmented Business Analysis'!$N$81</definedName>
    <definedName name="SB_LTHMngedTotalManagedGov_FC09">'Segmented Business Analysis'!$O$81</definedName>
    <definedName name="SB_LTHMngedTotalManagedGov_FC10">'Segmented Business Analysis'!$P$81</definedName>
    <definedName name="SB_LTHMngedTotalManagedGov_FLD">'Segmented Business Analysis'!$A$81</definedName>
    <definedName name="SB_LTHMngedTotalManagedOth_ACT1" localSheetId="0">'[1]Segmented Business Analysis'!#REF!</definedName>
    <definedName name="SB_LTHMngedTotalManagedOth_ACT1">'Segmented Business Analysis'!#REF!</definedName>
    <definedName name="SB_LTHMngedTotalManagedOth_ACT2">'Segmented Business Analysis'!$C$82</definedName>
    <definedName name="SB_LTHMngedTotalManagedOth_ACT3">'Segmented Business Analysis'!$D$82</definedName>
    <definedName name="SB_LTHMngedTotalManagedOth_FC01">'Segmented Business Analysis'!$G$82</definedName>
    <definedName name="SB_LTHMngedTotalManagedOth_FC02">'Segmented Business Analysis'!$H$82</definedName>
    <definedName name="SB_LTHMngedTotalManagedOth_FC03">'Segmented Business Analysis'!$I$82</definedName>
    <definedName name="SB_LTHMngedTotalManagedOth_FC04">'Segmented Business Analysis'!$J$82</definedName>
    <definedName name="SB_LTHMngedTotalManagedOth_FC05">'Segmented Business Analysis'!$K$82</definedName>
    <definedName name="SB_LTHMngedTotalManagedOth_FC06">'Segmented Business Analysis'!$L$82</definedName>
    <definedName name="SB_LTHMngedTotalManagedOth_FC07">'Segmented Business Analysis'!$M$82</definedName>
    <definedName name="SB_LTHMngedTotalManagedOth_FC08">'Segmented Business Analysis'!$N$82</definedName>
    <definedName name="SB_LTHMngedTotalManagedOth_FC09">'Segmented Business Analysis'!$O$82</definedName>
    <definedName name="SB_LTHMngedTotalManagedOth_FC10">'Segmented Business Analysis'!$P$82</definedName>
    <definedName name="SB_LTHMngedTotalManagedOth_FLD">'Segmented Business Analysis'!$A$82</definedName>
    <definedName name="SB_LTHOthFixedIntangibleAssets_ACT1" localSheetId="0">'[1]Segmented Business Analysis'!#REF!</definedName>
    <definedName name="SB_LTHOthFixedIntangibleAssets_ACT1">'Segmented Business Analysis'!#REF!</definedName>
    <definedName name="SB_LTHOthFixedIntangibleAssets_ACT2">'Segmented Business Analysis'!$C$43</definedName>
    <definedName name="SB_LTHOthFixedIntangibleAssets_ACT3">'Segmented Business Analysis'!$D$43</definedName>
    <definedName name="SB_LTHOthFixedIntangibleAssets_FC01">'Segmented Business Analysis'!$G$43</definedName>
    <definedName name="SB_LTHOthFixedIntangibleAssets_FC02">'Segmented Business Analysis'!$H$43</definedName>
    <definedName name="SB_LTHOthFixedIntangibleAssets_FC03">'Segmented Business Analysis'!$I$43</definedName>
    <definedName name="SB_LTHOthFixedIntangibleAssets_FC04">'Segmented Business Analysis'!$J$43</definedName>
    <definedName name="SB_LTHOthFixedIntangibleAssets_FC05">'Segmented Business Analysis'!$K$43</definedName>
    <definedName name="SB_LTHOthFixedIntangibleAssets_FC06">'Segmented Business Analysis'!$L$43</definedName>
    <definedName name="SB_LTHOthFixedIntangibleAssets_FC07">'Segmented Business Analysis'!$M$43</definedName>
    <definedName name="SB_LTHOthFixedIntangibleAssets_FC08">'Segmented Business Analysis'!$N$43</definedName>
    <definedName name="SB_LTHOthFixedIntangibleAssets_FC09">'Segmented Business Analysis'!$O$43</definedName>
    <definedName name="SB_LTHOthFixedIntangibleAssets_FC10">'Segmented Business Analysis'!$P$43</definedName>
    <definedName name="SB_LTHOthFixedIntangibleAssets_FLD">'Segmented Business Analysis'!$A$43</definedName>
    <definedName name="SB_LTHOwnedApportCoprOverhead_ACT1" localSheetId="0">'[1]Segmented Business Analysis'!#REF!</definedName>
    <definedName name="SB_LTHOwnedApportCoprOverhead_ACT1">'Segmented Business Analysis'!#REF!</definedName>
    <definedName name="SB_LTHOwnedApportCoprOverhead_ACT2">'Segmented Business Analysis'!$C$34</definedName>
    <definedName name="SB_LTHOwnedApportCoprOverhead_ACT3">'Segmented Business Analysis'!$D$34</definedName>
    <definedName name="SB_LTHOwnedApportCoprOverhead_FC01">'Segmented Business Analysis'!$G$34</definedName>
    <definedName name="SB_LTHOwnedApportCoprOverhead_FC02">'Segmented Business Analysis'!$H$34</definedName>
    <definedName name="SB_LTHOwnedApportCoprOverhead_FC03">'Segmented Business Analysis'!$I$34</definedName>
    <definedName name="SB_LTHOwnedApportCoprOverhead_FC04">'Segmented Business Analysis'!$J$34</definedName>
    <definedName name="SB_LTHOwnedApportCoprOverhead_FC05">'Segmented Business Analysis'!$K$34</definedName>
    <definedName name="SB_LTHOwnedApportCoprOverhead_FC06">'Segmented Business Analysis'!$L$34</definedName>
    <definedName name="SB_LTHOwnedApportCoprOverhead_FC07">'Segmented Business Analysis'!$M$34</definedName>
    <definedName name="SB_LTHOwnedApportCoprOverhead_FC08">'Segmented Business Analysis'!$N$34</definedName>
    <definedName name="SB_LTHOwnedApportCoprOverhead_FC09">'Segmented Business Analysis'!$O$34</definedName>
    <definedName name="SB_LTHOwnedApportCoprOverhead_FC10">'Segmented Business Analysis'!$P$34</definedName>
    <definedName name="SB_LTHOwnedApportCoprOverhead_FLD">'Segmented Business Analysis'!$A$34</definedName>
    <definedName name="SB_LTHOwnedAvgNumFTE_ACT1" localSheetId="0">'[1]Segmented Business Analysis'!#REF!</definedName>
    <definedName name="SB_LTHOwnedAvgNumFTE_ACT1">'Segmented Business Analysis'!#REF!</definedName>
    <definedName name="SB_LTHOwnedAvgNumFTE_ACT2">'Segmented Business Analysis'!$C$52</definedName>
    <definedName name="SB_LTHOwnedAvgNumFTE_ACT3">'Segmented Business Analysis'!$D$52</definedName>
    <definedName name="SB_LTHOwnedAvgNumFTE_FC01">'Segmented Business Analysis'!$G$52</definedName>
    <definedName name="SB_LTHOwnedAvgNumFTE_FC02">'Segmented Business Analysis'!$H$52</definedName>
    <definedName name="SB_LTHOwnedAvgNumFTE_FC03">'Segmented Business Analysis'!$I$52</definedName>
    <definedName name="SB_LTHOwnedAvgNumFTE_FC04">'Segmented Business Analysis'!$J$52</definedName>
    <definedName name="SB_LTHOwnedAvgNumFTE_FC05">'Segmented Business Analysis'!$K$52</definedName>
    <definedName name="SB_LTHOwnedAvgNumFTE_FC06">'Segmented Business Analysis'!$L$52</definedName>
    <definedName name="SB_LTHOwnedAvgNumFTE_FC07">'Segmented Business Analysis'!$M$52</definedName>
    <definedName name="SB_LTHOwnedAvgNumFTE_FC08">'Segmented Business Analysis'!$N$52</definedName>
    <definedName name="SB_LTHOwnedAvgNumFTE_FC09">'Segmented Business Analysis'!$O$52</definedName>
    <definedName name="SB_LTHOwnedAvgNumFTE_FC10">'Segmented Business Analysis'!$P$52</definedName>
    <definedName name="SB_LTHOwnedAvgNumFTE_FLD">'Segmented Business Analysis'!$A$52</definedName>
    <definedName name="SB_LTHOwnedBadDebts_ACT1" localSheetId="0">'[1]Segmented Business Analysis'!#REF!</definedName>
    <definedName name="SB_LTHOwnedBadDebts_ACT1">'Segmented Business Analysis'!#REF!</definedName>
    <definedName name="SB_LTHOwnedBadDebts_ACT2">'Segmented Business Analysis'!$C$35</definedName>
    <definedName name="SB_LTHOwnedBadDebts_ACT3">'Segmented Business Analysis'!$D$35</definedName>
    <definedName name="SB_LTHOwnedBadDebts_FC01">'Segmented Business Analysis'!$G$35</definedName>
    <definedName name="SB_LTHOwnedBadDebts_FC02">'Segmented Business Analysis'!$H$35</definedName>
    <definedName name="SB_LTHOwnedBadDebts_FC03">'Segmented Business Analysis'!$I$35</definedName>
    <definedName name="SB_LTHOwnedBadDebts_FC04">'Segmented Business Analysis'!$J$35</definedName>
    <definedName name="SB_LTHOwnedBadDebts_FC05">'Segmented Business Analysis'!$K$35</definedName>
    <definedName name="SB_LTHOwnedBadDebts_FC06">'Segmented Business Analysis'!$L$35</definedName>
    <definedName name="SB_LTHOwnedBadDebts_FC07">'Segmented Business Analysis'!$M$35</definedName>
    <definedName name="SB_LTHOwnedBadDebts_FC08">'Segmented Business Analysis'!$N$35</definedName>
    <definedName name="SB_LTHOwnedBadDebts_FC09">'Segmented Business Analysis'!$O$35</definedName>
    <definedName name="SB_LTHOwnedBadDebts_FC10">'Segmented Business Analysis'!$P$35</definedName>
    <definedName name="SB_LTHOwnedBadDebts_FLD">'Segmented Business Analysis'!$A$35</definedName>
    <definedName name="SB_LTHOwnedCapGrants_ACT1" localSheetId="0">'[1]Segmented Business Analysis'!#REF!</definedName>
    <definedName name="SB_LTHOwnedCapGrants_ACT1">'Segmented Business Analysis'!#REF!</definedName>
    <definedName name="SB_LTHOwnedCapGrants_ACT2">'Segmented Business Analysis'!$C$24</definedName>
    <definedName name="SB_LTHOwnedCapGrants_ACT3">'Segmented Business Analysis'!$D$24</definedName>
    <definedName name="SB_LTHOwnedCapGrants_FC01">'Segmented Business Analysis'!$G$24</definedName>
    <definedName name="SB_LTHOwnedCapGrants_FC02">'Segmented Business Analysis'!$H$24</definedName>
    <definedName name="SB_LTHOwnedCapGrants_FC03">'Segmented Business Analysis'!$I$24</definedName>
    <definedName name="SB_LTHOwnedCapGrants_FC04">'Segmented Business Analysis'!$J$24</definedName>
    <definedName name="SB_LTHOwnedCapGrants_FC05">'Segmented Business Analysis'!$K$24</definedName>
    <definedName name="SB_LTHOwnedCapGrants_FC06">'Segmented Business Analysis'!$L$24</definedName>
    <definedName name="SB_LTHOwnedCapGrants_FC07">'Segmented Business Analysis'!$M$24</definedName>
    <definedName name="SB_LTHOwnedCapGrants_FC08">'Segmented Business Analysis'!$N$24</definedName>
    <definedName name="SB_LTHOwnedCapGrants_FC09">'Segmented Business Analysis'!$O$24</definedName>
    <definedName name="SB_LTHOwnedCapGrants_FC10">'Segmented Business Analysis'!$P$24</definedName>
    <definedName name="SB_LTHOwnedCapGrants_FLD">'Segmented Business Analysis'!$A$24</definedName>
    <definedName name="SB_LTHOwnedContribSurpDefOp_ACT1" localSheetId="0">'[1]Segmented Business Analysis'!#REF!</definedName>
    <definedName name="SB_LTHOwnedContribSurpDefOp_ACT1">'Segmented Business Analysis'!#REF!</definedName>
    <definedName name="SB_LTHOwnedContribSurpDefOp_ACT2">'Segmented Business Analysis'!$C$40</definedName>
    <definedName name="SB_LTHOwnedContribSurpDefOp_ACT3">'Segmented Business Analysis'!$D$40</definedName>
    <definedName name="SB_LTHOwnedContribSurpDefOp_FC01">'Segmented Business Analysis'!$G$40</definedName>
    <definedName name="SB_LTHOwnedContribSurpDefOp_FC02">'Segmented Business Analysis'!$H$40</definedName>
    <definedName name="SB_LTHOwnedContribSurpDefOp_FC03">'Segmented Business Analysis'!$I$40</definedName>
    <definedName name="SB_LTHOwnedContribSurpDefOp_FC04">'Segmented Business Analysis'!$J$40</definedName>
    <definedName name="SB_LTHOwnedContribSurpDefOp_FC05">'Segmented Business Analysis'!$K$40</definedName>
    <definedName name="SB_LTHOwnedContribSurpDefOp_FC06">'Segmented Business Analysis'!$L$40</definedName>
    <definedName name="SB_LTHOwnedContribSurpDefOp_FC07">'Segmented Business Analysis'!$M$40</definedName>
    <definedName name="SB_LTHOwnedContribSurpDefOp_FC08">'Segmented Business Analysis'!$N$40</definedName>
    <definedName name="SB_LTHOwnedContribSurpDefOp_FC09">'Segmented Business Analysis'!$O$40</definedName>
    <definedName name="SB_LTHOwnedContribSurpDefOp_FC10">'Segmented Business Analysis'!$P$40</definedName>
    <definedName name="SB_LTHOwnedContribSurpDefOp_FLD">'Segmented Business Analysis'!$A$40</definedName>
    <definedName name="SB_LTHOwnedContribSurpDefTotal_ACT1" localSheetId="0">'[1]Segmented Business Analysis'!#REF!</definedName>
    <definedName name="SB_LTHOwnedContribSurpDefTotal_ACT1">'Segmented Business Analysis'!#REF!</definedName>
    <definedName name="SB_LTHOwnedContribSurpDefTotal_ACT2">'Segmented Business Analysis'!$C$39</definedName>
    <definedName name="SB_LTHOwnedContribSurpDefTotal_ACT3">'Segmented Business Analysis'!$D$39</definedName>
    <definedName name="SB_LTHOwnedContribSurpDefTotal_FC01">'Segmented Business Analysis'!$G$39</definedName>
    <definedName name="SB_LTHOwnedContribSurpDefTotal_FC02">'Segmented Business Analysis'!$H$39</definedName>
    <definedName name="SB_LTHOwnedContribSurpDefTotal_FC03">'Segmented Business Analysis'!$I$39</definedName>
    <definedName name="SB_LTHOwnedContribSurpDefTotal_FC04">'Segmented Business Analysis'!$J$39</definedName>
    <definedName name="SB_LTHOwnedContribSurpDefTotal_FC05">'Segmented Business Analysis'!$K$39</definedName>
    <definedName name="SB_LTHOwnedContribSurpDefTotal_FC06">'Segmented Business Analysis'!$L$39</definedName>
    <definedName name="SB_LTHOwnedContribSurpDefTotal_FC07">'Segmented Business Analysis'!$M$39</definedName>
    <definedName name="SB_LTHOwnedContribSurpDefTotal_FC08">'Segmented Business Analysis'!$N$39</definedName>
    <definedName name="SB_LTHOwnedContribSurpDefTotal_FC09">'Segmented Business Analysis'!$O$39</definedName>
    <definedName name="SB_LTHOwnedContribSurpDefTotal_FC10">'Segmented Business Analysis'!$P$39</definedName>
    <definedName name="SB_LTHOwnedContribSurpDefTotal_FLD">'Segmented Business Analysis'!$A$39</definedName>
    <definedName name="SB_LTHOwnedDepreciation_ACT1" localSheetId="0">'[1]Segmented Business Analysis'!#REF!</definedName>
    <definedName name="SB_LTHOwnedDepreciation_ACT1">'Segmented Business Analysis'!#REF!</definedName>
    <definedName name="SB_LTHOwnedDepreciation_ACT2">'Segmented Business Analysis'!$C$42</definedName>
    <definedName name="SB_LTHOwnedDepreciation_ACT3">'Segmented Business Analysis'!$D$42</definedName>
    <definedName name="SB_LTHOwnedDepreciation_FC01">'Segmented Business Analysis'!$G$42</definedName>
    <definedName name="SB_LTHOwnedDepreciation_FC02">'Segmented Business Analysis'!$H$42</definedName>
    <definedName name="SB_LTHOwnedDepreciation_FC03">'Segmented Business Analysis'!$I$42</definedName>
    <definedName name="SB_LTHOwnedDepreciation_FC04">'Segmented Business Analysis'!$J$42</definedName>
    <definedName name="SB_LTHOwnedDepreciation_FC05">'Segmented Business Analysis'!$K$42</definedName>
    <definedName name="SB_LTHOwnedDepreciation_FC06">'Segmented Business Analysis'!$L$42</definedName>
    <definedName name="SB_LTHOwnedDepreciation_FC07">'Segmented Business Analysis'!$M$42</definedName>
    <definedName name="SB_LTHOwnedDepreciation_FC08">'Segmented Business Analysis'!$N$42</definedName>
    <definedName name="SB_LTHOwnedDepreciation_FC09">'Segmented Business Analysis'!$O$42</definedName>
    <definedName name="SB_LTHOwnedDepreciation_FC10">'Segmented Business Analysis'!$P$42</definedName>
    <definedName name="SB_LTHOwnedDepreciation_FLD">'Segmented Business Analysis'!$A$42</definedName>
    <definedName name="SB_LTHOwnedEmployeeExp_ACT1" localSheetId="0">'[1]Segmented Business Analysis'!#REF!</definedName>
    <definedName name="SB_LTHOwnedEmployeeExp_ACT1">'Segmented Business Analysis'!#REF!</definedName>
    <definedName name="SB_LTHOwnedEmployeeExp_ACT2">'Segmented Business Analysis'!$C$33</definedName>
    <definedName name="SB_LTHOwnedEmployeeExp_ACT3">'Segmented Business Analysis'!$D$33</definedName>
    <definedName name="SB_LTHOwnedEmployeeExp_FC01">'Segmented Business Analysis'!$G$33</definedName>
    <definedName name="SB_LTHOwnedEmployeeExp_FC02">'Segmented Business Analysis'!$H$33</definedName>
    <definedName name="SB_LTHOwnedEmployeeExp_FC03">'Segmented Business Analysis'!$I$33</definedName>
    <definedName name="SB_LTHOwnedEmployeeExp_FC04">'Segmented Business Analysis'!$J$33</definedName>
    <definedName name="SB_LTHOwnedEmployeeExp_FC05">'Segmented Business Analysis'!$K$33</definedName>
    <definedName name="SB_LTHOwnedEmployeeExp_FC06">'Segmented Business Analysis'!$L$33</definedName>
    <definedName name="SB_LTHOwnedEmployeeExp_FC07">'Segmented Business Analysis'!$M$33</definedName>
    <definedName name="SB_LTHOwnedEmployeeExp_FC08">'Segmented Business Analysis'!$N$33</definedName>
    <definedName name="SB_LTHOwnedEmployeeExp_FC09">'Segmented Business Analysis'!$O$33</definedName>
    <definedName name="SB_LTHOwnedEmployeeExp_FC10">'Segmented Business Analysis'!$P$33</definedName>
    <definedName name="SB_LTHOwnedEmployeeExp_FLD">'Segmented Business Analysis'!$A$33</definedName>
    <definedName name="SB_LTHOwnedInterestExp_ACT1" localSheetId="0">'[1]Segmented Business Analysis'!#REF!</definedName>
    <definedName name="SB_LTHOwnedInterestExp_ACT1">'Segmented Business Analysis'!#REF!</definedName>
    <definedName name="SB_LTHOwnedInterestExp_ACT2">'Segmented Business Analysis'!$C$45</definedName>
    <definedName name="SB_LTHOwnedInterestExp_ACT3">'Segmented Business Analysis'!$D$45</definedName>
    <definedName name="SB_LTHOwnedInterestExp_FC01">'Segmented Business Analysis'!$G$45</definedName>
    <definedName name="SB_LTHOwnedInterestExp_FC02">'Segmented Business Analysis'!$H$45</definedName>
    <definedName name="SB_LTHOwnedInterestExp_FC03">'Segmented Business Analysis'!$I$45</definedName>
    <definedName name="SB_LTHOwnedInterestExp_FC04">'Segmented Business Analysis'!$J$45</definedName>
    <definedName name="SB_LTHOwnedInterestExp_FC05">'Segmented Business Analysis'!$K$45</definedName>
    <definedName name="SB_LTHOwnedInterestExp_FC06">'Segmented Business Analysis'!$L$45</definedName>
    <definedName name="SB_LTHOwnedInterestExp_FC07">'Segmented Business Analysis'!$M$45</definedName>
    <definedName name="SB_LTHOwnedInterestExp_FC08">'Segmented Business Analysis'!$N$45</definedName>
    <definedName name="SB_LTHOwnedInterestExp_FC09">'Segmented Business Analysis'!$O$45</definedName>
    <definedName name="SB_LTHOwnedInterestExp_FC10">'Segmented Business Analysis'!$P$45</definedName>
    <definedName name="SB_LTHOwnedInterestExp_FLD">'Segmented Business Analysis'!$A$45</definedName>
    <definedName name="SB_LTHOwnedLeaseInterestExp_ACT1" localSheetId="0">'[1]Segmented Business Analysis'!#REF!</definedName>
    <definedName name="SB_LTHOwnedLeaseInterestExp_ACT1">'Segmented Business Analysis'!#REF!</definedName>
    <definedName name="SB_LTHOwnedLeaseInterestExp_ACT2">'Segmented Business Analysis'!$C$44</definedName>
    <definedName name="SB_LTHOwnedLeaseInterestExp_ACT3">'Segmented Business Analysis'!$D$44</definedName>
    <definedName name="SB_LTHOwnedLeaseInterestExp_FC01">'Segmented Business Analysis'!$G$44</definedName>
    <definedName name="SB_LTHOwnedLeaseInterestExp_FC02">'Segmented Business Analysis'!$H$44</definedName>
    <definedName name="SB_LTHOwnedLeaseInterestExp_FC03">'Segmented Business Analysis'!$I$44</definedName>
    <definedName name="SB_LTHOwnedLeaseInterestExp_FC04">'Segmented Business Analysis'!$J$44</definedName>
    <definedName name="SB_LTHOwnedLeaseInterestExp_FC05">'Segmented Business Analysis'!$K$44</definedName>
    <definedName name="SB_LTHOwnedLeaseInterestExp_FC06">'Segmented Business Analysis'!$L$44</definedName>
    <definedName name="SB_LTHOwnedLeaseInterestExp_FC07">'Segmented Business Analysis'!$M$44</definedName>
    <definedName name="SB_LTHOwnedLeaseInterestExp_FC08">'Segmented Business Analysis'!$N$44</definedName>
    <definedName name="SB_LTHOwnedLeaseInterestExp_FC09">'Segmented Business Analysis'!$O$44</definedName>
    <definedName name="SB_LTHOwnedLeaseInterestExp_FC10">'Segmented Business Analysis'!$P$44</definedName>
    <definedName name="SB_LTHOwnedNCI_ACT1" localSheetId="0">'[1]Segmented Business Analysis'!#REF!</definedName>
    <definedName name="SB_LTHOwnedNCI_ACT1">'Segmented Business Analysis'!#REF!</definedName>
    <definedName name="SB_LTHOwnedNCI_ACT2">'Segmented Business Analysis'!$C$26</definedName>
    <definedName name="SB_LTHOwnedNCI_ACT3">'Segmented Business Analysis'!$D$26</definedName>
    <definedName name="SB_LTHOwnedNCI_FC01">'Segmented Business Analysis'!$G$26</definedName>
    <definedName name="SB_LTHOwnedNCI_FC02">'Segmented Business Analysis'!$H$26</definedName>
    <definedName name="SB_LTHOwnedNCI_FC03">'Segmented Business Analysis'!$I$26</definedName>
    <definedName name="SB_LTHOwnedNCI_FC04">'Segmented Business Analysis'!$J$26</definedName>
    <definedName name="SB_LTHOwnedNCI_FC05">'Segmented Business Analysis'!$K$26</definedName>
    <definedName name="SB_LTHOwnedNCI_FC06">'Segmented Business Analysis'!$L$26</definedName>
    <definedName name="SB_LTHOwnedNCI_FC07">'Segmented Business Analysis'!$M$26</definedName>
    <definedName name="SB_LTHOwnedNCI_FC08">'Segmented Business Analysis'!$N$26</definedName>
    <definedName name="SB_LTHOwnedNCI_FC09">'Segmented Business Analysis'!$O$26</definedName>
    <definedName name="SB_LTHOwnedNCI_FC10">'Segmented Business Analysis'!$P$26</definedName>
    <definedName name="SB_LTHOwnedNCI_FLD">'Segmented Business Analysis'!$A$26</definedName>
    <definedName name="SB_LTHOwnedNetOpSurpDef_ACT1" localSheetId="0">'[1]Segmented Business Analysis'!#REF!</definedName>
    <definedName name="SB_LTHOwnedNetOpSurpDef_ACT1">'Segmented Business Analysis'!#REF!</definedName>
    <definedName name="SB_LTHOwnedNetOpSurpDef_ACT2">'Segmented Business Analysis'!$C$48</definedName>
    <definedName name="SB_LTHOwnedNetOpSurpDef_ACT3">'Segmented Business Analysis'!$D$48</definedName>
    <definedName name="SB_LTHOwnedNetOpSurpDef_FC01">'Segmented Business Analysis'!$G$48</definedName>
    <definedName name="SB_LTHOwnedNetOpSurpDef_FC02">'Segmented Business Analysis'!$H$48</definedName>
    <definedName name="SB_LTHOwnedNetOpSurpDef_FC03">'Segmented Business Analysis'!$I$48</definedName>
    <definedName name="SB_LTHOwnedNetOpSurpDef_FC04">'Segmented Business Analysis'!$J$48</definedName>
    <definedName name="SB_LTHOwnedNetOpSurpDef_FC05">'Segmented Business Analysis'!$K$48</definedName>
    <definedName name="SB_LTHOwnedNetOpSurpDef_FC06">'Segmented Business Analysis'!$L$48</definedName>
    <definedName name="SB_LTHOwnedNetOpSurpDef_FC07">'Segmented Business Analysis'!$M$48</definedName>
    <definedName name="SB_LTHOwnedNetOpSurpDef_FC08">'Segmented Business Analysis'!$N$48</definedName>
    <definedName name="SB_LTHOwnedNetOpSurpDef_FC09">'Segmented Business Analysis'!$O$48</definedName>
    <definedName name="SB_LTHOwnedNetOpSurpDef_FC10">'Segmented Business Analysis'!$P$48</definedName>
    <definedName name="SB_LTHOwnedNetOpSurpDef_FLD">'Segmented Business Analysis'!$A$48</definedName>
    <definedName name="SB_LTHOwnedNetSurpDef_ACT1" localSheetId="0">'[1]Segmented Business Analysis'!#REF!</definedName>
    <definedName name="SB_LTHOwnedNetSurpDef_ACT1">'Segmented Business Analysis'!#REF!</definedName>
    <definedName name="SB_LTHOwnedNetSurpDef_ACT2">'Segmented Business Analysis'!$C$46</definedName>
    <definedName name="SB_LTHOwnedNetSurpDef_ACT3">'Segmented Business Analysis'!$D$46</definedName>
    <definedName name="SB_LTHOwnedNetSurpDef_FC01">'Segmented Business Analysis'!$G$46</definedName>
    <definedName name="SB_LTHOwnedNetSurpDef_FC02">'Segmented Business Analysis'!$H$46</definedName>
    <definedName name="SB_LTHOwnedNetSurpDef_FC03">'Segmented Business Analysis'!$I$46</definedName>
    <definedName name="SB_LTHOwnedNetSurpDef_FC04">'Segmented Business Analysis'!$J$46</definedName>
    <definedName name="SB_LTHOwnedNetSurpDef_FC05">'Segmented Business Analysis'!$K$46</definedName>
    <definedName name="SB_LTHOwnedNetSurpDef_FC06">'Segmented Business Analysis'!$L$46</definedName>
    <definedName name="SB_LTHOwnedNetSurpDef_FC07">'Segmented Business Analysis'!$M$46</definedName>
    <definedName name="SB_LTHOwnedNetSurpDef_FC08">'Segmented Business Analysis'!$N$46</definedName>
    <definedName name="SB_LTHOwnedNetSurpDef_FC09">'Segmented Business Analysis'!$O$46</definedName>
    <definedName name="SB_LTHOwnedNetSurpDef_FC10">'Segmented Business Analysis'!$P$46</definedName>
    <definedName name="SB_LTHOwnedNetSurpDef_FLD">'Segmented Business Analysis'!$A$46</definedName>
    <definedName name="SB_LTHOwnedNonCapMaint_ACT1" localSheetId="0">'[1]Segmented Business Analysis'!#REF!</definedName>
    <definedName name="SB_LTHOwnedNonCapMaint_ACT1">'Segmented Business Analysis'!#REF!</definedName>
    <definedName name="SB_LTHOwnedNonCapMaint_ACT2">'Segmented Business Analysis'!$C$32</definedName>
    <definedName name="SB_LTHOwnedNonCapMaint_ACT3">'Segmented Business Analysis'!$D$32</definedName>
    <definedName name="SB_LTHOwnedNonCapMaint_FC01">'Segmented Business Analysis'!$G$32</definedName>
    <definedName name="SB_LTHOwnedNonCapMaint_FC02">'Segmented Business Analysis'!$H$32</definedName>
    <definedName name="SB_LTHOwnedNonCapMaint_FC03">'Segmented Business Analysis'!$I$32</definedName>
    <definedName name="SB_LTHOwnedNonCapMaint_FC04">'Segmented Business Analysis'!$J$32</definedName>
    <definedName name="SB_LTHOwnedNonCapMaint_FC05">'Segmented Business Analysis'!$K$32</definedName>
    <definedName name="SB_LTHOwnedNonCapMaint_FC06">'Segmented Business Analysis'!$L$32</definedName>
    <definedName name="SB_LTHOwnedNonCapMaint_FC07">'Segmented Business Analysis'!$M$32</definedName>
    <definedName name="SB_LTHOwnedNonCapMaint_FC08">'Segmented Business Analysis'!$N$32</definedName>
    <definedName name="SB_LTHOwnedNonCapMaint_FC09">'Segmented Business Analysis'!$O$32</definedName>
    <definedName name="SB_LTHOwnedNonCapMaint_FC10">'Segmented Business Analysis'!$P$32</definedName>
    <definedName name="SB_LTHOwnedNonCapMaint_FLD">'Segmented Business Analysis'!$A$32</definedName>
    <definedName name="SB_LTHOwnedNRASSubsidy_ACT1" localSheetId="0">'[1]Segmented Business Analysis'!#REF!</definedName>
    <definedName name="SB_LTHOwnedNRASSubsidy_ACT1">'Segmented Business Analysis'!#REF!</definedName>
    <definedName name="SB_LTHOwnedNRASSubsidy_ACT2">'Segmented Business Analysis'!$C$25</definedName>
    <definedName name="SB_LTHOwnedNRASSubsidy_ACT3">'Segmented Business Analysis'!$D$25</definedName>
    <definedName name="SB_LTHOwnedNRASSubsidy_FC01">'Segmented Business Analysis'!$G$25</definedName>
    <definedName name="SB_LTHOwnedNRASSubsidy_FC02">'Segmented Business Analysis'!$H$25</definedName>
    <definedName name="SB_LTHOwnedNRASSubsidy_FC03">'Segmented Business Analysis'!$I$25</definedName>
    <definedName name="SB_LTHOwnedNRASSubsidy_FC04">'Segmented Business Analysis'!$J$25</definedName>
    <definedName name="SB_LTHOwnedNRASSubsidy_FC05">'Segmented Business Analysis'!$K$25</definedName>
    <definedName name="SB_LTHOwnedNRASSubsidy_FC06">'Segmented Business Analysis'!$L$25</definedName>
    <definedName name="SB_LTHOwnedNRASSubsidy_FC07">'Segmented Business Analysis'!$M$25</definedName>
    <definedName name="SB_LTHOwnedNRASSubsidy_FC08">'Segmented Business Analysis'!$N$25</definedName>
    <definedName name="SB_LTHOwnedNRASSubsidy_FC09">'Segmented Business Analysis'!$O$25</definedName>
    <definedName name="SB_LTHOwnedNRASSubsidy_FC10">'Segmented Business Analysis'!$P$25</definedName>
    <definedName name="SB_LTHOwnedNRASSubsidy_FLD">'Segmented Business Analysis'!$A$25</definedName>
    <definedName name="SB_LTHOwnedNumTenancyAgreemt_ACT1" localSheetId="0">'[1]Segmented Business Analysis'!#REF!</definedName>
    <definedName name="SB_LTHOwnedNumTenancyAgreemt_ACT1">'Segmented Business Analysis'!#REF!</definedName>
    <definedName name="SB_LTHOwnedNumTenancyAgreemt_ACT2">'Segmented Business Analysis'!$C$51</definedName>
    <definedName name="SB_LTHOwnedNumTenancyAgreemt_ACT3">'Segmented Business Analysis'!$D$51</definedName>
    <definedName name="SB_LTHOwnedNumTenancyAgreemt_FC01">'Segmented Business Analysis'!$G$51</definedName>
    <definedName name="SB_LTHOwnedNumTenancyAgreemt_FC02">'Segmented Business Analysis'!$H$51</definedName>
    <definedName name="SB_LTHOwnedNumTenancyAgreemt_FC03">'Segmented Business Analysis'!$I$51</definedName>
    <definedName name="SB_LTHOwnedNumTenancyAgreemt_FC04">'Segmented Business Analysis'!$J$51</definedName>
    <definedName name="SB_LTHOwnedNumTenancyAgreemt_FC05">'Segmented Business Analysis'!$K$51</definedName>
    <definedName name="SB_LTHOwnedNumTenancyAgreemt_FC06">'Segmented Business Analysis'!$L$51</definedName>
    <definedName name="SB_LTHOwnedNumTenancyAgreemt_FC07">'Segmented Business Analysis'!$M$51</definedName>
    <definedName name="SB_LTHOwnedNumTenancyAgreemt_FC08">'Segmented Business Analysis'!$N$51</definedName>
    <definedName name="SB_LTHOwnedNumTenancyAgreemt_FC09">'Segmented Business Analysis'!$O$51</definedName>
    <definedName name="SB_LTHOwnedNumTenancyAgreemt_FC10">'Segmented Business Analysis'!$P$51</definedName>
    <definedName name="SB_LTHOwnedNumTenancyAgreemt_FLD">'Segmented Business Analysis'!$A$51</definedName>
    <definedName name="SB_LTHOwnedOperatingExp_ACT1" localSheetId="0">'[1]Segmented Business Analysis'!#REF!</definedName>
    <definedName name="SB_LTHOwnedOperatingExp_ACT1">'Segmented Business Analysis'!#REF!</definedName>
    <definedName name="SB_LTHOwnedOperatingExp_ACT2">'Segmented Business Analysis'!$C$37</definedName>
    <definedName name="SB_LTHOwnedOperatingExp_ACT3">'Segmented Business Analysis'!$D$37</definedName>
    <definedName name="SB_LTHOwnedOperatingExp_FC01">'Segmented Business Analysis'!$G$37</definedName>
    <definedName name="SB_LTHOwnedOperatingExp_FC02">'Segmented Business Analysis'!$H$37</definedName>
    <definedName name="SB_LTHOwnedOperatingExp_FC03">'Segmented Business Analysis'!$I$37</definedName>
    <definedName name="SB_LTHOwnedOperatingExp_FC04">'Segmented Business Analysis'!$J$37</definedName>
    <definedName name="SB_LTHOwnedOperatingExp_FC05">'Segmented Business Analysis'!$K$37</definedName>
    <definedName name="SB_LTHOwnedOperatingExp_FC06">'Segmented Business Analysis'!$L$37</definedName>
    <definedName name="SB_LTHOwnedOperatingExp_FC07">'Segmented Business Analysis'!$M$37</definedName>
    <definedName name="SB_LTHOwnedOperatingExp_FC08">'Segmented Business Analysis'!$N$37</definedName>
    <definedName name="SB_LTHOwnedOperatingExp_FC09">'Segmented Business Analysis'!$O$37</definedName>
    <definedName name="SB_LTHOwnedOperatingExp_FC10">'Segmented Business Analysis'!$P$37</definedName>
    <definedName name="SB_LTHOwnedOperatingExp_FLD">'Segmented Business Analysis'!$A$37</definedName>
    <definedName name="SB_LTHOwnedOpGrants_ACT1" localSheetId="0">'[1]Segmented Business Analysis'!#REF!</definedName>
    <definedName name="SB_LTHOwnedOpGrants_ACT1">'Segmented Business Analysis'!#REF!</definedName>
    <definedName name="SB_LTHOwnedOpGrants_ACT2">'Segmented Business Analysis'!$C$23</definedName>
    <definedName name="SB_LTHOwnedOpGrants_ACT3">'Segmented Business Analysis'!$D$23</definedName>
    <definedName name="SB_LTHOwnedOpGrants_FC01">'Segmented Business Analysis'!$G$23</definedName>
    <definedName name="SB_LTHOwnedOpGrants_FC02">'Segmented Business Analysis'!$H$23</definedName>
    <definedName name="SB_LTHOwnedOpGrants_FC03">'Segmented Business Analysis'!$I$23</definedName>
    <definedName name="SB_LTHOwnedOpGrants_FC04">'Segmented Business Analysis'!$J$23</definedName>
    <definedName name="SB_LTHOwnedOpGrants_FC05">'Segmented Business Analysis'!$K$23</definedName>
    <definedName name="SB_LTHOwnedOpGrants_FC06">'Segmented Business Analysis'!$L$23</definedName>
    <definedName name="SB_LTHOwnedOpGrants_FC07">'Segmented Business Analysis'!$M$23</definedName>
    <definedName name="SB_LTHOwnedOpGrants_FC08">'Segmented Business Analysis'!$N$23</definedName>
    <definedName name="SB_LTHOwnedOpGrants_FC09">'Segmented Business Analysis'!$O$23</definedName>
    <definedName name="SB_LTHOwnedOpGrants_FC10">'Segmented Business Analysis'!$P$23</definedName>
    <definedName name="SB_LTHOwnedOpGrants_FLD">'Segmented Business Analysis'!$A$23</definedName>
    <definedName name="SB_LTHOwnedOthExp_ACT1" localSheetId="0">'[1]Segmented Business Analysis'!#REF!</definedName>
    <definedName name="SB_LTHOwnedOthExp_ACT1">'Segmented Business Analysis'!#REF!</definedName>
    <definedName name="SB_LTHOwnedOthExp_ACT2">'Segmented Business Analysis'!$C$36</definedName>
    <definedName name="SB_LTHOwnedOthExp_ACT3">'Segmented Business Analysis'!$D$36</definedName>
    <definedName name="SB_LTHOwnedOthExp_FC01">'Segmented Business Analysis'!$G$36</definedName>
    <definedName name="SB_LTHOwnedOthExp_FC02">'Segmented Business Analysis'!$H$36</definedName>
    <definedName name="SB_LTHOwnedOthExp_FC03">'Segmented Business Analysis'!$I$36</definedName>
    <definedName name="SB_LTHOwnedOthExp_FC04">'Segmented Business Analysis'!$J$36</definedName>
    <definedName name="SB_LTHOwnedOthExp_FC05">'Segmented Business Analysis'!$K$36</definedName>
    <definedName name="SB_LTHOwnedOthExp_FC06">'Segmented Business Analysis'!$L$36</definedName>
    <definedName name="SB_LTHOwnedOthExp_FC07">'Segmented Business Analysis'!$M$36</definedName>
    <definedName name="SB_LTHOwnedOthExp_FC08">'Segmented Business Analysis'!$N$36</definedName>
    <definedName name="SB_LTHOwnedOthExp_FC09">'Segmented Business Analysis'!$O$36</definedName>
    <definedName name="SB_LTHOwnedOthExp_FC10">'Segmented Business Analysis'!$P$36</definedName>
    <definedName name="SB_LTHOwnedOthExp_FLD">'Segmented Business Analysis'!$A$36</definedName>
    <definedName name="SB_LTHOwnedOthRev_ACT1" localSheetId="0">'[1]Segmented Business Analysis'!#REF!</definedName>
    <definedName name="SB_LTHOwnedOthRev_ACT1">'Segmented Business Analysis'!#REF!</definedName>
    <definedName name="SB_LTHOwnedOthRev_ACT2">'Segmented Business Analysis'!$C$27</definedName>
    <definedName name="SB_LTHOwnedOthRev_ACT3">'Segmented Business Analysis'!$D$27</definedName>
    <definedName name="SB_LTHOwnedOthRev_FC01">'Segmented Business Analysis'!$G$27</definedName>
    <definedName name="SB_LTHOwnedOthRev_FC02">'Segmented Business Analysis'!$H$27</definedName>
    <definedName name="SB_LTHOwnedOthRev_FC03">'Segmented Business Analysis'!$I$27</definedName>
    <definedName name="SB_LTHOwnedOthRev_FC04">'Segmented Business Analysis'!$J$27</definedName>
    <definedName name="SB_LTHOwnedOthRev_FC05">'Segmented Business Analysis'!$K$27</definedName>
    <definedName name="SB_LTHOwnedOthRev_FC06">'Segmented Business Analysis'!$L$27</definedName>
    <definedName name="SB_LTHOwnedOthRev_FC07">'Segmented Business Analysis'!$M$27</definedName>
    <definedName name="SB_LTHOwnedOthRev_FC08">'Segmented Business Analysis'!$N$27</definedName>
    <definedName name="SB_LTHOwnedOthRev_FC09">'Segmented Business Analysis'!$O$27</definedName>
    <definedName name="SB_LTHOwnedOthRev_FC10">'Segmented Business Analysis'!$P$27</definedName>
    <definedName name="SB_LTHOwnedOthRev_FLD">'Segmented Business Analysis'!$A$27</definedName>
    <definedName name="SB_LTHOwnedPropertyExp_ACT1" localSheetId="0">'[1]Segmented Business Analysis'!#REF!</definedName>
    <definedName name="SB_LTHOwnedPropertyExp_ACT1">'Segmented Business Analysis'!#REF!</definedName>
    <definedName name="SB_LTHOwnedPropertyExp_ACT2">'Segmented Business Analysis'!$C$30</definedName>
    <definedName name="SB_LTHOwnedPropertyExp_ACT3">'Segmented Business Analysis'!$D$30</definedName>
    <definedName name="SB_LTHOwnedPropertyExp_FC01">'Segmented Business Analysis'!$G$30</definedName>
    <definedName name="SB_LTHOwnedPropertyExp_FC02">'Segmented Business Analysis'!$H$30</definedName>
    <definedName name="SB_LTHOwnedPropertyExp_FC03">'Segmented Business Analysis'!$I$30</definedName>
    <definedName name="SB_LTHOwnedPropertyExp_FC04">'Segmented Business Analysis'!$J$30</definedName>
    <definedName name="SB_LTHOwnedPropertyExp_FC05">'Segmented Business Analysis'!$K$30</definedName>
    <definedName name="SB_LTHOwnedPropertyExp_FC06">'Segmented Business Analysis'!$L$30</definedName>
    <definedName name="SB_LTHOwnedPropertyExp_FC07">'Segmented Business Analysis'!$M$30</definedName>
    <definedName name="SB_LTHOwnedPropertyExp_FC08">'Segmented Business Analysis'!$N$30</definedName>
    <definedName name="SB_LTHOwnedPropertyExp_FC09">'Segmented Business Analysis'!$O$30</definedName>
    <definedName name="SB_LTHOwnedPropertyExp_FC10">'Segmented Business Analysis'!$P$30</definedName>
    <definedName name="SB_LTHOwnedPropertyExp_FLD">'Segmented Business Analysis'!$A$30</definedName>
    <definedName name="SB_LTHOwnedRentRev_ACT1" localSheetId="0">'[1]Segmented Business Analysis'!#REF!</definedName>
    <definedName name="SB_LTHOwnedRentRev_ACT1">'Segmented Business Analysis'!#REF!</definedName>
    <definedName name="SB_LTHOwnedRentRev_ACT2">'Segmented Business Analysis'!$C$22</definedName>
    <definedName name="SB_LTHOwnedRentRev_ACT3">'Segmented Business Analysis'!$D$22</definedName>
    <definedName name="SB_LTHOwnedRentRev_FC01">'Segmented Business Analysis'!$G$22</definedName>
    <definedName name="SB_LTHOwnedRentRev_FC02">'Segmented Business Analysis'!$H$22</definedName>
    <definedName name="SB_LTHOwnedRentRev_FC03">'Segmented Business Analysis'!$I$22</definedName>
    <definedName name="SB_LTHOwnedRentRev_FC04">'Segmented Business Analysis'!$J$22</definedName>
    <definedName name="SB_LTHOwnedRentRev_FC05">'Segmented Business Analysis'!$K$22</definedName>
    <definedName name="SB_LTHOwnedRentRev_FC06">'Segmented Business Analysis'!$L$22</definedName>
    <definedName name="SB_LTHOwnedRentRev_FC07">'Segmented Business Analysis'!$M$22</definedName>
    <definedName name="SB_LTHOwnedRentRev_FC08">'Segmented Business Analysis'!$N$22</definedName>
    <definedName name="SB_LTHOwnedRentRev_FC09">'Segmented Business Analysis'!$O$22</definedName>
    <definedName name="SB_LTHOwnedRentRev_FC10">'Segmented Business Analysis'!$P$22</definedName>
    <definedName name="SB_LTHOwnedRentRev_FLD">'Segmented Business Analysis'!$A$22</definedName>
    <definedName name="SB_LTHOwnedRespMaint_ACT1" localSheetId="0">'[1]Segmented Business Analysis'!#REF!</definedName>
    <definedName name="SB_LTHOwnedRespMaint_ACT1">'Segmented Business Analysis'!#REF!</definedName>
    <definedName name="SB_LTHOwnedRespMaint_ACT2">'Segmented Business Analysis'!$C$31</definedName>
    <definedName name="SB_LTHOwnedRespMaint_ACT3">'Segmented Business Analysis'!$D$31</definedName>
    <definedName name="SB_LTHOwnedRespMaint_FC01">'Segmented Business Analysis'!$G$31</definedName>
    <definedName name="SB_LTHOwnedRespMaint_FC02">'Segmented Business Analysis'!$H$31</definedName>
    <definedName name="SB_LTHOwnedRespMaint_FC03">'Segmented Business Analysis'!$I$31</definedName>
    <definedName name="SB_LTHOwnedRespMaint_FC04">'Segmented Business Analysis'!$J$31</definedName>
    <definedName name="SB_LTHOwnedRespMaint_FC05">'Segmented Business Analysis'!$K$31</definedName>
    <definedName name="SB_LTHOwnedRespMaint_FC06">'Segmented Business Analysis'!$L$31</definedName>
    <definedName name="SB_LTHOwnedRespMaint_FC07">'Segmented Business Analysis'!$M$31</definedName>
    <definedName name="SB_LTHOwnedRespMaint_FC08">'Segmented Business Analysis'!$N$31</definedName>
    <definedName name="SB_LTHOwnedRespMaint_FC09">'Segmented Business Analysis'!$O$31</definedName>
    <definedName name="SB_LTHOwnedRespMaint_FC10">'Segmented Business Analysis'!$P$31</definedName>
    <definedName name="SB_LTHOwnedRespMaint_FLD">'Segmented Business Analysis'!$A$31</definedName>
    <definedName name="SB_LTHOwnedTotalDevAcquired_ACT1" localSheetId="0">'[1]Segmented Business Analysis'!#REF!</definedName>
    <definedName name="SB_LTHOwnedTotalDevAcquired_ACT1">'Segmented Business Analysis'!#REF!</definedName>
    <definedName name="SB_LTHOwnedTotalDevAcquired_ACT2">'Segmented Business Analysis'!$C$49</definedName>
    <definedName name="SB_LTHOwnedTotalDevAcquired_ACT3">'Segmented Business Analysis'!$D$49</definedName>
    <definedName name="SB_LTHOwnedTotalDevAcquired_FC01">'Segmented Business Analysis'!$G$49</definedName>
    <definedName name="SB_LTHOwnedTotalDevAcquired_FC02">'Segmented Business Analysis'!$H$49</definedName>
    <definedName name="SB_LTHOwnedTotalDevAcquired_FC03">'Segmented Business Analysis'!$I$49</definedName>
    <definedName name="SB_LTHOwnedTotalDevAcquired_FC04">'Segmented Business Analysis'!$J$49</definedName>
    <definedName name="SB_LTHOwnedTotalDevAcquired_FC05">'Segmented Business Analysis'!$K$49</definedName>
    <definedName name="SB_LTHOwnedTotalDevAcquired_FC06">'Segmented Business Analysis'!$L$49</definedName>
    <definedName name="SB_LTHOwnedTotalDevAcquired_FC07">'Segmented Business Analysis'!$M$49</definedName>
    <definedName name="SB_LTHOwnedTotalDevAcquired_FC08">'Segmented Business Analysis'!$N$49</definedName>
    <definedName name="SB_LTHOwnedTotalDevAcquired_FC09">'Segmented Business Analysis'!$O$49</definedName>
    <definedName name="SB_LTHOwnedTotalDevAcquired_FC10">'Segmented Business Analysis'!$P$49</definedName>
    <definedName name="SB_LTHOwnedTotalDevAcquired_FLD">'Segmented Business Analysis'!$A$49</definedName>
    <definedName name="SB_LTHOwnedTotalIncome_ACT1" localSheetId="0">'[1]Segmented Business Analysis'!#REF!</definedName>
    <definedName name="SB_LTHOwnedTotalIncome_ACT1">'Segmented Business Analysis'!#REF!</definedName>
    <definedName name="SB_LTHOwnedTotalIncome_ACT2">'Segmented Business Analysis'!$C$28</definedName>
    <definedName name="SB_LTHOwnedTotalIncome_ACT3">'Segmented Business Analysis'!$D$28</definedName>
    <definedName name="SB_LTHOwnedTotalIncome_FC01">'Segmented Business Analysis'!$G$28</definedName>
    <definedName name="SB_LTHOwnedTotalIncome_FC02">'Segmented Business Analysis'!$H$28</definedName>
    <definedName name="SB_LTHOwnedTotalIncome_FC03">'Segmented Business Analysis'!$I$28</definedName>
    <definedName name="SB_LTHOwnedTotalIncome_FC04">'Segmented Business Analysis'!$J$28</definedName>
    <definedName name="SB_LTHOwnedTotalIncome_FC05">'Segmented Business Analysis'!$K$28</definedName>
    <definedName name="SB_LTHOwnedTotalIncome_FC06">'Segmented Business Analysis'!$L$28</definedName>
    <definedName name="SB_LTHOwnedTotalIncome_FC07">'Segmented Business Analysis'!$M$28</definedName>
    <definedName name="SB_LTHOwnedTotalIncome_FC08">'Segmented Business Analysis'!$N$28</definedName>
    <definedName name="SB_LTHOwnedTotalIncome_FC09">'Segmented Business Analysis'!$O$28</definedName>
    <definedName name="SB_LTHOwnedTotalIncome_FC10">'Segmented Business Analysis'!$P$28</definedName>
    <definedName name="SB_LTHOwnedTotalIncome_FLD">'Segmented Business Analysis'!$A$28</definedName>
    <definedName name="SB_LTHOwnedTotalTrans_ACT1" localSheetId="0">'[1]Segmented Business Analysis'!#REF!</definedName>
    <definedName name="SB_LTHOwnedTotalTrans_ACT1">'Segmented Business Analysis'!#REF!</definedName>
    <definedName name="SB_LTHOwnedTotalTrans_ACT2">'Segmented Business Analysis'!$C$50</definedName>
    <definedName name="SB_LTHOwnedTotalTrans_ACT3">'Segmented Business Analysis'!$D$50</definedName>
    <definedName name="SB_LTHOwnedTotalTrans_FC01">'Segmented Business Analysis'!$G$50</definedName>
    <definedName name="SB_LTHOwnedTotalTrans_FC02">'Segmented Business Analysis'!$H$50</definedName>
    <definedName name="SB_LTHOwnedTotalTrans_FC03">'Segmented Business Analysis'!$I$50</definedName>
    <definedName name="SB_LTHOwnedTotalTrans_FC04">'Segmented Business Analysis'!$J$50</definedName>
    <definedName name="SB_LTHOwnedTotalTrans_FC05">'Segmented Business Analysis'!$K$50</definedName>
    <definedName name="SB_LTHOwnedTotalTrans_FC06">'Segmented Business Analysis'!$L$50</definedName>
    <definedName name="SB_LTHOwnedTotalTrans_FC07">'Segmented Business Analysis'!$M$50</definedName>
    <definedName name="SB_LTHOwnedTotalTrans_FC08">'Segmented Business Analysis'!$N$50</definedName>
    <definedName name="SB_LTHOwnedTotalTrans_FC09">'Segmented Business Analysis'!$O$50</definedName>
    <definedName name="SB_LTHOwnedTotalTrans_FC10">'Segmented Business Analysis'!$P$50</definedName>
    <definedName name="SB_LTHOwnedTotalTrans_FLD">'Segmented Business Analysis'!$A$50</definedName>
    <definedName name="SB_OHBusApportCoprOverhead_ACT1" localSheetId="0">'[1]Segmented Business Analysis'!#REF!</definedName>
    <definedName name="SB_OHBusApportCoprOverhead_ACT1">'Segmented Business Analysis'!#REF!</definedName>
    <definedName name="SB_OHBusApportCoprOverhead_ACT2">'Segmented Business Analysis'!$C$99</definedName>
    <definedName name="SB_OHBusApportCoprOverhead_ACT3">'Segmented Business Analysis'!$D$99</definedName>
    <definedName name="SB_OHBusApportCoprOverhead_FC01">'Segmented Business Analysis'!$G$99</definedName>
    <definedName name="SB_OHBusApportCoprOverhead_FC02">'Segmented Business Analysis'!$H$99</definedName>
    <definedName name="SB_OHBusApportCoprOverhead_FC03">'Segmented Business Analysis'!$I$99</definedName>
    <definedName name="SB_OHBusApportCoprOverhead_FC04">'Segmented Business Analysis'!$J$99</definedName>
    <definedName name="SB_OHBusApportCoprOverhead_FC05">'Segmented Business Analysis'!$K$99</definedName>
    <definedName name="SB_OHBusApportCoprOverhead_FC06">'Segmented Business Analysis'!$L$99</definedName>
    <definedName name="SB_OHBusApportCoprOverhead_FC07">'Segmented Business Analysis'!$M$99</definedName>
    <definedName name="SB_OHBusApportCoprOverhead_FC08">'Segmented Business Analysis'!$N$99</definedName>
    <definedName name="SB_OHBusApportCoprOverhead_FC09">'Segmented Business Analysis'!$O$99</definedName>
    <definedName name="SB_OHBusApportCoprOverhead_FC10">'Segmented Business Analysis'!$P$99</definedName>
    <definedName name="SB_OHBusApportCoprOverhead_FLD">'Segmented Business Analysis'!$A$99</definedName>
    <definedName name="SB_OHBusAvgNumFTE_ACT1" localSheetId="0">'[1]Segmented Business Analysis'!#REF!</definedName>
    <definedName name="SB_OHBusAvgNumFTE_ACT1">'Segmented Business Analysis'!#REF!</definedName>
    <definedName name="SB_OHBusAvgNumFTE_ACT2">'Segmented Business Analysis'!$C$117</definedName>
    <definedName name="SB_OHBusAvgNumFTE_ACT3">'Segmented Business Analysis'!$D$117</definedName>
    <definedName name="SB_OHBusAvgNumFTE_FC01">'Segmented Business Analysis'!$G$117</definedName>
    <definedName name="SB_OHBusAvgNumFTE_FC02">'Segmented Business Analysis'!$H$117</definedName>
    <definedName name="SB_OHBusAvgNumFTE_FC03">'Segmented Business Analysis'!$I$117</definedName>
    <definedName name="SB_OHBusAvgNumFTE_FC04">'Segmented Business Analysis'!$J$117</definedName>
    <definedName name="SB_OHBusAvgNumFTE_FC05">'Segmented Business Analysis'!$K$117</definedName>
    <definedName name="SB_OHBusAvgNumFTE_FC06">'Segmented Business Analysis'!$L$117</definedName>
    <definedName name="SB_OHBusAvgNumFTE_FC07">'Segmented Business Analysis'!$M$117</definedName>
    <definedName name="SB_OHBusAvgNumFTE_FC08">'Segmented Business Analysis'!$N$117</definedName>
    <definedName name="SB_OHBusAvgNumFTE_FC09">'Segmented Business Analysis'!$O$117</definedName>
    <definedName name="SB_OHBusAvgNumFTE_FC10">'Segmented Business Analysis'!$P$117</definedName>
    <definedName name="SB_OHBusAvgNumFTE_FLD">'Segmented Business Analysis'!$A$117</definedName>
    <definedName name="SB_OHBusBadDebts_ACT1" localSheetId="0">'[1]Segmented Business Analysis'!#REF!</definedName>
    <definedName name="SB_OHBusBadDebts_ACT1">'Segmented Business Analysis'!#REF!</definedName>
    <definedName name="SB_OHBusBadDebts_ACT2">'Segmented Business Analysis'!$C$100</definedName>
    <definedName name="SB_OHBusBadDebts_ACT3">'Segmented Business Analysis'!$D$100</definedName>
    <definedName name="SB_OHBusBadDebts_FC01">'Segmented Business Analysis'!$G$100</definedName>
    <definedName name="SB_OHBusBadDebts_FC02">'Segmented Business Analysis'!$H$100</definedName>
    <definedName name="SB_OHBusBadDebts_FC03">'Segmented Business Analysis'!$I$100</definedName>
    <definedName name="SB_OHBusBadDebts_FC04">'Segmented Business Analysis'!$J$100</definedName>
    <definedName name="SB_OHBusBadDebts_FC05">'Segmented Business Analysis'!$K$100</definedName>
    <definedName name="SB_OHBusBadDebts_FC06">'Segmented Business Analysis'!$L$100</definedName>
    <definedName name="SB_OHBusBadDebts_FC07">'Segmented Business Analysis'!$M$100</definedName>
    <definedName name="SB_OHBusBadDebts_FC08">'Segmented Business Analysis'!$N$100</definedName>
    <definedName name="SB_OHBusBadDebts_FC09">'Segmented Business Analysis'!$O$100</definedName>
    <definedName name="SB_OHBusBadDebts_FC10">'Segmented Business Analysis'!$P$100</definedName>
    <definedName name="SB_OHBusBadDebts_FLD">'Segmented Business Analysis'!$A$100</definedName>
    <definedName name="SB_OHBusCapitalGrants_ACT1" localSheetId="0">'[1]Segmented Business Analysis'!#REF!</definedName>
    <definedName name="SB_OHBusCapitalGrants_ACT1">'Segmented Business Analysis'!#REF!</definedName>
    <definedName name="SB_OHBusCapitalGrants_ACT2">'Segmented Business Analysis'!$C$89</definedName>
    <definedName name="SB_OHBusCapitalGrants_ACT3">'Segmented Business Analysis'!$D$89</definedName>
    <definedName name="SB_OHBusCapitalGrants_FC01">'Segmented Business Analysis'!$G$89</definedName>
    <definedName name="SB_OHBusCapitalGrants_FC02">'Segmented Business Analysis'!$H$89</definedName>
    <definedName name="SB_OHBusCapitalGrants_FC03">'Segmented Business Analysis'!$I$89</definedName>
    <definedName name="SB_OHBusCapitalGrants_FC04">'Segmented Business Analysis'!$J$89</definedName>
    <definedName name="SB_OHBusCapitalGrants_FC05">'Segmented Business Analysis'!$K$89</definedName>
    <definedName name="SB_OHBusCapitalGrants_FC06">'Segmented Business Analysis'!$L$89</definedName>
    <definedName name="SB_OHBusCapitalGrants_FC07">'Segmented Business Analysis'!$M$89</definedName>
    <definedName name="SB_OHBusCapitalGrants_FC08">'Segmented Business Analysis'!$N$89</definedName>
    <definedName name="SB_OHBusCapitalGrants_FC09">'Segmented Business Analysis'!$O$89</definedName>
    <definedName name="SB_OHBusCapitalGrants_FC10">'Segmented Business Analysis'!$P$89</definedName>
    <definedName name="SB_OHBusCapitalGrants_FLD">'Segmented Business Analysis'!$A$89</definedName>
    <definedName name="SB_OHBusContribSurpDefOp_ACT1" localSheetId="0">'[1]Segmented Business Analysis'!#REF!</definedName>
    <definedName name="SB_OHBusContribSurpDefOp_ACT1">'Segmented Business Analysis'!#REF!</definedName>
    <definedName name="SB_OHBusContribSurpDefOp_ACT2">'Segmented Business Analysis'!$C$105</definedName>
    <definedName name="SB_OHBusContribSurpDefOp_ACT3">'Segmented Business Analysis'!$D$105</definedName>
    <definedName name="SB_OHBusContribSurpDefOp_FC01">'Segmented Business Analysis'!$G$105</definedName>
    <definedName name="SB_OHBusContribSurpDefOp_FC02">'Segmented Business Analysis'!$H$105</definedName>
    <definedName name="SB_OHBusContribSurpDefOp_FC03">'Segmented Business Analysis'!$I$105</definedName>
    <definedName name="SB_OHBusContribSurpDefOp_FC04">'Segmented Business Analysis'!$J$105</definedName>
    <definedName name="SB_OHBusContribSurpDefOp_FC05">'Segmented Business Analysis'!$K$105</definedName>
    <definedName name="SB_OHBusContribSurpDefOp_FC06">'Segmented Business Analysis'!$L$105</definedName>
    <definedName name="SB_OHBusContribSurpDefOp_FC07">'Segmented Business Analysis'!$M$105</definedName>
    <definedName name="SB_OHBusContribSurpDefOp_FC08">'Segmented Business Analysis'!$N$105</definedName>
    <definedName name="SB_OHBusContribSurpDefOp_FC09">'Segmented Business Analysis'!$O$105</definedName>
    <definedName name="SB_OHBusContribSurpDefOp_FC10">'Segmented Business Analysis'!$P$105</definedName>
    <definedName name="SB_OHBusContribSurpDefOp_FLD">'Segmented Business Analysis'!$A$105</definedName>
    <definedName name="SB_OHBusContribSurpDefTotal_ACT1" localSheetId="0">'[1]Segmented Business Analysis'!#REF!</definedName>
    <definedName name="SB_OHBusContribSurpDefTotal_ACT1">'Segmented Business Analysis'!#REF!</definedName>
    <definedName name="SB_OHBusContribSurpDefTotal_ACT2">'Segmented Business Analysis'!$C$104</definedName>
    <definedName name="SB_OHBusContribSurpDefTotal_ACT3">'Segmented Business Analysis'!$D$104</definedName>
    <definedName name="SB_OHBusContribSurpDefTotal_FC01">'Segmented Business Analysis'!$G$104</definedName>
    <definedName name="SB_OHBusContribSurpDefTotal_FC02">'Segmented Business Analysis'!$H$104</definedName>
    <definedName name="SB_OHBusContribSurpDefTotal_FC03">'Segmented Business Analysis'!$I$104</definedName>
    <definedName name="SB_OHBusContribSurpDefTotal_FC04">'Segmented Business Analysis'!$J$104</definedName>
    <definedName name="SB_OHBusContribSurpDefTotal_FC05">'Segmented Business Analysis'!$K$104</definedName>
    <definedName name="SB_OHBusContribSurpDefTotal_FC06">'Segmented Business Analysis'!$L$104</definedName>
    <definedName name="SB_OHBusContribSurpDefTotal_FC07">'Segmented Business Analysis'!$M$104</definedName>
    <definedName name="SB_OHBusContribSurpDefTotal_FC08">'Segmented Business Analysis'!$N$104</definedName>
    <definedName name="SB_OHBusContribSurpDefTotal_FC09">'Segmented Business Analysis'!$O$104</definedName>
    <definedName name="SB_OHBusContribSurpDefTotal_FC10">'Segmented Business Analysis'!$P$104</definedName>
    <definedName name="SB_OHBusContribSurpDefTotal_FLD">'Segmented Business Analysis'!$A$104</definedName>
    <definedName name="SB_OHBusDepreciation_ACT1" localSheetId="0">'[1]Segmented Business Analysis'!#REF!</definedName>
    <definedName name="SB_OHBusDepreciation_ACT1">'Segmented Business Analysis'!#REF!</definedName>
    <definedName name="SB_OHBusDepreciation_ACT2">'Segmented Business Analysis'!$C$107</definedName>
    <definedName name="SB_OHBusDepreciation_ACT3">'Segmented Business Analysis'!$D$107</definedName>
    <definedName name="SB_OHBusDepreciation_FC01">'Segmented Business Analysis'!$G$107</definedName>
    <definedName name="SB_OHBusDepreciation_FC02">'Segmented Business Analysis'!$H$107</definedName>
    <definedName name="SB_OHBusDepreciation_FC03">'Segmented Business Analysis'!$I$107</definedName>
    <definedName name="SB_OHBusDepreciation_FC04">'Segmented Business Analysis'!$J$107</definedName>
    <definedName name="SB_OHBusDepreciation_FC05">'Segmented Business Analysis'!$K$107</definedName>
    <definedName name="SB_OHBusDepreciation_FC06">'Segmented Business Analysis'!$L$107</definedName>
    <definedName name="SB_OHBusDepreciation_FC07">'Segmented Business Analysis'!$M$107</definedName>
    <definedName name="SB_OHBusDepreciation_FC08">'Segmented Business Analysis'!$N$107</definedName>
    <definedName name="SB_OHBusDepreciation_FC09">'Segmented Business Analysis'!$O$107</definedName>
    <definedName name="SB_OHBusDepreciation_FC10">'Segmented Business Analysis'!$P$107</definedName>
    <definedName name="SB_OHBusDepreciation_FLD">'Segmented Business Analysis'!$A$107</definedName>
    <definedName name="SB_OHBusEmployeeExp_ACT1" localSheetId="0">'[1]Segmented Business Analysis'!#REF!</definedName>
    <definedName name="SB_OHBusEmployeeExp_ACT1">'Segmented Business Analysis'!#REF!</definedName>
    <definedName name="SB_OHBusEmployeeExp_ACT2">'Segmented Business Analysis'!$C$98</definedName>
    <definedName name="SB_OHBusEmployeeExp_ACT3">'Segmented Business Analysis'!$D$98</definedName>
    <definedName name="SB_OHBusEmployeeExp_FC01">'Segmented Business Analysis'!$G$98</definedName>
    <definedName name="SB_OHBusEmployeeExp_FC02">'Segmented Business Analysis'!$H$98</definedName>
    <definedName name="SB_OHBusEmployeeExp_FC03">'Segmented Business Analysis'!$I$98</definedName>
    <definedName name="SB_OHBusEmployeeExp_FC04">'Segmented Business Analysis'!$J$98</definedName>
    <definedName name="SB_OHBusEmployeeExp_FC05">'Segmented Business Analysis'!$K$98</definedName>
    <definedName name="SB_OHBusEmployeeExp_FC06">'Segmented Business Analysis'!$L$98</definedName>
    <definedName name="SB_OHBusEmployeeExp_FC07">'Segmented Business Analysis'!$M$98</definedName>
    <definedName name="SB_OHBusEmployeeExp_FC08">'Segmented Business Analysis'!$N$98</definedName>
    <definedName name="SB_OHBusEmployeeExp_FC09">'Segmented Business Analysis'!$O$98</definedName>
    <definedName name="SB_OHBusEmployeeExp_FC10">'Segmented Business Analysis'!$P$98</definedName>
    <definedName name="SB_OHBusEmployeeExp_FLD">'Segmented Business Analysis'!$A$98</definedName>
    <definedName name="SB_OHBusInterestExp_ACT1" localSheetId="0">'[1]Segmented Business Analysis'!#REF!</definedName>
    <definedName name="SB_OHBusInterestExp_ACT1">'Segmented Business Analysis'!#REF!</definedName>
    <definedName name="SB_OHBusInterestExp_ACT2">'Segmented Business Analysis'!$C$110</definedName>
    <definedName name="SB_OHBusInterestExp_ACT3">'Segmented Business Analysis'!$D$110</definedName>
    <definedName name="SB_OHBusInterestExp_FC01">'Segmented Business Analysis'!$G$110</definedName>
    <definedName name="SB_OHBusInterestExp_FC02">'Segmented Business Analysis'!$H$110</definedName>
    <definedName name="SB_OHBusInterestExp_FC03">'Segmented Business Analysis'!$I$110</definedName>
    <definedName name="SB_OHBusInterestExp_FC04">'Segmented Business Analysis'!$J$110</definedName>
    <definedName name="SB_OHBusInterestExp_FC05">'Segmented Business Analysis'!$K$110</definedName>
    <definedName name="SB_OHBusInterestExp_FC06">'Segmented Business Analysis'!$L$110</definedName>
    <definedName name="SB_OHBusInterestExp_FC07">'Segmented Business Analysis'!$M$110</definedName>
    <definedName name="SB_OHBusInterestExp_FC08">'Segmented Business Analysis'!$N$110</definedName>
    <definedName name="SB_OHBusInterestExp_FC09">'Segmented Business Analysis'!$O$110</definedName>
    <definedName name="SB_OHBusInterestExp_FC10">'Segmented Business Analysis'!$P$110</definedName>
    <definedName name="SB_OHBusInterestExp_FLD">'Segmented Business Analysis'!$A$110</definedName>
    <definedName name="SB_OHBusLeaseInterestExp_ACT1" localSheetId="0">'[1]Segmented Business Analysis'!#REF!</definedName>
    <definedName name="SB_OHBusLeaseInterestExp_ACT1">'Segmented Business Analysis'!#REF!</definedName>
    <definedName name="SB_OHBusLeaseInterestExp_ACT2">'Segmented Business Analysis'!$C$109</definedName>
    <definedName name="SB_OHBusLeaseInterestExp_ACT3">'Segmented Business Analysis'!$D$109</definedName>
    <definedName name="SB_OHBusLeaseInterestExp_FC01">'Segmented Business Analysis'!$G$109</definedName>
    <definedName name="SB_OHBusLeaseInterestExp_FC02">'Segmented Business Analysis'!$H$109</definedName>
    <definedName name="SB_OHBusLeaseInterestExp_FC03">'Segmented Business Analysis'!$I$109</definedName>
    <definedName name="SB_OHBusLeaseInterestExp_FC04">'Segmented Business Analysis'!$J$109</definedName>
    <definedName name="SB_OHBusLeaseInterestExp_FC05">'Segmented Business Analysis'!$K$109</definedName>
    <definedName name="SB_OHBusLeaseInterestExp_FC06">'Segmented Business Analysis'!$L$109</definedName>
    <definedName name="SB_OHBusLeaseInterestExp_FC07">'Segmented Business Analysis'!$M$109</definedName>
    <definedName name="SB_OHBusLeaseInterestExp_FC08">'Segmented Business Analysis'!$N$109</definedName>
    <definedName name="SB_OHBusLeaseInterestExp_FC09">'Segmented Business Analysis'!$O$109</definedName>
    <definedName name="SB_OHBusLeaseInterestExp_FC10">'Segmented Business Analysis'!$P$109</definedName>
    <definedName name="SB_OHBusLeaseInterestExp_FLD">'Segmented Business Analysis'!$A$109</definedName>
    <definedName name="SB_OHBusNCI_ACT1" localSheetId="0">'[1]Segmented Business Analysis'!#REF!</definedName>
    <definedName name="SB_OHBusNCI_ACT1">'Segmented Business Analysis'!#REF!</definedName>
    <definedName name="SB_OHBusNCI_ACT2">'Segmented Business Analysis'!$C$91</definedName>
    <definedName name="SB_OHBusNCI_ACT3">'Segmented Business Analysis'!$D$91</definedName>
    <definedName name="SB_OHBusNCI_FC01">'Segmented Business Analysis'!$G$91</definedName>
    <definedName name="SB_OHBusNCI_FC02">'Segmented Business Analysis'!$H$91</definedName>
    <definedName name="SB_OHBusNCI_FC03">'Segmented Business Analysis'!$I$91</definedName>
    <definedName name="SB_OHBusNCI_FC04">'Segmented Business Analysis'!$J$91</definedName>
    <definedName name="SB_OHBusNCI_FC05">'Segmented Business Analysis'!$K$91</definedName>
    <definedName name="SB_OHBusNCI_FC06">'Segmented Business Analysis'!$L$91</definedName>
    <definedName name="SB_OHBusNCI_FC07">'Segmented Business Analysis'!$M$91</definedName>
    <definedName name="SB_OHBusNCI_FC08">'Segmented Business Analysis'!$N$91</definedName>
    <definedName name="SB_OHBusNCI_FC09">'Segmented Business Analysis'!$O$91</definedName>
    <definedName name="SB_OHBusNCI_FC10">'Segmented Business Analysis'!$P$91</definedName>
    <definedName name="SB_OHBusNCI_FLD">'Segmented Business Analysis'!$A$91</definedName>
    <definedName name="SB_OHBusNetOpSurpDef_ACT1" localSheetId="0">'[1]Segmented Business Analysis'!#REF!</definedName>
    <definedName name="SB_OHBusNetOpSurpDef_ACT1">'Segmented Business Analysis'!#REF!</definedName>
    <definedName name="SB_OHBusNetOpSurpDef_ACT2">'Segmented Business Analysis'!$C$113</definedName>
    <definedName name="SB_OHBusNetOpSurpDef_ACT3">'Segmented Business Analysis'!$D$113</definedName>
    <definedName name="SB_OHBusNetOpSurpDef_FC01">'Segmented Business Analysis'!$G$113</definedName>
    <definedName name="SB_OHBusNetOpSurpDef_FC02">'Segmented Business Analysis'!$H$113</definedName>
    <definedName name="SB_OHBusNetOpSurpDef_FC03">'Segmented Business Analysis'!$I$113</definedName>
    <definedName name="SB_OHBusNetOpSurpDef_FC04">'Segmented Business Analysis'!$J$113</definedName>
    <definedName name="SB_OHBusNetOpSurpDef_FC05">'Segmented Business Analysis'!$K$113</definedName>
    <definedName name="SB_OHBusNetOpSurpDef_FC06">'Segmented Business Analysis'!$L$113</definedName>
    <definedName name="SB_OHBusNetOpSurpDef_FC07">'Segmented Business Analysis'!$M$113</definedName>
    <definedName name="SB_OHBusNetOpSurpDef_FC08">'Segmented Business Analysis'!$N$113</definedName>
    <definedName name="SB_OHBusNetOpSurpDef_FC09">'Segmented Business Analysis'!$O$113</definedName>
    <definedName name="SB_OHBusNetOpSurpDef_FC10">'Segmented Business Analysis'!$P$113</definedName>
    <definedName name="SB_OHBusNetOpSurpDef_FLD">'Segmented Business Analysis'!$A$113</definedName>
    <definedName name="SB_OHBusNetSurpDef_ACT1" localSheetId="0">'[1]Segmented Business Analysis'!#REF!</definedName>
    <definedName name="SB_OHBusNetSurpDef_ACT1">'Segmented Business Analysis'!#REF!</definedName>
    <definedName name="SB_OHBusNetSurpDef_ACT2">'Segmented Business Analysis'!$C$111</definedName>
    <definedName name="SB_OHBusNetSurpDef_ACT3">'Segmented Business Analysis'!$D$111</definedName>
    <definedName name="SB_OHBusNetSurpDef_FC01">'Segmented Business Analysis'!$G$111</definedName>
    <definedName name="SB_OHBusNetSurpDef_FC02">'Segmented Business Analysis'!$H$111</definedName>
    <definedName name="SB_OHBusNetSurpDef_FC03">'Segmented Business Analysis'!$I$111</definedName>
    <definedName name="SB_OHBusNetSurpDef_FC04">'Segmented Business Analysis'!$J$111</definedName>
    <definedName name="SB_OHBusNetSurpDef_FC05">'Segmented Business Analysis'!$K$111</definedName>
    <definedName name="SB_OHBusNetSurpDef_FC06">'Segmented Business Analysis'!$L$111</definedName>
    <definedName name="SB_OHBusNetSurpDef_FC07">'Segmented Business Analysis'!$M$111</definedName>
    <definedName name="SB_OHBusNetSurpDef_FC08">'Segmented Business Analysis'!$N$111</definedName>
    <definedName name="SB_OHBusNetSurpDef_FC09">'Segmented Business Analysis'!$O$111</definedName>
    <definedName name="SB_OHBusNetSurpDef_FC10">'Segmented Business Analysis'!$P$111</definedName>
    <definedName name="SB_OHBusNetSurpDef_FLD">'Segmented Business Analysis'!$A$111</definedName>
    <definedName name="SB_OHBusNonCapMaint_ACT1" localSheetId="0">'[1]Segmented Business Analysis'!#REF!</definedName>
    <definedName name="SB_OHBusNonCapMaint_ACT1">'Segmented Business Analysis'!#REF!</definedName>
    <definedName name="SB_OHBusNonCapMaint_ACT2">'Segmented Business Analysis'!$C$97</definedName>
    <definedName name="SB_OHBusNonCapMaint_ACT3">'Segmented Business Analysis'!$D$97</definedName>
    <definedName name="SB_OHBusNonCapMaint_FC01">'Segmented Business Analysis'!$G$97</definedName>
    <definedName name="SB_OHBusNonCapMaint_FC02">'Segmented Business Analysis'!$H$97</definedName>
    <definedName name="SB_OHBusNonCapMaint_FC03">'Segmented Business Analysis'!$I$97</definedName>
    <definedName name="SB_OHBusNonCapMaint_FC04">'Segmented Business Analysis'!$J$97</definedName>
    <definedName name="SB_OHBusNonCapMaint_FC05">'Segmented Business Analysis'!$K$97</definedName>
    <definedName name="SB_OHBusNonCapMaint_FC06">'Segmented Business Analysis'!$L$97</definedName>
    <definedName name="SB_OHBusNonCapMaint_FC07">'Segmented Business Analysis'!$M$97</definedName>
    <definedName name="SB_OHBusNonCapMaint_FC08">'Segmented Business Analysis'!$N$97</definedName>
    <definedName name="SB_OHBusNonCapMaint_FC09">'Segmented Business Analysis'!$O$97</definedName>
    <definedName name="SB_OHBusNonCapMaint_FC10">'Segmented Business Analysis'!$P$97</definedName>
    <definedName name="SB_OHBusNonCapMaint_FLD">'Segmented Business Analysis'!$A$97</definedName>
    <definedName name="SB_OHBusNumTenancyAgreemt_ACT1" localSheetId="0">'[1]Segmented Business Analysis'!#REF!</definedName>
    <definedName name="SB_OHBusNumTenancyAgreemt_ACT1">'Segmented Business Analysis'!#REF!</definedName>
    <definedName name="SB_OHBusNumTenancyAgreemt_ACT2">'Segmented Business Analysis'!$C$116</definedName>
    <definedName name="SB_OHBusNumTenancyAgreemt_ACT3">'Segmented Business Analysis'!$D$116</definedName>
    <definedName name="SB_OHBusNumTenancyAgreemt_FC01">'Segmented Business Analysis'!$G$116</definedName>
    <definedName name="SB_OHBusNumTenancyAgreemt_FC02">'Segmented Business Analysis'!$H$116</definedName>
    <definedName name="SB_OHBusNumTenancyAgreemt_FC03">'Segmented Business Analysis'!$I$116</definedName>
    <definedName name="SB_OHBusNumTenancyAgreemt_FC04">'Segmented Business Analysis'!$J$116</definedName>
    <definedName name="SB_OHBusNumTenancyAgreemt_FC05">'Segmented Business Analysis'!$K$116</definedName>
    <definedName name="SB_OHBusNumTenancyAgreemt_FC06">'Segmented Business Analysis'!$L$116</definedName>
    <definedName name="SB_OHBusNumTenancyAgreemt_FC07">'Segmented Business Analysis'!$M$116</definedName>
    <definedName name="SB_OHBusNumTenancyAgreemt_FC08">'Segmented Business Analysis'!$N$116</definedName>
    <definedName name="SB_OHBusNumTenancyAgreemt_FC09">'Segmented Business Analysis'!$O$116</definedName>
    <definedName name="SB_OHBusNumTenancyAgreemt_FC10">'Segmented Business Analysis'!$P$116</definedName>
    <definedName name="SB_OHBusNumTenancyAgreemt_FLD">'Segmented Business Analysis'!$A$116</definedName>
    <definedName name="SB_OHBusOperatingExp_ACT1" localSheetId="0">'[1]Segmented Business Analysis'!#REF!</definedName>
    <definedName name="SB_OHBusOperatingExp_ACT1">'Segmented Business Analysis'!#REF!</definedName>
    <definedName name="SB_OHBusOperatingExp_ACT2">'Segmented Business Analysis'!$C$102</definedName>
    <definedName name="SB_OHBusOperatingExp_ACT3">'Segmented Business Analysis'!$D$102</definedName>
    <definedName name="SB_OHBusOperatingExp_FC01">'Segmented Business Analysis'!$G$102</definedName>
    <definedName name="SB_OHBusOperatingExp_FC02">'Segmented Business Analysis'!$H$102</definedName>
    <definedName name="SB_OHBusOperatingExp_FC03">'Segmented Business Analysis'!$I$102</definedName>
    <definedName name="SB_OHBusOperatingExp_FC04">'Segmented Business Analysis'!$J$102</definedName>
    <definedName name="SB_OHBusOperatingExp_FC05">'Segmented Business Analysis'!$K$102</definedName>
    <definedName name="SB_OHBusOperatingExp_FC06">'Segmented Business Analysis'!$L$102</definedName>
    <definedName name="SB_OHBusOperatingExp_FC07">'Segmented Business Analysis'!$M$102</definedName>
    <definedName name="SB_OHBusOperatingExp_FC08">'Segmented Business Analysis'!$N$102</definedName>
    <definedName name="SB_OHBusOperatingExp_FC09">'Segmented Business Analysis'!$O$102</definedName>
    <definedName name="SB_OHBusOperatingExp_FC10">'Segmented Business Analysis'!$P$102</definedName>
    <definedName name="SB_OHBusOperatingExp_FLD">'Segmented Business Analysis'!$A$102</definedName>
    <definedName name="SB_OHBusOpGrants_ACT1" localSheetId="0">'[1]Segmented Business Analysis'!#REF!</definedName>
    <definedName name="SB_OHBusOpGrants_ACT1">'Segmented Business Analysis'!#REF!</definedName>
    <definedName name="SB_OHBusOpGrants_ACT2">'Segmented Business Analysis'!$C$88</definedName>
    <definedName name="SB_OHBusOpGrants_ACT3">'Segmented Business Analysis'!$D$88</definedName>
    <definedName name="SB_OHBusOpGrants_FC01">'Segmented Business Analysis'!$G$88</definedName>
    <definedName name="SB_OHBusOpGrants_FC02">'Segmented Business Analysis'!$H$88</definedName>
    <definedName name="SB_OHBusOpGrants_FC03">'Segmented Business Analysis'!$I$88</definedName>
    <definedName name="SB_OHBusOpGrants_FC04">'Segmented Business Analysis'!$J$88</definedName>
    <definedName name="SB_OHBusOpGrants_FC05">'Segmented Business Analysis'!$K$88</definedName>
    <definedName name="SB_OHBusOpGrants_FC06">'Segmented Business Analysis'!$L$88</definedName>
    <definedName name="SB_OHBusOpGrants_FC07">'Segmented Business Analysis'!$M$88</definedName>
    <definedName name="SB_OHBusOpGrants_FC08">'Segmented Business Analysis'!$N$88</definedName>
    <definedName name="SB_OHBusOpGrants_FC09">'Segmented Business Analysis'!$O$88</definedName>
    <definedName name="SB_OHBusOpGrants_FC10">'Segmented Business Analysis'!$P$88</definedName>
    <definedName name="SB_OHBusOpGrants_FLD">'Segmented Business Analysis'!$A$88</definedName>
    <definedName name="SB_OHBusOthExp_ACT1" localSheetId="0">'[1]Segmented Business Analysis'!#REF!</definedName>
    <definedName name="SB_OHBusOthExp_ACT1">'Segmented Business Analysis'!#REF!</definedName>
    <definedName name="SB_OHBusOthExp_ACT2">'Segmented Business Analysis'!$C$101</definedName>
    <definedName name="SB_OHBusOthExp_ACT3">'Segmented Business Analysis'!$D$101</definedName>
    <definedName name="SB_OHBusOthExp_FC01">'Segmented Business Analysis'!$G$101</definedName>
    <definedName name="SB_OHBusOthExp_FC02">'Segmented Business Analysis'!$H$101</definedName>
    <definedName name="SB_OHBusOthExp_FC03">'Segmented Business Analysis'!$I$101</definedName>
    <definedName name="SB_OHBusOthExp_FC04">'Segmented Business Analysis'!$J$101</definedName>
    <definedName name="SB_OHBusOthExp_FC05">'Segmented Business Analysis'!$K$101</definedName>
    <definedName name="SB_OHBusOthExp_FC06">'Segmented Business Analysis'!$L$101</definedName>
    <definedName name="SB_OHBusOthExp_FC07">'Segmented Business Analysis'!$M$101</definedName>
    <definedName name="SB_OHBusOthExp_FC08">'Segmented Business Analysis'!$N$101</definedName>
    <definedName name="SB_OHBusOthExp_FC09">'Segmented Business Analysis'!$O$101</definedName>
    <definedName name="SB_OHBusOthExp_FC10">'Segmented Business Analysis'!$P$101</definedName>
    <definedName name="SB_OHBusOthExp_FLD">'Segmented Business Analysis'!$A$101</definedName>
    <definedName name="SB_OHBusOthFixedIntangibleAssets_ACT1" localSheetId="0">'[1]Segmented Business Analysis'!#REF!</definedName>
    <definedName name="SB_OHBusOthFixedIntangibleAssets_ACT1">'Segmented Business Analysis'!#REF!</definedName>
    <definedName name="SB_OHBusOthFixedIntangibleAssets_ACT2">'Segmented Business Analysis'!$C$108</definedName>
    <definedName name="SB_OHBusOthFixedIntangibleAssets_ACT3">'Segmented Business Analysis'!$D$108</definedName>
    <definedName name="SB_OHBusOthFixedIntangibleAssets_FC01">'Segmented Business Analysis'!$G$108</definedName>
    <definedName name="SB_OHBusOthFixedIntangibleAssets_FC02">'Segmented Business Analysis'!$H$108</definedName>
    <definedName name="SB_OHBusOthFixedIntangibleAssets_FC03">'Segmented Business Analysis'!$I$108</definedName>
    <definedName name="SB_OHBusOthFixedIntangibleAssets_FC04">'Segmented Business Analysis'!$J$108</definedName>
    <definedName name="SB_OHBusOthFixedIntangibleAssets_FC05">'Segmented Business Analysis'!$K$108</definedName>
    <definedName name="SB_OHBusOthFixedIntangibleAssets_FC06">'Segmented Business Analysis'!$L$108</definedName>
    <definedName name="SB_OHBusOthFixedIntangibleAssets_FC07">'Segmented Business Analysis'!$M$108</definedName>
    <definedName name="SB_OHBusOthFixedIntangibleAssets_FC08">'Segmented Business Analysis'!$N$108</definedName>
    <definedName name="SB_OHBusOthFixedIntangibleAssets_FC09">'Segmented Business Analysis'!$O$108</definedName>
    <definedName name="SB_OHBusOthFixedIntangibleAssets_FC10">'Segmented Business Analysis'!$P$108</definedName>
    <definedName name="SB_OHBusOthFixedIntangibleAssets_FLD">'Segmented Business Analysis'!$A$108</definedName>
    <definedName name="SB_OHBusOthRev_ACT1" localSheetId="0">'[1]Segmented Business Analysis'!#REF!</definedName>
    <definedName name="SB_OHBusOthRev_ACT1">'Segmented Business Analysis'!#REF!</definedName>
    <definedName name="SB_OHBusOthRev_ACT2">'Segmented Business Analysis'!$C$92</definedName>
    <definedName name="SB_OHBusOthRev_ACT3">'Segmented Business Analysis'!$D$92</definedName>
    <definedName name="SB_OHBusOthRev_FC01">'Segmented Business Analysis'!$G$92</definedName>
    <definedName name="SB_OHBusOthRev_FC02">'Segmented Business Analysis'!$H$92</definedName>
    <definedName name="SB_OHBusOthRev_FC03">'Segmented Business Analysis'!$I$92</definedName>
    <definedName name="SB_OHBusOthRev_FC04">'Segmented Business Analysis'!$J$92</definedName>
    <definedName name="SB_OHBusOthRev_FC05">'Segmented Business Analysis'!$K$92</definedName>
    <definedName name="SB_OHBusOthRev_FC06">'Segmented Business Analysis'!$L$92</definedName>
    <definedName name="SB_OHBusOthRev_FC07">'Segmented Business Analysis'!$M$92</definedName>
    <definedName name="SB_OHBusOthRev_FC08">'Segmented Business Analysis'!$N$92</definedName>
    <definedName name="SB_OHBusOthRev_FC09">'Segmented Business Analysis'!$O$92</definedName>
    <definedName name="SB_OHBusOthRev_FC10">'Segmented Business Analysis'!$P$92</definedName>
    <definedName name="SB_OHBusOthRev_FLD">'Segmented Business Analysis'!$A$92</definedName>
    <definedName name="SB_OHBusPropertyExp_ACT1" localSheetId="0">'[1]Segmented Business Analysis'!#REF!</definedName>
    <definedName name="SB_OHBusPropertyExp_ACT1">'Segmented Business Analysis'!#REF!</definedName>
    <definedName name="SB_OHBusPropertyExp_ACT2">'Segmented Business Analysis'!$C$95</definedName>
    <definedName name="SB_OHBusPropertyExp_ACT3">'Segmented Business Analysis'!$D$95</definedName>
    <definedName name="SB_OHBusPropertyExp_FC01">'Segmented Business Analysis'!$G$95</definedName>
    <definedName name="SB_OHBusPropertyExp_FC02">'Segmented Business Analysis'!$H$95</definedName>
    <definedName name="SB_OHBusPropertyExp_FC03">'Segmented Business Analysis'!$I$95</definedName>
    <definedName name="SB_OHBusPropertyExp_FC04">'Segmented Business Analysis'!$J$95</definedName>
    <definedName name="SB_OHBusPropertyExp_FC05">'Segmented Business Analysis'!$K$95</definedName>
    <definedName name="SB_OHBusPropertyExp_FC06">'Segmented Business Analysis'!$L$95</definedName>
    <definedName name="SB_OHBusPropertyExp_FC07">'Segmented Business Analysis'!$M$95</definedName>
    <definedName name="SB_OHBusPropertyExp_FC08">'Segmented Business Analysis'!$N$95</definedName>
    <definedName name="SB_OHBusPropertyExp_FC09">'Segmented Business Analysis'!$O$95</definedName>
    <definedName name="SB_OHBusPropertyExp_FC10">'Segmented Business Analysis'!$P$95</definedName>
    <definedName name="SB_OHBusPropertyExp_FLD">'Segmented Business Analysis'!$A$95</definedName>
    <definedName name="SB_OHBusRentRev_ACT1" localSheetId="0">'[1]Segmented Business Analysis'!#REF!</definedName>
    <definedName name="SB_OHBusRentRev_ACT1">'Segmented Business Analysis'!#REF!</definedName>
    <definedName name="SB_OHBusRentRev_ACT2">'Segmented Business Analysis'!$C$87</definedName>
    <definedName name="SB_OHBusRentRev_ACT3">'Segmented Business Analysis'!$D$87</definedName>
    <definedName name="SB_OHBusRentRev_FC01">'Segmented Business Analysis'!$G$87</definedName>
    <definedName name="SB_OHBusRentRev_FC02">'Segmented Business Analysis'!$H$87</definedName>
    <definedName name="SB_OHBusRentRev_FC03">'Segmented Business Analysis'!$I$87</definedName>
    <definedName name="SB_OHBusRentRev_FC04">'Segmented Business Analysis'!$J$87</definedName>
    <definedName name="SB_OHBusRentRev_FC05">'Segmented Business Analysis'!$K$87</definedName>
    <definedName name="SB_OHBusRentRev_FC06">'Segmented Business Analysis'!$L$87</definedName>
    <definedName name="SB_OHBusRentRev_FC07">'Segmented Business Analysis'!$M$87</definedName>
    <definedName name="SB_OHBusRentRev_FC08">'Segmented Business Analysis'!$N$87</definedName>
    <definedName name="SB_OHBusRentRev_FC09">'Segmented Business Analysis'!$O$87</definedName>
    <definedName name="SB_OHBusRentRev_FC10">'Segmented Business Analysis'!$P$87</definedName>
    <definedName name="SB_OHBusRentRev_FLD">'Segmented Business Analysis'!$A$87</definedName>
    <definedName name="SB_OHBusRespMaint_ACT1" localSheetId="0">'[1]Segmented Business Analysis'!#REF!</definedName>
    <definedName name="SB_OHBusRespMaint_ACT1">'Segmented Business Analysis'!#REF!</definedName>
    <definedName name="SB_OHBusRespMaint_ACT2">'Segmented Business Analysis'!$C$96</definedName>
    <definedName name="SB_OHBusRespMaint_ACT3">'Segmented Business Analysis'!$D$96</definedName>
    <definedName name="SB_OHBusRespMaint_FC01">'Segmented Business Analysis'!$G$96</definedName>
    <definedName name="SB_OHBusRespMaint_FC02">'Segmented Business Analysis'!$H$96</definedName>
    <definedName name="SB_OHBusRespMaint_FC03">'Segmented Business Analysis'!$I$96</definedName>
    <definedName name="SB_OHBusRespMaint_FC04">'Segmented Business Analysis'!$J$96</definedName>
    <definedName name="SB_OHBusRespMaint_FC05">'Segmented Business Analysis'!$K$96</definedName>
    <definedName name="SB_OHBusRespMaint_FC06">'Segmented Business Analysis'!$L$96</definedName>
    <definedName name="SB_OHBusRespMaint_FC07">'Segmented Business Analysis'!$M$96</definedName>
    <definedName name="SB_OHBusRespMaint_FC08">'Segmented Business Analysis'!$N$96</definedName>
    <definedName name="SB_OHBusRespMaint_FC09">'Segmented Business Analysis'!$O$96</definedName>
    <definedName name="SB_OHBusRespMaint_FC10">'Segmented Business Analysis'!$P$96</definedName>
    <definedName name="SB_OHBusRespMaint_FLD">'Segmented Business Analysis'!$A$96</definedName>
    <definedName name="SB_OHBusSvcIncomeFees_ACT1" localSheetId="0">'[1]Segmented Business Analysis'!#REF!</definedName>
    <definedName name="SB_OHBusSvcIncomeFees_ACT1">'Segmented Business Analysis'!#REF!</definedName>
    <definedName name="SB_OHBusSvcIncomeFees_ACT2">'Segmented Business Analysis'!$C$90</definedName>
    <definedName name="SB_OHBusSvcIncomeFees_ACT3">'Segmented Business Analysis'!$D$90</definedName>
    <definedName name="SB_OHBusSvcIncomeFees_FC01">'Segmented Business Analysis'!$G$90</definedName>
    <definedName name="SB_OHBusSvcIncomeFees_FC02">'Segmented Business Analysis'!$H$90</definedName>
    <definedName name="SB_OHBusSvcIncomeFees_FC03">'Segmented Business Analysis'!$I$90</definedName>
    <definedName name="SB_OHBusSvcIncomeFees_FC04">'Segmented Business Analysis'!$J$90</definedName>
    <definedName name="SB_OHBusSvcIncomeFees_FC05">'Segmented Business Analysis'!$K$90</definedName>
    <definedName name="SB_OHBusSvcIncomeFees_FC06">'Segmented Business Analysis'!$L$90</definedName>
    <definedName name="SB_OHBusSvcIncomeFees_FC07">'Segmented Business Analysis'!$M$90</definedName>
    <definedName name="SB_OHBusSvcIncomeFees_FC08">'Segmented Business Analysis'!$N$90</definedName>
    <definedName name="SB_OHBusSvcIncomeFees_FC09">'Segmented Business Analysis'!$O$90</definedName>
    <definedName name="SB_OHBusSvcIncomeFees_FC10">'Segmented Business Analysis'!$P$90</definedName>
    <definedName name="SB_OHBusSvcIncomeFees_FLD">'Segmented Business Analysis'!$A$90</definedName>
    <definedName name="SB_OHBusTotalIncome_ACT1" localSheetId="0">'[1]Segmented Business Analysis'!#REF!</definedName>
    <definedName name="SB_OHBusTotalIncome_ACT1">'Segmented Business Analysis'!#REF!</definedName>
    <definedName name="SB_OHBusTotalIncome_ACT2">'Segmented Business Analysis'!$C$93</definedName>
    <definedName name="SB_OHBusTotalIncome_ACT3">'Segmented Business Analysis'!$D$93</definedName>
    <definedName name="SB_OHBusTotalIncome_FC01">'Segmented Business Analysis'!$G$93</definedName>
    <definedName name="SB_OHBusTotalIncome_FC02">'Segmented Business Analysis'!$H$93</definedName>
    <definedName name="SB_OHBusTotalIncome_FC03">'Segmented Business Analysis'!$I$93</definedName>
    <definedName name="SB_OHBusTotalIncome_FC04">'Segmented Business Analysis'!$J$93</definedName>
    <definedName name="SB_OHBusTotalIncome_FC05">'Segmented Business Analysis'!$K$93</definedName>
    <definedName name="SB_OHBusTotalIncome_FC06">'Segmented Business Analysis'!$L$93</definedName>
    <definedName name="SB_OHBusTotalIncome_FC07">'Segmented Business Analysis'!$M$93</definedName>
    <definedName name="SB_OHBusTotalIncome_FC08">'Segmented Business Analysis'!$N$93</definedName>
    <definedName name="SB_OHBusTotalIncome_FC09">'Segmented Business Analysis'!$O$93</definedName>
    <definedName name="SB_OHBusTotalIncome_FC10">'Segmented Business Analysis'!$P$93</definedName>
    <definedName name="SB_OHBusTotalIncome_FLD">'Segmented Business Analysis'!$A$93</definedName>
    <definedName name="SB_OHBusTotalManagedGov_ACT1" localSheetId="0">'[1]Segmented Business Analysis'!#REF!</definedName>
    <definedName name="SB_OHBusTotalManagedGov_ACT1">'Segmented Business Analysis'!#REF!</definedName>
    <definedName name="SB_OHBusTotalManagedGov_ACT2">'Segmented Business Analysis'!$C$114</definedName>
    <definedName name="SB_OHBusTotalManagedGov_ACT3">'Segmented Business Analysis'!$D$114</definedName>
    <definedName name="SB_OHBusTotalManagedGov_FC01">'Segmented Business Analysis'!$G$114</definedName>
    <definedName name="SB_OHBusTotalManagedGov_FC02">'Segmented Business Analysis'!$H$114</definedName>
    <definedName name="SB_OHBusTotalManagedGov_FC03">'Segmented Business Analysis'!$I$114</definedName>
    <definedName name="SB_OHBusTotalManagedGov_FC04">'Segmented Business Analysis'!$J$114</definedName>
    <definedName name="SB_OHBusTotalManagedGov_FC05">'Segmented Business Analysis'!$K$114</definedName>
    <definedName name="SB_OHBusTotalManagedGov_FC06">'Segmented Business Analysis'!$L$114</definedName>
    <definedName name="SB_OHBusTotalManagedGov_FC07">'Segmented Business Analysis'!$M$114</definedName>
    <definedName name="SB_OHBusTotalManagedGov_FC08">'Segmented Business Analysis'!$N$114</definedName>
    <definedName name="SB_OHBusTotalManagedGov_FC09">'Segmented Business Analysis'!$O$114</definedName>
    <definedName name="SB_OHBusTotalManagedGov_FC10">'Segmented Business Analysis'!$P$114</definedName>
    <definedName name="SB_OHBusTotalManagedGov_FLD">'Segmented Business Analysis'!$A$114</definedName>
    <definedName name="SB_OHBusTotalManagedOth_ACT1" localSheetId="0">'[1]Segmented Business Analysis'!#REF!</definedName>
    <definedName name="SB_OHBusTotalManagedOth_ACT1">'Segmented Business Analysis'!#REF!</definedName>
    <definedName name="SB_OHBusTotalManagedOth_ACT2">'Segmented Business Analysis'!$C$115</definedName>
    <definedName name="SB_OHBusTotalManagedOth_ACT3">'Segmented Business Analysis'!$D$115</definedName>
    <definedName name="SB_OHBusTotalManagedOth_FC01">'Segmented Business Analysis'!$G$115</definedName>
    <definedName name="SB_OHBusTotalManagedOth_FC02">'Segmented Business Analysis'!$H$115</definedName>
    <definedName name="SB_OHBusTotalManagedOth_FC03">'Segmented Business Analysis'!$I$115</definedName>
    <definedName name="SB_OHBusTotalManagedOth_FC04">'Segmented Business Analysis'!$J$115</definedName>
    <definedName name="SB_OHBusTotalManagedOth_FC05">'Segmented Business Analysis'!$K$115</definedName>
    <definedName name="SB_OHBusTotalManagedOth_FC06">'Segmented Business Analysis'!$L$115</definedName>
    <definedName name="SB_OHBusTotalManagedOth_FC07">'Segmented Business Analysis'!$M$115</definedName>
    <definedName name="SB_OHBusTotalManagedOth_FC08">'Segmented Business Analysis'!$N$115</definedName>
    <definedName name="SB_OHBusTotalManagedOth_FC09">'Segmented Business Analysis'!$O$115</definedName>
    <definedName name="SB_OHBusTotalManagedOth_FC10">'Segmented Business Analysis'!$P$115</definedName>
    <definedName name="SB_OHBusTotalManagedOth_FLD">'Segmented Business Analysis'!$A$115</definedName>
    <definedName name="SB_OHBusTotalUnitsDevAcq_ACT1" localSheetId="0">'[1]Segmented Business Analysis'!#REF!</definedName>
    <definedName name="SB_OHBusTotalUnitsDevAcq_ACT1">'Segmented Business Analysis'!#REF!</definedName>
    <definedName name="SB_OHBusTotalUnitsDevAcq_ACT2">'Segmented Business Analysis'!$C$118</definedName>
    <definedName name="SB_OHBusTotalUnitsDevAcq_ACT3">'Segmented Business Analysis'!$D$118</definedName>
    <definedName name="SB_OHBusTotalUnitsDevAcq_FC01">'Segmented Business Analysis'!$G$118</definedName>
    <definedName name="SB_OHBusTotalUnitsDevAcq_FC02">'Segmented Business Analysis'!$H$118</definedName>
    <definedName name="SB_OHBusTotalUnitsDevAcq_FC03">'Segmented Business Analysis'!$I$118</definedName>
    <definedName name="SB_OHBusTotalUnitsDevAcq_FC04">'Segmented Business Analysis'!$J$118</definedName>
    <definedName name="SB_OHBusTotalUnitsDevAcq_FC05">'Segmented Business Analysis'!$K$118</definedName>
    <definedName name="SB_OHBusTotalUnitsDevAcq_FC06">'Segmented Business Analysis'!$L$118</definedName>
    <definedName name="SB_OHBusTotalUnitsDevAcq_FC07">'Segmented Business Analysis'!$M$118</definedName>
    <definedName name="SB_OHBusTotalUnitsDevAcq_FC08">'Segmented Business Analysis'!$N$118</definedName>
    <definedName name="SB_OHBusTotalUnitsDevAcq_FC09">'Segmented Business Analysis'!$O$118</definedName>
    <definedName name="SB_OHBusTotalUnitsDevAcq_FC10">'Segmented Business Analysis'!$P$118</definedName>
    <definedName name="SB_OHBusTotalUnitsDevAcq_FLD">'Segmented Business Analysis'!$A$118</definedName>
    <definedName name="SB_OHBusTotalUnitsTransferred_ACT1" localSheetId="0">'[1]Segmented Business Analysis'!#REF!</definedName>
    <definedName name="SB_OHBusTotalUnitsTransferred_ACT1">'Segmented Business Analysis'!#REF!</definedName>
    <definedName name="SB_OHBusTotalUnitsTransferred_ACT2">'Segmented Business Analysis'!$C$119</definedName>
    <definedName name="SB_OHBusTotalUnitsTransferred_ACT3">'Segmented Business Analysis'!$D$119</definedName>
    <definedName name="SB_OHBusTotalUnitsTransferred_FC01">'Segmented Business Analysis'!$G$119</definedName>
    <definedName name="SB_OHBusTotalUnitsTransferred_FC02">'Segmented Business Analysis'!$H$119</definedName>
    <definedName name="SB_OHBusTotalUnitsTransferred_FC03">'Segmented Business Analysis'!$I$119</definedName>
    <definedName name="SB_OHBusTotalUnitsTransferred_FC04">'Segmented Business Analysis'!$J$119</definedName>
    <definedName name="SB_OHBusTotalUnitsTransferred_FC05">'Segmented Business Analysis'!$K$119</definedName>
    <definedName name="SB_OHBusTotalUnitsTransferred_FC06">'Segmented Business Analysis'!$L$119</definedName>
    <definedName name="SB_OHBusTotalUnitsTransferred_FC07">'Segmented Business Analysis'!$M$119</definedName>
    <definedName name="SB_OHBusTotalUnitsTransferred_FC08">'Segmented Business Analysis'!$N$119</definedName>
    <definedName name="SB_OHBusTotalUnitsTransferred_FC09">'Segmented Business Analysis'!$O$119</definedName>
    <definedName name="SB_OHBusTotalUnitsTransferred_FC10">'Segmented Business Analysis'!$P$119</definedName>
    <definedName name="SB_OHBusTotalUnitsTransferred_FLD">'Segmented Business Analysis'!$A$119</definedName>
    <definedName name="SB_ONHBusApportCoprOverhead_ACT1" localSheetId="0">'[1]Segmented Business Analysis'!#REF!</definedName>
    <definedName name="SB_ONHBusApportCoprOverhead_ACT1">'Segmented Business Analysis'!#REF!</definedName>
    <definedName name="SB_ONHBusApportCoprOverhead_ACT2">'Segmented Business Analysis'!$C$129</definedName>
    <definedName name="SB_ONHBusApportCoprOverhead_ACT3">'Segmented Business Analysis'!$D$129</definedName>
    <definedName name="SB_ONHBusApportCoprOverhead_FC01">'Segmented Business Analysis'!$G$129</definedName>
    <definedName name="SB_ONHBusApportCoprOverhead_FC02">'Segmented Business Analysis'!$H$129</definedName>
    <definedName name="SB_ONHBusApportCoprOverhead_FC03">'Segmented Business Analysis'!$I$129</definedName>
    <definedName name="SB_ONHBusApportCoprOverhead_FC04">'Segmented Business Analysis'!$J$129</definedName>
    <definedName name="SB_ONHBusApportCoprOverhead_FC05">'Segmented Business Analysis'!$K$129</definedName>
    <definedName name="SB_ONHBusApportCoprOverhead_FC06">'Segmented Business Analysis'!$L$129</definedName>
    <definedName name="SB_ONHBusApportCoprOverhead_FC07">'Segmented Business Analysis'!$M$129</definedName>
    <definedName name="SB_ONHBusApportCoprOverhead_FC08">'Segmented Business Analysis'!$N$129</definedName>
    <definedName name="SB_ONHBusApportCoprOverhead_FC09">'Segmented Business Analysis'!$O$129</definedName>
    <definedName name="SB_ONHBusApportCoprOverhead_FC10">'Segmented Business Analysis'!$P$129</definedName>
    <definedName name="SB_ONHBusApportCoprOverhead_FLD">'Segmented Business Analysis'!$A$129</definedName>
    <definedName name="SB_ONHBusAvgNumFTE_ACT1" localSheetId="0">'[1]Segmented Business Analysis'!#REF!</definedName>
    <definedName name="SB_ONHBusAvgNumFTE_ACT1">'Segmented Business Analysis'!#REF!</definedName>
    <definedName name="SB_ONHBusAvgNumFTE_ACT2">'Segmented Business Analysis'!$C$142</definedName>
    <definedName name="SB_ONHBusAvgNumFTE_ACT3">'Segmented Business Analysis'!$D$142</definedName>
    <definedName name="SB_ONHBusAvgNumFTE_FC01">'Segmented Business Analysis'!$G$142</definedName>
    <definedName name="SB_ONHBusAvgNumFTE_FC02">'Segmented Business Analysis'!$H$142</definedName>
    <definedName name="SB_ONHBusAvgNumFTE_FC03">'Segmented Business Analysis'!$I$142</definedName>
    <definedName name="SB_ONHBusAvgNumFTE_FC04">'Segmented Business Analysis'!$J$142</definedName>
    <definedName name="SB_ONHBusAvgNumFTE_FC05">'Segmented Business Analysis'!$K$142</definedName>
    <definedName name="SB_ONHBusAvgNumFTE_FC06">'Segmented Business Analysis'!$L$142</definedName>
    <definedName name="SB_ONHBusAvgNumFTE_FC07">'Segmented Business Analysis'!$M$142</definedName>
    <definedName name="SB_ONHBusAvgNumFTE_FC08">'Segmented Business Analysis'!$N$142</definedName>
    <definedName name="SB_ONHBusAvgNumFTE_FC09">'Segmented Business Analysis'!$O$142</definedName>
    <definedName name="SB_ONHBusAvgNumFTE_FC10">'Segmented Business Analysis'!$P$142</definedName>
    <definedName name="SB_ONHBusAvgNumFTE_FLD">'Segmented Business Analysis'!$A$142</definedName>
    <definedName name="SB_ONHBusContribSurpDefOp_ACT1" localSheetId="0">'[1]Segmented Business Analysis'!#REF!</definedName>
    <definedName name="SB_ONHBusContribSurpDefOp_ACT1">'Segmented Business Analysis'!#REF!</definedName>
    <definedName name="SB_ONHBusContribSurpDefOp_ACT2">'Segmented Business Analysis'!$C$134</definedName>
    <definedName name="SB_ONHBusContribSurpDefOp_ACT3">'Segmented Business Analysis'!$D$134</definedName>
    <definedName name="SB_ONHBusContribSurpDefOp_FC01">'Segmented Business Analysis'!$G$134</definedName>
    <definedName name="SB_ONHBusContribSurpDefOp_FC02">'Segmented Business Analysis'!$H$134</definedName>
    <definedName name="SB_ONHBusContribSurpDefOp_FC03">'Segmented Business Analysis'!$I$134</definedName>
    <definedName name="SB_ONHBusContribSurpDefOp_FC04">'Segmented Business Analysis'!$J$134</definedName>
    <definedName name="SB_ONHBusContribSurpDefOp_FC05">'Segmented Business Analysis'!$K$134</definedName>
    <definedName name="SB_ONHBusContribSurpDefOp_FC06">'Segmented Business Analysis'!$L$134</definedName>
    <definedName name="SB_ONHBusContribSurpDefOp_FC07">'Segmented Business Analysis'!$M$134</definedName>
    <definedName name="SB_ONHBusContribSurpDefOp_FC08">'Segmented Business Analysis'!$N$134</definedName>
    <definedName name="SB_ONHBusContribSurpDefOp_FC09">'Segmented Business Analysis'!$O$134</definedName>
    <definedName name="SB_ONHBusContribSurpDefOp_FC10">'Segmented Business Analysis'!$P$134</definedName>
    <definedName name="SB_ONHBusContribSurpDefOp_FLD">'Segmented Business Analysis'!$A$134</definedName>
    <definedName name="SB_ONHBusContribSurpDefTotal_ACT1" localSheetId="0">'[1]Segmented Business Analysis'!#REF!</definedName>
    <definedName name="SB_ONHBusContribSurpDefTotal_ACT1">'Segmented Business Analysis'!#REF!</definedName>
    <definedName name="SB_ONHBusContribSurpDefTotal_ACT2">'Segmented Business Analysis'!$C$133</definedName>
    <definedName name="SB_ONHBusContribSurpDefTotal_ACT3">'Segmented Business Analysis'!$D$133</definedName>
    <definedName name="SB_ONHBusContribSurpDefTotal_FC01">'Segmented Business Analysis'!$G$133</definedName>
    <definedName name="SB_ONHBusContribSurpDefTotal_FC02">'Segmented Business Analysis'!$H$133</definedName>
    <definedName name="SB_ONHBusContribSurpDefTotal_FC03">'Segmented Business Analysis'!$I$133</definedName>
    <definedName name="SB_ONHBusContribSurpDefTotal_FC04">'Segmented Business Analysis'!$J$133</definedName>
    <definedName name="SB_ONHBusContribSurpDefTotal_FC05">'Segmented Business Analysis'!$K$133</definedName>
    <definedName name="SB_ONHBusContribSurpDefTotal_FC06">'Segmented Business Analysis'!$L$133</definedName>
    <definedName name="SB_ONHBusContribSurpDefTotal_FC07">'Segmented Business Analysis'!$M$133</definedName>
    <definedName name="SB_ONHBusContribSurpDefTotal_FC08">'Segmented Business Analysis'!$N$133</definedName>
    <definedName name="SB_ONHBusContribSurpDefTotal_FC09">'Segmented Business Analysis'!$O$133</definedName>
    <definedName name="SB_ONHBusContribSurpDefTotal_FC10">'Segmented Business Analysis'!$P$133</definedName>
    <definedName name="SB_ONHBusContribSurpDefTotal_FLD">'Segmented Business Analysis'!$A$133</definedName>
    <definedName name="SB_ONHBusDepreciation_ACT1" localSheetId="0">'[1]Segmented Business Analysis'!#REF!</definedName>
    <definedName name="SB_ONHBusDepreciation_ACT1">'Segmented Business Analysis'!#REF!</definedName>
    <definedName name="SB_ONHBusDepreciation_ACT2">'Segmented Business Analysis'!$C$136</definedName>
    <definedName name="SB_ONHBusDepreciation_ACT3">'Segmented Business Analysis'!$D$136</definedName>
    <definedName name="SB_ONHBusDepreciation_FC01">'Segmented Business Analysis'!$G$136</definedName>
    <definedName name="SB_ONHBusDepreciation_FC02">'Segmented Business Analysis'!$H$136</definedName>
    <definedName name="SB_ONHBusDepreciation_FC03">'Segmented Business Analysis'!$I$136</definedName>
    <definedName name="SB_ONHBusDepreciation_FC04">'Segmented Business Analysis'!$J$136</definedName>
    <definedName name="SB_ONHBusDepreciation_FC05">'Segmented Business Analysis'!$K$136</definedName>
    <definedName name="SB_ONHBusDepreciation_FC06">'Segmented Business Analysis'!$L$136</definedName>
    <definedName name="SB_ONHBusDepreciation_FC07">'Segmented Business Analysis'!$M$136</definedName>
    <definedName name="SB_ONHBusDepreciation_FC08">'Segmented Business Analysis'!$N$136</definedName>
    <definedName name="SB_ONHBusDepreciation_FC09">'Segmented Business Analysis'!$O$136</definedName>
    <definedName name="SB_ONHBusDepreciation_FC10">'Segmented Business Analysis'!$P$136</definedName>
    <definedName name="SB_ONHBusDepreciation_FLD">'Segmented Business Analysis'!$A$136</definedName>
    <definedName name="SB_ONHBusEmployeeExp_ACT1" localSheetId="0">'[1]Segmented Business Analysis'!#REF!</definedName>
    <definedName name="SB_ONHBusEmployeeExp_ACT1">'Segmented Business Analysis'!#REF!</definedName>
    <definedName name="SB_ONHBusEmployeeExp_ACT2">'Segmented Business Analysis'!$C$128</definedName>
    <definedName name="SB_ONHBusEmployeeExp_ACT3">'Segmented Business Analysis'!$D$128</definedName>
    <definedName name="SB_ONHBusEmployeeExp_FC01">'Segmented Business Analysis'!$G$128</definedName>
    <definedName name="SB_ONHBusEmployeeExp_FC02">'Segmented Business Analysis'!$H$128</definedName>
    <definedName name="SB_ONHBusEmployeeExp_FC03">'Segmented Business Analysis'!$I$128</definedName>
    <definedName name="SB_ONHBusEmployeeExp_FC04">'Segmented Business Analysis'!$J$128</definedName>
    <definedName name="SB_ONHBusEmployeeExp_FC05">'Segmented Business Analysis'!$K$128</definedName>
    <definedName name="SB_ONHBusEmployeeExp_FC06">'Segmented Business Analysis'!$L$128</definedName>
    <definedName name="SB_ONHBusEmployeeExp_FC07">'Segmented Business Analysis'!$M$128</definedName>
    <definedName name="SB_ONHBusEmployeeExp_FC08">'Segmented Business Analysis'!$N$128</definedName>
    <definedName name="SB_ONHBusEmployeeExp_FC09">'Segmented Business Analysis'!$O$128</definedName>
    <definedName name="SB_ONHBusEmployeeExp_FC10">'Segmented Business Analysis'!$P$128</definedName>
    <definedName name="SB_ONHBusEmployeeExp_FLD">'Segmented Business Analysis'!$A$128</definedName>
    <definedName name="SB_ONHBusInterestExp_ACT1" localSheetId="0">'[1]Segmented Business Analysis'!#REF!</definedName>
    <definedName name="SB_ONHBusInterestExp_ACT1">'Segmented Business Analysis'!#REF!</definedName>
    <definedName name="SB_ONHBusInterestExp_ACT2">'Segmented Business Analysis'!$C$138</definedName>
    <definedName name="SB_ONHBusInterestExp_ACT3">'Segmented Business Analysis'!$D$138</definedName>
    <definedName name="SB_ONHBusInterestExp_FC01">'Segmented Business Analysis'!$G$138</definedName>
    <definedName name="SB_ONHBusInterestExp_FC02">'Segmented Business Analysis'!$H$138</definedName>
    <definedName name="SB_ONHBusInterestExp_FC03">'Segmented Business Analysis'!$I$138</definedName>
    <definedName name="SB_ONHBusInterestExp_FC04">'Segmented Business Analysis'!$J$138</definedName>
    <definedName name="SB_ONHBusInterestExp_FC05">'Segmented Business Analysis'!$K$138</definedName>
    <definedName name="SB_ONHBusInterestExp_FC06">'Segmented Business Analysis'!$L$138</definedName>
    <definedName name="SB_ONHBusInterestExp_FC07">'Segmented Business Analysis'!$M$138</definedName>
    <definedName name="SB_ONHBusInterestExp_FC08">'Segmented Business Analysis'!$N$138</definedName>
    <definedName name="SB_ONHBusInterestExp_FC09">'Segmented Business Analysis'!$O$138</definedName>
    <definedName name="SB_ONHBusInterestExp_FC10">'Segmented Business Analysis'!$P$138</definedName>
    <definedName name="SB_ONHBusInterestExp_FLD">'Segmented Business Analysis'!$A$138</definedName>
    <definedName name="SB_ONHBusLeaseInterestExp_ACT1" localSheetId="0">'[1]Segmented Business Analysis'!#REF!</definedName>
    <definedName name="SB_ONHBusLeaseInterestExp_ACT1">'Segmented Business Analysis'!#REF!</definedName>
    <definedName name="SB_ONHBusLeaseInterestExp_ACT2">'Segmented Business Analysis'!$C$137</definedName>
    <definedName name="SB_ONHBusLeaseInterestExp_ACT3">'Segmented Business Analysis'!$D$137</definedName>
    <definedName name="SB_ONHBusLeaseInterestExp_FC01">'Segmented Business Analysis'!$G$137</definedName>
    <definedName name="SB_ONHBusLeaseInterestExp_FC02">'Segmented Business Analysis'!$H$137</definedName>
    <definedName name="SB_ONHBusLeaseInterestExp_FC03">'Segmented Business Analysis'!$I$137</definedName>
    <definedName name="SB_ONHBusLeaseInterestExp_FC04">'Segmented Business Analysis'!$J$137</definedName>
    <definedName name="SB_ONHBusLeaseInterestExp_FC05">'Segmented Business Analysis'!$K$137</definedName>
    <definedName name="SB_ONHBusLeaseInterestExp_FC06">'Segmented Business Analysis'!$L$137</definedName>
    <definedName name="SB_ONHBusLeaseInterestExp_FC07">'Segmented Business Analysis'!$M$137</definedName>
    <definedName name="SB_ONHBusLeaseInterestExp_FC08">'Segmented Business Analysis'!$N$137</definedName>
    <definedName name="SB_ONHBusLeaseInterestExp_FC09">'Segmented Business Analysis'!$O$137</definedName>
    <definedName name="SB_ONHBusLeaseInterestExp_FC10">'Segmented Business Analysis'!$P$137</definedName>
    <definedName name="SB_ONHBusLeaseInterestExp_FLD">'Segmented Business Analysis'!$A$137</definedName>
    <definedName name="SB_ONHBusNCI_ACT1" localSheetId="0">'[1]Segmented Business Analysis'!#REF!</definedName>
    <definedName name="SB_ONHBusNCI_ACT1">'Segmented Business Analysis'!#REF!</definedName>
    <definedName name="SB_ONHBusNCI_ACT2">'Segmented Business Analysis'!$C$124</definedName>
    <definedName name="SB_ONHBusNCI_ACT3">'Segmented Business Analysis'!#REF!</definedName>
    <definedName name="SB_ONHBusNCI_FC01">'Segmented Business Analysis'!$G$124</definedName>
    <definedName name="SB_ONHBusNCI_FC02">'Segmented Business Analysis'!$H$124</definedName>
    <definedName name="SB_ONHBusNCI_FC03">'Segmented Business Analysis'!$I$124</definedName>
    <definedName name="SB_ONHBusNCI_FC04">'Segmented Business Analysis'!$J$124</definedName>
    <definedName name="SB_ONHBusNCI_FC05">'Segmented Business Analysis'!$K$124</definedName>
    <definedName name="SB_ONHBusNCI_FC06">'Segmented Business Analysis'!$L$124</definedName>
    <definedName name="SB_ONHBusNCI_FC07">'Segmented Business Analysis'!$M$124</definedName>
    <definedName name="SB_ONHBusNCI_FC08">'Segmented Business Analysis'!$N$124</definedName>
    <definedName name="SB_ONHBusNCI_FC09">'Segmented Business Analysis'!$O$124</definedName>
    <definedName name="SB_ONHBusNCI_FC10">'Segmented Business Analysis'!$P$124</definedName>
    <definedName name="SB_ONHBusNCI_FLD">'Segmented Business Analysis'!$A$124</definedName>
    <definedName name="SB_ONHBusNetOpSurpDef_ACT1" localSheetId="0">'[1]Segmented Business Analysis'!#REF!</definedName>
    <definedName name="SB_ONHBusNetOpSurpDef_ACT1">'Segmented Business Analysis'!#REF!</definedName>
    <definedName name="SB_ONHBusNetOpSurpDef_ACT2">'Segmented Business Analysis'!$C$141</definedName>
    <definedName name="SB_ONHBusNetOpSurpDef_ACT3">'Segmented Business Analysis'!$D$141</definedName>
    <definedName name="SB_ONHBusNetOpSurpDef_FC01">'Segmented Business Analysis'!$G$141</definedName>
    <definedName name="SB_ONHBusNetOpSurpDef_FC02">'Segmented Business Analysis'!$H$141</definedName>
    <definedName name="SB_ONHBusNetOpSurpDef_FC03">'Segmented Business Analysis'!$I$141</definedName>
    <definedName name="SB_ONHBusNetOpSurpDef_FC04">'Segmented Business Analysis'!$J$141</definedName>
    <definedName name="SB_ONHBusNetOpSurpDef_FC05">'Segmented Business Analysis'!$K$141</definedName>
    <definedName name="SB_ONHBusNetOpSurpDef_FC06">'Segmented Business Analysis'!$L$141</definedName>
    <definedName name="SB_ONHBusNetOpSurpDef_FC07">'Segmented Business Analysis'!$M$141</definedName>
    <definedName name="SB_ONHBusNetOpSurpDef_FC08">'Segmented Business Analysis'!$N$141</definedName>
    <definedName name="SB_ONHBusNetOpSurpDef_FC09">'Segmented Business Analysis'!$O$141</definedName>
    <definedName name="SB_ONHBusNetOpSurpDef_FC10">'Segmented Business Analysis'!$P$141</definedName>
    <definedName name="SB_ONHBusNetOpSurpDef_FLD">'Segmented Business Analysis'!$A$141</definedName>
    <definedName name="SB_ONHBusNetSurpDef_ACT1" localSheetId="0">'[1]Segmented Business Analysis'!#REF!</definedName>
    <definedName name="SB_ONHBusNetSurpDef_ACT1">'Segmented Business Analysis'!#REF!</definedName>
    <definedName name="SB_ONHBusNetSurpDef_ACT2">'Segmented Business Analysis'!$C$139</definedName>
    <definedName name="SB_ONHBusNetSurpDef_ACT3">'Segmented Business Analysis'!$D$139</definedName>
    <definedName name="SB_ONHBusNetSurpDef_FC01">'Segmented Business Analysis'!$G$139</definedName>
    <definedName name="SB_ONHBusNetSurpDef_FC02">'Segmented Business Analysis'!$H$139</definedName>
    <definedName name="SB_ONHBusNetSurpDef_FC03">'Segmented Business Analysis'!$I$139</definedName>
    <definedName name="SB_ONHBusNetSurpDef_FC04">'Segmented Business Analysis'!$J$139</definedName>
    <definedName name="SB_ONHBusNetSurpDef_FC05">'Segmented Business Analysis'!$K$139</definedName>
    <definedName name="SB_ONHBusNetSurpDef_FC06">'Segmented Business Analysis'!$L$139</definedName>
    <definedName name="SB_ONHBusNetSurpDef_FC07">'Segmented Business Analysis'!$M$139</definedName>
    <definedName name="SB_ONHBusNetSurpDef_FC08">'Segmented Business Analysis'!$N$139</definedName>
    <definedName name="SB_ONHBusNetSurpDef_FC09">'Segmented Business Analysis'!$O$139</definedName>
    <definedName name="SB_ONHBusNetSurpDef_FC10">'Segmented Business Analysis'!$P$139</definedName>
    <definedName name="SB_ONHBusNetSurpDef_FLD">'Segmented Business Analysis'!$A$139</definedName>
    <definedName name="SB_ONHBusOperatingExp_ACT1" localSheetId="0">'[1]Segmented Business Analysis'!#REF!</definedName>
    <definedName name="SB_ONHBusOperatingExp_ACT1">'Segmented Business Analysis'!#REF!</definedName>
    <definedName name="SB_ONHBusOperatingExp_ACT2">'Segmented Business Analysis'!$C$131</definedName>
    <definedName name="SB_ONHBusOperatingExp_ACT3">'Segmented Business Analysis'!$D$131</definedName>
    <definedName name="SB_ONHBusOperatingExp_FC01">'Segmented Business Analysis'!$G$131</definedName>
    <definedName name="SB_ONHBusOperatingExp_FC02">'Segmented Business Analysis'!$H$131</definedName>
    <definedName name="SB_ONHBusOperatingExp_FC03">'Segmented Business Analysis'!$I$131</definedName>
    <definedName name="SB_ONHBusOperatingExp_FC04">'Segmented Business Analysis'!$J$131</definedName>
    <definedName name="SB_ONHBusOperatingExp_FC05">'Segmented Business Analysis'!$K$131</definedName>
    <definedName name="SB_ONHBusOperatingExp_FC06">'Segmented Business Analysis'!$L$131</definedName>
    <definedName name="SB_ONHBusOperatingExp_FC07">'Segmented Business Analysis'!$M$131</definedName>
    <definedName name="SB_ONHBusOperatingExp_FC08">'Segmented Business Analysis'!$N$131</definedName>
    <definedName name="SB_ONHBusOperatingExp_FC09">'Segmented Business Analysis'!$O$131</definedName>
    <definedName name="SB_ONHBusOperatingExp_FC10">'Segmented Business Analysis'!$P$131</definedName>
    <definedName name="SB_ONHBusOperatingExp_FLD">'Segmented Business Analysis'!$A$131</definedName>
    <definedName name="SB_ONHBusOpGrants_ACT1" localSheetId="0">'[1]Segmented Business Analysis'!#REF!</definedName>
    <definedName name="SB_ONHBusOpGrants_ACT1">'Segmented Business Analysis'!#REF!</definedName>
    <definedName name="SB_ONHBusOpGrants_ACT2">'Segmented Business Analysis'!$D$124</definedName>
    <definedName name="SB_ONHBusOpGrants_ACT3">'Segmented Business Analysis'!$D$122</definedName>
    <definedName name="SB_ONHBusOpGrants_FC01">'Segmented Business Analysis'!$G$122</definedName>
    <definedName name="SB_ONHBusOpGrants_FC02">'Segmented Business Analysis'!$H$122</definedName>
    <definedName name="SB_ONHBusOpGrants_FC03">'Segmented Business Analysis'!$I$122</definedName>
    <definedName name="SB_ONHBusOpGrants_FC04">'Segmented Business Analysis'!$J$122</definedName>
    <definedName name="SB_ONHBusOpGrants_FC05">'Segmented Business Analysis'!$K$122</definedName>
    <definedName name="SB_ONHBusOpGrants_FC06">'Segmented Business Analysis'!$L$122</definedName>
    <definedName name="SB_ONHBusOpGrants_FC07">'Segmented Business Analysis'!$M$122</definedName>
    <definedName name="SB_ONHBusOpGrants_FC08">'Segmented Business Analysis'!$N$122</definedName>
    <definedName name="SB_ONHBusOpGrants_FC09">'Segmented Business Analysis'!$O$122</definedName>
    <definedName name="SB_ONHBusOpGrants_FC10">'Segmented Business Analysis'!$P$122</definedName>
    <definedName name="SB_ONHBusOpGrants_FLD">'Segmented Business Analysis'!$A$122</definedName>
    <definedName name="SB_ONHBusOthExp_ACT1" localSheetId="0">'[1]Segmented Business Analysis'!#REF!</definedName>
    <definedName name="SB_ONHBusOthExp_ACT1">'Segmented Business Analysis'!#REF!</definedName>
    <definedName name="SB_ONHBusOthExp_ACT2">'Segmented Business Analysis'!$C$130</definedName>
    <definedName name="SB_ONHBusOthExp_ACT3">'Segmented Business Analysis'!$D$130</definedName>
    <definedName name="SB_ONHBusOthExp_FC01">'Segmented Business Analysis'!$G$130</definedName>
    <definedName name="SB_ONHBusOthExp_FC02">'Segmented Business Analysis'!$H$130</definedName>
    <definedName name="SB_ONHBusOthExp_FC03">'Segmented Business Analysis'!$I$130</definedName>
    <definedName name="SB_ONHBusOthExp_FC04">'Segmented Business Analysis'!$J$130</definedName>
    <definedName name="SB_ONHBusOthExp_FC05">'Segmented Business Analysis'!$K$130</definedName>
    <definedName name="SB_ONHBusOthExp_FC06">'Segmented Business Analysis'!$L$130</definedName>
    <definedName name="SB_ONHBusOthExp_FC07">'Segmented Business Analysis'!$M$130</definedName>
    <definedName name="SB_ONHBusOthExp_FC08">'Segmented Business Analysis'!$N$130</definedName>
    <definedName name="SB_ONHBusOthExp_FC09">'Segmented Business Analysis'!$O$130</definedName>
    <definedName name="SB_ONHBusOthExp_FC10">'Segmented Business Analysis'!$P$130</definedName>
    <definedName name="SB_ONHBusOthExp_FLD">'Segmented Business Analysis'!$A$130</definedName>
    <definedName name="SB_ONHBusOthRev_ACT1" localSheetId="0">'[1]Segmented Business Analysis'!#REF!</definedName>
    <definedName name="SB_ONHBusOthRev_ACT1">'Segmented Business Analysis'!#REF!</definedName>
    <definedName name="SB_ONHBusOthRev_ACT2">'Segmented Business Analysis'!$C$125</definedName>
    <definedName name="SB_ONHBusOthRev_ACT3">'Segmented Business Analysis'!$D$125</definedName>
    <definedName name="SB_ONHBusOthRev_FC01">'Segmented Business Analysis'!$G$125</definedName>
    <definedName name="SB_ONHBusOthRev_FC02">'Segmented Business Analysis'!$H$125</definedName>
    <definedName name="SB_ONHBusOthRev_FC03">'Segmented Business Analysis'!$I$125</definedName>
    <definedName name="SB_ONHBusOthRev_FC04">'Segmented Business Analysis'!$J$125</definedName>
    <definedName name="SB_ONHBusOthRev_FC05">'Segmented Business Analysis'!$K$125</definedName>
    <definedName name="SB_ONHBusOthRev_FC06">'Segmented Business Analysis'!$L$125</definedName>
    <definedName name="SB_ONHBusOthRev_FC07">'Segmented Business Analysis'!$M$125</definedName>
    <definedName name="SB_ONHBusOthRev_FC08">'Segmented Business Analysis'!$N$125</definedName>
    <definedName name="SB_ONHBusOthRev_FC09">'Segmented Business Analysis'!$O$125</definedName>
    <definedName name="SB_ONHBusOthRev_FC10">'Segmented Business Analysis'!$P$125</definedName>
    <definedName name="SB_ONHBusOthRev_FLD">'Segmented Business Analysis'!$A$125</definedName>
    <definedName name="SB_ONHBusTotalIncome_ACT1" localSheetId="0">'[1]Segmented Business Analysis'!#REF!</definedName>
    <definedName name="SB_ONHBusTotalIncome_ACT1">'Segmented Business Analysis'!#REF!</definedName>
    <definedName name="SB_ONHBusTotalIncome_ACT2">'Segmented Business Analysis'!$C$126</definedName>
    <definedName name="SB_ONHBusTotalIncome_ACT3">'Segmented Business Analysis'!$D$126</definedName>
    <definedName name="SB_ONHBusTotalIncome_FC01">'Segmented Business Analysis'!$G$126</definedName>
    <definedName name="SB_ONHBusTotalIncome_FC02">'Segmented Business Analysis'!$H$126</definedName>
    <definedName name="SB_ONHBusTotalIncome_FC03">'Segmented Business Analysis'!$I$126</definedName>
    <definedName name="SB_ONHBusTotalIncome_FC04">'Segmented Business Analysis'!$J$126</definedName>
    <definedName name="SB_ONHBusTotalIncome_FC05">'Segmented Business Analysis'!$K$126</definedName>
    <definedName name="SB_ONHBusTotalIncome_FC06">'Segmented Business Analysis'!$L$126</definedName>
    <definedName name="SB_ONHBusTotalIncome_FC07">'Segmented Business Analysis'!$M$126</definedName>
    <definedName name="SB_ONHBusTotalIncome_FC08">'Segmented Business Analysis'!$N$126</definedName>
    <definedName name="SB_ONHBusTotalIncome_FC09">'Segmented Business Analysis'!$O$126</definedName>
    <definedName name="SB_ONHBusTotalIncome_FC10">'Segmented Business Analysis'!$P$126</definedName>
    <definedName name="SB_ONHBusTotalIncome_FLD">'Segmented Business Analysis'!$A$126</definedName>
    <definedName name="SB_ONHCapitalGrants_ACT1" localSheetId="0">'[1]Segmented Business Analysis'!#REF!</definedName>
    <definedName name="SB_ONHCapitalGrants_ACT1">'Segmented Business Analysis'!#REF!</definedName>
    <definedName name="SB_ONHCapitalGrants_ACT2">'Segmented Business Analysis'!$C$123</definedName>
    <definedName name="SB_ONHCapitalGrants_ACT3">'Segmented Business Analysis'!$D$123</definedName>
    <definedName name="SB_ONHCapitalGrants_FC01">'Segmented Business Analysis'!$G$123</definedName>
    <definedName name="SB_ONHCapitalGrants_FC02">'Segmented Business Analysis'!$H$123</definedName>
    <definedName name="SB_ONHCapitalGrants_FC03">'Segmented Business Analysis'!$I$123</definedName>
    <definedName name="SB_ONHCapitalGrants_FC04">'Segmented Business Analysis'!$J$123</definedName>
    <definedName name="SB_ONHCapitalGrants_FC05">'Segmented Business Analysis'!$K$123</definedName>
    <definedName name="SB_ONHCapitalGrants_FC06">'Segmented Business Analysis'!$L$123</definedName>
    <definedName name="SB_ONHCapitalGrants_FC07">'Segmented Business Analysis'!$M$123</definedName>
    <definedName name="SB_ONHCapitalGrants_FC08">'Segmented Business Analysis'!$N$123</definedName>
    <definedName name="SB_ONHCapitalGrants_FC09">'Segmented Business Analysis'!$O$123</definedName>
    <definedName name="SB_ONHCapitalGrants_FC10">'Segmented Business Analysis'!$P$123</definedName>
    <definedName name="SB_ONHCapitalGrants_FLD">'Segmented Business Analysis'!$A$123</definedName>
    <definedName name="SB_OthCorpOverheads_ACT1" localSheetId="0">'[1]Segmented Business Analysis'!#REF!</definedName>
    <definedName name="SB_OthCorpOverheads_ACT1">'Segmented Business Analysis'!#REF!</definedName>
    <definedName name="SB_OthCorpOverheads_ACT2">'Segmented Business Analysis'!$C$17</definedName>
    <definedName name="SB_OthCorpOverheads_ACT3">'Segmented Business Analysis'!$D$17</definedName>
    <definedName name="SB_OthCorpOverheads_FC01">'Segmented Business Analysis'!$G$17</definedName>
    <definedName name="SB_OthCorpOverheads_FC02">'Segmented Business Analysis'!$H$17</definedName>
    <definedName name="SB_OthCorpOverheads_FC03">'Segmented Business Analysis'!$I$17</definedName>
    <definedName name="SB_OthCorpOverheads_FC04">'Segmented Business Analysis'!$J$17</definedName>
    <definedName name="SB_OthCorpOverheads_FC05">'Segmented Business Analysis'!$K$17</definedName>
    <definedName name="SB_OthCorpOverheads_FC06">'Segmented Business Analysis'!$L$17</definedName>
    <definedName name="SB_OthCorpOverheads_FC07">'Segmented Business Analysis'!$M$17</definedName>
    <definedName name="SB_OthCorpOverheads_FC08">'Segmented Business Analysis'!$N$17</definedName>
    <definedName name="SB_OthCorpOverheads_FC09">'Segmented Business Analysis'!$O$17</definedName>
    <definedName name="SB_OthCorpOverheads_FC10">'Segmented Business Analysis'!$P$17</definedName>
    <definedName name="SB_OthCorpOverheads_FLD">'Segmented Business Analysis'!$A$17</definedName>
    <definedName name="SB_RentUtilities_ACT1" localSheetId="0">'[1]Segmented Business Analysis'!#REF!</definedName>
    <definedName name="SB_RentUtilities_ACT1">'Segmented Business Analysis'!#REF!</definedName>
    <definedName name="SB_RentUtilities_ACT2">'Segmented Business Analysis'!$C$15</definedName>
    <definedName name="SB_RentUtilities_ACT3">'Segmented Business Analysis'!$D$15</definedName>
    <definedName name="SB_RentUtilities_FC01">'Segmented Business Analysis'!$G$15</definedName>
    <definedName name="SB_RentUtilities_FC02">'Segmented Business Analysis'!$H$15</definedName>
    <definedName name="SB_RentUtilities_FC03">'Segmented Business Analysis'!$I$15</definedName>
    <definedName name="SB_RentUtilities_FC04">'Segmented Business Analysis'!$J$15</definedName>
    <definedName name="SB_RentUtilities_FC05">'Segmented Business Analysis'!$K$15</definedName>
    <definedName name="SB_RentUtilities_FC06">'Segmented Business Analysis'!$L$15</definedName>
    <definedName name="SB_RentUtilities_FC07">'Segmented Business Analysis'!$M$15</definedName>
    <definedName name="SB_RentUtilities_FC08">'Segmented Business Analysis'!$N$15</definedName>
    <definedName name="SB_RentUtilities_FC09">'Segmented Business Analysis'!$O$15</definedName>
    <definedName name="SB_RentUtilities_FC10">'Segmented Business Analysis'!$P$15</definedName>
    <definedName name="SB_RentUtilities_FLD">'Segmented Business Analysis'!$A$15</definedName>
    <definedName name="SB_SalariesWages_ACT1" localSheetId="0">'[1]Segmented Business Analysis'!#REF!</definedName>
    <definedName name="SB_SalariesWages_ACT1">'Segmented Business Analysis'!#REF!</definedName>
    <definedName name="SB_SalariesWages_ACT2">'Segmented Business Analysis'!$C$14</definedName>
    <definedName name="SB_SalariesWages_ACT3">'Segmented Business Analysis'!$D$14</definedName>
    <definedName name="SB_SalariesWages_FC01">'Segmented Business Analysis'!$G$14</definedName>
    <definedName name="SB_SalariesWages_FC02">'Segmented Business Analysis'!$H$14</definedName>
    <definedName name="SB_SalariesWages_FC03">'Segmented Business Analysis'!$I$14</definedName>
    <definedName name="SB_SalariesWages_FC04">'Segmented Business Analysis'!$J$14</definedName>
    <definedName name="SB_SalariesWages_FC05">'Segmented Business Analysis'!$K$14</definedName>
    <definedName name="SB_SalariesWages_FC06">'Segmented Business Analysis'!$L$14</definedName>
    <definedName name="SB_SalariesWages_FC07">'Segmented Business Analysis'!$M$14</definedName>
    <definedName name="SB_SalariesWages_FC08">'Segmented Business Analysis'!$N$14</definedName>
    <definedName name="SB_SalariesWages_FC09">'Segmented Business Analysis'!$O$14</definedName>
    <definedName name="SB_SalariesWages_FC10">'Segmented Business Analysis'!$P$14</definedName>
    <definedName name="SB_SalariesWages_FLD">'Segmented Business Analysis'!$A$14</definedName>
    <definedName name="SB_TotalCorpOverheads_ACT1" localSheetId="0">'[1]Segmented Business Analysis'!#REF!</definedName>
    <definedName name="SB_TotalCorpOverheads_ACT1">'Segmented Business Analysis'!#REF!</definedName>
    <definedName name="SB_TotalCorpOverheads_ACT2">'Segmented Business Analysis'!$C$18</definedName>
    <definedName name="SB_TotalCorpOverheads_ACT3">'Segmented Business Analysis'!$D$18</definedName>
    <definedName name="SB_TotalCorpOverheads_FC01">'Segmented Business Analysis'!$G$18</definedName>
    <definedName name="SB_TotalCorpOverheads_FC02">'Segmented Business Analysis'!$H$18</definedName>
    <definedName name="SB_TotalCorpOverheads_FC03">'Segmented Business Analysis'!$I$18</definedName>
    <definedName name="SB_TotalCorpOverheads_FC04">'Segmented Business Analysis'!$J$18</definedName>
    <definedName name="SB_TotalCorpOverheads_FC05">'Segmented Business Analysis'!$K$18</definedName>
    <definedName name="SB_TotalCorpOverheads_FC06">'Segmented Business Analysis'!$L$18</definedName>
    <definedName name="SB_TotalCorpOverheads_FC07">'Segmented Business Analysis'!$M$18</definedName>
    <definedName name="SB_TotalCorpOverheads_FC08">'Segmented Business Analysis'!$N$18</definedName>
    <definedName name="SB_TotalCorpOverheads_FC09">'Segmented Business Analysis'!$O$18</definedName>
    <definedName name="SB_TotalCorpOverheads_FC10">'Segmented Business Analysis'!$P$18</definedName>
    <definedName name="SB_TotalCorpOverheads_FLD">'Segmented Business Analysis'!$A$18</definedName>
    <definedName name="sens" localSheetId="15">#REF!</definedName>
    <definedName name="sens" localSheetId="11">#REF!</definedName>
    <definedName name="sens" localSheetId="0">#REF!</definedName>
    <definedName name="sens">#REF!</definedName>
    <definedName name="Top" localSheetId="15">#REF!</definedName>
    <definedName name="Top" localSheetId="11">#REF!</definedName>
    <definedName name="Top" localSheetId="0">#REF!</definedName>
    <definedName name="Top">#REF!</definedName>
  </definedNames>
  <calcPr calcId="191029" concurrentManualCount="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1" l="1"/>
  <c r="C16" i="1"/>
  <c r="C25" i="1"/>
  <c r="E47" i="1"/>
  <c r="C47" i="1"/>
  <c r="C42" i="1"/>
  <c r="D16" i="1" l="1"/>
  <c r="D47" i="1"/>
  <c r="F124" i="2" l="1"/>
  <c r="D19" i="1" l="1"/>
  <c r="C20" i="1"/>
  <c r="P47" i="1" l="1"/>
  <c r="O47" i="1"/>
  <c r="N47" i="1"/>
  <c r="M47" i="1"/>
  <c r="L47" i="1"/>
  <c r="P42" i="1"/>
  <c r="O42" i="1"/>
  <c r="N42" i="1"/>
  <c r="M42" i="1"/>
  <c r="L42" i="1"/>
  <c r="P41" i="1"/>
  <c r="O41" i="1"/>
  <c r="N41" i="1"/>
  <c r="M41" i="1"/>
  <c r="L41" i="1"/>
  <c r="P45" i="1"/>
  <c r="O45" i="1"/>
  <c r="N45" i="1"/>
  <c r="M45" i="1"/>
  <c r="L45" i="1"/>
  <c r="P31" i="1"/>
  <c r="O31" i="1"/>
  <c r="N31" i="1"/>
  <c r="M31" i="1"/>
  <c r="P30" i="1"/>
  <c r="O30" i="1"/>
  <c r="N30" i="1"/>
  <c r="M30" i="1"/>
  <c r="P28" i="1"/>
  <c r="O28" i="1"/>
  <c r="N28" i="1"/>
  <c r="M28" i="1"/>
  <c r="P27" i="1"/>
  <c r="O27" i="1"/>
  <c r="N27" i="1"/>
  <c r="M27" i="1"/>
  <c r="P26" i="1"/>
  <c r="O26" i="1"/>
  <c r="N26" i="1"/>
  <c r="M26" i="1"/>
  <c r="P25" i="1"/>
  <c r="O25" i="1"/>
  <c r="N25" i="1"/>
  <c r="M25" i="1"/>
  <c r="L31" i="1"/>
  <c r="L30" i="1"/>
  <c r="L28" i="1"/>
  <c r="L27" i="1"/>
  <c r="L26" i="1"/>
  <c r="L25" i="1"/>
  <c r="P21" i="1"/>
  <c r="O21" i="1"/>
  <c r="N21" i="1"/>
  <c r="M21" i="1"/>
  <c r="P20" i="1"/>
  <c r="O20" i="1"/>
  <c r="N20" i="1"/>
  <c r="M20" i="1"/>
  <c r="P19" i="1"/>
  <c r="O19" i="1"/>
  <c r="N19" i="1"/>
  <c r="M19" i="1"/>
  <c r="P18" i="1"/>
  <c r="O18" i="1"/>
  <c r="N18" i="1"/>
  <c r="M18" i="1"/>
  <c r="P17" i="1"/>
  <c r="O17" i="1"/>
  <c r="N17" i="1"/>
  <c r="M17" i="1"/>
  <c r="P16" i="1"/>
  <c r="O16" i="1"/>
  <c r="N16" i="1"/>
  <c r="M16" i="1"/>
  <c r="L21" i="1"/>
  <c r="L20" i="1"/>
  <c r="L19" i="1"/>
  <c r="L18" i="1"/>
  <c r="L17" i="1"/>
  <c r="L16" i="1"/>
  <c r="P15" i="1"/>
  <c r="O15" i="1"/>
  <c r="N15" i="1"/>
  <c r="M15" i="1"/>
  <c r="L15" i="1"/>
  <c r="M2921" i="42" l="1"/>
  <c r="M2920" i="42"/>
  <c r="M2919" i="42"/>
  <c r="M2918" i="42"/>
  <c r="M2917" i="42"/>
  <c r="M2916" i="42"/>
  <c r="M2915" i="42"/>
  <c r="M2914" i="42"/>
  <c r="M2913" i="42"/>
  <c r="M2912" i="42"/>
  <c r="M2911" i="42"/>
  <c r="M2910" i="42"/>
  <c r="P79" i="1" l="1"/>
  <c r="M1135" i="42" l="1"/>
  <c r="M1134" i="42"/>
  <c r="M2258" i="42" l="1"/>
  <c r="M2271" i="42"/>
  <c r="D62" i="21" l="1"/>
  <c r="B62" i="21" l="1"/>
  <c r="B71" i="21"/>
  <c r="M2187" i="42"/>
  <c r="M2186" i="42"/>
  <c r="M2183" i="42"/>
  <c r="M2182" i="42"/>
  <c r="M2181" i="42"/>
  <c r="M2180" i="42"/>
  <c r="D2184" i="42" l="1"/>
  <c r="W19" i="19" l="1"/>
  <c r="D2947" i="42" l="1"/>
  <c r="D2547" i="42"/>
  <c r="M4301" i="40" l="1"/>
  <c r="M4300" i="40"/>
  <c r="M4299" i="40"/>
  <c r="M4298" i="40"/>
  <c r="M4297" i="40"/>
  <c r="M4296" i="40"/>
  <c r="M4295" i="40"/>
  <c r="M4294" i="40"/>
  <c r="M4293" i="40"/>
  <c r="M4292" i="40"/>
  <c r="M4291" i="40"/>
  <c r="M4290" i="40"/>
  <c r="M4289" i="40"/>
  <c r="M4288" i="40"/>
  <c r="M4287" i="40"/>
  <c r="M4286" i="40"/>
  <c r="M4285" i="40"/>
  <c r="M4284" i="40"/>
  <c r="M4283" i="40"/>
  <c r="M4282" i="40"/>
  <c r="M4281" i="40"/>
  <c r="M4280" i="40"/>
  <c r="M4279" i="40"/>
  <c r="M4278" i="40"/>
  <c r="M4277" i="40"/>
  <c r="M4276" i="40"/>
  <c r="M4275" i="40"/>
  <c r="M4274" i="40"/>
  <c r="M4273" i="40"/>
  <c r="M4272" i="40"/>
  <c r="M4271" i="40"/>
  <c r="M4270" i="40"/>
  <c r="M4269" i="40"/>
  <c r="M4268" i="40"/>
  <c r="M4267" i="40"/>
  <c r="M4266" i="40"/>
  <c r="M4265" i="40"/>
  <c r="M4264" i="40"/>
  <c r="M4263" i="40"/>
  <c r="M4262" i="40"/>
  <c r="M4261" i="40"/>
  <c r="M4260" i="40"/>
  <c r="M4259" i="40"/>
  <c r="M4258" i="40"/>
  <c r="M4257" i="40"/>
  <c r="M4256" i="40"/>
  <c r="M4255" i="40"/>
  <c r="M4254" i="40"/>
  <c r="M4253" i="40"/>
  <c r="M4252" i="40"/>
  <c r="M4251" i="40"/>
  <c r="M4250" i="40"/>
  <c r="M4249" i="40"/>
  <c r="M4248" i="40"/>
  <c r="M4247" i="40"/>
  <c r="M4246" i="40"/>
  <c r="M4245" i="40"/>
  <c r="M4244" i="40"/>
  <c r="M4243" i="40"/>
  <c r="M4242" i="40"/>
  <c r="M4241" i="40"/>
  <c r="M4240" i="40"/>
  <c r="M4239" i="40"/>
  <c r="M4238" i="40"/>
  <c r="M4237" i="40"/>
  <c r="M4236" i="40"/>
  <c r="M4235" i="40"/>
  <c r="M4234" i="40"/>
  <c r="M4233" i="40"/>
  <c r="M4232" i="40"/>
  <c r="M4231" i="40"/>
  <c r="M4230" i="40"/>
  <c r="M4229" i="40"/>
  <c r="M4228" i="40"/>
  <c r="M4227" i="40"/>
  <c r="M4226" i="40"/>
  <c r="M4225" i="40"/>
  <c r="M4224" i="40"/>
  <c r="M4223" i="40"/>
  <c r="M4222" i="40"/>
  <c r="M4221" i="40"/>
  <c r="M4220" i="40"/>
  <c r="M4219" i="40"/>
  <c r="M4218" i="40"/>
  <c r="M4217" i="40"/>
  <c r="M4216" i="40"/>
  <c r="M4215" i="40"/>
  <c r="M4214" i="40"/>
  <c r="M4213" i="40"/>
  <c r="M4212" i="40"/>
  <c r="M4211" i="40"/>
  <c r="M4210" i="40"/>
  <c r="M4209" i="40"/>
  <c r="M4208" i="40"/>
  <c r="M4207" i="40"/>
  <c r="M4206" i="40"/>
  <c r="M4205" i="40"/>
  <c r="M4204" i="40"/>
  <c r="M4203" i="40"/>
  <c r="M4202" i="40"/>
  <c r="M4201" i="40"/>
  <c r="M4200" i="40"/>
  <c r="M4199" i="40"/>
  <c r="M4198" i="40"/>
  <c r="M4197" i="40"/>
  <c r="M4196" i="40"/>
  <c r="M4195" i="40"/>
  <c r="M4194" i="40"/>
  <c r="M4193" i="40"/>
  <c r="M4192" i="40"/>
  <c r="M4191" i="40"/>
  <c r="M4190" i="40"/>
  <c r="M4189" i="40"/>
  <c r="M4188" i="40"/>
  <c r="M4187" i="40"/>
  <c r="M4186" i="40"/>
  <c r="M4185" i="40"/>
  <c r="M4184" i="40"/>
  <c r="M4183" i="40"/>
  <c r="M4182" i="40"/>
  <c r="M4181" i="40"/>
  <c r="M4180" i="40"/>
  <c r="M4179" i="40"/>
  <c r="M4178" i="40"/>
  <c r="M4177" i="40"/>
  <c r="M4176" i="40"/>
  <c r="M4175" i="40"/>
  <c r="M4174" i="40"/>
  <c r="M4173" i="40"/>
  <c r="M4172" i="40"/>
  <c r="M4171" i="40"/>
  <c r="M4170" i="40"/>
  <c r="M4169" i="40"/>
  <c r="M4168" i="40"/>
  <c r="M4167" i="40"/>
  <c r="M4166" i="40"/>
  <c r="M4165" i="40"/>
  <c r="M4164" i="40"/>
  <c r="M4163" i="40"/>
  <c r="M4162" i="40"/>
  <c r="M4161" i="40"/>
  <c r="M4160" i="40"/>
  <c r="M4159" i="40"/>
  <c r="M4158" i="40"/>
  <c r="M4157" i="40"/>
  <c r="M4156" i="40"/>
  <c r="M4155" i="40"/>
  <c r="M4154" i="40"/>
  <c r="M4153" i="40"/>
  <c r="M4152" i="40"/>
  <c r="M4151" i="40"/>
  <c r="M4150" i="40"/>
  <c r="M4149" i="40"/>
  <c r="M4148" i="40"/>
  <c r="M4147" i="40"/>
  <c r="M4146" i="40"/>
  <c r="M4145" i="40"/>
  <c r="M4144" i="40"/>
  <c r="M4143" i="40"/>
  <c r="M4142" i="40"/>
  <c r="M4141" i="40"/>
  <c r="M4140" i="40"/>
  <c r="M4139" i="40"/>
  <c r="M4138" i="40"/>
  <c r="M4137" i="40"/>
  <c r="M4136" i="40"/>
  <c r="M4135" i="40"/>
  <c r="M4134" i="40"/>
  <c r="M4133" i="40"/>
  <c r="M4132" i="40"/>
  <c r="M4131" i="40"/>
  <c r="M4130" i="40"/>
  <c r="M4129" i="40"/>
  <c r="M4128" i="40"/>
  <c r="M4127" i="40"/>
  <c r="M4126" i="40"/>
  <c r="M4125" i="40"/>
  <c r="M4124" i="40"/>
  <c r="M4123" i="40"/>
  <c r="M4122" i="40"/>
  <c r="M4121" i="40"/>
  <c r="M4120" i="40"/>
  <c r="M4119" i="40"/>
  <c r="M4118" i="40"/>
  <c r="M4117" i="40"/>
  <c r="M4116" i="40"/>
  <c r="M4115" i="40"/>
  <c r="M4114" i="40"/>
  <c r="M4113" i="40"/>
  <c r="M4112" i="40"/>
  <c r="M4111" i="40"/>
  <c r="M4110" i="40"/>
  <c r="M4109" i="40"/>
  <c r="M4108" i="40"/>
  <c r="M4107" i="40"/>
  <c r="M4106" i="40"/>
  <c r="M4105" i="40"/>
  <c r="M4104" i="40"/>
  <c r="M4103" i="40"/>
  <c r="M4102" i="40"/>
  <c r="M4101" i="40"/>
  <c r="M4100" i="40"/>
  <c r="M4099" i="40"/>
  <c r="M4098" i="40"/>
  <c r="M4097" i="40"/>
  <c r="M4096" i="40"/>
  <c r="M4095" i="40"/>
  <c r="M4094" i="40"/>
  <c r="M4093" i="40"/>
  <c r="M4092" i="40"/>
  <c r="M4091" i="40"/>
  <c r="M4090" i="40"/>
  <c r="M4089" i="40"/>
  <c r="M4088" i="40"/>
  <c r="M4087" i="40"/>
  <c r="M4086" i="40"/>
  <c r="M4085" i="40"/>
  <c r="M4084" i="40"/>
  <c r="M4083" i="40"/>
  <c r="M4082" i="40"/>
  <c r="M4081" i="40"/>
  <c r="M4080" i="40"/>
  <c r="M4079" i="40"/>
  <c r="M4078" i="40"/>
  <c r="M4077" i="40"/>
  <c r="M4076" i="40"/>
  <c r="M4075" i="40"/>
  <c r="M4074" i="40"/>
  <c r="M4073" i="40"/>
  <c r="M4072" i="40"/>
  <c r="M4071" i="40"/>
  <c r="M4070" i="40"/>
  <c r="M4069" i="40"/>
  <c r="M4068" i="40"/>
  <c r="M4067" i="40"/>
  <c r="M4066" i="40"/>
  <c r="M4065" i="40"/>
  <c r="M4064" i="40"/>
  <c r="M4063" i="40"/>
  <c r="M4062" i="40"/>
  <c r="M4061" i="40"/>
  <c r="M4060" i="40"/>
  <c r="M4059" i="40"/>
  <c r="M4058" i="40"/>
  <c r="M4057" i="40"/>
  <c r="M4056" i="40"/>
  <c r="M4055" i="40"/>
  <c r="M4054" i="40"/>
  <c r="M4053" i="40"/>
  <c r="M4052" i="40"/>
  <c r="M4051" i="40"/>
  <c r="M4050" i="40"/>
  <c r="M4049" i="40"/>
  <c r="M4048" i="40"/>
  <c r="M4047" i="40"/>
  <c r="M4046" i="40"/>
  <c r="M4045" i="40"/>
  <c r="M4044" i="40"/>
  <c r="M4043" i="40"/>
  <c r="M4042" i="40"/>
  <c r="M4041" i="40"/>
  <c r="M4040" i="40"/>
  <c r="M4039" i="40"/>
  <c r="M4038" i="40"/>
  <c r="M4037" i="40"/>
  <c r="M4036" i="40"/>
  <c r="M4035" i="40"/>
  <c r="M4034" i="40"/>
  <c r="M4033" i="40"/>
  <c r="M4032" i="40"/>
  <c r="M4031" i="40"/>
  <c r="M4030" i="40"/>
  <c r="M4029" i="40"/>
  <c r="M4028" i="40"/>
  <c r="M4027" i="40"/>
  <c r="M4026" i="40"/>
  <c r="M4025" i="40"/>
  <c r="M4024" i="40"/>
  <c r="M4023" i="40"/>
  <c r="M4022" i="40"/>
  <c r="M4021" i="40"/>
  <c r="M4020" i="40"/>
  <c r="M4019" i="40"/>
  <c r="M4018" i="40"/>
  <c r="M4017" i="40"/>
  <c r="M4016" i="40"/>
  <c r="M4015" i="40"/>
  <c r="M4014" i="40"/>
  <c r="M4013" i="40"/>
  <c r="M4012" i="40"/>
  <c r="M4011" i="40"/>
  <c r="M4010" i="40"/>
  <c r="M4009" i="40"/>
  <c r="M4008" i="40"/>
  <c r="M4007" i="40"/>
  <c r="M4006" i="40"/>
  <c r="M4005" i="40"/>
  <c r="M4004" i="40"/>
  <c r="M4003" i="40"/>
  <c r="M4002" i="40"/>
  <c r="M4001" i="40"/>
  <c r="M4000" i="40"/>
  <c r="M3999" i="40"/>
  <c r="M3998" i="40"/>
  <c r="M3997" i="40"/>
  <c r="M3996" i="40"/>
  <c r="M3995" i="40"/>
  <c r="M3994" i="40"/>
  <c r="M3993" i="40"/>
  <c r="M3992" i="40"/>
  <c r="M3991" i="40"/>
  <c r="M3990" i="40"/>
  <c r="M3989" i="40"/>
  <c r="M3988" i="40"/>
  <c r="M3987" i="40"/>
  <c r="M3986" i="40"/>
  <c r="M3985" i="40"/>
  <c r="M3984" i="40"/>
  <c r="M3983" i="40"/>
  <c r="M3982" i="40"/>
  <c r="M3981" i="40"/>
  <c r="M3980" i="40"/>
  <c r="M3979" i="40"/>
  <c r="M3978" i="40"/>
  <c r="M3977" i="40"/>
  <c r="M3976" i="40"/>
  <c r="M3975" i="40"/>
  <c r="M3974" i="40"/>
  <c r="M3973" i="40"/>
  <c r="M3972" i="40"/>
  <c r="M3971" i="40"/>
  <c r="M3970" i="40"/>
  <c r="M3969" i="40"/>
  <c r="M3968" i="40"/>
  <c r="M3967" i="40"/>
  <c r="M3966" i="40"/>
  <c r="M3965" i="40"/>
  <c r="M3964" i="40"/>
  <c r="M3963" i="40"/>
  <c r="M3962" i="40"/>
  <c r="M3961" i="40"/>
  <c r="M3960" i="40"/>
  <c r="M3959" i="40"/>
  <c r="M3958" i="40"/>
  <c r="M3957" i="40"/>
  <c r="M3956" i="40"/>
  <c r="M3955" i="40"/>
  <c r="M3954" i="40"/>
  <c r="M3953" i="40"/>
  <c r="M3952" i="40"/>
  <c r="M3951" i="40"/>
  <c r="M3950" i="40"/>
  <c r="M3949" i="40"/>
  <c r="M3948" i="40"/>
  <c r="M3947" i="40"/>
  <c r="M3946" i="40"/>
  <c r="M3945" i="40"/>
  <c r="M3944" i="40"/>
  <c r="M3943" i="40"/>
  <c r="M3942" i="40"/>
  <c r="M3941" i="40"/>
  <c r="M3940" i="40"/>
  <c r="M3939" i="40"/>
  <c r="M3938" i="40"/>
  <c r="M3937" i="40"/>
  <c r="M3936" i="40"/>
  <c r="M3935" i="40"/>
  <c r="M3934" i="40"/>
  <c r="M3933" i="40"/>
  <c r="M3932" i="40"/>
  <c r="M3931" i="40"/>
  <c r="M3930" i="40"/>
  <c r="M3929" i="40"/>
  <c r="M3928" i="40"/>
  <c r="M3927" i="40"/>
  <c r="M3926" i="40"/>
  <c r="M3925" i="40"/>
  <c r="M3924" i="40"/>
  <c r="M3923" i="40"/>
  <c r="M3922" i="40"/>
  <c r="M3921" i="40"/>
  <c r="M3920" i="40"/>
  <c r="M3919" i="40"/>
  <c r="M3918" i="40"/>
  <c r="M3917" i="40"/>
  <c r="M3916" i="40"/>
  <c r="M3915" i="40"/>
  <c r="M3914" i="40"/>
  <c r="M3913" i="40"/>
  <c r="M3912" i="40"/>
  <c r="M3911" i="40"/>
  <c r="M3909" i="40"/>
  <c r="M3908" i="40"/>
  <c r="M3907" i="40"/>
  <c r="M3906" i="40"/>
  <c r="M3905" i="40"/>
  <c r="M3904" i="40"/>
  <c r="M3903" i="40"/>
  <c r="M3902" i="40"/>
  <c r="M3901" i="40"/>
  <c r="M3900" i="40"/>
  <c r="M3899" i="40"/>
  <c r="M3898" i="40"/>
  <c r="M3897" i="40"/>
  <c r="M3896" i="40"/>
  <c r="M3895" i="40"/>
  <c r="M3894" i="40"/>
  <c r="M3893" i="40"/>
  <c r="M3892" i="40"/>
  <c r="M3891" i="40"/>
  <c r="M3890" i="40"/>
  <c r="M3889" i="40"/>
  <c r="M3888" i="40"/>
  <c r="M3887" i="40"/>
  <c r="M3886" i="40"/>
  <c r="M3885" i="40"/>
  <c r="M3884" i="40"/>
  <c r="M3883" i="40"/>
  <c r="M3882" i="40"/>
  <c r="M3881" i="40"/>
  <c r="M3880" i="40"/>
  <c r="M3879" i="40"/>
  <c r="M3878" i="40"/>
  <c r="M3877" i="40"/>
  <c r="M3876" i="40"/>
  <c r="M3875" i="40"/>
  <c r="M3874" i="40"/>
  <c r="M3873" i="40"/>
  <c r="M3872" i="40"/>
  <c r="M3871" i="40"/>
  <c r="M3870" i="40"/>
  <c r="M3869" i="40"/>
  <c r="M3868" i="40"/>
  <c r="M3867" i="40"/>
  <c r="M3866" i="40"/>
  <c r="M3865" i="40"/>
  <c r="M3864" i="40"/>
  <c r="M3863" i="40"/>
  <c r="M3862" i="40"/>
  <c r="M3861" i="40"/>
  <c r="M3860" i="40"/>
  <c r="M3859" i="40"/>
  <c r="M3858" i="40"/>
  <c r="M3857" i="40"/>
  <c r="M3856" i="40"/>
  <c r="M3855" i="40"/>
  <c r="M3854" i="40"/>
  <c r="M3853" i="40"/>
  <c r="M3852" i="40"/>
  <c r="M3851" i="40"/>
  <c r="M3850" i="40"/>
  <c r="M3849" i="40"/>
  <c r="M3848" i="40"/>
  <c r="M3847" i="40"/>
  <c r="M3846" i="40"/>
  <c r="M3845" i="40"/>
  <c r="M3844" i="40"/>
  <c r="M3843" i="40"/>
  <c r="M3842" i="40"/>
  <c r="M3841" i="40"/>
  <c r="M3840" i="40"/>
  <c r="M3839" i="40"/>
  <c r="M3838" i="40"/>
  <c r="M3837" i="40"/>
  <c r="M3836" i="40"/>
  <c r="M3835" i="40"/>
  <c r="M3834" i="40"/>
  <c r="M3833" i="40"/>
  <c r="M3832" i="40"/>
  <c r="M3831" i="40"/>
  <c r="M3830" i="40"/>
  <c r="M3829" i="40"/>
  <c r="M3828" i="40"/>
  <c r="M3827" i="40"/>
  <c r="M3826" i="40"/>
  <c r="M3825" i="40"/>
  <c r="M3824" i="40"/>
  <c r="M3823" i="40"/>
  <c r="M3822" i="40"/>
  <c r="M3821" i="40"/>
  <c r="M3820" i="40"/>
  <c r="M3819" i="40"/>
  <c r="M3818" i="40"/>
  <c r="M3817" i="40"/>
  <c r="M3816" i="40"/>
  <c r="M3815" i="40"/>
  <c r="M3814" i="40"/>
  <c r="M3813" i="40"/>
  <c r="M3812" i="40"/>
  <c r="M3811" i="40"/>
  <c r="M3810" i="40"/>
  <c r="M3809" i="40"/>
  <c r="M3808" i="40"/>
  <c r="M3807" i="40"/>
  <c r="M3806" i="40"/>
  <c r="M3805" i="40"/>
  <c r="M3804" i="40"/>
  <c r="M3803" i="40"/>
  <c r="M3802" i="40"/>
  <c r="M3801" i="40"/>
  <c r="M3800" i="40"/>
  <c r="M3799" i="40"/>
  <c r="M3798" i="40"/>
  <c r="M3797" i="40"/>
  <c r="M3796" i="40"/>
  <c r="M3795" i="40"/>
  <c r="M3794" i="40"/>
  <c r="M3793" i="40"/>
  <c r="M3792" i="40"/>
  <c r="M3791" i="40"/>
  <c r="M3790" i="40"/>
  <c r="M3789" i="40"/>
  <c r="M3788" i="40"/>
  <c r="M3787" i="40"/>
  <c r="M3786" i="40"/>
  <c r="M3785" i="40"/>
  <c r="M3784" i="40"/>
  <c r="M3783" i="40"/>
  <c r="M3782" i="40"/>
  <c r="M3781" i="40"/>
  <c r="M3780" i="40"/>
  <c r="M3779" i="40"/>
  <c r="M3778" i="40"/>
  <c r="M3777" i="40"/>
  <c r="M3776" i="40"/>
  <c r="M3775" i="40"/>
  <c r="M3774" i="40"/>
  <c r="M3773" i="40"/>
  <c r="M3772" i="40"/>
  <c r="M3771" i="40"/>
  <c r="M3770" i="40"/>
  <c r="M3769" i="40"/>
  <c r="M3768" i="40"/>
  <c r="M3767" i="40"/>
  <c r="M3766" i="40"/>
  <c r="M3765" i="40"/>
  <c r="M3764" i="40"/>
  <c r="M3763" i="40"/>
  <c r="M3762" i="40"/>
  <c r="M3761" i="40"/>
  <c r="M3760" i="40"/>
  <c r="M3759" i="40"/>
  <c r="M3758" i="40"/>
  <c r="M3757" i="40"/>
  <c r="M3756" i="40"/>
  <c r="M3755" i="40"/>
  <c r="M3754" i="40"/>
  <c r="M3753" i="40"/>
  <c r="M3752" i="40"/>
  <c r="M3751" i="40"/>
  <c r="M3750" i="40"/>
  <c r="M3749" i="40"/>
  <c r="M3748" i="40"/>
  <c r="M3747" i="40"/>
  <c r="M3746" i="40"/>
  <c r="M3745" i="40"/>
  <c r="M3744" i="40"/>
  <c r="M3743" i="40"/>
  <c r="M3742" i="40"/>
  <c r="M3741" i="40"/>
  <c r="M3740" i="40"/>
  <c r="M3739" i="40"/>
  <c r="M3738" i="40"/>
  <c r="M3737" i="40"/>
  <c r="M3736" i="40"/>
  <c r="M3735" i="40"/>
  <c r="M3734" i="40"/>
  <c r="M3733" i="40"/>
  <c r="M3732" i="40"/>
  <c r="M3731" i="40"/>
  <c r="M3730" i="40"/>
  <c r="M3729" i="40"/>
  <c r="M3728" i="40"/>
  <c r="M3727" i="40"/>
  <c r="M3726" i="40"/>
  <c r="M3725" i="40"/>
  <c r="M3724" i="40"/>
  <c r="M3723" i="40"/>
  <c r="M3722" i="40"/>
  <c r="M3721" i="40"/>
  <c r="M3720" i="40"/>
  <c r="M3719" i="40"/>
  <c r="M3718" i="40"/>
  <c r="M3717" i="40"/>
  <c r="M3716" i="40"/>
  <c r="M3715" i="40"/>
  <c r="M3714" i="40"/>
  <c r="M3713" i="40"/>
  <c r="M3712" i="40"/>
  <c r="M3711" i="40"/>
  <c r="M3710" i="40"/>
  <c r="M3709" i="40"/>
  <c r="M3708" i="40"/>
  <c r="M3707" i="40"/>
  <c r="M3706" i="40"/>
  <c r="M3705" i="40"/>
  <c r="M3704" i="40"/>
  <c r="M3703" i="40"/>
  <c r="M3702" i="40"/>
  <c r="M3701" i="40"/>
  <c r="M3700" i="40"/>
  <c r="M3699" i="40"/>
  <c r="M3698" i="40"/>
  <c r="M3697" i="40"/>
  <c r="M3696" i="40"/>
  <c r="M3695" i="40"/>
  <c r="M3694" i="40"/>
  <c r="M3693" i="40"/>
  <c r="M3692" i="40"/>
  <c r="M3691" i="40"/>
  <c r="M3690" i="40"/>
  <c r="M3689" i="40"/>
  <c r="M3688" i="40"/>
  <c r="M3687" i="40"/>
  <c r="M3686" i="40"/>
  <c r="M3685" i="40"/>
  <c r="M3684" i="40"/>
  <c r="M3683" i="40"/>
  <c r="M3682" i="40"/>
  <c r="M3681" i="40"/>
  <c r="M3680" i="40"/>
  <c r="M3679" i="40"/>
  <c r="M3678" i="40"/>
  <c r="M3677" i="40"/>
  <c r="M3676" i="40"/>
  <c r="M3675" i="40"/>
  <c r="M3674" i="40"/>
  <c r="M3673" i="40"/>
  <c r="M3672" i="40"/>
  <c r="M3671" i="40"/>
  <c r="M3670" i="40"/>
  <c r="M3669" i="40"/>
  <c r="M3668" i="40"/>
  <c r="M3667" i="40"/>
  <c r="M3666" i="40"/>
  <c r="M3665" i="40"/>
  <c r="M3664" i="40"/>
  <c r="M3663" i="40"/>
  <c r="M3662" i="40"/>
  <c r="M3661" i="40"/>
  <c r="M3660" i="40"/>
  <c r="M3659" i="40"/>
  <c r="M3658" i="40"/>
  <c r="M3657" i="40"/>
  <c r="M3656" i="40"/>
  <c r="M3655" i="40"/>
  <c r="M3654" i="40"/>
  <c r="M3653" i="40"/>
  <c r="M3652" i="40"/>
  <c r="M3651" i="40"/>
  <c r="M3650" i="40"/>
  <c r="M3649" i="40"/>
  <c r="M3648" i="40"/>
  <c r="M3647" i="40"/>
  <c r="M3646" i="40"/>
  <c r="M3645" i="40"/>
  <c r="M3644" i="40"/>
  <c r="M3643" i="40"/>
  <c r="M3642" i="40"/>
  <c r="M3641" i="40"/>
  <c r="M3640" i="40"/>
  <c r="M3639" i="40"/>
  <c r="M3638" i="40"/>
  <c r="M3637" i="40"/>
  <c r="M3636" i="40"/>
  <c r="M3635" i="40"/>
  <c r="M3634" i="40"/>
  <c r="M3633" i="40"/>
  <c r="M3632" i="40"/>
  <c r="M3631" i="40"/>
  <c r="M3630" i="40"/>
  <c r="M3629" i="40"/>
  <c r="M3628" i="40"/>
  <c r="M3627" i="40"/>
  <c r="M3626" i="40"/>
  <c r="M3625" i="40"/>
  <c r="M3624" i="40"/>
  <c r="M3623" i="40"/>
  <c r="M3622" i="40"/>
  <c r="M3621" i="40"/>
  <c r="M3620" i="40"/>
  <c r="M3619" i="40"/>
  <c r="M3618" i="40"/>
  <c r="M3617" i="40"/>
  <c r="M3616" i="40"/>
  <c r="M3615" i="40"/>
  <c r="M3614" i="40"/>
  <c r="M3613" i="40"/>
  <c r="M3612" i="40"/>
  <c r="M3611" i="40"/>
  <c r="M3610" i="40"/>
  <c r="M3609" i="40"/>
  <c r="M3608" i="40"/>
  <c r="M3607" i="40"/>
  <c r="M3606" i="40"/>
  <c r="M3605" i="40"/>
  <c r="M3604" i="40"/>
  <c r="M3603" i="40"/>
  <c r="M3602" i="40"/>
  <c r="M3601" i="40"/>
  <c r="M3600" i="40"/>
  <c r="M3599" i="40"/>
  <c r="M3598" i="40"/>
  <c r="M3597" i="40"/>
  <c r="M3596" i="40"/>
  <c r="M3595" i="40"/>
  <c r="M3594" i="40"/>
  <c r="M3593" i="40"/>
  <c r="M3592" i="40"/>
  <c r="M3591" i="40"/>
  <c r="M3590" i="40"/>
  <c r="M3589" i="40"/>
  <c r="M3588" i="40"/>
  <c r="M3587" i="40"/>
  <c r="M3586" i="40"/>
  <c r="M3585" i="40"/>
  <c r="M3584" i="40"/>
  <c r="M3583" i="40"/>
  <c r="M3582" i="40"/>
  <c r="M3581" i="40"/>
  <c r="M3580" i="40"/>
  <c r="M3579" i="40"/>
  <c r="M3578" i="40"/>
  <c r="M3577" i="40"/>
  <c r="M3576" i="40"/>
  <c r="M3575" i="40"/>
  <c r="M3574" i="40"/>
  <c r="M3573" i="40"/>
  <c r="M3572" i="40"/>
  <c r="M3571" i="40"/>
  <c r="M3570" i="40"/>
  <c r="M3569" i="40"/>
  <c r="M3568" i="40"/>
  <c r="M3567" i="40"/>
  <c r="M3566" i="40"/>
  <c r="M3565" i="40"/>
  <c r="M3564" i="40"/>
  <c r="M3563" i="40"/>
  <c r="M3562" i="40"/>
  <c r="M3561" i="40"/>
  <c r="M3560" i="40"/>
  <c r="M3559" i="40"/>
  <c r="M3558" i="40"/>
  <c r="M3557" i="40"/>
  <c r="M3556" i="40"/>
  <c r="M3555" i="40"/>
  <c r="M3554" i="40"/>
  <c r="M3553" i="40"/>
  <c r="M3552" i="40"/>
  <c r="M3551" i="40"/>
  <c r="M3550" i="40"/>
  <c r="M3549" i="40"/>
  <c r="M3548" i="40"/>
  <c r="M3547" i="40"/>
  <c r="M3546" i="40"/>
  <c r="M3545" i="40"/>
  <c r="M3544" i="40"/>
  <c r="M3543" i="40"/>
  <c r="M3542" i="40"/>
  <c r="M3541" i="40"/>
  <c r="M3540" i="40"/>
  <c r="M3539" i="40"/>
  <c r="M3538" i="40"/>
  <c r="M3537" i="40"/>
  <c r="M3536" i="40"/>
  <c r="M3535" i="40"/>
  <c r="M3534" i="40"/>
  <c r="M3533" i="40"/>
  <c r="M3532" i="40"/>
  <c r="M3531" i="40"/>
  <c r="M3530" i="40"/>
  <c r="M3529" i="40"/>
  <c r="M3528" i="40"/>
  <c r="M3527" i="40"/>
  <c r="M3526" i="40"/>
  <c r="M3525" i="40"/>
  <c r="M3524" i="40"/>
  <c r="M3523" i="40"/>
  <c r="M3522" i="40"/>
  <c r="M3521" i="40"/>
  <c r="M3520" i="40"/>
  <c r="M3519" i="40"/>
  <c r="M3518" i="40"/>
  <c r="M3517" i="40"/>
  <c r="M3516" i="40"/>
  <c r="M3515" i="40"/>
  <c r="M3514" i="40"/>
  <c r="M3513" i="40"/>
  <c r="M3512" i="40"/>
  <c r="M3511" i="40"/>
  <c r="M3510" i="40"/>
  <c r="M3509" i="40"/>
  <c r="M3508" i="40"/>
  <c r="M3507" i="40"/>
  <c r="M3506" i="40"/>
  <c r="M3505" i="40"/>
  <c r="M3504" i="40"/>
  <c r="M3503" i="40"/>
  <c r="M3502" i="40"/>
  <c r="M3501" i="40"/>
  <c r="M3500" i="40"/>
  <c r="M3499" i="40"/>
  <c r="M3498" i="40"/>
  <c r="M3497" i="40"/>
  <c r="M3496" i="40"/>
  <c r="M3495" i="40"/>
  <c r="M3494" i="40"/>
  <c r="M3493" i="40"/>
  <c r="M3492" i="40"/>
  <c r="M3491" i="40"/>
  <c r="M3490" i="40"/>
  <c r="M3489" i="40"/>
  <c r="M3488" i="40"/>
  <c r="M3487" i="40"/>
  <c r="M3486" i="40"/>
  <c r="M3485" i="40"/>
  <c r="M3484" i="40"/>
  <c r="M3483" i="40"/>
  <c r="M3482" i="40"/>
  <c r="M3481" i="40"/>
  <c r="M3480" i="40"/>
  <c r="M3479" i="40"/>
  <c r="M3478" i="40"/>
  <c r="M3477" i="40"/>
  <c r="M3476" i="40"/>
  <c r="M3475" i="40"/>
  <c r="M3474" i="40"/>
  <c r="M3473" i="40"/>
  <c r="M3472" i="40"/>
  <c r="M3471" i="40"/>
  <c r="M3470" i="40"/>
  <c r="M3469" i="40"/>
  <c r="M3468" i="40"/>
  <c r="M3467" i="40"/>
  <c r="M3466" i="40"/>
  <c r="M3465" i="40"/>
  <c r="M3464" i="40"/>
  <c r="M3463" i="40"/>
  <c r="M3462" i="40"/>
  <c r="M3461" i="40"/>
  <c r="M3460" i="40"/>
  <c r="M3459" i="40"/>
  <c r="M3458" i="40"/>
  <c r="M3457" i="40"/>
  <c r="M3456" i="40"/>
  <c r="M3455" i="40"/>
  <c r="M3454" i="40"/>
  <c r="M3453" i="40"/>
  <c r="M3452" i="40"/>
  <c r="M3451" i="40"/>
  <c r="M3450" i="40"/>
  <c r="M3449" i="40"/>
  <c r="M3448" i="40"/>
  <c r="M3447" i="40"/>
  <c r="M3446" i="40"/>
  <c r="M3445" i="40"/>
  <c r="M3444" i="40"/>
  <c r="M3443" i="40"/>
  <c r="M3442" i="40"/>
  <c r="M3441" i="40"/>
  <c r="M3440" i="40"/>
  <c r="M3439" i="40"/>
  <c r="M3438" i="40"/>
  <c r="M3437" i="40"/>
  <c r="M3436" i="40"/>
  <c r="M3435" i="40"/>
  <c r="M3434" i="40"/>
  <c r="M3433" i="40"/>
  <c r="M3432" i="40"/>
  <c r="M3431" i="40"/>
  <c r="M3430" i="40"/>
  <c r="M3429" i="40"/>
  <c r="M3428" i="40"/>
  <c r="M3427" i="40"/>
  <c r="M3426" i="40"/>
  <c r="M3425" i="40"/>
  <c r="M3424" i="40"/>
  <c r="M3423" i="40"/>
  <c r="M3422" i="40"/>
  <c r="M3421" i="40"/>
  <c r="M3420" i="40"/>
  <c r="M3419" i="40"/>
  <c r="M3418" i="40"/>
  <c r="M3417" i="40"/>
  <c r="M3416" i="40"/>
  <c r="M3415" i="40"/>
  <c r="M3414" i="40"/>
  <c r="M3413" i="40"/>
  <c r="M3412" i="40"/>
  <c r="M3411" i="40"/>
  <c r="M3410" i="40"/>
  <c r="M3409" i="40"/>
  <c r="M3408" i="40"/>
  <c r="M3407" i="40"/>
  <c r="M3406" i="40"/>
  <c r="M3405" i="40"/>
  <c r="M3404" i="40"/>
  <c r="M3403" i="40"/>
  <c r="M3402" i="40"/>
  <c r="M3401" i="40"/>
  <c r="M3400" i="40"/>
  <c r="M3399" i="40"/>
  <c r="M3398" i="40"/>
  <c r="M3397" i="40"/>
  <c r="M3396" i="40"/>
  <c r="M3395" i="40"/>
  <c r="M3394" i="40"/>
  <c r="M3393" i="40"/>
  <c r="M3392" i="40"/>
  <c r="M3391" i="40"/>
  <c r="M3390" i="40"/>
  <c r="M3389" i="40"/>
  <c r="M3388" i="40"/>
  <c r="M3387" i="40"/>
  <c r="M3386" i="40"/>
  <c r="M3385" i="40"/>
  <c r="M3384" i="40"/>
  <c r="M3383" i="40"/>
  <c r="M3382" i="40"/>
  <c r="M3381" i="40"/>
  <c r="M3380" i="40"/>
  <c r="M3379" i="40"/>
  <c r="M3378" i="40"/>
  <c r="M3377" i="40"/>
  <c r="M3376" i="40"/>
  <c r="M3375" i="40"/>
  <c r="M3374" i="40"/>
  <c r="M3373" i="40"/>
  <c r="M3372" i="40"/>
  <c r="M3371" i="40"/>
  <c r="M3370" i="40"/>
  <c r="M3369" i="40"/>
  <c r="M3368" i="40"/>
  <c r="M3367" i="40"/>
  <c r="M3366" i="40"/>
  <c r="M3365" i="40"/>
  <c r="M3364" i="40"/>
  <c r="M3363" i="40"/>
  <c r="M3362" i="40"/>
  <c r="M3361" i="40"/>
  <c r="M3360" i="40"/>
  <c r="M3359" i="40"/>
  <c r="M3358" i="40"/>
  <c r="M3357" i="40"/>
  <c r="M3356" i="40"/>
  <c r="M3355" i="40"/>
  <c r="M3354" i="40"/>
  <c r="M3353" i="40"/>
  <c r="M3352" i="40"/>
  <c r="M3351" i="40"/>
  <c r="M3350" i="40"/>
  <c r="M3349" i="40"/>
  <c r="M3348" i="40"/>
  <c r="M3347" i="40"/>
  <c r="M3346" i="40"/>
  <c r="M3345" i="40"/>
  <c r="M3344" i="40"/>
  <c r="M3343" i="40"/>
  <c r="M3342" i="40"/>
  <c r="M3341" i="40"/>
  <c r="M3340" i="40"/>
  <c r="M3339" i="40"/>
  <c r="M3338" i="40"/>
  <c r="M3337" i="40"/>
  <c r="M3336" i="40"/>
  <c r="M3335" i="40"/>
  <c r="M3334" i="40"/>
  <c r="M3333" i="40"/>
  <c r="M3332" i="40"/>
  <c r="M3331" i="40"/>
  <c r="M3330" i="40"/>
  <c r="M3329" i="40"/>
  <c r="M3328" i="40"/>
  <c r="M3327" i="40"/>
  <c r="M3326" i="40"/>
  <c r="M3325" i="40"/>
  <c r="M3324" i="40"/>
  <c r="M3323" i="40"/>
  <c r="M3322" i="40"/>
  <c r="M3321" i="40"/>
  <c r="M3320" i="40"/>
  <c r="M3319" i="40"/>
  <c r="M3318" i="40"/>
  <c r="M3317" i="40"/>
  <c r="M3316" i="40"/>
  <c r="M3315" i="40"/>
  <c r="M3314" i="40"/>
  <c r="M3313" i="40"/>
  <c r="M3312" i="40"/>
  <c r="M3311" i="40"/>
  <c r="M3310" i="40"/>
  <c r="M3309" i="40"/>
  <c r="M3308" i="40"/>
  <c r="M3307" i="40"/>
  <c r="M3306" i="40"/>
  <c r="M3305" i="40"/>
  <c r="M3304" i="40"/>
  <c r="M3303" i="40"/>
  <c r="M3302" i="40"/>
  <c r="M3301" i="40"/>
  <c r="M3300" i="40"/>
  <c r="M3299" i="40"/>
  <c r="M3298" i="40"/>
  <c r="M3297" i="40"/>
  <c r="M3296" i="40"/>
  <c r="M3295" i="40"/>
  <c r="M3294" i="40"/>
  <c r="M3293" i="40"/>
  <c r="M3292" i="40"/>
  <c r="M3291" i="40"/>
  <c r="M3290" i="40"/>
  <c r="M3289" i="40"/>
  <c r="M3288" i="40"/>
  <c r="M3287" i="40"/>
  <c r="M3286" i="40"/>
  <c r="M3285" i="40"/>
  <c r="M3284" i="40"/>
  <c r="M3283" i="40"/>
  <c r="M3282" i="40"/>
  <c r="M3281" i="40"/>
  <c r="M3280" i="40"/>
  <c r="M3279" i="40"/>
  <c r="M3278" i="40"/>
  <c r="M3277" i="40"/>
  <c r="M3276" i="40"/>
  <c r="M3275" i="40"/>
  <c r="M3274" i="40"/>
  <c r="M3273" i="40"/>
  <c r="M3272" i="40"/>
  <c r="M3271" i="40"/>
  <c r="M3270" i="40"/>
  <c r="M3269" i="40"/>
  <c r="M3268" i="40"/>
  <c r="M3267" i="40"/>
  <c r="M3266" i="40"/>
  <c r="M3265" i="40"/>
  <c r="M3264" i="40"/>
  <c r="M3263" i="40"/>
  <c r="M3262" i="40"/>
  <c r="M3261" i="40"/>
  <c r="M3260" i="40"/>
  <c r="M3259" i="40"/>
  <c r="M3258" i="40"/>
  <c r="M3257" i="40"/>
  <c r="M3256" i="40"/>
  <c r="M3255" i="40"/>
  <c r="M3254" i="40"/>
  <c r="M3253" i="40"/>
  <c r="M3252" i="40"/>
  <c r="M3251" i="40"/>
  <c r="M3250" i="40"/>
  <c r="M3249" i="40"/>
  <c r="M3248" i="40"/>
  <c r="M3247" i="40"/>
  <c r="M3246" i="40"/>
  <c r="M3245" i="40"/>
  <c r="M3244" i="40"/>
  <c r="M3243" i="40"/>
  <c r="M3242" i="40"/>
  <c r="M3241" i="40"/>
  <c r="M3240" i="40"/>
  <c r="M3239" i="40"/>
  <c r="M3237" i="40"/>
  <c r="M3236" i="40"/>
  <c r="M3235" i="40"/>
  <c r="M3234" i="40"/>
  <c r="M3233" i="40"/>
  <c r="M3232" i="40"/>
  <c r="M3231" i="40"/>
  <c r="M3230" i="40"/>
  <c r="M3229" i="40"/>
  <c r="M3228" i="40"/>
  <c r="M3227" i="40"/>
  <c r="M3226" i="40"/>
  <c r="M3225" i="40"/>
  <c r="M3224" i="40"/>
  <c r="M3223" i="40"/>
  <c r="M3222" i="40"/>
  <c r="M3221" i="40"/>
  <c r="M3220" i="40"/>
  <c r="M3219" i="40"/>
  <c r="M3218" i="40"/>
  <c r="M3217" i="40"/>
  <c r="M3216" i="40"/>
  <c r="M3215" i="40"/>
  <c r="M3214" i="40"/>
  <c r="M3213" i="40"/>
  <c r="M3212" i="40"/>
  <c r="M3211" i="40"/>
  <c r="M3210" i="40"/>
  <c r="M3209" i="40"/>
  <c r="M3208" i="40"/>
  <c r="M3207" i="40"/>
  <c r="M3206" i="40"/>
  <c r="M3205" i="40"/>
  <c r="M3204" i="40"/>
  <c r="M3203" i="40"/>
  <c r="M3202" i="40"/>
  <c r="M3201" i="40"/>
  <c r="M3200" i="40"/>
  <c r="M3199" i="40"/>
  <c r="M3198" i="40"/>
  <c r="M3197" i="40"/>
  <c r="M3196" i="40"/>
  <c r="M3195" i="40"/>
  <c r="M3194" i="40"/>
  <c r="M3193" i="40"/>
  <c r="M3192" i="40"/>
  <c r="M3191" i="40"/>
  <c r="M3190" i="40"/>
  <c r="M3189" i="40"/>
  <c r="M3188" i="40"/>
  <c r="M3187" i="40"/>
  <c r="M3186" i="40"/>
  <c r="M3185" i="40"/>
  <c r="M3184" i="40"/>
  <c r="M3183" i="40"/>
  <c r="M3182" i="40"/>
  <c r="M3181" i="40"/>
  <c r="M3180" i="40"/>
  <c r="M3179" i="40"/>
  <c r="M3178" i="40"/>
  <c r="M3177" i="40"/>
  <c r="M3176" i="40"/>
  <c r="M3175" i="40"/>
  <c r="M3174" i="40"/>
  <c r="M3173" i="40"/>
  <c r="M3172" i="40"/>
  <c r="M3171" i="40"/>
  <c r="M3170" i="40"/>
  <c r="M3169" i="40"/>
  <c r="M3168" i="40"/>
  <c r="M3167" i="40"/>
  <c r="M3166" i="40"/>
  <c r="M3165" i="40"/>
  <c r="M3164" i="40"/>
  <c r="M3163" i="40"/>
  <c r="M3162" i="40"/>
  <c r="M3161" i="40"/>
  <c r="M3160" i="40"/>
  <c r="M3159" i="40"/>
  <c r="M3158" i="40"/>
  <c r="M3157" i="40"/>
  <c r="M3156" i="40"/>
  <c r="M3155" i="40"/>
  <c r="M3154" i="40"/>
  <c r="M3153" i="40"/>
  <c r="M3152" i="40"/>
  <c r="M3151" i="40"/>
  <c r="M3150" i="40"/>
  <c r="M3149" i="40"/>
  <c r="M3148" i="40"/>
  <c r="M3147" i="40"/>
  <c r="M3146" i="40"/>
  <c r="M3145" i="40"/>
  <c r="M3144" i="40"/>
  <c r="M3143" i="40"/>
  <c r="M3142" i="40"/>
  <c r="M3141" i="40"/>
  <c r="M3140" i="40"/>
  <c r="M3139" i="40"/>
  <c r="M3138" i="40"/>
  <c r="M3137" i="40"/>
  <c r="M3136" i="40"/>
  <c r="M3135" i="40"/>
  <c r="M3134" i="40"/>
  <c r="M3133" i="40"/>
  <c r="M3132" i="40"/>
  <c r="M3131" i="40"/>
  <c r="M3130" i="40"/>
  <c r="M3129" i="40"/>
  <c r="M3128" i="40"/>
  <c r="M3127" i="40"/>
  <c r="M3126" i="40"/>
  <c r="M3125" i="40"/>
  <c r="M3124" i="40"/>
  <c r="M3123" i="40"/>
  <c r="M3122" i="40"/>
  <c r="M3121" i="40"/>
  <c r="M3120" i="40"/>
  <c r="M3119" i="40"/>
  <c r="M3118" i="40"/>
  <c r="M3117" i="40"/>
  <c r="M3116" i="40"/>
  <c r="M3115" i="40"/>
  <c r="M3114" i="40"/>
  <c r="M3113" i="40"/>
  <c r="M3112" i="40"/>
  <c r="M3111" i="40"/>
  <c r="M3110" i="40"/>
  <c r="M3109" i="40"/>
  <c r="M3108" i="40"/>
  <c r="M3107" i="40"/>
  <c r="M3106" i="40"/>
  <c r="M3105" i="40"/>
  <c r="M3104" i="40"/>
  <c r="M3103" i="40"/>
  <c r="M3102" i="40"/>
  <c r="M3101" i="40"/>
  <c r="M3100" i="40"/>
  <c r="M3099" i="40"/>
  <c r="M3098" i="40"/>
  <c r="M3097" i="40"/>
  <c r="M3096" i="40"/>
  <c r="M3095" i="40"/>
  <c r="M3094" i="40"/>
  <c r="M3093" i="40"/>
  <c r="M3092" i="40"/>
  <c r="M3091" i="40"/>
  <c r="M3090" i="40"/>
  <c r="M3089" i="40"/>
  <c r="M3088" i="40"/>
  <c r="M3087" i="40"/>
  <c r="M3086" i="40"/>
  <c r="M3085" i="40"/>
  <c r="M3084" i="40"/>
  <c r="M3083" i="40"/>
  <c r="M3082" i="40"/>
  <c r="M3081" i="40"/>
  <c r="M3080" i="40"/>
  <c r="M3079" i="40"/>
  <c r="M3078" i="40"/>
  <c r="M3077" i="40"/>
  <c r="M3076" i="40"/>
  <c r="M3075" i="40"/>
  <c r="M3074" i="40"/>
  <c r="M3073" i="40"/>
  <c r="M3072" i="40"/>
  <c r="M3071" i="40"/>
  <c r="M3070" i="40"/>
  <c r="M3069" i="40"/>
  <c r="M3068" i="40"/>
  <c r="M3067" i="40"/>
  <c r="M3066" i="40"/>
  <c r="M3065" i="40"/>
  <c r="M3064" i="40"/>
  <c r="M3063" i="40"/>
  <c r="M3062" i="40"/>
  <c r="M3061" i="40"/>
  <c r="M3060" i="40"/>
  <c r="M3059" i="40"/>
  <c r="M3058" i="40"/>
  <c r="M3057" i="40"/>
  <c r="M3056" i="40"/>
  <c r="M3055" i="40"/>
  <c r="M3054" i="40"/>
  <c r="M3053" i="40"/>
  <c r="M3052" i="40"/>
  <c r="M3051" i="40"/>
  <c r="M3050" i="40"/>
  <c r="M3049" i="40"/>
  <c r="M3048" i="40"/>
  <c r="M3047" i="40"/>
  <c r="M3046" i="40"/>
  <c r="M3045" i="40"/>
  <c r="M3044" i="40"/>
  <c r="M3043" i="40"/>
  <c r="M3042" i="40"/>
  <c r="M3041" i="40"/>
  <c r="M3040" i="40"/>
  <c r="M3039" i="40"/>
  <c r="M3038" i="40"/>
  <c r="M3037" i="40"/>
  <c r="M3036" i="40"/>
  <c r="M3035" i="40"/>
  <c r="M3034" i="40"/>
  <c r="M3033" i="40"/>
  <c r="M3032" i="40"/>
  <c r="M3031" i="40"/>
  <c r="M3030" i="40"/>
  <c r="M3029" i="40"/>
  <c r="M3028" i="40"/>
  <c r="M3027" i="40"/>
  <c r="M3026" i="40"/>
  <c r="M3025" i="40"/>
  <c r="M3024" i="40"/>
  <c r="M3023" i="40"/>
  <c r="M3022" i="40"/>
  <c r="M3021" i="40"/>
  <c r="M3020" i="40"/>
  <c r="M3019" i="40"/>
  <c r="M3018" i="40"/>
  <c r="M3017" i="40"/>
  <c r="M3016" i="40"/>
  <c r="M3015" i="40"/>
  <c r="M3014" i="40"/>
  <c r="M3013" i="40"/>
  <c r="M3012" i="40"/>
  <c r="M3011" i="40"/>
  <c r="M3010" i="40"/>
  <c r="M3009" i="40"/>
  <c r="M3008" i="40"/>
  <c r="M3007" i="40"/>
  <c r="M3006" i="40"/>
  <c r="M3005" i="40"/>
  <c r="M3004" i="40"/>
  <c r="M3003" i="40"/>
  <c r="M3002" i="40"/>
  <c r="M3001" i="40"/>
  <c r="M3000" i="40"/>
  <c r="M2999" i="40"/>
  <c r="M2998" i="40"/>
  <c r="M2997" i="40"/>
  <c r="M2996" i="40"/>
  <c r="M2995" i="40"/>
  <c r="M2994" i="40"/>
  <c r="M2993" i="40"/>
  <c r="M2992" i="40"/>
  <c r="M2991" i="40"/>
  <c r="M2990" i="40"/>
  <c r="M2989" i="40"/>
  <c r="M2988" i="40"/>
  <c r="M2987" i="40"/>
  <c r="M2986" i="40"/>
  <c r="M2985" i="40"/>
  <c r="M2984" i="40"/>
  <c r="M2983" i="40"/>
  <c r="M2982" i="40"/>
  <c r="M2981" i="40"/>
  <c r="M2980" i="40"/>
  <c r="M2979" i="40"/>
  <c r="M2978" i="40"/>
  <c r="M2977" i="40"/>
  <c r="M2976" i="40"/>
  <c r="M2975" i="40"/>
  <c r="M2974" i="40"/>
  <c r="M2973" i="40"/>
  <c r="M2972" i="40"/>
  <c r="M2971" i="40"/>
  <c r="M2970" i="40"/>
  <c r="M2969" i="40"/>
  <c r="M2968" i="40"/>
  <c r="M2967" i="40"/>
  <c r="M2966" i="40"/>
  <c r="M2965" i="40"/>
  <c r="M2964" i="40"/>
  <c r="M2963" i="40"/>
  <c r="M2962" i="40"/>
  <c r="M2961" i="40"/>
  <c r="M2960" i="40"/>
  <c r="M2959" i="40"/>
  <c r="M2958" i="40"/>
  <c r="M2957" i="40"/>
  <c r="M2956" i="40"/>
  <c r="M2955" i="40"/>
  <c r="M2954" i="40"/>
  <c r="M2953" i="40"/>
  <c r="M2952" i="40"/>
  <c r="M2951" i="40"/>
  <c r="M2950" i="40"/>
  <c r="M2949" i="40"/>
  <c r="M2948" i="40"/>
  <c r="M2947" i="40"/>
  <c r="M2946" i="40"/>
  <c r="M2945" i="40"/>
  <c r="M2944" i="40"/>
  <c r="M2943" i="40"/>
  <c r="M2942" i="40"/>
  <c r="M2941" i="40"/>
  <c r="M2940" i="40"/>
  <c r="M2939" i="40"/>
  <c r="M2938" i="40"/>
  <c r="M2937" i="40"/>
  <c r="M2936" i="40"/>
  <c r="M2935" i="40"/>
  <c r="M2934" i="40"/>
  <c r="M2933" i="40"/>
  <c r="M2932" i="40"/>
  <c r="M2931" i="40"/>
  <c r="M2930" i="40"/>
  <c r="M2929" i="40"/>
  <c r="M2928" i="40"/>
  <c r="M2927" i="40"/>
  <c r="M2926" i="40"/>
  <c r="M2925" i="40"/>
  <c r="M2924" i="40"/>
  <c r="M2923" i="40"/>
  <c r="M2922" i="40"/>
  <c r="M2921" i="40"/>
  <c r="M2920" i="40"/>
  <c r="M2919" i="40"/>
  <c r="M2918" i="40"/>
  <c r="M2917" i="40"/>
  <c r="M2916" i="40"/>
  <c r="M2915" i="40"/>
  <c r="M2914" i="40"/>
  <c r="M2913" i="40"/>
  <c r="M2912" i="40"/>
  <c r="M2911" i="40"/>
  <c r="M2910" i="40"/>
  <c r="M2909" i="40"/>
  <c r="M2908" i="40"/>
  <c r="M2907" i="40"/>
  <c r="M2906" i="40"/>
  <c r="M2905" i="40"/>
  <c r="M2904" i="40"/>
  <c r="M2903" i="40"/>
  <c r="M2902" i="40"/>
  <c r="M2901" i="40"/>
  <c r="M2900" i="40"/>
  <c r="M2899" i="40"/>
  <c r="M2898" i="40"/>
  <c r="M2897" i="40"/>
  <c r="M2896" i="40"/>
  <c r="M2895" i="40"/>
  <c r="M2894" i="40"/>
  <c r="M2893" i="40"/>
  <c r="M2892" i="40"/>
  <c r="M2891" i="40"/>
  <c r="M2890" i="40"/>
  <c r="M2889" i="40"/>
  <c r="M2888" i="40"/>
  <c r="M2875" i="40"/>
  <c r="M2874" i="40"/>
  <c r="M2873" i="40"/>
  <c r="M2872" i="40"/>
  <c r="M2871" i="40"/>
  <c r="M2870" i="40"/>
  <c r="M2869" i="40"/>
  <c r="M2868" i="40"/>
  <c r="M2867" i="40"/>
  <c r="M2866" i="40"/>
  <c r="M2865" i="40"/>
  <c r="M2864" i="40"/>
  <c r="M2863" i="40"/>
  <c r="M2862" i="40"/>
  <c r="M2861" i="40"/>
  <c r="M2860" i="40"/>
  <c r="M2859" i="40"/>
  <c r="M2858" i="40"/>
  <c r="M2857" i="40"/>
  <c r="M2856" i="40"/>
  <c r="M2855" i="40"/>
  <c r="M2854" i="40"/>
  <c r="M2853" i="40"/>
  <c r="M2852" i="40"/>
  <c r="M2851" i="40"/>
  <c r="M2850" i="40"/>
  <c r="M2849" i="40"/>
  <c r="M2848" i="40"/>
  <c r="M2847" i="40"/>
  <c r="M2846" i="40"/>
  <c r="M2845" i="40"/>
  <c r="M2844" i="40"/>
  <c r="M2843" i="40"/>
  <c r="M2842" i="40"/>
  <c r="M2841" i="40"/>
  <c r="M2840" i="40"/>
  <c r="M2839" i="40"/>
  <c r="M2838" i="40"/>
  <c r="M2837" i="40"/>
  <c r="M2836" i="40"/>
  <c r="M2835" i="40"/>
  <c r="M2834" i="40"/>
  <c r="M2833" i="40"/>
  <c r="M2832" i="40"/>
  <c r="M2831" i="40"/>
  <c r="M2830" i="40"/>
  <c r="M2829" i="40"/>
  <c r="M2828" i="40"/>
  <c r="M2827" i="40"/>
  <c r="M2826" i="40"/>
  <c r="M2825" i="40"/>
  <c r="M2824" i="40"/>
  <c r="M2823" i="40"/>
  <c r="M2822" i="40"/>
  <c r="M2821" i="40"/>
  <c r="M2820" i="40"/>
  <c r="M2819" i="40"/>
  <c r="M2818" i="40"/>
  <c r="M2817" i="40"/>
  <c r="M2816" i="40"/>
  <c r="M2815" i="40"/>
  <c r="M2814" i="40"/>
  <c r="M2813" i="40"/>
  <c r="M2812" i="40"/>
  <c r="M2811" i="40"/>
  <c r="M2810" i="40"/>
  <c r="M2809" i="40"/>
  <c r="M2808" i="40"/>
  <c r="M2807" i="40"/>
  <c r="M2806" i="40"/>
  <c r="M2805" i="40"/>
  <c r="M2804" i="40"/>
  <c r="M2803" i="40"/>
  <c r="M2802" i="40"/>
  <c r="M2801" i="40"/>
  <c r="M2800" i="40"/>
  <c r="M2799" i="40"/>
  <c r="M2798" i="40"/>
  <c r="M2797" i="40"/>
  <c r="M2796" i="40"/>
  <c r="M2795" i="40"/>
  <c r="M2794" i="40"/>
  <c r="M2793" i="40"/>
  <c r="M2792" i="40"/>
  <c r="M2791" i="40"/>
  <c r="M2790" i="40"/>
  <c r="M2789" i="40"/>
  <c r="M2788" i="40"/>
  <c r="M2787" i="40"/>
  <c r="M2786" i="40"/>
  <c r="M2785" i="40"/>
  <c r="M2784" i="40"/>
  <c r="M2783" i="40"/>
  <c r="M2782" i="40"/>
  <c r="M2781" i="40"/>
  <c r="M2780" i="40"/>
  <c r="M2779" i="40"/>
  <c r="M2778" i="40"/>
  <c r="M2777" i="40"/>
  <c r="M2776" i="40"/>
  <c r="M2775" i="40"/>
  <c r="M2774" i="40"/>
  <c r="M2773" i="40"/>
  <c r="M2772" i="40"/>
  <c r="M2771" i="40"/>
  <c r="M2770" i="40"/>
  <c r="M2769" i="40"/>
  <c r="M2768" i="40"/>
  <c r="M2767" i="40"/>
  <c r="M2766" i="40"/>
  <c r="M2765" i="40"/>
  <c r="M2764" i="40"/>
  <c r="M2763" i="40"/>
  <c r="M2762" i="40"/>
  <c r="M2761" i="40"/>
  <c r="M2760" i="40"/>
  <c r="M2759" i="40"/>
  <c r="M2758" i="40"/>
  <c r="M2757" i="40"/>
  <c r="M2756" i="40"/>
  <c r="M2755" i="40"/>
  <c r="M2754" i="40"/>
  <c r="M2753" i="40"/>
  <c r="M2752" i="40"/>
  <c r="M2751" i="40"/>
  <c r="M2750" i="40"/>
  <c r="M2749" i="40"/>
  <c r="M2748" i="40"/>
  <c r="M2747" i="40"/>
  <c r="M2746" i="40"/>
  <c r="M2745" i="40"/>
  <c r="M2744" i="40"/>
  <c r="M2743" i="40"/>
  <c r="M2742" i="40"/>
  <c r="M2741" i="40"/>
  <c r="M2740" i="40"/>
  <c r="M2739" i="40"/>
  <c r="M2738" i="40"/>
  <c r="M2737" i="40"/>
  <c r="M2736" i="40"/>
  <c r="M2735" i="40"/>
  <c r="M2734" i="40"/>
  <c r="M2733" i="40"/>
  <c r="M2732" i="40"/>
  <c r="M2731" i="40"/>
  <c r="M2730" i="40"/>
  <c r="M2729" i="40"/>
  <c r="M2728" i="40"/>
  <c r="M2727" i="40"/>
  <c r="M2726" i="40"/>
  <c r="M2725" i="40"/>
  <c r="M2724" i="40"/>
  <c r="M2723" i="40"/>
  <c r="M2722" i="40"/>
  <c r="M2721" i="40"/>
  <c r="M2720" i="40"/>
  <c r="M2719" i="40"/>
  <c r="M2718" i="40"/>
  <c r="M2717" i="40"/>
  <c r="M2716" i="40"/>
  <c r="M2715" i="40"/>
  <c r="M2714" i="40"/>
  <c r="M2713" i="40"/>
  <c r="M2712" i="40"/>
  <c r="M2711" i="40"/>
  <c r="M2710" i="40"/>
  <c r="M2709" i="40"/>
  <c r="M2708" i="40"/>
  <c r="M2707" i="40"/>
  <c r="M2706" i="40"/>
  <c r="M2705" i="40"/>
  <c r="M2704" i="40"/>
  <c r="M2703" i="40"/>
  <c r="M2702" i="40"/>
  <c r="M2701" i="40"/>
  <c r="M2700" i="40"/>
  <c r="M2699" i="40"/>
  <c r="M2698" i="40"/>
  <c r="M2697" i="40"/>
  <c r="M2696" i="40"/>
  <c r="M2695" i="40"/>
  <c r="M2694" i="40"/>
  <c r="M2693" i="40"/>
  <c r="M2692" i="40"/>
  <c r="M2691" i="40"/>
  <c r="M2690" i="40"/>
  <c r="M2689" i="40"/>
  <c r="M2688" i="40"/>
  <c r="M2687" i="40"/>
  <c r="M2686" i="40"/>
  <c r="M2685" i="40"/>
  <c r="M2684" i="40"/>
  <c r="M2683" i="40"/>
  <c r="M2682" i="40"/>
  <c r="M2681" i="40"/>
  <c r="M2680" i="40"/>
  <c r="M2679" i="40"/>
  <c r="M2678" i="40"/>
  <c r="M2677" i="40"/>
  <c r="M2676" i="40"/>
  <c r="M2675" i="40"/>
  <c r="M2674" i="40"/>
  <c r="M2673" i="40"/>
  <c r="M2672" i="40"/>
  <c r="M2671" i="40"/>
  <c r="M2670" i="40"/>
  <c r="M2669" i="40"/>
  <c r="M2668" i="40"/>
  <c r="M2667" i="40"/>
  <c r="M2666" i="40"/>
  <c r="M2665" i="40"/>
  <c r="M2664" i="40"/>
  <c r="M2663" i="40"/>
  <c r="M2662" i="40"/>
  <c r="M2661" i="40"/>
  <c r="M2660" i="40"/>
  <c r="M2659" i="40"/>
  <c r="M2658" i="40"/>
  <c r="M2657" i="40"/>
  <c r="M2656" i="40"/>
  <c r="M2655" i="40"/>
  <c r="M2654" i="40"/>
  <c r="M2653" i="40"/>
  <c r="M2652" i="40"/>
  <c r="M2651" i="40"/>
  <c r="M2650" i="40"/>
  <c r="M2649" i="40"/>
  <c r="M2648" i="40"/>
  <c r="M2647" i="40"/>
  <c r="M2646" i="40"/>
  <c r="M2645" i="40"/>
  <c r="M2644" i="40"/>
  <c r="M2643" i="40"/>
  <c r="M2642" i="40"/>
  <c r="M2641" i="40"/>
  <c r="M2640" i="40"/>
  <c r="M2639" i="40"/>
  <c r="M2638" i="40"/>
  <c r="M2637" i="40"/>
  <c r="M2636" i="40"/>
  <c r="M2635" i="40"/>
  <c r="M2634" i="40"/>
  <c r="M2633" i="40"/>
  <c r="M2632" i="40"/>
  <c r="M2631" i="40"/>
  <c r="M2630" i="40"/>
  <c r="M2629" i="40"/>
  <c r="M2628" i="40"/>
  <c r="M2627" i="40"/>
  <c r="M2626" i="40"/>
  <c r="M2625" i="40"/>
  <c r="M2624" i="40"/>
  <c r="M2623" i="40"/>
  <c r="M2622" i="40"/>
  <c r="M2621" i="40"/>
  <c r="M2620" i="40"/>
  <c r="M2619" i="40"/>
  <c r="M2618" i="40"/>
  <c r="M2617" i="40"/>
  <c r="M2616" i="40"/>
  <c r="M2615" i="40"/>
  <c r="M2614" i="40"/>
  <c r="M2613" i="40"/>
  <c r="M2612" i="40"/>
  <c r="M2611" i="40"/>
  <c r="M2610" i="40"/>
  <c r="M2609" i="40"/>
  <c r="M2608" i="40"/>
  <c r="M2607" i="40"/>
  <c r="M2606" i="40"/>
  <c r="M2605" i="40"/>
  <c r="M2604" i="40"/>
  <c r="M2603" i="40"/>
  <c r="M2602" i="40"/>
  <c r="M2601" i="40"/>
  <c r="M2600" i="40"/>
  <c r="M2599" i="40"/>
  <c r="M2598" i="40"/>
  <c r="M2597" i="40"/>
  <c r="M2596" i="40"/>
  <c r="M2595" i="40"/>
  <c r="M2594" i="40"/>
  <c r="M2593" i="40"/>
  <c r="M2592" i="40"/>
  <c r="M2591" i="40"/>
  <c r="M2590" i="40"/>
  <c r="M2589" i="40"/>
  <c r="M2588" i="40"/>
  <c r="M2587" i="40"/>
  <c r="M2586" i="40"/>
  <c r="M2585" i="40"/>
  <c r="M2584" i="40"/>
  <c r="M2583" i="40"/>
  <c r="M2582" i="40"/>
  <c r="M2581" i="40"/>
  <c r="M2580" i="40"/>
  <c r="M2579" i="40"/>
  <c r="M2578" i="40"/>
  <c r="M2577" i="40"/>
  <c r="M2576" i="40"/>
  <c r="M2575" i="40"/>
  <c r="M2574" i="40"/>
  <c r="M2573" i="40"/>
  <c r="M2572" i="40"/>
  <c r="M2571" i="40"/>
  <c r="M2570" i="40"/>
  <c r="M2569" i="40"/>
  <c r="M2568" i="40"/>
  <c r="M2567" i="40"/>
  <c r="M2566" i="40"/>
  <c r="M2565" i="40"/>
  <c r="M2564" i="40"/>
  <c r="M2563" i="40"/>
  <c r="M2562" i="40"/>
  <c r="M2561" i="40"/>
  <c r="M2560" i="40"/>
  <c r="M2559" i="40"/>
  <c r="M2558" i="40"/>
  <c r="M2557" i="40"/>
  <c r="M2555" i="40"/>
  <c r="M2554" i="40"/>
  <c r="M2553" i="40"/>
  <c r="M2552" i="40"/>
  <c r="M2551" i="40"/>
  <c r="M2550" i="40"/>
  <c r="M2549" i="40"/>
  <c r="M2548" i="40"/>
  <c r="M2547" i="40"/>
  <c r="M2546" i="40"/>
  <c r="M2545" i="40"/>
  <c r="M2544" i="40"/>
  <c r="M2543" i="40"/>
  <c r="M2542" i="40"/>
  <c r="M2541" i="40"/>
  <c r="M2540" i="40"/>
  <c r="M2539" i="40"/>
  <c r="M2538" i="40"/>
  <c r="M2537" i="40"/>
  <c r="M2536" i="40"/>
  <c r="M2535" i="40"/>
  <c r="M2534" i="40"/>
  <c r="M2533" i="40"/>
  <c r="M2532" i="40"/>
  <c r="M2531" i="40"/>
  <c r="M2530" i="40"/>
  <c r="M2529" i="40"/>
  <c r="M2528" i="40"/>
  <c r="M2527" i="40"/>
  <c r="M2526" i="40"/>
  <c r="M2525" i="40"/>
  <c r="M2524" i="40"/>
  <c r="M2523" i="40"/>
  <c r="M2522" i="40"/>
  <c r="M2521" i="40"/>
  <c r="M2520" i="40"/>
  <c r="M2519" i="40"/>
  <c r="M2518" i="40"/>
  <c r="M2517" i="40"/>
  <c r="M2516" i="40"/>
  <c r="M2515" i="40"/>
  <c r="M2514" i="40"/>
  <c r="M2513" i="40"/>
  <c r="M2512" i="40"/>
  <c r="M2511" i="40"/>
  <c r="M2510" i="40"/>
  <c r="M2509" i="40"/>
  <c r="M2508" i="40"/>
  <c r="M2507" i="40"/>
  <c r="M2506" i="40"/>
  <c r="M2505" i="40"/>
  <c r="M2504" i="40"/>
  <c r="M2503" i="40"/>
  <c r="M2502" i="40"/>
  <c r="M2501" i="40"/>
  <c r="M2500" i="40"/>
  <c r="M2499" i="40"/>
  <c r="M2498" i="40"/>
  <c r="M2497" i="40"/>
  <c r="M2496" i="40"/>
  <c r="M2495" i="40"/>
  <c r="M2494" i="40"/>
  <c r="M2493" i="40"/>
  <c r="M2492" i="40"/>
  <c r="M2491" i="40"/>
  <c r="M2490" i="40"/>
  <c r="M2489" i="40"/>
  <c r="M2488" i="40"/>
  <c r="M2487" i="40"/>
  <c r="M2486" i="40"/>
  <c r="M2485" i="40"/>
  <c r="M2484" i="40"/>
  <c r="M2483" i="40"/>
  <c r="M2482" i="40"/>
  <c r="M2481" i="40"/>
  <c r="M2480" i="40"/>
  <c r="M2479" i="40"/>
  <c r="M2478" i="40"/>
  <c r="M2477" i="40"/>
  <c r="M2476" i="40"/>
  <c r="M2475" i="40"/>
  <c r="M2474" i="40"/>
  <c r="M2473" i="40"/>
  <c r="M2472" i="40"/>
  <c r="M2471" i="40"/>
  <c r="M2470" i="40"/>
  <c r="M2469" i="40"/>
  <c r="M2468" i="40"/>
  <c r="M2467" i="40"/>
  <c r="M2466" i="40"/>
  <c r="M2465" i="40"/>
  <c r="M2464" i="40"/>
  <c r="M2463" i="40"/>
  <c r="M2462" i="40"/>
  <c r="M2461" i="40"/>
  <c r="M2460" i="40"/>
  <c r="M2459" i="40"/>
  <c r="M2458" i="40"/>
  <c r="M2457" i="40"/>
  <c r="M2456" i="40"/>
  <c r="M2455" i="40"/>
  <c r="M2454" i="40"/>
  <c r="M2453" i="40"/>
  <c r="M2452" i="40"/>
  <c r="M2451" i="40"/>
  <c r="M2450" i="40"/>
  <c r="M2449" i="40"/>
  <c r="M2448" i="40"/>
  <c r="M2447" i="40"/>
  <c r="M2446" i="40"/>
  <c r="M2445" i="40"/>
  <c r="M2444" i="40"/>
  <c r="M2443" i="40"/>
  <c r="M2442" i="40"/>
  <c r="M2441" i="40"/>
  <c r="M2440" i="40"/>
  <c r="M2439" i="40"/>
  <c r="M2438" i="40"/>
  <c r="M2437" i="40"/>
  <c r="M2436" i="40"/>
  <c r="M2435" i="40"/>
  <c r="M2434" i="40"/>
  <c r="M2433" i="40"/>
  <c r="M2432" i="40"/>
  <c r="M2431" i="40"/>
  <c r="M2430" i="40"/>
  <c r="M2429" i="40"/>
  <c r="M2428" i="40"/>
  <c r="M2427" i="40"/>
  <c r="M2426" i="40"/>
  <c r="M2425" i="40"/>
  <c r="M2424" i="40"/>
  <c r="M2423" i="40"/>
  <c r="M2422" i="40"/>
  <c r="M2421" i="40"/>
  <c r="M2420" i="40"/>
  <c r="M2419" i="40"/>
  <c r="M2418" i="40"/>
  <c r="M2417" i="40"/>
  <c r="M2416" i="40"/>
  <c r="M2415" i="40"/>
  <c r="M2414" i="40"/>
  <c r="M2413" i="40"/>
  <c r="M2412" i="40"/>
  <c r="M2411" i="40"/>
  <c r="M2410" i="40"/>
  <c r="M2409" i="40"/>
  <c r="M2408" i="40"/>
  <c r="M2407" i="40"/>
  <c r="M2406" i="40"/>
  <c r="M2405" i="40"/>
  <c r="M2404" i="40"/>
  <c r="M2403" i="40"/>
  <c r="M2402" i="40"/>
  <c r="M2401" i="40"/>
  <c r="M2400" i="40"/>
  <c r="M2399" i="40"/>
  <c r="M2398" i="40"/>
  <c r="M2397" i="40"/>
  <c r="M2396" i="40"/>
  <c r="M2395" i="40"/>
  <c r="M2394" i="40"/>
  <c r="M2393" i="40"/>
  <c r="M2392" i="40"/>
  <c r="M2391" i="40"/>
  <c r="M2390" i="40"/>
  <c r="M2389" i="40"/>
  <c r="M2388" i="40"/>
  <c r="M2387" i="40"/>
  <c r="M2386" i="40"/>
  <c r="M2385" i="40"/>
  <c r="M2384" i="40"/>
  <c r="M2383" i="40"/>
  <c r="M2382" i="40"/>
  <c r="M2381" i="40"/>
  <c r="M2380" i="40"/>
  <c r="M2379" i="40"/>
  <c r="M2378" i="40"/>
  <c r="M2377" i="40"/>
  <c r="M2376" i="40"/>
  <c r="M2375" i="40"/>
  <c r="M2374" i="40"/>
  <c r="M2373" i="40"/>
  <c r="M2372" i="40"/>
  <c r="M2371" i="40"/>
  <c r="M2370" i="40"/>
  <c r="M2369" i="40"/>
  <c r="M2368" i="40"/>
  <c r="M2367" i="40"/>
  <c r="M2366" i="40"/>
  <c r="M2365" i="40"/>
  <c r="M2364" i="40"/>
  <c r="M2363" i="40"/>
  <c r="M2362" i="40"/>
  <c r="M2361" i="40"/>
  <c r="M2360" i="40"/>
  <c r="M2359" i="40"/>
  <c r="M2358" i="40"/>
  <c r="M2357" i="40"/>
  <c r="M2356" i="40"/>
  <c r="M2355" i="40"/>
  <c r="M2354" i="40"/>
  <c r="M2353" i="40"/>
  <c r="M2352" i="40"/>
  <c r="M2351" i="40"/>
  <c r="M2350" i="40"/>
  <c r="M2349" i="40"/>
  <c r="M2348" i="40"/>
  <c r="M2347" i="40"/>
  <c r="M2346" i="40"/>
  <c r="M2345" i="40"/>
  <c r="M2344" i="40"/>
  <c r="M2343" i="40"/>
  <c r="M2342" i="40"/>
  <c r="M2341" i="40"/>
  <c r="M2340" i="40"/>
  <c r="M2339" i="40"/>
  <c r="M2338" i="40"/>
  <c r="M2337" i="40"/>
  <c r="M2336" i="40"/>
  <c r="M2335" i="40"/>
  <c r="M2334" i="40"/>
  <c r="M2333" i="40"/>
  <c r="M2332" i="40"/>
  <c r="M2331" i="40"/>
  <c r="M2330" i="40"/>
  <c r="M2329" i="40"/>
  <c r="M2328" i="40"/>
  <c r="M2327" i="40"/>
  <c r="M2326" i="40"/>
  <c r="M2325" i="40"/>
  <c r="M2324" i="40"/>
  <c r="M2323" i="40"/>
  <c r="M2322" i="40"/>
  <c r="M2321" i="40"/>
  <c r="M2320" i="40"/>
  <c r="M2319" i="40"/>
  <c r="M2318" i="40"/>
  <c r="M2317" i="40"/>
  <c r="M2316" i="40"/>
  <c r="M2315" i="40"/>
  <c r="M2314" i="40"/>
  <c r="M2313" i="40"/>
  <c r="M2312" i="40"/>
  <c r="M2311" i="40"/>
  <c r="M2310" i="40"/>
  <c r="M2309" i="40"/>
  <c r="M2308" i="40"/>
  <c r="M2307" i="40"/>
  <c r="M2306" i="40"/>
  <c r="M2305" i="40"/>
  <c r="M2304" i="40"/>
  <c r="M2303" i="40"/>
  <c r="M2302" i="40"/>
  <c r="M2301" i="40"/>
  <c r="M2300" i="40"/>
  <c r="M2299" i="40"/>
  <c r="M2298" i="40"/>
  <c r="M2297" i="40"/>
  <c r="M2296" i="40"/>
  <c r="M2295" i="40"/>
  <c r="M2294" i="40"/>
  <c r="M2293" i="40"/>
  <c r="M2292" i="40"/>
  <c r="M2291" i="40"/>
  <c r="M2290" i="40"/>
  <c r="M2289" i="40"/>
  <c r="M2288" i="40"/>
  <c r="M2287" i="40"/>
  <c r="M2286" i="40"/>
  <c r="M2285" i="40"/>
  <c r="M2284" i="40"/>
  <c r="M2283" i="40"/>
  <c r="M2282" i="40"/>
  <c r="M2281" i="40"/>
  <c r="M2280" i="40"/>
  <c r="M2279" i="40"/>
  <c r="M2278" i="40"/>
  <c r="M2277" i="40"/>
  <c r="M2276" i="40"/>
  <c r="M2275" i="40"/>
  <c r="M2274" i="40"/>
  <c r="M2273" i="40"/>
  <c r="M2272" i="40"/>
  <c r="M2271" i="40"/>
  <c r="M2270" i="40"/>
  <c r="M2269" i="40"/>
  <c r="M2268" i="40"/>
  <c r="M2267" i="40"/>
  <c r="M2266" i="40"/>
  <c r="M2265" i="40"/>
  <c r="M2264" i="40"/>
  <c r="M2263" i="40"/>
  <c r="M2261" i="40"/>
  <c r="M2260" i="40"/>
  <c r="M2259" i="40"/>
  <c r="M2258" i="40"/>
  <c r="M2257" i="40"/>
  <c r="M2256" i="40"/>
  <c r="M2255" i="40"/>
  <c r="M2254" i="40"/>
  <c r="M2253" i="40"/>
  <c r="M2252" i="40"/>
  <c r="M2251" i="40"/>
  <c r="M2250" i="40"/>
  <c r="M2249" i="40"/>
  <c r="M2247" i="40"/>
  <c r="M2246" i="40"/>
  <c r="M2245" i="40"/>
  <c r="M2244" i="40"/>
  <c r="M2243" i="40"/>
  <c r="M2242" i="40"/>
  <c r="M2241" i="40"/>
  <c r="M2240" i="40"/>
  <c r="H2240" i="40"/>
  <c r="M2239" i="40"/>
  <c r="M2238" i="40"/>
  <c r="M2237" i="40"/>
  <c r="M2236" i="40"/>
  <c r="M2235" i="40"/>
  <c r="M2234" i="40"/>
  <c r="M2233" i="40"/>
  <c r="M2232" i="40"/>
  <c r="H2232" i="40"/>
  <c r="M2231" i="40"/>
  <c r="M2230" i="40"/>
  <c r="M2229" i="40"/>
  <c r="M2228" i="40"/>
  <c r="M2227" i="40"/>
  <c r="M2226" i="40"/>
  <c r="M2225" i="40"/>
  <c r="M2224" i="40"/>
  <c r="H2224" i="40"/>
  <c r="M2223" i="40"/>
  <c r="M2222" i="40"/>
  <c r="M2221" i="40"/>
  <c r="M2220" i="40"/>
  <c r="M2219" i="40"/>
  <c r="M2218" i="40"/>
  <c r="M2217" i="40"/>
  <c r="M2216" i="40"/>
  <c r="H2216" i="40"/>
  <c r="M2215" i="40"/>
  <c r="M2214" i="40"/>
  <c r="M2213" i="40"/>
  <c r="M2212" i="40"/>
  <c r="M2211" i="40"/>
  <c r="M2210" i="40"/>
  <c r="M2209" i="40"/>
  <c r="M2208" i="40"/>
  <c r="H2208" i="40"/>
  <c r="M2207" i="40"/>
  <c r="M2206" i="40"/>
  <c r="M2205" i="40"/>
  <c r="M2204" i="40"/>
  <c r="M2203" i="40"/>
  <c r="M2202" i="40"/>
  <c r="M2201" i="40"/>
  <c r="M2200" i="40"/>
  <c r="H2200" i="40"/>
  <c r="M2199" i="40"/>
  <c r="M2198" i="40"/>
  <c r="M2197" i="40"/>
  <c r="M2196" i="40"/>
  <c r="M2195" i="40"/>
  <c r="M2194" i="40"/>
  <c r="M2193" i="40"/>
  <c r="M2192" i="40"/>
  <c r="H2192" i="40"/>
  <c r="M2191" i="40"/>
  <c r="M2190" i="40"/>
  <c r="M2189" i="40"/>
  <c r="M2188" i="40"/>
  <c r="M2187" i="40"/>
  <c r="M2186" i="40"/>
  <c r="M2185" i="40"/>
  <c r="M2184" i="40"/>
  <c r="M2177" i="40"/>
  <c r="M2176" i="40"/>
  <c r="M2175" i="40"/>
  <c r="M2174" i="40"/>
  <c r="M2173" i="40"/>
  <c r="M2172" i="40"/>
  <c r="M2171" i="40"/>
  <c r="M2170" i="40"/>
  <c r="H2168" i="40"/>
  <c r="H2166" i="40"/>
  <c r="M2165" i="40"/>
  <c r="M2164" i="40"/>
  <c r="H2164" i="40"/>
  <c r="M2163" i="40"/>
  <c r="M2162" i="40"/>
  <c r="H2162" i="40"/>
  <c r="M2161" i="40"/>
  <c r="M2160" i="40"/>
  <c r="H2160" i="40"/>
  <c r="M2159" i="40"/>
  <c r="M2158" i="40"/>
  <c r="H2158" i="40"/>
  <c r="M2157" i="40"/>
  <c r="M2156" i="40"/>
  <c r="H2156" i="40"/>
  <c r="M2155" i="40"/>
  <c r="M2154" i="40"/>
  <c r="H2154" i="40"/>
  <c r="H2142" i="40"/>
  <c r="M2141" i="40"/>
  <c r="M2140" i="40"/>
  <c r="M2139" i="40"/>
  <c r="M2138" i="40"/>
  <c r="M2137" i="40"/>
  <c r="M2136" i="40"/>
  <c r="M2135" i="40"/>
  <c r="M2134" i="40"/>
  <c r="M2133" i="40"/>
  <c r="M2132" i="40"/>
  <c r="M2131" i="40"/>
  <c r="M2130" i="40"/>
  <c r="H2130" i="40"/>
  <c r="M2129" i="40"/>
  <c r="M2128" i="40"/>
  <c r="M2127" i="40"/>
  <c r="M2126" i="40"/>
  <c r="M2125" i="40"/>
  <c r="M2124" i="40"/>
  <c r="M2123" i="40"/>
  <c r="M2122" i="40"/>
  <c r="M2121" i="40"/>
  <c r="M2120" i="40"/>
  <c r="M2119" i="40"/>
  <c r="M2118" i="40"/>
  <c r="H2118" i="40"/>
  <c r="H2106" i="40"/>
  <c r="M2105" i="40"/>
  <c r="M2104" i="40"/>
  <c r="M2103" i="40"/>
  <c r="M2102" i="40"/>
  <c r="M2101" i="40"/>
  <c r="M2100" i="40"/>
  <c r="M2099" i="40"/>
  <c r="M2098" i="40"/>
  <c r="M2097" i="40"/>
  <c r="M2096" i="40"/>
  <c r="M2095" i="40"/>
  <c r="M2094" i="40"/>
  <c r="H2094" i="40"/>
  <c r="M2093" i="40"/>
  <c r="M2092" i="40"/>
  <c r="M2091" i="40"/>
  <c r="M2090" i="40"/>
  <c r="M2089" i="40"/>
  <c r="M2088" i="40"/>
  <c r="M2087" i="40"/>
  <c r="M2086" i="40"/>
  <c r="M2085" i="40"/>
  <c r="M2084" i="40"/>
  <c r="M2083" i="40"/>
  <c r="M2082" i="40"/>
  <c r="H2082" i="40"/>
  <c r="M2081" i="40"/>
  <c r="M2080" i="40"/>
  <c r="M2079" i="40"/>
  <c r="M2078" i="40"/>
  <c r="M2077" i="40"/>
  <c r="M2076" i="40"/>
  <c r="M2075" i="40"/>
  <c r="M2074" i="40"/>
  <c r="M2073" i="40"/>
  <c r="M2072" i="40"/>
  <c r="M2071" i="40"/>
  <c r="M2070" i="40"/>
  <c r="H2070" i="40"/>
  <c r="M2069" i="40"/>
  <c r="M2068" i="40"/>
  <c r="M2067" i="40"/>
  <c r="M2066" i="40"/>
  <c r="M2065" i="40"/>
  <c r="M2064" i="40"/>
  <c r="M2063" i="40"/>
  <c r="M2062" i="40"/>
  <c r="M2061" i="40"/>
  <c r="M2060" i="40"/>
  <c r="M2059" i="40"/>
  <c r="M2058" i="40"/>
  <c r="H2058" i="40"/>
  <c r="M2045" i="40"/>
  <c r="M2044" i="40"/>
  <c r="M2043" i="40"/>
  <c r="M2042" i="40"/>
  <c r="M2041" i="40"/>
  <c r="M2040" i="40"/>
  <c r="M2039" i="40"/>
  <c r="M2038" i="40"/>
  <c r="M2037" i="40"/>
  <c r="M2036" i="40"/>
  <c r="M2035" i="40"/>
  <c r="M2033" i="40"/>
  <c r="M2032" i="40"/>
  <c r="M2031" i="40"/>
  <c r="M2030" i="40"/>
  <c r="M2029" i="40"/>
  <c r="M2028" i="40"/>
  <c r="M2027" i="40"/>
  <c r="M2026" i="40"/>
  <c r="M2025" i="40"/>
  <c r="M2024" i="40"/>
  <c r="M2023" i="40"/>
  <c r="M2022" i="40"/>
  <c r="H2022" i="40"/>
  <c r="M2021" i="40"/>
  <c r="M2020" i="40"/>
  <c r="M2019" i="40"/>
  <c r="M2018" i="40"/>
  <c r="M2017" i="40"/>
  <c r="M2016" i="40"/>
  <c r="M2015" i="40"/>
  <c r="M2014" i="40"/>
  <c r="M2013" i="40"/>
  <c r="M2012" i="40"/>
  <c r="M2011" i="40"/>
  <c r="M2010" i="40"/>
  <c r="H2010" i="40"/>
  <c r="M2009" i="40"/>
  <c r="M2008" i="40"/>
  <c r="M2007" i="40"/>
  <c r="M2006" i="40"/>
  <c r="M2005" i="40"/>
  <c r="M2004" i="40"/>
  <c r="M2003" i="40"/>
  <c r="M2002" i="40"/>
  <c r="M2001" i="40"/>
  <c r="M2000" i="40"/>
  <c r="M1999" i="40"/>
  <c r="M1998" i="40"/>
  <c r="H1998" i="40"/>
  <c r="H1986" i="40"/>
  <c r="M1985" i="40"/>
  <c r="M1984" i="40"/>
  <c r="M1983" i="40"/>
  <c r="M1982" i="40"/>
  <c r="M1981" i="40"/>
  <c r="M1980" i="40"/>
  <c r="M1979" i="40"/>
  <c r="M1978" i="40"/>
  <c r="M1977" i="40"/>
  <c r="M1976" i="40"/>
  <c r="M1975" i="40"/>
  <c r="M1974" i="40"/>
  <c r="H1974" i="40"/>
  <c r="M1973" i="40"/>
  <c r="M1972" i="40"/>
  <c r="M1971" i="40"/>
  <c r="M1970" i="40"/>
  <c r="M1969" i="40"/>
  <c r="M1968" i="40"/>
  <c r="M1967" i="40"/>
  <c r="M1966" i="40"/>
  <c r="M1965" i="40"/>
  <c r="M1964" i="40"/>
  <c r="M1963" i="40"/>
  <c r="M1962" i="40"/>
  <c r="H1962" i="40"/>
  <c r="M1961" i="40"/>
  <c r="M1960" i="40"/>
  <c r="M1959" i="40"/>
  <c r="M1958" i="40"/>
  <c r="M1957" i="40"/>
  <c r="M1956" i="40"/>
  <c r="M1955" i="40"/>
  <c r="M1954" i="40"/>
  <c r="M1953" i="40"/>
  <c r="M1952" i="40"/>
  <c r="M1951" i="40"/>
  <c r="M1950" i="40"/>
  <c r="H1950" i="40"/>
  <c r="M1949" i="40"/>
  <c r="M1948" i="40"/>
  <c r="M1947" i="40"/>
  <c r="M1946" i="40"/>
  <c r="M1945" i="40"/>
  <c r="M1944" i="40"/>
  <c r="M1943" i="40"/>
  <c r="M1942" i="40"/>
  <c r="M1941" i="40"/>
  <c r="M1940" i="40"/>
  <c r="M1939" i="40"/>
  <c r="M1938" i="40"/>
  <c r="H1938" i="40"/>
  <c r="M1937" i="40"/>
  <c r="M1936" i="40"/>
  <c r="M1935" i="40"/>
  <c r="M1934" i="40"/>
  <c r="M1933" i="40"/>
  <c r="M1932" i="40"/>
  <c r="M1931" i="40"/>
  <c r="M1930" i="40"/>
  <c r="M1929" i="40"/>
  <c r="M1928" i="40"/>
  <c r="M1927" i="40"/>
  <c r="H1926" i="40"/>
  <c r="H1914" i="40"/>
  <c r="M1913" i="40"/>
  <c r="M1912" i="40"/>
  <c r="M1911" i="40"/>
  <c r="M1910" i="40"/>
  <c r="M1909" i="40"/>
  <c r="M1908" i="40"/>
  <c r="M1907" i="40"/>
  <c r="M1906" i="40"/>
  <c r="M1905" i="40"/>
  <c r="M1904" i="40"/>
  <c r="M1903" i="40"/>
  <c r="H1902" i="40"/>
  <c r="M1901" i="40"/>
  <c r="M1900" i="40"/>
  <c r="M1899" i="40"/>
  <c r="M1898" i="40"/>
  <c r="M1897" i="40"/>
  <c r="M1896" i="40"/>
  <c r="M1895" i="40"/>
  <c r="M1894" i="40"/>
  <c r="M1893" i="40"/>
  <c r="M1892" i="40"/>
  <c r="M1891" i="40"/>
  <c r="M1890" i="40"/>
  <c r="H1890" i="40"/>
  <c r="M1889" i="40"/>
  <c r="M1888" i="40"/>
  <c r="M1887" i="40"/>
  <c r="M1886" i="40"/>
  <c r="M1885" i="40"/>
  <c r="M1884" i="40"/>
  <c r="M1883" i="40"/>
  <c r="M1882" i="40"/>
  <c r="M1881" i="40"/>
  <c r="M1880" i="40"/>
  <c r="M1879" i="40"/>
  <c r="M1878" i="40"/>
  <c r="H1878" i="40"/>
  <c r="M1877" i="40"/>
  <c r="M1876" i="40"/>
  <c r="M1875" i="40"/>
  <c r="M1874" i="40"/>
  <c r="M1873" i="40"/>
  <c r="M1872" i="40"/>
  <c r="M1871" i="40"/>
  <c r="M1870" i="40"/>
  <c r="M1869" i="40"/>
  <c r="M1868" i="40"/>
  <c r="M1867" i="40"/>
  <c r="M1866" i="40"/>
  <c r="M1865" i="40"/>
  <c r="M1864" i="40"/>
  <c r="M1863" i="40"/>
  <c r="M1862" i="40"/>
  <c r="M1861" i="40"/>
  <c r="M1860" i="40"/>
  <c r="M1859" i="40"/>
  <c r="M1858" i="40"/>
  <c r="M1857" i="40"/>
  <c r="M1856" i="40"/>
  <c r="M1855" i="40"/>
  <c r="M1854" i="40"/>
  <c r="M1853" i="40"/>
  <c r="M1852" i="40"/>
  <c r="M1851" i="40"/>
  <c r="M1850" i="40"/>
  <c r="M1849" i="40"/>
  <c r="M1848" i="40"/>
  <c r="M1847" i="40"/>
  <c r="M1846" i="40"/>
  <c r="M1845" i="40"/>
  <c r="M1844" i="40"/>
  <c r="M1843" i="40"/>
  <c r="M1842" i="40"/>
  <c r="M1841" i="40"/>
  <c r="M1840" i="40"/>
  <c r="M1839" i="40"/>
  <c r="M1838" i="40"/>
  <c r="M1837" i="40"/>
  <c r="M1836" i="40"/>
  <c r="M1835" i="40"/>
  <c r="M1834" i="40"/>
  <c r="M1833" i="40"/>
  <c r="M1832" i="40"/>
  <c r="M1831" i="40"/>
  <c r="M1830" i="40"/>
  <c r="M1829" i="40"/>
  <c r="M1828" i="40"/>
  <c r="M1827" i="40"/>
  <c r="M1826" i="40"/>
  <c r="M1825" i="40"/>
  <c r="M1824" i="40"/>
  <c r="M1823" i="40"/>
  <c r="M1822" i="40"/>
  <c r="M1821" i="40"/>
  <c r="M1820" i="40"/>
  <c r="M1819" i="40"/>
  <c r="M1818" i="40"/>
  <c r="M1817" i="40"/>
  <c r="M1816" i="40"/>
  <c r="M1815" i="40"/>
  <c r="M1814" i="40"/>
  <c r="M1813" i="40"/>
  <c r="M1812" i="40"/>
  <c r="M1811" i="40"/>
  <c r="M1810" i="40"/>
  <c r="M1809" i="40"/>
  <c r="M1807" i="40"/>
  <c r="M1806" i="40"/>
  <c r="M1805" i="40"/>
  <c r="M1804" i="40"/>
  <c r="M1803" i="40"/>
  <c r="M1802" i="40"/>
  <c r="M1801" i="40"/>
  <c r="M1800" i="40"/>
  <c r="M1799" i="40"/>
  <c r="M1798" i="40"/>
  <c r="M1797" i="40"/>
  <c r="M1796" i="40"/>
  <c r="M1795" i="40"/>
  <c r="M1793" i="40"/>
  <c r="M1792" i="40"/>
  <c r="M1791" i="40"/>
  <c r="M1790" i="40"/>
  <c r="M1789" i="40"/>
  <c r="M1788" i="40"/>
  <c r="M1787" i="40"/>
  <c r="M1786" i="40"/>
  <c r="M1785" i="40"/>
  <c r="M1784" i="40"/>
  <c r="M1783" i="40"/>
  <c r="M1782" i="40"/>
  <c r="M1781" i="40"/>
  <c r="M1780" i="40"/>
  <c r="M1779" i="40"/>
  <c r="M1778" i="40"/>
  <c r="M1777" i="40"/>
  <c r="M1776" i="40"/>
  <c r="M1775" i="40"/>
  <c r="M1774" i="40"/>
  <c r="M1773" i="40"/>
  <c r="M1772" i="40"/>
  <c r="M1771" i="40"/>
  <c r="M1770" i="40"/>
  <c r="M1769" i="40"/>
  <c r="M1768" i="40"/>
  <c r="M1767" i="40"/>
  <c r="M1766" i="40"/>
  <c r="M1765" i="40"/>
  <c r="M1764" i="40"/>
  <c r="M1763" i="40"/>
  <c r="M1762" i="40"/>
  <c r="M1761" i="40"/>
  <c r="M1760" i="40"/>
  <c r="M1759" i="40"/>
  <c r="M1758" i="40"/>
  <c r="M1757" i="40"/>
  <c r="M1756" i="40"/>
  <c r="M1755" i="40"/>
  <c r="M1754" i="40"/>
  <c r="M1753" i="40"/>
  <c r="M1751" i="40"/>
  <c r="M1750" i="40"/>
  <c r="M1749" i="40"/>
  <c r="M1748" i="40"/>
  <c r="M1747" i="40"/>
  <c r="M1746" i="40"/>
  <c r="M1745" i="40"/>
  <c r="M1744" i="40"/>
  <c r="M1743" i="40"/>
  <c r="M1742" i="40"/>
  <c r="M1741" i="40"/>
  <c r="M1740" i="40"/>
  <c r="M1739" i="40"/>
  <c r="M1738" i="40"/>
  <c r="M1737" i="40"/>
  <c r="M1736" i="40"/>
  <c r="M1735" i="40"/>
  <c r="M1734" i="40"/>
  <c r="M1733" i="40"/>
  <c r="M1732" i="40"/>
  <c r="M1731" i="40"/>
  <c r="M1730" i="40"/>
  <c r="M1729" i="40"/>
  <c r="M1728" i="40"/>
  <c r="M1727" i="40"/>
  <c r="M1726" i="40"/>
  <c r="M1725" i="40"/>
  <c r="M1724" i="40"/>
  <c r="M1723" i="40"/>
  <c r="M1722" i="40"/>
  <c r="M1721" i="40"/>
  <c r="M1720" i="40"/>
  <c r="M1719" i="40"/>
  <c r="M1718" i="40"/>
  <c r="M1717" i="40"/>
  <c r="M1716" i="40"/>
  <c r="M1715" i="40"/>
  <c r="M1714" i="40"/>
  <c r="M1713" i="40"/>
  <c r="M1712" i="40"/>
  <c r="M1711" i="40"/>
  <c r="M1710" i="40"/>
  <c r="M1709" i="40"/>
  <c r="M1708" i="40"/>
  <c r="M1707" i="40"/>
  <c r="M1706" i="40"/>
  <c r="M1705" i="40"/>
  <c r="M1704" i="40"/>
  <c r="M1703" i="40"/>
  <c r="M1702" i="40"/>
  <c r="M1701" i="40"/>
  <c r="M1700" i="40"/>
  <c r="M1699" i="40"/>
  <c r="M1698" i="40"/>
  <c r="M1697" i="40"/>
  <c r="M1696" i="40"/>
  <c r="M1695" i="40"/>
  <c r="M1694" i="40"/>
  <c r="M1693" i="40"/>
  <c r="M1692" i="40"/>
  <c r="M1691" i="40"/>
  <c r="M1690" i="40"/>
  <c r="M1689" i="40"/>
  <c r="M1688" i="40"/>
  <c r="M1687" i="40"/>
  <c r="M1686" i="40"/>
  <c r="M1685" i="40"/>
  <c r="M1684" i="40"/>
  <c r="M1683" i="40"/>
  <c r="M1682" i="40"/>
  <c r="M1681" i="40"/>
  <c r="M1680" i="40"/>
  <c r="M1679" i="40"/>
  <c r="M1678" i="40"/>
  <c r="M1677" i="40"/>
  <c r="M1676" i="40"/>
  <c r="M1675" i="40"/>
  <c r="M1674" i="40"/>
  <c r="M1673" i="40"/>
  <c r="M1672" i="40"/>
  <c r="M1671" i="40"/>
  <c r="M1670" i="40"/>
  <c r="M1669" i="40"/>
  <c r="M1668" i="40"/>
  <c r="M1667" i="40"/>
  <c r="M1666" i="40"/>
  <c r="M1665" i="40"/>
  <c r="M1664" i="40"/>
  <c r="M1663" i="40"/>
  <c r="M1662" i="40"/>
  <c r="M1661" i="40"/>
  <c r="M1660" i="40"/>
  <c r="M1659" i="40"/>
  <c r="M1658" i="40"/>
  <c r="M1657" i="40"/>
  <c r="M1656" i="40"/>
  <c r="M1655" i="40"/>
  <c r="M1654" i="40"/>
  <c r="M1653" i="40"/>
  <c r="M1652" i="40"/>
  <c r="M1651" i="40"/>
  <c r="M1650" i="40"/>
  <c r="M1649" i="40"/>
  <c r="M1648" i="40"/>
  <c r="M1647" i="40"/>
  <c r="M1646" i="40"/>
  <c r="M1645" i="40"/>
  <c r="M1644" i="40"/>
  <c r="M1643" i="40"/>
  <c r="M1642" i="40"/>
  <c r="M1641" i="40"/>
  <c r="M1640" i="40"/>
  <c r="M1639" i="40"/>
  <c r="M1638" i="40"/>
  <c r="M1637" i="40"/>
  <c r="M1636" i="40"/>
  <c r="M1635" i="40"/>
  <c r="M1634" i="40"/>
  <c r="M1633" i="40"/>
  <c r="M1632" i="40"/>
  <c r="M1631" i="40"/>
  <c r="M1630" i="40"/>
  <c r="M1629" i="40"/>
  <c r="M1628" i="40"/>
  <c r="M1627" i="40"/>
  <c r="M1626" i="40"/>
  <c r="M1625" i="40"/>
  <c r="M1624" i="40"/>
  <c r="M1623" i="40"/>
  <c r="M1622" i="40"/>
  <c r="M1621" i="40"/>
  <c r="M1620" i="40"/>
  <c r="M1619" i="40"/>
  <c r="M1618" i="40"/>
  <c r="M1617" i="40"/>
  <c r="M1616" i="40"/>
  <c r="M1615" i="40"/>
  <c r="M1614" i="40"/>
  <c r="M1613" i="40"/>
  <c r="M1612" i="40"/>
  <c r="M1611" i="40"/>
  <c r="M1610" i="40"/>
  <c r="M1609" i="40"/>
  <c r="M1608" i="40"/>
  <c r="M1607" i="40"/>
  <c r="M1606" i="40"/>
  <c r="M1605" i="40"/>
  <c r="M1604" i="40"/>
  <c r="M1603" i="40"/>
  <c r="M1602" i="40"/>
  <c r="M1601" i="40"/>
  <c r="M1600" i="40"/>
  <c r="M1599" i="40"/>
  <c r="M1598" i="40"/>
  <c r="M1597" i="40"/>
  <c r="M1596" i="40"/>
  <c r="M1595" i="40"/>
  <c r="M1594" i="40"/>
  <c r="M1593" i="40"/>
  <c r="M1592" i="40"/>
  <c r="M1591" i="40"/>
  <c r="M1590" i="40"/>
  <c r="M1589" i="40"/>
  <c r="M1588" i="40"/>
  <c r="M1587" i="40"/>
  <c r="M1586" i="40"/>
  <c r="M1585" i="40"/>
  <c r="M1584" i="40"/>
  <c r="M1583" i="40"/>
  <c r="M1582" i="40"/>
  <c r="M1581" i="40"/>
  <c r="M1580" i="40"/>
  <c r="M1579" i="40"/>
  <c r="M1578" i="40"/>
  <c r="M1577" i="40"/>
  <c r="M1576" i="40"/>
  <c r="M1575" i="40"/>
  <c r="M1574" i="40"/>
  <c r="M1573" i="40"/>
  <c r="M1572" i="40"/>
  <c r="M1571" i="40"/>
  <c r="M1569" i="40"/>
  <c r="M1568" i="40"/>
  <c r="M1567" i="40"/>
  <c r="M1566" i="40"/>
  <c r="M1565" i="40"/>
  <c r="M1564" i="40"/>
  <c r="M1563" i="40"/>
  <c r="M1562" i="40"/>
  <c r="M1561" i="40"/>
  <c r="M1560" i="40"/>
  <c r="M1559" i="40"/>
  <c r="M1558" i="40"/>
  <c r="M1557" i="40"/>
  <c r="M1556" i="40"/>
  <c r="M1555" i="40"/>
  <c r="M1554" i="40"/>
  <c r="M1553" i="40"/>
  <c r="M1552" i="40"/>
  <c r="M1551" i="40"/>
  <c r="M1550" i="40"/>
  <c r="M1549" i="40"/>
  <c r="M1548" i="40"/>
  <c r="M1547" i="40"/>
  <c r="M1546" i="40"/>
  <c r="M1545" i="40"/>
  <c r="M1544" i="40"/>
  <c r="M1543" i="40"/>
  <c r="M1542" i="40"/>
  <c r="M1541" i="40"/>
  <c r="M1540" i="40"/>
  <c r="M1539" i="40"/>
  <c r="M1538" i="40"/>
  <c r="M1537" i="40"/>
  <c r="M1536" i="40"/>
  <c r="M1535" i="40"/>
  <c r="M1534" i="40"/>
  <c r="M1533" i="40"/>
  <c r="M1532" i="40"/>
  <c r="M1531" i="40"/>
  <c r="M1530" i="40"/>
  <c r="M1529" i="40"/>
  <c r="M1528" i="40"/>
  <c r="M1527" i="40"/>
  <c r="M1526" i="40"/>
  <c r="M1525" i="40"/>
  <c r="M1524" i="40"/>
  <c r="M1523" i="40"/>
  <c r="M1522" i="40"/>
  <c r="M1521" i="40"/>
  <c r="M1520" i="40"/>
  <c r="M1519" i="40"/>
  <c r="M1518" i="40"/>
  <c r="M1517" i="40"/>
  <c r="M1516" i="40"/>
  <c r="M1515" i="40"/>
  <c r="M1514" i="40"/>
  <c r="M1513" i="40"/>
  <c r="M1512" i="40"/>
  <c r="M1511" i="40"/>
  <c r="M1510" i="40"/>
  <c r="M1509" i="40"/>
  <c r="M1508" i="40"/>
  <c r="M1507" i="40"/>
  <c r="M1506" i="40"/>
  <c r="M1505" i="40"/>
  <c r="M1504" i="40"/>
  <c r="M1503" i="40"/>
  <c r="M1502" i="40"/>
  <c r="M1501" i="40"/>
  <c r="M1500" i="40"/>
  <c r="M1499" i="40"/>
  <c r="M1498" i="40"/>
  <c r="M1497" i="40"/>
  <c r="M1496" i="40"/>
  <c r="M1495" i="40"/>
  <c r="M1494" i="40"/>
  <c r="M1493" i="40"/>
  <c r="M1492" i="40"/>
  <c r="M1491" i="40"/>
  <c r="M1490" i="40"/>
  <c r="M1489" i="40"/>
  <c r="M1488" i="40"/>
  <c r="M1487" i="40"/>
  <c r="M1486" i="40"/>
  <c r="M1485" i="40"/>
  <c r="M1484" i="40"/>
  <c r="M1483" i="40"/>
  <c r="M1482" i="40"/>
  <c r="M1481" i="40"/>
  <c r="M1480" i="40"/>
  <c r="M1479" i="40"/>
  <c r="M1478" i="40"/>
  <c r="M1477" i="40"/>
  <c r="M1476" i="40"/>
  <c r="M1475" i="40"/>
  <c r="M1474" i="40"/>
  <c r="M1473" i="40"/>
  <c r="M1472" i="40"/>
  <c r="M1471" i="40"/>
  <c r="M1470" i="40"/>
  <c r="M1469" i="40"/>
  <c r="M1468" i="40"/>
  <c r="M1467" i="40"/>
  <c r="M1466" i="40"/>
  <c r="M1465" i="40"/>
  <c r="M1464" i="40"/>
  <c r="M1463" i="40"/>
  <c r="M1462" i="40"/>
  <c r="M1461" i="40"/>
  <c r="M1460" i="40"/>
  <c r="M1459" i="40"/>
  <c r="M1458" i="40"/>
  <c r="M1457" i="40"/>
  <c r="M1456" i="40"/>
  <c r="M1455" i="40"/>
  <c r="M1454" i="40"/>
  <c r="M1453" i="40"/>
  <c r="M1452" i="40"/>
  <c r="M1451" i="40"/>
  <c r="M1450" i="40"/>
  <c r="M1449" i="40"/>
  <c r="M1448" i="40"/>
  <c r="M1447" i="40"/>
  <c r="M1446" i="40"/>
  <c r="M1445" i="40"/>
  <c r="M1444" i="40"/>
  <c r="M1443" i="40"/>
  <c r="M1442" i="40"/>
  <c r="M1441" i="40"/>
  <c r="M1440" i="40"/>
  <c r="M1439" i="40"/>
  <c r="M1438" i="40"/>
  <c r="M1437" i="40"/>
  <c r="M1436" i="40"/>
  <c r="M1435" i="40"/>
  <c r="M1434" i="40"/>
  <c r="M1433" i="40"/>
  <c r="M1432" i="40"/>
  <c r="M1431" i="40"/>
  <c r="M1430" i="40"/>
  <c r="M1429" i="40"/>
  <c r="M1428" i="40"/>
  <c r="M1427" i="40"/>
  <c r="M1426" i="40"/>
  <c r="M1425" i="40"/>
  <c r="M1424" i="40"/>
  <c r="M1423" i="40"/>
  <c r="M1422" i="40"/>
  <c r="M1421" i="40"/>
  <c r="M1420" i="40"/>
  <c r="M1419" i="40"/>
  <c r="M1418" i="40"/>
  <c r="M1417" i="40"/>
  <c r="M1416" i="40"/>
  <c r="M1415" i="40"/>
  <c r="M1414" i="40"/>
  <c r="M1413" i="40"/>
  <c r="M1412" i="40"/>
  <c r="M1411" i="40"/>
  <c r="M1410" i="40"/>
  <c r="M1409" i="40"/>
  <c r="M1408" i="40"/>
  <c r="M1407" i="40"/>
  <c r="M1406" i="40"/>
  <c r="M1405" i="40"/>
  <c r="M1404" i="40"/>
  <c r="M1403" i="40"/>
  <c r="M1402" i="40"/>
  <c r="M1401" i="40"/>
  <c r="M1400" i="40"/>
  <c r="M1399" i="40"/>
  <c r="M1398" i="40"/>
  <c r="M1397" i="40"/>
  <c r="M1396" i="40"/>
  <c r="M1395" i="40"/>
  <c r="M1394" i="40"/>
  <c r="M1393" i="40"/>
  <c r="M1392" i="40"/>
  <c r="M1391" i="40"/>
  <c r="M1390" i="40"/>
  <c r="M1389" i="40"/>
  <c r="M1388" i="40"/>
  <c r="M1387" i="40"/>
  <c r="M1386" i="40"/>
  <c r="M1385" i="40"/>
  <c r="M1384" i="40"/>
  <c r="M1383" i="40"/>
  <c r="M1382" i="40"/>
  <c r="M1381" i="40"/>
  <c r="M1380" i="40"/>
  <c r="M1379" i="40"/>
  <c r="M1378" i="40"/>
  <c r="M1377" i="40"/>
  <c r="M1376" i="40"/>
  <c r="M1375" i="40"/>
  <c r="M1374" i="40"/>
  <c r="M1373" i="40"/>
  <c r="M1372" i="40"/>
  <c r="M1371" i="40"/>
  <c r="M1370" i="40"/>
  <c r="M1369" i="40"/>
  <c r="M1368" i="40"/>
  <c r="M1367" i="40"/>
  <c r="M1366" i="40"/>
  <c r="M1365" i="40"/>
  <c r="M1364" i="40"/>
  <c r="M1363" i="40"/>
  <c r="M1362" i="40"/>
  <c r="M1361" i="40"/>
  <c r="M1360" i="40"/>
  <c r="M1359" i="40"/>
  <c r="M1358" i="40"/>
  <c r="M1357" i="40"/>
  <c r="M1356" i="40"/>
  <c r="M1355" i="40"/>
  <c r="M1354" i="40"/>
  <c r="M1353" i="40"/>
  <c r="M1352" i="40"/>
  <c r="M1351" i="40"/>
  <c r="M1350" i="40"/>
  <c r="M1349" i="40"/>
  <c r="M1348" i="40"/>
  <c r="M1347" i="40"/>
  <c r="M1346" i="40"/>
  <c r="M1345" i="40"/>
  <c r="M1344" i="40"/>
  <c r="M1343" i="40"/>
  <c r="M1342" i="40"/>
  <c r="M1341" i="40"/>
  <c r="M1340" i="40"/>
  <c r="M1339" i="40"/>
  <c r="M1338" i="40"/>
  <c r="M1337" i="40"/>
  <c r="M1336" i="40"/>
  <c r="M1335" i="40"/>
  <c r="M1334" i="40"/>
  <c r="M1333" i="40"/>
  <c r="M1332" i="40"/>
  <c r="M1331" i="40"/>
  <c r="M1330" i="40"/>
  <c r="M1329" i="40"/>
  <c r="M1328" i="40"/>
  <c r="M1327" i="40"/>
  <c r="M1326" i="40"/>
  <c r="M1325" i="40"/>
  <c r="M1324" i="40"/>
  <c r="M1323" i="40"/>
  <c r="M1322" i="40"/>
  <c r="M1321" i="40"/>
  <c r="M1320" i="40"/>
  <c r="M1319" i="40"/>
  <c r="M1318" i="40"/>
  <c r="M1317" i="40"/>
  <c r="M1316" i="40"/>
  <c r="M1315" i="40"/>
  <c r="M1314" i="40"/>
  <c r="M1313" i="40"/>
  <c r="M1312" i="40"/>
  <c r="M1311" i="40"/>
  <c r="M1310" i="40"/>
  <c r="M1309" i="40"/>
  <c r="M1308" i="40"/>
  <c r="M1307" i="40"/>
  <c r="M1306" i="40"/>
  <c r="M1305" i="40"/>
  <c r="M1304" i="40"/>
  <c r="M1291" i="40"/>
  <c r="M1289" i="40"/>
  <c r="M1288" i="40"/>
  <c r="M1287" i="40"/>
  <c r="M1286" i="40"/>
  <c r="M1285" i="40"/>
  <c r="M1284" i="40"/>
  <c r="M1283" i="40"/>
  <c r="M1282" i="40"/>
  <c r="M1281" i="40"/>
  <c r="M1280" i="40"/>
  <c r="M1279" i="40"/>
  <c r="M1278" i="40"/>
  <c r="M1277" i="40"/>
  <c r="M1276" i="40"/>
  <c r="M1275" i="40"/>
  <c r="M1274" i="40"/>
  <c r="M1273" i="40"/>
  <c r="M1272" i="40"/>
  <c r="M1271" i="40"/>
  <c r="M1270" i="40"/>
  <c r="M1269" i="40"/>
  <c r="M1268" i="40"/>
  <c r="M1267" i="40"/>
  <c r="M1266" i="40"/>
  <c r="M1265" i="40"/>
  <c r="M1264" i="40"/>
  <c r="M1263" i="40"/>
  <c r="M1262" i="40"/>
  <c r="M1261" i="40"/>
  <c r="M1260" i="40"/>
  <c r="M1259" i="40"/>
  <c r="M1258" i="40"/>
  <c r="M1257" i="40"/>
  <c r="M1256" i="40"/>
  <c r="M1255" i="40"/>
  <c r="M1254" i="40"/>
  <c r="M1253" i="40"/>
  <c r="M1252" i="40"/>
  <c r="M1251" i="40"/>
  <c r="M1250" i="40"/>
  <c r="M1249" i="40"/>
  <c r="M1248" i="40"/>
  <c r="M1247" i="40"/>
  <c r="M1246" i="40"/>
  <c r="M1245" i="40"/>
  <c r="M1244" i="40"/>
  <c r="M1243" i="40"/>
  <c r="M1242" i="40"/>
  <c r="M1241" i="40"/>
  <c r="M1240" i="40"/>
  <c r="M1239" i="40"/>
  <c r="M1238" i="40"/>
  <c r="M1237" i="40"/>
  <c r="M1236" i="40"/>
  <c r="M1235" i="40"/>
  <c r="M1234" i="40"/>
  <c r="M1233" i="40"/>
  <c r="M1232" i="40"/>
  <c r="M1231" i="40"/>
  <c r="M1230" i="40"/>
  <c r="M1229" i="40"/>
  <c r="M1228" i="40"/>
  <c r="M1227" i="40"/>
  <c r="M1226" i="40"/>
  <c r="M1225" i="40"/>
  <c r="M1224" i="40"/>
  <c r="M1223" i="40"/>
  <c r="M1222" i="40"/>
  <c r="M1221" i="40"/>
  <c r="M1220" i="40"/>
  <c r="M1219" i="40"/>
  <c r="M1218" i="40"/>
  <c r="M1217" i="40"/>
  <c r="M1216" i="40"/>
  <c r="M1215" i="40"/>
  <c r="M1214" i="40"/>
  <c r="M1213" i="40"/>
  <c r="M1212" i="40"/>
  <c r="M1211" i="40"/>
  <c r="M1210" i="40"/>
  <c r="M1209" i="40"/>
  <c r="M1208" i="40"/>
  <c r="M1207" i="40"/>
  <c r="M1206" i="40"/>
  <c r="M1205" i="40"/>
  <c r="M1204" i="40"/>
  <c r="M1203" i="40"/>
  <c r="M1202" i="40"/>
  <c r="M1201" i="40"/>
  <c r="M1200" i="40"/>
  <c r="M1199" i="40"/>
  <c r="M1198" i="40"/>
  <c r="M1197" i="40"/>
  <c r="M1196" i="40"/>
  <c r="M1195" i="40"/>
  <c r="M1194" i="40"/>
  <c r="M1193" i="40"/>
  <c r="M1192" i="40"/>
  <c r="M1191" i="40"/>
  <c r="M1190" i="40"/>
  <c r="M1189" i="40"/>
  <c r="M1188" i="40"/>
  <c r="M1187" i="40"/>
  <c r="M1186" i="40"/>
  <c r="M1185" i="40"/>
  <c r="M1184" i="40"/>
  <c r="M1183" i="40"/>
  <c r="M1182" i="40"/>
  <c r="M1181" i="40"/>
  <c r="M1180" i="40"/>
  <c r="M1179" i="40"/>
  <c r="M1178" i="40"/>
  <c r="M1177" i="40"/>
  <c r="M1176" i="40"/>
  <c r="M1175" i="40"/>
  <c r="M1174" i="40"/>
  <c r="M1173" i="40"/>
  <c r="M1172" i="40"/>
  <c r="M1171" i="40"/>
  <c r="M1170" i="40"/>
  <c r="M1169" i="40"/>
  <c r="M1168" i="40"/>
  <c r="M1167" i="40"/>
  <c r="M1166" i="40"/>
  <c r="M1165" i="40"/>
  <c r="M1164" i="40"/>
  <c r="M1163" i="40"/>
  <c r="M1162" i="40"/>
  <c r="M1161" i="40"/>
  <c r="M1160" i="40"/>
  <c r="M1159" i="40"/>
  <c r="M1158" i="40"/>
  <c r="M1157" i="40"/>
  <c r="M1156" i="40"/>
  <c r="M1155" i="40"/>
  <c r="M1154" i="40"/>
  <c r="M1153" i="40"/>
  <c r="M1152" i="40"/>
  <c r="M1151" i="40"/>
  <c r="M1150" i="40"/>
  <c r="M1149" i="40"/>
  <c r="M1148" i="40"/>
  <c r="M1147" i="40"/>
  <c r="M1146" i="40"/>
  <c r="M1145" i="40"/>
  <c r="M1144" i="40"/>
  <c r="M1143" i="40"/>
  <c r="M1142" i="40"/>
  <c r="M1141" i="40"/>
  <c r="M1140" i="40"/>
  <c r="M1139" i="40"/>
  <c r="M1138" i="40"/>
  <c r="M1137" i="40"/>
  <c r="M1136" i="40"/>
  <c r="M1135" i="40"/>
  <c r="M1134" i="40"/>
  <c r="M1133" i="40"/>
  <c r="M1132" i="40"/>
  <c r="M1131" i="40"/>
  <c r="M1130" i="40"/>
  <c r="M1129" i="40"/>
  <c r="M1128" i="40"/>
  <c r="M1127" i="40"/>
  <c r="M1126" i="40"/>
  <c r="M1125" i="40"/>
  <c r="M1124" i="40"/>
  <c r="M1123" i="40"/>
  <c r="M1122" i="40"/>
  <c r="M1121" i="40"/>
  <c r="M1120" i="40"/>
  <c r="M1119" i="40"/>
  <c r="M1118" i="40"/>
  <c r="M1117" i="40"/>
  <c r="M1116" i="40"/>
  <c r="M1115" i="40"/>
  <c r="M1114" i="40"/>
  <c r="M1113" i="40"/>
  <c r="M1112" i="40"/>
  <c r="M1111" i="40"/>
  <c r="M1110" i="40"/>
  <c r="M1109" i="40"/>
  <c r="M1108" i="40"/>
  <c r="M1107" i="40"/>
  <c r="M1106" i="40"/>
  <c r="M1105" i="40"/>
  <c r="M1104" i="40"/>
  <c r="M1103" i="40"/>
  <c r="M1102" i="40"/>
  <c r="M1101" i="40"/>
  <c r="M1100" i="40"/>
  <c r="M1099" i="40"/>
  <c r="M1098" i="40"/>
  <c r="M1097" i="40"/>
  <c r="M1096" i="40"/>
  <c r="M1095" i="40"/>
  <c r="M1094" i="40"/>
  <c r="M1093" i="40"/>
  <c r="M1092" i="40"/>
  <c r="M1091" i="40"/>
  <c r="M1090" i="40"/>
  <c r="M1089" i="40"/>
  <c r="M1088" i="40"/>
  <c r="M1087" i="40"/>
  <c r="M1086" i="40"/>
  <c r="M1085" i="40"/>
  <c r="M1084" i="40"/>
  <c r="M1083" i="40"/>
  <c r="M1082" i="40"/>
  <c r="M1081" i="40"/>
  <c r="M1080" i="40"/>
  <c r="M1079" i="40"/>
  <c r="M1078" i="40"/>
  <c r="M1077" i="40"/>
  <c r="M1076" i="40"/>
  <c r="M1075" i="40"/>
  <c r="M1074" i="40"/>
  <c r="M1073" i="40"/>
  <c r="M1072" i="40"/>
  <c r="M1071" i="40"/>
  <c r="M1070" i="40"/>
  <c r="M1069" i="40"/>
  <c r="M1068" i="40"/>
  <c r="M1067" i="40"/>
  <c r="M1066" i="40"/>
  <c r="M1065" i="40"/>
  <c r="M1064" i="40"/>
  <c r="M1063" i="40"/>
  <c r="M1062" i="40"/>
  <c r="M1061" i="40"/>
  <c r="M1060" i="40"/>
  <c r="M1059" i="40"/>
  <c r="M1058" i="40"/>
  <c r="M1057" i="40"/>
  <c r="M1056" i="40"/>
  <c r="M1055" i="40"/>
  <c r="M1054" i="40"/>
  <c r="M1053" i="40"/>
  <c r="M1052" i="40"/>
  <c r="M1051" i="40"/>
  <c r="M1050" i="40"/>
  <c r="M1049" i="40"/>
  <c r="M1048" i="40"/>
  <c r="M1047" i="40"/>
  <c r="M1046" i="40"/>
  <c r="M1045" i="40"/>
  <c r="M1044" i="40"/>
  <c r="M1043" i="40"/>
  <c r="M1042" i="40"/>
  <c r="M1041" i="40"/>
  <c r="M1040" i="40"/>
  <c r="M1039" i="40"/>
  <c r="M1038" i="40"/>
  <c r="M1037" i="40"/>
  <c r="M1036" i="40"/>
  <c r="M1035" i="40"/>
  <c r="M1034" i="40"/>
  <c r="M1033" i="40"/>
  <c r="M1032" i="40"/>
  <c r="M1031" i="40"/>
  <c r="M1030" i="40"/>
  <c r="M1029" i="40"/>
  <c r="M1028" i="40"/>
  <c r="M1027" i="40"/>
  <c r="M1026" i="40"/>
  <c r="M1025" i="40"/>
  <c r="M1024" i="40"/>
  <c r="M1023" i="40"/>
  <c r="M1022" i="40"/>
  <c r="M1021" i="40"/>
  <c r="M1020" i="40"/>
  <c r="M1019" i="40"/>
  <c r="M1018" i="40"/>
  <c r="M1017" i="40"/>
  <c r="M1016" i="40"/>
  <c r="M1015" i="40"/>
  <c r="M1014" i="40"/>
  <c r="M1013" i="40"/>
  <c r="M1012" i="40"/>
  <c r="M1011" i="40"/>
  <c r="M1010" i="40"/>
  <c r="M1009" i="40"/>
  <c r="M1008" i="40"/>
  <c r="M1007" i="40"/>
  <c r="M1006" i="40"/>
  <c r="M1005" i="40"/>
  <c r="M1004" i="40"/>
  <c r="M1003" i="40"/>
  <c r="M1002" i="40"/>
  <c r="M1001" i="40"/>
  <c r="M1000" i="40"/>
  <c r="M999" i="40"/>
  <c r="M998" i="40"/>
  <c r="M997" i="40"/>
  <c r="M996" i="40"/>
  <c r="M995" i="40"/>
  <c r="M994" i="40"/>
  <c r="M993" i="40"/>
  <c r="M992" i="40"/>
  <c r="M991" i="40"/>
  <c r="M990" i="40"/>
  <c r="M989" i="40"/>
  <c r="M988" i="40"/>
  <c r="M987" i="40"/>
  <c r="M986" i="40"/>
  <c r="M985" i="40"/>
  <c r="M984" i="40"/>
  <c r="M983" i="40"/>
  <c r="M982" i="40"/>
  <c r="M981" i="40"/>
  <c r="M980" i="40"/>
  <c r="M979" i="40"/>
  <c r="M978" i="40"/>
  <c r="M977" i="40"/>
  <c r="M976" i="40"/>
  <c r="M975" i="40"/>
  <c r="M974" i="40"/>
  <c r="M973" i="40"/>
  <c r="M972" i="40"/>
  <c r="M971" i="40"/>
  <c r="M970" i="40"/>
  <c r="M969" i="40"/>
  <c r="M968" i="40"/>
  <c r="M967" i="40"/>
  <c r="M966" i="40"/>
  <c r="M965" i="40"/>
  <c r="M964" i="40"/>
  <c r="M963" i="40"/>
  <c r="M962" i="40"/>
  <c r="M961" i="40"/>
  <c r="M960" i="40"/>
  <c r="M959" i="40"/>
  <c r="M958" i="40"/>
  <c r="M957" i="40"/>
  <c r="M956" i="40"/>
  <c r="M955" i="40"/>
  <c r="M954" i="40"/>
  <c r="M953" i="40"/>
  <c r="M952" i="40"/>
  <c r="M951" i="40"/>
  <c r="M950" i="40"/>
  <c r="M949" i="40"/>
  <c r="M948" i="40"/>
  <c r="M947" i="40"/>
  <c r="M946" i="40"/>
  <c r="M945" i="40"/>
  <c r="M944" i="40"/>
  <c r="M943" i="40"/>
  <c r="M942" i="40"/>
  <c r="M941" i="40"/>
  <c r="M927" i="40"/>
  <c r="M925" i="40"/>
  <c r="M924" i="40"/>
  <c r="M923" i="40"/>
  <c r="M922" i="40"/>
  <c r="M921" i="40"/>
  <c r="M920" i="40"/>
  <c r="M919" i="40"/>
  <c r="M918" i="40"/>
  <c r="M917" i="40"/>
  <c r="M916" i="40"/>
  <c r="M915" i="40"/>
  <c r="M914" i="40"/>
  <c r="M913" i="40"/>
  <c r="M912" i="40"/>
  <c r="M911" i="40"/>
  <c r="M910" i="40"/>
  <c r="M909" i="40"/>
  <c r="M908" i="40"/>
  <c r="M907" i="40"/>
  <c r="M906" i="40"/>
  <c r="M905" i="40"/>
  <c r="M904" i="40"/>
  <c r="M903" i="40"/>
  <c r="M902" i="40"/>
  <c r="M901" i="40"/>
  <c r="M900" i="40"/>
  <c r="M899" i="40"/>
  <c r="M898" i="40"/>
  <c r="M897" i="40"/>
  <c r="M896" i="40"/>
  <c r="M895" i="40"/>
  <c r="M894" i="40"/>
  <c r="M893" i="40"/>
  <c r="M892" i="40"/>
  <c r="M891" i="40"/>
  <c r="M890" i="40"/>
  <c r="M889" i="40"/>
  <c r="M888" i="40"/>
  <c r="M887" i="40"/>
  <c r="M886" i="40"/>
  <c r="M885" i="40"/>
  <c r="M884" i="40"/>
  <c r="M883" i="40"/>
  <c r="M882" i="40"/>
  <c r="M881" i="40"/>
  <c r="M880" i="40"/>
  <c r="M879" i="40"/>
  <c r="M878" i="40"/>
  <c r="M877" i="40"/>
  <c r="M876" i="40"/>
  <c r="M875" i="40"/>
  <c r="M874" i="40"/>
  <c r="M873" i="40"/>
  <c r="M872" i="40"/>
  <c r="M871" i="40"/>
  <c r="M870" i="40"/>
  <c r="M869" i="40"/>
  <c r="M868" i="40"/>
  <c r="M867" i="40"/>
  <c r="M866" i="40"/>
  <c r="M865" i="40"/>
  <c r="M864" i="40"/>
  <c r="M863" i="40"/>
  <c r="M862" i="40"/>
  <c r="M861" i="40"/>
  <c r="M860" i="40"/>
  <c r="M859" i="40"/>
  <c r="M858" i="40"/>
  <c r="M857" i="40"/>
  <c r="M856" i="40"/>
  <c r="M855" i="40"/>
  <c r="M854" i="40"/>
  <c r="M853" i="40"/>
  <c r="M852" i="40"/>
  <c r="M851" i="40"/>
  <c r="M850" i="40"/>
  <c r="M849" i="40"/>
  <c r="M848" i="40"/>
  <c r="M847" i="40"/>
  <c r="M846" i="40"/>
  <c r="M845" i="40"/>
  <c r="M844" i="40"/>
  <c r="M843" i="40"/>
  <c r="M842" i="40"/>
  <c r="M841" i="40"/>
  <c r="M840" i="40"/>
  <c r="M839" i="40"/>
  <c r="M838" i="40"/>
  <c r="M837" i="40"/>
  <c r="M836" i="40"/>
  <c r="M835" i="40"/>
  <c r="M834" i="40"/>
  <c r="M833" i="40"/>
  <c r="M832" i="40"/>
  <c r="M831" i="40"/>
  <c r="M830" i="40"/>
  <c r="M829" i="40"/>
  <c r="M828" i="40"/>
  <c r="M827" i="40"/>
  <c r="M826" i="40"/>
  <c r="M825" i="40"/>
  <c r="M824" i="40"/>
  <c r="M823" i="40"/>
  <c r="M822" i="40"/>
  <c r="M821" i="40"/>
  <c r="M820" i="40"/>
  <c r="M819" i="40"/>
  <c r="M818" i="40"/>
  <c r="M817" i="40"/>
  <c r="M816" i="40"/>
  <c r="M815" i="40"/>
  <c r="M814" i="40"/>
  <c r="M813" i="40"/>
  <c r="M812" i="40"/>
  <c r="M811" i="40"/>
  <c r="M810" i="40"/>
  <c r="M809" i="40"/>
  <c r="M808" i="40"/>
  <c r="M807" i="40"/>
  <c r="M806" i="40"/>
  <c r="M805" i="40"/>
  <c r="M804" i="40"/>
  <c r="M803" i="40"/>
  <c r="M802" i="40"/>
  <c r="M801" i="40"/>
  <c r="M800" i="40"/>
  <c r="M799" i="40"/>
  <c r="M798" i="40"/>
  <c r="M797" i="40"/>
  <c r="M796" i="40"/>
  <c r="M795" i="40"/>
  <c r="M794" i="40"/>
  <c r="M793" i="40"/>
  <c r="M792" i="40"/>
  <c r="M791" i="40"/>
  <c r="M790" i="40"/>
  <c r="M789" i="40"/>
  <c r="M788" i="40"/>
  <c r="M787" i="40"/>
  <c r="M786" i="40"/>
  <c r="M785" i="40"/>
  <c r="M784" i="40"/>
  <c r="M783" i="40"/>
  <c r="M782" i="40"/>
  <c r="M781" i="40"/>
  <c r="M780" i="40"/>
  <c r="M779" i="40"/>
  <c r="M778" i="40"/>
  <c r="M777" i="40"/>
  <c r="M776" i="40"/>
  <c r="M775" i="40"/>
  <c r="M774" i="40"/>
  <c r="M773" i="40"/>
  <c r="M772" i="40"/>
  <c r="M771" i="40"/>
  <c r="M770" i="40"/>
  <c r="M769" i="40"/>
  <c r="M768" i="40"/>
  <c r="M767" i="40"/>
  <c r="M766" i="40"/>
  <c r="M765" i="40"/>
  <c r="M764" i="40"/>
  <c r="M763" i="40"/>
  <c r="M762" i="40"/>
  <c r="M761" i="40"/>
  <c r="M760" i="40"/>
  <c r="M759" i="40"/>
  <c r="M757" i="40"/>
  <c r="M756" i="40"/>
  <c r="M755" i="40"/>
  <c r="M754" i="40"/>
  <c r="M753" i="40"/>
  <c r="M752" i="40"/>
  <c r="M751" i="40"/>
  <c r="M750" i="40"/>
  <c r="M749" i="40"/>
  <c r="M748" i="40"/>
  <c r="M747" i="40"/>
  <c r="M746" i="40"/>
  <c r="M745" i="40"/>
  <c r="M744" i="40"/>
  <c r="M743" i="40"/>
  <c r="M742" i="40"/>
  <c r="M741" i="40"/>
  <c r="M740" i="40"/>
  <c r="M739" i="40"/>
  <c r="M738" i="40"/>
  <c r="M737" i="40"/>
  <c r="M736" i="40"/>
  <c r="M735" i="40"/>
  <c r="M734" i="40"/>
  <c r="M733" i="40"/>
  <c r="M732" i="40"/>
  <c r="M731" i="40"/>
  <c r="M730" i="40"/>
  <c r="M729" i="40"/>
  <c r="M728" i="40"/>
  <c r="M727" i="40"/>
  <c r="M726" i="40"/>
  <c r="M725" i="40"/>
  <c r="M724" i="40"/>
  <c r="M723" i="40"/>
  <c r="M722" i="40"/>
  <c r="M721" i="40"/>
  <c r="M720" i="40"/>
  <c r="M719" i="40"/>
  <c r="M718" i="40"/>
  <c r="M717" i="40"/>
  <c r="M716" i="40"/>
  <c r="M715" i="40"/>
  <c r="M714" i="40"/>
  <c r="M713" i="40"/>
  <c r="M712" i="40"/>
  <c r="M711" i="40"/>
  <c r="M710" i="40"/>
  <c r="M709" i="40"/>
  <c r="M708" i="40"/>
  <c r="M707" i="40"/>
  <c r="M706" i="40"/>
  <c r="M705" i="40"/>
  <c r="M704" i="40"/>
  <c r="M703" i="40"/>
  <c r="M702" i="40"/>
  <c r="M701" i="40"/>
  <c r="M700" i="40"/>
  <c r="M699" i="40"/>
  <c r="M698" i="40"/>
  <c r="M697" i="40"/>
  <c r="M696" i="40"/>
  <c r="M695" i="40"/>
  <c r="M694" i="40"/>
  <c r="M693" i="40"/>
  <c r="M692" i="40"/>
  <c r="M691" i="40"/>
  <c r="M690" i="40"/>
  <c r="M689" i="40"/>
  <c r="M688" i="40"/>
  <c r="M687" i="40"/>
  <c r="M686" i="40"/>
  <c r="M685" i="40"/>
  <c r="M684" i="40"/>
  <c r="M683" i="40"/>
  <c r="M682" i="40"/>
  <c r="M681" i="40"/>
  <c r="M680" i="40"/>
  <c r="M679" i="40"/>
  <c r="M678" i="40"/>
  <c r="M677" i="40"/>
  <c r="M676" i="40"/>
  <c r="M675" i="40"/>
  <c r="M674" i="40"/>
  <c r="M673" i="40"/>
  <c r="M672" i="40"/>
  <c r="M671" i="40"/>
  <c r="M670" i="40"/>
  <c r="M669" i="40"/>
  <c r="M668" i="40"/>
  <c r="M667" i="40"/>
  <c r="M666" i="40"/>
  <c r="M665" i="40"/>
  <c r="M664" i="40"/>
  <c r="M663" i="40"/>
  <c r="M662" i="40"/>
  <c r="M661" i="40"/>
  <c r="M660" i="40"/>
  <c r="M659" i="40"/>
  <c r="M658" i="40"/>
  <c r="M657" i="40"/>
  <c r="M656" i="40"/>
  <c r="M655" i="40"/>
  <c r="M654" i="40"/>
  <c r="M653" i="40"/>
  <c r="M652" i="40"/>
  <c r="M651" i="40"/>
  <c r="M650" i="40"/>
  <c r="M649" i="40"/>
  <c r="M648" i="40"/>
  <c r="M647" i="40"/>
  <c r="M646" i="40"/>
  <c r="M645" i="40"/>
  <c r="M644" i="40"/>
  <c r="M643" i="40"/>
  <c r="M642" i="40"/>
  <c r="M641" i="40"/>
  <c r="M640" i="40"/>
  <c r="M639" i="40"/>
  <c r="M638" i="40"/>
  <c r="M637" i="40"/>
  <c r="M636" i="40"/>
  <c r="M635" i="40"/>
  <c r="M634" i="40"/>
  <c r="M633" i="40"/>
  <c r="M632" i="40"/>
  <c r="M631" i="40"/>
  <c r="M630" i="40"/>
  <c r="M629" i="40"/>
  <c r="M628" i="40"/>
  <c r="M627" i="40"/>
  <c r="M626" i="40"/>
  <c r="M625" i="40"/>
  <c r="M624" i="40"/>
  <c r="M623" i="40"/>
  <c r="M622" i="40"/>
  <c r="M621" i="40"/>
  <c r="M620" i="40"/>
  <c r="M619" i="40"/>
  <c r="M618" i="40"/>
  <c r="M617" i="40"/>
  <c r="M616" i="40"/>
  <c r="M615" i="40"/>
  <c r="M614" i="40"/>
  <c r="M613" i="40"/>
  <c r="M612" i="40"/>
  <c r="M611" i="40"/>
  <c r="M610" i="40"/>
  <c r="M609" i="40"/>
  <c r="M608" i="40"/>
  <c r="M607" i="40"/>
  <c r="M606" i="40"/>
  <c r="M605" i="40"/>
  <c r="M604" i="40"/>
  <c r="M603" i="40"/>
  <c r="M602" i="40"/>
  <c r="M601" i="40"/>
  <c r="M600" i="40"/>
  <c r="M599" i="40"/>
  <c r="M598" i="40"/>
  <c r="M597" i="40"/>
  <c r="M596" i="40"/>
  <c r="M595" i="40"/>
  <c r="M594" i="40"/>
  <c r="M593" i="40"/>
  <c r="M592" i="40"/>
  <c r="M591" i="40"/>
  <c r="M590" i="40"/>
  <c r="M589" i="40"/>
  <c r="M588" i="40"/>
  <c r="M587" i="40"/>
  <c r="M586" i="40"/>
  <c r="M585" i="40"/>
  <c r="M584" i="40"/>
  <c r="M583" i="40"/>
  <c r="M582" i="40"/>
  <c r="M581" i="40"/>
  <c r="M580" i="40"/>
  <c r="M579" i="40"/>
  <c r="M578" i="40"/>
  <c r="M577" i="40"/>
  <c r="M576" i="40"/>
  <c r="M575" i="40"/>
  <c r="M574" i="40"/>
  <c r="M573" i="40"/>
  <c r="M572" i="40"/>
  <c r="M571" i="40"/>
  <c r="M570" i="40"/>
  <c r="M569" i="40"/>
  <c r="M568" i="40"/>
  <c r="M567" i="40"/>
  <c r="M566" i="40"/>
  <c r="M565" i="40"/>
  <c r="M564" i="40"/>
  <c r="M563" i="40"/>
  <c r="M562" i="40"/>
  <c r="M561" i="40"/>
  <c r="M560" i="40"/>
  <c r="M559" i="40"/>
  <c r="M558" i="40"/>
  <c r="M557" i="40"/>
  <c r="M556" i="40"/>
  <c r="M555" i="40"/>
  <c r="M554" i="40"/>
  <c r="M553" i="40"/>
  <c r="M552" i="40"/>
  <c r="M551" i="40"/>
  <c r="M550" i="40"/>
  <c r="M549" i="40"/>
  <c r="M548" i="40"/>
  <c r="M547" i="40"/>
  <c r="M546" i="40"/>
  <c r="M545" i="40"/>
  <c r="M544" i="40"/>
  <c r="M543" i="40"/>
  <c r="M542" i="40"/>
  <c r="M541" i="40"/>
  <c r="M540" i="40"/>
  <c r="M539" i="40"/>
  <c r="M538" i="40"/>
  <c r="M537" i="40"/>
  <c r="M536" i="40"/>
  <c r="M535" i="40"/>
  <c r="M534" i="40"/>
  <c r="M533" i="40"/>
  <c r="M532" i="40"/>
  <c r="M531" i="40"/>
  <c r="M530" i="40"/>
  <c r="M529" i="40"/>
  <c r="M528" i="40"/>
  <c r="M527" i="40"/>
  <c r="M526" i="40"/>
  <c r="M525" i="40"/>
  <c r="M524" i="40"/>
  <c r="M523" i="40"/>
  <c r="M522" i="40"/>
  <c r="M521" i="40"/>
  <c r="M519" i="40"/>
  <c r="M518" i="40"/>
  <c r="M517" i="40"/>
  <c r="M516" i="40"/>
  <c r="M515" i="40"/>
  <c r="M514" i="40"/>
  <c r="M513" i="40"/>
  <c r="M512" i="40"/>
  <c r="M511" i="40"/>
  <c r="M510" i="40"/>
  <c r="M509" i="40"/>
  <c r="M508" i="40"/>
  <c r="M507" i="40"/>
  <c r="M506" i="40"/>
  <c r="M505" i="40"/>
  <c r="M504" i="40"/>
  <c r="M503" i="40"/>
  <c r="M502" i="40"/>
  <c r="M501" i="40"/>
  <c r="M500" i="40"/>
  <c r="M499" i="40"/>
  <c r="M498" i="40"/>
  <c r="M497" i="40"/>
  <c r="M496" i="40"/>
  <c r="M495" i="40"/>
  <c r="M494" i="40"/>
  <c r="M493" i="40"/>
  <c r="M492" i="40"/>
  <c r="M491" i="40"/>
  <c r="M490" i="40"/>
  <c r="M489" i="40"/>
  <c r="M488" i="40"/>
  <c r="M487" i="40"/>
  <c r="M486" i="40"/>
  <c r="M485" i="40"/>
  <c r="M484" i="40"/>
  <c r="M483" i="40"/>
  <c r="M482" i="40"/>
  <c r="M481" i="40"/>
  <c r="M480" i="40"/>
  <c r="M479" i="40"/>
  <c r="M478" i="40"/>
  <c r="M477" i="40"/>
  <c r="M476" i="40"/>
  <c r="M475" i="40"/>
  <c r="M474" i="40"/>
  <c r="M473" i="40"/>
  <c r="M472" i="40"/>
  <c r="M471" i="40"/>
  <c r="M470" i="40"/>
  <c r="M469" i="40"/>
  <c r="M468" i="40"/>
  <c r="M467" i="40"/>
  <c r="M466" i="40"/>
  <c r="M465" i="40"/>
  <c r="M464" i="40"/>
  <c r="M463" i="40"/>
  <c r="M462" i="40"/>
  <c r="M461" i="40"/>
  <c r="M460" i="40"/>
  <c r="M459" i="40"/>
  <c r="M458" i="40"/>
  <c r="M457" i="40"/>
  <c r="M456" i="40"/>
  <c r="M455" i="40"/>
  <c r="M454" i="40"/>
  <c r="M453" i="40"/>
  <c r="M452" i="40"/>
  <c r="M451" i="40"/>
  <c r="M450" i="40"/>
  <c r="M449" i="40"/>
  <c r="M448" i="40"/>
  <c r="M447" i="40"/>
  <c r="M446" i="40"/>
  <c r="M445" i="40"/>
  <c r="M444" i="40"/>
  <c r="M443" i="40"/>
  <c r="M442" i="40"/>
  <c r="M441" i="40"/>
  <c r="M440" i="40"/>
  <c r="M439" i="40"/>
  <c r="M438" i="40"/>
  <c r="M437" i="40"/>
  <c r="M436" i="40"/>
  <c r="M435" i="40"/>
  <c r="M434" i="40"/>
  <c r="M433" i="40"/>
  <c r="M432" i="40"/>
  <c r="M431" i="40"/>
  <c r="M430" i="40"/>
  <c r="M429" i="40"/>
  <c r="M428" i="40"/>
  <c r="M427" i="40"/>
  <c r="M426" i="40"/>
  <c r="M425" i="40"/>
  <c r="M424" i="40"/>
  <c r="M423" i="40"/>
  <c r="M422" i="40"/>
  <c r="M421" i="40"/>
  <c r="M420" i="40"/>
  <c r="M419" i="40"/>
  <c r="M418" i="40"/>
  <c r="M417" i="40"/>
  <c r="M416" i="40"/>
  <c r="M415" i="40"/>
  <c r="M414" i="40"/>
  <c r="M413" i="40"/>
  <c r="M412" i="40"/>
  <c r="M411" i="40"/>
  <c r="M410" i="40"/>
  <c r="M409" i="40"/>
  <c r="M408" i="40"/>
  <c r="M407" i="40"/>
  <c r="M406" i="40"/>
  <c r="M405" i="40"/>
  <c r="M404" i="40"/>
  <c r="M403" i="40"/>
  <c r="M402" i="40"/>
  <c r="M401" i="40"/>
  <c r="M400" i="40"/>
  <c r="M399" i="40"/>
  <c r="M398" i="40"/>
  <c r="M397" i="40"/>
  <c r="M396" i="40"/>
  <c r="M395" i="40"/>
  <c r="M394" i="40"/>
  <c r="M393" i="40"/>
  <c r="M392" i="40"/>
  <c r="M391" i="40"/>
  <c r="M390" i="40"/>
  <c r="M389" i="40"/>
  <c r="M388" i="40"/>
  <c r="M387" i="40"/>
  <c r="M386" i="40"/>
  <c r="M385" i="40"/>
  <c r="M384" i="40"/>
  <c r="M383" i="40"/>
  <c r="M382" i="40"/>
  <c r="M381" i="40"/>
  <c r="M380" i="40"/>
  <c r="M379" i="40"/>
  <c r="M378" i="40"/>
  <c r="M377" i="40"/>
  <c r="M376" i="40"/>
  <c r="M375" i="40"/>
  <c r="M374" i="40"/>
  <c r="M373" i="40"/>
  <c r="M372" i="40"/>
  <c r="M371" i="40"/>
  <c r="M370" i="40"/>
  <c r="M369" i="40"/>
  <c r="M368" i="40"/>
  <c r="M367" i="40"/>
  <c r="M365" i="40"/>
  <c r="M364" i="40"/>
  <c r="M363" i="40"/>
  <c r="M362" i="40"/>
  <c r="M361" i="40"/>
  <c r="M360" i="40"/>
  <c r="M359" i="40"/>
  <c r="M358" i="40"/>
  <c r="M357" i="40"/>
  <c r="M356" i="40"/>
  <c r="M355" i="40"/>
  <c r="M354" i="40"/>
  <c r="M353" i="40"/>
  <c r="M352" i="40"/>
  <c r="M351" i="40"/>
  <c r="M350" i="40"/>
  <c r="M349" i="40"/>
  <c r="M348" i="40"/>
  <c r="M347" i="40"/>
  <c r="M346" i="40"/>
  <c r="M345" i="40"/>
  <c r="M344" i="40"/>
  <c r="M343" i="40"/>
  <c r="M342" i="40"/>
  <c r="M341" i="40"/>
  <c r="M340" i="40"/>
  <c r="M339" i="40"/>
  <c r="M338" i="40"/>
  <c r="M337" i="40"/>
  <c r="M336" i="40"/>
  <c r="M335" i="40"/>
  <c r="M334" i="40"/>
  <c r="M333" i="40"/>
  <c r="M332" i="40"/>
  <c r="M331" i="40"/>
  <c r="M330" i="40"/>
  <c r="M329" i="40"/>
  <c r="M328" i="40"/>
  <c r="M327" i="40"/>
  <c r="M326" i="40"/>
  <c r="M325" i="40"/>
  <c r="M324" i="40"/>
  <c r="M323" i="40"/>
  <c r="M322" i="40"/>
  <c r="M321" i="40"/>
  <c r="M320" i="40"/>
  <c r="M319" i="40"/>
  <c r="M318" i="40"/>
  <c r="M317" i="40"/>
  <c r="M316" i="40"/>
  <c r="M315" i="40"/>
  <c r="M314" i="40"/>
  <c r="M313" i="40"/>
  <c r="M312" i="40"/>
  <c r="M311" i="40"/>
  <c r="M310" i="40"/>
  <c r="M309" i="40"/>
  <c r="M308" i="40"/>
  <c r="M307" i="40"/>
  <c r="M306" i="40"/>
  <c r="M305" i="40"/>
  <c r="M304" i="40"/>
  <c r="M303" i="40"/>
  <c r="M302" i="40"/>
  <c r="M301" i="40"/>
  <c r="M300" i="40"/>
  <c r="M299" i="40"/>
  <c r="M298" i="40"/>
  <c r="M297" i="40"/>
  <c r="M296" i="40"/>
  <c r="M295" i="40"/>
  <c r="M294" i="40"/>
  <c r="M293" i="40"/>
  <c r="M292" i="40"/>
  <c r="M291" i="40"/>
  <c r="M290" i="40"/>
  <c r="M289" i="40"/>
  <c r="M288" i="40"/>
  <c r="M287" i="40"/>
  <c r="M286" i="40"/>
  <c r="M285" i="40"/>
  <c r="M284" i="40"/>
  <c r="M283" i="40"/>
  <c r="M282" i="40"/>
  <c r="M281" i="40"/>
  <c r="M280" i="40"/>
  <c r="M279" i="40"/>
  <c r="M278" i="40"/>
  <c r="M277" i="40"/>
  <c r="M276" i="40"/>
  <c r="M275" i="40"/>
  <c r="M274" i="40"/>
  <c r="M273" i="40"/>
  <c r="M272" i="40"/>
  <c r="M271" i="40"/>
  <c r="M270" i="40"/>
  <c r="M269" i="40"/>
  <c r="M268" i="40"/>
  <c r="M267" i="40"/>
  <c r="M266" i="40"/>
  <c r="M265" i="40"/>
  <c r="M264" i="40"/>
  <c r="M263" i="40"/>
  <c r="M262" i="40"/>
  <c r="M261" i="40"/>
  <c r="M260" i="40"/>
  <c r="M259" i="40"/>
  <c r="M258" i="40"/>
  <c r="M257" i="40"/>
  <c r="M256" i="40"/>
  <c r="M255" i="40"/>
  <c r="M254" i="40"/>
  <c r="M253" i="40"/>
  <c r="M252" i="40"/>
  <c r="M251" i="40"/>
  <c r="M250" i="40"/>
  <c r="M249" i="40"/>
  <c r="M248" i="40"/>
  <c r="M247" i="40"/>
  <c r="M246" i="40"/>
  <c r="M245" i="40"/>
  <c r="M244" i="40"/>
  <c r="M243" i="40"/>
  <c r="M242" i="40"/>
  <c r="M241" i="40"/>
  <c r="M240" i="40"/>
  <c r="M239" i="40"/>
  <c r="M238" i="40"/>
  <c r="M237" i="40"/>
  <c r="M236" i="40"/>
  <c r="M235" i="40"/>
  <c r="M234" i="40"/>
  <c r="M233" i="40"/>
  <c r="M232" i="40"/>
  <c r="M231" i="40"/>
  <c r="M230" i="40"/>
  <c r="M229" i="40"/>
  <c r="M228" i="40"/>
  <c r="M227" i="40"/>
  <c r="M226" i="40"/>
  <c r="M225" i="40"/>
  <c r="M224" i="40"/>
  <c r="M223" i="40"/>
  <c r="M222" i="40"/>
  <c r="M221" i="40"/>
  <c r="M220" i="40"/>
  <c r="M219" i="40"/>
  <c r="M218" i="40"/>
  <c r="M217" i="40"/>
  <c r="M216" i="40"/>
  <c r="M215" i="40"/>
  <c r="M214" i="40"/>
  <c r="M213" i="40"/>
  <c r="M212" i="40"/>
  <c r="M211" i="40"/>
  <c r="M210" i="40"/>
  <c r="M209" i="40"/>
  <c r="M208" i="40"/>
  <c r="M207" i="40"/>
  <c r="M206" i="40"/>
  <c r="M205" i="40"/>
  <c r="M204" i="40"/>
  <c r="M203" i="40"/>
  <c r="M202" i="40"/>
  <c r="M201" i="40"/>
  <c r="M200" i="40"/>
  <c r="M199" i="40"/>
  <c r="M198" i="40"/>
  <c r="M197" i="40"/>
  <c r="M196" i="40"/>
  <c r="M195" i="40"/>
  <c r="M194" i="40"/>
  <c r="M193" i="40"/>
  <c r="M192" i="40"/>
  <c r="M191" i="40"/>
  <c r="M190" i="40"/>
  <c r="M189" i="40"/>
  <c r="M188" i="40"/>
  <c r="M187" i="40"/>
  <c r="M186" i="40"/>
  <c r="M185" i="40"/>
  <c r="M184" i="40"/>
  <c r="M183" i="40"/>
  <c r="M182" i="40"/>
  <c r="M181" i="40"/>
  <c r="M180" i="40"/>
  <c r="M179" i="40"/>
  <c r="M178" i="40"/>
  <c r="M177" i="40"/>
  <c r="M176" i="40"/>
  <c r="M175" i="40"/>
  <c r="M174" i="40"/>
  <c r="M173" i="40"/>
  <c r="M172" i="40"/>
  <c r="M171" i="40"/>
  <c r="M170" i="40"/>
  <c r="M169" i="40"/>
  <c r="M168" i="40"/>
  <c r="M167" i="40"/>
  <c r="M166" i="40"/>
  <c r="M165" i="40"/>
  <c r="M164" i="40"/>
  <c r="M163" i="40"/>
  <c r="M162" i="40"/>
  <c r="M161" i="40"/>
  <c r="M160" i="40"/>
  <c r="M159" i="40"/>
  <c r="M158" i="40"/>
  <c r="M157" i="40"/>
  <c r="M156" i="40"/>
  <c r="M155" i="40"/>
  <c r="M154" i="40"/>
  <c r="M153" i="40"/>
  <c r="M152" i="40"/>
  <c r="M151" i="40"/>
  <c r="M150" i="40"/>
  <c r="M149" i="40"/>
  <c r="M148" i="40"/>
  <c r="M147" i="40"/>
  <c r="M146" i="40"/>
  <c r="M145" i="40"/>
  <c r="M144" i="40"/>
  <c r="M143" i="40"/>
  <c r="M142" i="40"/>
  <c r="M141" i="40"/>
  <c r="M140" i="40"/>
  <c r="M139" i="40"/>
  <c r="M138" i="40"/>
  <c r="M137" i="40"/>
  <c r="M136" i="40"/>
  <c r="M135" i="40"/>
  <c r="M134" i="40"/>
  <c r="M133" i="40"/>
  <c r="M132" i="40"/>
  <c r="M131" i="40"/>
  <c r="M130" i="40"/>
  <c r="M129" i="40"/>
  <c r="M128" i="40"/>
  <c r="M127" i="40"/>
  <c r="M126" i="40"/>
  <c r="M125" i="40"/>
  <c r="M124" i="40"/>
  <c r="M123" i="40"/>
  <c r="M122" i="40"/>
  <c r="M121" i="40"/>
  <c r="M120" i="40"/>
  <c r="M119" i="40"/>
  <c r="M118" i="40"/>
  <c r="M117" i="40"/>
  <c r="M116" i="40"/>
  <c r="M115" i="40"/>
  <c r="M114" i="40"/>
  <c r="M113" i="40"/>
  <c r="M112" i="40"/>
  <c r="M111" i="40"/>
  <c r="M110" i="40"/>
  <c r="M109" i="40"/>
  <c r="M108" i="40"/>
  <c r="M107" i="40"/>
  <c r="M106" i="40"/>
  <c r="M105" i="40"/>
  <c r="M104" i="40"/>
  <c r="M103" i="40"/>
  <c r="M102" i="40"/>
  <c r="M101" i="40"/>
  <c r="M100" i="40"/>
  <c r="M99" i="40"/>
  <c r="M98" i="40"/>
  <c r="M97" i="40"/>
  <c r="M96" i="40"/>
  <c r="M95" i="40"/>
  <c r="M94" i="40"/>
  <c r="M93" i="40"/>
  <c r="M92" i="40"/>
  <c r="M91" i="40"/>
  <c r="M90" i="40"/>
  <c r="M89" i="40"/>
  <c r="M88" i="40"/>
  <c r="M87" i="40"/>
  <c r="M86" i="40"/>
  <c r="M85" i="40"/>
  <c r="M84" i="40"/>
  <c r="M83" i="40"/>
  <c r="M82" i="40"/>
  <c r="M81" i="40"/>
  <c r="M80" i="40"/>
  <c r="M79" i="40"/>
  <c r="M78" i="40"/>
  <c r="M77" i="40"/>
  <c r="M76" i="40"/>
  <c r="M75" i="40"/>
  <c r="M74" i="40"/>
  <c r="M73" i="40"/>
  <c r="M72" i="40"/>
  <c r="M71" i="40"/>
  <c r="M70" i="40"/>
  <c r="M69" i="40"/>
  <c r="M68" i="40"/>
  <c r="M67" i="40"/>
  <c r="M66" i="40"/>
  <c r="M65" i="40"/>
  <c r="M64" i="40"/>
  <c r="M63" i="40"/>
  <c r="M62" i="40"/>
  <c r="M61" i="40"/>
  <c r="M60" i="40"/>
  <c r="M57" i="40"/>
  <c r="M56" i="40"/>
  <c r="M55" i="40"/>
  <c r="M54" i="40"/>
  <c r="M53" i="40"/>
  <c r="M52" i="40"/>
  <c r="M51" i="40"/>
  <c r="M50" i="40"/>
  <c r="M49" i="40"/>
  <c r="M48" i="40"/>
  <c r="M47" i="40"/>
  <c r="M46" i="40"/>
  <c r="M44" i="40"/>
  <c r="M43" i="40"/>
  <c r="M42" i="40"/>
  <c r="M41" i="40"/>
  <c r="M40" i="40"/>
  <c r="M39" i="40"/>
  <c r="M38" i="40"/>
  <c r="M37" i="40"/>
  <c r="M36" i="40"/>
  <c r="M35" i="40"/>
  <c r="M34" i="40"/>
  <c r="M33" i="40"/>
  <c r="M32" i="40"/>
  <c r="M30" i="40"/>
  <c r="M29" i="40"/>
  <c r="M28" i="40"/>
  <c r="M27" i="40"/>
  <c r="M26" i="40"/>
  <c r="M25" i="40"/>
  <c r="M24" i="40"/>
  <c r="M23" i="40"/>
  <c r="M22" i="40"/>
  <c r="M21" i="40"/>
  <c r="M20" i="40"/>
  <c r="M19" i="40"/>
  <c r="M18" i="40"/>
  <c r="M17" i="40"/>
  <c r="M16" i="40"/>
  <c r="M15" i="40"/>
  <c r="M14" i="40"/>
  <c r="M13" i="40"/>
  <c r="M12" i="40"/>
  <c r="M11" i="40"/>
  <c r="M10" i="40"/>
  <c r="M9" i="40"/>
  <c r="M8" i="40"/>
  <c r="M7" i="40"/>
  <c r="M6" i="40"/>
  <c r="M5" i="40"/>
  <c r="M4" i="40"/>
  <c r="M3" i="40"/>
  <c r="M2" i="40"/>
  <c r="M4337" i="42"/>
  <c r="M4336" i="42"/>
  <c r="M4335" i="42"/>
  <c r="M4334" i="42"/>
  <c r="M4333" i="42"/>
  <c r="M4332" i="42"/>
  <c r="M4331" i="42"/>
  <c r="M4330" i="42"/>
  <c r="M4329" i="42"/>
  <c r="M4328" i="42"/>
  <c r="M4327" i="42"/>
  <c r="M4326" i="42"/>
  <c r="M4325" i="42"/>
  <c r="M4233" i="42"/>
  <c r="M4232" i="42"/>
  <c r="M4231" i="42"/>
  <c r="M4230" i="42"/>
  <c r="M4229" i="42"/>
  <c r="M4228" i="42"/>
  <c r="M4227" i="42"/>
  <c r="M4226" i="42"/>
  <c r="M4225" i="42"/>
  <c r="M4224" i="42"/>
  <c r="M4223" i="42"/>
  <c r="M4222" i="42"/>
  <c r="M4221" i="42"/>
  <c r="M4220" i="42"/>
  <c r="M4219" i="42"/>
  <c r="M4218" i="42"/>
  <c r="M4217" i="42"/>
  <c r="M4216" i="42"/>
  <c r="M4215" i="42"/>
  <c r="M4214" i="42"/>
  <c r="M4213" i="42"/>
  <c r="M4212" i="42"/>
  <c r="M4211" i="42"/>
  <c r="M4210" i="42"/>
  <c r="M4209" i="42"/>
  <c r="M4208" i="42"/>
  <c r="M4207" i="42"/>
  <c r="M4206" i="42"/>
  <c r="M4205" i="42"/>
  <c r="M4204" i="42"/>
  <c r="M4203" i="42"/>
  <c r="M4202" i="42"/>
  <c r="M4201" i="42"/>
  <c r="M4200" i="42"/>
  <c r="M4199" i="42"/>
  <c r="M4198" i="42"/>
  <c r="M4197" i="42"/>
  <c r="M4196" i="42"/>
  <c r="M4195" i="42"/>
  <c r="M4194" i="42"/>
  <c r="M4193" i="42"/>
  <c r="M4192" i="42"/>
  <c r="M4191" i="42"/>
  <c r="M4190" i="42"/>
  <c r="M4189" i="42"/>
  <c r="M4188" i="42"/>
  <c r="M4187" i="42"/>
  <c r="M4186" i="42"/>
  <c r="M4185" i="42"/>
  <c r="M4184" i="42"/>
  <c r="M4183" i="42"/>
  <c r="M4182" i="42"/>
  <c r="M4181" i="42"/>
  <c r="M4180" i="42"/>
  <c r="M4179" i="42"/>
  <c r="M4178" i="42"/>
  <c r="M4177" i="42"/>
  <c r="M4176" i="42"/>
  <c r="M4175" i="42"/>
  <c r="M4174" i="42"/>
  <c r="M4173" i="42"/>
  <c r="M4172" i="42"/>
  <c r="M4171" i="42"/>
  <c r="M4170" i="42"/>
  <c r="M4169" i="42"/>
  <c r="M4168" i="42"/>
  <c r="M4167" i="42"/>
  <c r="M4166" i="42"/>
  <c r="M4165" i="42"/>
  <c r="M4164" i="42"/>
  <c r="M4163" i="42"/>
  <c r="M4162" i="42"/>
  <c r="M4161" i="42"/>
  <c r="M4160" i="42"/>
  <c r="M4159" i="42"/>
  <c r="M4158" i="42"/>
  <c r="M4157" i="42"/>
  <c r="M4156" i="42"/>
  <c r="M4155" i="42"/>
  <c r="M4154" i="42"/>
  <c r="M4153" i="42"/>
  <c r="M4152" i="42"/>
  <c r="M4151" i="42"/>
  <c r="M4150" i="42"/>
  <c r="M4149" i="42"/>
  <c r="M4148" i="42"/>
  <c r="M4147" i="42"/>
  <c r="M4146" i="42"/>
  <c r="M4145" i="42"/>
  <c r="M4144" i="42"/>
  <c r="M4143" i="42"/>
  <c r="M4142" i="42"/>
  <c r="M4141" i="42"/>
  <c r="M4140" i="42"/>
  <c r="M4139" i="42"/>
  <c r="M4138" i="42"/>
  <c r="M4137" i="42"/>
  <c r="M4136" i="42"/>
  <c r="M4135" i="42"/>
  <c r="M4134" i="42"/>
  <c r="M4133" i="42"/>
  <c r="M4132" i="42"/>
  <c r="M4131" i="42"/>
  <c r="M4130" i="42"/>
  <c r="M4129" i="42"/>
  <c r="M4128" i="42"/>
  <c r="M4127" i="42"/>
  <c r="M4126" i="42"/>
  <c r="M4125" i="42"/>
  <c r="M4124" i="42"/>
  <c r="M4123" i="42"/>
  <c r="M4122" i="42"/>
  <c r="M4121" i="42"/>
  <c r="M4120" i="42"/>
  <c r="M4119" i="42"/>
  <c r="M4118" i="42"/>
  <c r="M4117" i="42"/>
  <c r="M4116" i="42"/>
  <c r="M4115" i="42"/>
  <c r="M4114" i="42"/>
  <c r="M4113" i="42"/>
  <c r="M4112" i="42"/>
  <c r="M4111" i="42"/>
  <c r="M4110" i="42"/>
  <c r="M4109" i="42"/>
  <c r="M4108" i="42"/>
  <c r="M4107" i="42"/>
  <c r="M4106" i="42"/>
  <c r="M4105" i="42"/>
  <c r="M4104" i="42"/>
  <c r="M4103" i="42"/>
  <c r="M4102" i="42"/>
  <c r="M4101" i="42"/>
  <c r="M4100" i="42"/>
  <c r="M4099" i="42"/>
  <c r="M4098" i="42"/>
  <c r="M4097" i="42"/>
  <c r="M4096" i="42"/>
  <c r="M4095" i="42"/>
  <c r="M4094" i="42"/>
  <c r="M4093" i="42"/>
  <c r="M4092" i="42"/>
  <c r="M4091" i="42"/>
  <c r="M4090" i="42"/>
  <c r="M4089" i="42"/>
  <c r="M4088" i="42"/>
  <c r="M4087" i="42"/>
  <c r="M4086" i="42"/>
  <c r="M4085" i="42"/>
  <c r="M4084" i="42"/>
  <c r="M4083" i="42"/>
  <c r="M4082" i="42"/>
  <c r="M4081" i="42"/>
  <c r="M4080" i="42"/>
  <c r="M4079" i="42"/>
  <c r="M4078" i="42"/>
  <c r="M4077" i="42"/>
  <c r="M4076" i="42"/>
  <c r="M4075" i="42"/>
  <c r="M4074" i="42"/>
  <c r="M4073" i="42"/>
  <c r="M4072" i="42"/>
  <c r="M4071" i="42"/>
  <c r="M4070" i="42"/>
  <c r="M4069" i="42"/>
  <c r="M4068" i="42"/>
  <c r="M4067" i="42"/>
  <c r="M4066" i="42"/>
  <c r="M4065" i="42"/>
  <c r="M4064" i="42"/>
  <c r="M4063" i="42"/>
  <c r="M4062" i="42"/>
  <c r="M4061" i="42"/>
  <c r="M4060" i="42"/>
  <c r="M4059" i="42"/>
  <c r="M4058" i="42"/>
  <c r="M4057" i="42"/>
  <c r="M4056" i="42"/>
  <c r="M4055" i="42"/>
  <c r="M4054" i="42"/>
  <c r="M4053" i="42"/>
  <c r="M4052" i="42"/>
  <c r="M4051" i="42"/>
  <c r="M4050" i="42"/>
  <c r="M4049" i="42"/>
  <c r="M4048" i="42"/>
  <c r="M4047" i="42"/>
  <c r="M4046" i="42"/>
  <c r="M4045" i="42"/>
  <c r="M4044" i="42"/>
  <c r="M4043" i="42"/>
  <c r="M4042" i="42"/>
  <c r="M4041" i="42"/>
  <c r="M4040" i="42"/>
  <c r="M4039" i="42"/>
  <c r="M4038" i="42"/>
  <c r="M4037" i="42"/>
  <c r="M4036" i="42"/>
  <c r="M4035" i="42"/>
  <c r="M4034" i="42"/>
  <c r="M4033" i="42"/>
  <c r="M4032" i="42"/>
  <c r="M4031" i="42"/>
  <c r="M4030" i="42"/>
  <c r="M4029" i="42"/>
  <c r="M4028" i="42"/>
  <c r="M4027" i="42"/>
  <c r="M4026" i="42"/>
  <c r="M4025" i="42"/>
  <c r="M4024" i="42"/>
  <c r="M4023" i="42"/>
  <c r="M4022" i="42"/>
  <c r="M4021" i="42"/>
  <c r="M4020" i="42"/>
  <c r="M4019" i="42"/>
  <c r="M4018" i="42"/>
  <c r="M4017" i="42"/>
  <c r="M4016" i="42"/>
  <c r="M4015" i="42"/>
  <c r="M4014" i="42"/>
  <c r="M4013" i="42"/>
  <c r="M4012" i="42"/>
  <c r="M4011" i="42"/>
  <c r="M4010" i="42"/>
  <c r="M4009" i="42"/>
  <c r="M4008" i="42"/>
  <c r="M4007" i="42"/>
  <c r="M4006" i="42"/>
  <c r="M4005" i="42"/>
  <c r="M4004" i="42"/>
  <c r="M4003" i="42"/>
  <c r="M4002" i="42"/>
  <c r="M4001" i="42"/>
  <c r="M4000" i="42"/>
  <c r="M3999" i="42"/>
  <c r="M3998" i="42"/>
  <c r="M3997" i="42"/>
  <c r="M3996" i="42"/>
  <c r="M3995" i="42"/>
  <c r="M3994" i="42"/>
  <c r="M3993" i="42"/>
  <c r="M3992" i="42"/>
  <c r="M3991" i="42"/>
  <c r="M3990" i="42"/>
  <c r="M3989" i="42"/>
  <c r="M3988" i="42"/>
  <c r="M3987" i="42"/>
  <c r="M3986" i="42"/>
  <c r="M3985" i="42"/>
  <c r="M3984" i="42"/>
  <c r="M3983" i="42"/>
  <c r="M3982" i="42"/>
  <c r="M3981" i="42"/>
  <c r="M3980" i="42"/>
  <c r="M3979" i="42"/>
  <c r="M3978" i="42"/>
  <c r="M3977" i="42"/>
  <c r="M3976" i="42"/>
  <c r="M3975" i="42"/>
  <c r="M3974" i="42"/>
  <c r="M3973" i="42"/>
  <c r="M3972" i="42"/>
  <c r="M3971" i="42"/>
  <c r="M3970" i="42"/>
  <c r="M3969" i="42"/>
  <c r="M3968" i="42"/>
  <c r="M3967" i="42"/>
  <c r="M3966" i="42"/>
  <c r="M3965" i="42"/>
  <c r="M3964" i="42"/>
  <c r="M3963" i="42"/>
  <c r="M3962" i="42"/>
  <c r="M3961" i="42"/>
  <c r="M3960" i="42"/>
  <c r="M3959" i="42"/>
  <c r="M3958" i="42"/>
  <c r="M3957" i="42"/>
  <c r="M3956" i="42"/>
  <c r="M3955" i="42"/>
  <c r="M3954" i="42"/>
  <c r="M3953" i="42"/>
  <c r="M3952" i="42"/>
  <c r="M3951" i="42"/>
  <c r="M3950" i="42"/>
  <c r="M3949" i="42"/>
  <c r="M3948" i="42"/>
  <c r="M3947" i="42"/>
  <c r="M3946" i="42"/>
  <c r="M3945" i="42"/>
  <c r="M3944" i="42"/>
  <c r="M3943" i="42"/>
  <c r="M3942" i="42"/>
  <c r="M3941" i="42"/>
  <c r="M3940" i="42"/>
  <c r="M3939" i="42"/>
  <c r="M3938" i="42"/>
  <c r="M3937" i="42"/>
  <c r="M3936" i="42"/>
  <c r="M3935" i="42"/>
  <c r="M3934" i="42"/>
  <c r="M3933" i="42"/>
  <c r="M3932" i="42"/>
  <c r="M3931" i="42"/>
  <c r="M3930" i="42"/>
  <c r="M3929" i="42"/>
  <c r="M3928" i="42"/>
  <c r="M3927" i="42"/>
  <c r="M3926" i="42"/>
  <c r="M3925" i="42"/>
  <c r="M3924" i="42"/>
  <c r="M3923" i="42"/>
  <c r="M3922" i="42"/>
  <c r="M3921" i="42"/>
  <c r="M3920" i="42"/>
  <c r="M3919" i="42"/>
  <c r="M3918" i="42"/>
  <c r="M3917" i="42"/>
  <c r="M3916" i="42"/>
  <c r="M3915" i="42"/>
  <c r="M3914" i="42"/>
  <c r="M3913" i="42"/>
  <c r="M3912" i="42"/>
  <c r="M3911" i="42"/>
  <c r="M3910" i="42"/>
  <c r="M3909" i="42"/>
  <c r="M3908" i="42"/>
  <c r="M3907" i="42"/>
  <c r="M3906" i="42"/>
  <c r="M3905" i="42"/>
  <c r="M3904" i="42"/>
  <c r="M3903" i="42"/>
  <c r="M3902" i="42"/>
  <c r="M3901" i="42"/>
  <c r="M3900" i="42"/>
  <c r="M3899" i="42"/>
  <c r="M3898" i="42"/>
  <c r="M3897" i="42"/>
  <c r="M3896" i="42"/>
  <c r="M3895" i="42"/>
  <c r="M3894" i="42"/>
  <c r="M3893" i="42"/>
  <c r="M3892" i="42"/>
  <c r="M3891" i="42"/>
  <c r="M3890" i="42"/>
  <c r="M3889" i="42"/>
  <c r="M3888" i="42"/>
  <c r="M3887" i="42"/>
  <c r="M3886" i="42"/>
  <c r="M3885" i="42"/>
  <c r="M3884" i="42"/>
  <c r="M3882" i="42"/>
  <c r="M3881" i="42"/>
  <c r="M3880" i="42"/>
  <c r="M3879" i="42"/>
  <c r="M3878" i="42"/>
  <c r="M3877" i="42"/>
  <c r="M3876" i="42"/>
  <c r="M3875" i="42"/>
  <c r="M3874" i="42"/>
  <c r="M3873" i="42"/>
  <c r="M3872" i="42"/>
  <c r="M3871" i="42"/>
  <c r="M3870" i="42"/>
  <c r="M3869" i="42"/>
  <c r="M3868" i="42"/>
  <c r="M3867" i="42"/>
  <c r="M3866" i="42"/>
  <c r="M3865" i="42"/>
  <c r="M3864" i="42"/>
  <c r="M3863" i="42"/>
  <c r="M3862" i="42"/>
  <c r="M3861" i="42"/>
  <c r="M3860" i="42"/>
  <c r="M3859" i="42"/>
  <c r="M3858" i="42"/>
  <c r="M3857" i="42"/>
  <c r="M3856" i="42"/>
  <c r="M3855" i="42"/>
  <c r="M3854" i="42"/>
  <c r="M3853" i="42"/>
  <c r="M3852" i="42"/>
  <c r="M3851" i="42"/>
  <c r="M3850" i="42"/>
  <c r="M3849" i="42"/>
  <c r="M3848" i="42"/>
  <c r="M3847" i="42"/>
  <c r="M3846" i="42"/>
  <c r="M3845" i="42"/>
  <c r="M3844" i="42"/>
  <c r="M3843" i="42"/>
  <c r="M3842" i="42"/>
  <c r="M3841" i="42"/>
  <c r="M3840" i="42"/>
  <c r="M3839" i="42"/>
  <c r="M3838" i="42"/>
  <c r="M3837" i="42"/>
  <c r="M3836" i="42"/>
  <c r="M3835" i="42"/>
  <c r="M3834" i="42"/>
  <c r="M3833" i="42"/>
  <c r="M3832" i="42"/>
  <c r="M3831" i="42"/>
  <c r="M3830" i="42"/>
  <c r="M3829" i="42"/>
  <c r="M3828" i="42"/>
  <c r="M3827" i="42"/>
  <c r="M3826" i="42"/>
  <c r="M3825" i="42"/>
  <c r="M3824" i="42"/>
  <c r="M3823" i="42"/>
  <c r="M3822" i="42"/>
  <c r="M3821" i="42"/>
  <c r="M3820" i="42"/>
  <c r="M3819" i="42"/>
  <c r="M3818" i="42"/>
  <c r="M3817" i="42"/>
  <c r="M3816" i="42"/>
  <c r="M3815" i="42"/>
  <c r="M3814" i="42"/>
  <c r="M3813" i="42"/>
  <c r="M3812" i="42"/>
  <c r="M3811" i="42"/>
  <c r="M3810" i="42"/>
  <c r="M3809" i="42"/>
  <c r="M3808" i="42"/>
  <c r="M3807" i="42"/>
  <c r="M3806" i="42"/>
  <c r="M3805" i="42"/>
  <c r="M3804" i="42"/>
  <c r="M3803" i="42"/>
  <c r="M3802" i="42"/>
  <c r="M3801" i="42"/>
  <c r="M3800" i="42"/>
  <c r="M3799" i="42"/>
  <c r="M3798" i="42"/>
  <c r="M3797" i="42"/>
  <c r="M3796" i="42"/>
  <c r="M3795" i="42"/>
  <c r="M3794" i="42"/>
  <c r="M3793" i="42"/>
  <c r="M3792" i="42"/>
  <c r="M3791" i="42"/>
  <c r="M3790" i="42"/>
  <c r="M3789" i="42"/>
  <c r="M3788" i="42"/>
  <c r="M3787" i="42"/>
  <c r="M3786" i="42"/>
  <c r="M3785" i="42"/>
  <c r="M3784" i="42"/>
  <c r="M3783" i="42"/>
  <c r="M3782" i="42"/>
  <c r="M3781" i="42"/>
  <c r="M3780" i="42"/>
  <c r="M3779" i="42"/>
  <c r="M3778" i="42"/>
  <c r="M3777" i="42"/>
  <c r="M3776" i="42"/>
  <c r="M3775" i="42"/>
  <c r="M3774" i="42"/>
  <c r="M3773" i="42"/>
  <c r="M3772" i="42"/>
  <c r="M3771" i="42"/>
  <c r="M3770" i="42"/>
  <c r="M3769" i="42"/>
  <c r="M3768" i="42"/>
  <c r="M3767" i="42"/>
  <c r="M3766" i="42"/>
  <c r="M3765" i="42"/>
  <c r="M3764" i="42"/>
  <c r="M3763" i="42"/>
  <c r="M3762" i="42"/>
  <c r="M3761" i="42"/>
  <c r="M3760" i="42"/>
  <c r="M3759" i="42"/>
  <c r="M3758" i="42"/>
  <c r="M3757" i="42"/>
  <c r="M3756" i="42"/>
  <c r="M3755" i="42"/>
  <c r="M3754" i="42"/>
  <c r="M3753" i="42"/>
  <c r="M3752" i="42"/>
  <c r="M3751" i="42"/>
  <c r="M3750" i="42"/>
  <c r="M3749" i="42"/>
  <c r="M3748" i="42"/>
  <c r="M3747" i="42"/>
  <c r="M3746" i="42"/>
  <c r="M3745" i="42"/>
  <c r="M3744" i="42"/>
  <c r="M3743" i="42"/>
  <c r="M3742" i="42"/>
  <c r="M3741" i="42"/>
  <c r="M3740" i="42"/>
  <c r="M3739" i="42"/>
  <c r="M3738" i="42"/>
  <c r="M3737" i="42"/>
  <c r="M3736" i="42"/>
  <c r="M3735" i="42"/>
  <c r="M3734" i="42"/>
  <c r="M3733" i="42"/>
  <c r="M3732" i="42"/>
  <c r="M3731" i="42"/>
  <c r="M3730" i="42"/>
  <c r="M3729" i="42"/>
  <c r="M3728" i="42"/>
  <c r="M3727" i="42"/>
  <c r="M3726" i="42"/>
  <c r="M3725" i="42"/>
  <c r="M3724" i="42"/>
  <c r="M3723" i="42"/>
  <c r="M3722" i="42"/>
  <c r="M3721" i="42"/>
  <c r="M3720" i="42"/>
  <c r="M3719" i="42"/>
  <c r="M3718" i="42"/>
  <c r="M3717" i="42"/>
  <c r="M3716" i="42"/>
  <c r="M3715" i="42"/>
  <c r="M3714" i="42"/>
  <c r="M3713" i="42"/>
  <c r="M3712" i="42"/>
  <c r="M3711" i="42"/>
  <c r="M3710" i="42"/>
  <c r="M3709" i="42"/>
  <c r="M3708" i="42"/>
  <c r="M3707" i="42"/>
  <c r="M3706" i="42"/>
  <c r="M3705" i="42"/>
  <c r="M3704" i="42"/>
  <c r="M3703" i="42"/>
  <c r="M3702" i="42"/>
  <c r="M3701" i="42"/>
  <c r="M3700" i="42"/>
  <c r="M3699" i="42"/>
  <c r="M3698" i="42"/>
  <c r="M3697" i="42"/>
  <c r="M3696" i="42"/>
  <c r="M3695" i="42"/>
  <c r="M3694" i="42"/>
  <c r="M3693" i="42"/>
  <c r="M3692" i="42"/>
  <c r="M3691" i="42"/>
  <c r="M3690" i="42"/>
  <c r="M3689" i="42"/>
  <c r="M3688" i="42"/>
  <c r="M3687" i="42"/>
  <c r="M3686" i="42"/>
  <c r="M3685" i="42"/>
  <c r="M3684" i="42"/>
  <c r="M3683" i="42"/>
  <c r="M3682" i="42"/>
  <c r="M3681" i="42"/>
  <c r="M3680" i="42"/>
  <c r="M3679" i="42"/>
  <c r="M3678" i="42"/>
  <c r="M3677" i="42"/>
  <c r="M3676" i="42"/>
  <c r="M3675" i="42"/>
  <c r="M3674" i="42"/>
  <c r="M3673" i="42"/>
  <c r="M3672" i="42"/>
  <c r="M3671" i="42"/>
  <c r="M3670" i="42"/>
  <c r="M3669" i="42"/>
  <c r="M3668" i="42"/>
  <c r="M3667" i="42"/>
  <c r="M3666" i="42"/>
  <c r="M3665" i="42"/>
  <c r="M3664" i="42"/>
  <c r="M3663" i="42"/>
  <c r="M3662" i="42"/>
  <c r="M3661" i="42"/>
  <c r="M3660" i="42"/>
  <c r="M3659" i="42"/>
  <c r="M3658" i="42"/>
  <c r="M3657" i="42"/>
  <c r="M3656" i="42"/>
  <c r="M3655" i="42"/>
  <c r="M3654" i="42"/>
  <c r="M3653" i="42"/>
  <c r="M3652" i="42"/>
  <c r="M3651" i="42"/>
  <c r="M3650" i="42"/>
  <c r="M3649" i="42"/>
  <c r="M3648" i="42"/>
  <c r="M3647" i="42"/>
  <c r="M3646" i="42"/>
  <c r="M3645" i="42"/>
  <c r="M3644" i="42"/>
  <c r="M3643" i="42"/>
  <c r="M3642" i="42"/>
  <c r="M3641" i="42"/>
  <c r="M3640" i="42"/>
  <c r="M3639" i="42"/>
  <c r="M3638" i="42"/>
  <c r="M3637" i="42"/>
  <c r="M3636" i="42"/>
  <c r="M3635" i="42"/>
  <c r="M3634" i="42"/>
  <c r="M3633" i="42"/>
  <c r="M3632" i="42"/>
  <c r="M3631" i="42"/>
  <c r="M3630" i="42"/>
  <c r="M3629" i="42"/>
  <c r="M3628" i="42"/>
  <c r="M3627" i="42"/>
  <c r="M3626" i="42"/>
  <c r="M3625" i="42"/>
  <c r="M3624" i="42"/>
  <c r="M3623" i="42"/>
  <c r="M3622" i="42"/>
  <c r="M3621" i="42"/>
  <c r="M3620" i="42"/>
  <c r="M3619" i="42"/>
  <c r="M3618" i="42"/>
  <c r="M3617" i="42"/>
  <c r="M3616" i="42"/>
  <c r="M3615" i="42"/>
  <c r="M3614" i="42"/>
  <c r="M3613" i="42"/>
  <c r="M3612" i="42"/>
  <c r="M3611" i="42"/>
  <c r="M3610" i="42"/>
  <c r="M3609" i="42"/>
  <c r="M3608" i="42"/>
  <c r="M3607" i="42"/>
  <c r="M3606" i="42"/>
  <c r="M3605" i="42"/>
  <c r="M3604" i="42"/>
  <c r="M3603" i="42"/>
  <c r="M3602" i="42"/>
  <c r="M3601" i="42"/>
  <c r="M3600" i="42"/>
  <c r="M3599" i="42"/>
  <c r="M3598" i="42"/>
  <c r="M3597" i="42"/>
  <c r="M3596" i="42"/>
  <c r="M3595" i="42"/>
  <c r="M3594" i="42"/>
  <c r="M3593" i="42"/>
  <c r="M3592" i="42"/>
  <c r="M3591" i="42"/>
  <c r="M3590" i="42"/>
  <c r="M3589" i="42"/>
  <c r="M3588" i="42"/>
  <c r="M3587" i="42"/>
  <c r="M3586" i="42"/>
  <c r="M3585" i="42"/>
  <c r="M3584" i="42"/>
  <c r="M3583" i="42"/>
  <c r="M3582" i="42"/>
  <c r="M3581" i="42"/>
  <c r="M3580" i="42"/>
  <c r="M3579" i="42"/>
  <c r="M3578" i="42"/>
  <c r="M3577" i="42"/>
  <c r="M3576" i="42"/>
  <c r="M3575" i="42"/>
  <c r="M3574" i="42"/>
  <c r="M3573" i="42"/>
  <c r="M3572" i="42"/>
  <c r="M3571" i="42"/>
  <c r="M3570" i="42"/>
  <c r="M3569" i="42"/>
  <c r="M3568" i="42"/>
  <c r="M3567" i="42"/>
  <c r="M3566" i="42"/>
  <c r="M3565" i="42"/>
  <c r="M3564" i="42"/>
  <c r="M3563" i="42"/>
  <c r="M3562" i="42"/>
  <c r="M3561" i="42"/>
  <c r="M3560" i="42"/>
  <c r="M3559" i="42"/>
  <c r="M3558" i="42"/>
  <c r="M3557" i="42"/>
  <c r="M3556" i="42"/>
  <c r="M3555" i="42"/>
  <c r="M3554" i="42"/>
  <c r="M3553" i="42"/>
  <c r="M3552" i="42"/>
  <c r="M3551" i="42"/>
  <c r="M3550" i="42"/>
  <c r="M3549" i="42"/>
  <c r="M3548" i="42"/>
  <c r="M3547" i="42"/>
  <c r="M3546" i="42"/>
  <c r="M3545" i="42"/>
  <c r="M3544" i="42"/>
  <c r="M3543" i="42"/>
  <c r="M3542" i="42"/>
  <c r="M3541" i="42"/>
  <c r="M3540" i="42"/>
  <c r="M3539" i="42"/>
  <c r="M3538" i="42"/>
  <c r="M3537" i="42"/>
  <c r="M3536" i="42"/>
  <c r="M3535" i="42"/>
  <c r="M3534" i="42"/>
  <c r="M3533" i="42"/>
  <c r="M3532" i="42"/>
  <c r="M3531" i="42"/>
  <c r="M3530" i="42"/>
  <c r="M3529" i="42"/>
  <c r="M3528" i="42"/>
  <c r="M3527" i="42"/>
  <c r="M3526" i="42"/>
  <c r="M3525" i="42"/>
  <c r="M3524" i="42"/>
  <c r="M3523" i="42"/>
  <c r="M3522" i="42"/>
  <c r="M3521" i="42"/>
  <c r="M3520" i="42"/>
  <c r="M3519" i="42"/>
  <c r="M3518" i="42"/>
  <c r="M3517" i="42"/>
  <c r="M3516" i="42"/>
  <c r="M3515" i="42"/>
  <c r="M3514" i="42"/>
  <c r="M3513" i="42"/>
  <c r="M3512" i="42"/>
  <c r="M3511" i="42"/>
  <c r="M3510" i="42"/>
  <c r="M3509" i="42"/>
  <c r="M3508" i="42"/>
  <c r="M3507" i="42"/>
  <c r="M3506" i="42"/>
  <c r="M3505" i="42"/>
  <c r="M3504" i="42"/>
  <c r="M3503" i="42"/>
  <c r="M3502" i="42"/>
  <c r="M3501" i="42"/>
  <c r="M3500" i="42"/>
  <c r="M3499" i="42"/>
  <c r="M3498" i="42"/>
  <c r="M3497" i="42"/>
  <c r="M3496" i="42"/>
  <c r="M3495" i="42"/>
  <c r="M3494" i="42"/>
  <c r="M3493" i="42"/>
  <c r="M3492" i="42"/>
  <c r="M3491" i="42"/>
  <c r="M3490" i="42"/>
  <c r="M3489" i="42"/>
  <c r="M3488" i="42"/>
  <c r="M3487" i="42"/>
  <c r="M3486" i="42"/>
  <c r="M3485" i="42"/>
  <c r="M3484" i="42"/>
  <c r="M3483" i="42"/>
  <c r="M3482" i="42"/>
  <c r="M3481" i="42"/>
  <c r="M3480" i="42"/>
  <c r="M3479" i="42"/>
  <c r="M3478" i="42"/>
  <c r="M3477" i="42"/>
  <c r="M3476" i="42"/>
  <c r="M3475" i="42"/>
  <c r="M3474" i="42"/>
  <c r="M3473" i="42"/>
  <c r="M3472" i="42"/>
  <c r="M3471" i="42"/>
  <c r="M3470" i="42"/>
  <c r="M3469" i="42"/>
  <c r="M3468" i="42"/>
  <c r="M3467" i="42"/>
  <c r="M3466" i="42"/>
  <c r="M3465" i="42"/>
  <c r="M3464" i="42"/>
  <c r="M3463" i="42"/>
  <c r="M3462" i="42"/>
  <c r="M3461" i="42"/>
  <c r="M3460" i="42"/>
  <c r="M3459" i="42"/>
  <c r="M3458" i="42"/>
  <c r="M3457" i="42"/>
  <c r="M3456" i="42"/>
  <c r="M3455" i="42"/>
  <c r="M3454" i="42"/>
  <c r="M3453" i="42"/>
  <c r="M3452" i="42"/>
  <c r="M3451" i="42"/>
  <c r="M3450" i="42"/>
  <c r="M3449" i="42"/>
  <c r="M3448" i="42"/>
  <c r="M3447" i="42"/>
  <c r="M3446" i="42"/>
  <c r="M3445" i="42"/>
  <c r="M3444" i="42"/>
  <c r="M3443" i="42"/>
  <c r="M3442" i="42"/>
  <c r="M3441" i="42"/>
  <c r="M3440" i="42"/>
  <c r="M3439" i="42"/>
  <c r="M3438" i="42"/>
  <c r="M3437" i="42"/>
  <c r="M3436" i="42"/>
  <c r="M3435" i="42"/>
  <c r="M3434" i="42"/>
  <c r="M3433" i="42"/>
  <c r="M3432" i="42"/>
  <c r="M3431" i="42"/>
  <c r="M3430" i="42"/>
  <c r="M3429" i="42"/>
  <c r="M3428" i="42"/>
  <c r="M3427" i="42"/>
  <c r="M3426" i="42"/>
  <c r="M3425" i="42"/>
  <c r="M3424" i="42"/>
  <c r="M3423" i="42"/>
  <c r="M3422" i="42"/>
  <c r="M3421" i="42"/>
  <c r="M3420" i="42"/>
  <c r="M3419" i="42"/>
  <c r="M3418" i="42"/>
  <c r="M3417" i="42"/>
  <c r="M3416" i="42"/>
  <c r="M3415" i="42"/>
  <c r="M3414" i="42"/>
  <c r="M3413" i="42"/>
  <c r="M3412" i="42"/>
  <c r="M3411" i="42"/>
  <c r="M3410" i="42"/>
  <c r="M3409" i="42"/>
  <c r="M3408" i="42"/>
  <c r="M3407" i="42"/>
  <c r="M3406" i="42"/>
  <c r="M3405" i="42"/>
  <c r="M3404" i="42"/>
  <c r="M3403" i="42"/>
  <c r="M3402" i="42"/>
  <c r="M3401" i="42"/>
  <c r="M3400" i="42"/>
  <c r="M3399" i="42"/>
  <c r="M3398" i="42"/>
  <c r="M3397" i="42"/>
  <c r="M3396" i="42"/>
  <c r="M3395" i="42"/>
  <c r="M3394" i="42"/>
  <c r="M3393" i="42"/>
  <c r="M3392" i="42"/>
  <c r="M3391" i="42"/>
  <c r="M3390" i="42"/>
  <c r="M3389" i="42"/>
  <c r="M3388" i="42"/>
  <c r="M3387" i="42"/>
  <c r="M3386" i="42"/>
  <c r="M3385" i="42"/>
  <c r="M3384" i="42"/>
  <c r="M3383" i="42"/>
  <c r="M3382" i="42"/>
  <c r="M3381" i="42"/>
  <c r="M3380" i="42"/>
  <c r="M3379" i="42"/>
  <c r="M3378" i="42"/>
  <c r="M3377" i="42"/>
  <c r="M3376" i="42"/>
  <c r="M3375" i="42"/>
  <c r="M3374" i="42"/>
  <c r="M3373" i="42"/>
  <c r="M3372" i="42"/>
  <c r="M3371" i="42"/>
  <c r="M3370" i="42"/>
  <c r="M3369" i="42"/>
  <c r="M3368" i="42"/>
  <c r="M3367" i="42"/>
  <c r="M3366" i="42"/>
  <c r="M3365" i="42"/>
  <c r="M3364" i="42"/>
  <c r="M3363" i="42"/>
  <c r="M3362" i="42"/>
  <c r="M3361" i="42"/>
  <c r="M3360" i="42"/>
  <c r="M3359" i="42"/>
  <c r="M3358" i="42"/>
  <c r="M3357" i="42"/>
  <c r="M3356" i="42"/>
  <c r="M3355" i="42"/>
  <c r="M3354" i="42"/>
  <c r="M3353" i="42"/>
  <c r="M3352" i="42"/>
  <c r="M3351" i="42"/>
  <c r="M3350" i="42"/>
  <c r="M3349" i="42"/>
  <c r="M3348" i="42"/>
  <c r="M3347" i="42"/>
  <c r="M3346" i="42"/>
  <c r="M3345" i="42"/>
  <c r="M3344" i="42"/>
  <c r="M3343" i="42"/>
  <c r="M3342" i="42"/>
  <c r="M3341" i="42"/>
  <c r="M3340" i="42"/>
  <c r="M3339" i="42"/>
  <c r="M3338" i="42"/>
  <c r="M3337" i="42"/>
  <c r="M3336" i="42"/>
  <c r="M3335" i="42"/>
  <c r="M3334" i="42"/>
  <c r="M3333" i="42"/>
  <c r="M3332" i="42"/>
  <c r="M3331" i="42"/>
  <c r="M3330" i="42"/>
  <c r="M3329" i="42"/>
  <c r="M3328" i="42"/>
  <c r="M3327" i="42"/>
  <c r="M3326" i="42"/>
  <c r="M3325" i="42"/>
  <c r="M3324" i="42"/>
  <c r="M3323" i="42"/>
  <c r="M3322" i="42"/>
  <c r="M3321" i="42"/>
  <c r="M3320" i="42"/>
  <c r="M3319" i="42"/>
  <c r="M3318" i="42"/>
  <c r="M3317" i="42"/>
  <c r="M3316" i="42"/>
  <c r="M3315" i="42"/>
  <c r="M3314" i="42"/>
  <c r="M3313" i="42"/>
  <c r="M3312" i="42"/>
  <c r="M3311" i="42"/>
  <c r="M3310" i="42"/>
  <c r="M3309" i="42"/>
  <c r="M3308" i="42"/>
  <c r="M3307" i="42"/>
  <c r="M3306" i="42"/>
  <c r="M3305" i="42"/>
  <c r="M3304" i="42"/>
  <c r="M3303" i="42"/>
  <c r="M3302" i="42"/>
  <c r="M3301" i="42"/>
  <c r="M3300" i="42"/>
  <c r="M3299" i="42"/>
  <c r="M3298" i="42"/>
  <c r="M3297" i="42"/>
  <c r="M3296" i="42"/>
  <c r="M3295" i="42"/>
  <c r="M3294" i="42"/>
  <c r="M3293" i="42"/>
  <c r="M3292" i="42"/>
  <c r="M3291" i="42"/>
  <c r="M3290" i="42"/>
  <c r="M3289" i="42"/>
  <c r="M3288" i="42"/>
  <c r="M3287" i="42"/>
  <c r="M3286" i="42"/>
  <c r="M3285" i="42"/>
  <c r="M3284" i="42"/>
  <c r="M3283" i="42"/>
  <c r="M3282" i="42"/>
  <c r="M3281" i="42"/>
  <c r="M3280" i="42"/>
  <c r="M3279" i="42"/>
  <c r="M3278" i="42"/>
  <c r="M3277" i="42"/>
  <c r="M3276" i="42"/>
  <c r="M3275" i="42"/>
  <c r="M3274" i="42"/>
  <c r="M3273" i="42"/>
  <c r="M3272" i="42"/>
  <c r="M3271" i="42"/>
  <c r="M3270" i="42"/>
  <c r="M3269" i="42"/>
  <c r="M3268" i="42"/>
  <c r="M3267" i="42"/>
  <c r="M3266" i="42"/>
  <c r="M3265" i="42"/>
  <c r="M3264" i="42"/>
  <c r="M3263" i="42"/>
  <c r="M3262" i="42"/>
  <c r="M3261" i="42"/>
  <c r="M3260" i="42"/>
  <c r="M3258" i="42"/>
  <c r="M3257" i="42"/>
  <c r="M3256" i="42"/>
  <c r="M3255" i="42"/>
  <c r="M3254" i="42"/>
  <c r="M3253" i="42"/>
  <c r="M3252" i="42"/>
  <c r="M3251" i="42"/>
  <c r="M3250" i="42"/>
  <c r="M3249" i="42"/>
  <c r="M3248" i="42"/>
  <c r="M3247" i="42"/>
  <c r="M3246" i="42"/>
  <c r="M3245" i="42"/>
  <c r="M3244" i="42"/>
  <c r="M3243" i="42"/>
  <c r="M3242" i="42"/>
  <c r="M3241" i="42"/>
  <c r="M3240" i="42"/>
  <c r="M3239" i="42"/>
  <c r="M3238" i="42"/>
  <c r="M3237" i="42"/>
  <c r="M3236" i="42"/>
  <c r="M3235" i="42"/>
  <c r="M3234" i="42"/>
  <c r="M3233" i="42"/>
  <c r="M3232" i="42"/>
  <c r="M3231" i="42"/>
  <c r="M3230" i="42"/>
  <c r="M3229" i="42"/>
  <c r="M3228" i="42"/>
  <c r="M3227" i="42"/>
  <c r="M3226" i="42"/>
  <c r="M3225" i="42"/>
  <c r="M3224" i="42"/>
  <c r="M3223" i="42"/>
  <c r="M3222" i="42"/>
  <c r="M3221" i="42"/>
  <c r="M3220" i="42"/>
  <c r="M3219" i="42"/>
  <c r="M3218" i="42"/>
  <c r="M3217" i="42"/>
  <c r="M3216" i="42"/>
  <c r="M3215" i="42"/>
  <c r="M3214" i="42"/>
  <c r="M3213" i="42"/>
  <c r="M3212" i="42"/>
  <c r="M3211" i="42"/>
  <c r="M3210" i="42"/>
  <c r="M3209" i="42"/>
  <c r="M3208" i="42"/>
  <c r="M3207" i="42"/>
  <c r="M3206" i="42"/>
  <c r="M3205" i="42"/>
  <c r="M3204" i="42"/>
  <c r="M3203" i="42"/>
  <c r="M3202" i="42"/>
  <c r="M3201" i="42"/>
  <c r="M3200" i="42"/>
  <c r="M3199" i="42"/>
  <c r="M3198" i="42"/>
  <c r="M3197" i="42"/>
  <c r="M3196" i="42"/>
  <c r="M3195" i="42"/>
  <c r="M3194" i="42"/>
  <c r="M3193" i="42"/>
  <c r="M3192" i="42"/>
  <c r="M3191" i="42"/>
  <c r="M3190" i="42"/>
  <c r="M3189" i="42"/>
  <c r="M3188" i="42"/>
  <c r="M3187" i="42"/>
  <c r="M3186" i="42"/>
  <c r="M3185" i="42"/>
  <c r="M3184" i="42"/>
  <c r="M3183" i="42"/>
  <c r="M3182" i="42"/>
  <c r="M3181" i="42"/>
  <c r="M3180" i="42"/>
  <c r="M3179" i="42"/>
  <c r="M3178" i="42"/>
  <c r="M3177" i="42"/>
  <c r="M3176" i="42"/>
  <c r="M3175" i="42"/>
  <c r="M3174" i="42"/>
  <c r="M3173" i="42"/>
  <c r="M3172" i="42"/>
  <c r="M3171" i="42"/>
  <c r="M3170" i="42"/>
  <c r="M3169" i="42"/>
  <c r="M3168" i="42"/>
  <c r="M3167" i="42"/>
  <c r="M3166" i="42"/>
  <c r="M3165" i="42"/>
  <c r="M3164" i="42"/>
  <c r="M3163" i="42"/>
  <c r="M3162" i="42"/>
  <c r="M3161" i="42"/>
  <c r="M3160" i="42"/>
  <c r="M3159" i="42"/>
  <c r="M3158" i="42"/>
  <c r="M3157" i="42"/>
  <c r="M3156" i="42"/>
  <c r="M3155" i="42"/>
  <c r="M3154" i="42"/>
  <c r="M3153" i="42"/>
  <c r="M3152" i="42"/>
  <c r="M3151" i="42"/>
  <c r="M3150" i="42"/>
  <c r="M3149" i="42"/>
  <c r="M3148" i="42"/>
  <c r="M3147" i="42"/>
  <c r="M3146" i="42"/>
  <c r="M3145" i="42"/>
  <c r="M3144" i="42"/>
  <c r="M3143" i="42"/>
  <c r="M3142" i="42"/>
  <c r="M3141" i="42"/>
  <c r="M3140" i="42"/>
  <c r="M3139" i="42"/>
  <c r="M3138" i="42"/>
  <c r="M3137" i="42"/>
  <c r="M3136" i="42"/>
  <c r="M3135" i="42"/>
  <c r="M3134" i="42"/>
  <c r="M3133" i="42"/>
  <c r="M3132" i="42"/>
  <c r="M3131" i="42"/>
  <c r="M3130" i="42"/>
  <c r="M3129" i="42"/>
  <c r="M3128" i="42"/>
  <c r="M3127" i="42"/>
  <c r="M3126" i="42"/>
  <c r="M3125" i="42"/>
  <c r="M3124" i="42"/>
  <c r="M3123" i="42"/>
  <c r="M3122" i="42"/>
  <c r="M3121" i="42"/>
  <c r="M3120" i="42"/>
  <c r="M3119" i="42"/>
  <c r="M3118" i="42"/>
  <c r="M3117" i="42"/>
  <c r="M3116" i="42"/>
  <c r="M3115" i="42"/>
  <c r="M3114" i="42"/>
  <c r="M3113" i="42"/>
  <c r="M3112" i="42"/>
  <c r="M3111" i="42"/>
  <c r="M3110" i="42"/>
  <c r="M3109" i="42"/>
  <c r="M3108" i="42"/>
  <c r="M3107" i="42"/>
  <c r="M3106" i="42"/>
  <c r="M3105" i="42"/>
  <c r="M3104" i="42"/>
  <c r="M3103" i="42"/>
  <c r="M3102" i="42"/>
  <c r="M3101" i="42"/>
  <c r="M3100" i="42"/>
  <c r="M3099" i="42"/>
  <c r="M3098" i="42"/>
  <c r="M3097" i="42"/>
  <c r="M3096" i="42"/>
  <c r="M3095" i="42"/>
  <c r="M3094" i="42"/>
  <c r="M3093" i="42"/>
  <c r="M3092" i="42"/>
  <c r="M3091" i="42"/>
  <c r="M3090" i="42"/>
  <c r="M3089" i="42"/>
  <c r="M3088" i="42"/>
  <c r="M3087" i="42"/>
  <c r="M3086" i="42"/>
  <c r="M3085" i="42"/>
  <c r="M3084" i="42"/>
  <c r="M3083" i="42"/>
  <c r="M3082" i="42"/>
  <c r="M3081" i="42"/>
  <c r="M3080" i="42"/>
  <c r="M3079" i="42"/>
  <c r="M3078" i="42"/>
  <c r="M3077" i="42"/>
  <c r="M3076" i="42"/>
  <c r="M3075" i="42"/>
  <c r="M3074" i="42"/>
  <c r="M3073" i="42"/>
  <c r="M3072" i="42"/>
  <c r="M3071" i="42"/>
  <c r="M3070" i="42"/>
  <c r="M3069" i="42"/>
  <c r="M3068" i="42"/>
  <c r="M3067" i="42"/>
  <c r="M3066" i="42"/>
  <c r="M3065" i="42"/>
  <c r="M3064" i="42"/>
  <c r="M3063" i="42"/>
  <c r="M3062" i="42"/>
  <c r="M3061" i="42"/>
  <c r="M3060" i="42"/>
  <c r="M3059" i="42"/>
  <c r="M3058" i="42"/>
  <c r="M3057" i="42"/>
  <c r="M3056" i="42"/>
  <c r="M3055" i="42"/>
  <c r="M3054" i="42"/>
  <c r="M3053" i="42"/>
  <c r="M3052" i="42"/>
  <c r="M3051" i="42"/>
  <c r="M3050" i="42"/>
  <c r="M3049" i="42"/>
  <c r="M3048" i="42"/>
  <c r="M3047" i="42"/>
  <c r="M3046" i="42"/>
  <c r="M3045" i="42"/>
  <c r="M3044" i="42"/>
  <c r="M3043" i="42"/>
  <c r="M3042" i="42"/>
  <c r="M3041" i="42"/>
  <c r="M3040" i="42"/>
  <c r="M3039" i="42"/>
  <c r="M3038" i="42"/>
  <c r="M3037" i="42"/>
  <c r="M3036" i="42"/>
  <c r="M3035" i="42"/>
  <c r="M3034" i="42"/>
  <c r="M3033" i="42"/>
  <c r="M3032" i="42"/>
  <c r="M3031" i="42"/>
  <c r="M3030" i="42"/>
  <c r="M3029" i="42"/>
  <c r="M3028" i="42"/>
  <c r="M3027" i="42"/>
  <c r="M3026" i="42"/>
  <c r="M3025" i="42"/>
  <c r="M3024" i="42"/>
  <c r="M3023" i="42"/>
  <c r="M3022" i="42"/>
  <c r="M3021" i="42"/>
  <c r="M3020" i="42"/>
  <c r="M3019" i="42"/>
  <c r="M3018" i="42"/>
  <c r="M3017" i="42"/>
  <c r="M3016" i="42"/>
  <c r="M3015" i="42"/>
  <c r="M3014" i="42"/>
  <c r="M3013" i="42"/>
  <c r="M3012" i="42"/>
  <c r="M3011" i="42"/>
  <c r="M3010" i="42"/>
  <c r="M3009" i="42"/>
  <c r="M3008" i="42"/>
  <c r="M3007" i="42"/>
  <c r="M3006" i="42"/>
  <c r="M3005" i="42"/>
  <c r="M3004" i="42"/>
  <c r="M3003" i="42"/>
  <c r="M3002" i="42"/>
  <c r="M3001" i="42"/>
  <c r="M3000" i="42"/>
  <c r="M2999" i="42"/>
  <c r="M2998" i="42"/>
  <c r="M2997" i="42"/>
  <c r="M2996" i="42"/>
  <c r="M2995" i="42"/>
  <c r="M2994" i="42"/>
  <c r="M2993" i="42"/>
  <c r="M2992" i="42"/>
  <c r="M2991" i="42"/>
  <c r="M2990" i="42"/>
  <c r="M2989" i="42"/>
  <c r="M2988" i="42"/>
  <c r="M2987" i="42"/>
  <c r="M2986" i="42"/>
  <c r="M2985" i="42"/>
  <c r="M2984" i="42"/>
  <c r="M2983" i="42"/>
  <c r="M2982" i="42"/>
  <c r="M2981" i="42"/>
  <c r="M2980" i="42"/>
  <c r="M2979" i="42"/>
  <c r="M2978" i="42"/>
  <c r="M2977" i="42"/>
  <c r="M2976" i="42"/>
  <c r="M2975" i="42"/>
  <c r="M2974" i="42"/>
  <c r="M2973" i="42"/>
  <c r="M2972" i="42"/>
  <c r="M2971" i="42"/>
  <c r="M2970" i="42"/>
  <c r="M2969" i="42"/>
  <c r="M2968" i="42"/>
  <c r="M2967" i="42"/>
  <c r="M2966" i="42"/>
  <c r="M2965" i="42"/>
  <c r="M2964" i="42"/>
  <c r="M2963" i="42"/>
  <c r="M2962" i="42"/>
  <c r="M2961" i="42"/>
  <c r="M2960" i="42"/>
  <c r="M2959" i="42"/>
  <c r="M2958" i="42"/>
  <c r="M2957" i="42"/>
  <c r="M2956" i="42"/>
  <c r="M2955" i="42"/>
  <c r="M2954" i="42"/>
  <c r="M2953" i="42"/>
  <c r="M2952" i="42"/>
  <c r="M2951" i="42"/>
  <c r="M2950" i="42"/>
  <c r="M2949" i="42"/>
  <c r="M2948" i="42"/>
  <c r="M2947" i="42"/>
  <c r="M2946" i="42"/>
  <c r="M2945" i="42"/>
  <c r="M2944" i="42"/>
  <c r="M2943" i="42"/>
  <c r="M2942" i="42"/>
  <c r="M2941" i="42"/>
  <c r="M2940" i="42"/>
  <c r="M2939" i="42"/>
  <c r="M2938" i="42"/>
  <c r="M2937" i="42"/>
  <c r="M2936" i="42"/>
  <c r="M2935" i="42"/>
  <c r="M2934" i="42"/>
  <c r="M2933" i="42"/>
  <c r="M2932" i="42"/>
  <c r="M2931" i="42"/>
  <c r="M2930" i="42"/>
  <c r="M2929" i="42"/>
  <c r="M2928" i="42"/>
  <c r="M2927" i="42"/>
  <c r="M2926" i="42"/>
  <c r="M2925" i="42"/>
  <c r="M2924" i="42"/>
  <c r="M2923" i="42"/>
  <c r="M2922" i="42"/>
  <c r="M2909" i="42"/>
  <c r="M2908" i="42"/>
  <c r="M2907" i="42"/>
  <c r="M2906" i="42"/>
  <c r="M2905" i="42"/>
  <c r="M2904" i="42"/>
  <c r="M2903" i="42"/>
  <c r="M2902" i="42"/>
  <c r="M2901" i="42"/>
  <c r="M2900" i="42"/>
  <c r="M2899" i="42"/>
  <c r="M2898" i="42"/>
  <c r="M2897" i="42"/>
  <c r="M2896" i="42"/>
  <c r="M2895" i="42"/>
  <c r="M2894" i="42"/>
  <c r="M2893" i="42"/>
  <c r="M2892" i="42"/>
  <c r="M2891" i="42"/>
  <c r="M2890" i="42"/>
  <c r="M2889" i="42"/>
  <c r="M2888" i="42"/>
  <c r="M2887" i="42"/>
  <c r="M2886" i="42"/>
  <c r="M2885" i="42"/>
  <c r="M2884" i="42"/>
  <c r="M2883" i="42"/>
  <c r="M2882" i="42"/>
  <c r="M2881" i="42"/>
  <c r="M2880" i="42"/>
  <c r="M2879" i="42"/>
  <c r="M2878" i="42"/>
  <c r="M2877" i="42"/>
  <c r="M2876" i="42"/>
  <c r="M2875" i="42"/>
  <c r="M2874" i="42"/>
  <c r="M2873" i="42"/>
  <c r="M2872" i="42"/>
  <c r="M2871" i="42"/>
  <c r="M2870" i="42"/>
  <c r="M2869" i="42"/>
  <c r="M2868" i="42"/>
  <c r="M2867" i="42"/>
  <c r="M2866" i="42"/>
  <c r="M2865" i="42"/>
  <c r="M2864" i="42"/>
  <c r="M2863" i="42"/>
  <c r="M2862" i="42"/>
  <c r="M2861" i="42"/>
  <c r="M2860" i="42"/>
  <c r="M2859" i="42"/>
  <c r="M2858" i="42"/>
  <c r="M2857" i="42"/>
  <c r="M2856" i="42"/>
  <c r="M2855" i="42"/>
  <c r="M2854" i="42"/>
  <c r="M2853" i="42"/>
  <c r="M2852" i="42"/>
  <c r="M2851" i="42"/>
  <c r="M2850" i="42"/>
  <c r="M2849" i="42"/>
  <c r="M2848" i="42"/>
  <c r="M2847" i="42"/>
  <c r="M2846" i="42"/>
  <c r="M2845" i="42"/>
  <c r="M2844" i="42"/>
  <c r="M2843" i="42"/>
  <c r="M2842" i="42"/>
  <c r="M2841" i="42"/>
  <c r="M2840" i="42"/>
  <c r="M2839" i="42"/>
  <c r="M2838" i="42"/>
  <c r="M2837" i="42"/>
  <c r="M2836" i="42"/>
  <c r="M2835" i="42"/>
  <c r="M2834" i="42"/>
  <c r="M2833" i="42"/>
  <c r="M2832" i="42"/>
  <c r="M2831" i="42"/>
  <c r="M2830" i="42"/>
  <c r="M2829" i="42"/>
  <c r="M2828" i="42"/>
  <c r="M2827" i="42"/>
  <c r="M2826" i="42"/>
  <c r="M2825" i="42"/>
  <c r="M2824" i="42"/>
  <c r="M2823" i="42"/>
  <c r="M2822" i="42"/>
  <c r="M2821" i="42"/>
  <c r="M2820" i="42"/>
  <c r="M2819" i="42"/>
  <c r="M2818" i="42"/>
  <c r="M2817" i="42"/>
  <c r="M2816" i="42"/>
  <c r="M2815" i="42"/>
  <c r="M2814" i="42"/>
  <c r="M2813" i="42"/>
  <c r="M2812" i="42"/>
  <c r="M2811" i="42"/>
  <c r="M2810" i="42"/>
  <c r="M2809" i="42"/>
  <c r="M2808" i="42"/>
  <c r="M2807" i="42"/>
  <c r="M2806" i="42"/>
  <c r="M2805" i="42"/>
  <c r="M2804" i="42"/>
  <c r="M2803" i="42"/>
  <c r="M2802" i="42"/>
  <c r="M2801" i="42"/>
  <c r="M2800" i="42"/>
  <c r="M2799" i="42"/>
  <c r="M2798" i="42"/>
  <c r="M2797" i="42"/>
  <c r="M2796" i="42"/>
  <c r="M2795" i="42"/>
  <c r="M2794" i="42"/>
  <c r="M2793" i="42"/>
  <c r="M2792" i="42"/>
  <c r="M2791" i="42"/>
  <c r="M2790" i="42"/>
  <c r="M2789" i="42"/>
  <c r="M2788" i="42"/>
  <c r="M2787" i="42"/>
  <c r="M2786" i="42"/>
  <c r="M2785" i="42"/>
  <c r="M2784" i="42"/>
  <c r="M2783" i="42"/>
  <c r="M2782" i="42"/>
  <c r="M2781" i="42"/>
  <c r="M2780" i="42"/>
  <c r="M2779" i="42"/>
  <c r="M2778" i="42"/>
  <c r="M2777" i="42"/>
  <c r="M2776" i="42"/>
  <c r="M2775" i="42"/>
  <c r="M2774" i="42"/>
  <c r="M2773" i="42"/>
  <c r="M2772" i="42"/>
  <c r="M2771" i="42"/>
  <c r="M2770" i="42"/>
  <c r="M2769" i="42"/>
  <c r="M2768" i="42"/>
  <c r="M2767" i="42"/>
  <c r="M2766" i="42"/>
  <c r="M2765" i="42"/>
  <c r="M2764" i="42"/>
  <c r="M2763" i="42"/>
  <c r="M2762" i="42"/>
  <c r="M2761" i="42"/>
  <c r="M2760" i="42"/>
  <c r="M2759" i="42"/>
  <c r="M2758" i="42"/>
  <c r="M2757" i="42"/>
  <c r="M2756" i="42"/>
  <c r="M2755" i="42"/>
  <c r="M2754" i="42"/>
  <c r="M2753" i="42"/>
  <c r="M2752" i="42"/>
  <c r="M2751" i="42"/>
  <c r="M2750" i="42"/>
  <c r="M2749" i="42"/>
  <c r="M2748" i="42"/>
  <c r="M2747" i="42"/>
  <c r="M2746" i="42"/>
  <c r="M2745" i="42"/>
  <c r="M2744" i="42"/>
  <c r="M2743" i="42"/>
  <c r="M2742" i="42"/>
  <c r="M2741" i="42"/>
  <c r="M2740" i="42"/>
  <c r="M2739" i="42"/>
  <c r="M2738" i="42"/>
  <c r="M2737" i="42"/>
  <c r="M2736" i="42"/>
  <c r="M2735" i="42"/>
  <c r="M2734" i="42"/>
  <c r="M2733" i="42"/>
  <c r="M2732" i="42"/>
  <c r="M2731" i="42"/>
  <c r="M2730" i="42"/>
  <c r="M2729" i="42"/>
  <c r="M2728" i="42"/>
  <c r="M2727" i="42"/>
  <c r="M2726" i="42"/>
  <c r="M2725" i="42"/>
  <c r="M2724" i="42"/>
  <c r="M2723" i="42"/>
  <c r="M2722" i="42"/>
  <c r="M2721" i="42"/>
  <c r="M2720" i="42"/>
  <c r="M2719" i="42"/>
  <c r="M2718" i="42"/>
  <c r="M2717" i="42"/>
  <c r="M2716" i="42"/>
  <c r="M2715" i="42"/>
  <c r="M2714" i="42"/>
  <c r="M2713" i="42"/>
  <c r="M2712" i="42"/>
  <c r="M2711" i="42"/>
  <c r="M2710" i="42"/>
  <c r="M2709" i="42"/>
  <c r="M2708" i="42"/>
  <c r="M2707" i="42"/>
  <c r="M2706" i="42"/>
  <c r="M2705" i="42"/>
  <c r="M2704" i="42"/>
  <c r="M2703" i="42"/>
  <c r="M2702" i="42"/>
  <c r="M2701" i="42"/>
  <c r="M2700" i="42"/>
  <c r="M2699" i="42"/>
  <c r="M2698" i="42"/>
  <c r="M2697" i="42"/>
  <c r="M2696" i="42"/>
  <c r="M2695" i="42"/>
  <c r="M2694" i="42"/>
  <c r="M2693" i="42"/>
  <c r="M2692"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7" i="42"/>
  <c r="M2666" i="42"/>
  <c r="M2665" i="42"/>
  <c r="M2664" i="42"/>
  <c r="M2663" i="42"/>
  <c r="M2662" i="42"/>
  <c r="M2661" i="42"/>
  <c r="M2660" i="42"/>
  <c r="M2659" i="42"/>
  <c r="M2658" i="42"/>
  <c r="M2657" i="42"/>
  <c r="M2656" i="42"/>
  <c r="M2655" i="42"/>
  <c r="M2654" i="42"/>
  <c r="M2653" i="42"/>
  <c r="M2652" i="42"/>
  <c r="M2651" i="42"/>
  <c r="M2650" i="42"/>
  <c r="M2649" i="42"/>
  <c r="M2648" i="42"/>
  <c r="M2647" i="42"/>
  <c r="M2646" i="42"/>
  <c r="M2645" i="42"/>
  <c r="M2644" i="42"/>
  <c r="M2643" i="42"/>
  <c r="M2642" i="42"/>
  <c r="M2641" i="42"/>
  <c r="M2640" i="42"/>
  <c r="M2639" i="42"/>
  <c r="M2638" i="42"/>
  <c r="M2637" i="42"/>
  <c r="M2636" i="42"/>
  <c r="M2635" i="42"/>
  <c r="M2634" i="42"/>
  <c r="M2633" i="42"/>
  <c r="M2632" i="42"/>
  <c r="M2631" i="42"/>
  <c r="M2630" i="42"/>
  <c r="M2629" i="42"/>
  <c r="M2628" i="42"/>
  <c r="M2627" i="42"/>
  <c r="M2626" i="42"/>
  <c r="M2625" i="42"/>
  <c r="M2623" i="42"/>
  <c r="M2622" i="42"/>
  <c r="M2621" i="42"/>
  <c r="M2620" i="42"/>
  <c r="M2619" i="42"/>
  <c r="M2618" i="42"/>
  <c r="M2617" i="42"/>
  <c r="M2616" i="42"/>
  <c r="M2615" i="42"/>
  <c r="M2614" i="42"/>
  <c r="M2613" i="42"/>
  <c r="M2612" i="42"/>
  <c r="M2611" i="42"/>
  <c r="M2610" i="42"/>
  <c r="M2609" i="42"/>
  <c r="M2608" i="42"/>
  <c r="M2607" i="42"/>
  <c r="M2606" i="42"/>
  <c r="M2605" i="42"/>
  <c r="M2604" i="42"/>
  <c r="M2603" i="42"/>
  <c r="M2602" i="42"/>
  <c r="M2601" i="42"/>
  <c r="M2600" i="42"/>
  <c r="M2599" i="42"/>
  <c r="M2598" i="42"/>
  <c r="M2597" i="42"/>
  <c r="M2596" i="42"/>
  <c r="M2595" i="42"/>
  <c r="M2594" i="42"/>
  <c r="M2593" i="42"/>
  <c r="M2592" i="42"/>
  <c r="M2591" i="42"/>
  <c r="M2590" i="42"/>
  <c r="M2589" i="42"/>
  <c r="M2588" i="42"/>
  <c r="M2587" i="42"/>
  <c r="M2586" i="42"/>
  <c r="M2585" i="42"/>
  <c r="M2584" i="42"/>
  <c r="M2583" i="42"/>
  <c r="M2582" i="42"/>
  <c r="M2581" i="42"/>
  <c r="M2580" i="42"/>
  <c r="M2579" i="42"/>
  <c r="M2578" i="42"/>
  <c r="M2577" i="42"/>
  <c r="M2576" i="42"/>
  <c r="M2575" i="42"/>
  <c r="M2574" i="42"/>
  <c r="M2573" i="42"/>
  <c r="M2572" i="42"/>
  <c r="M2571" i="42"/>
  <c r="M2570" i="42"/>
  <c r="M2569" i="42"/>
  <c r="M2568" i="42"/>
  <c r="M2567" i="42"/>
  <c r="M2566" i="42"/>
  <c r="M2565" i="42"/>
  <c r="M2564" i="42"/>
  <c r="M2563" i="42"/>
  <c r="M2562" i="42"/>
  <c r="M2561" i="42"/>
  <c r="M2560" i="42"/>
  <c r="M2559" i="42"/>
  <c r="M2558" i="42"/>
  <c r="M2557" i="42"/>
  <c r="M2556" i="42"/>
  <c r="M2555" i="42"/>
  <c r="M2554" i="42"/>
  <c r="M2553" i="42"/>
  <c r="M2552" i="42"/>
  <c r="M2551" i="42"/>
  <c r="M2550" i="42"/>
  <c r="M2549" i="42"/>
  <c r="M2548" i="42"/>
  <c r="M2547" i="42"/>
  <c r="M2546" i="42"/>
  <c r="M2545" i="42"/>
  <c r="M2544" i="42"/>
  <c r="M2543" i="42"/>
  <c r="M2542" i="42"/>
  <c r="M2541" i="42"/>
  <c r="M2540" i="42"/>
  <c r="M2539" i="42"/>
  <c r="M2538" i="42"/>
  <c r="M2537" i="42"/>
  <c r="M2536" i="42"/>
  <c r="M2535" i="42"/>
  <c r="M2534" i="42"/>
  <c r="M2533" i="42"/>
  <c r="M2532" i="42"/>
  <c r="M2531" i="42"/>
  <c r="M2530" i="42"/>
  <c r="M2529" i="42"/>
  <c r="M2528" i="42"/>
  <c r="M2527" i="42"/>
  <c r="M2526" i="42"/>
  <c r="M2525" i="42"/>
  <c r="M2524" i="42"/>
  <c r="M2523" i="42"/>
  <c r="M2474" i="42"/>
  <c r="M2473" i="42"/>
  <c r="M2472" i="42"/>
  <c r="M2471" i="42"/>
  <c r="M2470" i="42"/>
  <c r="M2469" i="42"/>
  <c r="M2468" i="42"/>
  <c r="M2467" i="42"/>
  <c r="M2466" i="42"/>
  <c r="M2465" i="42"/>
  <c r="M2464" i="42"/>
  <c r="M2463" i="42"/>
  <c r="M2462" i="42"/>
  <c r="M2461" i="42"/>
  <c r="M2460" i="42"/>
  <c r="M2459" i="42"/>
  <c r="M2458" i="42"/>
  <c r="M2457" i="42"/>
  <c r="M2456" i="42"/>
  <c r="M2455" i="42"/>
  <c r="M2454" i="42"/>
  <c r="M2453" i="42"/>
  <c r="M2452" i="42"/>
  <c r="M2451" i="42"/>
  <c r="M2450" i="42"/>
  <c r="M2449" i="42"/>
  <c r="M2448" i="42"/>
  <c r="M2447" i="42"/>
  <c r="M2446" i="42"/>
  <c r="M2445" i="42"/>
  <c r="M2444" i="42"/>
  <c r="M2443" i="42"/>
  <c r="M2442" i="42"/>
  <c r="M2441" i="42"/>
  <c r="M2440" i="42"/>
  <c r="M2439" i="42"/>
  <c r="M2438" i="42"/>
  <c r="M2437" i="42"/>
  <c r="M2436" i="42"/>
  <c r="M2435" i="42"/>
  <c r="M2434" i="42"/>
  <c r="M2433" i="42"/>
  <c r="M2432" i="42"/>
  <c r="M2431" i="42"/>
  <c r="M2430" i="42"/>
  <c r="M2429" i="42"/>
  <c r="M2428" i="42"/>
  <c r="M2427" i="42"/>
  <c r="M2400" i="42"/>
  <c r="M2399" i="42"/>
  <c r="M2398" i="42"/>
  <c r="M2397" i="42"/>
  <c r="M2396" i="42"/>
  <c r="M2395" i="42"/>
  <c r="M2394" i="42"/>
  <c r="M2393" i="42"/>
  <c r="M2392" i="42"/>
  <c r="M2391" i="42"/>
  <c r="M2390" i="42"/>
  <c r="M2389" i="42"/>
  <c r="M2388" i="42"/>
  <c r="M2387" i="42"/>
  <c r="M2386" i="42"/>
  <c r="M2385" i="42"/>
  <c r="M2384" i="42"/>
  <c r="M2383" i="42"/>
  <c r="M2382" i="42"/>
  <c r="M2381" i="42"/>
  <c r="M2380" i="42"/>
  <c r="M2379" i="42"/>
  <c r="M2378" i="42"/>
  <c r="M2377" i="42"/>
  <c r="M2376" i="42"/>
  <c r="M2375" i="42"/>
  <c r="M2374" i="42"/>
  <c r="M2373" i="42"/>
  <c r="M2372" i="42"/>
  <c r="M2371" i="42"/>
  <c r="M2370" i="42"/>
  <c r="M2369" i="42"/>
  <c r="M2368" i="42"/>
  <c r="M2367" i="42"/>
  <c r="M2366" i="42"/>
  <c r="M2365" i="42"/>
  <c r="M2364" i="42"/>
  <c r="M2363" i="42"/>
  <c r="M2362" i="42"/>
  <c r="M2361" i="42"/>
  <c r="M2360" i="42"/>
  <c r="M2359" i="42"/>
  <c r="M2358" i="42"/>
  <c r="M2357" i="42"/>
  <c r="M2356" i="42"/>
  <c r="M2355" i="42"/>
  <c r="M2354" i="42"/>
  <c r="M2353" i="42"/>
  <c r="M2352" i="42"/>
  <c r="M2351" i="42"/>
  <c r="M2350" i="42"/>
  <c r="M2349" i="42"/>
  <c r="M2348" i="42"/>
  <c r="M2347" i="42"/>
  <c r="M2346" i="42"/>
  <c r="M2345" i="42"/>
  <c r="M2344" i="42"/>
  <c r="M2343" i="42"/>
  <c r="M2342" i="42"/>
  <c r="M2341" i="42"/>
  <c r="M2340" i="42"/>
  <c r="M2339" i="42"/>
  <c r="M2338" i="42"/>
  <c r="M2337" i="42"/>
  <c r="M2336" i="42"/>
  <c r="M2335" i="42"/>
  <c r="M2334" i="42"/>
  <c r="M2333" i="42"/>
  <c r="M2332" i="42"/>
  <c r="M2331" i="42"/>
  <c r="M2330" i="42"/>
  <c r="M2329" i="42"/>
  <c r="M2328" i="42"/>
  <c r="M2327" i="42"/>
  <c r="M2326" i="42"/>
  <c r="M2325" i="42"/>
  <c r="M2324" i="42"/>
  <c r="M2323" i="42"/>
  <c r="M2322" i="42"/>
  <c r="M2321" i="42"/>
  <c r="M2320" i="42"/>
  <c r="M2319" i="42"/>
  <c r="M2318" i="42"/>
  <c r="M2317" i="42"/>
  <c r="M2316" i="42"/>
  <c r="M2315" i="42"/>
  <c r="M2314" i="42"/>
  <c r="M2313" i="42"/>
  <c r="M2312" i="42"/>
  <c r="M2311" i="42"/>
  <c r="M2310" i="42"/>
  <c r="M2309" i="42"/>
  <c r="M2308" i="42"/>
  <c r="M2307" i="42"/>
  <c r="M2306" i="42"/>
  <c r="M2305" i="42"/>
  <c r="M2304" i="42"/>
  <c r="M2303" i="42"/>
  <c r="M2302" i="42"/>
  <c r="M2301" i="42"/>
  <c r="M2300" i="42"/>
  <c r="M2299" i="42"/>
  <c r="M2298" i="42"/>
  <c r="M2297" i="42"/>
  <c r="M2296" i="42"/>
  <c r="M2295" i="42"/>
  <c r="M2294" i="42"/>
  <c r="M2293" i="42"/>
  <c r="M2292" i="42"/>
  <c r="M2291" i="42"/>
  <c r="M2290" i="42"/>
  <c r="M2289" i="42"/>
  <c r="M2288" i="42"/>
  <c r="M2287" i="42"/>
  <c r="M2286" i="42"/>
  <c r="M2285" i="42"/>
  <c r="M2284" i="42"/>
  <c r="M2283" i="42"/>
  <c r="M2282" i="42"/>
  <c r="M2281" i="42"/>
  <c r="M2280" i="42"/>
  <c r="M2279" i="42"/>
  <c r="M2278" i="42"/>
  <c r="M2277" i="42"/>
  <c r="M2276" i="42"/>
  <c r="M2275" i="42"/>
  <c r="M2274" i="42"/>
  <c r="M2273" i="42"/>
  <c r="M2272" i="42"/>
  <c r="M2270" i="42"/>
  <c r="M2269" i="42"/>
  <c r="M2268" i="42"/>
  <c r="M2267" i="42"/>
  <c r="M2266" i="42"/>
  <c r="M2265" i="42"/>
  <c r="M2264" i="42"/>
  <c r="M2263" i="42"/>
  <c r="M2262" i="42"/>
  <c r="M2261" i="42"/>
  <c r="M2260" i="42"/>
  <c r="M2259" i="42"/>
  <c r="M2257" i="42"/>
  <c r="M2256" i="42"/>
  <c r="M2255" i="42"/>
  <c r="M2254" i="42"/>
  <c r="M2253" i="42"/>
  <c r="M2252" i="42"/>
  <c r="M2251" i="42"/>
  <c r="M2250" i="42"/>
  <c r="M2249" i="42"/>
  <c r="M2248" i="42"/>
  <c r="M2247" i="42"/>
  <c r="M2246" i="42"/>
  <c r="M2245" i="42"/>
  <c r="M2244" i="42"/>
  <c r="M2243" i="42"/>
  <c r="M2242" i="42"/>
  <c r="M2241" i="42"/>
  <c r="M2240" i="42"/>
  <c r="M2239" i="42"/>
  <c r="M2238" i="42"/>
  <c r="M2237" i="42"/>
  <c r="M2236" i="42"/>
  <c r="M2235" i="42"/>
  <c r="M2234" i="42"/>
  <c r="M2233" i="42"/>
  <c r="M2232" i="42"/>
  <c r="M2231" i="42"/>
  <c r="M2230" i="42"/>
  <c r="M2229" i="42"/>
  <c r="M2228" i="42"/>
  <c r="M2227" i="42"/>
  <c r="M2226" i="42"/>
  <c r="M2225" i="42"/>
  <c r="M2224" i="42"/>
  <c r="M2223" i="42"/>
  <c r="M2222" i="42"/>
  <c r="M2221" i="42"/>
  <c r="M2220" i="42"/>
  <c r="M2219" i="42"/>
  <c r="M2218" i="42"/>
  <c r="M2217" i="42"/>
  <c r="M2216" i="42"/>
  <c r="M2215" i="42"/>
  <c r="M2214" i="42"/>
  <c r="M2213" i="42"/>
  <c r="M2212" i="42"/>
  <c r="M2211" i="42"/>
  <c r="M2210" i="42"/>
  <c r="M2209" i="42"/>
  <c r="M2208" i="42"/>
  <c r="M2207" i="42"/>
  <c r="M2206" i="42"/>
  <c r="M2205" i="42"/>
  <c r="M2204" i="42"/>
  <c r="M2203" i="42"/>
  <c r="M2202" i="42"/>
  <c r="M2201" i="42"/>
  <c r="M2200" i="42"/>
  <c r="M2199" i="42"/>
  <c r="M2198" i="42"/>
  <c r="M2197" i="42"/>
  <c r="M2196" i="42"/>
  <c r="M2195" i="42"/>
  <c r="M2194" i="42"/>
  <c r="M2185" i="42"/>
  <c r="M2184" i="42"/>
  <c r="M2179" i="42"/>
  <c r="M2178" i="42"/>
  <c r="H2178" i="42"/>
  <c r="M2177" i="42"/>
  <c r="M2176" i="42"/>
  <c r="H2176" i="42"/>
  <c r="M2175" i="42"/>
  <c r="M2174" i="42"/>
  <c r="H2174" i="42"/>
  <c r="M2173" i="42"/>
  <c r="M2172" i="42"/>
  <c r="H2172" i="42"/>
  <c r="M2171" i="42"/>
  <c r="M2170" i="42"/>
  <c r="H2170" i="42"/>
  <c r="M2169" i="42"/>
  <c r="M2168" i="42"/>
  <c r="H2168" i="42"/>
  <c r="M2167" i="42"/>
  <c r="M2166" i="42"/>
  <c r="M2165" i="42"/>
  <c r="M2164" i="42"/>
  <c r="M2163" i="42"/>
  <c r="M2162" i="42"/>
  <c r="M2161" i="42"/>
  <c r="M2160" i="42"/>
  <c r="M2159" i="42"/>
  <c r="M2158" i="42"/>
  <c r="M2157" i="42"/>
  <c r="M2156" i="42"/>
  <c r="H2156" i="42"/>
  <c r="M2155" i="42"/>
  <c r="M2154" i="42"/>
  <c r="M2153" i="42"/>
  <c r="M2152" i="42"/>
  <c r="M2151" i="42"/>
  <c r="M2150" i="42"/>
  <c r="M2149" i="42"/>
  <c r="M2148" i="42"/>
  <c r="M2147" i="42"/>
  <c r="M2146" i="42"/>
  <c r="M2145" i="42"/>
  <c r="M2144" i="42"/>
  <c r="H2144" i="42"/>
  <c r="M2143" i="42"/>
  <c r="M2142" i="42"/>
  <c r="M2141" i="42"/>
  <c r="M2140" i="42"/>
  <c r="M2139" i="42"/>
  <c r="M2138" i="42"/>
  <c r="M2137" i="42"/>
  <c r="M2136" i="42"/>
  <c r="M2135" i="42"/>
  <c r="M2134" i="42"/>
  <c r="M2133" i="42"/>
  <c r="M2132" i="42"/>
  <c r="H2132" i="42"/>
  <c r="M2131" i="42"/>
  <c r="M2130" i="42"/>
  <c r="M2129" i="42"/>
  <c r="M2128" i="42"/>
  <c r="M2127" i="42"/>
  <c r="M2126" i="42"/>
  <c r="M2125" i="42"/>
  <c r="M2124" i="42"/>
  <c r="M2123" i="42"/>
  <c r="M2122" i="42"/>
  <c r="M2121" i="42"/>
  <c r="M2120" i="42"/>
  <c r="H2120" i="42"/>
  <c r="M2119" i="42"/>
  <c r="M2118" i="42"/>
  <c r="M2117" i="42"/>
  <c r="M2116" i="42"/>
  <c r="M2115" i="42"/>
  <c r="M2114" i="42"/>
  <c r="M2113" i="42"/>
  <c r="M2112" i="42"/>
  <c r="M2111" i="42"/>
  <c r="M2110" i="42"/>
  <c r="M2109" i="42"/>
  <c r="M2108" i="42"/>
  <c r="H2108" i="42"/>
  <c r="M2107" i="42"/>
  <c r="M2106" i="42"/>
  <c r="M2105" i="42"/>
  <c r="M2104" i="42"/>
  <c r="M2103" i="42"/>
  <c r="M2102" i="42"/>
  <c r="M2101" i="42"/>
  <c r="M2100" i="42"/>
  <c r="M2099" i="42"/>
  <c r="M2098" i="42"/>
  <c r="M2097" i="42"/>
  <c r="M2096" i="42"/>
  <c r="H2096" i="42"/>
  <c r="M2095" i="42"/>
  <c r="M2094" i="42"/>
  <c r="M2093" i="42"/>
  <c r="M2092" i="42"/>
  <c r="M2091" i="42"/>
  <c r="M2090" i="42"/>
  <c r="M2089" i="42"/>
  <c r="M2088" i="42"/>
  <c r="M2087" i="42"/>
  <c r="M2086" i="42"/>
  <c r="M2085" i="42"/>
  <c r="M2083" i="42"/>
  <c r="M2082" i="42"/>
  <c r="M2081" i="42"/>
  <c r="M2080" i="42"/>
  <c r="M2079" i="42"/>
  <c r="M2078" i="42"/>
  <c r="M2077" i="42"/>
  <c r="M2076" i="42"/>
  <c r="M2075" i="42"/>
  <c r="M2074" i="42"/>
  <c r="M2073" i="42"/>
  <c r="M2072" i="42"/>
  <c r="H2072" i="42"/>
  <c r="M2071" i="42"/>
  <c r="M2070" i="42"/>
  <c r="M2069" i="42"/>
  <c r="M2068" i="42"/>
  <c r="M2067" i="42"/>
  <c r="M2066" i="42"/>
  <c r="M2065" i="42"/>
  <c r="M2064" i="42"/>
  <c r="M2063" i="42"/>
  <c r="M2062" i="42"/>
  <c r="M2061" i="42"/>
  <c r="M2060" i="42"/>
  <c r="H2060" i="42"/>
  <c r="M2059" i="42"/>
  <c r="M2058" i="42"/>
  <c r="M2057" i="42"/>
  <c r="M2056" i="42"/>
  <c r="M2055" i="42"/>
  <c r="M2054" i="42"/>
  <c r="M2053" i="42"/>
  <c r="M2052" i="42"/>
  <c r="M2051" i="42"/>
  <c r="M2050" i="42"/>
  <c r="M2049" i="42"/>
  <c r="M2048" i="42"/>
  <c r="H2048" i="42"/>
  <c r="M2047" i="42"/>
  <c r="M2046" i="42"/>
  <c r="M2045" i="42"/>
  <c r="M2044" i="42"/>
  <c r="M2043" i="42"/>
  <c r="M2042" i="42"/>
  <c r="M2041" i="42"/>
  <c r="M2040" i="42"/>
  <c r="M2039" i="42"/>
  <c r="M2038" i="42"/>
  <c r="M2037" i="42"/>
  <c r="M2036" i="42"/>
  <c r="H2036" i="42"/>
  <c r="M2035" i="42"/>
  <c r="M2034" i="42"/>
  <c r="M2033" i="42"/>
  <c r="M2032" i="42"/>
  <c r="M2031" i="42"/>
  <c r="M2030" i="42"/>
  <c r="M2029" i="42"/>
  <c r="M2028" i="42"/>
  <c r="M2027" i="42"/>
  <c r="M2026" i="42"/>
  <c r="M2025" i="42"/>
  <c r="M2024" i="42"/>
  <c r="H2024" i="42"/>
  <c r="M2023" i="42"/>
  <c r="M2022" i="42"/>
  <c r="M2021" i="42"/>
  <c r="M2020" i="42"/>
  <c r="M2019" i="42"/>
  <c r="M2018" i="42"/>
  <c r="M2017" i="42"/>
  <c r="M2016" i="42"/>
  <c r="M2015" i="42"/>
  <c r="M2014" i="42"/>
  <c r="M2013" i="42"/>
  <c r="M2012" i="42"/>
  <c r="H2012" i="42"/>
  <c r="M2011" i="42"/>
  <c r="M2010" i="42"/>
  <c r="M2009" i="42"/>
  <c r="M2008" i="42"/>
  <c r="M2007" i="42"/>
  <c r="M2006" i="42"/>
  <c r="M2005" i="42"/>
  <c r="M2004" i="42"/>
  <c r="M2003" i="42"/>
  <c r="M2002" i="42"/>
  <c r="M2001" i="42"/>
  <c r="M2000" i="42"/>
  <c r="H2000" i="42"/>
  <c r="M1999" i="42"/>
  <c r="M1998" i="42"/>
  <c r="M1997" i="42"/>
  <c r="M1996" i="42"/>
  <c r="M1995" i="42"/>
  <c r="M1994" i="42"/>
  <c r="M1993" i="42"/>
  <c r="M1992" i="42"/>
  <c r="M1991" i="42"/>
  <c r="M1990" i="42"/>
  <c r="M1989" i="42"/>
  <c r="H1988" i="42"/>
  <c r="M1987" i="42"/>
  <c r="M1986" i="42"/>
  <c r="M1985" i="42"/>
  <c r="M1984" i="42"/>
  <c r="M1983" i="42"/>
  <c r="M1982" i="42"/>
  <c r="M1981" i="42"/>
  <c r="M1980" i="42"/>
  <c r="M1979" i="42"/>
  <c r="M1978" i="42"/>
  <c r="M1977" i="42"/>
  <c r="H1976" i="42"/>
  <c r="M1975" i="42"/>
  <c r="M1974" i="42"/>
  <c r="M1973" i="42"/>
  <c r="M1972" i="42"/>
  <c r="M1971" i="42"/>
  <c r="M1970" i="42"/>
  <c r="M1969" i="42"/>
  <c r="M1968" i="42"/>
  <c r="M1967" i="42"/>
  <c r="M1966" i="42"/>
  <c r="M1965" i="42"/>
  <c r="M1964" i="42"/>
  <c r="H1964" i="42"/>
  <c r="M1963" i="42"/>
  <c r="M1962" i="42"/>
  <c r="M1961" i="42"/>
  <c r="M1960" i="42"/>
  <c r="M1959" i="42"/>
  <c r="M1958" i="42"/>
  <c r="M1957" i="42"/>
  <c r="M1956" i="42"/>
  <c r="M1955" i="42"/>
  <c r="M1954" i="42"/>
  <c r="M1953" i="42"/>
  <c r="M1952" i="42"/>
  <c r="H1952" i="42"/>
  <c r="M1717" i="42"/>
  <c r="M1716" i="42"/>
  <c r="M1715" i="42"/>
  <c r="M1714" i="42"/>
  <c r="M1713" i="42"/>
  <c r="M1712" i="42"/>
  <c r="M1711" i="42"/>
  <c r="M1710" i="42"/>
  <c r="M1709" i="42"/>
  <c r="M1708" i="42"/>
  <c r="M1707" i="42"/>
  <c r="M1706" i="42"/>
  <c r="M1705" i="42"/>
  <c r="M1704" i="42"/>
  <c r="M1703" i="42"/>
  <c r="M1702" i="42"/>
  <c r="M1701" i="42"/>
  <c r="M1700" i="42"/>
  <c r="M1699" i="42"/>
  <c r="M1698" i="42"/>
  <c r="M1697" i="42"/>
  <c r="M1696" i="42"/>
  <c r="M1695" i="42"/>
  <c r="M1694" i="42"/>
  <c r="M1693" i="42"/>
  <c r="M1692" i="42"/>
  <c r="M1691" i="42"/>
  <c r="M1690" i="42"/>
  <c r="M1689" i="42"/>
  <c r="M1688" i="42"/>
  <c r="M1687" i="42"/>
  <c r="M1686" i="42"/>
  <c r="M1685" i="42"/>
  <c r="M1684" i="42"/>
  <c r="M1683" i="42"/>
  <c r="M1682" i="42"/>
  <c r="M1681" i="42"/>
  <c r="M1680" i="42"/>
  <c r="M1679" i="42"/>
  <c r="M1678" i="42"/>
  <c r="M1677" i="42"/>
  <c r="M1676" i="42"/>
  <c r="M1675" i="42"/>
  <c r="M1674" i="42"/>
  <c r="M1673" i="42"/>
  <c r="M1672" i="42"/>
  <c r="M1671" i="42"/>
  <c r="M1670" i="42"/>
  <c r="M1669" i="42"/>
  <c r="M1668" i="42"/>
  <c r="M1667" i="42"/>
  <c r="M1666" i="42"/>
  <c r="M1665" i="42"/>
  <c r="M1664" i="42"/>
  <c r="M1663" i="42"/>
  <c r="M1662" i="42"/>
  <c r="M1661" i="42"/>
  <c r="M1660" i="42"/>
  <c r="M1659" i="42"/>
  <c r="M1658" i="42"/>
  <c r="M1657" i="42"/>
  <c r="M1656" i="42"/>
  <c r="M1655" i="42"/>
  <c r="M1654" i="42"/>
  <c r="M1652" i="42"/>
  <c r="M1651" i="42"/>
  <c r="M1650" i="42"/>
  <c r="M1649" i="42"/>
  <c r="M1648" i="42"/>
  <c r="M1647" i="42"/>
  <c r="M1646" i="42"/>
  <c r="M1645" i="42"/>
  <c r="M1644" i="42"/>
  <c r="M1643" i="42"/>
  <c r="M1642" i="42"/>
  <c r="M1641" i="42"/>
  <c r="M1639" i="42"/>
  <c r="M1638" i="42"/>
  <c r="M1637" i="42"/>
  <c r="M1636" i="42"/>
  <c r="M1635" i="42"/>
  <c r="M1634" i="42"/>
  <c r="M1633" i="42"/>
  <c r="M1632" i="42"/>
  <c r="M1631" i="42"/>
  <c r="M1630" i="42"/>
  <c r="M1629" i="42"/>
  <c r="M1628" i="42"/>
  <c r="M1627" i="42"/>
  <c r="M1626" i="42"/>
  <c r="M1625" i="42"/>
  <c r="M1624" i="42"/>
  <c r="M1623" i="42"/>
  <c r="M1622" i="42"/>
  <c r="M1621" i="42"/>
  <c r="M1620" i="42"/>
  <c r="M1619" i="42"/>
  <c r="M1618" i="42"/>
  <c r="M1617" i="42"/>
  <c r="M1616" i="42"/>
  <c r="M1615" i="42"/>
  <c r="M1614" i="42"/>
  <c r="M1613" i="42"/>
  <c r="M1612" i="42"/>
  <c r="M1611" i="42"/>
  <c r="M1610" i="42"/>
  <c r="M1609" i="42"/>
  <c r="M1608" i="42"/>
  <c r="M1607" i="42"/>
  <c r="M1606" i="42"/>
  <c r="M1605" i="42"/>
  <c r="M1604" i="42"/>
  <c r="M1603" i="42"/>
  <c r="M1602" i="42"/>
  <c r="M1600" i="42"/>
  <c r="M1599" i="42"/>
  <c r="M1598" i="42"/>
  <c r="M1597" i="42"/>
  <c r="M1596" i="42"/>
  <c r="M1595" i="42"/>
  <c r="M1594" i="42"/>
  <c r="M1593" i="42"/>
  <c r="M1592" i="42"/>
  <c r="M1591" i="42"/>
  <c r="M1590" i="42"/>
  <c r="M1589" i="42"/>
  <c r="M1588" i="42"/>
  <c r="M1587" i="42"/>
  <c r="M1586" i="42"/>
  <c r="M1585" i="42"/>
  <c r="M1584" i="42"/>
  <c r="M1583" i="42"/>
  <c r="M1582" i="42"/>
  <c r="M1581" i="42"/>
  <c r="M1580" i="42"/>
  <c r="M1579" i="42"/>
  <c r="M1578" i="42"/>
  <c r="M1577" i="42"/>
  <c r="M1576" i="42"/>
  <c r="M1575" i="42"/>
  <c r="M1574" i="42"/>
  <c r="M1573" i="42"/>
  <c r="M1572" i="42"/>
  <c r="M1571" i="42"/>
  <c r="M1570" i="42"/>
  <c r="M1569" i="42"/>
  <c r="M1568" i="42"/>
  <c r="M1567" i="42"/>
  <c r="M1566" i="42"/>
  <c r="M1565" i="42"/>
  <c r="M1564" i="42"/>
  <c r="M1563" i="42"/>
  <c r="M1562" i="42"/>
  <c r="M1561" i="42"/>
  <c r="M1560" i="42"/>
  <c r="M1559" i="42"/>
  <c r="M1558" i="42"/>
  <c r="M1557" i="42"/>
  <c r="M1556" i="42"/>
  <c r="M1555" i="42"/>
  <c r="M1554" i="42"/>
  <c r="M1553" i="42"/>
  <c r="M1552" i="42"/>
  <c r="M1551" i="42"/>
  <c r="M1550" i="42"/>
  <c r="M1549" i="42"/>
  <c r="M1548" i="42"/>
  <c r="M1547" i="42"/>
  <c r="M1546" i="42"/>
  <c r="M1545" i="42"/>
  <c r="M1544" i="42"/>
  <c r="M1543" i="42"/>
  <c r="M1542" i="42"/>
  <c r="M1541" i="42"/>
  <c r="M1540" i="42"/>
  <c r="M1539" i="42"/>
  <c r="M1538" i="42"/>
  <c r="M1537" i="42"/>
  <c r="M1536" i="42"/>
  <c r="M1535" i="42"/>
  <c r="M1534" i="42"/>
  <c r="M1533" i="42"/>
  <c r="M1532" i="42"/>
  <c r="M1531" i="42"/>
  <c r="M1530" i="42"/>
  <c r="M1529" i="42"/>
  <c r="M1528" i="42"/>
  <c r="M1527" i="42"/>
  <c r="M1526" i="42"/>
  <c r="M1525" i="42"/>
  <c r="M1524" i="42"/>
  <c r="M1523" i="42"/>
  <c r="M1522" i="42"/>
  <c r="M1521" i="42"/>
  <c r="M1520" i="42"/>
  <c r="M1519" i="42"/>
  <c r="M1518" i="42"/>
  <c r="M1517" i="42"/>
  <c r="M1516" i="42"/>
  <c r="M1515" i="42"/>
  <c r="M1514" i="42"/>
  <c r="M1513" i="42"/>
  <c r="M1512" i="42"/>
  <c r="M1511" i="42"/>
  <c r="M1510" i="42"/>
  <c r="M1509" i="42"/>
  <c r="M1508" i="42"/>
  <c r="M1507" i="42"/>
  <c r="M1506" i="42"/>
  <c r="M1505" i="42"/>
  <c r="M1504" i="42"/>
  <c r="M1503" i="42"/>
  <c r="M1502" i="42"/>
  <c r="M1501" i="42"/>
  <c r="M1500" i="42"/>
  <c r="M1499" i="42"/>
  <c r="M1498" i="42"/>
  <c r="M1497" i="42"/>
  <c r="M1496" i="42"/>
  <c r="M1495" i="42"/>
  <c r="M1494" i="42"/>
  <c r="M1493" i="42"/>
  <c r="M1492" i="42"/>
  <c r="M1491" i="42"/>
  <c r="M1490" i="42"/>
  <c r="M1489" i="42"/>
  <c r="M1488" i="42"/>
  <c r="M1487" i="42"/>
  <c r="M1486" i="42"/>
  <c r="M1485" i="42"/>
  <c r="M1484" i="42"/>
  <c r="M1483" i="42"/>
  <c r="M1482" i="42"/>
  <c r="M1481" i="42"/>
  <c r="M1480" i="42"/>
  <c r="M1479" i="42"/>
  <c r="M1478" i="42"/>
  <c r="M1477" i="42"/>
  <c r="M1476" i="42"/>
  <c r="M1475" i="42"/>
  <c r="M1474" i="42"/>
  <c r="M1473" i="42"/>
  <c r="M1472" i="42"/>
  <c r="M1471" i="42"/>
  <c r="M1470" i="42"/>
  <c r="M1469" i="42"/>
  <c r="M1468" i="42"/>
  <c r="M1467" i="42"/>
  <c r="M1466" i="42"/>
  <c r="M1465" i="42"/>
  <c r="M1464" i="42"/>
  <c r="M1463" i="42"/>
  <c r="M1462" i="42"/>
  <c r="M1461" i="42"/>
  <c r="M1460" i="42"/>
  <c r="M1459" i="42"/>
  <c r="M1458" i="42"/>
  <c r="M1457" i="42"/>
  <c r="M1456" i="42"/>
  <c r="M1455" i="42"/>
  <c r="M1454" i="42"/>
  <c r="M1453" i="42"/>
  <c r="M1452" i="42"/>
  <c r="M1451" i="42"/>
  <c r="M1450" i="42"/>
  <c r="M1449" i="42"/>
  <c r="M1448" i="42"/>
  <c r="M1447" i="42"/>
  <c r="M1446" i="42"/>
  <c r="M1445" i="42"/>
  <c r="M1444" i="42"/>
  <c r="M1443" i="42"/>
  <c r="M1442" i="42"/>
  <c r="M1441" i="42"/>
  <c r="M1440" i="42"/>
  <c r="M1439" i="42"/>
  <c r="M1438" i="42"/>
  <c r="M1437" i="42"/>
  <c r="M1436" i="42"/>
  <c r="M1435" i="42"/>
  <c r="M1434" i="42"/>
  <c r="M1433" i="42"/>
  <c r="M1431" i="42"/>
  <c r="M1430" i="42"/>
  <c r="M1429" i="42"/>
  <c r="M1428" i="42"/>
  <c r="M1427" i="42"/>
  <c r="M1426" i="42"/>
  <c r="M1425" i="42"/>
  <c r="M1424" i="42"/>
  <c r="M1423" i="42"/>
  <c r="M1422" i="42"/>
  <c r="M1421" i="42"/>
  <c r="M1420" i="42"/>
  <c r="M1419" i="42"/>
  <c r="M1418" i="42"/>
  <c r="M1417" i="42"/>
  <c r="M1416" i="42"/>
  <c r="M1415" i="42"/>
  <c r="M1414" i="42"/>
  <c r="M1413" i="42"/>
  <c r="M1412" i="42"/>
  <c r="M1411"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9" i="42"/>
  <c r="M1308" i="42"/>
  <c r="M1307" i="42"/>
  <c r="M1306" i="42"/>
  <c r="M1305" i="42"/>
  <c r="M1304" i="42"/>
  <c r="M1303" i="42"/>
  <c r="M1302" i="42"/>
  <c r="M1301" i="42"/>
  <c r="M1300" i="42"/>
  <c r="M1299" i="42"/>
  <c r="M1298" i="42"/>
  <c r="M1297" i="42"/>
  <c r="M1296" i="42"/>
  <c r="M1295" i="42"/>
  <c r="M1294" i="42"/>
  <c r="M1293" i="42"/>
  <c r="M1292" i="42"/>
  <c r="M1291" i="42"/>
  <c r="M1290" i="42"/>
  <c r="M1289" i="42"/>
  <c r="M1288" i="42"/>
  <c r="M1287" i="42"/>
  <c r="M1286" i="42"/>
  <c r="M1285" i="42"/>
  <c r="M1284" i="42"/>
  <c r="M1283" i="42"/>
  <c r="M1282" i="42"/>
  <c r="M1281" i="42"/>
  <c r="M1280" i="42"/>
  <c r="M1279" i="42"/>
  <c r="M1278" i="42"/>
  <c r="M1277" i="42"/>
  <c r="M1276" i="42"/>
  <c r="M1275" i="42"/>
  <c r="M1274" i="42"/>
  <c r="M1273" i="42"/>
  <c r="M1272" i="42"/>
  <c r="M1271" i="42"/>
  <c r="M1270" i="42"/>
  <c r="M1269" i="42"/>
  <c r="M1268" i="42"/>
  <c r="M1267" i="42"/>
  <c r="M1266" i="42"/>
  <c r="M1265" i="42"/>
  <c r="M1264" i="42"/>
  <c r="M1263" i="42"/>
  <c r="M1262" i="42"/>
  <c r="M1261" i="42"/>
  <c r="M1260" i="42"/>
  <c r="M1259" i="42"/>
  <c r="M1258" i="42"/>
  <c r="M1257" i="42"/>
  <c r="M1256" i="42"/>
  <c r="M1255" i="42"/>
  <c r="M1254" i="42"/>
  <c r="M1253" i="42"/>
  <c r="M1252" i="42"/>
  <c r="M1251" i="42"/>
  <c r="M1250" i="42"/>
  <c r="M1249" i="42"/>
  <c r="M1248" i="42"/>
  <c r="M1247" i="42"/>
  <c r="M1246" i="42"/>
  <c r="M1245" i="42"/>
  <c r="M1244" i="42"/>
  <c r="M1243" i="42"/>
  <c r="M1242" i="42"/>
  <c r="M1241" i="42"/>
  <c r="M1240" i="42"/>
  <c r="M1239" i="42"/>
  <c r="M1238" i="42"/>
  <c r="M1237" i="42"/>
  <c r="M1236" i="42"/>
  <c r="M1235" i="42"/>
  <c r="M1234" i="42"/>
  <c r="M1233" i="42"/>
  <c r="M1232" i="42"/>
  <c r="M1231" i="42"/>
  <c r="M1230" i="42"/>
  <c r="M1229" i="42"/>
  <c r="M1228" i="42"/>
  <c r="M1227" i="42"/>
  <c r="M1226" i="42"/>
  <c r="M1225" i="42"/>
  <c r="M1224" i="42"/>
  <c r="M1223" i="42"/>
  <c r="M1222" i="42"/>
  <c r="M1221" i="42"/>
  <c r="M1220" i="42"/>
  <c r="M1219" i="42"/>
  <c r="M1218" i="42"/>
  <c r="M1217" i="42"/>
  <c r="M1216" i="42"/>
  <c r="M1215" i="42"/>
  <c r="M1214" i="42"/>
  <c r="M1213" i="42"/>
  <c r="M1212" i="42"/>
  <c r="M1211" i="42"/>
  <c r="M1210" i="42"/>
  <c r="M1209" i="42"/>
  <c r="M1208" i="42"/>
  <c r="M1207" i="42"/>
  <c r="M1206" i="42"/>
  <c r="M1205" i="42"/>
  <c r="M1204" i="42"/>
  <c r="M1203" i="42"/>
  <c r="M1202" i="42"/>
  <c r="M1201" i="42"/>
  <c r="M1200" i="42"/>
  <c r="M1199" i="42"/>
  <c r="M1198" i="42"/>
  <c r="M1197" i="42"/>
  <c r="M1196" i="42"/>
  <c r="M1195" i="42"/>
  <c r="M1194" i="42"/>
  <c r="M1193" i="42"/>
  <c r="M1192" i="42"/>
  <c r="M1191" i="42"/>
  <c r="M1190" i="42"/>
  <c r="M1189" i="42"/>
  <c r="M1188" i="42"/>
  <c r="M1187" i="42"/>
  <c r="M1186" i="42"/>
  <c r="M1185" i="42"/>
  <c r="M1184" i="42"/>
  <c r="M1183" i="42"/>
  <c r="M1182" i="42"/>
  <c r="M1181" i="42"/>
  <c r="M1180" i="42"/>
  <c r="M1179" i="42"/>
  <c r="M1178" i="42"/>
  <c r="M1177" i="42"/>
  <c r="M1176" i="42"/>
  <c r="M1175" i="42"/>
  <c r="M1174" i="42"/>
  <c r="M1173" i="42"/>
  <c r="M1172" i="42"/>
  <c r="M1171" i="42"/>
  <c r="M1170" i="42"/>
  <c r="M1169" i="42"/>
  <c r="M1168" i="42"/>
  <c r="M1167" i="42"/>
  <c r="M1166" i="42"/>
  <c r="M1165" i="42"/>
  <c r="M1164" i="42"/>
  <c r="M1163" i="42"/>
  <c r="M1162" i="42"/>
  <c r="M1161" i="42"/>
  <c r="M1160" i="42"/>
  <c r="M1159" i="42"/>
  <c r="M1158" i="42"/>
  <c r="M1157" i="42"/>
  <c r="M1156" i="42"/>
  <c r="M1155" i="42"/>
  <c r="M1154" i="42"/>
  <c r="M1153" i="42"/>
  <c r="M1152" i="42"/>
  <c r="M1151" i="42"/>
  <c r="M1150" i="42"/>
  <c r="M1149" i="42"/>
  <c r="M1148" i="42"/>
  <c r="M1147" i="42"/>
  <c r="M1146" i="42"/>
  <c r="M1145" i="42"/>
  <c r="M1144" i="42"/>
  <c r="M1143" i="42"/>
  <c r="M1142" i="42"/>
  <c r="M1141" i="42"/>
  <c r="M1140" i="42"/>
  <c r="M1139" i="42"/>
  <c r="M1138" i="42"/>
  <c r="M1137" i="42"/>
  <c r="M1136" i="42"/>
  <c r="M1133" i="42"/>
  <c r="M1132" i="42"/>
  <c r="M1131" i="42"/>
  <c r="M1130" i="42"/>
  <c r="M1129" i="42"/>
  <c r="M1128" i="42"/>
  <c r="M1127" i="42"/>
  <c r="M1126" i="42"/>
  <c r="M1125" i="42"/>
  <c r="M1124" i="42"/>
  <c r="M1123" i="42"/>
  <c r="M1122" i="42"/>
  <c r="M1121" i="42"/>
  <c r="M1120" i="42"/>
  <c r="M1119" i="42"/>
  <c r="M1118" i="42"/>
  <c r="M1117" i="42"/>
  <c r="M1116" i="42"/>
  <c r="M1115" i="42"/>
  <c r="M1114" i="42"/>
  <c r="M1113" i="42"/>
  <c r="M1112" i="42"/>
  <c r="M1111" i="42"/>
  <c r="M1110" i="42"/>
  <c r="M1109" i="42"/>
  <c r="M1108" i="42"/>
  <c r="M1107" i="42"/>
  <c r="M1106" i="42"/>
  <c r="M1105" i="42"/>
  <c r="M1104" i="42"/>
  <c r="M1103" i="42"/>
  <c r="M1102" i="42"/>
  <c r="M1101" i="42"/>
  <c r="M1100" i="42"/>
  <c r="M1099" i="42"/>
  <c r="M1098" i="42"/>
  <c r="M1097" i="42"/>
  <c r="M1096" i="42"/>
  <c r="M1095" i="42"/>
  <c r="M1094" i="42"/>
  <c r="M1093" i="42"/>
  <c r="M1092" i="42"/>
  <c r="M1091" i="42"/>
  <c r="M1090" i="42"/>
  <c r="M1089" i="42"/>
  <c r="M1088" i="42"/>
  <c r="M1087" i="42"/>
  <c r="M1086" i="42"/>
  <c r="M1085" i="42"/>
  <c r="M1084" i="42"/>
  <c r="M1083" i="42"/>
  <c r="M1082" i="42"/>
  <c r="M1081" i="42"/>
  <c r="M1080" i="42"/>
  <c r="M1079" i="42"/>
  <c r="M1078" i="42"/>
  <c r="M1077" i="42"/>
  <c r="M1076" i="42"/>
  <c r="M1075" i="42"/>
  <c r="M1074" i="42"/>
  <c r="M1073" i="42"/>
  <c r="M1072" i="42"/>
  <c r="M1071" i="42"/>
  <c r="M1070" i="42"/>
  <c r="M1069" i="42"/>
  <c r="M1068" i="42"/>
  <c r="M1067" i="42"/>
  <c r="M1066" i="42"/>
  <c r="M1065" i="42"/>
  <c r="M1064" i="42"/>
  <c r="M1063" i="42"/>
  <c r="M1062" i="42"/>
  <c r="M1061" i="42"/>
  <c r="M1060" i="42"/>
  <c r="M1059" i="42"/>
  <c r="M1058" i="42"/>
  <c r="M1057" i="42"/>
  <c r="M1056" i="42"/>
  <c r="M1055" i="42"/>
  <c r="M1054" i="42"/>
  <c r="M1053" i="42"/>
  <c r="M1052" i="42"/>
  <c r="M1051" i="42"/>
  <c r="M1050" i="42"/>
  <c r="M1049" i="42"/>
  <c r="M1048" i="42"/>
  <c r="M1047" i="42"/>
  <c r="M1046" i="42"/>
  <c r="M1045" i="42"/>
  <c r="M1044" i="42"/>
  <c r="M1043" i="42"/>
  <c r="M1042" i="42"/>
  <c r="M1041" i="42"/>
  <c r="M1040" i="42"/>
  <c r="M1039" i="42"/>
  <c r="M1038" i="42"/>
  <c r="M1037" i="42"/>
  <c r="M1036" i="42"/>
  <c r="M1035" i="42"/>
  <c r="M1034" i="42"/>
  <c r="M1033" i="42"/>
  <c r="M1032" i="42"/>
  <c r="M1031" i="42"/>
  <c r="M1030" i="42"/>
  <c r="M1029" i="42"/>
  <c r="M1028" i="42"/>
  <c r="M1027" i="42"/>
  <c r="M1026" i="42"/>
  <c r="M1025" i="42"/>
  <c r="M1024" i="42"/>
  <c r="M1023" i="42"/>
  <c r="M1022" i="42"/>
  <c r="M1021" i="42"/>
  <c r="M1020" i="42"/>
  <c r="M1019" i="42"/>
  <c r="M1018" i="42"/>
  <c r="M1017" i="42"/>
  <c r="M1016" i="42"/>
  <c r="M1015" i="42"/>
  <c r="M1014" i="42"/>
  <c r="M1013" i="42"/>
  <c r="M1012" i="42"/>
  <c r="M1011" i="42"/>
  <c r="M1010" i="42"/>
  <c r="M1009" i="42"/>
  <c r="M1008" i="42"/>
  <c r="M1007" i="42"/>
  <c r="M1006" i="42"/>
  <c r="M1005" i="42"/>
  <c r="M1004" i="42"/>
  <c r="M1003" i="42"/>
  <c r="M1002" i="42"/>
  <c r="M1001" i="42"/>
  <c r="M1000" i="42"/>
  <c r="M999" i="42"/>
  <c r="M998" i="42"/>
  <c r="M997" i="42"/>
  <c r="M996" i="42"/>
  <c r="M995" i="42"/>
  <c r="M994" i="42"/>
  <c r="M993" i="42"/>
  <c r="M992" i="42"/>
  <c r="M991" i="42"/>
  <c r="M990" i="42"/>
  <c r="M989" i="42"/>
  <c r="M988" i="42"/>
  <c r="M987" i="42"/>
  <c r="M986" i="42"/>
  <c r="M985" i="42"/>
  <c r="M984"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59" i="42"/>
  <c r="M858" i="42"/>
  <c r="M857" i="42"/>
  <c r="M856" i="42"/>
  <c r="M855" i="42"/>
  <c r="M854" i="42"/>
  <c r="M853" i="42"/>
  <c r="M852" i="42"/>
  <c r="M851" i="42"/>
  <c r="M850" i="42"/>
  <c r="M849" i="42"/>
  <c r="M848" i="42"/>
  <c r="M847" i="42"/>
  <c r="M846" i="42"/>
  <c r="M845" i="42"/>
  <c r="M844" i="42"/>
  <c r="M843" i="42"/>
  <c r="M842" i="42"/>
  <c r="M841" i="42"/>
  <c r="M840" i="42"/>
  <c r="M839" i="42"/>
  <c r="M838" i="42"/>
  <c r="M837" i="42"/>
  <c r="M836" i="42"/>
  <c r="M835" i="42"/>
  <c r="M834" i="42"/>
  <c r="M833" i="42"/>
  <c r="M832" i="42"/>
  <c r="M831" i="42"/>
  <c r="M830" i="42"/>
  <c r="M829" i="42"/>
  <c r="M828" i="42"/>
  <c r="M827" i="42"/>
  <c r="M826" i="42"/>
  <c r="M825" i="42"/>
  <c r="M824" i="42"/>
  <c r="M823" i="42"/>
  <c r="M822" i="42"/>
  <c r="M821" i="42"/>
  <c r="M820" i="42"/>
  <c r="M819" i="42"/>
  <c r="M818" i="42"/>
  <c r="M817" i="42"/>
  <c r="M816" i="42"/>
  <c r="M815" i="42"/>
  <c r="M814" i="42"/>
  <c r="M813" i="42"/>
  <c r="M812" i="42"/>
  <c r="M811" i="42"/>
  <c r="M810" i="42"/>
  <c r="M809" i="42"/>
  <c r="M808" i="42"/>
  <c r="M807" i="42"/>
  <c r="M806" i="42"/>
  <c r="M805" i="42"/>
  <c r="M804" i="42"/>
  <c r="M803" i="42"/>
  <c r="M802" i="42"/>
  <c r="M801" i="42"/>
  <c r="M800" i="42"/>
  <c r="M799" i="42"/>
  <c r="M798" i="42"/>
  <c r="M797" i="42"/>
  <c r="M796" i="42"/>
  <c r="M795" i="42"/>
  <c r="M794" i="42"/>
  <c r="M793" i="42"/>
  <c r="M792" i="42"/>
  <c r="M791" i="42"/>
  <c r="M790" i="42"/>
  <c r="M789" i="42"/>
  <c r="M788" i="42"/>
  <c r="M787" i="42"/>
  <c r="M786" i="42"/>
  <c r="M785" i="42"/>
  <c r="M784" i="42"/>
  <c r="M783" i="42"/>
  <c r="M782" i="42"/>
  <c r="M781" i="42"/>
  <c r="M780" i="42"/>
  <c r="M779" i="42"/>
  <c r="M778" i="42"/>
  <c r="M777" i="42"/>
  <c r="M776" i="42"/>
  <c r="M775" i="42"/>
  <c r="M774" i="42"/>
  <c r="M773" i="42"/>
  <c r="M772" i="42"/>
  <c r="M771" i="42"/>
  <c r="M770" i="42"/>
  <c r="M769" i="42"/>
  <c r="M768" i="42"/>
  <c r="M767" i="42"/>
  <c r="M766" i="42"/>
  <c r="M765" i="42"/>
  <c r="M764" i="42"/>
  <c r="M763" i="42"/>
  <c r="M762" i="42"/>
  <c r="M761" i="42"/>
  <c r="M760" i="42"/>
  <c r="M759" i="42"/>
  <c r="M758" i="42"/>
  <c r="M757" i="42"/>
  <c r="M756" i="42"/>
  <c r="M755" i="42"/>
  <c r="M754" i="42"/>
  <c r="M753" i="42"/>
  <c r="M752" i="42"/>
  <c r="M751" i="42"/>
  <c r="M750" i="42"/>
  <c r="M749" i="42"/>
  <c r="M748" i="42"/>
  <c r="M747" i="42"/>
  <c r="M746" i="42"/>
  <c r="M745" i="42"/>
  <c r="M744" i="42"/>
  <c r="M743" i="42"/>
  <c r="M742" i="42"/>
  <c r="M741" i="42"/>
  <c r="M740" i="42"/>
  <c r="M739" i="42"/>
  <c r="M738" i="42"/>
  <c r="M737" i="42"/>
  <c r="M736" i="42"/>
  <c r="M735" i="42"/>
  <c r="M734" i="42"/>
  <c r="M733" i="42"/>
  <c r="M732" i="42"/>
  <c r="M731" i="42"/>
  <c r="M730" i="42"/>
  <c r="M729" i="42"/>
  <c r="M728" i="42"/>
  <c r="M727" i="42"/>
  <c r="M726" i="42"/>
  <c r="M725" i="42"/>
  <c r="M724" i="42"/>
  <c r="M723" i="42"/>
  <c r="M722" i="42"/>
  <c r="M721" i="42"/>
  <c r="M720" i="42"/>
  <c r="M719" i="42"/>
  <c r="M718" i="42"/>
  <c r="M717" i="42"/>
  <c r="M716" i="42"/>
  <c r="M715" i="42"/>
  <c r="M714" i="42"/>
  <c r="M713" i="42"/>
  <c r="M712" i="42"/>
  <c r="M711" i="42"/>
  <c r="M710" i="42"/>
  <c r="M709" i="42"/>
  <c r="M708" i="42"/>
  <c r="M707" i="42"/>
  <c r="M706" i="42"/>
  <c r="M705" i="42"/>
  <c r="M703" i="42"/>
  <c r="M702" i="42"/>
  <c r="M701" i="42"/>
  <c r="M700" i="42"/>
  <c r="M699" i="42"/>
  <c r="M698" i="42"/>
  <c r="M697" i="42"/>
  <c r="M696" i="42"/>
  <c r="M695" i="42"/>
  <c r="M694" i="42"/>
  <c r="M693" i="42"/>
  <c r="M692" i="42"/>
  <c r="M691" i="42"/>
  <c r="M690" i="42"/>
  <c r="M689" i="42"/>
  <c r="M688" i="42"/>
  <c r="M687" i="42"/>
  <c r="M686" i="42"/>
  <c r="M685" i="42"/>
  <c r="M684" i="42"/>
  <c r="M683" i="42"/>
  <c r="M682" i="42"/>
  <c r="M681" i="42"/>
  <c r="M680" i="42"/>
  <c r="M679" i="42"/>
  <c r="M678" i="42"/>
  <c r="M677" i="42"/>
  <c r="M676" i="42"/>
  <c r="M675" i="42"/>
  <c r="M674" i="42"/>
  <c r="M673" i="42"/>
  <c r="M672" i="42"/>
  <c r="M671" i="42"/>
  <c r="M670" i="42"/>
  <c r="M669" i="42"/>
  <c r="M668" i="42"/>
  <c r="M667" i="42"/>
  <c r="M666" i="42"/>
  <c r="M665" i="42"/>
  <c r="M664" i="42"/>
  <c r="M663" i="42"/>
  <c r="M662" i="42"/>
  <c r="M661" i="42"/>
  <c r="M660" i="42"/>
  <c r="M659" i="42"/>
  <c r="M658" i="42"/>
  <c r="M657" i="42"/>
  <c r="M656" i="42"/>
  <c r="M655" i="42"/>
  <c r="M654" i="42"/>
  <c r="M653" i="42"/>
  <c r="M652" i="42"/>
  <c r="M651" i="42"/>
  <c r="M650" i="42"/>
  <c r="M649" i="42"/>
  <c r="M648" i="42"/>
  <c r="M647" i="42"/>
  <c r="M646" i="42"/>
  <c r="M645" i="42"/>
  <c r="M644" i="42"/>
  <c r="M643" i="42"/>
  <c r="M642" i="42"/>
  <c r="M641" i="42"/>
  <c r="M640" i="42"/>
  <c r="M639" i="42"/>
  <c r="M638" i="42"/>
  <c r="M637" i="42"/>
  <c r="M636" i="42"/>
  <c r="M635" i="42"/>
  <c r="M634" i="42"/>
  <c r="M633" i="42"/>
  <c r="M632" i="42"/>
  <c r="M631" i="42"/>
  <c r="M630" i="42"/>
  <c r="M629" i="42"/>
  <c r="M628" i="42"/>
  <c r="M627" i="42"/>
  <c r="M626" i="42"/>
  <c r="M625" i="42"/>
  <c r="M624" i="42"/>
  <c r="M623" i="42"/>
  <c r="M622" i="42"/>
  <c r="M621" i="42"/>
  <c r="M620" i="42"/>
  <c r="M619" i="42"/>
  <c r="M618" i="42"/>
  <c r="M617" i="42"/>
  <c r="M616" i="42"/>
  <c r="M615" i="42"/>
  <c r="M614" i="42"/>
  <c r="M613" i="42"/>
  <c r="M612" i="42"/>
  <c r="M611" i="42"/>
  <c r="M610" i="42"/>
  <c r="M609" i="42"/>
  <c r="M608" i="42"/>
  <c r="M607" i="42"/>
  <c r="M606" i="42"/>
  <c r="M605" i="42"/>
  <c r="M604" i="42"/>
  <c r="M603" i="42"/>
  <c r="M602" i="42"/>
  <c r="M601" i="42"/>
  <c r="M600" i="42"/>
  <c r="M599" i="42"/>
  <c r="M598" i="42"/>
  <c r="M597" i="42"/>
  <c r="M596" i="42"/>
  <c r="M595" i="42"/>
  <c r="M594" i="42"/>
  <c r="M593" i="42"/>
  <c r="M592" i="42"/>
  <c r="M591" i="42"/>
  <c r="M590" i="42"/>
  <c r="M589" i="42"/>
  <c r="M588" i="42"/>
  <c r="M587" i="42"/>
  <c r="M586" i="42"/>
  <c r="M585" i="42"/>
  <c r="M584" i="42"/>
  <c r="M583" i="42"/>
  <c r="M582" i="42"/>
  <c r="M581" i="42"/>
  <c r="M580" i="42"/>
  <c r="M579" i="42"/>
  <c r="M578" i="42"/>
  <c r="M577" i="42"/>
  <c r="M576" i="42"/>
  <c r="M575" i="42"/>
  <c r="M574" i="42"/>
  <c r="M573" i="42"/>
  <c r="M572" i="42"/>
  <c r="M571" i="42"/>
  <c r="M570" i="42"/>
  <c r="M569" i="42"/>
  <c r="M568" i="42"/>
  <c r="M567" i="42"/>
  <c r="M566" i="42"/>
  <c r="M565" i="42"/>
  <c r="M564" i="42"/>
  <c r="M563" i="42"/>
  <c r="M562" i="42"/>
  <c r="M561" i="42"/>
  <c r="M560" i="42"/>
  <c r="M559" i="42"/>
  <c r="M558" i="42"/>
  <c r="M5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2" i="42"/>
  <c r="M531" i="42"/>
  <c r="M530" i="42"/>
  <c r="M529" i="42"/>
  <c r="M528" i="42"/>
  <c r="M527" i="42"/>
  <c r="M526" i="42"/>
  <c r="M525" i="42"/>
  <c r="M524" i="42"/>
  <c r="M523" i="42"/>
  <c r="M522" i="42"/>
  <c r="M521"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429" i="42"/>
  <c r="M428" i="42"/>
  <c r="M427" i="42"/>
  <c r="M426" i="42"/>
  <c r="M425" i="42"/>
  <c r="M424" i="42"/>
  <c r="M423" i="42"/>
  <c r="M422" i="42"/>
  <c r="M421" i="42"/>
  <c r="M420" i="42"/>
  <c r="M419" i="42"/>
  <c r="M418" i="42"/>
  <c r="M417" i="42"/>
  <c r="M416" i="42"/>
  <c r="M415" i="42"/>
  <c r="M414" i="42"/>
  <c r="M413" i="42"/>
  <c r="M412" i="42"/>
  <c r="M411" i="42"/>
  <c r="M410" i="42"/>
  <c r="M409" i="42"/>
  <c r="M408" i="42"/>
  <c r="M407" i="42"/>
  <c r="M406" i="42"/>
  <c r="M405" i="42"/>
  <c r="M404" i="42"/>
  <c r="M403" i="42"/>
  <c r="M402" i="42"/>
  <c r="M401" i="42"/>
  <c r="M400" i="42"/>
  <c r="M399" i="42"/>
  <c r="M398" i="42"/>
  <c r="M397" i="42"/>
  <c r="M396" i="42"/>
  <c r="M395" i="42"/>
  <c r="M394" i="42"/>
  <c r="M393" i="42"/>
  <c r="M392" i="42"/>
  <c r="M391" i="42"/>
  <c r="M390" i="42"/>
  <c r="M389" i="42"/>
  <c r="M388" i="42"/>
  <c r="M387" i="42"/>
  <c r="M386" i="42"/>
  <c r="M385" i="42"/>
  <c r="M384" i="42"/>
  <c r="M383" i="42"/>
  <c r="M382" i="42"/>
  <c r="M381" i="42"/>
  <c r="M380" i="42"/>
  <c r="M379" i="42"/>
  <c r="M378" i="42"/>
  <c r="M377" i="42"/>
  <c r="M376" i="42"/>
  <c r="M375" i="42"/>
  <c r="M374" i="42"/>
  <c r="M373" i="42"/>
  <c r="M372" i="42"/>
  <c r="M371" i="42"/>
  <c r="M370" i="42"/>
  <c r="M369" i="42"/>
  <c r="M368" i="42"/>
  <c r="M367" i="42"/>
  <c r="M366" i="42"/>
  <c r="M365" i="42"/>
  <c r="M364" i="42"/>
  <c r="M363" i="42"/>
  <c r="M362" i="42"/>
  <c r="M361" i="42"/>
  <c r="M360" i="42"/>
  <c r="M359" i="42"/>
  <c r="M358" i="42"/>
  <c r="M357" i="42"/>
  <c r="M356" i="42"/>
  <c r="M355" i="42"/>
  <c r="M354" i="42"/>
  <c r="M353" i="42"/>
  <c r="M352" i="42"/>
  <c r="M351" i="42"/>
  <c r="M350" i="42"/>
  <c r="M349" i="42"/>
  <c r="M348" i="42"/>
  <c r="M347" i="42"/>
  <c r="M346" i="42"/>
  <c r="M345" i="42"/>
  <c r="M344" i="42"/>
  <c r="M343" i="42"/>
  <c r="M342" i="42"/>
  <c r="M341" i="42"/>
  <c r="M339" i="42"/>
  <c r="M338" i="42"/>
  <c r="M337" i="42"/>
  <c r="M336" i="42"/>
  <c r="M335" i="42"/>
  <c r="M334" i="42"/>
  <c r="M333" i="42"/>
  <c r="M332" i="42"/>
  <c r="M331" i="42"/>
  <c r="M330" i="42"/>
  <c r="M329" i="42"/>
  <c r="M328" i="42"/>
  <c r="M327" i="42"/>
  <c r="M326" i="42"/>
  <c r="M325" i="42"/>
  <c r="M324" i="42"/>
  <c r="M323" i="42"/>
  <c r="M322" i="42"/>
  <c r="M321" i="42"/>
  <c r="M320" i="42"/>
  <c r="M319" i="42"/>
  <c r="M318" i="42"/>
  <c r="M317" i="42"/>
  <c r="M316" i="42"/>
  <c r="M315" i="42"/>
  <c r="M314" i="42"/>
  <c r="M313" i="42"/>
  <c r="M312" i="42"/>
  <c r="M311" i="42"/>
  <c r="M310" i="42"/>
  <c r="M309" i="42"/>
  <c r="M308" i="42"/>
  <c r="M307" i="42"/>
  <c r="M306" i="42"/>
  <c r="M305" i="42"/>
  <c r="M304" i="42"/>
  <c r="M303" i="42"/>
  <c r="M302" i="42"/>
  <c r="M301" i="42"/>
  <c r="M300" i="42"/>
  <c r="M299" i="42"/>
  <c r="M298" i="42"/>
  <c r="M297" i="42"/>
  <c r="M296" i="42"/>
  <c r="M295" i="42"/>
  <c r="M294" i="42"/>
  <c r="M293" i="42"/>
  <c r="M292" i="42"/>
  <c r="M291" i="42"/>
  <c r="M290" i="42"/>
  <c r="M289" i="42"/>
  <c r="M288" i="42"/>
  <c r="M287" i="42"/>
  <c r="M286" i="42"/>
  <c r="M285" i="42"/>
  <c r="M284" i="42"/>
  <c r="M283" i="42"/>
  <c r="M282" i="42"/>
  <c r="M281" i="42"/>
  <c r="M280" i="42"/>
  <c r="M279" i="42"/>
  <c r="M278" i="42"/>
  <c r="M277" i="42"/>
  <c r="M276" i="42"/>
  <c r="M275" i="42"/>
  <c r="M274" i="42"/>
  <c r="M273" i="42"/>
  <c r="M272" i="42"/>
  <c r="M271" i="42"/>
  <c r="M270" i="42"/>
  <c r="M269" i="42"/>
  <c r="M268" i="42"/>
  <c r="M267" i="42"/>
  <c r="M266" i="42"/>
  <c r="M265" i="42"/>
  <c r="M264" i="42"/>
  <c r="M263" i="42"/>
  <c r="M262" i="42"/>
  <c r="M261" i="42"/>
  <c r="M260" i="42"/>
  <c r="M259" i="42"/>
  <c r="M258" i="42"/>
  <c r="M257" i="42"/>
  <c r="M256" i="42"/>
  <c r="M255" i="42"/>
  <c r="M254" i="42"/>
  <c r="M253" i="42"/>
  <c r="M252" i="42"/>
  <c r="M251" i="42"/>
  <c r="M250" i="42"/>
  <c r="M249" i="42"/>
  <c r="M248" i="42"/>
  <c r="M247" i="42"/>
  <c r="M246" i="42"/>
  <c r="M245" i="42"/>
  <c r="M244" i="42"/>
  <c r="M243" i="42"/>
  <c r="M242" i="42"/>
  <c r="M241" i="42"/>
  <c r="M240" i="42"/>
  <c r="M239" i="42"/>
  <c r="M238" i="42"/>
  <c r="M237" i="42"/>
  <c r="M236" i="42"/>
  <c r="M235" i="42"/>
  <c r="M234" i="42"/>
  <c r="M233" i="42"/>
  <c r="M232" i="42"/>
  <c r="M231" i="42"/>
  <c r="M230" i="42"/>
  <c r="M229" i="42"/>
  <c r="M228" i="42"/>
  <c r="M227" i="42"/>
  <c r="M226" i="42"/>
  <c r="M225" i="42"/>
  <c r="M224" i="42"/>
  <c r="M223" i="42"/>
  <c r="M222" i="42"/>
  <c r="M221" i="42"/>
  <c r="M220" i="42"/>
  <c r="M219" i="42"/>
  <c r="M218" i="42"/>
  <c r="M217" i="42"/>
  <c r="M216" i="42"/>
  <c r="M215" i="42"/>
  <c r="M214" i="42"/>
  <c r="M213" i="42"/>
  <c r="M212" i="42"/>
  <c r="M211" i="42"/>
  <c r="M210" i="42"/>
  <c r="M209" i="42"/>
  <c r="M208" i="42"/>
  <c r="M207" i="42"/>
  <c r="M206" i="42"/>
  <c r="M205" i="42"/>
  <c r="M204" i="42"/>
  <c r="M203" i="42"/>
  <c r="M202" i="42"/>
  <c r="M201" i="42"/>
  <c r="M200" i="42"/>
  <c r="M199" i="42"/>
  <c r="M198" i="42"/>
  <c r="M197" i="42"/>
  <c r="M196" i="42"/>
  <c r="M195" i="42"/>
  <c r="M194" i="42"/>
  <c r="M193" i="42"/>
  <c r="M192" i="42"/>
  <c r="M191" i="42"/>
  <c r="M190" i="42"/>
  <c r="M189" i="42"/>
  <c r="M188" i="42"/>
  <c r="M187" i="42"/>
  <c r="M186" i="42"/>
  <c r="M185" i="42"/>
  <c r="M184" i="42"/>
  <c r="M183" i="42"/>
  <c r="M182" i="42"/>
  <c r="M181" i="42"/>
  <c r="M180" i="42"/>
  <c r="M179" i="42"/>
  <c r="M178" i="42"/>
  <c r="M177" i="42"/>
  <c r="M176" i="42"/>
  <c r="M175" i="42"/>
  <c r="M174" i="42"/>
  <c r="M173" i="42"/>
  <c r="M172" i="42"/>
  <c r="M171" i="42"/>
  <c r="M170"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M131" i="42"/>
  <c r="M130" i="42"/>
  <c r="M129" i="42"/>
  <c r="M128" i="42"/>
  <c r="M127" i="42"/>
  <c r="M126" i="42"/>
  <c r="M125" i="42"/>
  <c r="M124" i="42"/>
  <c r="M123" i="42"/>
  <c r="M122" i="42"/>
  <c r="M121" i="42"/>
  <c r="M120" i="42"/>
  <c r="M119" i="42"/>
  <c r="M118" i="42"/>
  <c r="M117" i="42"/>
  <c r="M116" i="42"/>
  <c r="M115" i="42"/>
  <c r="M114" i="42"/>
  <c r="M113" i="42"/>
  <c r="M112" i="42"/>
  <c r="M111" i="42"/>
  <c r="M110" i="42"/>
  <c r="M109" i="42"/>
  <c r="M108" i="42"/>
  <c r="M107" i="42"/>
  <c r="M106" i="42"/>
  <c r="M105" i="42"/>
  <c r="M104" i="42"/>
  <c r="M103" i="42"/>
  <c r="M102" i="42"/>
  <c r="M101" i="42"/>
  <c r="M100" i="42"/>
  <c r="M99" i="42"/>
  <c r="M98" i="42"/>
  <c r="M97" i="42"/>
  <c r="M96" i="42"/>
  <c r="M95" i="42"/>
  <c r="M94" i="42"/>
  <c r="M93" i="42"/>
  <c r="M92" i="42"/>
  <c r="M91" i="42"/>
  <c r="M90" i="42"/>
  <c r="M89" i="42"/>
  <c r="M88" i="42"/>
  <c r="M87" i="42"/>
  <c r="M86" i="42"/>
  <c r="M85" i="42"/>
  <c r="M84" i="42"/>
  <c r="M83"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3" i="42"/>
  <c r="M12" i="42"/>
  <c r="M11" i="42"/>
  <c r="M10" i="42"/>
  <c r="M9" i="42"/>
  <c r="M8" i="42"/>
  <c r="M7" i="42"/>
  <c r="M6" i="42"/>
  <c r="M5" i="42"/>
  <c r="M4" i="42"/>
  <c r="M3" i="42"/>
  <c r="M2" i="42"/>
  <c r="B22" i="21" l="1"/>
  <c r="C22" i="21"/>
  <c r="D22" i="21"/>
  <c r="P189" i="1"/>
  <c r="O189" i="1"/>
  <c r="N189" i="1"/>
  <c r="M189" i="1"/>
  <c r="L189" i="1"/>
  <c r="K189" i="1"/>
  <c r="J189" i="1"/>
  <c r="I189" i="1"/>
  <c r="H189" i="1"/>
  <c r="G189" i="1"/>
  <c r="P188" i="1"/>
  <c r="O188" i="1"/>
  <c r="N188" i="1"/>
  <c r="M188" i="1"/>
  <c r="L188" i="1"/>
  <c r="K188" i="1"/>
  <c r="J188" i="1"/>
  <c r="I188" i="1"/>
  <c r="H188" i="1"/>
  <c r="G188" i="1"/>
  <c r="D188" i="1"/>
  <c r="P186" i="1"/>
  <c r="O186" i="1"/>
  <c r="N186" i="1"/>
  <c r="M186" i="1"/>
  <c r="L186" i="1"/>
  <c r="K186" i="1"/>
  <c r="J186" i="1"/>
  <c r="I186" i="1"/>
  <c r="H186" i="1"/>
  <c r="G186" i="1"/>
  <c r="D186" i="1"/>
  <c r="P185" i="1"/>
  <c r="O185" i="1"/>
  <c r="N185" i="1"/>
  <c r="M185" i="1"/>
  <c r="L185" i="1"/>
  <c r="K185" i="1"/>
  <c r="J185" i="1"/>
  <c r="I185" i="1"/>
  <c r="H185" i="1"/>
  <c r="G185" i="1"/>
  <c r="C10" i="22" l="1"/>
  <c r="D33" i="21" l="1"/>
  <c r="C33" i="21"/>
  <c r="B33" i="21"/>
  <c r="F137" i="2" l="1"/>
  <c r="F42" i="2"/>
  <c r="F44" i="2"/>
  <c r="F74" i="2"/>
  <c r="F76" i="2"/>
  <c r="F109" i="2"/>
  <c r="F119" i="2"/>
  <c r="F118" i="2"/>
  <c r="P203" i="1" l="1"/>
  <c r="O203" i="1"/>
  <c r="N203" i="1"/>
  <c r="M203" i="1"/>
  <c r="L203" i="1"/>
  <c r="K203" i="1"/>
  <c r="J203" i="1"/>
  <c r="I203" i="1"/>
  <c r="H203" i="1"/>
  <c r="G203" i="1"/>
  <c r="P202" i="1"/>
  <c r="O202" i="1"/>
  <c r="N202" i="1"/>
  <c r="M202" i="1"/>
  <c r="L202" i="1"/>
  <c r="K202" i="1"/>
  <c r="J202" i="1"/>
  <c r="I202" i="1"/>
  <c r="H202" i="1"/>
  <c r="G202" i="1"/>
  <c r="E203" i="1"/>
  <c r="E202" i="1"/>
  <c r="D203" i="1"/>
  <c r="C203" i="1"/>
  <c r="D202" i="1"/>
  <c r="C202" i="1"/>
  <c r="D189" i="1"/>
  <c r="G187" i="1"/>
  <c r="P187" i="1"/>
  <c r="O187" i="1"/>
  <c r="N187" i="1"/>
  <c r="M187" i="1"/>
  <c r="L187" i="1"/>
  <c r="K187" i="1"/>
  <c r="J187" i="1"/>
  <c r="I187" i="1"/>
  <c r="H187" i="1"/>
  <c r="D187" i="1"/>
  <c r="D185" i="1"/>
  <c r="G184" i="1"/>
  <c r="P184" i="1"/>
  <c r="O184" i="1"/>
  <c r="N184" i="1"/>
  <c r="M184" i="1"/>
  <c r="L184" i="1"/>
  <c r="K184" i="1"/>
  <c r="J184" i="1"/>
  <c r="I184" i="1"/>
  <c r="H184" i="1"/>
  <c r="D184" i="1"/>
  <c r="G183" i="1"/>
  <c r="P183" i="1"/>
  <c r="O183" i="1"/>
  <c r="N183" i="1"/>
  <c r="M183" i="1"/>
  <c r="L183" i="1"/>
  <c r="K183" i="1"/>
  <c r="J183" i="1"/>
  <c r="I183" i="1"/>
  <c r="H183" i="1"/>
  <c r="D183" i="1"/>
  <c r="G182" i="1"/>
  <c r="P182" i="1"/>
  <c r="O182" i="1"/>
  <c r="N182" i="1"/>
  <c r="M182" i="1"/>
  <c r="L182" i="1"/>
  <c r="K182" i="1"/>
  <c r="J182" i="1"/>
  <c r="I182" i="1"/>
  <c r="H182" i="1"/>
  <c r="D182" i="1"/>
  <c r="G181" i="1"/>
  <c r="P181" i="1"/>
  <c r="O181" i="1"/>
  <c r="N181" i="1"/>
  <c r="M181" i="1"/>
  <c r="L181" i="1"/>
  <c r="K181" i="1"/>
  <c r="J181" i="1"/>
  <c r="I181" i="1"/>
  <c r="H181" i="1"/>
  <c r="D181" i="1"/>
  <c r="F107" i="1"/>
  <c r="F106" i="1"/>
  <c r="F105" i="1"/>
  <c r="F104" i="1"/>
  <c r="F103" i="1"/>
  <c r="F93" i="1"/>
  <c r="F92" i="1"/>
  <c r="F91" i="1"/>
  <c r="F83" i="1"/>
  <c r="F81" i="1"/>
  <c r="F80" i="1"/>
  <c r="P82" i="1"/>
  <c r="O82" i="1"/>
  <c r="N82" i="1"/>
  <c r="M82" i="1"/>
  <c r="L82" i="1"/>
  <c r="K82" i="1"/>
  <c r="J82" i="1"/>
  <c r="I82" i="1"/>
  <c r="H82" i="1"/>
  <c r="G82" i="1"/>
  <c r="E82" i="1"/>
  <c r="D82" i="1"/>
  <c r="F82" i="1" s="1"/>
  <c r="C82" i="1"/>
  <c r="P75" i="1"/>
  <c r="O75" i="1"/>
  <c r="N75" i="1"/>
  <c r="M75" i="1"/>
  <c r="L75" i="1"/>
  <c r="K75" i="1"/>
  <c r="J75" i="1"/>
  <c r="I75" i="1"/>
  <c r="H75" i="1"/>
  <c r="G75" i="1"/>
  <c r="E75" i="1"/>
  <c r="D75" i="1"/>
  <c r="C75" i="1"/>
  <c r="F52" i="1"/>
  <c r="F50" i="1"/>
  <c r="K47" i="1"/>
  <c r="J47" i="1"/>
  <c r="I47" i="1"/>
  <c r="H47" i="1"/>
  <c r="G47" i="1"/>
  <c r="K41" i="1"/>
  <c r="J41" i="1"/>
  <c r="I41" i="1"/>
  <c r="H41" i="1"/>
  <c r="G41" i="1"/>
  <c r="E41" i="1"/>
  <c r="D41" i="1"/>
  <c r="C41" i="1"/>
  <c r="F208" i="1" l="1"/>
  <c r="F113" i="1" l="1"/>
  <c r="C124" i="1"/>
  <c r="F48" i="1" l="1"/>
  <c r="F74" i="1" l="1"/>
  <c r="F73" i="1"/>
  <c r="F47" i="1" l="1"/>
  <c r="F142" i="2" l="1"/>
  <c r="E42" i="1" l="1"/>
  <c r="U196" i="1" l="1"/>
  <c r="S29" i="19" s="1"/>
  <c r="T196" i="1"/>
  <c r="R29" i="19" s="1"/>
  <c r="S196" i="1"/>
  <c r="Q29" i="19" s="1"/>
  <c r="R196" i="1"/>
  <c r="P29" i="19" s="1"/>
  <c r="Q196" i="1"/>
  <c r="O29" i="19" s="1"/>
  <c r="F165" i="1" l="1"/>
  <c r="F164" i="1"/>
  <c r="F163" i="1"/>
  <c r="F162" i="1"/>
  <c r="F161" i="1"/>
  <c r="F157" i="1"/>
  <c r="F156" i="1"/>
  <c r="F155" i="1"/>
  <c r="F154" i="1"/>
  <c r="F153" i="1"/>
  <c r="F145" i="1"/>
  <c r="F144" i="1"/>
  <c r="F143" i="1"/>
  <c r="F139" i="1"/>
  <c r="F138" i="1"/>
  <c r="F137" i="1"/>
  <c r="F136" i="1"/>
  <c r="F123" i="1"/>
  <c r="F122" i="1"/>
  <c r="F117" i="1"/>
  <c r="F108" i="1"/>
  <c r="F102" i="1"/>
  <c r="F101" i="1"/>
  <c r="F100" i="1"/>
  <c r="F97" i="1"/>
  <c r="F96" i="1"/>
  <c r="F95" i="1"/>
  <c r="F94" i="1"/>
  <c r="F90" i="1"/>
  <c r="F89" i="1"/>
  <c r="F88" i="1"/>
  <c r="F87" i="1"/>
  <c r="F78" i="1"/>
  <c r="F77" i="1"/>
  <c r="F71" i="1"/>
  <c r="F70" i="1"/>
  <c r="F66" i="1"/>
  <c r="F65" i="1"/>
  <c r="F64" i="1"/>
  <c r="F63" i="1"/>
  <c r="F46" i="1"/>
  <c r="F44" i="1"/>
  <c r="F39" i="1"/>
  <c r="F38" i="1"/>
  <c r="F37" i="1"/>
  <c r="F36" i="1"/>
  <c r="F138" i="2"/>
  <c r="F136" i="2"/>
  <c r="F130" i="2"/>
  <c r="F129" i="2"/>
  <c r="F128" i="2"/>
  <c r="F125" i="2"/>
  <c r="F123" i="2"/>
  <c r="F122" i="2"/>
  <c r="F117" i="2"/>
  <c r="F116" i="2"/>
  <c r="F115" i="2"/>
  <c r="F114" i="2"/>
  <c r="F110" i="2"/>
  <c r="F108" i="2"/>
  <c r="F107" i="2"/>
  <c r="F101" i="2"/>
  <c r="F100" i="2"/>
  <c r="F99" i="2"/>
  <c r="F98" i="2"/>
  <c r="F97" i="2"/>
  <c r="F96" i="2"/>
  <c r="F95" i="2"/>
  <c r="F92" i="2"/>
  <c r="F91" i="2"/>
  <c r="F90" i="2"/>
  <c r="F89" i="2"/>
  <c r="F88" i="2"/>
  <c r="F87" i="2"/>
  <c r="F84" i="2"/>
  <c r="F83" i="2"/>
  <c r="F82" i="2"/>
  <c r="F81" i="2"/>
  <c r="F77" i="2"/>
  <c r="F75" i="2"/>
  <c r="F62" i="2"/>
  <c r="F68" i="2"/>
  <c r="F67" i="2"/>
  <c r="F66" i="2"/>
  <c r="F65" i="2"/>
  <c r="F64" i="2"/>
  <c r="F63" i="2"/>
  <c r="F59" i="2"/>
  <c r="F58" i="2"/>
  <c r="F57" i="2"/>
  <c r="F56" i="2"/>
  <c r="F55" i="2"/>
  <c r="F52" i="2"/>
  <c r="F51" i="2"/>
  <c r="F50" i="2"/>
  <c r="F49" i="2"/>
  <c r="F45" i="2"/>
  <c r="F43" i="2"/>
  <c r="F36" i="2"/>
  <c r="F35" i="2"/>
  <c r="F34" i="2"/>
  <c r="F33" i="2"/>
  <c r="F32" i="2"/>
  <c r="F31" i="2"/>
  <c r="F30" i="2"/>
  <c r="F27" i="2"/>
  <c r="F26" i="2"/>
  <c r="F25" i="2"/>
  <c r="F24" i="2"/>
  <c r="F23" i="2"/>
  <c r="F22" i="2"/>
  <c r="F17" i="2"/>
  <c r="F16" i="2"/>
  <c r="F15" i="2"/>
  <c r="F14" i="2"/>
  <c r="D178" i="1" l="1"/>
  <c r="C178" i="1"/>
  <c r="D177" i="1"/>
  <c r="C177" i="1"/>
  <c r="D176" i="1"/>
  <c r="C176" i="1"/>
  <c r="C59" i="24" l="1"/>
  <c r="E59" i="24"/>
  <c r="G59" i="24"/>
  <c r="I59" i="24"/>
  <c r="K59" i="24"/>
  <c r="M59" i="24"/>
  <c r="N59" i="24"/>
  <c r="D59" i="24"/>
  <c r="F59" i="24"/>
  <c r="H59" i="24"/>
  <c r="J59" i="24"/>
  <c r="L59" i="24"/>
  <c r="G212" i="1"/>
  <c r="D31" i="42" s="1"/>
  <c r="I212" i="1"/>
  <c r="D33" i="42" s="1"/>
  <c r="K212" i="1"/>
  <c r="D35" i="42" s="1"/>
  <c r="M212" i="1"/>
  <c r="D37" i="42" s="1"/>
  <c r="O212" i="1"/>
  <c r="D39" i="42" s="1"/>
  <c r="Q212" i="1"/>
  <c r="S212" i="1"/>
  <c r="U212" i="1"/>
  <c r="D212" i="1"/>
  <c r="D30" i="42" s="1"/>
  <c r="H212" i="1"/>
  <c r="D32" i="42" s="1"/>
  <c r="J212" i="1"/>
  <c r="D34" i="42" s="1"/>
  <c r="L212" i="1"/>
  <c r="D36" i="42" s="1"/>
  <c r="N212" i="1"/>
  <c r="D38" i="42" s="1"/>
  <c r="P212" i="1"/>
  <c r="D40" i="42" s="1"/>
  <c r="R212" i="1"/>
  <c r="T212" i="1"/>
  <c r="C212" i="1"/>
  <c r="D29" i="42" s="1"/>
  <c r="O158" i="2"/>
  <c r="M158" i="2"/>
  <c r="K158" i="2"/>
  <c r="I158" i="2"/>
  <c r="G158" i="2"/>
  <c r="C158" i="2"/>
  <c r="P158" i="2"/>
  <c r="N158" i="2"/>
  <c r="L158" i="2"/>
  <c r="J158" i="2"/>
  <c r="H158" i="2"/>
  <c r="D158" i="2"/>
  <c r="K17" i="1"/>
  <c r="J17" i="1"/>
  <c r="I17" i="1"/>
  <c r="H17" i="1"/>
  <c r="G17" i="1"/>
  <c r="E17" i="1"/>
  <c r="D17" i="1"/>
  <c r="C17" i="1"/>
  <c r="F41" i="1"/>
  <c r="F17" i="1" l="1"/>
  <c r="K42" i="1"/>
  <c r="J42" i="1"/>
  <c r="I42" i="1"/>
  <c r="H42" i="1"/>
  <c r="G42" i="1"/>
  <c r="D42" i="1"/>
  <c r="F42" i="1" s="1"/>
  <c r="J2474" i="38" l="1"/>
  <c r="J2473" i="38"/>
  <c r="J2472" i="38"/>
  <c r="J2471" i="38"/>
  <c r="J2470" i="38"/>
  <c r="J2469" i="38"/>
  <c r="J2468" i="38"/>
  <c r="J2467" i="38"/>
  <c r="J2466" i="38"/>
  <c r="J2465" i="38"/>
  <c r="J2464" i="38"/>
  <c r="J2463" i="38"/>
  <c r="J2462" i="38"/>
  <c r="J2461" i="38"/>
  <c r="J2460" i="38"/>
  <c r="J2459" i="38"/>
  <c r="J2458" i="38"/>
  <c r="J2457" i="38"/>
  <c r="J2456" i="38"/>
  <c r="J2455" i="38"/>
  <c r="J2454" i="38"/>
  <c r="J2453" i="38"/>
  <c r="J2452" i="38"/>
  <c r="J2451" i="38"/>
  <c r="J2450" i="38"/>
  <c r="J2449" i="38"/>
  <c r="J2448" i="38"/>
  <c r="J2447" i="38"/>
  <c r="J2446" i="38"/>
  <c r="J2445" i="38"/>
  <c r="J2444" i="38"/>
  <c r="J2443" i="38"/>
  <c r="J2442" i="38"/>
  <c r="J2441" i="38"/>
  <c r="J2440" i="38"/>
  <c r="J2439" i="38"/>
  <c r="J2438" i="38"/>
  <c r="J2437" i="38"/>
  <c r="J2436" i="38"/>
  <c r="J2435" i="38"/>
  <c r="J2434" i="38"/>
  <c r="J2433" i="38"/>
  <c r="J2432" i="38"/>
  <c r="J2431" i="38"/>
  <c r="J2430" i="38"/>
  <c r="J2429" i="38"/>
  <c r="J2428" i="38"/>
  <c r="J2427" i="38"/>
  <c r="J2426" i="38"/>
  <c r="J2425" i="38"/>
  <c r="J2424" i="38"/>
  <c r="J2423" i="38"/>
  <c r="J2422" i="38"/>
  <c r="J2421" i="38"/>
  <c r="J2420" i="38"/>
  <c r="J2419" i="38"/>
  <c r="J2418" i="38"/>
  <c r="J2417" i="38"/>
  <c r="J2416" i="38"/>
  <c r="J2415" i="38"/>
  <c r="J2414" i="38"/>
  <c r="J2413" i="38"/>
  <c r="J2412" i="38"/>
  <c r="J2411" i="38"/>
  <c r="J2410" i="38"/>
  <c r="J2409" i="38"/>
  <c r="J2408" i="38"/>
  <c r="J2407" i="38"/>
  <c r="J2406" i="38"/>
  <c r="J2405" i="38"/>
  <c r="J2404" i="38"/>
  <c r="J2403" i="38"/>
  <c r="J2402" i="38"/>
  <c r="J2401" i="38"/>
  <c r="J2400" i="38"/>
  <c r="J2399" i="38"/>
  <c r="J2398" i="38"/>
  <c r="J2397" i="38"/>
  <c r="J2396" i="38"/>
  <c r="J2395" i="38"/>
  <c r="J2394" i="38"/>
  <c r="J2393" i="38"/>
  <c r="J2392" i="38"/>
  <c r="J2391" i="38"/>
  <c r="J2390" i="38"/>
  <c r="J2389" i="38"/>
  <c r="J2388" i="38"/>
  <c r="J2387" i="38"/>
  <c r="J2386" i="38"/>
  <c r="J2385" i="38"/>
  <c r="J2384" i="38"/>
  <c r="J2383" i="38"/>
  <c r="J2382" i="38"/>
  <c r="J2381" i="38"/>
  <c r="J2380" i="38"/>
  <c r="J2379" i="38"/>
  <c r="J2378" i="38"/>
  <c r="J2377" i="38"/>
  <c r="J2376" i="38"/>
  <c r="J2375" i="38"/>
  <c r="J2374" i="38"/>
  <c r="J2373" i="38"/>
  <c r="J2372" i="38"/>
  <c r="J2371" i="38"/>
  <c r="J2370" i="38"/>
  <c r="J2369" i="38"/>
  <c r="J2368" i="38"/>
  <c r="J2367" i="38"/>
  <c r="J2366" i="38"/>
  <c r="J2365" i="38"/>
  <c r="J2364" i="38"/>
  <c r="J2363" i="38"/>
  <c r="J2362" i="38"/>
  <c r="J2361" i="38"/>
  <c r="J2360" i="38"/>
  <c r="J2359" i="38"/>
  <c r="J2358" i="38"/>
  <c r="J2357" i="38"/>
  <c r="J2356" i="38"/>
  <c r="J2355" i="38"/>
  <c r="J2354" i="38"/>
  <c r="J2353" i="38"/>
  <c r="J2352" i="38"/>
  <c r="J2351" i="38"/>
  <c r="J2350" i="38"/>
  <c r="J2349" i="38"/>
  <c r="J2348" i="38"/>
  <c r="J2347" i="38"/>
  <c r="J2346" i="38"/>
  <c r="J2345" i="38"/>
  <c r="J2344" i="38"/>
  <c r="J2343" i="38"/>
  <c r="J2342" i="38"/>
  <c r="J2341" i="38"/>
  <c r="J2340" i="38"/>
  <c r="J2339" i="38"/>
  <c r="J2338" i="38"/>
  <c r="J2337" i="38"/>
  <c r="J2336" i="38"/>
  <c r="J2335" i="38"/>
  <c r="J2334" i="38"/>
  <c r="J2333" i="38"/>
  <c r="J2332" i="38"/>
  <c r="J2331" i="38"/>
  <c r="J2330" i="38"/>
  <c r="J2329" i="38"/>
  <c r="J2328" i="38"/>
  <c r="J2327" i="38"/>
  <c r="J2326" i="38"/>
  <c r="J2325" i="38"/>
  <c r="J2324" i="38"/>
  <c r="J2323" i="38"/>
  <c r="J2322" i="38"/>
  <c r="J2321" i="38"/>
  <c r="J2320" i="38"/>
  <c r="J2319" i="38"/>
  <c r="J2318" i="38"/>
  <c r="J2317" i="38"/>
  <c r="J2316" i="38"/>
  <c r="J2315" i="38"/>
  <c r="J2314" i="38"/>
  <c r="J2313" i="38"/>
  <c r="J2312" i="38"/>
  <c r="J2311" i="38"/>
  <c r="J2310" i="38"/>
  <c r="J2309" i="38"/>
  <c r="J2308" i="38"/>
  <c r="J2307" i="38"/>
  <c r="J2306" i="38"/>
  <c r="J2305" i="38"/>
  <c r="J2304" i="38"/>
  <c r="J2303" i="38"/>
  <c r="J2302" i="38"/>
  <c r="J2301" i="38"/>
  <c r="J2300" i="38"/>
  <c r="J2299" i="38"/>
  <c r="J2298" i="38"/>
  <c r="J2297" i="38"/>
  <c r="J2296" i="38"/>
  <c r="J2295" i="38"/>
  <c r="J2294" i="38"/>
  <c r="J2293" i="38"/>
  <c r="J2292" i="38"/>
  <c r="J2291" i="38"/>
  <c r="J2290" i="38"/>
  <c r="J2289" i="38"/>
  <c r="J2288" i="38"/>
  <c r="J2287" i="38"/>
  <c r="J2286" i="38"/>
  <c r="J2285" i="38"/>
  <c r="J2284" i="38"/>
  <c r="J2283" i="38"/>
  <c r="J2282" i="38"/>
  <c r="J2281" i="38"/>
  <c r="J2280" i="38"/>
  <c r="J2279" i="38"/>
  <c r="J2278" i="38"/>
  <c r="J2277" i="38"/>
  <c r="J2276" i="38"/>
  <c r="J2275" i="38"/>
  <c r="J2274" i="38"/>
  <c r="J2273" i="38"/>
  <c r="J2272" i="38"/>
  <c r="J2271" i="38"/>
  <c r="J2270" i="38"/>
  <c r="J2269" i="38"/>
  <c r="J2268" i="38"/>
  <c r="J2267" i="38"/>
  <c r="J2266" i="38"/>
  <c r="J2265" i="38"/>
  <c r="J2264" i="38"/>
  <c r="J2263" i="38"/>
  <c r="J2262" i="38"/>
  <c r="J2261" i="38"/>
  <c r="J2260" i="38"/>
  <c r="J2259" i="38"/>
  <c r="J2258" i="38"/>
  <c r="J2257" i="38"/>
  <c r="J2256" i="38"/>
  <c r="J2255" i="38"/>
  <c r="J2254" i="38"/>
  <c r="J2253" i="38"/>
  <c r="J2252" i="38"/>
  <c r="J2251" i="38"/>
  <c r="J2250" i="38"/>
  <c r="J2249" i="38"/>
  <c r="J2248" i="38"/>
  <c r="J2247" i="38"/>
  <c r="J2246" i="38"/>
  <c r="J2245" i="38"/>
  <c r="J2244" i="38"/>
  <c r="J2243" i="38"/>
  <c r="J2242" i="38"/>
  <c r="J2241" i="38"/>
  <c r="J2240" i="38"/>
  <c r="J2239" i="38"/>
  <c r="J2238" i="38"/>
  <c r="J2237" i="38"/>
  <c r="J2236" i="38"/>
  <c r="J2235" i="38"/>
  <c r="J2234" i="38"/>
  <c r="J2233" i="38"/>
  <c r="J2232" i="38"/>
  <c r="J2231" i="38"/>
  <c r="J2230" i="38"/>
  <c r="J2229" i="38"/>
  <c r="J2228" i="38"/>
  <c r="J2227" i="38"/>
  <c r="J2226" i="38"/>
  <c r="J2225" i="38"/>
  <c r="J2224" i="38"/>
  <c r="J2223" i="38"/>
  <c r="J2222" i="38"/>
  <c r="J2221" i="38"/>
  <c r="J2220" i="38"/>
  <c r="J2219" i="38"/>
  <c r="J2218" i="38"/>
  <c r="J2217" i="38"/>
  <c r="J2216" i="38"/>
  <c r="J2215" i="38"/>
  <c r="J2214" i="38"/>
  <c r="J2213" i="38"/>
  <c r="J2212" i="38"/>
  <c r="J2211" i="38"/>
  <c r="J2210" i="38"/>
  <c r="J2209" i="38"/>
  <c r="J2208" i="38"/>
  <c r="J2207" i="38"/>
  <c r="J2206" i="38"/>
  <c r="J2205" i="38"/>
  <c r="J2204" i="38"/>
  <c r="J2203" i="38"/>
  <c r="J2202" i="38"/>
  <c r="J2201" i="38"/>
  <c r="J2200" i="38"/>
  <c r="J2199" i="38"/>
  <c r="J2198" i="38"/>
  <c r="J2197" i="38"/>
  <c r="J2196" i="38"/>
  <c r="J2195" i="38"/>
  <c r="J2194" i="38"/>
  <c r="J2193" i="38"/>
  <c r="J2192" i="38"/>
  <c r="J2191" i="38"/>
  <c r="J2190" i="38"/>
  <c r="J2189" i="38"/>
  <c r="J2188" i="38"/>
  <c r="J2187" i="38"/>
  <c r="J2186" i="38"/>
  <c r="J2185" i="38"/>
  <c r="J2184" i="38"/>
  <c r="J2183" i="38"/>
  <c r="J2182" i="38"/>
  <c r="J2181" i="38"/>
  <c r="J2180" i="38"/>
  <c r="J2179" i="38"/>
  <c r="J2178" i="38"/>
  <c r="J2177" i="38"/>
  <c r="J2176" i="38"/>
  <c r="J2175" i="38"/>
  <c r="J2174" i="38"/>
  <c r="J2173" i="38"/>
  <c r="J2172" i="38"/>
  <c r="J2171" i="38"/>
  <c r="J2170" i="38"/>
  <c r="J2169" i="38"/>
  <c r="J2168" i="38"/>
  <c r="J2167" i="38"/>
  <c r="J2166" i="38"/>
  <c r="J2165" i="38"/>
  <c r="J2164" i="38"/>
  <c r="J2163" i="38"/>
  <c r="J2162" i="38"/>
  <c r="J2161" i="38"/>
  <c r="J2160" i="38"/>
  <c r="J2159" i="38"/>
  <c r="J2158" i="38"/>
  <c r="J2157" i="38"/>
  <c r="J2156" i="38"/>
  <c r="J2155" i="38"/>
  <c r="J2154" i="38"/>
  <c r="J2153" i="38"/>
  <c r="J2152" i="38"/>
  <c r="J2151" i="38"/>
  <c r="J2150" i="38"/>
  <c r="J2149" i="38"/>
  <c r="J2148" i="38"/>
  <c r="J2147" i="38"/>
  <c r="J2146" i="38"/>
  <c r="J2145" i="38"/>
  <c r="J2144" i="38"/>
  <c r="J2143" i="38"/>
  <c r="J2142" i="38"/>
  <c r="J2141" i="38"/>
  <c r="J2140" i="38"/>
  <c r="J2139" i="38"/>
  <c r="J2138" i="38"/>
  <c r="J2137" i="38"/>
  <c r="J2136" i="38"/>
  <c r="J2135" i="38"/>
  <c r="J2134" i="38"/>
  <c r="J2133" i="38"/>
  <c r="J2132" i="38"/>
  <c r="J2131" i="38"/>
  <c r="J2130" i="38"/>
  <c r="J2129" i="38"/>
  <c r="J2128" i="38"/>
  <c r="J2127" i="38"/>
  <c r="J2126" i="38"/>
  <c r="J2125" i="38"/>
  <c r="J2124" i="38"/>
  <c r="J2123" i="38"/>
  <c r="J2122" i="38"/>
  <c r="J2121" i="38"/>
  <c r="J2120" i="38"/>
  <c r="J2119" i="38"/>
  <c r="J2118" i="38"/>
  <c r="J2117" i="38"/>
  <c r="J2116" i="38"/>
  <c r="J2115" i="38"/>
  <c r="J2114" i="38"/>
  <c r="J2113" i="38"/>
  <c r="J2112" i="38"/>
  <c r="J2111" i="38"/>
  <c r="J2110" i="38"/>
  <c r="J2109" i="38"/>
  <c r="J2108" i="38"/>
  <c r="J2107" i="38"/>
  <c r="J2106" i="38"/>
  <c r="J2105" i="38"/>
  <c r="J2104" i="38"/>
  <c r="J2103" i="38"/>
  <c r="J2102" i="38"/>
  <c r="J2101" i="38"/>
  <c r="J2100" i="38"/>
  <c r="J2099" i="38"/>
  <c r="J2098" i="38"/>
  <c r="J2097" i="38"/>
  <c r="J2096" i="38"/>
  <c r="J2095" i="38"/>
  <c r="J2094" i="38"/>
  <c r="J2093" i="38"/>
  <c r="J2092" i="38"/>
  <c r="J2091" i="38"/>
  <c r="J2090" i="38"/>
  <c r="J2089" i="38"/>
  <c r="J2088" i="38"/>
  <c r="J2087" i="38"/>
  <c r="J2086" i="38"/>
  <c r="J2085" i="38"/>
  <c r="J2084" i="38"/>
  <c r="J2083" i="38"/>
  <c r="J2082" i="38"/>
  <c r="J2081" i="38"/>
  <c r="J2080" i="38"/>
  <c r="J2079" i="38"/>
  <c r="J2078" i="38"/>
  <c r="J2077" i="38"/>
  <c r="J2076" i="38"/>
  <c r="J2075" i="38"/>
  <c r="J2074" i="38"/>
  <c r="J2073" i="38"/>
  <c r="J2072" i="38"/>
  <c r="J2071" i="38"/>
  <c r="J2070" i="38"/>
  <c r="J2069" i="38"/>
  <c r="J2068" i="38"/>
  <c r="J2067" i="38"/>
  <c r="J2066" i="38"/>
  <c r="J2065" i="38"/>
  <c r="J2064" i="38"/>
  <c r="J2063" i="38"/>
  <c r="J2062" i="38"/>
  <c r="J2061" i="38"/>
  <c r="J2060" i="38"/>
  <c r="J2059" i="38"/>
  <c r="J2058" i="38"/>
  <c r="J2057" i="38"/>
  <c r="J2056" i="38"/>
  <c r="J2055" i="38"/>
  <c r="J2054" i="38"/>
  <c r="J2053" i="38"/>
  <c r="J2052" i="38"/>
  <c r="J2051" i="38"/>
  <c r="J2050" i="38"/>
  <c r="J2049" i="38"/>
  <c r="J2048" i="38"/>
  <c r="J2047" i="38"/>
  <c r="J2046" i="38"/>
  <c r="J2045" i="38"/>
  <c r="J2044" i="38"/>
  <c r="J2043" i="38"/>
  <c r="J2042" i="38"/>
  <c r="J2041" i="38"/>
  <c r="J2040" i="38"/>
  <c r="J2039" i="38"/>
  <c r="J2038" i="38"/>
  <c r="J2037" i="38"/>
  <c r="J2036" i="38"/>
  <c r="J2035" i="38"/>
  <c r="J2034" i="38"/>
  <c r="J2033" i="38"/>
  <c r="J2032" i="38"/>
  <c r="J2031" i="38"/>
  <c r="J2030" i="38"/>
  <c r="J2029" i="38"/>
  <c r="J2028" i="38"/>
  <c r="J2027" i="38"/>
  <c r="J2026" i="38"/>
  <c r="J2025" i="38"/>
  <c r="J2024" i="38"/>
  <c r="J2023" i="38"/>
  <c r="J2022" i="38"/>
  <c r="J2021" i="38"/>
  <c r="J2020" i="38"/>
  <c r="J2019" i="38"/>
  <c r="J2018" i="38"/>
  <c r="J2017" i="38"/>
  <c r="J2016" i="38"/>
  <c r="J2015" i="38"/>
  <c r="J2014" i="38"/>
  <c r="J2013" i="38"/>
  <c r="J2012" i="38"/>
  <c r="J2011" i="38"/>
  <c r="J2010" i="38"/>
  <c r="J2009" i="38"/>
  <c r="J2008" i="38"/>
  <c r="J2007" i="38"/>
  <c r="J2006" i="38"/>
  <c r="J2005" i="38"/>
  <c r="J2004" i="38"/>
  <c r="J2003" i="38"/>
  <c r="J2002" i="38"/>
  <c r="J2001" i="38"/>
  <c r="J2000" i="38"/>
  <c r="J1999" i="38"/>
  <c r="J1998" i="38"/>
  <c r="J1997" i="38"/>
  <c r="J1996" i="38"/>
  <c r="J1995" i="38"/>
  <c r="J1994" i="38"/>
  <c r="J1993" i="38"/>
  <c r="J1992" i="38"/>
  <c r="J1991" i="38"/>
  <c r="J1990" i="38"/>
  <c r="J1989" i="38"/>
  <c r="J1988" i="38"/>
  <c r="J1987" i="38"/>
  <c r="J1986" i="38"/>
  <c r="J1985" i="38"/>
  <c r="J1984" i="38"/>
  <c r="J1983" i="38"/>
  <c r="J1982" i="38"/>
  <c r="J1981" i="38"/>
  <c r="J1980" i="38"/>
  <c r="J1979" i="38"/>
  <c r="J1978" i="38"/>
  <c r="J1977" i="38"/>
  <c r="J1976" i="38"/>
  <c r="J1975" i="38"/>
  <c r="J1974" i="38"/>
  <c r="J1973" i="38"/>
  <c r="J1972" i="38"/>
  <c r="J1971" i="38"/>
  <c r="J1970" i="38"/>
  <c r="J1969" i="38"/>
  <c r="J1968" i="38"/>
  <c r="J1967" i="38"/>
  <c r="J1966" i="38"/>
  <c r="J1965" i="38"/>
  <c r="J1964" i="38"/>
  <c r="J1963" i="38"/>
  <c r="J1962" i="38"/>
  <c r="J1961" i="38"/>
  <c r="J1960" i="38"/>
  <c r="J1959" i="38"/>
  <c r="J1958" i="38"/>
  <c r="J1957" i="38"/>
  <c r="J1956" i="38"/>
  <c r="J1955" i="38"/>
  <c r="J1954" i="38"/>
  <c r="J1953" i="38"/>
  <c r="J1952" i="38"/>
  <c r="J1951" i="38"/>
  <c r="J1950" i="38"/>
  <c r="J1949" i="38"/>
  <c r="J1948" i="38"/>
  <c r="J1947" i="38"/>
  <c r="J1946" i="38"/>
  <c r="J1945" i="38"/>
  <c r="J1944" i="38"/>
  <c r="J1943" i="38"/>
  <c r="J1942" i="38"/>
  <c r="J1941" i="38"/>
  <c r="J1940" i="38"/>
  <c r="J1939" i="38"/>
  <c r="J1938" i="38"/>
  <c r="J1937" i="38"/>
  <c r="J1936" i="38"/>
  <c r="J1935" i="38"/>
  <c r="J1934" i="38"/>
  <c r="J1933" i="38"/>
  <c r="J1932" i="38"/>
  <c r="J1931" i="38"/>
  <c r="J1930" i="38"/>
  <c r="J1929" i="38"/>
  <c r="J1928" i="38"/>
  <c r="J1927" i="38"/>
  <c r="J1926" i="38"/>
  <c r="J1925" i="38"/>
  <c r="J1924" i="38"/>
  <c r="J1923" i="38"/>
  <c r="J1922" i="38"/>
  <c r="J1921" i="38"/>
  <c r="J1920" i="38"/>
  <c r="J1919" i="38"/>
  <c r="J1918" i="38"/>
  <c r="J1917" i="38"/>
  <c r="J1916" i="38"/>
  <c r="J1915" i="38"/>
  <c r="J1914" i="38"/>
  <c r="J1913" i="38"/>
  <c r="J1912" i="38"/>
  <c r="J1911" i="38"/>
  <c r="J1910" i="38"/>
  <c r="J1909" i="38"/>
  <c r="J1908" i="38"/>
  <c r="J1907" i="38"/>
  <c r="J1906" i="38"/>
  <c r="J1905" i="38"/>
  <c r="J1904" i="38"/>
  <c r="J1903" i="38"/>
  <c r="J1902" i="38"/>
  <c r="J1901" i="38"/>
  <c r="J1900" i="38"/>
  <c r="J1899" i="38"/>
  <c r="J1898" i="38"/>
  <c r="J1897" i="38"/>
  <c r="J1896" i="38"/>
  <c r="J1895" i="38"/>
  <c r="J1894" i="38"/>
  <c r="J1893" i="38"/>
  <c r="J1892" i="38"/>
  <c r="J1891" i="38"/>
  <c r="J1890" i="38"/>
  <c r="J1889" i="38"/>
  <c r="J1888" i="38"/>
  <c r="J1887" i="38"/>
  <c r="J1886" i="38"/>
  <c r="J1885" i="38"/>
  <c r="J1884" i="38"/>
  <c r="J1883" i="38"/>
  <c r="J1882" i="38"/>
  <c r="J1881" i="38"/>
  <c r="J1880" i="38"/>
  <c r="J1879" i="38"/>
  <c r="J1878" i="38"/>
  <c r="J1877" i="38"/>
  <c r="J1876" i="38"/>
  <c r="J1875" i="38"/>
  <c r="J1874" i="38"/>
  <c r="J1873" i="38"/>
  <c r="J1872" i="38"/>
  <c r="J1871" i="38"/>
  <c r="J1870" i="38"/>
  <c r="J1869" i="38"/>
  <c r="J1868" i="38"/>
  <c r="J1867" i="38"/>
  <c r="J1866" i="38"/>
  <c r="J1865" i="38"/>
  <c r="J1864" i="38"/>
  <c r="J1863" i="38"/>
  <c r="J1862" i="38"/>
  <c r="J1861" i="38"/>
  <c r="J1860" i="38"/>
  <c r="J1859" i="38"/>
  <c r="J1858" i="38"/>
  <c r="J1857" i="38"/>
  <c r="J1856" i="38"/>
  <c r="J1855" i="38"/>
  <c r="J1854" i="38"/>
  <c r="J1853" i="38"/>
  <c r="J1852" i="38"/>
  <c r="J1851" i="38"/>
  <c r="J1850" i="38"/>
  <c r="J1849" i="38"/>
  <c r="J1848" i="38"/>
  <c r="J1847" i="38"/>
  <c r="J1846" i="38"/>
  <c r="J1845" i="38"/>
  <c r="J1844" i="38"/>
  <c r="J1843" i="38"/>
  <c r="J1842" i="38"/>
  <c r="J1841" i="38"/>
  <c r="J1840" i="38"/>
  <c r="J1839" i="38"/>
  <c r="J1838" i="38"/>
  <c r="J1837" i="38"/>
  <c r="J1836" i="38"/>
  <c r="J1835" i="38"/>
  <c r="J1834" i="38"/>
  <c r="J1833" i="38"/>
  <c r="J1832" i="38"/>
  <c r="J1831" i="38"/>
  <c r="J1830" i="38"/>
  <c r="J1829" i="38"/>
  <c r="J1828" i="38"/>
  <c r="J1827" i="38"/>
  <c r="J1826" i="38"/>
  <c r="J1825" i="38"/>
  <c r="J1824" i="38"/>
  <c r="J1823" i="38"/>
  <c r="J1822" i="38"/>
  <c r="J1821" i="38"/>
  <c r="J1820" i="38"/>
  <c r="J1819" i="38"/>
  <c r="J1818" i="38"/>
  <c r="J1817" i="38"/>
  <c r="J1816" i="38"/>
  <c r="J1815" i="38"/>
  <c r="J1814" i="38"/>
  <c r="J1813" i="38"/>
  <c r="J1812" i="38"/>
  <c r="J1811" i="38"/>
  <c r="J1810" i="38"/>
  <c r="J1809" i="38"/>
  <c r="J1808" i="38"/>
  <c r="J1807" i="38"/>
  <c r="J1806" i="38"/>
  <c r="J1805" i="38"/>
  <c r="J1804" i="38"/>
  <c r="J1803" i="38"/>
  <c r="J1802" i="38"/>
  <c r="J1801" i="38"/>
  <c r="J1800" i="38"/>
  <c r="J1799" i="38"/>
  <c r="J1798" i="38"/>
  <c r="J1797" i="38"/>
  <c r="J1796" i="38"/>
  <c r="J1795" i="38"/>
  <c r="J1794" i="38"/>
  <c r="J1793" i="38"/>
  <c r="J1792" i="38"/>
  <c r="J1791" i="38"/>
  <c r="J1790" i="38"/>
  <c r="J1789" i="38"/>
  <c r="J1788" i="38"/>
  <c r="J1787" i="38"/>
  <c r="J1786" i="38"/>
  <c r="J1785" i="38"/>
  <c r="J1784" i="38"/>
  <c r="J1783" i="38"/>
  <c r="J1782" i="38"/>
  <c r="J1781" i="38"/>
  <c r="J1780" i="38"/>
  <c r="J1779" i="38"/>
  <c r="J1778" i="38"/>
  <c r="J1777" i="38"/>
  <c r="J1776" i="38"/>
  <c r="J1775" i="38"/>
  <c r="J1774" i="38"/>
  <c r="J1773" i="38"/>
  <c r="J1772" i="38"/>
  <c r="J1771" i="38"/>
  <c r="J1770" i="38"/>
  <c r="J1769" i="38"/>
  <c r="J1768" i="38"/>
  <c r="J1767" i="38"/>
  <c r="J1766" i="38"/>
  <c r="J1765" i="38"/>
  <c r="J1764" i="38"/>
  <c r="J1763" i="38"/>
  <c r="J1762" i="38"/>
  <c r="J1761" i="38"/>
  <c r="J1760" i="38"/>
  <c r="J1759" i="38"/>
  <c r="J1758" i="38"/>
  <c r="J1757" i="38"/>
  <c r="J1756" i="38"/>
  <c r="J1755" i="38"/>
  <c r="J1754" i="38"/>
  <c r="J1753" i="38"/>
  <c r="J1752" i="38"/>
  <c r="J1751" i="38"/>
  <c r="J1750" i="38"/>
  <c r="J1749" i="38"/>
  <c r="J1748" i="38"/>
  <c r="J1747" i="38"/>
  <c r="J1746" i="38"/>
  <c r="J1745" i="38"/>
  <c r="J1744" i="38"/>
  <c r="J1743" i="38"/>
  <c r="J1742" i="38"/>
  <c r="J1741" i="38"/>
  <c r="J1740" i="38"/>
  <c r="J1739" i="38"/>
  <c r="J1738" i="38"/>
  <c r="J1737" i="38"/>
  <c r="J1736" i="38"/>
  <c r="J1735" i="38"/>
  <c r="J1734" i="38"/>
  <c r="J1733" i="38"/>
  <c r="J1732" i="38"/>
  <c r="J1731" i="38"/>
  <c r="J1730" i="38"/>
  <c r="J1729" i="38"/>
  <c r="J1728" i="38"/>
  <c r="J1727" i="38"/>
  <c r="J1726" i="38"/>
  <c r="J1725" i="38"/>
  <c r="J1724" i="38"/>
  <c r="J1723" i="38"/>
  <c r="J1722" i="38"/>
  <c r="J1721" i="38"/>
  <c r="J1720" i="38"/>
  <c r="J1719" i="38"/>
  <c r="J1718" i="38"/>
  <c r="J1717" i="38"/>
  <c r="J1716" i="38"/>
  <c r="J1715" i="38"/>
  <c r="J1714" i="38"/>
  <c r="J1713" i="38"/>
  <c r="J1712" i="38"/>
  <c r="J1711" i="38"/>
  <c r="J1710" i="38"/>
  <c r="J1709" i="38"/>
  <c r="J1708" i="38"/>
  <c r="J1707" i="38"/>
  <c r="J1706" i="38"/>
  <c r="J1705" i="38"/>
  <c r="J1704" i="38"/>
  <c r="J1703" i="38"/>
  <c r="J1702" i="38"/>
  <c r="J1701" i="38"/>
  <c r="J1700" i="38"/>
  <c r="J1699" i="38"/>
  <c r="J1698" i="38"/>
  <c r="J1697" i="38"/>
  <c r="J1696" i="38"/>
  <c r="J1695" i="38"/>
  <c r="J1694" i="38"/>
  <c r="J1693" i="38"/>
  <c r="J1692" i="38"/>
  <c r="J1691" i="38"/>
  <c r="J1690" i="38"/>
  <c r="J1689" i="38"/>
  <c r="J1688" i="38"/>
  <c r="J1687" i="38"/>
  <c r="J1686" i="38"/>
  <c r="J1685" i="38"/>
  <c r="J1684" i="38"/>
  <c r="J1683" i="38"/>
  <c r="J1682" i="38"/>
  <c r="J1681" i="38"/>
  <c r="J1680" i="38"/>
  <c r="J1679" i="38"/>
  <c r="J1678" i="38"/>
  <c r="J1677" i="38"/>
  <c r="J1676" i="38"/>
  <c r="J1675" i="38"/>
  <c r="J1674" i="38"/>
  <c r="J1673" i="38"/>
  <c r="J1672" i="38"/>
  <c r="J1671" i="38"/>
  <c r="J1670" i="38"/>
  <c r="J1669" i="38"/>
  <c r="J1668" i="38"/>
  <c r="J1667" i="38"/>
  <c r="J1666" i="38"/>
  <c r="J1665" i="38"/>
  <c r="J1664" i="38"/>
  <c r="J1663" i="38"/>
  <c r="J1662" i="38"/>
  <c r="J1661" i="38"/>
  <c r="J1660" i="38"/>
  <c r="J1659" i="38"/>
  <c r="J1658" i="38"/>
  <c r="J1657" i="38"/>
  <c r="J1656" i="38"/>
  <c r="J1655" i="38"/>
  <c r="J1654" i="38"/>
  <c r="J1653" i="38"/>
  <c r="J1652" i="38"/>
  <c r="J1651" i="38"/>
  <c r="J1650" i="38"/>
  <c r="J1649" i="38"/>
  <c r="J1648" i="38"/>
  <c r="J1647" i="38"/>
  <c r="J1646" i="38"/>
  <c r="J1645" i="38"/>
  <c r="J1644" i="38"/>
  <c r="J1643" i="38"/>
  <c r="J1642" i="38"/>
  <c r="J1641" i="38"/>
  <c r="J1640" i="38"/>
  <c r="J1639" i="38"/>
  <c r="J1638" i="38"/>
  <c r="J1637" i="38"/>
  <c r="J1636" i="38"/>
  <c r="J1635" i="38"/>
  <c r="J1634" i="38"/>
  <c r="J1633" i="38"/>
  <c r="J1632" i="38"/>
  <c r="J1631" i="38"/>
  <c r="J1630" i="38"/>
  <c r="J1629" i="38"/>
  <c r="J1628" i="38"/>
  <c r="J1627" i="38"/>
  <c r="J1626" i="38"/>
  <c r="J1625" i="38"/>
  <c r="J1624" i="38"/>
  <c r="J1623" i="38"/>
  <c r="J1622" i="38"/>
  <c r="J1621" i="38"/>
  <c r="J1620" i="38"/>
  <c r="J1619" i="38"/>
  <c r="J1618" i="38"/>
  <c r="J1617" i="38"/>
  <c r="J1616" i="38"/>
  <c r="J1615" i="38"/>
  <c r="J1614" i="38"/>
  <c r="J1613" i="38"/>
  <c r="J1612" i="38"/>
  <c r="J1611" i="38"/>
  <c r="J1610" i="38"/>
  <c r="J1609" i="38"/>
  <c r="J1608" i="38"/>
  <c r="J1607" i="38"/>
  <c r="J1606" i="38"/>
  <c r="J1605" i="38"/>
  <c r="J1604" i="38"/>
  <c r="J1603" i="38"/>
  <c r="J1602" i="38"/>
  <c r="J1601" i="38"/>
  <c r="J1600" i="38"/>
  <c r="J1599" i="38"/>
  <c r="J1598" i="38"/>
  <c r="J1597" i="38"/>
  <c r="J1596" i="38"/>
  <c r="J1595" i="38"/>
  <c r="J1594" i="38"/>
  <c r="J1593" i="38"/>
  <c r="J1592" i="38"/>
  <c r="J1591" i="38"/>
  <c r="J1590" i="38"/>
  <c r="J1589" i="38"/>
  <c r="J1588" i="38"/>
  <c r="J1587" i="38"/>
  <c r="J1586" i="38"/>
  <c r="J1585" i="38"/>
  <c r="J1584" i="38"/>
  <c r="J1583" i="38"/>
  <c r="J1582" i="38"/>
  <c r="J1581" i="38"/>
  <c r="J1580" i="38"/>
  <c r="J1579" i="38"/>
  <c r="J1578" i="38"/>
  <c r="J1577" i="38"/>
  <c r="J1576" i="38"/>
  <c r="J1575" i="38"/>
  <c r="J1574" i="38"/>
  <c r="J1573" i="38"/>
  <c r="J1572" i="38"/>
  <c r="J1571" i="38"/>
  <c r="J1570" i="38"/>
  <c r="J1569" i="38"/>
  <c r="J1568" i="38"/>
  <c r="J1567" i="38"/>
  <c r="J1566" i="38"/>
  <c r="J1565" i="38"/>
  <c r="J1564" i="38"/>
  <c r="J1563" i="38"/>
  <c r="J1562" i="38"/>
  <c r="J1561" i="38"/>
  <c r="J1560" i="38"/>
  <c r="J1559" i="38"/>
  <c r="J1558" i="38"/>
  <c r="J1557" i="38"/>
  <c r="J1556" i="38"/>
  <c r="J1555" i="38"/>
  <c r="J1554" i="38"/>
  <c r="J1553" i="38"/>
  <c r="J1552" i="38"/>
  <c r="J1551" i="38"/>
  <c r="J1550" i="38"/>
  <c r="J1549" i="38"/>
  <c r="J1548" i="38"/>
  <c r="J1547" i="38"/>
  <c r="J1546" i="38"/>
  <c r="J1545" i="38"/>
  <c r="J1544" i="38"/>
  <c r="J1543" i="38"/>
  <c r="J1542" i="38"/>
  <c r="J1541" i="38"/>
  <c r="J1540" i="38"/>
  <c r="J1539" i="38"/>
  <c r="J1538" i="38"/>
  <c r="J1537" i="38"/>
  <c r="J1536" i="38"/>
  <c r="J1535" i="38"/>
  <c r="J1534" i="38"/>
  <c r="J1533" i="38"/>
  <c r="J1532" i="38"/>
  <c r="J1531" i="38"/>
  <c r="J1530" i="38"/>
  <c r="J1529" i="38"/>
  <c r="J1528" i="38"/>
  <c r="J1527" i="38"/>
  <c r="J1526" i="38"/>
  <c r="J1525" i="38"/>
  <c r="J1524" i="38"/>
  <c r="J1523" i="38"/>
  <c r="J1522" i="38"/>
  <c r="J1521" i="38"/>
  <c r="J1520" i="38"/>
  <c r="J1519" i="38"/>
  <c r="J1518" i="38"/>
  <c r="J1517" i="38"/>
  <c r="J1516" i="38"/>
  <c r="J1515" i="38"/>
  <c r="J1514" i="38"/>
  <c r="J1513" i="38"/>
  <c r="J1512" i="38"/>
  <c r="J1511" i="38"/>
  <c r="J1510" i="38"/>
  <c r="J1509" i="38"/>
  <c r="J1508" i="38"/>
  <c r="J1507" i="38"/>
  <c r="J1506" i="38"/>
  <c r="J1505" i="38"/>
  <c r="J1504" i="38"/>
  <c r="J1503" i="38"/>
  <c r="J1502" i="38"/>
  <c r="J1501" i="38"/>
  <c r="J1500" i="38"/>
  <c r="J1499" i="38"/>
  <c r="J1498" i="38"/>
  <c r="J1497" i="38"/>
  <c r="J1496" i="38"/>
  <c r="J1495" i="38"/>
  <c r="J1494" i="38"/>
  <c r="J1493" i="38"/>
  <c r="J1492" i="38"/>
  <c r="J1491" i="38"/>
  <c r="J1490" i="38"/>
  <c r="J1489" i="38"/>
  <c r="J1488" i="38"/>
  <c r="J1487" i="38"/>
  <c r="J1486" i="38"/>
  <c r="J1485" i="38"/>
  <c r="J1484" i="38"/>
  <c r="J1483" i="38"/>
  <c r="J1482" i="38"/>
  <c r="J1481" i="38"/>
  <c r="J1480" i="38"/>
  <c r="J1479" i="38"/>
  <c r="J1478" i="38"/>
  <c r="J1477" i="38"/>
  <c r="J1476" i="38"/>
  <c r="J1475" i="38"/>
  <c r="J1474" i="38"/>
  <c r="J1473" i="38"/>
  <c r="J1472" i="38"/>
  <c r="J1471" i="38"/>
  <c r="J1470" i="38"/>
  <c r="J1469" i="38"/>
  <c r="J1468" i="38"/>
  <c r="J1467" i="38"/>
  <c r="J1466" i="38"/>
  <c r="J1465" i="38"/>
  <c r="J1464" i="38"/>
  <c r="J1463" i="38"/>
  <c r="J1462" i="38"/>
  <c r="J1461" i="38"/>
  <c r="J1460" i="38"/>
  <c r="J1459" i="38"/>
  <c r="J1458" i="38"/>
  <c r="J1457" i="38"/>
  <c r="J1456" i="38"/>
  <c r="J1455" i="38"/>
  <c r="J1454" i="38"/>
  <c r="J1453" i="38"/>
  <c r="J1452" i="38"/>
  <c r="J1451" i="38"/>
  <c r="J1450" i="38"/>
  <c r="J1449" i="38"/>
  <c r="J1448" i="38"/>
  <c r="J1447" i="38"/>
  <c r="J1446" i="38"/>
  <c r="J1445" i="38"/>
  <c r="J1444" i="38"/>
  <c r="J1443" i="38"/>
  <c r="J1442" i="38"/>
  <c r="J1441" i="38"/>
  <c r="J1440" i="38"/>
  <c r="J1439" i="38"/>
  <c r="J1438" i="38"/>
  <c r="J1437" i="38"/>
  <c r="J1436" i="38"/>
  <c r="J1435" i="38"/>
  <c r="J1434" i="38"/>
  <c r="J1433" i="38"/>
  <c r="J1432" i="38"/>
  <c r="J1431" i="38"/>
  <c r="J1430" i="38"/>
  <c r="J1429" i="38"/>
  <c r="J1428" i="38"/>
  <c r="J1427" i="38"/>
  <c r="J1426" i="38"/>
  <c r="J1425" i="38"/>
  <c r="J1424" i="38"/>
  <c r="J1423" i="38"/>
  <c r="J1422" i="38"/>
  <c r="J1421" i="38"/>
  <c r="J1420" i="38"/>
  <c r="J1419" i="38"/>
  <c r="J1418" i="38"/>
  <c r="J1417" i="38"/>
  <c r="J1416" i="38"/>
  <c r="J1415" i="38"/>
  <c r="J1414" i="38"/>
  <c r="J1413" i="38"/>
  <c r="J1412" i="38"/>
  <c r="J1411" i="38"/>
  <c r="J1410" i="38"/>
  <c r="J1409" i="38"/>
  <c r="J1408" i="38"/>
  <c r="J1407" i="38"/>
  <c r="J1406" i="38"/>
  <c r="J1405" i="38"/>
  <c r="J1404" i="38"/>
  <c r="J1403" i="38"/>
  <c r="J1402" i="38"/>
  <c r="J1401" i="38"/>
  <c r="J1400" i="38"/>
  <c r="J1399" i="38"/>
  <c r="J1398" i="38"/>
  <c r="J1397" i="38"/>
  <c r="J1396" i="38"/>
  <c r="J1395" i="38"/>
  <c r="J1394" i="38"/>
  <c r="J1393" i="38"/>
  <c r="J1392" i="38"/>
  <c r="J1391" i="38"/>
  <c r="J1390" i="38"/>
  <c r="J1389" i="38"/>
  <c r="J1388" i="38"/>
  <c r="J1387" i="38"/>
  <c r="J1386" i="38"/>
  <c r="J1385" i="38"/>
  <c r="J1384" i="38"/>
  <c r="J1383" i="38"/>
  <c r="J1382" i="38"/>
  <c r="J1381" i="38"/>
  <c r="J1380" i="38"/>
  <c r="J1379" i="38"/>
  <c r="J1378" i="38"/>
  <c r="J1377" i="38"/>
  <c r="J1376" i="38"/>
  <c r="J1375" i="38"/>
  <c r="J1374" i="38"/>
  <c r="J1373" i="38"/>
  <c r="J1372" i="38"/>
  <c r="J1371" i="38"/>
  <c r="J1370" i="38"/>
  <c r="J1369" i="38"/>
  <c r="J1368" i="38"/>
  <c r="J1367" i="38"/>
  <c r="J1366" i="38"/>
  <c r="J1365" i="38"/>
  <c r="J1364" i="38"/>
  <c r="J1363" i="38"/>
  <c r="J1362" i="38"/>
  <c r="J1361" i="38"/>
  <c r="J1360" i="38"/>
  <c r="J1359" i="38"/>
  <c r="J1358" i="38"/>
  <c r="J1357" i="38"/>
  <c r="J1356" i="38"/>
  <c r="J1355" i="38"/>
  <c r="J1354" i="38"/>
  <c r="J1353" i="38"/>
  <c r="J1352" i="38"/>
  <c r="J1351" i="38"/>
  <c r="J1350" i="38"/>
  <c r="J1349" i="38"/>
  <c r="J1348" i="38"/>
  <c r="J1347" i="38"/>
  <c r="J1346" i="38"/>
  <c r="J1345" i="38"/>
  <c r="J1344" i="38"/>
  <c r="J1343" i="38"/>
  <c r="J1342" i="38"/>
  <c r="J1341" i="38"/>
  <c r="J1340" i="38"/>
  <c r="J1339" i="38"/>
  <c r="J1338" i="38"/>
  <c r="J1337" i="38"/>
  <c r="J1336" i="38"/>
  <c r="J1335" i="38"/>
  <c r="J1334" i="38"/>
  <c r="J1333" i="38"/>
  <c r="J1332" i="38"/>
  <c r="J1331" i="38"/>
  <c r="J1330" i="38"/>
  <c r="J1329" i="38"/>
  <c r="J1328" i="38"/>
  <c r="J1327" i="38"/>
  <c r="J1326" i="38"/>
  <c r="J1325" i="38"/>
  <c r="J1324" i="38"/>
  <c r="J1323" i="38"/>
  <c r="J1322" i="38"/>
  <c r="J1321" i="38"/>
  <c r="J1320" i="38"/>
  <c r="J1319" i="38"/>
  <c r="J1318" i="38"/>
  <c r="J1317" i="38"/>
  <c r="J1316" i="38"/>
  <c r="J1315" i="38"/>
  <c r="J1314" i="38"/>
  <c r="J1313" i="38"/>
  <c r="J1312" i="38"/>
  <c r="J1311" i="38"/>
  <c r="J1310" i="38"/>
  <c r="J1309" i="38"/>
  <c r="J1308" i="38"/>
  <c r="J1307" i="38"/>
  <c r="J1306" i="38"/>
  <c r="J1305" i="38"/>
  <c r="J1304" i="38"/>
  <c r="J1303" i="38"/>
  <c r="J1302" i="38"/>
  <c r="J1301" i="38"/>
  <c r="J1300" i="38"/>
  <c r="J1299" i="38"/>
  <c r="J1298" i="38"/>
  <c r="J1297" i="38"/>
  <c r="J1296" i="38"/>
  <c r="J1295" i="38"/>
  <c r="J1294" i="38"/>
  <c r="J1293" i="38"/>
  <c r="J1292" i="38"/>
  <c r="J1291" i="38"/>
  <c r="J1290" i="38"/>
  <c r="J1289" i="38"/>
  <c r="J1288" i="38"/>
  <c r="J1287" i="38"/>
  <c r="J1286" i="38"/>
  <c r="J1285" i="38"/>
  <c r="J1284" i="38"/>
  <c r="J1283" i="38"/>
  <c r="J1282" i="38"/>
  <c r="J1281" i="38"/>
  <c r="J1280" i="38"/>
  <c r="J1279" i="38"/>
  <c r="J1278" i="38"/>
  <c r="J1277" i="38"/>
  <c r="J1276" i="38"/>
  <c r="J1275" i="38"/>
  <c r="J1274" i="38"/>
  <c r="J1273" i="38"/>
  <c r="J1272" i="38"/>
  <c r="J1271" i="38"/>
  <c r="J1270" i="38"/>
  <c r="J1269" i="38"/>
  <c r="J1268" i="38"/>
  <c r="J1267" i="38"/>
  <c r="J1266" i="38"/>
  <c r="J1265" i="38"/>
  <c r="J1264" i="38"/>
  <c r="J1263" i="38"/>
  <c r="J1262" i="38"/>
  <c r="J1261" i="38"/>
  <c r="J1260" i="38"/>
  <c r="J1259" i="38"/>
  <c r="J1258" i="38"/>
  <c r="J1257" i="38"/>
  <c r="J1256" i="38"/>
  <c r="J1255" i="38"/>
  <c r="J1254" i="38"/>
  <c r="J1253" i="38"/>
  <c r="J1252" i="38"/>
  <c r="J1251" i="38"/>
  <c r="J1250" i="38"/>
  <c r="J1249" i="38"/>
  <c r="J1248" i="38"/>
  <c r="J1247" i="38"/>
  <c r="J1246" i="38"/>
  <c r="J1245" i="38"/>
  <c r="J1244" i="38"/>
  <c r="J1243" i="38"/>
  <c r="J1242" i="38"/>
  <c r="J1241" i="38"/>
  <c r="J1240" i="38"/>
  <c r="J1239" i="38"/>
  <c r="J1238" i="38"/>
  <c r="J1237" i="38"/>
  <c r="J1236" i="38"/>
  <c r="J1235" i="38"/>
  <c r="J1234" i="38"/>
  <c r="J1233" i="38"/>
  <c r="J1232" i="38"/>
  <c r="J1231" i="38"/>
  <c r="J1230" i="38"/>
  <c r="J1229" i="38"/>
  <c r="J1228" i="38"/>
  <c r="J1227" i="38"/>
  <c r="J1226" i="38"/>
  <c r="J1225" i="38"/>
  <c r="J1224" i="38"/>
  <c r="J1223" i="38"/>
  <c r="J1222" i="38"/>
  <c r="J1221" i="38"/>
  <c r="J1220" i="38"/>
  <c r="J1219" i="38"/>
  <c r="J1218" i="38"/>
  <c r="J1217" i="38"/>
  <c r="J1216" i="38"/>
  <c r="J1215" i="38"/>
  <c r="J1214" i="38"/>
  <c r="J1213" i="38"/>
  <c r="J1212" i="38"/>
  <c r="J1211" i="38"/>
  <c r="J1210" i="38"/>
  <c r="J1209" i="38"/>
  <c r="J1208" i="38"/>
  <c r="J1207" i="38"/>
  <c r="J1206" i="38"/>
  <c r="J1205" i="38"/>
  <c r="J1204" i="38"/>
  <c r="J1203" i="38"/>
  <c r="J1202" i="38"/>
  <c r="J1201" i="38"/>
  <c r="J1200" i="38"/>
  <c r="J1199" i="38"/>
  <c r="J1198" i="38"/>
  <c r="J1197" i="38"/>
  <c r="J1196" i="38"/>
  <c r="J1195" i="38"/>
  <c r="J1194" i="38"/>
  <c r="J1193" i="38"/>
  <c r="J1192" i="38"/>
  <c r="J1191" i="38"/>
  <c r="J1190" i="38"/>
  <c r="J1189" i="38"/>
  <c r="J1188" i="38"/>
  <c r="J1187" i="38"/>
  <c r="J1186" i="38"/>
  <c r="J1185" i="38"/>
  <c r="J1184" i="38"/>
  <c r="J1183" i="38"/>
  <c r="J1182" i="38"/>
  <c r="J1181" i="38"/>
  <c r="J1180" i="38"/>
  <c r="J1179" i="38"/>
  <c r="J1178" i="38"/>
  <c r="J1177" i="38"/>
  <c r="J1176" i="38"/>
  <c r="J1175" i="38"/>
  <c r="J1174" i="38"/>
  <c r="J1173" i="38"/>
  <c r="J1172" i="38"/>
  <c r="J1171" i="38"/>
  <c r="J1170" i="38"/>
  <c r="J1169" i="38"/>
  <c r="J1168" i="38"/>
  <c r="J1167" i="38"/>
  <c r="J1166" i="38"/>
  <c r="J1165" i="38"/>
  <c r="J1164" i="38"/>
  <c r="J1163" i="38"/>
  <c r="J1162" i="38"/>
  <c r="J1161" i="38"/>
  <c r="J1160" i="38"/>
  <c r="J1159" i="38"/>
  <c r="J1158" i="38"/>
  <c r="J1157" i="38"/>
  <c r="J1156" i="38"/>
  <c r="J1155" i="38"/>
  <c r="J1154" i="38"/>
  <c r="J1153" i="38"/>
  <c r="J1152" i="38"/>
  <c r="J1151" i="38"/>
  <c r="J1150" i="38"/>
  <c r="J1149" i="38"/>
  <c r="J1148" i="38"/>
  <c r="J1147" i="38"/>
  <c r="J1146" i="38"/>
  <c r="J1145" i="38"/>
  <c r="J1144" i="38"/>
  <c r="J1143" i="38"/>
  <c r="J1142" i="38"/>
  <c r="J1141" i="38"/>
  <c r="J1140" i="38"/>
  <c r="J1139" i="38"/>
  <c r="J1138" i="38"/>
  <c r="J1137" i="38"/>
  <c r="J1136" i="38"/>
  <c r="J1135" i="38"/>
  <c r="J1134" i="38"/>
  <c r="J1133" i="38"/>
  <c r="J1132" i="38"/>
  <c r="J1131" i="38"/>
  <c r="J1130" i="38"/>
  <c r="J1129" i="38"/>
  <c r="J1128" i="38"/>
  <c r="J1127" i="38"/>
  <c r="J1126" i="38"/>
  <c r="J1125" i="38"/>
  <c r="J1124" i="38"/>
  <c r="J1123" i="38"/>
  <c r="J1122" i="38"/>
  <c r="J1121" i="38"/>
  <c r="J1120" i="38"/>
  <c r="J1119" i="38"/>
  <c r="J1118" i="38"/>
  <c r="J1117" i="38"/>
  <c r="J1116" i="38"/>
  <c r="J1115" i="38"/>
  <c r="J1114" i="38"/>
  <c r="J1113" i="38"/>
  <c r="J1112" i="38"/>
  <c r="J1111" i="38"/>
  <c r="J1110" i="38"/>
  <c r="J1109" i="38"/>
  <c r="J1108" i="38"/>
  <c r="J1107" i="38"/>
  <c r="J1106" i="38"/>
  <c r="J1105" i="38"/>
  <c r="J1104" i="38"/>
  <c r="J1103" i="38"/>
  <c r="J1102" i="38"/>
  <c r="J1101" i="38"/>
  <c r="J1100" i="38"/>
  <c r="J1099" i="38"/>
  <c r="J1098" i="38"/>
  <c r="J1097" i="38"/>
  <c r="J1096" i="38"/>
  <c r="J1095" i="38"/>
  <c r="J1094" i="38"/>
  <c r="J1093" i="38"/>
  <c r="J1092" i="38"/>
  <c r="J1091" i="38"/>
  <c r="J1090" i="38"/>
  <c r="J1089" i="38"/>
  <c r="J1088" i="38"/>
  <c r="J1087" i="38"/>
  <c r="J1086" i="38"/>
  <c r="J1085" i="38"/>
  <c r="J1084" i="38"/>
  <c r="J1083" i="38"/>
  <c r="J1082" i="38"/>
  <c r="J1081" i="38"/>
  <c r="J1080" i="38"/>
  <c r="J1079" i="38"/>
  <c r="J1078" i="38"/>
  <c r="J1077" i="38"/>
  <c r="J1076" i="38"/>
  <c r="J1075" i="38"/>
  <c r="J1074" i="38"/>
  <c r="J1073" i="38"/>
  <c r="J1072" i="38"/>
  <c r="J1071" i="38"/>
  <c r="J1070" i="38"/>
  <c r="J1069" i="38"/>
  <c r="J1068" i="38"/>
  <c r="J1067" i="38"/>
  <c r="J1066" i="38"/>
  <c r="J1065" i="38"/>
  <c r="J1064" i="38"/>
  <c r="J1063" i="38"/>
  <c r="J1062" i="38"/>
  <c r="J1061" i="38"/>
  <c r="J1060" i="38"/>
  <c r="J1059" i="38"/>
  <c r="J1058" i="38"/>
  <c r="J1057" i="38"/>
  <c r="J1056" i="38"/>
  <c r="J1055" i="38"/>
  <c r="J1054" i="38"/>
  <c r="J1053" i="38"/>
  <c r="J1052" i="38"/>
  <c r="J1051" i="38"/>
  <c r="J1050" i="38"/>
  <c r="J1049" i="38"/>
  <c r="J1048" i="38"/>
  <c r="J1047" i="38"/>
  <c r="J1046" i="38"/>
  <c r="J1045" i="38"/>
  <c r="J1044" i="38"/>
  <c r="J1043" i="38"/>
  <c r="J1042" i="38"/>
  <c r="J1041" i="38"/>
  <c r="J1040" i="38"/>
  <c r="J1039" i="38"/>
  <c r="J1038" i="38"/>
  <c r="J1037" i="38"/>
  <c r="J1036" i="38"/>
  <c r="J1035" i="38"/>
  <c r="J1034" i="38"/>
  <c r="J1033" i="38"/>
  <c r="J1032" i="38"/>
  <c r="J1031" i="38"/>
  <c r="J1030" i="38"/>
  <c r="J1029" i="38"/>
  <c r="J1028" i="38"/>
  <c r="J1027" i="38"/>
  <c r="J1026" i="38"/>
  <c r="J1025" i="38"/>
  <c r="J1024" i="38"/>
  <c r="J1023" i="38"/>
  <c r="J1022" i="38"/>
  <c r="J1021" i="38"/>
  <c r="J1020" i="38"/>
  <c r="J1019" i="38"/>
  <c r="J1018" i="38"/>
  <c r="J1017" i="38"/>
  <c r="J1016" i="38"/>
  <c r="J1015" i="38"/>
  <c r="J1014" i="38"/>
  <c r="J1013" i="38"/>
  <c r="J1012" i="38"/>
  <c r="J1011" i="38"/>
  <c r="J1010" i="38"/>
  <c r="J1009" i="38"/>
  <c r="J1008" i="38"/>
  <c r="J1007" i="38"/>
  <c r="J1006" i="38"/>
  <c r="J1005" i="38"/>
  <c r="J1004" i="38"/>
  <c r="J1003" i="38"/>
  <c r="J1002" i="38"/>
  <c r="J1001" i="38"/>
  <c r="J1000" i="38"/>
  <c r="J999" i="38"/>
  <c r="J998" i="38"/>
  <c r="J997" i="38"/>
  <c r="J996" i="38"/>
  <c r="J995" i="38"/>
  <c r="J994" i="38"/>
  <c r="J993" i="38"/>
  <c r="J992" i="38"/>
  <c r="J991" i="38"/>
  <c r="J990" i="38"/>
  <c r="J989" i="38"/>
  <c r="J988" i="38"/>
  <c r="J987" i="38"/>
  <c r="J986" i="38"/>
  <c r="J985" i="38"/>
  <c r="J984" i="38"/>
  <c r="J983" i="38"/>
  <c r="J982" i="38"/>
  <c r="J981" i="38"/>
  <c r="J980" i="38"/>
  <c r="J979" i="38"/>
  <c r="J978" i="38"/>
  <c r="J977" i="38"/>
  <c r="J976" i="38"/>
  <c r="J975" i="38"/>
  <c r="J974" i="38"/>
  <c r="J973" i="38"/>
  <c r="J972" i="38"/>
  <c r="J971" i="38"/>
  <c r="J970" i="38"/>
  <c r="J969" i="38"/>
  <c r="J968" i="38"/>
  <c r="J967" i="38"/>
  <c r="J966" i="38"/>
  <c r="J965" i="38"/>
  <c r="J964" i="38"/>
  <c r="J963" i="38"/>
  <c r="J962" i="38"/>
  <c r="J961" i="38"/>
  <c r="J960" i="38"/>
  <c r="J959" i="38"/>
  <c r="J958" i="38"/>
  <c r="J957" i="38"/>
  <c r="J956" i="38"/>
  <c r="J955" i="38"/>
  <c r="J954" i="38"/>
  <c r="J953" i="38"/>
  <c r="J952" i="38"/>
  <c r="J951" i="38"/>
  <c r="J950" i="38"/>
  <c r="J949" i="38"/>
  <c r="J948" i="38"/>
  <c r="J947" i="38"/>
  <c r="J946" i="38"/>
  <c r="J945" i="38"/>
  <c r="J944" i="38"/>
  <c r="J943" i="38"/>
  <c r="J942" i="38"/>
  <c r="J941" i="38"/>
  <c r="J940" i="38"/>
  <c r="J939" i="38"/>
  <c r="J938" i="38"/>
  <c r="J937" i="38"/>
  <c r="J936" i="38"/>
  <c r="J935" i="38"/>
  <c r="J934" i="38"/>
  <c r="J933" i="38"/>
  <c r="J932" i="38"/>
  <c r="J931" i="38"/>
  <c r="J930" i="38"/>
  <c r="J929" i="38"/>
  <c r="J928" i="38"/>
  <c r="J927" i="38"/>
  <c r="J926" i="38"/>
  <c r="J925" i="38"/>
  <c r="J924" i="38"/>
  <c r="J923" i="38"/>
  <c r="J922" i="38"/>
  <c r="J921" i="38"/>
  <c r="J920" i="38"/>
  <c r="J919" i="38"/>
  <c r="J918" i="38"/>
  <c r="J917" i="38"/>
  <c r="J916" i="38"/>
  <c r="J915" i="38"/>
  <c r="J914" i="38"/>
  <c r="J913" i="38"/>
  <c r="J912" i="38"/>
  <c r="J911" i="38"/>
  <c r="J910" i="38"/>
  <c r="J909" i="38"/>
  <c r="J908" i="38"/>
  <c r="J907" i="38"/>
  <c r="J906" i="38"/>
  <c r="J905" i="38"/>
  <c r="J904" i="38"/>
  <c r="J903" i="38"/>
  <c r="J902" i="38"/>
  <c r="J901" i="38"/>
  <c r="J900" i="38"/>
  <c r="J899" i="38"/>
  <c r="J898" i="38"/>
  <c r="J897" i="38"/>
  <c r="J896" i="38"/>
  <c r="J895" i="38"/>
  <c r="J894" i="38"/>
  <c r="J893" i="38"/>
  <c r="J892" i="38"/>
  <c r="J891" i="38"/>
  <c r="J890" i="38"/>
  <c r="J889" i="38"/>
  <c r="J888" i="38"/>
  <c r="J887" i="38"/>
  <c r="J886" i="38"/>
  <c r="J885" i="38"/>
  <c r="J884" i="38"/>
  <c r="J883" i="38"/>
  <c r="J882" i="38"/>
  <c r="J881" i="38"/>
  <c r="J880" i="38"/>
  <c r="J879" i="38"/>
  <c r="J878" i="38"/>
  <c r="J877" i="38"/>
  <c r="J876" i="38"/>
  <c r="J875" i="38"/>
  <c r="J874" i="38"/>
  <c r="J873" i="38"/>
  <c r="J872" i="38"/>
  <c r="J871" i="38"/>
  <c r="J870" i="38"/>
  <c r="J869" i="38"/>
  <c r="J868" i="38"/>
  <c r="J867" i="38"/>
  <c r="J866" i="38"/>
  <c r="J865" i="38"/>
  <c r="J864" i="38"/>
  <c r="J863" i="38"/>
  <c r="J862" i="38"/>
  <c r="J861" i="38"/>
  <c r="J860" i="38"/>
  <c r="J859" i="38"/>
  <c r="J858" i="38"/>
  <c r="J857" i="38"/>
  <c r="J856" i="38"/>
  <c r="J855" i="38"/>
  <c r="J854" i="38"/>
  <c r="J853" i="38"/>
  <c r="J852" i="38"/>
  <c r="J851" i="38"/>
  <c r="J850" i="38"/>
  <c r="J849" i="38"/>
  <c r="J848" i="38"/>
  <c r="J847" i="38"/>
  <c r="J846" i="38"/>
  <c r="J845" i="38"/>
  <c r="J844" i="38"/>
  <c r="J843" i="38"/>
  <c r="J842" i="38"/>
  <c r="J841" i="38"/>
  <c r="J840" i="38"/>
  <c r="J839" i="38"/>
  <c r="J838" i="38"/>
  <c r="J837" i="38"/>
  <c r="J836" i="38"/>
  <c r="J835" i="38"/>
  <c r="J834" i="38"/>
  <c r="J833" i="38"/>
  <c r="J832" i="38"/>
  <c r="J831" i="38"/>
  <c r="J830" i="38"/>
  <c r="J829" i="38"/>
  <c r="J828" i="38"/>
  <c r="J827" i="38"/>
  <c r="J826" i="38"/>
  <c r="J825" i="38"/>
  <c r="J824" i="38"/>
  <c r="J823" i="38"/>
  <c r="J822" i="38"/>
  <c r="J821" i="38"/>
  <c r="J820" i="38"/>
  <c r="J819" i="38"/>
  <c r="J818" i="38"/>
  <c r="J817" i="38"/>
  <c r="J816" i="38"/>
  <c r="J815" i="38"/>
  <c r="J814" i="38"/>
  <c r="J813" i="38"/>
  <c r="J812" i="38"/>
  <c r="J811" i="38"/>
  <c r="J810" i="38"/>
  <c r="J809" i="38"/>
  <c r="J808" i="38"/>
  <c r="J807" i="38"/>
  <c r="J806" i="38"/>
  <c r="J805" i="38"/>
  <c r="J804" i="38"/>
  <c r="J803" i="38"/>
  <c r="J802" i="38"/>
  <c r="J801" i="38"/>
  <c r="J800" i="38"/>
  <c r="J799" i="38"/>
  <c r="J798" i="38"/>
  <c r="J797" i="38"/>
  <c r="J796" i="38"/>
  <c r="J795" i="38"/>
  <c r="J794" i="38"/>
  <c r="J793" i="38"/>
  <c r="J792" i="38"/>
  <c r="J791" i="38"/>
  <c r="J790" i="38"/>
  <c r="J789" i="38"/>
  <c r="J788" i="38"/>
  <c r="J787" i="38"/>
  <c r="J786" i="38"/>
  <c r="J785" i="38"/>
  <c r="J784" i="38"/>
  <c r="J783" i="38"/>
  <c r="J782" i="38"/>
  <c r="J781" i="38"/>
  <c r="J780" i="38"/>
  <c r="J779" i="38"/>
  <c r="J778" i="38"/>
  <c r="J777" i="38"/>
  <c r="J776" i="38"/>
  <c r="J775" i="38"/>
  <c r="J774" i="38"/>
  <c r="J773" i="38"/>
  <c r="J772" i="38"/>
  <c r="J771" i="38"/>
  <c r="J770" i="38"/>
  <c r="J769" i="38"/>
  <c r="J768" i="38"/>
  <c r="J767" i="38"/>
  <c r="J766" i="38"/>
  <c r="J765" i="38"/>
  <c r="J764" i="38"/>
  <c r="J763" i="38"/>
  <c r="J762" i="38"/>
  <c r="J761" i="38"/>
  <c r="J760" i="38"/>
  <c r="J759" i="38"/>
  <c r="J758" i="38"/>
  <c r="J757" i="38"/>
  <c r="J756" i="38"/>
  <c r="J755" i="38"/>
  <c r="J754" i="38"/>
  <c r="J753" i="38"/>
  <c r="J752" i="38"/>
  <c r="J751" i="38"/>
  <c r="J750" i="38"/>
  <c r="J749" i="38"/>
  <c r="J748" i="38"/>
  <c r="J747" i="38"/>
  <c r="J746" i="38"/>
  <c r="J745" i="38"/>
  <c r="J744" i="38"/>
  <c r="J743" i="38"/>
  <c r="J742" i="38"/>
  <c r="J741" i="38"/>
  <c r="J740" i="38"/>
  <c r="J739" i="38"/>
  <c r="J738" i="38"/>
  <c r="J737" i="38"/>
  <c r="J736" i="38"/>
  <c r="J735" i="38"/>
  <c r="J734" i="38"/>
  <c r="J733" i="38"/>
  <c r="J732" i="38"/>
  <c r="J731" i="38"/>
  <c r="J730" i="38"/>
  <c r="J729" i="38"/>
  <c r="J728" i="38"/>
  <c r="J727" i="38"/>
  <c r="J726" i="38"/>
  <c r="J725" i="38"/>
  <c r="J724" i="38"/>
  <c r="J723" i="38"/>
  <c r="J722" i="38"/>
  <c r="J721" i="38"/>
  <c r="J720" i="38"/>
  <c r="J719" i="38"/>
  <c r="J718" i="38"/>
  <c r="J717" i="38"/>
  <c r="J716" i="38"/>
  <c r="J715" i="38"/>
  <c r="J714" i="38"/>
  <c r="J713" i="38"/>
  <c r="J712" i="38"/>
  <c r="J711" i="38"/>
  <c r="J710" i="38"/>
  <c r="J709" i="38"/>
  <c r="J708" i="38"/>
  <c r="J707" i="38"/>
  <c r="J706" i="38"/>
  <c r="J705" i="38"/>
  <c r="J704" i="38"/>
  <c r="J703" i="38"/>
  <c r="J702" i="38"/>
  <c r="J701" i="38"/>
  <c r="J700" i="38"/>
  <c r="J699" i="38"/>
  <c r="J698" i="38"/>
  <c r="J697" i="38"/>
  <c r="J696" i="38"/>
  <c r="J695" i="38"/>
  <c r="J694" i="38"/>
  <c r="J693" i="38"/>
  <c r="J692" i="38"/>
  <c r="J691" i="38"/>
  <c r="J690" i="38"/>
  <c r="J689" i="38"/>
  <c r="J688" i="38"/>
  <c r="J687" i="38"/>
  <c r="J686" i="38"/>
  <c r="J685" i="38"/>
  <c r="J684" i="38"/>
  <c r="J683" i="38"/>
  <c r="J682" i="38"/>
  <c r="J681" i="38"/>
  <c r="J680" i="38"/>
  <c r="J679" i="38"/>
  <c r="J678" i="38"/>
  <c r="J677" i="38"/>
  <c r="J676" i="38"/>
  <c r="J675" i="38"/>
  <c r="J674" i="38"/>
  <c r="J673" i="38"/>
  <c r="J672" i="38"/>
  <c r="J671" i="38"/>
  <c r="J670" i="38"/>
  <c r="J669" i="38"/>
  <c r="J668" i="38"/>
  <c r="J667" i="38"/>
  <c r="J666" i="38"/>
  <c r="J665" i="38"/>
  <c r="J664" i="38"/>
  <c r="J663" i="38"/>
  <c r="J662" i="38"/>
  <c r="J661" i="38"/>
  <c r="J660" i="38"/>
  <c r="J659" i="38"/>
  <c r="J658" i="38"/>
  <c r="J657" i="38"/>
  <c r="J656" i="38"/>
  <c r="J655" i="38"/>
  <c r="J654" i="38"/>
  <c r="J653" i="38"/>
  <c r="J652" i="38"/>
  <c r="J651" i="38"/>
  <c r="J650" i="38"/>
  <c r="J649" i="38"/>
  <c r="J648" i="38"/>
  <c r="J647" i="38"/>
  <c r="J646" i="38"/>
  <c r="J645" i="38"/>
  <c r="J644" i="38"/>
  <c r="J643" i="38"/>
  <c r="J642" i="38"/>
  <c r="J641" i="38"/>
  <c r="J640" i="38"/>
  <c r="J639" i="38"/>
  <c r="J638" i="38"/>
  <c r="J637" i="38"/>
  <c r="J636" i="38"/>
  <c r="J635" i="38"/>
  <c r="J634" i="38"/>
  <c r="J633" i="38"/>
  <c r="J632" i="38"/>
  <c r="J631" i="38"/>
  <c r="J630" i="38"/>
  <c r="J629" i="38"/>
  <c r="J628" i="38"/>
  <c r="J627" i="38"/>
  <c r="J626" i="38"/>
  <c r="J625" i="38"/>
  <c r="J624" i="38"/>
  <c r="J623" i="38"/>
  <c r="J622" i="38"/>
  <c r="J621" i="38"/>
  <c r="J620" i="38"/>
  <c r="J619" i="38"/>
  <c r="J618" i="38"/>
  <c r="J617" i="38"/>
  <c r="J616" i="38"/>
  <c r="J615" i="38"/>
  <c r="J614" i="38"/>
  <c r="J613" i="38"/>
  <c r="J612" i="38"/>
  <c r="J611" i="38"/>
  <c r="J610" i="38"/>
  <c r="J609" i="38"/>
  <c r="J608" i="38"/>
  <c r="J607" i="38"/>
  <c r="J606" i="38"/>
  <c r="J605" i="38"/>
  <c r="J604" i="38"/>
  <c r="J603" i="38"/>
  <c r="J602" i="38"/>
  <c r="J601" i="38"/>
  <c r="J600" i="38"/>
  <c r="J599" i="38"/>
  <c r="J598" i="38"/>
  <c r="J597" i="38"/>
  <c r="J596" i="38"/>
  <c r="J595" i="38"/>
  <c r="J594" i="38"/>
  <c r="J593" i="38"/>
  <c r="J592" i="38"/>
  <c r="J591" i="38"/>
  <c r="J590" i="38"/>
  <c r="J589" i="38"/>
  <c r="J588" i="38"/>
  <c r="J587" i="38"/>
  <c r="J586" i="38"/>
  <c r="J585" i="38"/>
  <c r="J584" i="38"/>
  <c r="J583" i="38"/>
  <c r="J582" i="38"/>
  <c r="J581" i="38"/>
  <c r="J580" i="38"/>
  <c r="J579" i="38"/>
  <c r="J578" i="38"/>
  <c r="J577" i="38"/>
  <c r="J576" i="38"/>
  <c r="J575" i="38"/>
  <c r="J574" i="38"/>
  <c r="J573" i="38"/>
  <c r="J572" i="38"/>
  <c r="J571" i="38"/>
  <c r="J570" i="38"/>
  <c r="J569" i="38"/>
  <c r="J568" i="38"/>
  <c r="J567" i="38"/>
  <c r="J566" i="38"/>
  <c r="J565" i="38"/>
  <c r="J564" i="38"/>
  <c r="J563" i="38"/>
  <c r="J562" i="38"/>
  <c r="J561" i="38"/>
  <c r="J560" i="38"/>
  <c r="J559" i="38"/>
  <c r="J558" i="38"/>
  <c r="J557" i="38"/>
  <c r="J556" i="38"/>
  <c r="J555" i="38"/>
  <c r="J554" i="38"/>
  <c r="J553" i="38"/>
  <c r="J552" i="38"/>
  <c r="J551" i="38"/>
  <c r="J550" i="38"/>
  <c r="J549" i="38"/>
  <c r="J548" i="38"/>
  <c r="J547" i="38"/>
  <c r="J546" i="38"/>
  <c r="J545" i="38"/>
  <c r="J544" i="38"/>
  <c r="J543" i="38"/>
  <c r="J542" i="38"/>
  <c r="J541" i="38"/>
  <c r="J540" i="38"/>
  <c r="J539" i="38"/>
  <c r="J538" i="38"/>
  <c r="J537" i="38"/>
  <c r="J536" i="38"/>
  <c r="J535" i="38"/>
  <c r="J534" i="38"/>
  <c r="J533" i="38"/>
  <c r="J532" i="38"/>
  <c r="J531" i="38"/>
  <c r="J530" i="38"/>
  <c r="J529" i="38"/>
  <c r="J528" i="38"/>
  <c r="J527" i="38"/>
  <c r="J526" i="38"/>
  <c r="J525" i="38"/>
  <c r="J524" i="38"/>
  <c r="J523" i="38"/>
  <c r="J522" i="38"/>
  <c r="J521" i="38"/>
  <c r="J520" i="38"/>
  <c r="J519" i="38"/>
  <c r="J518" i="38"/>
  <c r="J517" i="38"/>
  <c r="J516" i="38"/>
  <c r="J515" i="38"/>
  <c r="J514" i="38"/>
  <c r="J513" i="38"/>
  <c r="J512" i="38"/>
  <c r="J511" i="38"/>
  <c r="J510" i="38"/>
  <c r="J509" i="38"/>
  <c r="J508" i="38"/>
  <c r="J507" i="38"/>
  <c r="J506" i="38"/>
  <c r="J505" i="38"/>
  <c r="J504" i="38"/>
  <c r="J503" i="38"/>
  <c r="J502" i="38"/>
  <c r="J501" i="38"/>
  <c r="J500" i="38"/>
  <c r="J499" i="38"/>
  <c r="J498" i="38"/>
  <c r="J497" i="38"/>
  <c r="J496" i="38"/>
  <c r="J495" i="38"/>
  <c r="J494" i="38"/>
  <c r="J493" i="38"/>
  <c r="J492" i="38"/>
  <c r="J491" i="38"/>
  <c r="J490" i="38"/>
  <c r="J489" i="38"/>
  <c r="J488" i="38"/>
  <c r="J487" i="38"/>
  <c r="J486" i="38"/>
  <c r="J485" i="38"/>
  <c r="J484" i="38"/>
  <c r="J483" i="38"/>
  <c r="J482" i="38"/>
  <c r="J481" i="38"/>
  <c r="J480" i="38"/>
  <c r="J479" i="38"/>
  <c r="J478" i="38"/>
  <c r="J477" i="38"/>
  <c r="J476" i="38"/>
  <c r="J475" i="38"/>
  <c r="J474" i="38"/>
  <c r="J473" i="38"/>
  <c r="J472" i="38"/>
  <c r="J471" i="38"/>
  <c r="J470" i="38"/>
  <c r="J469" i="38"/>
  <c r="J468" i="38"/>
  <c r="J467" i="38"/>
  <c r="J466" i="38"/>
  <c r="J465" i="38"/>
  <c r="J464" i="38"/>
  <c r="J463" i="38"/>
  <c r="J462" i="38"/>
  <c r="J461" i="38"/>
  <c r="J460" i="38"/>
  <c r="J459" i="38"/>
  <c r="J458" i="38"/>
  <c r="J457" i="38"/>
  <c r="J456" i="38"/>
  <c r="J455" i="38"/>
  <c r="J454" i="38"/>
  <c r="J453" i="38"/>
  <c r="J452" i="38"/>
  <c r="J451" i="38"/>
  <c r="J450" i="38"/>
  <c r="J449" i="38"/>
  <c r="J448" i="38"/>
  <c r="J447" i="38"/>
  <c r="J446" i="38"/>
  <c r="J445" i="38"/>
  <c r="J444" i="38"/>
  <c r="J443" i="38"/>
  <c r="J442" i="38"/>
  <c r="J441" i="38"/>
  <c r="J440" i="38"/>
  <c r="J439" i="38"/>
  <c r="J438" i="38"/>
  <c r="J437" i="38"/>
  <c r="J436" i="38"/>
  <c r="J435" i="38"/>
  <c r="J434" i="38"/>
  <c r="J433" i="38"/>
  <c r="J432" i="38"/>
  <c r="J431" i="38"/>
  <c r="J430" i="38"/>
  <c r="J429" i="38"/>
  <c r="J428" i="38"/>
  <c r="J427" i="38"/>
  <c r="J426" i="38"/>
  <c r="J425" i="38"/>
  <c r="J424" i="38"/>
  <c r="J423" i="38"/>
  <c r="J422" i="38"/>
  <c r="J421" i="38"/>
  <c r="J420" i="38"/>
  <c r="J419" i="38"/>
  <c r="J418" i="38"/>
  <c r="J417" i="38"/>
  <c r="J416" i="38"/>
  <c r="J415" i="38"/>
  <c r="J414" i="38"/>
  <c r="J413" i="38"/>
  <c r="J412" i="38"/>
  <c r="J411" i="38"/>
  <c r="J410" i="38"/>
  <c r="J409" i="38"/>
  <c r="J408" i="38"/>
  <c r="J407" i="38"/>
  <c r="J406" i="38"/>
  <c r="J405" i="38"/>
  <c r="J404" i="38"/>
  <c r="J403" i="38"/>
  <c r="J402" i="38"/>
  <c r="J401" i="38"/>
  <c r="J400" i="38"/>
  <c r="J399" i="38"/>
  <c r="J398" i="38"/>
  <c r="J397" i="38"/>
  <c r="J396" i="38"/>
  <c r="J395" i="38"/>
  <c r="J394" i="38"/>
  <c r="J393" i="38"/>
  <c r="J392" i="38"/>
  <c r="J391" i="38"/>
  <c r="J390" i="38"/>
  <c r="J389" i="38"/>
  <c r="J388" i="38"/>
  <c r="J387" i="38"/>
  <c r="J386" i="38"/>
  <c r="J385" i="38"/>
  <c r="J384" i="38"/>
  <c r="J383" i="38"/>
  <c r="J382" i="38"/>
  <c r="J381" i="38"/>
  <c r="J380" i="38"/>
  <c r="J379" i="38"/>
  <c r="J378" i="38"/>
  <c r="J377" i="38"/>
  <c r="J376" i="38"/>
  <c r="J375" i="38"/>
  <c r="J374" i="38"/>
  <c r="J373" i="38"/>
  <c r="J372" i="38"/>
  <c r="J371" i="38"/>
  <c r="J370" i="38"/>
  <c r="J369" i="38"/>
  <c r="J368" i="38"/>
  <c r="J367" i="38"/>
  <c r="J366" i="38"/>
  <c r="J365" i="38"/>
  <c r="J364" i="38"/>
  <c r="J363" i="38"/>
  <c r="J362" i="38"/>
  <c r="J361" i="38"/>
  <c r="J360" i="38"/>
  <c r="J359" i="38"/>
  <c r="J358" i="38"/>
  <c r="J357" i="38"/>
  <c r="J356" i="38"/>
  <c r="J355" i="38"/>
  <c r="J354" i="38"/>
  <c r="J353" i="38"/>
  <c r="J352" i="38"/>
  <c r="J351" i="38"/>
  <c r="J350" i="38"/>
  <c r="J349" i="38"/>
  <c r="J348" i="38"/>
  <c r="J347" i="38"/>
  <c r="J346" i="38"/>
  <c r="J345" i="38"/>
  <c r="J344" i="38"/>
  <c r="J343" i="38"/>
  <c r="J342" i="38"/>
  <c r="J341" i="38"/>
  <c r="J340" i="38"/>
  <c r="J339" i="38"/>
  <c r="J338" i="38"/>
  <c r="J337" i="38"/>
  <c r="J336" i="38"/>
  <c r="J335" i="38"/>
  <c r="J334" i="38"/>
  <c r="J333" i="38"/>
  <c r="J332" i="38"/>
  <c r="J331" i="38"/>
  <c r="J330" i="38"/>
  <c r="J329" i="38"/>
  <c r="J328" i="38"/>
  <c r="J327" i="38"/>
  <c r="J326" i="38"/>
  <c r="J325" i="38"/>
  <c r="J324" i="38"/>
  <c r="J323" i="38"/>
  <c r="J322" i="38"/>
  <c r="J321" i="38"/>
  <c r="J320" i="38"/>
  <c r="J319" i="38"/>
  <c r="J318" i="38"/>
  <c r="J317" i="38"/>
  <c r="J316" i="38"/>
  <c r="J315" i="38"/>
  <c r="J314" i="38"/>
  <c r="J313" i="38"/>
  <c r="J312" i="38"/>
  <c r="J311" i="38"/>
  <c r="J310" i="38"/>
  <c r="J309" i="38"/>
  <c r="J308" i="38"/>
  <c r="J307" i="38"/>
  <c r="J306" i="38"/>
  <c r="J305" i="38"/>
  <c r="J304" i="38"/>
  <c r="J303" i="38"/>
  <c r="J302" i="38"/>
  <c r="J301" i="38"/>
  <c r="J300" i="38"/>
  <c r="J299" i="38"/>
  <c r="J298" i="38"/>
  <c r="J297" i="38"/>
  <c r="J296" i="38"/>
  <c r="J295" i="38"/>
  <c r="J294" i="38"/>
  <c r="J293" i="38"/>
  <c r="J292" i="38"/>
  <c r="J291" i="38"/>
  <c r="J290" i="38"/>
  <c r="J289" i="38"/>
  <c r="J288" i="38"/>
  <c r="J287" i="38"/>
  <c r="J286" i="38"/>
  <c r="J285" i="38"/>
  <c r="J284" i="38"/>
  <c r="J283" i="38"/>
  <c r="J282" i="38"/>
  <c r="J281" i="38"/>
  <c r="J280" i="38"/>
  <c r="J279" i="38"/>
  <c r="J278" i="38"/>
  <c r="J277" i="38"/>
  <c r="J276" i="38"/>
  <c r="J275" i="38"/>
  <c r="J274" i="38"/>
  <c r="J273" i="38"/>
  <c r="J272" i="38"/>
  <c r="J271" i="38"/>
  <c r="J270" i="38"/>
  <c r="J269" i="38"/>
  <c r="J268" i="38"/>
  <c r="J267" i="38"/>
  <c r="J266" i="38"/>
  <c r="J265" i="38"/>
  <c r="J264" i="38"/>
  <c r="J263" i="38"/>
  <c r="J262" i="38"/>
  <c r="J261" i="38"/>
  <c r="J260" i="38"/>
  <c r="J259" i="38"/>
  <c r="J258" i="38"/>
  <c r="J257" i="38"/>
  <c r="J256" i="38"/>
  <c r="J255" i="38"/>
  <c r="J254" i="38"/>
  <c r="J253" i="38"/>
  <c r="J252" i="38"/>
  <c r="J251" i="38"/>
  <c r="J250" i="38"/>
  <c r="J249" i="38"/>
  <c r="J248" i="38"/>
  <c r="J247" i="38"/>
  <c r="J246" i="38"/>
  <c r="J245" i="38"/>
  <c r="J244" i="38"/>
  <c r="J243" i="38"/>
  <c r="J242" i="38"/>
  <c r="J241" i="38"/>
  <c r="J240" i="38"/>
  <c r="J239" i="38"/>
  <c r="J238" i="38"/>
  <c r="J237" i="38"/>
  <c r="J236" i="38"/>
  <c r="J235" i="38"/>
  <c r="J234" i="38"/>
  <c r="J233" i="38"/>
  <c r="J232" i="38"/>
  <c r="J231" i="38"/>
  <c r="J230" i="38"/>
  <c r="J229" i="38"/>
  <c r="J228" i="38"/>
  <c r="J227" i="38"/>
  <c r="J226" i="38"/>
  <c r="J225" i="38"/>
  <c r="J224" i="38"/>
  <c r="J223" i="38"/>
  <c r="J222" i="38"/>
  <c r="J221" i="38"/>
  <c r="J220" i="38"/>
  <c r="J219" i="38"/>
  <c r="J218" i="38"/>
  <c r="J217" i="38"/>
  <c r="J216" i="38"/>
  <c r="J215" i="38"/>
  <c r="J214" i="38"/>
  <c r="J213" i="38"/>
  <c r="J212" i="38"/>
  <c r="J211" i="38"/>
  <c r="J210" i="38"/>
  <c r="J209" i="38"/>
  <c r="J208" i="38"/>
  <c r="J207" i="38"/>
  <c r="J206" i="38"/>
  <c r="J205" i="38"/>
  <c r="J204" i="38"/>
  <c r="J203" i="38"/>
  <c r="J202" i="38"/>
  <c r="J201" i="38"/>
  <c r="J200" i="38"/>
  <c r="J199" i="38"/>
  <c r="J198" i="38"/>
  <c r="J197" i="38"/>
  <c r="J196" i="38"/>
  <c r="J195" i="38"/>
  <c r="J194" i="38"/>
  <c r="J193" i="38"/>
  <c r="J192" i="38"/>
  <c r="J191" i="38"/>
  <c r="J190" i="38"/>
  <c r="J189" i="38"/>
  <c r="J188" i="38"/>
  <c r="J187" i="38"/>
  <c r="J186" i="38"/>
  <c r="J185" i="38"/>
  <c r="J184" i="38"/>
  <c r="J183" i="38"/>
  <c r="J182" i="38"/>
  <c r="J181" i="38"/>
  <c r="J180" i="38"/>
  <c r="J179" i="38"/>
  <c r="J178" i="38"/>
  <c r="J177" i="38"/>
  <c r="J176" i="38"/>
  <c r="J175" i="38"/>
  <c r="J174" i="38"/>
  <c r="J173" i="38"/>
  <c r="J172" i="38"/>
  <c r="J171" i="38"/>
  <c r="J170" i="38"/>
  <c r="J169" i="38"/>
  <c r="J168" i="38"/>
  <c r="J167" i="38"/>
  <c r="J166" i="38"/>
  <c r="J165" i="38"/>
  <c r="J164" i="38"/>
  <c r="J163" i="38"/>
  <c r="J162" i="38"/>
  <c r="J161" i="38"/>
  <c r="J160" i="38"/>
  <c r="J159" i="38"/>
  <c r="J158" i="38"/>
  <c r="J157" i="38"/>
  <c r="J156" i="38"/>
  <c r="J155" i="38"/>
  <c r="J154" i="38"/>
  <c r="J153" i="38"/>
  <c r="J152" i="38"/>
  <c r="J151" i="38"/>
  <c r="J150" i="38"/>
  <c r="J149" i="38"/>
  <c r="J148" i="38"/>
  <c r="J147" i="38"/>
  <c r="J146" i="38"/>
  <c r="J145" i="38"/>
  <c r="J144" i="38"/>
  <c r="J143" i="38"/>
  <c r="J142" i="38"/>
  <c r="J141" i="38"/>
  <c r="J140" i="38"/>
  <c r="J139" i="38"/>
  <c r="J138" i="38"/>
  <c r="J137" i="38"/>
  <c r="J136" i="38"/>
  <c r="J135" i="38"/>
  <c r="J134" i="38"/>
  <c r="J133" i="38"/>
  <c r="J132" i="38"/>
  <c r="J131" i="38"/>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I2474" i="38"/>
  <c r="L2474" i="38" s="1"/>
  <c r="I2473" i="38"/>
  <c r="L2473" i="38" s="1"/>
  <c r="I2472" i="38"/>
  <c r="L2472" i="38" s="1"/>
  <c r="I2471" i="38"/>
  <c r="I2470" i="38"/>
  <c r="I2469" i="38"/>
  <c r="L2469" i="38" s="1"/>
  <c r="I2468" i="38"/>
  <c r="L2468" i="38" s="1"/>
  <c r="I2467" i="38"/>
  <c r="I2466" i="38"/>
  <c r="L2466" i="38" s="1"/>
  <c r="I2465" i="38"/>
  <c r="L2465" i="38" s="1"/>
  <c r="I2464" i="38"/>
  <c r="L2464" i="38" s="1"/>
  <c r="I2463" i="38"/>
  <c r="I2462" i="38"/>
  <c r="I2461" i="38"/>
  <c r="L2461" i="38" s="1"/>
  <c r="I2460" i="38"/>
  <c r="L2460" i="38" s="1"/>
  <c r="I2459" i="38"/>
  <c r="I2458" i="38"/>
  <c r="L2458" i="38" s="1"/>
  <c r="I2457" i="38"/>
  <c r="L2457" i="38" s="1"/>
  <c r="I2456" i="38"/>
  <c r="L2456" i="38" s="1"/>
  <c r="I2455" i="38"/>
  <c r="I2454" i="38"/>
  <c r="I2453" i="38"/>
  <c r="L2453" i="38" s="1"/>
  <c r="I2452" i="38"/>
  <c r="L2452" i="38" s="1"/>
  <c r="I2451" i="38"/>
  <c r="I2450" i="38"/>
  <c r="L2450" i="38" s="1"/>
  <c r="I2449" i="38"/>
  <c r="L2449" i="38" s="1"/>
  <c r="I2448" i="38"/>
  <c r="L2448" i="38" s="1"/>
  <c r="I2447" i="38"/>
  <c r="I2446" i="38"/>
  <c r="I2445" i="38"/>
  <c r="L2445" i="38" s="1"/>
  <c r="I2444" i="38"/>
  <c r="L2444" i="38" s="1"/>
  <c r="I2443" i="38"/>
  <c r="I2442" i="38"/>
  <c r="L2442" i="38" s="1"/>
  <c r="I2441" i="38"/>
  <c r="L2441" i="38" s="1"/>
  <c r="I2440" i="38"/>
  <c r="L2440" i="38" s="1"/>
  <c r="I2439" i="38"/>
  <c r="I2438" i="38"/>
  <c r="I2437" i="38"/>
  <c r="L2437" i="38" s="1"/>
  <c r="I2436" i="38"/>
  <c r="L2436" i="38" s="1"/>
  <c r="I2435" i="38"/>
  <c r="I2434" i="38"/>
  <c r="L2434" i="38" s="1"/>
  <c r="I2433" i="38"/>
  <c r="L2433" i="38" s="1"/>
  <c r="I2432" i="38"/>
  <c r="L2432" i="38" s="1"/>
  <c r="I2431" i="38"/>
  <c r="I2430" i="38"/>
  <c r="I2429" i="38"/>
  <c r="L2429" i="38" s="1"/>
  <c r="I2428" i="38"/>
  <c r="L2428" i="38" s="1"/>
  <c r="I2427" i="38"/>
  <c r="I2426" i="38"/>
  <c r="L2426" i="38" s="1"/>
  <c r="I2425" i="38"/>
  <c r="L2425" i="38" s="1"/>
  <c r="I2424" i="38"/>
  <c r="L2424" i="38" s="1"/>
  <c r="I2423" i="38"/>
  <c r="I2422" i="38"/>
  <c r="I2421" i="38"/>
  <c r="L2421" i="38" s="1"/>
  <c r="I2420" i="38"/>
  <c r="L2420" i="38" s="1"/>
  <c r="I2419" i="38"/>
  <c r="I2418" i="38"/>
  <c r="L2418" i="38" s="1"/>
  <c r="I2417" i="38"/>
  <c r="L2417" i="38" s="1"/>
  <c r="I2416" i="38"/>
  <c r="L2416" i="38" s="1"/>
  <c r="I2415" i="38"/>
  <c r="I2414" i="38"/>
  <c r="I2413" i="38"/>
  <c r="L2413" i="38" s="1"/>
  <c r="I2412" i="38"/>
  <c r="L2412" i="38" s="1"/>
  <c r="I2411" i="38"/>
  <c r="I2410" i="38"/>
  <c r="L2410" i="38" s="1"/>
  <c r="I2409" i="38"/>
  <c r="L2409" i="38" s="1"/>
  <c r="I2408" i="38"/>
  <c r="L2408" i="38" s="1"/>
  <c r="I2407" i="38"/>
  <c r="I2406" i="38"/>
  <c r="I2405" i="38"/>
  <c r="L2405" i="38" s="1"/>
  <c r="I2404" i="38"/>
  <c r="L2404" i="38" s="1"/>
  <c r="I2403" i="38"/>
  <c r="I2402" i="38"/>
  <c r="L2402" i="38" s="1"/>
  <c r="I2401" i="38"/>
  <c r="L2401" i="38" s="1"/>
  <c r="I2400" i="38"/>
  <c r="L2400" i="38" s="1"/>
  <c r="I2399" i="38"/>
  <c r="I2398" i="38"/>
  <c r="I2397" i="38"/>
  <c r="L2397" i="38" s="1"/>
  <c r="I2396" i="38"/>
  <c r="L2396" i="38" s="1"/>
  <c r="I2395" i="38"/>
  <c r="I2394" i="38"/>
  <c r="L2394" i="38" s="1"/>
  <c r="I2393" i="38"/>
  <c r="L2393" i="38" s="1"/>
  <c r="I2392" i="38"/>
  <c r="L2392" i="38" s="1"/>
  <c r="I2391" i="38"/>
  <c r="I2390" i="38"/>
  <c r="I2389" i="38"/>
  <c r="L2389" i="38" s="1"/>
  <c r="I2388" i="38"/>
  <c r="L2388" i="38" s="1"/>
  <c r="I2387" i="38"/>
  <c r="I2386" i="38"/>
  <c r="L2386" i="38" s="1"/>
  <c r="I2385" i="38"/>
  <c r="L2385" i="38" s="1"/>
  <c r="I2384" i="38"/>
  <c r="L2384" i="38" s="1"/>
  <c r="I2383" i="38"/>
  <c r="I2382" i="38"/>
  <c r="I2381" i="38"/>
  <c r="L2381" i="38" s="1"/>
  <c r="I2380" i="38"/>
  <c r="L2380" i="38" s="1"/>
  <c r="I2379" i="38"/>
  <c r="I2378" i="38"/>
  <c r="L2378" i="38" s="1"/>
  <c r="I2377" i="38"/>
  <c r="L2377" i="38" s="1"/>
  <c r="I2376" i="38"/>
  <c r="L2376" i="38" s="1"/>
  <c r="I2375" i="38"/>
  <c r="I2374" i="38"/>
  <c r="I2373" i="38"/>
  <c r="L2373" i="38" s="1"/>
  <c r="I2372" i="38"/>
  <c r="L2372" i="38" s="1"/>
  <c r="I2371" i="38"/>
  <c r="I2370" i="38"/>
  <c r="L2370" i="38" s="1"/>
  <c r="I2369" i="38"/>
  <c r="L2369" i="38" s="1"/>
  <c r="I2368" i="38"/>
  <c r="L2368" i="38" s="1"/>
  <c r="I2367" i="38"/>
  <c r="I2366" i="38"/>
  <c r="I2365" i="38"/>
  <c r="L2365" i="38" s="1"/>
  <c r="I2364" i="38"/>
  <c r="L2364" i="38" s="1"/>
  <c r="I2363" i="38"/>
  <c r="I2362" i="38"/>
  <c r="L2362" i="38" s="1"/>
  <c r="I2361" i="38"/>
  <c r="L2361" i="38" s="1"/>
  <c r="I2360" i="38"/>
  <c r="L2360" i="38" s="1"/>
  <c r="I2359" i="38"/>
  <c r="I2358" i="38"/>
  <c r="I2357" i="38"/>
  <c r="L2357" i="38" s="1"/>
  <c r="I2356" i="38"/>
  <c r="L2356" i="38" s="1"/>
  <c r="I2355" i="38"/>
  <c r="I2354" i="38"/>
  <c r="L2354" i="38" s="1"/>
  <c r="I2353" i="38"/>
  <c r="L2353" i="38" s="1"/>
  <c r="I2352" i="38"/>
  <c r="L2352" i="38" s="1"/>
  <c r="I2351" i="38"/>
  <c r="I2350" i="38"/>
  <c r="I2349" i="38"/>
  <c r="L2349" i="38" s="1"/>
  <c r="I2348" i="38"/>
  <c r="L2348" i="38" s="1"/>
  <c r="I2347" i="38"/>
  <c r="I2346" i="38"/>
  <c r="L2346" i="38" s="1"/>
  <c r="I2345" i="38"/>
  <c r="L2345" i="38" s="1"/>
  <c r="I2344" i="38"/>
  <c r="L2344" i="38" s="1"/>
  <c r="I2343" i="38"/>
  <c r="I2342" i="38"/>
  <c r="I2341" i="38"/>
  <c r="L2341" i="38" s="1"/>
  <c r="I2340" i="38"/>
  <c r="L2340" i="38" s="1"/>
  <c r="I2339" i="38"/>
  <c r="I2338" i="38"/>
  <c r="L2338" i="38" s="1"/>
  <c r="I2337" i="38"/>
  <c r="L2337" i="38" s="1"/>
  <c r="I2336" i="38"/>
  <c r="L2336" i="38" s="1"/>
  <c r="I2335" i="38"/>
  <c r="I2334" i="38"/>
  <c r="I2333" i="38"/>
  <c r="L2333" i="38" s="1"/>
  <c r="I2332" i="38"/>
  <c r="L2332" i="38" s="1"/>
  <c r="I2331" i="38"/>
  <c r="I2330" i="38"/>
  <c r="L2330" i="38" s="1"/>
  <c r="I2329" i="38"/>
  <c r="L2329" i="38" s="1"/>
  <c r="I2328" i="38"/>
  <c r="L2328" i="38" s="1"/>
  <c r="I2327" i="38"/>
  <c r="I2326" i="38"/>
  <c r="I2325" i="38"/>
  <c r="L2325" i="38" s="1"/>
  <c r="I2324" i="38"/>
  <c r="L2324" i="38" s="1"/>
  <c r="I2323" i="38"/>
  <c r="I2322" i="38"/>
  <c r="L2322" i="38" s="1"/>
  <c r="I2321" i="38"/>
  <c r="L2321" i="38" s="1"/>
  <c r="I2320" i="38"/>
  <c r="L2320" i="38" s="1"/>
  <c r="I2319" i="38"/>
  <c r="I2318" i="38"/>
  <c r="I2317" i="38"/>
  <c r="L2317" i="38" s="1"/>
  <c r="I2316" i="38"/>
  <c r="L2316" i="38" s="1"/>
  <c r="I2315" i="38"/>
  <c r="I2314" i="38"/>
  <c r="L2314" i="38" s="1"/>
  <c r="I2313" i="38"/>
  <c r="L2313" i="38" s="1"/>
  <c r="I2312" i="38"/>
  <c r="L2312" i="38" s="1"/>
  <c r="I2311" i="38"/>
  <c r="I2310" i="38"/>
  <c r="I2309" i="38"/>
  <c r="L2309" i="38" s="1"/>
  <c r="I2308" i="38"/>
  <c r="L2308" i="38" s="1"/>
  <c r="I2307" i="38"/>
  <c r="I2306" i="38"/>
  <c r="L2306" i="38" s="1"/>
  <c r="I2305" i="38"/>
  <c r="L2305" i="38" s="1"/>
  <c r="I2304" i="38"/>
  <c r="L2304" i="38" s="1"/>
  <c r="I2303" i="38"/>
  <c r="I2302" i="38"/>
  <c r="I2301" i="38"/>
  <c r="L2301" i="38" s="1"/>
  <c r="I2300" i="38"/>
  <c r="L2300" i="38" s="1"/>
  <c r="I2299" i="38"/>
  <c r="I2298" i="38"/>
  <c r="L2298" i="38" s="1"/>
  <c r="I2297" i="38"/>
  <c r="L2297" i="38" s="1"/>
  <c r="I2296" i="38"/>
  <c r="L2296" i="38" s="1"/>
  <c r="I2295" i="38"/>
  <c r="I2294" i="38"/>
  <c r="I2293" i="38"/>
  <c r="L2293" i="38" s="1"/>
  <c r="I2292" i="38"/>
  <c r="L2292" i="38" s="1"/>
  <c r="I2291" i="38"/>
  <c r="I2290" i="38"/>
  <c r="L2290" i="38" s="1"/>
  <c r="I2289" i="38"/>
  <c r="L2289" i="38" s="1"/>
  <c r="I2288" i="38"/>
  <c r="L2288" i="38" s="1"/>
  <c r="I2287" i="38"/>
  <c r="I2286" i="38"/>
  <c r="I2285" i="38"/>
  <c r="L2285" i="38" s="1"/>
  <c r="I2284" i="38"/>
  <c r="L2284" i="38" s="1"/>
  <c r="I2283" i="38"/>
  <c r="I2282" i="38"/>
  <c r="L2282" i="38" s="1"/>
  <c r="I2281" i="38"/>
  <c r="L2281" i="38" s="1"/>
  <c r="I2280" i="38"/>
  <c r="L2280" i="38" s="1"/>
  <c r="I2279" i="38"/>
  <c r="I2278" i="38"/>
  <c r="I2277" i="38"/>
  <c r="L2277" i="38" s="1"/>
  <c r="I2276" i="38"/>
  <c r="L2276" i="38" s="1"/>
  <c r="I2275" i="38"/>
  <c r="I2274" i="38"/>
  <c r="L2274" i="38" s="1"/>
  <c r="I2273" i="38"/>
  <c r="L2273" i="38" s="1"/>
  <c r="I2272" i="38"/>
  <c r="L2272" i="38" s="1"/>
  <c r="I2271" i="38"/>
  <c r="I2270" i="38"/>
  <c r="I2269" i="38"/>
  <c r="L2269" i="38" s="1"/>
  <c r="I2268" i="38"/>
  <c r="L2268" i="38" s="1"/>
  <c r="I2267" i="38"/>
  <c r="I2266" i="38"/>
  <c r="L2266" i="38" s="1"/>
  <c r="I2265" i="38"/>
  <c r="L2265" i="38" s="1"/>
  <c r="I2264" i="38"/>
  <c r="L2264" i="38" s="1"/>
  <c r="I2263" i="38"/>
  <c r="I2262" i="38"/>
  <c r="I2261" i="38"/>
  <c r="L2261" i="38" s="1"/>
  <c r="I2260" i="38"/>
  <c r="L2260" i="38" s="1"/>
  <c r="I2259" i="38"/>
  <c r="I2258" i="38"/>
  <c r="L2258" i="38" s="1"/>
  <c r="I2257" i="38"/>
  <c r="L2257" i="38" s="1"/>
  <c r="I2256" i="38"/>
  <c r="L2256" i="38" s="1"/>
  <c r="I2255" i="38"/>
  <c r="I2254" i="38"/>
  <c r="I2253" i="38"/>
  <c r="L2253" i="38" s="1"/>
  <c r="I2252" i="38"/>
  <c r="L2252" i="38" s="1"/>
  <c r="I2251" i="38"/>
  <c r="I2250" i="38"/>
  <c r="L2250" i="38" s="1"/>
  <c r="I2249" i="38"/>
  <c r="L2249" i="38" s="1"/>
  <c r="I2248" i="38"/>
  <c r="L2248" i="38" s="1"/>
  <c r="I2247" i="38"/>
  <c r="I2246" i="38"/>
  <c r="I2245" i="38"/>
  <c r="L2245" i="38" s="1"/>
  <c r="I2244" i="38"/>
  <c r="L2244" i="38" s="1"/>
  <c r="I2243" i="38"/>
  <c r="I2242" i="38"/>
  <c r="L2242" i="38" s="1"/>
  <c r="I2241" i="38"/>
  <c r="L2241" i="38" s="1"/>
  <c r="I2240" i="38"/>
  <c r="L2240" i="38" s="1"/>
  <c r="I2239" i="38"/>
  <c r="I2238" i="38"/>
  <c r="I2237" i="38"/>
  <c r="L2237" i="38" s="1"/>
  <c r="I2236" i="38"/>
  <c r="L2236" i="38" s="1"/>
  <c r="I2235" i="38"/>
  <c r="I2234" i="38"/>
  <c r="L2234" i="38" s="1"/>
  <c r="I2233" i="38"/>
  <c r="L2233" i="38" s="1"/>
  <c r="I2232" i="38"/>
  <c r="L2232" i="38" s="1"/>
  <c r="I2231" i="38"/>
  <c r="I2230" i="38"/>
  <c r="I2229" i="38"/>
  <c r="L2229" i="38" s="1"/>
  <c r="I2228" i="38"/>
  <c r="L2228" i="38" s="1"/>
  <c r="I2227" i="38"/>
  <c r="I2226" i="38"/>
  <c r="L2226" i="38" s="1"/>
  <c r="I2225" i="38"/>
  <c r="L2225" i="38" s="1"/>
  <c r="I2224" i="38"/>
  <c r="L2224" i="38" s="1"/>
  <c r="I2223" i="38"/>
  <c r="I2222" i="38"/>
  <c r="I2221" i="38"/>
  <c r="L2221" i="38" s="1"/>
  <c r="I2220" i="38"/>
  <c r="L2220" i="38" s="1"/>
  <c r="I2219" i="38"/>
  <c r="I2218" i="38"/>
  <c r="L2218" i="38" s="1"/>
  <c r="I2217" i="38"/>
  <c r="L2217" i="38" s="1"/>
  <c r="I2216" i="38"/>
  <c r="L2216" i="38" s="1"/>
  <c r="I2215" i="38"/>
  <c r="I2214" i="38"/>
  <c r="I2213" i="38"/>
  <c r="L2213" i="38" s="1"/>
  <c r="I2212" i="38"/>
  <c r="L2212" i="38" s="1"/>
  <c r="I2211" i="38"/>
  <c r="I2210" i="38"/>
  <c r="L2210" i="38" s="1"/>
  <c r="I2209" i="38"/>
  <c r="L2209" i="38" s="1"/>
  <c r="I2208" i="38"/>
  <c r="L2208" i="38" s="1"/>
  <c r="I2207" i="38"/>
  <c r="I2206" i="38"/>
  <c r="I2205" i="38"/>
  <c r="L2205" i="38" s="1"/>
  <c r="I2204" i="38"/>
  <c r="L2204" i="38" s="1"/>
  <c r="I2203" i="38"/>
  <c r="I2202" i="38"/>
  <c r="L2202" i="38" s="1"/>
  <c r="I2201" i="38"/>
  <c r="L2201" i="38" s="1"/>
  <c r="I2200" i="38"/>
  <c r="L2200" i="38" s="1"/>
  <c r="I2199" i="38"/>
  <c r="I2198" i="38"/>
  <c r="I2197" i="38"/>
  <c r="L2197" i="38" s="1"/>
  <c r="I2196" i="38"/>
  <c r="L2196" i="38" s="1"/>
  <c r="I2195" i="38"/>
  <c r="I2194" i="38"/>
  <c r="L2194" i="38" s="1"/>
  <c r="I2193" i="38"/>
  <c r="L2193" i="38" s="1"/>
  <c r="I2192" i="38"/>
  <c r="L2192" i="38" s="1"/>
  <c r="I2191" i="38"/>
  <c r="I2190" i="38"/>
  <c r="I2189" i="38"/>
  <c r="L2189" i="38" s="1"/>
  <c r="I2188" i="38"/>
  <c r="L2188" i="38" s="1"/>
  <c r="I2187" i="38"/>
  <c r="I2186" i="38"/>
  <c r="L2186" i="38" s="1"/>
  <c r="I2185" i="38"/>
  <c r="L2185" i="38" s="1"/>
  <c r="I2184" i="38"/>
  <c r="L2184" i="38" s="1"/>
  <c r="I2183" i="38"/>
  <c r="I2182" i="38"/>
  <c r="I2181" i="38"/>
  <c r="L2181" i="38" s="1"/>
  <c r="I2180" i="38"/>
  <c r="L2180" i="38" s="1"/>
  <c r="I2179" i="38"/>
  <c r="I2178" i="38"/>
  <c r="L2178" i="38" s="1"/>
  <c r="I2177" i="38"/>
  <c r="L2177" i="38" s="1"/>
  <c r="I2176" i="38"/>
  <c r="L2176" i="38" s="1"/>
  <c r="I2175" i="38"/>
  <c r="I2174" i="38"/>
  <c r="I2173" i="38"/>
  <c r="L2173" i="38" s="1"/>
  <c r="I2172" i="38"/>
  <c r="L2172" i="38" s="1"/>
  <c r="I2171" i="38"/>
  <c r="I2170" i="38"/>
  <c r="L2170" i="38" s="1"/>
  <c r="I2169" i="38"/>
  <c r="L2169" i="38" s="1"/>
  <c r="I2168" i="38"/>
  <c r="L2168" i="38" s="1"/>
  <c r="I2167" i="38"/>
  <c r="I2166" i="38"/>
  <c r="I2165" i="38"/>
  <c r="L2165" i="38" s="1"/>
  <c r="I2164" i="38"/>
  <c r="L2164" i="38" s="1"/>
  <c r="I2163" i="38"/>
  <c r="I2162" i="38"/>
  <c r="L2162" i="38" s="1"/>
  <c r="I2161" i="38"/>
  <c r="L2161" i="38" s="1"/>
  <c r="I2160" i="38"/>
  <c r="L2160" i="38" s="1"/>
  <c r="I2159" i="38"/>
  <c r="I2158" i="38"/>
  <c r="I2157" i="38"/>
  <c r="L2157" i="38" s="1"/>
  <c r="I2156" i="38"/>
  <c r="L2156" i="38" s="1"/>
  <c r="I2155" i="38"/>
  <c r="I2154" i="38"/>
  <c r="L2154" i="38" s="1"/>
  <c r="I2153" i="38"/>
  <c r="L2153" i="38" s="1"/>
  <c r="I2152" i="38"/>
  <c r="L2152" i="38" s="1"/>
  <c r="I2151" i="38"/>
  <c r="I2150" i="38"/>
  <c r="I2149" i="38"/>
  <c r="L2149" i="38" s="1"/>
  <c r="I2148" i="38"/>
  <c r="L2148" i="38" s="1"/>
  <c r="I2147" i="38"/>
  <c r="I2146" i="38"/>
  <c r="L2146" i="38" s="1"/>
  <c r="I2145" i="38"/>
  <c r="L2145" i="38" s="1"/>
  <c r="I2144" i="38"/>
  <c r="L2144" i="38" s="1"/>
  <c r="I2143" i="38"/>
  <c r="I2142" i="38"/>
  <c r="I2141" i="38"/>
  <c r="L2141" i="38" s="1"/>
  <c r="I2140" i="38"/>
  <c r="L2140" i="38" s="1"/>
  <c r="I2139" i="38"/>
  <c r="I2138" i="38"/>
  <c r="L2138" i="38" s="1"/>
  <c r="I2137" i="38"/>
  <c r="L2137" i="38" s="1"/>
  <c r="I2136" i="38"/>
  <c r="L2136" i="38" s="1"/>
  <c r="I2135" i="38"/>
  <c r="I2134" i="38"/>
  <c r="I2133" i="38"/>
  <c r="L2133" i="38" s="1"/>
  <c r="I2132" i="38"/>
  <c r="L2132" i="38" s="1"/>
  <c r="I2131" i="38"/>
  <c r="I2130" i="38"/>
  <c r="L2130" i="38" s="1"/>
  <c r="I2129" i="38"/>
  <c r="L2129" i="38" s="1"/>
  <c r="I2128" i="38"/>
  <c r="L2128" i="38" s="1"/>
  <c r="I2127" i="38"/>
  <c r="I2126" i="38"/>
  <c r="I2125" i="38"/>
  <c r="L2125" i="38" s="1"/>
  <c r="I2124" i="38"/>
  <c r="L2124" i="38" s="1"/>
  <c r="I2123" i="38"/>
  <c r="I2122" i="38"/>
  <c r="L2122" i="38" s="1"/>
  <c r="I2121" i="38"/>
  <c r="L2121" i="38" s="1"/>
  <c r="I2120" i="38"/>
  <c r="L2120" i="38" s="1"/>
  <c r="I2119" i="38"/>
  <c r="I2118" i="38"/>
  <c r="I2117" i="38"/>
  <c r="L2117" i="38" s="1"/>
  <c r="I2116" i="38"/>
  <c r="L2116" i="38" s="1"/>
  <c r="I2115" i="38"/>
  <c r="I2114" i="38"/>
  <c r="L2114" i="38" s="1"/>
  <c r="I2113" i="38"/>
  <c r="L2113" i="38" s="1"/>
  <c r="I2112" i="38"/>
  <c r="L2112" i="38" s="1"/>
  <c r="I2111" i="38"/>
  <c r="I2110" i="38"/>
  <c r="I2109" i="38"/>
  <c r="L2109" i="38" s="1"/>
  <c r="I2108" i="38"/>
  <c r="L2108" i="38" s="1"/>
  <c r="I2107" i="38"/>
  <c r="I2106" i="38"/>
  <c r="L2106" i="38" s="1"/>
  <c r="I2105" i="38"/>
  <c r="L2105" i="38" s="1"/>
  <c r="I2104" i="38"/>
  <c r="L2104" i="38" s="1"/>
  <c r="I2103" i="38"/>
  <c r="I2102" i="38"/>
  <c r="I2101" i="38"/>
  <c r="L2101" i="38" s="1"/>
  <c r="I2100" i="38"/>
  <c r="L2100" i="38" s="1"/>
  <c r="I2099" i="38"/>
  <c r="I2098" i="38"/>
  <c r="L2098" i="38" s="1"/>
  <c r="I2097" i="38"/>
  <c r="L2097" i="38" s="1"/>
  <c r="I2096" i="38"/>
  <c r="L2096" i="38" s="1"/>
  <c r="I2095" i="38"/>
  <c r="I2094" i="38"/>
  <c r="I2093" i="38"/>
  <c r="L2093" i="38" s="1"/>
  <c r="I2092" i="38"/>
  <c r="L2092" i="38" s="1"/>
  <c r="I2091" i="38"/>
  <c r="I2090" i="38"/>
  <c r="L2090" i="38" s="1"/>
  <c r="I2089" i="38"/>
  <c r="L2089" i="38" s="1"/>
  <c r="I2088" i="38"/>
  <c r="L2088" i="38" s="1"/>
  <c r="I2087" i="38"/>
  <c r="I2086" i="38"/>
  <c r="I2085" i="38"/>
  <c r="L2085" i="38" s="1"/>
  <c r="I2084" i="38"/>
  <c r="L2084" i="38" s="1"/>
  <c r="I2083" i="38"/>
  <c r="I2082" i="38"/>
  <c r="L2082" i="38" s="1"/>
  <c r="I2081" i="38"/>
  <c r="L2081" i="38" s="1"/>
  <c r="I2080" i="38"/>
  <c r="L2080" i="38" s="1"/>
  <c r="I2079" i="38"/>
  <c r="I2078" i="38"/>
  <c r="I2077" i="38"/>
  <c r="L2077" i="38" s="1"/>
  <c r="I2076" i="38"/>
  <c r="L2076" i="38" s="1"/>
  <c r="I2075" i="38"/>
  <c r="I2074" i="38"/>
  <c r="L2074" i="38" s="1"/>
  <c r="I2073" i="38"/>
  <c r="L2073" i="38" s="1"/>
  <c r="I2072" i="38"/>
  <c r="L2072" i="38" s="1"/>
  <c r="I2071" i="38"/>
  <c r="I2070" i="38"/>
  <c r="I2069" i="38"/>
  <c r="L2069" i="38" s="1"/>
  <c r="I2068" i="38"/>
  <c r="L2068" i="38" s="1"/>
  <c r="I2067" i="38"/>
  <c r="I2066" i="38"/>
  <c r="L2066" i="38" s="1"/>
  <c r="I2065" i="38"/>
  <c r="L2065" i="38" s="1"/>
  <c r="I2064" i="38"/>
  <c r="L2064" i="38" s="1"/>
  <c r="I2063" i="38"/>
  <c r="I2062" i="38"/>
  <c r="I2061" i="38"/>
  <c r="L2061" i="38" s="1"/>
  <c r="I2060" i="38"/>
  <c r="L2060" i="38" s="1"/>
  <c r="I2059" i="38"/>
  <c r="I2058" i="38"/>
  <c r="L2058" i="38" s="1"/>
  <c r="I2057" i="38"/>
  <c r="L2057" i="38" s="1"/>
  <c r="I2056" i="38"/>
  <c r="L2056" i="38" s="1"/>
  <c r="I2055" i="38"/>
  <c r="I2054" i="38"/>
  <c r="I2053" i="38"/>
  <c r="L2053" i="38" s="1"/>
  <c r="I2052" i="38"/>
  <c r="L2052" i="38" s="1"/>
  <c r="I2051" i="38"/>
  <c r="I2050" i="38"/>
  <c r="L2050" i="38" s="1"/>
  <c r="I2049" i="38"/>
  <c r="L2049" i="38" s="1"/>
  <c r="I2048" i="38"/>
  <c r="L2048" i="38" s="1"/>
  <c r="I2047" i="38"/>
  <c r="I2046" i="38"/>
  <c r="I2045" i="38"/>
  <c r="L2045" i="38" s="1"/>
  <c r="I2044" i="38"/>
  <c r="L2044" i="38" s="1"/>
  <c r="I2043" i="38"/>
  <c r="I2042" i="38"/>
  <c r="L2042" i="38" s="1"/>
  <c r="I2041" i="38"/>
  <c r="L2041" i="38" s="1"/>
  <c r="I2040" i="38"/>
  <c r="L2040" i="38" s="1"/>
  <c r="I2039" i="38"/>
  <c r="I2038" i="38"/>
  <c r="I2037" i="38"/>
  <c r="L2037" i="38" s="1"/>
  <c r="I2036" i="38"/>
  <c r="L2036" i="38" s="1"/>
  <c r="I2035" i="38"/>
  <c r="I2034" i="38"/>
  <c r="L2034" i="38" s="1"/>
  <c r="I2033" i="38"/>
  <c r="L2033" i="38" s="1"/>
  <c r="I2032" i="38"/>
  <c r="L2032" i="38" s="1"/>
  <c r="I2031" i="38"/>
  <c r="I2030" i="38"/>
  <c r="I2029" i="38"/>
  <c r="L2029" i="38" s="1"/>
  <c r="I2028" i="38"/>
  <c r="L2028" i="38" s="1"/>
  <c r="I2027" i="38"/>
  <c r="I2026" i="38"/>
  <c r="L2026" i="38" s="1"/>
  <c r="I2025" i="38"/>
  <c r="L2025" i="38" s="1"/>
  <c r="I2024" i="38"/>
  <c r="L2024" i="38" s="1"/>
  <c r="I2023" i="38"/>
  <c r="I2022" i="38"/>
  <c r="I2021" i="38"/>
  <c r="L2021" i="38" s="1"/>
  <c r="I2020" i="38"/>
  <c r="L2020" i="38" s="1"/>
  <c r="I2019" i="38"/>
  <c r="I2018" i="38"/>
  <c r="L2018" i="38" s="1"/>
  <c r="I2017" i="38"/>
  <c r="L2017" i="38" s="1"/>
  <c r="I2016" i="38"/>
  <c r="L2016" i="38" s="1"/>
  <c r="I2015" i="38"/>
  <c r="I2014" i="38"/>
  <c r="I2013" i="38"/>
  <c r="L2013" i="38" s="1"/>
  <c r="I2012" i="38"/>
  <c r="L2012" i="38" s="1"/>
  <c r="I2011" i="38"/>
  <c r="I2010" i="38"/>
  <c r="L2010" i="38" s="1"/>
  <c r="I2009" i="38"/>
  <c r="L2009" i="38" s="1"/>
  <c r="I2008" i="38"/>
  <c r="L2008" i="38" s="1"/>
  <c r="I2007" i="38"/>
  <c r="I2006" i="38"/>
  <c r="I2005" i="38"/>
  <c r="L2005" i="38" s="1"/>
  <c r="I2004" i="38"/>
  <c r="L2004" i="38" s="1"/>
  <c r="I2003" i="38"/>
  <c r="I2002" i="38"/>
  <c r="L2002" i="38" s="1"/>
  <c r="I2001" i="38"/>
  <c r="L2001" i="38" s="1"/>
  <c r="I2000" i="38"/>
  <c r="L2000" i="38" s="1"/>
  <c r="I1999" i="38"/>
  <c r="I1998" i="38"/>
  <c r="I1997" i="38"/>
  <c r="L1997" i="38" s="1"/>
  <c r="I1996" i="38"/>
  <c r="L1996" i="38" s="1"/>
  <c r="I1995" i="38"/>
  <c r="I1994" i="38"/>
  <c r="L1994" i="38" s="1"/>
  <c r="I1993" i="38"/>
  <c r="L1993" i="38" s="1"/>
  <c r="I1992" i="38"/>
  <c r="L1992" i="38" s="1"/>
  <c r="I1991" i="38"/>
  <c r="I1990" i="38"/>
  <c r="I1989" i="38"/>
  <c r="L1989" i="38" s="1"/>
  <c r="I1988" i="38"/>
  <c r="L1988" i="38" s="1"/>
  <c r="I1987" i="38"/>
  <c r="I1986" i="38"/>
  <c r="L1986" i="38" s="1"/>
  <c r="I1985" i="38"/>
  <c r="L1985" i="38" s="1"/>
  <c r="I1984" i="38"/>
  <c r="L1984" i="38" s="1"/>
  <c r="I1983" i="38"/>
  <c r="I1982" i="38"/>
  <c r="I1981" i="38"/>
  <c r="L1981" i="38" s="1"/>
  <c r="I1980" i="38"/>
  <c r="L1980" i="38" s="1"/>
  <c r="I1979" i="38"/>
  <c r="I1978" i="38"/>
  <c r="L1978" i="38" s="1"/>
  <c r="I1977" i="38"/>
  <c r="L1977" i="38" s="1"/>
  <c r="I1976" i="38"/>
  <c r="L1976" i="38" s="1"/>
  <c r="I1975" i="38"/>
  <c r="I1974" i="38"/>
  <c r="I1973" i="38"/>
  <c r="L1973" i="38" s="1"/>
  <c r="I1972" i="38"/>
  <c r="L1972" i="38" s="1"/>
  <c r="I1971" i="38"/>
  <c r="I1970" i="38"/>
  <c r="L1970" i="38" s="1"/>
  <c r="I1969" i="38"/>
  <c r="L1969" i="38" s="1"/>
  <c r="I1968" i="38"/>
  <c r="L1968" i="38" s="1"/>
  <c r="I1967" i="38"/>
  <c r="I1966" i="38"/>
  <c r="I1965" i="38"/>
  <c r="L1965" i="38" s="1"/>
  <c r="I1964" i="38"/>
  <c r="L1964" i="38" s="1"/>
  <c r="I1963" i="38"/>
  <c r="I1962" i="38"/>
  <c r="L1962" i="38" s="1"/>
  <c r="I1961" i="38"/>
  <c r="L1961" i="38" s="1"/>
  <c r="I1960" i="38"/>
  <c r="L1960" i="38" s="1"/>
  <c r="I1959" i="38"/>
  <c r="I1958" i="38"/>
  <c r="I1957" i="38"/>
  <c r="L1957" i="38" s="1"/>
  <c r="I1956" i="38"/>
  <c r="L1956" i="38" s="1"/>
  <c r="I1955" i="38"/>
  <c r="I1954" i="38"/>
  <c r="L1954" i="38" s="1"/>
  <c r="I1953" i="38"/>
  <c r="L1953" i="38" s="1"/>
  <c r="I1952" i="38"/>
  <c r="L1952" i="38" s="1"/>
  <c r="I1951" i="38"/>
  <c r="I1950" i="38"/>
  <c r="I1949" i="38"/>
  <c r="L1949" i="38" s="1"/>
  <c r="I1948" i="38"/>
  <c r="L1948" i="38" s="1"/>
  <c r="I1947" i="38"/>
  <c r="I1946" i="38"/>
  <c r="L1946" i="38" s="1"/>
  <c r="I1945" i="38"/>
  <c r="L1945" i="38" s="1"/>
  <c r="I1944" i="38"/>
  <c r="L1944" i="38" s="1"/>
  <c r="I1943" i="38"/>
  <c r="I1942" i="38"/>
  <c r="I1941" i="38"/>
  <c r="L1941" i="38" s="1"/>
  <c r="I1940" i="38"/>
  <c r="L1940" i="38" s="1"/>
  <c r="I1939" i="38"/>
  <c r="I1938" i="38"/>
  <c r="L1938" i="38" s="1"/>
  <c r="I1937" i="38"/>
  <c r="L1937" i="38" s="1"/>
  <c r="I1936" i="38"/>
  <c r="L1936" i="38" s="1"/>
  <c r="I1935" i="38"/>
  <c r="I1934" i="38"/>
  <c r="I1933" i="38"/>
  <c r="L1933" i="38" s="1"/>
  <c r="I1932" i="38"/>
  <c r="L1932" i="38" s="1"/>
  <c r="I1931" i="38"/>
  <c r="I1930" i="38"/>
  <c r="L1930" i="38" s="1"/>
  <c r="I1929" i="38"/>
  <c r="L1929" i="38" s="1"/>
  <c r="I1928" i="38"/>
  <c r="L1928" i="38" s="1"/>
  <c r="I1927" i="38"/>
  <c r="I1926" i="38"/>
  <c r="I1925" i="38"/>
  <c r="L1925" i="38" s="1"/>
  <c r="I1924" i="38"/>
  <c r="L1924" i="38" s="1"/>
  <c r="I1923" i="38"/>
  <c r="I1922" i="38"/>
  <c r="L1922" i="38" s="1"/>
  <c r="I1921" i="38"/>
  <c r="L1921" i="38" s="1"/>
  <c r="I1920" i="38"/>
  <c r="L1920" i="38" s="1"/>
  <c r="I1919" i="38"/>
  <c r="I1918" i="38"/>
  <c r="I1917" i="38"/>
  <c r="L1917" i="38" s="1"/>
  <c r="I1916" i="38"/>
  <c r="L1916" i="38" s="1"/>
  <c r="I1915" i="38"/>
  <c r="I1914" i="38"/>
  <c r="L1914" i="38" s="1"/>
  <c r="I1913" i="38"/>
  <c r="L1913" i="38" s="1"/>
  <c r="I1912" i="38"/>
  <c r="L1912" i="38" s="1"/>
  <c r="I1911" i="38"/>
  <c r="I1910" i="38"/>
  <c r="I1909" i="38"/>
  <c r="L1909" i="38" s="1"/>
  <c r="I1908" i="38"/>
  <c r="L1908" i="38" s="1"/>
  <c r="I1907" i="38"/>
  <c r="I1906" i="38"/>
  <c r="L1906" i="38" s="1"/>
  <c r="I1905" i="38"/>
  <c r="L1905" i="38" s="1"/>
  <c r="I1904" i="38"/>
  <c r="L1904" i="38" s="1"/>
  <c r="I1903" i="38"/>
  <c r="I1902" i="38"/>
  <c r="I1901" i="38"/>
  <c r="L1901" i="38" s="1"/>
  <c r="I1900" i="38"/>
  <c r="L1900" i="38" s="1"/>
  <c r="I1899" i="38"/>
  <c r="I1898" i="38"/>
  <c r="L1898" i="38" s="1"/>
  <c r="I1897" i="38"/>
  <c r="L1897" i="38" s="1"/>
  <c r="I1896" i="38"/>
  <c r="L1896" i="38" s="1"/>
  <c r="I1895" i="38"/>
  <c r="I1894" i="38"/>
  <c r="I1893" i="38"/>
  <c r="L1893" i="38" s="1"/>
  <c r="I1892" i="38"/>
  <c r="L1892" i="38" s="1"/>
  <c r="I1891" i="38"/>
  <c r="I1890" i="38"/>
  <c r="L1890" i="38" s="1"/>
  <c r="I1889" i="38"/>
  <c r="L1889" i="38" s="1"/>
  <c r="I1888" i="38"/>
  <c r="L1888" i="38" s="1"/>
  <c r="I1887" i="38"/>
  <c r="I1886" i="38"/>
  <c r="I1885" i="38"/>
  <c r="L1885" i="38" s="1"/>
  <c r="I1884" i="38"/>
  <c r="L1884" i="38" s="1"/>
  <c r="I1883" i="38"/>
  <c r="I1882" i="38"/>
  <c r="L1882" i="38" s="1"/>
  <c r="I1881" i="38"/>
  <c r="L1881" i="38" s="1"/>
  <c r="I1880" i="38"/>
  <c r="L1880" i="38" s="1"/>
  <c r="I1879" i="38"/>
  <c r="I1878" i="38"/>
  <c r="I1877" i="38"/>
  <c r="L1877" i="38" s="1"/>
  <c r="I1876" i="38"/>
  <c r="L1876" i="38" s="1"/>
  <c r="I1875" i="38"/>
  <c r="I1874" i="38"/>
  <c r="L1874" i="38" s="1"/>
  <c r="I1873" i="38"/>
  <c r="L1873" i="38" s="1"/>
  <c r="I1872" i="38"/>
  <c r="L1872" i="38" s="1"/>
  <c r="I1871" i="38"/>
  <c r="I1870" i="38"/>
  <c r="I1869" i="38"/>
  <c r="L1869" i="38" s="1"/>
  <c r="I1868" i="38"/>
  <c r="L1868" i="38" s="1"/>
  <c r="I1867" i="38"/>
  <c r="I1866" i="38"/>
  <c r="L1866" i="38" s="1"/>
  <c r="I1865" i="38"/>
  <c r="L1865" i="38" s="1"/>
  <c r="I1864" i="38"/>
  <c r="L1864" i="38" s="1"/>
  <c r="I1863" i="38"/>
  <c r="I1862" i="38"/>
  <c r="I1861" i="38"/>
  <c r="L1861" i="38" s="1"/>
  <c r="I1860" i="38"/>
  <c r="L1860" i="38" s="1"/>
  <c r="I1859" i="38"/>
  <c r="I1858" i="38"/>
  <c r="L1858" i="38" s="1"/>
  <c r="I1857" i="38"/>
  <c r="L1857" i="38" s="1"/>
  <c r="I1856" i="38"/>
  <c r="L1856" i="38" s="1"/>
  <c r="I1855" i="38"/>
  <c r="I1854" i="38"/>
  <c r="I1853" i="38"/>
  <c r="L1853" i="38" s="1"/>
  <c r="I1852" i="38"/>
  <c r="L1852" i="38" s="1"/>
  <c r="I1851" i="38"/>
  <c r="I1850" i="38"/>
  <c r="L1850" i="38" s="1"/>
  <c r="I1849" i="38"/>
  <c r="L1849" i="38" s="1"/>
  <c r="I1848" i="38"/>
  <c r="L1848" i="38" s="1"/>
  <c r="I1847" i="38"/>
  <c r="I1846" i="38"/>
  <c r="I1845" i="38"/>
  <c r="L1845" i="38" s="1"/>
  <c r="I1844" i="38"/>
  <c r="L1844" i="38" s="1"/>
  <c r="I1843" i="38"/>
  <c r="I1842" i="38"/>
  <c r="L1842" i="38" s="1"/>
  <c r="I1841" i="38"/>
  <c r="L1841" i="38" s="1"/>
  <c r="I1840" i="38"/>
  <c r="L1840" i="38" s="1"/>
  <c r="I1839" i="38"/>
  <c r="I1838" i="38"/>
  <c r="I1837" i="38"/>
  <c r="L1837" i="38" s="1"/>
  <c r="I1836" i="38"/>
  <c r="L1836" i="38" s="1"/>
  <c r="I1835" i="38"/>
  <c r="I1834" i="38"/>
  <c r="L1834" i="38" s="1"/>
  <c r="I1833" i="38"/>
  <c r="L1833" i="38" s="1"/>
  <c r="I1832" i="38"/>
  <c r="L1832" i="38" s="1"/>
  <c r="I1831" i="38"/>
  <c r="I1830" i="38"/>
  <c r="I1829" i="38"/>
  <c r="L1829" i="38" s="1"/>
  <c r="I1828" i="38"/>
  <c r="L1828" i="38" s="1"/>
  <c r="I1827" i="38"/>
  <c r="I1826" i="38"/>
  <c r="L1826" i="38" s="1"/>
  <c r="I1825" i="38"/>
  <c r="L1825" i="38" s="1"/>
  <c r="I1824" i="38"/>
  <c r="L1824" i="38" s="1"/>
  <c r="I1823" i="38"/>
  <c r="I1822" i="38"/>
  <c r="I1821" i="38"/>
  <c r="L1821" i="38" s="1"/>
  <c r="I1820" i="38"/>
  <c r="L1820" i="38" s="1"/>
  <c r="I1819" i="38"/>
  <c r="I1818" i="38"/>
  <c r="L1818" i="38" s="1"/>
  <c r="I1817" i="38"/>
  <c r="L1817" i="38" s="1"/>
  <c r="I1816" i="38"/>
  <c r="L1816" i="38" s="1"/>
  <c r="I1815" i="38"/>
  <c r="I1814" i="38"/>
  <c r="I1813" i="38"/>
  <c r="L1813" i="38" s="1"/>
  <c r="I1812" i="38"/>
  <c r="L1812" i="38" s="1"/>
  <c r="I1811" i="38"/>
  <c r="I1810" i="38"/>
  <c r="L1810" i="38" s="1"/>
  <c r="I1809" i="38"/>
  <c r="L1809" i="38" s="1"/>
  <c r="I1808" i="38"/>
  <c r="L1808" i="38" s="1"/>
  <c r="I1807" i="38"/>
  <c r="I1806" i="38"/>
  <c r="I1805" i="38"/>
  <c r="L1805" i="38" s="1"/>
  <c r="I1804" i="38"/>
  <c r="L1804" i="38" s="1"/>
  <c r="I1803" i="38"/>
  <c r="I1802" i="38"/>
  <c r="L1802" i="38" s="1"/>
  <c r="I1801" i="38"/>
  <c r="L1801" i="38" s="1"/>
  <c r="I1800" i="38"/>
  <c r="L1800" i="38" s="1"/>
  <c r="I1799" i="38"/>
  <c r="I1798" i="38"/>
  <c r="I1797" i="38"/>
  <c r="L1797" i="38" s="1"/>
  <c r="I1796" i="38"/>
  <c r="L1796" i="38" s="1"/>
  <c r="I1795" i="38"/>
  <c r="I1794" i="38"/>
  <c r="L1794" i="38" s="1"/>
  <c r="I1793" i="38"/>
  <c r="L1793" i="38" s="1"/>
  <c r="I1792" i="38"/>
  <c r="L1792" i="38" s="1"/>
  <c r="I1791" i="38"/>
  <c r="I1790" i="38"/>
  <c r="I1789" i="38"/>
  <c r="L1789" i="38" s="1"/>
  <c r="I1788" i="38"/>
  <c r="L1788" i="38" s="1"/>
  <c r="I1787" i="38"/>
  <c r="I1786" i="38"/>
  <c r="L1786" i="38" s="1"/>
  <c r="I1785" i="38"/>
  <c r="L1785" i="38" s="1"/>
  <c r="I1784" i="38"/>
  <c r="L1784" i="38" s="1"/>
  <c r="I1783" i="38"/>
  <c r="I1782" i="38"/>
  <c r="I1781" i="38"/>
  <c r="L1781" i="38" s="1"/>
  <c r="I1780" i="38"/>
  <c r="L1780" i="38" s="1"/>
  <c r="I1779" i="38"/>
  <c r="I1778" i="38"/>
  <c r="L1778" i="38" s="1"/>
  <c r="I1777" i="38"/>
  <c r="L1777" i="38" s="1"/>
  <c r="I1776" i="38"/>
  <c r="L1776" i="38" s="1"/>
  <c r="I1775" i="38"/>
  <c r="I1774" i="38"/>
  <c r="I1773" i="38"/>
  <c r="L1773" i="38" s="1"/>
  <c r="I1772" i="38"/>
  <c r="L1772" i="38" s="1"/>
  <c r="I1771" i="38"/>
  <c r="I1770" i="38"/>
  <c r="L1770" i="38" s="1"/>
  <c r="I1769" i="38"/>
  <c r="L1769" i="38" s="1"/>
  <c r="I1768" i="38"/>
  <c r="L1768" i="38" s="1"/>
  <c r="I1767" i="38"/>
  <c r="I1766" i="38"/>
  <c r="I1765" i="38"/>
  <c r="L1765" i="38" s="1"/>
  <c r="I1764" i="38"/>
  <c r="L1764" i="38" s="1"/>
  <c r="I1763" i="38"/>
  <c r="I1762" i="38"/>
  <c r="L1762" i="38" s="1"/>
  <c r="I1761" i="38"/>
  <c r="L1761" i="38" s="1"/>
  <c r="I1760" i="38"/>
  <c r="L1760" i="38" s="1"/>
  <c r="I1759" i="38"/>
  <c r="I1758" i="38"/>
  <c r="I1757" i="38"/>
  <c r="L1757" i="38" s="1"/>
  <c r="I1756" i="38"/>
  <c r="L1756" i="38" s="1"/>
  <c r="I1755" i="38"/>
  <c r="I1754" i="38"/>
  <c r="L1754" i="38" s="1"/>
  <c r="I1753" i="38"/>
  <c r="L1753" i="38" s="1"/>
  <c r="I1752" i="38"/>
  <c r="L1752" i="38" s="1"/>
  <c r="I1751" i="38"/>
  <c r="I1750" i="38"/>
  <c r="I1749" i="38"/>
  <c r="L1749" i="38" s="1"/>
  <c r="I1748" i="38"/>
  <c r="L1748" i="38" s="1"/>
  <c r="I1747" i="38"/>
  <c r="I1746" i="38"/>
  <c r="L1746" i="38" s="1"/>
  <c r="I1745" i="38"/>
  <c r="L1745" i="38" s="1"/>
  <c r="I1744" i="38"/>
  <c r="L1744" i="38" s="1"/>
  <c r="I1743" i="38"/>
  <c r="I1742" i="38"/>
  <c r="I1741" i="38"/>
  <c r="L1741" i="38" s="1"/>
  <c r="I1740" i="38"/>
  <c r="L1740" i="38" s="1"/>
  <c r="I1739" i="38"/>
  <c r="I1738" i="38"/>
  <c r="L1738" i="38" s="1"/>
  <c r="I1737" i="38"/>
  <c r="L1737" i="38" s="1"/>
  <c r="I1736" i="38"/>
  <c r="L1736" i="38" s="1"/>
  <c r="I1735" i="38"/>
  <c r="I1734" i="38"/>
  <c r="I1733" i="38"/>
  <c r="L1733" i="38" s="1"/>
  <c r="I1732" i="38"/>
  <c r="L1732" i="38" s="1"/>
  <c r="I1731" i="38"/>
  <c r="I1730" i="38"/>
  <c r="L1730" i="38" s="1"/>
  <c r="I1729" i="38"/>
  <c r="L1729" i="38" s="1"/>
  <c r="I1728" i="38"/>
  <c r="L1728" i="38" s="1"/>
  <c r="I1727" i="38"/>
  <c r="I1726" i="38"/>
  <c r="I1725" i="38"/>
  <c r="L1725" i="38" s="1"/>
  <c r="I1724" i="38"/>
  <c r="L1724" i="38" s="1"/>
  <c r="I1723" i="38"/>
  <c r="I1722" i="38"/>
  <c r="L1722" i="38" s="1"/>
  <c r="I1721" i="38"/>
  <c r="L1721" i="38" s="1"/>
  <c r="I1720" i="38"/>
  <c r="L1720" i="38" s="1"/>
  <c r="I1719" i="38"/>
  <c r="I1718" i="38"/>
  <c r="I1717" i="38"/>
  <c r="L1717" i="38" s="1"/>
  <c r="I1716" i="38"/>
  <c r="L1716" i="38" s="1"/>
  <c r="I1715" i="38"/>
  <c r="I1714" i="38"/>
  <c r="L1714" i="38" s="1"/>
  <c r="I1713" i="38"/>
  <c r="L1713" i="38" s="1"/>
  <c r="I1712" i="38"/>
  <c r="L1712" i="38" s="1"/>
  <c r="I1711" i="38"/>
  <c r="I1710" i="38"/>
  <c r="I1709" i="38"/>
  <c r="L1709" i="38" s="1"/>
  <c r="I1708" i="38"/>
  <c r="L1708" i="38" s="1"/>
  <c r="I1707" i="38"/>
  <c r="I1706" i="38"/>
  <c r="L1706" i="38" s="1"/>
  <c r="I1705" i="38"/>
  <c r="L1705" i="38" s="1"/>
  <c r="I1704" i="38"/>
  <c r="L1704" i="38" s="1"/>
  <c r="I1703" i="38"/>
  <c r="I1702" i="38"/>
  <c r="I1701" i="38"/>
  <c r="L1701" i="38" s="1"/>
  <c r="I1700" i="38"/>
  <c r="L1700" i="38" s="1"/>
  <c r="I1699" i="38"/>
  <c r="I1698" i="38"/>
  <c r="L1698" i="38" s="1"/>
  <c r="I1697" i="38"/>
  <c r="L1697" i="38" s="1"/>
  <c r="I1696" i="38"/>
  <c r="L1696" i="38" s="1"/>
  <c r="I1695" i="38"/>
  <c r="I1694" i="38"/>
  <c r="I1693" i="38"/>
  <c r="L1693" i="38" s="1"/>
  <c r="I1692" i="38"/>
  <c r="L1692" i="38" s="1"/>
  <c r="I1691" i="38"/>
  <c r="I1690" i="38"/>
  <c r="L1690" i="38" s="1"/>
  <c r="I1689" i="38"/>
  <c r="L1689" i="38" s="1"/>
  <c r="I1688" i="38"/>
  <c r="L1688" i="38" s="1"/>
  <c r="I1687" i="38"/>
  <c r="I1686" i="38"/>
  <c r="I1685" i="38"/>
  <c r="L1685" i="38" s="1"/>
  <c r="I1684" i="38"/>
  <c r="L1684" i="38" s="1"/>
  <c r="I1683" i="38"/>
  <c r="I1682" i="38"/>
  <c r="L1682" i="38" s="1"/>
  <c r="I1681" i="38"/>
  <c r="L1681" i="38" s="1"/>
  <c r="I1680" i="38"/>
  <c r="L1680" i="38" s="1"/>
  <c r="I1679" i="38"/>
  <c r="I1678" i="38"/>
  <c r="I1677" i="38"/>
  <c r="L1677" i="38" s="1"/>
  <c r="I1676" i="38"/>
  <c r="L1676" i="38" s="1"/>
  <c r="I1675" i="38"/>
  <c r="I1674" i="38"/>
  <c r="L1674" i="38" s="1"/>
  <c r="I1673" i="38"/>
  <c r="L1673" i="38" s="1"/>
  <c r="I1672" i="38"/>
  <c r="L1672" i="38" s="1"/>
  <c r="I1671" i="38"/>
  <c r="I1670" i="38"/>
  <c r="I1669" i="38"/>
  <c r="L1669" i="38" s="1"/>
  <c r="I1668" i="38"/>
  <c r="L1668" i="38" s="1"/>
  <c r="I1667" i="38"/>
  <c r="I1666" i="38"/>
  <c r="L1666" i="38" s="1"/>
  <c r="I1665" i="38"/>
  <c r="L1665" i="38" s="1"/>
  <c r="I1664" i="38"/>
  <c r="L1664" i="38" s="1"/>
  <c r="I1663" i="38"/>
  <c r="I1662" i="38"/>
  <c r="I1661" i="38"/>
  <c r="L1661" i="38" s="1"/>
  <c r="I1660" i="38"/>
  <c r="L1660" i="38" s="1"/>
  <c r="I1659" i="38"/>
  <c r="I1658" i="38"/>
  <c r="L1658" i="38" s="1"/>
  <c r="I1657" i="38"/>
  <c r="L1657" i="38" s="1"/>
  <c r="I1656" i="38"/>
  <c r="L1656" i="38" s="1"/>
  <c r="I1655" i="38"/>
  <c r="I1654" i="38"/>
  <c r="I1653" i="38"/>
  <c r="L1653" i="38" s="1"/>
  <c r="I1652" i="38"/>
  <c r="L1652" i="38" s="1"/>
  <c r="I1651" i="38"/>
  <c r="I1650" i="38"/>
  <c r="L1650" i="38" s="1"/>
  <c r="I1649" i="38"/>
  <c r="L1649" i="38" s="1"/>
  <c r="I1648" i="38"/>
  <c r="L1648" i="38" s="1"/>
  <c r="I1647" i="38"/>
  <c r="I1646" i="38"/>
  <c r="I1645" i="38"/>
  <c r="L1645" i="38" s="1"/>
  <c r="I1644" i="38"/>
  <c r="L1644" i="38" s="1"/>
  <c r="I1643" i="38"/>
  <c r="I1642" i="38"/>
  <c r="L1642" i="38" s="1"/>
  <c r="I1641" i="38"/>
  <c r="L1641" i="38" s="1"/>
  <c r="I1640" i="38"/>
  <c r="L1640" i="38" s="1"/>
  <c r="I1639" i="38"/>
  <c r="I1638" i="38"/>
  <c r="I1637" i="38"/>
  <c r="L1637" i="38" s="1"/>
  <c r="I1636" i="38"/>
  <c r="L1636" i="38" s="1"/>
  <c r="I1635" i="38"/>
  <c r="I1634" i="38"/>
  <c r="L1634" i="38" s="1"/>
  <c r="I1633" i="38"/>
  <c r="L1633" i="38" s="1"/>
  <c r="I1632" i="38"/>
  <c r="L1632" i="38" s="1"/>
  <c r="I1631" i="38"/>
  <c r="I1630" i="38"/>
  <c r="I1629" i="38"/>
  <c r="L1629" i="38" s="1"/>
  <c r="I1628" i="38"/>
  <c r="L1628" i="38" s="1"/>
  <c r="I1627" i="38"/>
  <c r="I1626" i="38"/>
  <c r="L1626" i="38" s="1"/>
  <c r="I1625" i="38"/>
  <c r="L1625" i="38" s="1"/>
  <c r="I1624" i="38"/>
  <c r="L1624" i="38" s="1"/>
  <c r="I1623" i="38"/>
  <c r="I1622" i="38"/>
  <c r="I1621" i="38"/>
  <c r="L1621" i="38" s="1"/>
  <c r="I1620" i="38"/>
  <c r="L1620" i="38" s="1"/>
  <c r="I1619" i="38"/>
  <c r="I1618" i="38"/>
  <c r="L1618" i="38" s="1"/>
  <c r="I1617" i="38"/>
  <c r="L1617" i="38" s="1"/>
  <c r="I1616" i="38"/>
  <c r="L1616" i="38" s="1"/>
  <c r="I1615" i="38"/>
  <c r="I1614" i="38"/>
  <c r="I1613" i="38"/>
  <c r="L1613" i="38" s="1"/>
  <c r="I1612" i="38"/>
  <c r="L1612" i="38" s="1"/>
  <c r="I1611" i="38"/>
  <c r="I1610" i="38"/>
  <c r="L1610" i="38" s="1"/>
  <c r="I1609" i="38"/>
  <c r="L1609" i="38" s="1"/>
  <c r="I1608" i="38"/>
  <c r="L1608" i="38" s="1"/>
  <c r="I1607" i="38"/>
  <c r="I1606" i="38"/>
  <c r="I1605" i="38"/>
  <c r="L1605" i="38" s="1"/>
  <c r="I1604" i="38"/>
  <c r="L1604" i="38" s="1"/>
  <c r="I1603" i="38"/>
  <c r="I1602" i="38"/>
  <c r="L1602" i="38" s="1"/>
  <c r="I1601" i="38"/>
  <c r="L1601" i="38" s="1"/>
  <c r="I1600" i="38"/>
  <c r="L1600" i="38" s="1"/>
  <c r="I1599" i="38"/>
  <c r="I1598" i="38"/>
  <c r="I1597" i="38"/>
  <c r="L1597" i="38" s="1"/>
  <c r="I1596" i="38"/>
  <c r="L1596" i="38" s="1"/>
  <c r="I1595" i="38"/>
  <c r="I1594" i="38"/>
  <c r="L1594" i="38" s="1"/>
  <c r="I1593" i="38"/>
  <c r="L1593" i="38" s="1"/>
  <c r="I1592" i="38"/>
  <c r="L1592" i="38" s="1"/>
  <c r="I1591" i="38"/>
  <c r="I1590" i="38"/>
  <c r="I1589" i="38"/>
  <c r="L1589" i="38" s="1"/>
  <c r="I1588" i="38"/>
  <c r="L1588" i="38" s="1"/>
  <c r="I1587" i="38"/>
  <c r="I1586" i="38"/>
  <c r="L1586" i="38" s="1"/>
  <c r="I1585" i="38"/>
  <c r="L1585" i="38" s="1"/>
  <c r="I1584" i="38"/>
  <c r="L1584" i="38" s="1"/>
  <c r="I1583" i="38"/>
  <c r="I1582" i="38"/>
  <c r="I1581" i="38"/>
  <c r="L1581" i="38" s="1"/>
  <c r="I1580" i="38"/>
  <c r="L1580" i="38" s="1"/>
  <c r="I1579" i="38"/>
  <c r="I1578" i="38"/>
  <c r="L1578" i="38" s="1"/>
  <c r="I1577" i="38"/>
  <c r="L1577" i="38" s="1"/>
  <c r="I1576" i="38"/>
  <c r="L1576" i="38" s="1"/>
  <c r="I1575" i="38"/>
  <c r="I1574" i="38"/>
  <c r="I1573" i="38"/>
  <c r="L1573" i="38" s="1"/>
  <c r="I1572" i="38"/>
  <c r="L1572" i="38" s="1"/>
  <c r="I1571" i="38"/>
  <c r="I1570" i="38"/>
  <c r="L1570" i="38" s="1"/>
  <c r="I1569" i="38"/>
  <c r="L1569" i="38" s="1"/>
  <c r="I1568" i="38"/>
  <c r="L1568" i="38" s="1"/>
  <c r="I1567" i="38"/>
  <c r="I1566" i="38"/>
  <c r="I1565" i="38"/>
  <c r="L1565" i="38" s="1"/>
  <c r="I1564" i="38"/>
  <c r="L1564" i="38" s="1"/>
  <c r="I1563" i="38"/>
  <c r="I1562" i="38"/>
  <c r="L1562" i="38" s="1"/>
  <c r="I1561" i="38"/>
  <c r="L1561" i="38" s="1"/>
  <c r="I1560" i="38"/>
  <c r="L1560" i="38" s="1"/>
  <c r="I1559" i="38"/>
  <c r="I1558" i="38"/>
  <c r="I1557" i="38"/>
  <c r="L1557" i="38" s="1"/>
  <c r="I1556" i="38"/>
  <c r="L1556" i="38" s="1"/>
  <c r="I1555" i="38"/>
  <c r="I1554" i="38"/>
  <c r="L1554" i="38" s="1"/>
  <c r="I1553" i="38"/>
  <c r="L1553" i="38" s="1"/>
  <c r="I1552" i="38"/>
  <c r="L1552" i="38" s="1"/>
  <c r="I1551" i="38"/>
  <c r="I1550" i="38"/>
  <c r="I1549" i="38"/>
  <c r="L1549" i="38" s="1"/>
  <c r="I1548" i="38"/>
  <c r="L1548" i="38" s="1"/>
  <c r="I1547" i="38"/>
  <c r="I1546" i="38"/>
  <c r="L1546" i="38" s="1"/>
  <c r="I1545" i="38"/>
  <c r="L1545" i="38" s="1"/>
  <c r="I1544" i="38"/>
  <c r="L1544" i="38" s="1"/>
  <c r="I1543" i="38"/>
  <c r="I1542" i="38"/>
  <c r="I1541" i="38"/>
  <c r="L1541" i="38" s="1"/>
  <c r="I1540" i="38"/>
  <c r="L1540" i="38" s="1"/>
  <c r="I1539" i="38"/>
  <c r="I1538" i="38"/>
  <c r="L1538" i="38" s="1"/>
  <c r="I1537" i="38"/>
  <c r="L1537" i="38" s="1"/>
  <c r="I1536" i="38"/>
  <c r="L1536" i="38" s="1"/>
  <c r="I1535" i="38"/>
  <c r="I1534" i="38"/>
  <c r="I1533" i="38"/>
  <c r="L1533" i="38" s="1"/>
  <c r="I1532" i="38"/>
  <c r="L1532" i="38" s="1"/>
  <c r="I1531" i="38"/>
  <c r="I1530" i="38"/>
  <c r="L1530" i="38" s="1"/>
  <c r="I1529" i="38"/>
  <c r="L1529" i="38" s="1"/>
  <c r="I1528" i="38"/>
  <c r="L1528" i="38" s="1"/>
  <c r="I1527" i="38"/>
  <c r="I1526" i="38"/>
  <c r="I1525" i="38"/>
  <c r="L1525" i="38" s="1"/>
  <c r="I1524" i="38"/>
  <c r="L1524" i="38" s="1"/>
  <c r="I1523" i="38"/>
  <c r="I1522" i="38"/>
  <c r="L1522" i="38" s="1"/>
  <c r="I1521" i="38"/>
  <c r="L1521" i="38" s="1"/>
  <c r="I1520" i="38"/>
  <c r="L1520" i="38" s="1"/>
  <c r="I1519" i="38"/>
  <c r="I1518" i="38"/>
  <c r="I1517" i="38"/>
  <c r="L1517" i="38" s="1"/>
  <c r="I1516" i="38"/>
  <c r="L1516" i="38" s="1"/>
  <c r="I1515" i="38"/>
  <c r="I1514" i="38"/>
  <c r="L1514" i="38" s="1"/>
  <c r="I1513" i="38"/>
  <c r="L1513" i="38" s="1"/>
  <c r="I1512" i="38"/>
  <c r="L1512" i="38" s="1"/>
  <c r="I1511" i="38"/>
  <c r="I1510" i="38"/>
  <c r="I1509" i="38"/>
  <c r="L1509" i="38" s="1"/>
  <c r="I1508" i="38"/>
  <c r="L1508" i="38" s="1"/>
  <c r="I1507" i="38"/>
  <c r="I1506" i="38"/>
  <c r="L1506" i="38" s="1"/>
  <c r="I1505" i="38"/>
  <c r="L1505" i="38" s="1"/>
  <c r="I1504" i="38"/>
  <c r="L1504" i="38" s="1"/>
  <c r="I1503" i="38"/>
  <c r="I1502" i="38"/>
  <c r="I1501" i="38"/>
  <c r="L1501" i="38" s="1"/>
  <c r="I1500" i="38"/>
  <c r="L1500" i="38" s="1"/>
  <c r="I1499" i="38"/>
  <c r="I1498" i="38"/>
  <c r="L1498" i="38" s="1"/>
  <c r="I1497" i="38"/>
  <c r="L1497" i="38" s="1"/>
  <c r="I1496" i="38"/>
  <c r="L1496" i="38" s="1"/>
  <c r="I1495" i="38"/>
  <c r="I1494" i="38"/>
  <c r="I1493" i="38"/>
  <c r="L1493" i="38" s="1"/>
  <c r="I1492" i="38"/>
  <c r="L1492" i="38" s="1"/>
  <c r="I1491" i="38"/>
  <c r="I1490" i="38"/>
  <c r="L1490" i="38" s="1"/>
  <c r="I1489" i="38"/>
  <c r="L1489" i="38" s="1"/>
  <c r="I1488" i="38"/>
  <c r="L1488" i="38" s="1"/>
  <c r="I1487" i="38"/>
  <c r="I1486" i="38"/>
  <c r="I1485" i="38"/>
  <c r="L1485" i="38" s="1"/>
  <c r="I1484" i="38"/>
  <c r="L1484" i="38" s="1"/>
  <c r="I1483" i="38"/>
  <c r="I1482" i="38"/>
  <c r="L1482" i="38" s="1"/>
  <c r="I1481" i="38"/>
  <c r="L1481" i="38" s="1"/>
  <c r="I1480" i="38"/>
  <c r="L1480" i="38" s="1"/>
  <c r="I1479" i="38"/>
  <c r="I1478" i="38"/>
  <c r="I1477" i="38"/>
  <c r="L1477" i="38" s="1"/>
  <c r="I1476" i="38"/>
  <c r="L1476" i="38" s="1"/>
  <c r="I1475" i="38"/>
  <c r="I1474" i="38"/>
  <c r="L1474" i="38" s="1"/>
  <c r="I1473" i="38"/>
  <c r="L1473" i="38" s="1"/>
  <c r="I1472" i="38"/>
  <c r="L1472" i="38" s="1"/>
  <c r="I1471" i="38"/>
  <c r="I1470" i="38"/>
  <c r="I1469" i="38"/>
  <c r="L1469" i="38" s="1"/>
  <c r="I1468" i="38"/>
  <c r="L1468" i="38" s="1"/>
  <c r="I1467" i="38"/>
  <c r="I1466" i="38"/>
  <c r="L1466" i="38" s="1"/>
  <c r="I1465" i="38"/>
  <c r="L1465" i="38" s="1"/>
  <c r="I1464" i="38"/>
  <c r="L1464" i="38" s="1"/>
  <c r="I1463" i="38"/>
  <c r="I1462" i="38"/>
  <c r="I1461" i="38"/>
  <c r="L1461" i="38" s="1"/>
  <c r="I1460" i="38"/>
  <c r="L1460" i="38" s="1"/>
  <c r="I1459" i="38"/>
  <c r="I1458" i="38"/>
  <c r="L1458" i="38" s="1"/>
  <c r="I1457" i="38"/>
  <c r="L1457" i="38" s="1"/>
  <c r="I1456" i="38"/>
  <c r="L1456" i="38" s="1"/>
  <c r="I1455" i="38"/>
  <c r="I1454" i="38"/>
  <c r="I1453" i="38"/>
  <c r="L1453" i="38" s="1"/>
  <c r="I1452" i="38"/>
  <c r="L1452" i="38" s="1"/>
  <c r="I1451" i="38"/>
  <c r="I1450" i="38"/>
  <c r="L1450" i="38" s="1"/>
  <c r="I1449" i="38"/>
  <c r="L1449" i="38" s="1"/>
  <c r="I1448" i="38"/>
  <c r="L1448" i="38" s="1"/>
  <c r="I1447" i="38"/>
  <c r="I1446" i="38"/>
  <c r="I1445" i="38"/>
  <c r="L1445" i="38" s="1"/>
  <c r="I1444" i="38"/>
  <c r="L1444" i="38" s="1"/>
  <c r="I1443" i="38"/>
  <c r="I1442" i="38"/>
  <c r="L1442" i="38" s="1"/>
  <c r="I1441" i="38"/>
  <c r="L1441" i="38" s="1"/>
  <c r="I1440" i="38"/>
  <c r="L1440" i="38" s="1"/>
  <c r="I1439" i="38"/>
  <c r="I1438" i="38"/>
  <c r="I1437" i="38"/>
  <c r="L1437" i="38" s="1"/>
  <c r="I1436" i="38"/>
  <c r="L1436" i="38" s="1"/>
  <c r="I1435" i="38"/>
  <c r="I1434" i="38"/>
  <c r="L1434" i="38" s="1"/>
  <c r="I1433" i="38"/>
  <c r="L1433" i="38" s="1"/>
  <c r="I1432" i="38"/>
  <c r="L1432" i="38" s="1"/>
  <c r="I1431" i="38"/>
  <c r="I1430" i="38"/>
  <c r="I1429" i="38"/>
  <c r="L1429" i="38" s="1"/>
  <c r="I1428" i="38"/>
  <c r="L1428" i="38" s="1"/>
  <c r="I1427" i="38"/>
  <c r="I1426" i="38"/>
  <c r="L1426" i="38" s="1"/>
  <c r="I1425" i="38"/>
  <c r="L1425" i="38" s="1"/>
  <c r="I1424" i="38"/>
  <c r="L1424" i="38" s="1"/>
  <c r="I1423" i="38"/>
  <c r="I1422" i="38"/>
  <c r="I1421" i="38"/>
  <c r="L1421" i="38" s="1"/>
  <c r="I1420" i="38"/>
  <c r="L1420" i="38" s="1"/>
  <c r="I1419" i="38"/>
  <c r="I1418" i="38"/>
  <c r="L1418" i="38" s="1"/>
  <c r="I1417" i="38"/>
  <c r="L1417" i="38" s="1"/>
  <c r="I1416" i="38"/>
  <c r="L1416" i="38" s="1"/>
  <c r="I1415" i="38"/>
  <c r="I1414" i="38"/>
  <c r="I1413" i="38"/>
  <c r="L1413" i="38" s="1"/>
  <c r="I1412" i="38"/>
  <c r="L1412" i="38" s="1"/>
  <c r="I1411" i="38"/>
  <c r="I1410" i="38"/>
  <c r="L1410" i="38" s="1"/>
  <c r="I1409" i="38"/>
  <c r="L1409" i="38" s="1"/>
  <c r="I1408" i="38"/>
  <c r="L1408" i="38" s="1"/>
  <c r="I1407" i="38"/>
  <c r="I1406" i="38"/>
  <c r="I1405" i="38"/>
  <c r="L1405" i="38" s="1"/>
  <c r="I1404" i="38"/>
  <c r="L1404" i="38" s="1"/>
  <c r="I1403" i="38"/>
  <c r="I1402" i="38"/>
  <c r="L1402" i="38" s="1"/>
  <c r="I1401" i="38"/>
  <c r="L1401" i="38" s="1"/>
  <c r="I1400" i="38"/>
  <c r="L1400" i="38" s="1"/>
  <c r="I1399" i="38"/>
  <c r="I1398" i="38"/>
  <c r="I1397" i="38"/>
  <c r="L1397" i="38" s="1"/>
  <c r="I1396" i="38"/>
  <c r="L1396" i="38" s="1"/>
  <c r="I1395" i="38"/>
  <c r="I1394" i="38"/>
  <c r="L1394" i="38" s="1"/>
  <c r="I1393" i="38"/>
  <c r="L1393" i="38" s="1"/>
  <c r="I1392" i="38"/>
  <c r="L1392" i="38" s="1"/>
  <c r="I1391" i="38"/>
  <c r="I1390" i="38"/>
  <c r="I1389" i="38"/>
  <c r="L1389" i="38" s="1"/>
  <c r="I1388" i="38"/>
  <c r="L1388" i="38" s="1"/>
  <c r="I1387" i="38"/>
  <c r="I1386" i="38"/>
  <c r="L1386" i="38" s="1"/>
  <c r="I1385" i="38"/>
  <c r="L1385" i="38" s="1"/>
  <c r="I1384" i="38"/>
  <c r="L1384" i="38" s="1"/>
  <c r="I1383" i="38"/>
  <c r="I1382" i="38"/>
  <c r="I1381" i="38"/>
  <c r="L1381" i="38" s="1"/>
  <c r="I1380" i="38"/>
  <c r="L1380" i="38" s="1"/>
  <c r="I1379" i="38"/>
  <c r="I1378" i="38"/>
  <c r="L1378" i="38" s="1"/>
  <c r="I1377" i="38"/>
  <c r="L1377" i="38" s="1"/>
  <c r="I1376" i="38"/>
  <c r="L1376" i="38" s="1"/>
  <c r="I1375" i="38"/>
  <c r="I1374" i="38"/>
  <c r="I1373" i="38"/>
  <c r="L1373" i="38" s="1"/>
  <c r="I1372" i="38"/>
  <c r="L1372" i="38" s="1"/>
  <c r="I1371" i="38"/>
  <c r="I1370" i="38"/>
  <c r="L1370" i="38" s="1"/>
  <c r="I1369" i="38"/>
  <c r="L1369" i="38" s="1"/>
  <c r="I1368" i="38"/>
  <c r="L1368" i="38" s="1"/>
  <c r="I1367" i="38"/>
  <c r="I1366" i="38"/>
  <c r="I1365" i="38"/>
  <c r="L1365" i="38" s="1"/>
  <c r="I1364" i="38"/>
  <c r="L1364" i="38" s="1"/>
  <c r="I1363" i="38"/>
  <c r="I1362" i="38"/>
  <c r="L1362" i="38" s="1"/>
  <c r="I1361" i="38"/>
  <c r="L1361" i="38" s="1"/>
  <c r="I1360" i="38"/>
  <c r="L1360" i="38" s="1"/>
  <c r="I1359" i="38"/>
  <c r="I1358" i="38"/>
  <c r="I1357" i="38"/>
  <c r="L1357" i="38" s="1"/>
  <c r="I1356" i="38"/>
  <c r="L1356" i="38" s="1"/>
  <c r="I1355" i="38"/>
  <c r="I1354" i="38"/>
  <c r="L1354" i="38" s="1"/>
  <c r="I1353" i="38"/>
  <c r="L1353" i="38" s="1"/>
  <c r="I1352" i="38"/>
  <c r="L1352" i="38" s="1"/>
  <c r="I1351" i="38"/>
  <c r="I1350" i="38"/>
  <c r="I1349" i="38"/>
  <c r="L1349" i="38" s="1"/>
  <c r="I1348" i="38"/>
  <c r="L1348" i="38" s="1"/>
  <c r="I1347" i="38"/>
  <c r="I1346" i="38"/>
  <c r="L1346" i="38" s="1"/>
  <c r="I1345" i="38"/>
  <c r="L1345" i="38" s="1"/>
  <c r="I1344" i="38"/>
  <c r="L1344" i="38" s="1"/>
  <c r="I1343" i="38"/>
  <c r="I1342" i="38"/>
  <c r="I1341" i="38"/>
  <c r="L1341" i="38" s="1"/>
  <c r="I1340" i="38"/>
  <c r="L1340" i="38" s="1"/>
  <c r="I1339" i="38"/>
  <c r="I1338" i="38"/>
  <c r="L1338" i="38" s="1"/>
  <c r="I1337" i="38"/>
  <c r="L1337" i="38" s="1"/>
  <c r="I1336" i="38"/>
  <c r="L1336" i="38" s="1"/>
  <c r="I1335" i="38"/>
  <c r="I1334" i="38"/>
  <c r="I1333" i="38"/>
  <c r="L1333" i="38" s="1"/>
  <c r="I1332" i="38"/>
  <c r="L1332" i="38" s="1"/>
  <c r="I1331" i="38"/>
  <c r="I1330" i="38"/>
  <c r="L1330" i="38" s="1"/>
  <c r="I1329" i="38"/>
  <c r="L1329" i="38" s="1"/>
  <c r="I1328" i="38"/>
  <c r="L1328" i="38" s="1"/>
  <c r="I1327" i="38"/>
  <c r="I1326" i="38"/>
  <c r="I1325" i="38"/>
  <c r="L1325" i="38" s="1"/>
  <c r="I1324" i="38"/>
  <c r="L1324" i="38" s="1"/>
  <c r="I1323" i="38"/>
  <c r="I1322" i="38"/>
  <c r="L1322" i="38" s="1"/>
  <c r="I1321" i="38"/>
  <c r="L1321" i="38" s="1"/>
  <c r="I1320" i="38"/>
  <c r="L1320" i="38" s="1"/>
  <c r="I1319" i="38"/>
  <c r="I1318" i="38"/>
  <c r="I1317" i="38"/>
  <c r="L1317" i="38" s="1"/>
  <c r="I1316" i="38"/>
  <c r="L1316" i="38" s="1"/>
  <c r="I1315" i="38"/>
  <c r="I1314" i="38"/>
  <c r="L1314" i="38" s="1"/>
  <c r="I1313" i="38"/>
  <c r="L1313" i="38" s="1"/>
  <c r="I1312" i="38"/>
  <c r="L1312" i="38" s="1"/>
  <c r="I1311" i="38"/>
  <c r="I1310" i="38"/>
  <c r="I1309" i="38"/>
  <c r="L1309" i="38" s="1"/>
  <c r="I1308" i="38"/>
  <c r="L1308" i="38" s="1"/>
  <c r="I1307" i="38"/>
  <c r="I1306" i="38"/>
  <c r="L1306" i="38" s="1"/>
  <c r="I1305" i="38"/>
  <c r="L1305" i="38" s="1"/>
  <c r="I1304" i="38"/>
  <c r="L1304" i="38" s="1"/>
  <c r="I1303" i="38"/>
  <c r="I1302" i="38"/>
  <c r="I1301" i="38"/>
  <c r="L1301" i="38" s="1"/>
  <c r="I1300" i="38"/>
  <c r="L1300" i="38" s="1"/>
  <c r="I1299" i="38"/>
  <c r="I1298" i="38"/>
  <c r="L1298" i="38" s="1"/>
  <c r="I1297" i="38"/>
  <c r="L1297" i="38" s="1"/>
  <c r="I1296" i="38"/>
  <c r="L1296" i="38" s="1"/>
  <c r="I1295" i="38"/>
  <c r="I1294" i="38"/>
  <c r="I1293" i="38"/>
  <c r="L1293" i="38" s="1"/>
  <c r="I1292" i="38"/>
  <c r="L1292" i="38" s="1"/>
  <c r="I1291" i="38"/>
  <c r="I1290" i="38"/>
  <c r="L1290" i="38" s="1"/>
  <c r="I1289" i="38"/>
  <c r="L1289" i="38" s="1"/>
  <c r="I1288" i="38"/>
  <c r="L1288" i="38" s="1"/>
  <c r="I1287" i="38"/>
  <c r="I1286" i="38"/>
  <c r="I1285" i="38"/>
  <c r="L1285" i="38" s="1"/>
  <c r="I1284" i="38"/>
  <c r="L1284" i="38" s="1"/>
  <c r="I1283" i="38"/>
  <c r="I1282" i="38"/>
  <c r="L1282" i="38" s="1"/>
  <c r="I1281" i="38"/>
  <c r="L1281" i="38" s="1"/>
  <c r="I1280" i="38"/>
  <c r="L1280" i="38" s="1"/>
  <c r="I1279" i="38"/>
  <c r="I1278" i="38"/>
  <c r="I1277" i="38"/>
  <c r="L1277" i="38" s="1"/>
  <c r="I1276" i="38"/>
  <c r="L1276" i="38" s="1"/>
  <c r="I1275" i="38"/>
  <c r="I1274" i="38"/>
  <c r="L1274" i="38" s="1"/>
  <c r="I1273" i="38"/>
  <c r="L1273" i="38" s="1"/>
  <c r="I1272" i="38"/>
  <c r="L1272" i="38" s="1"/>
  <c r="I1271" i="38"/>
  <c r="I1270" i="38"/>
  <c r="I1269" i="38"/>
  <c r="L1269" i="38" s="1"/>
  <c r="I1268" i="38"/>
  <c r="L1268" i="38" s="1"/>
  <c r="I1267" i="38"/>
  <c r="I1266" i="38"/>
  <c r="L1266" i="38" s="1"/>
  <c r="I1265" i="38"/>
  <c r="L1265" i="38" s="1"/>
  <c r="I1264" i="38"/>
  <c r="L1264" i="38" s="1"/>
  <c r="I1263" i="38"/>
  <c r="I1262" i="38"/>
  <c r="I1261" i="38"/>
  <c r="L1261" i="38" s="1"/>
  <c r="I1260" i="38"/>
  <c r="L1260" i="38" s="1"/>
  <c r="I1259" i="38"/>
  <c r="I1258" i="38"/>
  <c r="L1258" i="38" s="1"/>
  <c r="I1257" i="38"/>
  <c r="L1257" i="38" s="1"/>
  <c r="I1256" i="38"/>
  <c r="L1256" i="38" s="1"/>
  <c r="I1255" i="38"/>
  <c r="I1254" i="38"/>
  <c r="I1253" i="38"/>
  <c r="L1253" i="38" s="1"/>
  <c r="I1252" i="38"/>
  <c r="L1252" i="38" s="1"/>
  <c r="I1251" i="38"/>
  <c r="I1250" i="38"/>
  <c r="L1250" i="38" s="1"/>
  <c r="I1249" i="38"/>
  <c r="L1249" i="38" s="1"/>
  <c r="I1248" i="38"/>
  <c r="L1248" i="38" s="1"/>
  <c r="I1247" i="38"/>
  <c r="I1246" i="38"/>
  <c r="I1245" i="38"/>
  <c r="L1245" i="38" s="1"/>
  <c r="I1244" i="38"/>
  <c r="L1244" i="38" s="1"/>
  <c r="I1243" i="38"/>
  <c r="I1242" i="38"/>
  <c r="L1242" i="38" s="1"/>
  <c r="I1241" i="38"/>
  <c r="L1241" i="38" s="1"/>
  <c r="I1240" i="38"/>
  <c r="L1240" i="38" s="1"/>
  <c r="I1239" i="38"/>
  <c r="I1238" i="38"/>
  <c r="I1237" i="38"/>
  <c r="L1237" i="38" s="1"/>
  <c r="I1236" i="38"/>
  <c r="L1236" i="38" s="1"/>
  <c r="I1235" i="38"/>
  <c r="I1234" i="38"/>
  <c r="L1234" i="38" s="1"/>
  <c r="I1233" i="38"/>
  <c r="L1233" i="38" s="1"/>
  <c r="I1232" i="38"/>
  <c r="L1232" i="38" s="1"/>
  <c r="I1231" i="38"/>
  <c r="I1230" i="38"/>
  <c r="I1229" i="38"/>
  <c r="L1229" i="38" s="1"/>
  <c r="I1228" i="38"/>
  <c r="L1228" i="38" s="1"/>
  <c r="I1227" i="38"/>
  <c r="I1226" i="38"/>
  <c r="L1226" i="38" s="1"/>
  <c r="I1225" i="38"/>
  <c r="L1225" i="38" s="1"/>
  <c r="I1224" i="38"/>
  <c r="L1224" i="38" s="1"/>
  <c r="I1223" i="38"/>
  <c r="I1222" i="38"/>
  <c r="I1221" i="38"/>
  <c r="L1221" i="38" s="1"/>
  <c r="I1220" i="38"/>
  <c r="L1220" i="38" s="1"/>
  <c r="I1219" i="38"/>
  <c r="I1218" i="38"/>
  <c r="L1218" i="38" s="1"/>
  <c r="I1217" i="38"/>
  <c r="L1217" i="38" s="1"/>
  <c r="I1216" i="38"/>
  <c r="L1216" i="38" s="1"/>
  <c r="I1215" i="38"/>
  <c r="I1214" i="38"/>
  <c r="I1213" i="38"/>
  <c r="L1213" i="38" s="1"/>
  <c r="I1212" i="38"/>
  <c r="L1212" i="38" s="1"/>
  <c r="I1211" i="38"/>
  <c r="I1210" i="38"/>
  <c r="L1210" i="38" s="1"/>
  <c r="I1209" i="38"/>
  <c r="L1209" i="38" s="1"/>
  <c r="I1208" i="38"/>
  <c r="L1208" i="38" s="1"/>
  <c r="I1207" i="38"/>
  <c r="I1206" i="38"/>
  <c r="I1205" i="38"/>
  <c r="L1205" i="38" s="1"/>
  <c r="I1204" i="38"/>
  <c r="L1204" i="38" s="1"/>
  <c r="I1203" i="38"/>
  <c r="I1202" i="38"/>
  <c r="L1202" i="38" s="1"/>
  <c r="I1201" i="38"/>
  <c r="L1201" i="38" s="1"/>
  <c r="I1200" i="38"/>
  <c r="L1200" i="38" s="1"/>
  <c r="I1199" i="38"/>
  <c r="I1198" i="38"/>
  <c r="I1197" i="38"/>
  <c r="L1197" i="38" s="1"/>
  <c r="I1196" i="38"/>
  <c r="L1196" i="38" s="1"/>
  <c r="I1195" i="38"/>
  <c r="I1194" i="38"/>
  <c r="L1194" i="38" s="1"/>
  <c r="I1193" i="38"/>
  <c r="L1193" i="38" s="1"/>
  <c r="I1192" i="38"/>
  <c r="L1192" i="38" s="1"/>
  <c r="I1191" i="38"/>
  <c r="I1190" i="38"/>
  <c r="I1189" i="38"/>
  <c r="L1189" i="38" s="1"/>
  <c r="I1188" i="38"/>
  <c r="L1188" i="38" s="1"/>
  <c r="I1187" i="38"/>
  <c r="I1186" i="38"/>
  <c r="L1186" i="38" s="1"/>
  <c r="I1185" i="38"/>
  <c r="L1185" i="38" s="1"/>
  <c r="I1184" i="38"/>
  <c r="L1184" i="38" s="1"/>
  <c r="I1183" i="38"/>
  <c r="I1182" i="38"/>
  <c r="I1181" i="38"/>
  <c r="L1181" i="38" s="1"/>
  <c r="I1180" i="38"/>
  <c r="L1180" i="38" s="1"/>
  <c r="I1179" i="38"/>
  <c r="I1178" i="38"/>
  <c r="L1178" i="38" s="1"/>
  <c r="I1177" i="38"/>
  <c r="L1177" i="38" s="1"/>
  <c r="I1176" i="38"/>
  <c r="L1176" i="38" s="1"/>
  <c r="I1175" i="38"/>
  <c r="I1174" i="38"/>
  <c r="I1173" i="38"/>
  <c r="L1173" i="38" s="1"/>
  <c r="I1172" i="38"/>
  <c r="L1172" i="38" s="1"/>
  <c r="I1171" i="38"/>
  <c r="I1170" i="38"/>
  <c r="L1170" i="38" s="1"/>
  <c r="I1169" i="38"/>
  <c r="L1169" i="38" s="1"/>
  <c r="I1168" i="38"/>
  <c r="L1168" i="38" s="1"/>
  <c r="I1167" i="38"/>
  <c r="I1166" i="38"/>
  <c r="I1165" i="38"/>
  <c r="L1165" i="38" s="1"/>
  <c r="I1164" i="38"/>
  <c r="L1164" i="38" s="1"/>
  <c r="I1163" i="38"/>
  <c r="I1162" i="38"/>
  <c r="L1162" i="38" s="1"/>
  <c r="I1161" i="38"/>
  <c r="L1161" i="38" s="1"/>
  <c r="I1160" i="38"/>
  <c r="L1160" i="38" s="1"/>
  <c r="I1159" i="38"/>
  <c r="I1158" i="38"/>
  <c r="I1157" i="38"/>
  <c r="L1157" i="38" s="1"/>
  <c r="I1156" i="38"/>
  <c r="L1156" i="38" s="1"/>
  <c r="I1155" i="38"/>
  <c r="I1154" i="38"/>
  <c r="L1154" i="38" s="1"/>
  <c r="I1153" i="38"/>
  <c r="L1153" i="38" s="1"/>
  <c r="I1152" i="38"/>
  <c r="L1152" i="38" s="1"/>
  <c r="I1151" i="38"/>
  <c r="I1150" i="38"/>
  <c r="I1149" i="38"/>
  <c r="L1149" i="38" s="1"/>
  <c r="I1148" i="38"/>
  <c r="L1148" i="38" s="1"/>
  <c r="I1147" i="38"/>
  <c r="I1146" i="38"/>
  <c r="L1146" i="38" s="1"/>
  <c r="I1145" i="38"/>
  <c r="L1145" i="38" s="1"/>
  <c r="I1144" i="38"/>
  <c r="L1144" i="38" s="1"/>
  <c r="I1143" i="38"/>
  <c r="I1142" i="38"/>
  <c r="I1141" i="38"/>
  <c r="L1141" i="38" s="1"/>
  <c r="I1140" i="38"/>
  <c r="L1140" i="38" s="1"/>
  <c r="I1139" i="38"/>
  <c r="I1138" i="38"/>
  <c r="L1138" i="38" s="1"/>
  <c r="I1137" i="38"/>
  <c r="L1137" i="38" s="1"/>
  <c r="I1136" i="38"/>
  <c r="L1136" i="38" s="1"/>
  <c r="I1135" i="38"/>
  <c r="I1134" i="38"/>
  <c r="I1133" i="38"/>
  <c r="L1133" i="38" s="1"/>
  <c r="I1132" i="38"/>
  <c r="L1132" i="38" s="1"/>
  <c r="I1131" i="38"/>
  <c r="I1130" i="38"/>
  <c r="L1130" i="38" s="1"/>
  <c r="I1129" i="38"/>
  <c r="L1129" i="38" s="1"/>
  <c r="I1128" i="38"/>
  <c r="L1128" i="38" s="1"/>
  <c r="I1127" i="38"/>
  <c r="I1126" i="38"/>
  <c r="I1125" i="38"/>
  <c r="L1125" i="38" s="1"/>
  <c r="I1124" i="38"/>
  <c r="L1124" i="38" s="1"/>
  <c r="I1123" i="38"/>
  <c r="I1122" i="38"/>
  <c r="L1122" i="38" s="1"/>
  <c r="I1121" i="38"/>
  <c r="L1121" i="38" s="1"/>
  <c r="I1120" i="38"/>
  <c r="L1120" i="38" s="1"/>
  <c r="I1119" i="38"/>
  <c r="I1118" i="38"/>
  <c r="I1117" i="38"/>
  <c r="L1117" i="38" s="1"/>
  <c r="I1116" i="38"/>
  <c r="L1116" i="38" s="1"/>
  <c r="I1115" i="38"/>
  <c r="I1114" i="38"/>
  <c r="L1114" i="38" s="1"/>
  <c r="I1113" i="38"/>
  <c r="L1113" i="38" s="1"/>
  <c r="I1112" i="38"/>
  <c r="L1112" i="38" s="1"/>
  <c r="I1111" i="38"/>
  <c r="I1110" i="38"/>
  <c r="I1109" i="38"/>
  <c r="L1109" i="38" s="1"/>
  <c r="I1108" i="38"/>
  <c r="L1108" i="38" s="1"/>
  <c r="I1107" i="38"/>
  <c r="I1106" i="38"/>
  <c r="L1106" i="38" s="1"/>
  <c r="I1105" i="38"/>
  <c r="L1105" i="38" s="1"/>
  <c r="I1104" i="38"/>
  <c r="L1104" i="38" s="1"/>
  <c r="I1103" i="38"/>
  <c r="I1102" i="38"/>
  <c r="I1101" i="38"/>
  <c r="L1101" i="38" s="1"/>
  <c r="I1100" i="38"/>
  <c r="L1100" i="38" s="1"/>
  <c r="I1099" i="38"/>
  <c r="I1098" i="38"/>
  <c r="L1098" i="38" s="1"/>
  <c r="I1097" i="38"/>
  <c r="L1097" i="38" s="1"/>
  <c r="I1096" i="38"/>
  <c r="L1096" i="38" s="1"/>
  <c r="I1095" i="38"/>
  <c r="I1094" i="38"/>
  <c r="I1093" i="38"/>
  <c r="L1093" i="38" s="1"/>
  <c r="I1092" i="38"/>
  <c r="L1092" i="38" s="1"/>
  <c r="I1091" i="38"/>
  <c r="I1090" i="38"/>
  <c r="L1090" i="38" s="1"/>
  <c r="I1089" i="38"/>
  <c r="L1089" i="38" s="1"/>
  <c r="I1088" i="38"/>
  <c r="L1088" i="38" s="1"/>
  <c r="I1087" i="38"/>
  <c r="I1086" i="38"/>
  <c r="I1085" i="38"/>
  <c r="L1085" i="38" s="1"/>
  <c r="I1084" i="38"/>
  <c r="L1084" i="38" s="1"/>
  <c r="I1083" i="38"/>
  <c r="I1082" i="38"/>
  <c r="L1082" i="38" s="1"/>
  <c r="I1081" i="38"/>
  <c r="L1081" i="38" s="1"/>
  <c r="I1080" i="38"/>
  <c r="L1080" i="38" s="1"/>
  <c r="I1079" i="38"/>
  <c r="I1078" i="38"/>
  <c r="I1077" i="38"/>
  <c r="L1077" i="38" s="1"/>
  <c r="I1076" i="38"/>
  <c r="L1076" i="38" s="1"/>
  <c r="I1075" i="38"/>
  <c r="I1074" i="38"/>
  <c r="L1074" i="38" s="1"/>
  <c r="I1073" i="38"/>
  <c r="L1073" i="38" s="1"/>
  <c r="I1072" i="38"/>
  <c r="L1072" i="38" s="1"/>
  <c r="I1071" i="38"/>
  <c r="I1070" i="38"/>
  <c r="I1069" i="38"/>
  <c r="L1069" i="38" s="1"/>
  <c r="I1068" i="38"/>
  <c r="L1068" i="38" s="1"/>
  <c r="I1067" i="38"/>
  <c r="I1066" i="38"/>
  <c r="L1066" i="38" s="1"/>
  <c r="I1065" i="38"/>
  <c r="L1065" i="38" s="1"/>
  <c r="I1064" i="38"/>
  <c r="L1064" i="38" s="1"/>
  <c r="I1063" i="38"/>
  <c r="I1062" i="38"/>
  <c r="I1061" i="38"/>
  <c r="L1061" i="38" s="1"/>
  <c r="I1060" i="38"/>
  <c r="L1060" i="38" s="1"/>
  <c r="I1059" i="38"/>
  <c r="I1058" i="38"/>
  <c r="L1058" i="38" s="1"/>
  <c r="I1057" i="38"/>
  <c r="L1057" i="38" s="1"/>
  <c r="I1056" i="38"/>
  <c r="L1056" i="38" s="1"/>
  <c r="I1055" i="38"/>
  <c r="I1054" i="38"/>
  <c r="I1053" i="38"/>
  <c r="L1053" i="38" s="1"/>
  <c r="I1052" i="38"/>
  <c r="L1052" i="38" s="1"/>
  <c r="I1051" i="38"/>
  <c r="I1050" i="38"/>
  <c r="L1050" i="38" s="1"/>
  <c r="I1049" i="38"/>
  <c r="L1049" i="38" s="1"/>
  <c r="I1048" i="38"/>
  <c r="L1048" i="38" s="1"/>
  <c r="I1047" i="38"/>
  <c r="I1046" i="38"/>
  <c r="I1045" i="38"/>
  <c r="L1045" i="38" s="1"/>
  <c r="I1044" i="38"/>
  <c r="L1044" i="38" s="1"/>
  <c r="I1043" i="38"/>
  <c r="I1042" i="38"/>
  <c r="L1042" i="38" s="1"/>
  <c r="I1041" i="38"/>
  <c r="L1041" i="38" s="1"/>
  <c r="I1040" i="38"/>
  <c r="L1040" i="38" s="1"/>
  <c r="I1039" i="38"/>
  <c r="I1038" i="38"/>
  <c r="I1037" i="38"/>
  <c r="L1037" i="38" s="1"/>
  <c r="I1036" i="38"/>
  <c r="L1036" i="38" s="1"/>
  <c r="I1035" i="38"/>
  <c r="I1034" i="38"/>
  <c r="L1034" i="38" s="1"/>
  <c r="I1033" i="38"/>
  <c r="L1033" i="38" s="1"/>
  <c r="I1032" i="38"/>
  <c r="L1032" i="38" s="1"/>
  <c r="I1031" i="38"/>
  <c r="I1030" i="38"/>
  <c r="I1029" i="38"/>
  <c r="L1029" i="38" s="1"/>
  <c r="I1028" i="38"/>
  <c r="L1028" i="38" s="1"/>
  <c r="I1027" i="38"/>
  <c r="I1026" i="38"/>
  <c r="L1026" i="38" s="1"/>
  <c r="I1025" i="38"/>
  <c r="L1025" i="38" s="1"/>
  <c r="I1024" i="38"/>
  <c r="L1024" i="38" s="1"/>
  <c r="I1023" i="38"/>
  <c r="I1022" i="38"/>
  <c r="I1021" i="38"/>
  <c r="L1021" i="38" s="1"/>
  <c r="I1020" i="38"/>
  <c r="L1020" i="38" s="1"/>
  <c r="I1019" i="38"/>
  <c r="I1018" i="38"/>
  <c r="L1018" i="38" s="1"/>
  <c r="I1017" i="38"/>
  <c r="L1017" i="38" s="1"/>
  <c r="I1016" i="38"/>
  <c r="L1016" i="38" s="1"/>
  <c r="I1015" i="38"/>
  <c r="I1014" i="38"/>
  <c r="I1013" i="38"/>
  <c r="L1013" i="38" s="1"/>
  <c r="I1012" i="38"/>
  <c r="L1012" i="38" s="1"/>
  <c r="I1011" i="38"/>
  <c r="I1010" i="38"/>
  <c r="L1010" i="38" s="1"/>
  <c r="I1009" i="38"/>
  <c r="L1009" i="38" s="1"/>
  <c r="I1008" i="38"/>
  <c r="L1008" i="38" s="1"/>
  <c r="I1007" i="38"/>
  <c r="I1006" i="38"/>
  <c r="I1005" i="38"/>
  <c r="L1005" i="38" s="1"/>
  <c r="I1004" i="38"/>
  <c r="L1004" i="38" s="1"/>
  <c r="I1003" i="38"/>
  <c r="I1002" i="38"/>
  <c r="L1002" i="38" s="1"/>
  <c r="I1001" i="38"/>
  <c r="L1001" i="38" s="1"/>
  <c r="I1000" i="38"/>
  <c r="L1000" i="38" s="1"/>
  <c r="I999" i="38"/>
  <c r="I998" i="38"/>
  <c r="I997" i="38"/>
  <c r="L997" i="38" s="1"/>
  <c r="I996" i="38"/>
  <c r="L996" i="38" s="1"/>
  <c r="I995" i="38"/>
  <c r="I994" i="38"/>
  <c r="L994" i="38" s="1"/>
  <c r="I993" i="38"/>
  <c r="L993" i="38" s="1"/>
  <c r="I992" i="38"/>
  <c r="L992" i="38" s="1"/>
  <c r="I991" i="38"/>
  <c r="I990" i="38"/>
  <c r="I989" i="38"/>
  <c r="L989" i="38" s="1"/>
  <c r="I988" i="38"/>
  <c r="L988" i="38" s="1"/>
  <c r="I987" i="38"/>
  <c r="I986" i="38"/>
  <c r="L986" i="38" s="1"/>
  <c r="I985" i="38"/>
  <c r="L985" i="38" s="1"/>
  <c r="I984" i="38"/>
  <c r="L984" i="38" s="1"/>
  <c r="I983" i="38"/>
  <c r="I982" i="38"/>
  <c r="I981" i="38"/>
  <c r="L981" i="38" s="1"/>
  <c r="I980" i="38"/>
  <c r="L980" i="38" s="1"/>
  <c r="I979" i="38"/>
  <c r="I978" i="38"/>
  <c r="L978" i="38" s="1"/>
  <c r="I977" i="38"/>
  <c r="L977" i="38" s="1"/>
  <c r="I976" i="38"/>
  <c r="L976" i="38" s="1"/>
  <c r="I975" i="38"/>
  <c r="I974" i="38"/>
  <c r="I973" i="38"/>
  <c r="L973" i="38" s="1"/>
  <c r="I972" i="38"/>
  <c r="L972" i="38" s="1"/>
  <c r="I971" i="38"/>
  <c r="I970" i="38"/>
  <c r="L970" i="38" s="1"/>
  <c r="I969" i="38"/>
  <c r="L969" i="38" s="1"/>
  <c r="I968" i="38"/>
  <c r="L968" i="38" s="1"/>
  <c r="I967" i="38"/>
  <c r="I966" i="38"/>
  <c r="I965" i="38"/>
  <c r="L965" i="38" s="1"/>
  <c r="I964" i="38"/>
  <c r="L964" i="38" s="1"/>
  <c r="I963" i="38"/>
  <c r="I962" i="38"/>
  <c r="L962" i="38" s="1"/>
  <c r="I961" i="38"/>
  <c r="L961" i="38" s="1"/>
  <c r="I960" i="38"/>
  <c r="L960" i="38" s="1"/>
  <c r="I959" i="38"/>
  <c r="I958" i="38"/>
  <c r="I957" i="38"/>
  <c r="L957" i="38" s="1"/>
  <c r="I956" i="38"/>
  <c r="L956" i="38" s="1"/>
  <c r="I955" i="38"/>
  <c r="I954" i="38"/>
  <c r="L954" i="38" s="1"/>
  <c r="I953" i="38"/>
  <c r="L953" i="38" s="1"/>
  <c r="I952" i="38"/>
  <c r="L952" i="38" s="1"/>
  <c r="I951" i="38"/>
  <c r="I950" i="38"/>
  <c r="I949" i="38"/>
  <c r="L949" i="38" s="1"/>
  <c r="I948" i="38"/>
  <c r="L948" i="38" s="1"/>
  <c r="I947" i="38"/>
  <c r="I946" i="38"/>
  <c r="L946" i="38" s="1"/>
  <c r="I945" i="38"/>
  <c r="L945" i="38" s="1"/>
  <c r="I944" i="38"/>
  <c r="L944" i="38" s="1"/>
  <c r="I943" i="38"/>
  <c r="I942" i="38"/>
  <c r="I941" i="38"/>
  <c r="L941" i="38" s="1"/>
  <c r="I940" i="38"/>
  <c r="L940" i="38" s="1"/>
  <c r="I939" i="38"/>
  <c r="I938" i="38"/>
  <c r="L938" i="38" s="1"/>
  <c r="I937" i="38"/>
  <c r="L937" i="38" s="1"/>
  <c r="I936" i="38"/>
  <c r="L936" i="38" s="1"/>
  <c r="I935" i="38"/>
  <c r="I934" i="38"/>
  <c r="I933" i="38"/>
  <c r="L933" i="38" s="1"/>
  <c r="I932" i="38"/>
  <c r="L932" i="38" s="1"/>
  <c r="I931" i="38"/>
  <c r="I930" i="38"/>
  <c r="L930" i="38" s="1"/>
  <c r="I929" i="38"/>
  <c r="L929" i="38" s="1"/>
  <c r="I928" i="38"/>
  <c r="L928" i="38" s="1"/>
  <c r="I927" i="38"/>
  <c r="I926" i="38"/>
  <c r="I925" i="38"/>
  <c r="L925" i="38" s="1"/>
  <c r="I924" i="38"/>
  <c r="L924" i="38" s="1"/>
  <c r="I923" i="38"/>
  <c r="I922" i="38"/>
  <c r="L922" i="38" s="1"/>
  <c r="I921" i="38"/>
  <c r="L921" i="38" s="1"/>
  <c r="I920" i="38"/>
  <c r="L920" i="38" s="1"/>
  <c r="I919" i="38"/>
  <c r="I918" i="38"/>
  <c r="I917" i="38"/>
  <c r="L917" i="38" s="1"/>
  <c r="I916" i="38"/>
  <c r="L916" i="38" s="1"/>
  <c r="I915" i="38"/>
  <c r="I914" i="38"/>
  <c r="L914" i="38" s="1"/>
  <c r="I913" i="38"/>
  <c r="L913" i="38" s="1"/>
  <c r="I912" i="38"/>
  <c r="L912" i="38" s="1"/>
  <c r="I911" i="38"/>
  <c r="I910" i="38"/>
  <c r="I909" i="38"/>
  <c r="L909" i="38" s="1"/>
  <c r="I908" i="38"/>
  <c r="L908" i="38" s="1"/>
  <c r="I907" i="38"/>
  <c r="I906" i="38"/>
  <c r="L906" i="38" s="1"/>
  <c r="I905" i="38"/>
  <c r="L905" i="38" s="1"/>
  <c r="I904" i="38"/>
  <c r="L904" i="38" s="1"/>
  <c r="I903" i="38"/>
  <c r="I902" i="38"/>
  <c r="I901" i="38"/>
  <c r="L901" i="38" s="1"/>
  <c r="I900" i="38"/>
  <c r="L900" i="38" s="1"/>
  <c r="I899" i="38"/>
  <c r="I898" i="38"/>
  <c r="L898" i="38" s="1"/>
  <c r="I897" i="38"/>
  <c r="L897" i="38" s="1"/>
  <c r="I896" i="38"/>
  <c r="L896" i="38" s="1"/>
  <c r="I895" i="38"/>
  <c r="I894" i="38"/>
  <c r="I893" i="38"/>
  <c r="L893" i="38" s="1"/>
  <c r="I892" i="38"/>
  <c r="L892" i="38" s="1"/>
  <c r="I891" i="38"/>
  <c r="I890" i="38"/>
  <c r="L890" i="38" s="1"/>
  <c r="I889" i="38"/>
  <c r="L889" i="38" s="1"/>
  <c r="I888" i="38"/>
  <c r="L888" i="38" s="1"/>
  <c r="I887" i="38"/>
  <c r="I886" i="38"/>
  <c r="I885" i="38"/>
  <c r="L885" i="38" s="1"/>
  <c r="I884" i="38"/>
  <c r="L884" i="38" s="1"/>
  <c r="I883" i="38"/>
  <c r="I882" i="38"/>
  <c r="L882" i="38" s="1"/>
  <c r="I881" i="38"/>
  <c r="L881" i="38" s="1"/>
  <c r="I880" i="38"/>
  <c r="L880" i="38" s="1"/>
  <c r="I879" i="38"/>
  <c r="I878" i="38"/>
  <c r="I877" i="38"/>
  <c r="L877" i="38" s="1"/>
  <c r="I876" i="38"/>
  <c r="L876" i="38" s="1"/>
  <c r="I875" i="38"/>
  <c r="I874" i="38"/>
  <c r="L874" i="38" s="1"/>
  <c r="I873" i="38"/>
  <c r="L873" i="38" s="1"/>
  <c r="I872" i="38"/>
  <c r="L872" i="38" s="1"/>
  <c r="I871" i="38"/>
  <c r="I870" i="38"/>
  <c r="I869" i="38"/>
  <c r="L869" i="38" s="1"/>
  <c r="I868" i="38"/>
  <c r="L868" i="38" s="1"/>
  <c r="I867" i="38"/>
  <c r="I866" i="38"/>
  <c r="L866" i="38" s="1"/>
  <c r="I865" i="38"/>
  <c r="L865" i="38" s="1"/>
  <c r="I864" i="38"/>
  <c r="L864" i="38" s="1"/>
  <c r="I863" i="38"/>
  <c r="I862" i="38"/>
  <c r="I861" i="38"/>
  <c r="L861" i="38" s="1"/>
  <c r="I860" i="38"/>
  <c r="L860" i="38" s="1"/>
  <c r="I859" i="38"/>
  <c r="I858" i="38"/>
  <c r="L858" i="38" s="1"/>
  <c r="I857" i="38"/>
  <c r="L857" i="38" s="1"/>
  <c r="I856" i="38"/>
  <c r="L856" i="38" s="1"/>
  <c r="I855" i="38"/>
  <c r="I854" i="38"/>
  <c r="I853" i="38"/>
  <c r="L853" i="38" s="1"/>
  <c r="I852" i="38"/>
  <c r="L852" i="38" s="1"/>
  <c r="I851" i="38"/>
  <c r="I850" i="38"/>
  <c r="L850" i="38" s="1"/>
  <c r="I849" i="38"/>
  <c r="L849" i="38" s="1"/>
  <c r="I848" i="38"/>
  <c r="L848" i="38" s="1"/>
  <c r="I847" i="38"/>
  <c r="I846" i="38"/>
  <c r="I845" i="38"/>
  <c r="L845" i="38" s="1"/>
  <c r="I844" i="38"/>
  <c r="L844" i="38" s="1"/>
  <c r="I843" i="38"/>
  <c r="I842" i="38"/>
  <c r="L842" i="38" s="1"/>
  <c r="I841" i="38"/>
  <c r="L841" i="38" s="1"/>
  <c r="I840" i="38"/>
  <c r="L840" i="38" s="1"/>
  <c r="I839" i="38"/>
  <c r="I838" i="38"/>
  <c r="I837" i="38"/>
  <c r="L837" i="38" s="1"/>
  <c r="I836" i="38"/>
  <c r="L836" i="38" s="1"/>
  <c r="I835" i="38"/>
  <c r="I834" i="38"/>
  <c r="L834" i="38" s="1"/>
  <c r="I833" i="38"/>
  <c r="L833" i="38" s="1"/>
  <c r="I832" i="38"/>
  <c r="L832" i="38" s="1"/>
  <c r="I831" i="38"/>
  <c r="I830" i="38"/>
  <c r="I829" i="38"/>
  <c r="L829" i="38" s="1"/>
  <c r="I828" i="38"/>
  <c r="L828" i="38" s="1"/>
  <c r="I827" i="38"/>
  <c r="I826" i="38"/>
  <c r="L826" i="38" s="1"/>
  <c r="I825" i="38"/>
  <c r="L825" i="38" s="1"/>
  <c r="I824" i="38"/>
  <c r="L824" i="38" s="1"/>
  <c r="I823" i="38"/>
  <c r="I822" i="38"/>
  <c r="I821" i="38"/>
  <c r="L821" i="38" s="1"/>
  <c r="I820" i="38"/>
  <c r="L820" i="38" s="1"/>
  <c r="I819" i="38"/>
  <c r="I818" i="38"/>
  <c r="L818" i="38" s="1"/>
  <c r="I817" i="38"/>
  <c r="L817" i="38" s="1"/>
  <c r="I816" i="38"/>
  <c r="L816" i="38" s="1"/>
  <c r="I815" i="38"/>
  <c r="I814" i="38"/>
  <c r="I813" i="38"/>
  <c r="L813" i="38" s="1"/>
  <c r="I812" i="38"/>
  <c r="L812" i="38" s="1"/>
  <c r="I811" i="38"/>
  <c r="I810" i="38"/>
  <c r="L810" i="38" s="1"/>
  <c r="I809" i="38"/>
  <c r="L809" i="38" s="1"/>
  <c r="I808" i="38"/>
  <c r="L808" i="38" s="1"/>
  <c r="I807" i="38"/>
  <c r="I806" i="38"/>
  <c r="I805" i="38"/>
  <c r="L805" i="38" s="1"/>
  <c r="I804" i="38"/>
  <c r="L804" i="38" s="1"/>
  <c r="I803" i="38"/>
  <c r="I802" i="38"/>
  <c r="L802" i="38" s="1"/>
  <c r="I801" i="38"/>
  <c r="L801" i="38" s="1"/>
  <c r="I800" i="38"/>
  <c r="L800" i="38" s="1"/>
  <c r="I799" i="38"/>
  <c r="I798" i="38"/>
  <c r="I797" i="38"/>
  <c r="L797" i="38" s="1"/>
  <c r="I796" i="38"/>
  <c r="L796" i="38" s="1"/>
  <c r="I795" i="38"/>
  <c r="I794" i="38"/>
  <c r="L794" i="38" s="1"/>
  <c r="I793" i="38"/>
  <c r="L793" i="38" s="1"/>
  <c r="I792" i="38"/>
  <c r="L792" i="38" s="1"/>
  <c r="I791" i="38"/>
  <c r="I790" i="38"/>
  <c r="I789" i="38"/>
  <c r="L789" i="38" s="1"/>
  <c r="I788" i="38"/>
  <c r="L788" i="38" s="1"/>
  <c r="I787" i="38"/>
  <c r="I786" i="38"/>
  <c r="L786" i="38" s="1"/>
  <c r="I785" i="38"/>
  <c r="L785" i="38" s="1"/>
  <c r="I784" i="38"/>
  <c r="L784" i="38" s="1"/>
  <c r="I783" i="38"/>
  <c r="I782" i="38"/>
  <c r="I781" i="38"/>
  <c r="L781" i="38" s="1"/>
  <c r="I780" i="38"/>
  <c r="L780" i="38" s="1"/>
  <c r="I779" i="38"/>
  <c r="I778" i="38"/>
  <c r="L778" i="38" s="1"/>
  <c r="I777" i="38"/>
  <c r="L777" i="38" s="1"/>
  <c r="I776" i="38"/>
  <c r="L776" i="38" s="1"/>
  <c r="I775" i="38"/>
  <c r="I774" i="38"/>
  <c r="I773" i="38"/>
  <c r="L773" i="38" s="1"/>
  <c r="I772" i="38"/>
  <c r="L772" i="38" s="1"/>
  <c r="I771" i="38"/>
  <c r="I770" i="38"/>
  <c r="L770" i="38" s="1"/>
  <c r="I769" i="38"/>
  <c r="L769" i="38" s="1"/>
  <c r="I768" i="38"/>
  <c r="L768" i="38" s="1"/>
  <c r="I767" i="38"/>
  <c r="I766" i="38"/>
  <c r="I765" i="38"/>
  <c r="L765" i="38" s="1"/>
  <c r="I764" i="38"/>
  <c r="L764" i="38" s="1"/>
  <c r="I763" i="38"/>
  <c r="I762" i="38"/>
  <c r="L762" i="38" s="1"/>
  <c r="I761" i="38"/>
  <c r="L761" i="38" s="1"/>
  <c r="I760" i="38"/>
  <c r="L760" i="38" s="1"/>
  <c r="I759" i="38"/>
  <c r="I758" i="38"/>
  <c r="I757" i="38"/>
  <c r="L757" i="38" s="1"/>
  <c r="I756" i="38"/>
  <c r="L756" i="38" s="1"/>
  <c r="I755" i="38"/>
  <c r="I754" i="38"/>
  <c r="L754" i="38" s="1"/>
  <c r="I753" i="38"/>
  <c r="L753" i="38" s="1"/>
  <c r="I752" i="38"/>
  <c r="L752" i="38" s="1"/>
  <c r="I751" i="38"/>
  <c r="I750" i="38"/>
  <c r="I749" i="38"/>
  <c r="L749" i="38" s="1"/>
  <c r="I748" i="38"/>
  <c r="L748" i="38" s="1"/>
  <c r="I747" i="38"/>
  <c r="I746" i="38"/>
  <c r="L746" i="38" s="1"/>
  <c r="I745" i="38"/>
  <c r="L745" i="38" s="1"/>
  <c r="I744" i="38"/>
  <c r="L744" i="38" s="1"/>
  <c r="I743" i="38"/>
  <c r="I742" i="38"/>
  <c r="I741" i="38"/>
  <c r="L741" i="38" s="1"/>
  <c r="I740" i="38"/>
  <c r="L740" i="38" s="1"/>
  <c r="I739" i="38"/>
  <c r="I738" i="38"/>
  <c r="L738" i="38" s="1"/>
  <c r="I737" i="38"/>
  <c r="L737" i="38" s="1"/>
  <c r="I736" i="38"/>
  <c r="L736" i="38" s="1"/>
  <c r="I735" i="38"/>
  <c r="I734" i="38"/>
  <c r="I733" i="38"/>
  <c r="L733" i="38" s="1"/>
  <c r="I732" i="38"/>
  <c r="L732" i="38" s="1"/>
  <c r="I731" i="38"/>
  <c r="I730" i="38"/>
  <c r="L730" i="38" s="1"/>
  <c r="I729" i="38"/>
  <c r="L729" i="38" s="1"/>
  <c r="I728" i="38"/>
  <c r="L728" i="38" s="1"/>
  <c r="I727" i="38"/>
  <c r="I726" i="38"/>
  <c r="I725" i="38"/>
  <c r="L725" i="38" s="1"/>
  <c r="I724" i="38"/>
  <c r="L724" i="38" s="1"/>
  <c r="I723" i="38"/>
  <c r="I722" i="38"/>
  <c r="L722" i="38" s="1"/>
  <c r="I721" i="38"/>
  <c r="L721" i="38" s="1"/>
  <c r="I720" i="38"/>
  <c r="L720" i="38" s="1"/>
  <c r="I719" i="38"/>
  <c r="I718" i="38"/>
  <c r="I717" i="38"/>
  <c r="L717" i="38" s="1"/>
  <c r="I716" i="38"/>
  <c r="L716" i="38" s="1"/>
  <c r="I715" i="38"/>
  <c r="I714" i="38"/>
  <c r="L714" i="38" s="1"/>
  <c r="I713" i="38"/>
  <c r="L713" i="38" s="1"/>
  <c r="I712" i="38"/>
  <c r="L712" i="38" s="1"/>
  <c r="I711" i="38"/>
  <c r="I710" i="38"/>
  <c r="I709" i="38"/>
  <c r="L709" i="38" s="1"/>
  <c r="I708" i="38"/>
  <c r="L708" i="38" s="1"/>
  <c r="I707" i="38"/>
  <c r="I706" i="38"/>
  <c r="L706" i="38" s="1"/>
  <c r="I705" i="38"/>
  <c r="L705" i="38" s="1"/>
  <c r="I704" i="38"/>
  <c r="L704" i="38" s="1"/>
  <c r="I703" i="38"/>
  <c r="I702" i="38"/>
  <c r="I701" i="38"/>
  <c r="L701" i="38" s="1"/>
  <c r="I700" i="38"/>
  <c r="L700" i="38" s="1"/>
  <c r="I699" i="38"/>
  <c r="I698" i="38"/>
  <c r="L698" i="38" s="1"/>
  <c r="I697" i="38"/>
  <c r="L697" i="38" s="1"/>
  <c r="I696" i="38"/>
  <c r="L696" i="38" s="1"/>
  <c r="I695" i="38"/>
  <c r="I694" i="38"/>
  <c r="I693" i="38"/>
  <c r="L693" i="38" s="1"/>
  <c r="I692" i="38"/>
  <c r="L692" i="38" s="1"/>
  <c r="I691" i="38"/>
  <c r="I690" i="38"/>
  <c r="L690" i="38" s="1"/>
  <c r="I689" i="38"/>
  <c r="L689" i="38" s="1"/>
  <c r="I688" i="38"/>
  <c r="L688" i="38" s="1"/>
  <c r="I687" i="38"/>
  <c r="I686" i="38"/>
  <c r="I685" i="38"/>
  <c r="L685" i="38" s="1"/>
  <c r="I684" i="38"/>
  <c r="L684" i="38" s="1"/>
  <c r="I683" i="38"/>
  <c r="I682" i="38"/>
  <c r="L682" i="38" s="1"/>
  <c r="I681" i="38"/>
  <c r="L681" i="38" s="1"/>
  <c r="I680" i="38"/>
  <c r="L680" i="38" s="1"/>
  <c r="I679" i="38"/>
  <c r="I678" i="38"/>
  <c r="I677" i="38"/>
  <c r="L677" i="38" s="1"/>
  <c r="I676" i="38"/>
  <c r="L676" i="38" s="1"/>
  <c r="I675" i="38"/>
  <c r="I674" i="38"/>
  <c r="L674" i="38" s="1"/>
  <c r="I673" i="38"/>
  <c r="L673" i="38" s="1"/>
  <c r="I672" i="38"/>
  <c r="L672" i="38" s="1"/>
  <c r="I671" i="38"/>
  <c r="I670" i="38"/>
  <c r="I669" i="38"/>
  <c r="L669" i="38" s="1"/>
  <c r="I668" i="38"/>
  <c r="L668" i="38" s="1"/>
  <c r="I667" i="38"/>
  <c r="I666" i="38"/>
  <c r="L666" i="38" s="1"/>
  <c r="I665" i="38"/>
  <c r="L665" i="38" s="1"/>
  <c r="I664" i="38"/>
  <c r="L664" i="38" s="1"/>
  <c r="I663" i="38"/>
  <c r="I662" i="38"/>
  <c r="I661" i="38"/>
  <c r="L661" i="38" s="1"/>
  <c r="I660" i="38"/>
  <c r="L660" i="38" s="1"/>
  <c r="I659" i="38"/>
  <c r="I658" i="38"/>
  <c r="L658" i="38" s="1"/>
  <c r="I657" i="38"/>
  <c r="L657" i="38" s="1"/>
  <c r="I656" i="38"/>
  <c r="L656" i="38" s="1"/>
  <c r="I655" i="38"/>
  <c r="I654" i="38"/>
  <c r="I653" i="38"/>
  <c r="L653" i="38" s="1"/>
  <c r="I652" i="38"/>
  <c r="L652" i="38" s="1"/>
  <c r="I651" i="38"/>
  <c r="I650" i="38"/>
  <c r="L650" i="38" s="1"/>
  <c r="I649" i="38"/>
  <c r="L649" i="38" s="1"/>
  <c r="I648" i="38"/>
  <c r="L648" i="38" s="1"/>
  <c r="I647" i="38"/>
  <c r="I646" i="38"/>
  <c r="I645" i="38"/>
  <c r="L645" i="38" s="1"/>
  <c r="I644" i="38"/>
  <c r="L644" i="38" s="1"/>
  <c r="I643" i="38"/>
  <c r="I642" i="38"/>
  <c r="L642" i="38" s="1"/>
  <c r="I641" i="38"/>
  <c r="L641" i="38" s="1"/>
  <c r="I640" i="38"/>
  <c r="L640" i="38" s="1"/>
  <c r="I639" i="38"/>
  <c r="I638" i="38"/>
  <c r="I637" i="38"/>
  <c r="L637" i="38" s="1"/>
  <c r="I636" i="38"/>
  <c r="L636" i="38" s="1"/>
  <c r="I635" i="38"/>
  <c r="I634" i="38"/>
  <c r="L634" i="38" s="1"/>
  <c r="I633" i="38"/>
  <c r="L633" i="38" s="1"/>
  <c r="I632" i="38"/>
  <c r="L632" i="38" s="1"/>
  <c r="I631" i="38"/>
  <c r="I630" i="38"/>
  <c r="I629" i="38"/>
  <c r="L629" i="38" s="1"/>
  <c r="I628" i="38"/>
  <c r="L628" i="38" s="1"/>
  <c r="I627" i="38"/>
  <c r="I626" i="38"/>
  <c r="L626" i="38" s="1"/>
  <c r="I625" i="38"/>
  <c r="L625" i="38" s="1"/>
  <c r="I624" i="38"/>
  <c r="L624" i="38" s="1"/>
  <c r="I623" i="38"/>
  <c r="I622" i="38"/>
  <c r="I621" i="38"/>
  <c r="L621" i="38" s="1"/>
  <c r="I620" i="38"/>
  <c r="L620" i="38" s="1"/>
  <c r="I619" i="38"/>
  <c r="I618" i="38"/>
  <c r="L618" i="38" s="1"/>
  <c r="I617" i="38"/>
  <c r="L617" i="38" s="1"/>
  <c r="I616" i="38"/>
  <c r="L616" i="38" s="1"/>
  <c r="I615" i="38"/>
  <c r="I614" i="38"/>
  <c r="I613" i="38"/>
  <c r="L613" i="38" s="1"/>
  <c r="I612" i="38"/>
  <c r="L612" i="38" s="1"/>
  <c r="I611" i="38"/>
  <c r="I610" i="38"/>
  <c r="L610" i="38" s="1"/>
  <c r="I609" i="38"/>
  <c r="L609" i="38" s="1"/>
  <c r="I608" i="38"/>
  <c r="L608" i="38" s="1"/>
  <c r="I607" i="38"/>
  <c r="I606" i="38"/>
  <c r="I605" i="38"/>
  <c r="L605" i="38" s="1"/>
  <c r="I604" i="38"/>
  <c r="L604" i="38" s="1"/>
  <c r="I603" i="38"/>
  <c r="I602" i="38"/>
  <c r="L602" i="38" s="1"/>
  <c r="I601" i="38"/>
  <c r="L601" i="38" s="1"/>
  <c r="I600" i="38"/>
  <c r="L600" i="38" s="1"/>
  <c r="I599" i="38"/>
  <c r="I598" i="38"/>
  <c r="I597" i="38"/>
  <c r="L597" i="38" s="1"/>
  <c r="I596" i="38"/>
  <c r="L596" i="38" s="1"/>
  <c r="I595" i="38"/>
  <c r="I594" i="38"/>
  <c r="L594" i="38" s="1"/>
  <c r="I593" i="38"/>
  <c r="L593" i="38" s="1"/>
  <c r="I592" i="38"/>
  <c r="L592" i="38" s="1"/>
  <c r="I591" i="38"/>
  <c r="I590" i="38"/>
  <c r="I589" i="38"/>
  <c r="L589" i="38" s="1"/>
  <c r="I588" i="38"/>
  <c r="L588" i="38" s="1"/>
  <c r="I587" i="38"/>
  <c r="I586" i="38"/>
  <c r="L586" i="38" s="1"/>
  <c r="I585" i="38"/>
  <c r="L585" i="38" s="1"/>
  <c r="I584" i="38"/>
  <c r="L584" i="38" s="1"/>
  <c r="I583" i="38"/>
  <c r="I582" i="38"/>
  <c r="I581" i="38"/>
  <c r="L581" i="38" s="1"/>
  <c r="I580" i="38"/>
  <c r="L580" i="38" s="1"/>
  <c r="I579" i="38"/>
  <c r="I578" i="38"/>
  <c r="L578" i="38" s="1"/>
  <c r="I577" i="38"/>
  <c r="L577" i="38" s="1"/>
  <c r="I576" i="38"/>
  <c r="L576" i="38" s="1"/>
  <c r="I575" i="38"/>
  <c r="I574" i="38"/>
  <c r="I573" i="38"/>
  <c r="L573" i="38" s="1"/>
  <c r="I572" i="38"/>
  <c r="L572" i="38" s="1"/>
  <c r="I571" i="38"/>
  <c r="I570" i="38"/>
  <c r="L570" i="38" s="1"/>
  <c r="I569" i="38"/>
  <c r="L569" i="38" s="1"/>
  <c r="I568" i="38"/>
  <c r="L568" i="38" s="1"/>
  <c r="I567" i="38"/>
  <c r="I566" i="38"/>
  <c r="I565" i="38"/>
  <c r="L565" i="38" s="1"/>
  <c r="I564" i="38"/>
  <c r="L564" i="38" s="1"/>
  <c r="I563" i="38"/>
  <c r="I562" i="38"/>
  <c r="L562" i="38" s="1"/>
  <c r="I561" i="38"/>
  <c r="L561" i="38" s="1"/>
  <c r="I560" i="38"/>
  <c r="L560" i="38" s="1"/>
  <c r="I559" i="38"/>
  <c r="I558" i="38"/>
  <c r="I557" i="38"/>
  <c r="L557" i="38" s="1"/>
  <c r="I556" i="38"/>
  <c r="L556" i="38" s="1"/>
  <c r="I555" i="38"/>
  <c r="I554" i="38"/>
  <c r="L554" i="38" s="1"/>
  <c r="I553" i="38"/>
  <c r="L553" i="38" s="1"/>
  <c r="I552" i="38"/>
  <c r="L552" i="38" s="1"/>
  <c r="I551" i="38"/>
  <c r="I550" i="38"/>
  <c r="I549" i="38"/>
  <c r="L549" i="38" s="1"/>
  <c r="I548" i="38"/>
  <c r="L548" i="38" s="1"/>
  <c r="I547" i="38"/>
  <c r="I546" i="38"/>
  <c r="L546" i="38" s="1"/>
  <c r="I545" i="38"/>
  <c r="L545" i="38" s="1"/>
  <c r="I544" i="38"/>
  <c r="L544" i="38" s="1"/>
  <c r="I543" i="38"/>
  <c r="I542" i="38"/>
  <c r="I541" i="38"/>
  <c r="L541" i="38" s="1"/>
  <c r="I540" i="38"/>
  <c r="L540" i="38" s="1"/>
  <c r="I539" i="38"/>
  <c r="I538" i="38"/>
  <c r="L538" i="38" s="1"/>
  <c r="I537" i="38"/>
  <c r="L537" i="38" s="1"/>
  <c r="I536" i="38"/>
  <c r="L536" i="38" s="1"/>
  <c r="I535" i="38"/>
  <c r="I534" i="38"/>
  <c r="I533" i="38"/>
  <c r="L533" i="38" s="1"/>
  <c r="I532" i="38"/>
  <c r="L532" i="38" s="1"/>
  <c r="I531" i="38"/>
  <c r="I530" i="38"/>
  <c r="L530" i="38" s="1"/>
  <c r="I529" i="38"/>
  <c r="L529" i="38" s="1"/>
  <c r="I528" i="38"/>
  <c r="L528" i="38" s="1"/>
  <c r="I527" i="38"/>
  <c r="I526" i="38"/>
  <c r="I525" i="38"/>
  <c r="L525" i="38" s="1"/>
  <c r="I524" i="38"/>
  <c r="L524" i="38" s="1"/>
  <c r="I523" i="38"/>
  <c r="I522" i="38"/>
  <c r="L522" i="38" s="1"/>
  <c r="I521" i="38"/>
  <c r="L521" i="38" s="1"/>
  <c r="I520" i="38"/>
  <c r="L520" i="38" s="1"/>
  <c r="I519" i="38"/>
  <c r="I518" i="38"/>
  <c r="I517" i="38"/>
  <c r="L517" i="38" s="1"/>
  <c r="I516" i="38"/>
  <c r="L516" i="38" s="1"/>
  <c r="I515" i="38"/>
  <c r="I514" i="38"/>
  <c r="L514" i="38" s="1"/>
  <c r="I513" i="38"/>
  <c r="L513" i="38" s="1"/>
  <c r="I512" i="38"/>
  <c r="L512" i="38" s="1"/>
  <c r="I511" i="38"/>
  <c r="I510" i="38"/>
  <c r="I509" i="38"/>
  <c r="L509" i="38" s="1"/>
  <c r="I508" i="38"/>
  <c r="L508" i="38" s="1"/>
  <c r="I507" i="38"/>
  <c r="I506" i="38"/>
  <c r="L506" i="38" s="1"/>
  <c r="I505" i="38"/>
  <c r="L505" i="38" s="1"/>
  <c r="I504" i="38"/>
  <c r="L504" i="38" s="1"/>
  <c r="I503" i="38"/>
  <c r="I502" i="38"/>
  <c r="I501" i="38"/>
  <c r="L501" i="38" s="1"/>
  <c r="I500" i="38"/>
  <c r="L500" i="38" s="1"/>
  <c r="I499" i="38"/>
  <c r="I498" i="38"/>
  <c r="L498" i="38" s="1"/>
  <c r="I497" i="38"/>
  <c r="L497" i="38" s="1"/>
  <c r="I496" i="38"/>
  <c r="L496" i="38" s="1"/>
  <c r="I495" i="38"/>
  <c r="I494" i="38"/>
  <c r="I493" i="38"/>
  <c r="L493" i="38" s="1"/>
  <c r="I492" i="38"/>
  <c r="L492" i="38" s="1"/>
  <c r="I491" i="38"/>
  <c r="I490" i="38"/>
  <c r="L490" i="38" s="1"/>
  <c r="I489" i="38"/>
  <c r="L489" i="38" s="1"/>
  <c r="I488" i="38"/>
  <c r="L488" i="38" s="1"/>
  <c r="I487" i="38"/>
  <c r="I486" i="38"/>
  <c r="I485" i="38"/>
  <c r="L485" i="38" s="1"/>
  <c r="I484" i="38"/>
  <c r="L484" i="38" s="1"/>
  <c r="I483" i="38"/>
  <c r="I482" i="38"/>
  <c r="L482" i="38" s="1"/>
  <c r="I481" i="38"/>
  <c r="L481" i="38" s="1"/>
  <c r="I480" i="38"/>
  <c r="L480" i="38" s="1"/>
  <c r="I479" i="38"/>
  <c r="I478" i="38"/>
  <c r="I477" i="38"/>
  <c r="L477" i="38" s="1"/>
  <c r="I476" i="38"/>
  <c r="L476" i="38" s="1"/>
  <c r="I475" i="38"/>
  <c r="I474" i="38"/>
  <c r="L474" i="38" s="1"/>
  <c r="I473" i="38"/>
  <c r="L473" i="38" s="1"/>
  <c r="I472" i="38"/>
  <c r="L472" i="38" s="1"/>
  <c r="I471" i="38"/>
  <c r="I470" i="38"/>
  <c r="I469" i="38"/>
  <c r="L469" i="38" s="1"/>
  <c r="I468" i="38"/>
  <c r="L468" i="38" s="1"/>
  <c r="I467" i="38"/>
  <c r="I466" i="38"/>
  <c r="L466" i="38" s="1"/>
  <c r="I465" i="38"/>
  <c r="L465" i="38" s="1"/>
  <c r="I464" i="38"/>
  <c r="L464" i="38" s="1"/>
  <c r="I463" i="38"/>
  <c r="I462" i="38"/>
  <c r="I461" i="38"/>
  <c r="L461" i="38" s="1"/>
  <c r="I460" i="38"/>
  <c r="L460" i="38" s="1"/>
  <c r="I459" i="38"/>
  <c r="I458" i="38"/>
  <c r="L458" i="38" s="1"/>
  <c r="I457" i="38"/>
  <c r="L457" i="38" s="1"/>
  <c r="I456" i="38"/>
  <c r="L456" i="38" s="1"/>
  <c r="I455" i="38"/>
  <c r="I454" i="38"/>
  <c r="I453" i="38"/>
  <c r="L453" i="38" s="1"/>
  <c r="I452" i="38"/>
  <c r="L452" i="38" s="1"/>
  <c r="I451" i="38"/>
  <c r="I450" i="38"/>
  <c r="L450" i="38" s="1"/>
  <c r="I449" i="38"/>
  <c r="L449" i="38" s="1"/>
  <c r="I448" i="38"/>
  <c r="L448" i="38" s="1"/>
  <c r="I447" i="38"/>
  <c r="I446" i="38"/>
  <c r="I445" i="38"/>
  <c r="L445" i="38" s="1"/>
  <c r="I444" i="38"/>
  <c r="L444" i="38" s="1"/>
  <c r="I443" i="38"/>
  <c r="I442" i="38"/>
  <c r="L442" i="38" s="1"/>
  <c r="I441" i="38"/>
  <c r="L441" i="38" s="1"/>
  <c r="I440" i="38"/>
  <c r="L440" i="38" s="1"/>
  <c r="I439" i="38"/>
  <c r="I438" i="38"/>
  <c r="I437" i="38"/>
  <c r="L437" i="38" s="1"/>
  <c r="I436" i="38"/>
  <c r="L436" i="38" s="1"/>
  <c r="I435" i="38"/>
  <c r="I434" i="38"/>
  <c r="L434" i="38" s="1"/>
  <c r="I433" i="38"/>
  <c r="L433" i="38" s="1"/>
  <c r="I432" i="38"/>
  <c r="L432" i="38" s="1"/>
  <c r="I431" i="38"/>
  <c r="I430" i="38"/>
  <c r="I429" i="38"/>
  <c r="L429" i="38" s="1"/>
  <c r="I428" i="38"/>
  <c r="L428" i="38" s="1"/>
  <c r="I427" i="38"/>
  <c r="I426" i="38"/>
  <c r="L426" i="38" s="1"/>
  <c r="I425" i="38"/>
  <c r="L425" i="38" s="1"/>
  <c r="I424" i="38"/>
  <c r="L424" i="38" s="1"/>
  <c r="I423" i="38"/>
  <c r="I422" i="38"/>
  <c r="I421" i="38"/>
  <c r="L421" i="38" s="1"/>
  <c r="I420" i="38"/>
  <c r="L420" i="38" s="1"/>
  <c r="I419" i="38"/>
  <c r="I418" i="38"/>
  <c r="L418" i="38" s="1"/>
  <c r="I417" i="38"/>
  <c r="L417" i="38" s="1"/>
  <c r="I416" i="38"/>
  <c r="L416" i="38" s="1"/>
  <c r="I415" i="38"/>
  <c r="I414" i="38"/>
  <c r="I413" i="38"/>
  <c r="L413" i="38" s="1"/>
  <c r="I412" i="38"/>
  <c r="L412" i="38" s="1"/>
  <c r="I411" i="38"/>
  <c r="I410" i="38"/>
  <c r="L410" i="38" s="1"/>
  <c r="I409" i="38"/>
  <c r="L409" i="38" s="1"/>
  <c r="I408" i="38"/>
  <c r="L408" i="38" s="1"/>
  <c r="I407" i="38"/>
  <c r="I406" i="38"/>
  <c r="I405" i="38"/>
  <c r="L405" i="38" s="1"/>
  <c r="I404" i="38"/>
  <c r="L404" i="38" s="1"/>
  <c r="I403" i="38"/>
  <c r="I402" i="38"/>
  <c r="L402" i="38" s="1"/>
  <c r="I401" i="38"/>
  <c r="L401" i="38" s="1"/>
  <c r="I400" i="38"/>
  <c r="L400" i="38" s="1"/>
  <c r="I399" i="38"/>
  <c r="I398" i="38"/>
  <c r="I397" i="38"/>
  <c r="L397" i="38" s="1"/>
  <c r="I396" i="38"/>
  <c r="L396" i="38" s="1"/>
  <c r="I395" i="38"/>
  <c r="I394" i="38"/>
  <c r="L394" i="38" s="1"/>
  <c r="I393" i="38"/>
  <c r="L393" i="38" s="1"/>
  <c r="I392" i="38"/>
  <c r="L392" i="38" s="1"/>
  <c r="I391" i="38"/>
  <c r="I390" i="38"/>
  <c r="I389" i="38"/>
  <c r="L389" i="38" s="1"/>
  <c r="I388" i="38"/>
  <c r="L388" i="38" s="1"/>
  <c r="I387" i="38"/>
  <c r="I386" i="38"/>
  <c r="L386" i="38" s="1"/>
  <c r="I385" i="38"/>
  <c r="L385" i="38" s="1"/>
  <c r="I384" i="38"/>
  <c r="L384" i="38" s="1"/>
  <c r="I383" i="38"/>
  <c r="I382" i="38"/>
  <c r="I381" i="38"/>
  <c r="L381" i="38" s="1"/>
  <c r="I380" i="38"/>
  <c r="L380" i="38" s="1"/>
  <c r="I379" i="38"/>
  <c r="I378" i="38"/>
  <c r="L378" i="38" s="1"/>
  <c r="I377" i="38"/>
  <c r="L377" i="38" s="1"/>
  <c r="I376" i="38"/>
  <c r="L376" i="38" s="1"/>
  <c r="I375" i="38"/>
  <c r="I374" i="38"/>
  <c r="I373" i="38"/>
  <c r="L373" i="38" s="1"/>
  <c r="I372" i="38"/>
  <c r="L372" i="38" s="1"/>
  <c r="I371" i="38"/>
  <c r="I370" i="38"/>
  <c r="L370" i="38" s="1"/>
  <c r="I369" i="38"/>
  <c r="L369" i="38" s="1"/>
  <c r="I368" i="38"/>
  <c r="L368" i="38" s="1"/>
  <c r="I367" i="38"/>
  <c r="I366" i="38"/>
  <c r="I365" i="38"/>
  <c r="L365" i="38" s="1"/>
  <c r="I364" i="38"/>
  <c r="L364" i="38" s="1"/>
  <c r="I363" i="38"/>
  <c r="I362" i="38"/>
  <c r="L362" i="38" s="1"/>
  <c r="I361" i="38"/>
  <c r="L361" i="38" s="1"/>
  <c r="I360" i="38"/>
  <c r="L360" i="38" s="1"/>
  <c r="I359" i="38"/>
  <c r="I358" i="38"/>
  <c r="I357" i="38"/>
  <c r="L357" i="38" s="1"/>
  <c r="I356" i="38"/>
  <c r="L356" i="38" s="1"/>
  <c r="I355" i="38"/>
  <c r="I354" i="38"/>
  <c r="L354" i="38" s="1"/>
  <c r="I353" i="38"/>
  <c r="L353" i="38" s="1"/>
  <c r="I352" i="38"/>
  <c r="L352" i="38" s="1"/>
  <c r="I351" i="38"/>
  <c r="I350" i="38"/>
  <c r="I349" i="38"/>
  <c r="L349" i="38" s="1"/>
  <c r="I348" i="38"/>
  <c r="L348" i="38" s="1"/>
  <c r="I347" i="38"/>
  <c r="I346" i="38"/>
  <c r="L346" i="38" s="1"/>
  <c r="I345" i="38"/>
  <c r="L345" i="38" s="1"/>
  <c r="I344" i="38"/>
  <c r="L344" i="38" s="1"/>
  <c r="I343" i="38"/>
  <c r="I342" i="38"/>
  <c r="I341" i="38"/>
  <c r="L341" i="38" s="1"/>
  <c r="I340" i="38"/>
  <c r="L340" i="38" s="1"/>
  <c r="I339" i="38"/>
  <c r="I338" i="38"/>
  <c r="L338" i="38" s="1"/>
  <c r="I337" i="38"/>
  <c r="L337" i="38" s="1"/>
  <c r="I336" i="38"/>
  <c r="L336" i="38" s="1"/>
  <c r="I335" i="38"/>
  <c r="I334" i="38"/>
  <c r="I333" i="38"/>
  <c r="L333" i="38" s="1"/>
  <c r="I332" i="38"/>
  <c r="L332" i="38" s="1"/>
  <c r="I331" i="38"/>
  <c r="I330" i="38"/>
  <c r="L330" i="38" s="1"/>
  <c r="I329" i="38"/>
  <c r="L329" i="38" s="1"/>
  <c r="I328" i="38"/>
  <c r="L328" i="38" s="1"/>
  <c r="I327" i="38"/>
  <c r="I326" i="38"/>
  <c r="I325" i="38"/>
  <c r="L325" i="38" s="1"/>
  <c r="I324" i="38"/>
  <c r="L324" i="38" s="1"/>
  <c r="I323" i="38"/>
  <c r="I322" i="38"/>
  <c r="L322" i="38" s="1"/>
  <c r="I321" i="38"/>
  <c r="L321" i="38" s="1"/>
  <c r="I320" i="38"/>
  <c r="L320" i="38" s="1"/>
  <c r="I319" i="38"/>
  <c r="I318" i="38"/>
  <c r="I317" i="38"/>
  <c r="L317" i="38" s="1"/>
  <c r="I316" i="38"/>
  <c r="L316" i="38" s="1"/>
  <c r="I315" i="38"/>
  <c r="I314" i="38"/>
  <c r="L314" i="38" s="1"/>
  <c r="I313" i="38"/>
  <c r="L313" i="38" s="1"/>
  <c r="I312" i="38"/>
  <c r="L312" i="38" s="1"/>
  <c r="I311" i="38"/>
  <c r="I310" i="38"/>
  <c r="I309" i="38"/>
  <c r="L309" i="38" s="1"/>
  <c r="I308" i="38"/>
  <c r="L308" i="38" s="1"/>
  <c r="I307" i="38"/>
  <c r="I306" i="38"/>
  <c r="L306" i="38" s="1"/>
  <c r="I305" i="38"/>
  <c r="L305" i="38" s="1"/>
  <c r="I304" i="38"/>
  <c r="L304" i="38" s="1"/>
  <c r="I303" i="38"/>
  <c r="I302" i="38"/>
  <c r="I301" i="38"/>
  <c r="L301" i="38" s="1"/>
  <c r="I300" i="38"/>
  <c r="L300" i="38" s="1"/>
  <c r="I299" i="38"/>
  <c r="I298" i="38"/>
  <c r="L298" i="38" s="1"/>
  <c r="I297" i="38"/>
  <c r="L297" i="38" s="1"/>
  <c r="I296" i="38"/>
  <c r="L296" i="38" s="1"/>
  <c r="I295" i="38"/>
  <c r="I294" i="38"/>
  <c r="I293" i="38"/>
  <c r="L293" i="38" s="1"/>
  <c r="I292" i="38"/>
  <c r="L292" i="38" s="1"/>
  <c r="I291" i="38"/>
  <c r="I290" i="38"/>
  <c r="L290" i="38" s="1"/>
  <c r="I289" i="38"/>
  <c r="L289" i="38" s="1"/>
  <c r="I288" i="38"/>
  <c r="L288" i="38" s="1"/>
  <c r="I287" i="38"/>
  <c r="I286" i="38"/>
  <c r="I285" i="38"/>
  <c r="L285" i="38" s="1"/>
  <c r="I284" i="38"/>
  <c r="L284" i="38" s="1"/>
  <c r="I283" i="38"/>
  <c r="I282" i="38"/>
  <c r="L282" i="38" s="1"/>
  <c r="I281" i="38"/>
  <c r="L281" i="38" s="1"/>
  <c r="I280" i="38"/>
  <c r="L280" i="38" s="1"/>
  <c r="I279" i="38"/>
  <c r="I278" i="38"/>
  <c r="I277" i="38"/>
  <c r="L277" i="38" s="1"/>
  <c r="I276" i="38"/>
  <c r="L276" i="38" s="1"/>
  <c r="I275" i="38"/>
  <c r="I274" i="38"/>
  <c r="L274" i="38" s="1"/>
  <c r="I273" i="38"/>
  <c r="L273" i="38" s="1"/>
  <c r="I272" i="38"/>
  <c r="L272" i="38" s="1"/>
  <c r="I271" i="38"/>
  <c r="I270" i="38"/>
  <c r="I269" i="38"/>
  <c r="L269" i="38" s="1"/>
  <c r="I268" i="38"/>
  <c r="L268" i="38" s="1"/>
  <c r="I267" i="38"/>
  <c r="I266" i="38"/>
  <c r="L266" i="38" s="1"/>
  <c r="I265" i="38"/>
  <c r="L265" i="38" s="1"/>
  <c r="I264" i="38"/>
  <c r="L264" i="38" s="1"/>
  <c r="I263" i="38"/>
  <c r="I262" i="38"/>
  <c r="I261" i="38"/>
  <c r="L261" i="38" s="1"/>
  <c r="I260" i="38"/>
  <c r="L260" i="38" s="1"/>
  <c r="I259" i="38"/>
  <c r="I258" i="38"/>
  <c r="L258" i="38" s="1"/>
  <c r="I257" i="38"/>
  <c r="L257" i="38" s="1"/>
  <c r="I256" i="38"/>
  <c r="L256" i="38" s="1"/>
  <c r="I255" i="38"/>
  <c r="I254" i="38"/>
  <c r="I253" i="38"/>
  <c r="L253" i="38" s="1"/>
  <c r="I252" i="38"/>
  <c r="L252" i="38" s="1"/>
  <c r="I251" i="38"/>
  <c r="I250" i="38"/>
  <c r="L250" i="38" s="1"/>
  <c r="I249" i="38"/>
  <c r="L249" i="38" s="1"/>
  <c r="I248" i="38"/>
  <c r="L248" i="38" s="1"/>
  <c r="I247" i="38"/>
  <c r="I246" i="38"/>
  <c r="I245" i="38"/>
  <c r="L245" i="38" s="1"/>
  <c r="I244" i="38"/>
  <c r="L244" i="38" s="1"/>
  <c r="I243" i="38"/>
  <c r="I242" i="38"/>
  <c r="L242" i="38" s="1"/>
  <c r="I241" i="38"/>
  <c r="L241" i="38" s="1"/>
  <c r="I240" i="38"/>
  <c r="L240" i="38" s="1"/>
  <c r="I239" i="38"/>
  <c r="I238" i="38"/>
  <c r="I237" i="38"/>
  <c r="L237" i="38" s="1"/>
  <c r="I236" i="38"/>
  <c r="L236" i="38" s="1"/>
  <c r="I235" i="38"/>
  <c r="I234" i="38"/>
  <c r="L234" i="38" s="1"/>
  <c r="I233" i="38"/>
  <c r="L233" i="38" s="1"/>
  <c r="I232" i="38"/>
  <c r="L232" i="38" s="1"/>
  <c r="I231" i="38"/>
  <c r="I230" i="38"/>
  <c r="I229" i="38"/>
  <c r="L229" i="38" s="1"/>
  <c r="I228" i="38"/>
  <c r="L228" i="38" s="1"/>
  <c r="I227" i="38"/>
  <c r="I226" i="38"/>
  <c r="L226" i="38" s="1"/>
  <c r="I225" i="38"/>
  <c r="L225" i="38" s="1"/>
  <c r="I224" i="38"/>
  <c r="L224" i="38" s="1"/>
  <c r="I223" i="38"/>
  <c r="I222" i="38"/>
  <c r="I221" i="38"/>
  <c r="L221" i="38" s="1"/>
  <c r="I220" i="38"/>
  <c r="L220" i="38" s="1"/>
  <c r="I219" i="38"/>
  <c r="I218" i="38"/>
  <c r="L218" i="38" s="1"/>
  <c r="I217" i="38"/>
  <c r="L217" i="38" s="1"/>
  <c r="I216" i="38"/>
  <c r="L216" i="38" s="1"/>
  <c r="I215" i="38"/>
  <c r="I214" i="38"/>
  <c r="I213" i="38"/>
  <c r="L213" i="38" s="1"/>
  <c r="I212" i="38"/>
  <c r="L212" i="38" s="1"/>
  <c r="I211" i="38"/>
  <c r="I210" i="38"/>
  <c r="L210" i="38" s="1"/>
  <c r="I209" i="38"/>
  <c r="L209" i="38" s="1"/>
  <c r="I208" i="38"/>
  <c r="L208" i="38" s="1"/>
  <c r="I207" i="38"/>
  <c r="I206" i="38"/>
  <c r="I205" i="38"/>
  <c r="L205" i="38" s="1"/>
  <c r="I204" i="38"/>
  <c r="L204" i="38" s="1"/>
  <c r="I203" i="38"/>
  <c r="I202" i="38"/>
  <c r="L202" i="38" s="1"/>
  <c r="I201" i="38"/>
  <c r="L201" i="38" s="1"/>
  <c r="I200" i="38"/>
  <c r="L200" i="38" s="1"/>
  <c r="I199" i="38"/>
  <c r="I198" i="38"/>
  <c r="I197" i="38"/>
  <c r="L197" i="38" s="1"/>
  <c r="I196" i="38"/>
  <c r="L196" i="38" s="1"/>
  <c r="I195" i="38"/>
  <c r="I194" i="38"/>
  <c r="L194" i="38" s="1"/>
  <c r="I193" i="38"/>
  <c r="L193" i="38" s="1"/>
  <c r="I192" i="38"/>
  <c r="L192" i="38" s="1"/>
  <c r="I191" i="38"/>
  <c r="I190" i="38"/>
  <c r="I189" i="38"/>
  <c r="L189" i="38" s="1"/>
  <c r="I188" i="38"/>
  <c r="L188" i="38" s="1"/>
  <c r="I187" i="38"/>
  <c r="I186" i="38"/>
  <c r="L186" i="38" s="1"/>
  <c r="I185" i="38"/>
  <c r="L185" i="38" s="1"/>
  <c r="I184" i="38"/>
  <c r="L184" i="38" s="1"/>
  <c r="I183" i="38"/>
  <c r="I182" i="38"/>
  <c r="I181" i="38"/>
  <c r="L181" i="38" s="1"/>
  <c r="I180" i="38"/>
  <c r="L180" i="38" s="1"/>
  <c r="I179" i="38"/>
  <c r="I178" i="38"/>
  <c r="L178" i="38" s="1"/>
  <c r="I177" i="38"/>
  <c r="L177" i="38" s="1"/>
  <c r="I176" i="38"/>
  <c r="L176" i="38" s="1"/>
  <c r="I175" i="38"/>
  <c r="I174" i="38"/>
  <c r="I173" i="38"/>
  <c r="L173" i="38" s="1"/>
  <c r="I172" i="38"/>
  <c r="L172" i="38" s="1"/>
  <c r="I171" i="38"/>
  <c r="I170" i="38"/>
  <c r="L170" i="38" s="1"/>
  <c r="I169" i="38"/>
  <c r="L169" i="38" s="1"/>
  <c r="I168" i="38"/>
  <c r="L168" i="38" s="1"/>
  <c r="I167" i="38"/>
  <c r="I166" i="38"/>
  <c r="I165" i="38"/>
  <c r="L165" i="38" s="1"/>
  <c r="I164" i="38"/>
  <c r="L164" i="38" s="1"/>
  <c r="I163" i="38"/>
  <c r="I162" i="38"/>
  <c r="L162" i="38" s="1"/>
  <c r="I161" i="38"/>
  <c r="L161" i="38" s="1"/>
  <c r="I160" i="38"/>
  <c r="L160" i="38" s="1"/>
  <c r="I159" i="38"/>
  <c r="I158" i="38"/>
  <c r="I157" i="38"/>
  <c r="L157" i="38" s="1"/>
  <c r="I156" i="38"/>
  <c r="L156" i="38" s="1"/>
  <c r="I155" i="38"/>
  <c r="I154" i="38"/>
  <c r="L154" i="38" s="1"/>
  <c r="I153" i="38"/>
  <c r="L153" i="38" s="1"/>
  <c r="I152" i="38"/>
  <c r="L152" i="38" s="1"/>
  <c r="I151" i="38"/>
  <c r="I150" i="38"/>
  <c r="I149" i="38"/>
  <c r="L149" i="38" s="1"/>
  <c r="I148" i="38"/>
  <c r="L148" i="38" s="1"/>
  <c r="I33" i="38"/>
  <c r="L33" i="38" s="1"/>
  <c r="I34" i="38"/>
  <c r="L34" i="38" s="1"/>
  <c r="I35" i="38"/>
  <c r="I36" i="38"/>
  <c r="L36" i="38" s="1"/>
  <c r="I37" i="38"/>
  <c r="L37" i="38" s="1"/>
  <c r="I38" i="38"/>
  <c r="I39" i="38"/>
  <c r="I40" i="38"/>
  <c r="L40" i="38" s="1"/>
  <c r="I41" i="38"/>
  <c r="L41" i="38" s="1"/>
  <c r="I42" i="38"/>
  <c r="L42" i="38" s="1"/>
  <c r="I43" i="38"/>
  <c r="I44" i="38"/>
  <c r="L44" i="38" s="1"/>
  <c r="I45" i="38"/>
  <c r="L45" i="38" s="1"/>
  <c r="I46" i="38"/>
  <c r="I47" i="38"/>
  <c r="I48" i="38"/>
  <c r="L48" i="38" s="1"/>
  <c r="I49" i="38"/>
  <c r="L49" i="38" s="1"/>
  <c r="I50" i="38"/>
  <c r="L50" i="38" s="1"/>
  <c r="I51" i="38"/>
  <c r="I52" i="38"/>
  <c r="L52" i="38" s="1"/>
  <c r="I53" i="38"/>
  <c r="L53" i="38" s="1"/>
  <c r="I54" i="38"/>
  <c r="I55" i="38"/>
  <c r="I56" i="38"/>
  <c r="L56" i="38" s="1"/>
  <c r="I57" i="38"/>
  <c r="L57" i="38" s="1"/>
  <c r="I58" i="38"/>
  <c r="L58" i="38" s="1"/>
  <c r="I59" i="38"/>
  <c r="I60" i="38"/>
  <c r="L60" i="38" s="1"/>
  <c r="I61" i="38"/>
  <c r="L61" i="38" s="1"/>
  <c r="I62" i="38"/>
  <c r="I63" i="38"/>
  <c r="I64" i="38"/>
  <c r="L64" i="38" s="1"/>
  <c r="I65" i="38"/>
  <c r="L65" i="38" s="1"/>
  <c r="I66" i="38"/>
  <c r="L66" i="38" s="1"/>
  <c r="I67" i="38"/>
  <c r="I68" i="38"/>
  <c r="L68" i="38" s="1"/>
  <c r="I69" i="38"/>
  <c r="L69" i="38" s="1"/>
  <c r="I70" i="38"/>
  <c r="I71" i="38"/>
  <c r="I72" i="38"/>
  <c r="L72" i="38" s="1"/>
  <c r="I73" i="38"/>
  <c r="L73" i="38" s="1"/>
  <c r="I74" i="38"/>
  <c r="L74" i="38" s="1"/>
  <c r="I75" i="38"/>
  <c r="I76" i="38"/>
  <c r="L76" i="38" s="1"/>
  <c r="I77" i="38"/>
  <c r="L77" i="38" s="1"/>
  <c r="I78" i="38"/>
  <c r="I79" i="38"/>
  <c r="I80" i="38"/>
  <c r="L80" i="38" s="1"/>
  <c r="I81" i="38"/>
  <c r="L81" i="38" s="1"/>
  <c r="I82" i="38"/>
  <c r="L82" i="38" s="1"/>
  <c r="I83" i="38"/>
  <c r="I84" i="38"/>
  <c r="L84" i="38" s="1"/>
  <c r="I85" i="38"/>
  <c r="L85" i="38" s="1"/>
  <c r="I86" i="38"/>
  <c r="I87" i="38"/>
  <c r="I88" i="38"/>
  <c r="L88" i="38" s="1"/>
  <c r="I89" i="38"/>
  <c r="L89" i="38" s="1"/>
  <c r="I90" i="38"/>
  <c r="L90" i="38" s="1"/>
  <c r="I91" i="38"/>
  <c r="I92" i="38"/>
  <c r="L92" i="38" s="1"/>
  <c r="I93" i="38"/>
  <c r="L93" i="38" s="1"/>
  <c r="I94" i="38"/>
  <c r="I95" i="38"/>
  <c r="I96" i="38"/>
  <c r="L96" i="38" s="1"/>
  <c r="I97" i="38"/>
  <c r="L97" i="38" s="1"/>
  <c r="I98" i="38"/>
  <c r="L98" i="38" s="1"/>
  <c r="I99" i="38"/>
  <c r="I100" i="38"/>
  <c r="L100" i="38" s="1"/>
  <c r="I101" i="38"/>
  <c r="L101" i="38" s="1"/>
  <c r="I102" i="38"/>
  <c r="I103" i="38"/>
  <c r="I104" i="38"/>
  <c r="L104" i="38" s="1"/>
  <c r="I105" i="38"/>
  <c r="L105" i="38" s="1"/>
  <c r="I106" i="38"/>
  <c r="L106" i="38" s="1"/>
  <c r="I107" i="38"/>
  <c r="I108" i="38"/>
  <c r="L108" i="38" s="1"/>
  <c r="I109" i="38"/>
  <c r="L109" i="38" s="1"/>
  <c r="I110" i="38"/>
  <c r="I111" i="38"/>
  <c r="I112" i="38"/>
  <c r="L112" i="38" s="1"/>
  <c r="I113" i="38"/>
  <c r="L113" i="38" s="1"/>
  <c r="I114" i="38"/>
  <c r="L114" i="38" s="1"/>
  <c r="I115" i="38"/>
  <c r="I116" i="38"/>
  <c r="L116" i="38" s="1"/>
  <c r="I117" i="38"/>
  <c r="L117" i="38" s="1"/>
  <c r="I118" i="38"/>
  <c r="I119" i="38"/>
  <c r="I120" i="38"/>
  <c r="L120" i="38" s="1"/>
  <c r="I121" i="38"/>
  <c r="L121" i="38" s="1"/>
  <c r="I122" i="38"/>
  <c r="L122" i="38" s="1"/>
  <c r="I123" i="38"/>
  <c r="I124" i="38"/>
  <c r="L124" i="38" s="1"/>
  <c r="I125" i="38"/>
  <c r="L125" i="38" s="1"/>
  <c r="I126" i="38"/>
  <c r="I127" i="38"/>
  <c r="I128" i="38"/>
  <c r="L128" i="38" s="1"/>
  <c r="I129" i="38"/>
  <c r="L129" i="38" s="1"/>
  <c r="I130" i="38"/>
  <c r="L130" i="38" s="1"/>
  <c r="I131" i="38"/>
  <c r="I132" i="38"/>
  <c r="L132" i="38" s="1"/>
  <c r="I133" i="38"/>
  <c r="L133" i="38" s="1"/>
  <c r="I134" i="38"/>
  <c r="I135" i="38"/>
  <c r="I136" i="38"/>
  <c r="L136" i="38" s="1"/>
  <c r="I137" i="38"/>
  <c r="L137" i="38" s="1"/>
  <c r="I138" i="38"/>
  <c r="L138" i="38" s="1"/>
  <c r="I139" i="38"/>
  <c r="I140" i="38"/>
  <c r="L140" i="38" s="1"/>
  <c r="I141" i="38"/>
  <c r="L141" i="38" s="1"/>
  <c r="I142" i="38"/>
  <c r="I143" i="38"/>
  <c r="I144" i="38"/>
  <c r="L144" i="38" s="1"/>
  <c r="I145" i="38"/>
  <c r="L145" i="38" s="1"/>
  <c r="I146" i="38"/>
  <c r="L146" i="38" s="1"/>
  <c r="I147" i="38"/>
  <c r="I7" i="38"/>
  <c r="L7" i="38" s="1"/>
  <c r="I8" i="38"/>
  <c r="L8" i="38" s="1"/>
  <c r="I9" i="38"/>
  <c r="L9" i="38" s="1"/>
  <c r="I10" i="38"/>
  <c r="L10" i="38" s="1"/>
  <c r="I11" i="38"/>
  <c r="I12" i="38"/>
  <c r="L12" i="38" s="1"/>
  <c r="I13" i="38"/>
  <c r="L13" i="38" s="1"/>
  <c r="I14" i="38"/>
  <c r="L14" i="38" s="1"/>
  <c r="I15" i="38"/>
  <c r="L15" i="38" s="1"/>
  <c r="I16" i="38"/>
  <c r="L16" i="38" s="1"/>
  <c r="I17" i="38"/>
  <c r="L17" i="38" s="1"/>
  <c r="I18" i="38"/>
  <c r="L18" i="38" s="1"/>
  <c r="I19" i="38"/>
  <c r="I20" i="38"/>
  <c r="L20" i="38" s="1"/>
  <c r="I21" i="38"/>
  <c r="L21" i="38" s="1"/>
  <c r="I22" i="38"/>
  <c r="L22" i="38" s="1"/>
  <c r="I23" i="38"/>
  <c r="L23" i="38" s="1"/>
  <c r="I24" i="38"/>
  <c r="L24" i="38" s="1"/>
  <c r="I25" i="38"/>
  <c r="L25" i="38" s="1"/>
  <c r="I26" i="38"/>
  <c r="L26" i="38" s="1"/>
  <c r="I27" i="38"/>
  <c r="I28" i="38"/>
  <c r="L28" i="38" s="1"/>
  <c r="I29" i="38"/>
  <c r="L29" i="38" s="1"/>
  <c r="I30" i="38"/>
  <c r="L30" i="38" s="1"/>
  <c r="I31" i="38"/>
  <c r="L31" i="38" s="1"/>
  <c r="I32" i="38"/>
  <c r="L32" i="38" s="1"/>
  <c r="I6" i="38"/>
  <c r="L27" i="38" l="1"/>
  <c r="L19" i="38"/>
  <c r="L11" i="38"/>
  <c r="L142" i="38"/>
  <c r="L134" i="38"/>
  <c r="L126" i="38"/>
  <c r="L118" i="38"/>
  <c r="L110" i="38"/>
  <c r="L102" i="38"/>
  <c r="L94" i="38"/>
  <c r="L86" i="38"/>
  <c r="L78" i="38"/>
  <c r="L70" i="38"/>
  <c r="L62" i="38"/>
  <c r="L54" i="38"/>
  <c r="L46" i="38"/>
  <c r="L38" i="38"/>
  <c r="L150" i="38"/>
  <c r="L158" i="38"/>
  <c r="L166" i="38"/>
  <c r="L174" i="38"/>
  <c r="L182" i="38"/>
  <c r="L190" i="38"/>
  <c r="L198" i="38"/>
  <c r="L206" i="38"/>
  <c r="L214" i="38"/>
  <c r="L222" i="38"/>
  <c r="L230" i="38"/>
  <c r="L238" i="38"/>
  <c r="L246" i="38"/>
  <c r="L254" i="38"/>
  <c r="L262" i="38"/>
  <c r="L270" i="38"/>
  <c r="L278" i="38"/>
  <c r="L286" i="38"/>
  <c r="L294" i="38"/>
  <c r="L302" i="38"/>
  <c r="L310" i="38"/>
  <c r="L318" i="38"/>
  <c r="L326" i="38"/>
  <c r="L334" i="38"/>
  <c r="L342" i="38"/>
  <c r="L350" i="38"/>
  <c r="L358" i="38"/>
  <c r="L366" i="38"/>
  <c r="L374" i="38"/>
  <c r="L382" i="38"/>
  <c r="L390" i="38"/>
  <c r="L398" i="38"/>
  <c r="L406" i="38"/>
  <c r="L414" i="38"/>
  <c r="L422" i="38"/>
  <c r="L430" i="38"/>
  <c r="L6" i="38"/>
  <c r="L438" i="38"/>
  <c r="L446" i="38"/>
  <c r="L454" i="38"/>
  <c r="L462" i="38"/>
  <c r="L470" i="38"/>
  <c r="L478" i="38"/>
  <c r="L486" i="38"/>
  <c r="L494" i="38"/>
  <c r="L502" i="38"/>
  <c r="L510" i="38"/>
  <c r="L518" i="38"/>
  <c r="L526" i="38"/>
  <c r="L534" i="38"/>
  <c r="L542" i="38"/>
  <c r="L550" i="38"/>
  <c r="L558" i="38"/>
  <c r="L566" i="38"/>
  <c r="L574" i="38"/>
  <c r="L582" i="38"/>
  <c r="L590" i="38"/>
  <c r="L598" i="38"/>
  <c r="L606" i="38"/>
  <c r="L614" i="38"/>
  <c r="L622" i="38"/>
  <c r="L630" i="38"/>
  <c r="L638" i="38"/>
  <c r="L646" i="38"/>
  <c r="L654" i="38"/>
  <c r="L662" i="38"/>
  <c r="L670" i="38"/>
  <c r="L678" i="38"/>
  <c r="L686" i="38"/>
  <c r="L694" i="38"/>
  <c r="L702" i="38"/>
  <c r="L710" i="38"/>
  <c r="L718" i="38"/>
  <c r="L726" i="38"/>
  <c r="L734" i="38"/>
  <c r="L742" i="38"/>
  <c r="L750" i="38"/>
  <c r="L758" i="38"/>
  <c r="L766" i="38"/>
  <c r="L774" i="38"/>
  <c r="L782" i="38"/>
  <c r="L790" i="38"/>
  <c r="L798" i="38"/>
  <c r="L806" i="38"/>
  <c r="L814" i="38"/>
  <c r="L822" i="38"/>
  <c r="L830" i="38"/>
  <c r="L838" i="38"/>
  <c r="L846" i="38"/>
  <c r="L854" i="38"/>
  <c r="L862" i="38"/>
  <c r="L870" i="38"/>
  <c r="L878" i="38"/>
  <c r="L886" i="38"/>
  <c r="L894" i="38"/>
  <c r="L902" i="38"/>
  <c r="L910" i="38"/>
  <c r="L918" i="38"/>
  <c r="L926" i="38"/>
  <c r="L934" i="38"/>
  <c r="L942" i="38"/>
  <c r="L950" i="38"/>
  <c r="L958" i="38"/>
  <c r="L966" i="38"/>
  <c r="L974" i="38"/>
  <c r="L982" i="38"/>
  <c r="L990" i="38"/>
  <c r="L998" i="38"/>
  <c r="L1006" i="38"/>
  <c r="L1014" i="38"/>
  <c r="L1022" i="38"/>
  <c r="L1030" i="38"/>
  <c r="L1038" i="38"/>
  <c r="L1046" i="38"/>
  <c r="L1054" i="38"/>
  <c r="L1062" i="38"/>
  <c r="L1070" i="38"/>
  <c r="L1078" i="38"/>
  <c r="L1086" i="38"/>
  <c r="L1094" i="38"/>
  <c r="L1102" i="38"/>
  <c r="L1110" i="38"/>
  <c r="L1118" i="38"/>
  <c r="L1126" i="38"/>
  <c r="L1134" i="38"/>
  <c r="L1142" i="38"/>
  <c r="L1150" i="38"/>
  <c r="L1158" i="38"/>
  <c r="L1166" i="38"/>
  <c r="L1174" i="38"/>
  <c r="L1182" i="38"/>
  <c r="L1190" i="38"/>
  <c r="L1198" i="38"/>
  <c r="L1206" i="38"/>
  <c r="L1214" i="38"/>
  <c r="L1222" i="38"/>
  <c r="L1230" i="38"/>
  <c r="L1238" i="38"/>
  <c r="L1246" i="38"/>
  <c r="L1254" i="38"/>
  <c r="L1262" i="38"/>
  <c r="L1270" i="38"/>
  <c r="L1278" i="38"/>
  <c r="L1286" i="38"/>
  <c r="L1294" i="38"/>
  <c r="L1302" i="38"/>
  <c r="L1310" i="38"/>
  <c r="L1318" i="38"/>
  <c r="L1326" i="38"/>
  <c r="L1334" i="38"/>
  <c r="L1342" i="38"/>
  <c r="L1350" i="38"/>
  <c r="L1358" i="38"/>
  <c r="L1366" i="38"/>
  <c r="L1374" i="38"/>
  <c r="L1382" i="38"/>
  <c r="L1390" i="38"/>
  <c r="L1398" i="38"/>
  <c r="L1406" i="38"/>
  <c r="L1414" i="38"/>
  <c r="L1422" i="38"/>
  <c r="L1430" i="38"/>
  <c r="L1438" i="38"/>
  <c r="L1446" i="38"/>
  <c r="L1454" i="38"/>
  <c r="L1462" i="38"/>
  <c r="L1470" i="38"/>
  <c r="L1478" i="38"/>
  <c r="L1486" i="38"/>
  <c r="L1494" i="38"/>
  <c r="L1502" i="38"/>
  <c r="L1510" i="38"/>
  <c r="L1518" i="38"/>
  <c r="L1526" i="38"/>
  <c r="L1534" i="38"/>
  <c r="L1542" i="38"/>
  <c r="L1550" i="38"/>
  <c r="L1558" i="38"/>
  <c r="L1566" i="38"/>
  <c r="L1574" i="38"/>
  <c r="L1582" i="38"/>
  <c r="L1590" i="38"/>
  <c r="L1598" i="38"/>
  <c r="L1606" i="38"/>
  <c r="L1614" i="38"/>
  <c r="L1622" i="38"/>
  <c r="L1630" i="38"/>
  <c r="L1638" i="38"/>
  <c r="L1646" i="38"/>
  <c r="L1654" i="38"/>
  <c r="L1662" i="38"/>
  <c r="L1670" i="38"/>
  <c r="L1678" i="38"/>
  <c r="L1686" i="38"/>
  <c r="L1694" i="38"/>
  <c r="L1702" i="38"/>
  <c r="L1710" i="38"/>
  <c r="L1718" i="38"/>
  <c r="L1726" i="38"/>
  <c r="L1734" i="38"/>
  <c r="L1742" i="38"/>
  <c r="L1750" i="38"/>
  <c r="L1758" i="38"/>
  <c r="L1766" i="38"/>
  <c r="L1774" i="38"/>
  <c r="L1782" i="38"/>
  <c r="L1790" i="38"/>
  <c r="L1798" i="38"/>
  <c r="L1806" i="38"/>
  <c r="L1814" i="38"/>
  <c r="L1822" i="38"/>
  <c r="L1830" i="38"/>
  <c r="L1838" i="38"/>
  <c r="L1846" i="38"/>
  <c r="L1854" i="38"/>
  <c r="L1862" i="38"/>
  <c r="L1870" i="38"/>
  <c r="L1878" i="38"/>
  <c r="L1886" i="38"/>
  <c r="L1894" i="38"/>
  <c r="L1902" i="38"/>
  <c r="L1910" i="38"/>
  <c r="L1918" i="38"/>
  <c r="L1926" i="38"/>
  <c r="L1934" i="38"/>
  <c r="L1942" i="38"/>
  <c r="L1950" i="38"/>
  <c r="L1958" i="38"/>
  <c r="L1966" i="38"/>
  <c r="L1974" i="38"/>
  <c r="L1982" i="38"/>
  <c r="L1990" i="38"/>
  <c r="L1998" i="38"/>
  <c r="L2006" i="38"/>
  <c r="L2014" i="38"/>
  <c r="L2022" i="38"/>
  <c r="L2030" i="38"/>
  <c r="L2038" i="38"/>
  <c r="L2046" i="38"/>
  <c r="L2054" i="38"/>
  <c r="L2062" i="38"/>
  <c r="L2070" i="38"/>
  <c r="L2078" i="38"/>
  <c r="L2086" i="38"/>
  <c r="L2094" i="38"/>
  <c r="L2102" i="38"/>
  <c r="L2110" i="38"/>
  <c r="L2118" i="38"/>
  <c r="L2126" i="38"/>
  <c r="L2134" i="38"/>
  <c r="L2142" i="38"/>
  <c r="L2150" i="38"/>
  <c r="L2158" i="38"/>
  <c r="L2166" i="38"/>
  <c r="L2174" i="38"/>
  <c r="L2182" i="38"/>
  <c r="L2190" i="38"/>
  <c r="L2198" i="38"/>
  <c r="L2206" i="38"/>
  <c r="L2214" i="38"/>
  <c r="L2222" i="38"/>
  <c r="L2230" i="38"/>
  <c r="L2238" i="38"/>
  <c r="L2246" i="38"/>
  <c r="L2254" i="38"/>
  <c r="L2262" i="38"/>
  <c r="L2270" i="38"/>
  <c r="L2278" i="38"/>
  <c r="L2286" i="38"/>
  <c r="L2294" i="38"/>
  <c r="L2302" i="38"/>
  <c r="L2310" i="38"/>
  <c r="L2318" i="38"/>
  <c r="L2326" i="38"/>
  <c r="L2334" i="38"/>
  <c r="L2342" i="38"/>
  <c r="L2350" i="38"/>
  <c r="L2358" i="38"/>
  <c r="L2366" i="38"/>
  <c r="L2374" i="38"/>
  <c r="L2382" i="38"/>
  <c r="L2390" i="38"/>
  <c r="L2398" i="38"/>
  <c r="L2406" i="38"/>
  <c r="L2414" i="38"/>
  <c r="L2422" i="38"/>
  <c r="L2430" i="38"/>
  <c r="L2438" i="38"/>
  <c r="L2446" i="38"/>
  <c r="L2454" i="38"/>
  <c r="L2462" i="38"/>
  <c r="L2470" i="38"/>
  <c r="L147" i="38"/>
  <c r="L139" i="38"/>
  <c r="L131" i="38"/>
  <c r="L123" i="38"/>
  <c r="L115" i="38"/>
  <c r="L107" i="38"/>
  <c r="L99" i="38"/>
  <c r="L91" i="38"/>
  <c r="L83" i="38"/>
  <c r="L75" i="38"/>
  <c r="L67" i="38"/>
  <c r="L59" i="38"/>
  <c r="L51" i="38"/>
  <c r="L43" i="38"/>
  <c r="L35" i="38"/>
  <c r="L143" i="38"/>
  <c r="L135" i="38"/>
  <c r="L127" i="38"/>
  <c r="L119" i="38"/>
  <c r="L111" i="38"/>
  <c r="L103" i="38"/>
  <c r="L95" i="38"/>
  <c r="L87" i="38"/>
  <c r="L79" i="38"/>
  <c r="L71" i="38"/>
  <c r="L63" i="38"/>
  <c r="L55" i="38"/>
  <c r="L47" i="38"/>
  <c r="L39" i="38"/>
  <c r="L151" i="38"/>
  <c r="L155" i="38"/>
  <c r="L159" i="38"/>
  <c r="L163" i="38"/>
  <c r="L167" i="38"/>
  <c r="L171" i="38"/>
  <c r="L175" i="38"/>
  <c r="L179" i="38"/>
  <c r="L183" i="38"/>
  <c r="L187" i="38"/>
  <c r="L191" i="38"/>
  <c r="L195" i="38"/>
  <c r="L199" i="38"/>
  <c r="L203" i="38"/>
  <c r="L207" i="38"/>
  <c r="L211" i="38"/>
  <c r="L215" i="38"/>
  <c r="L219" i="38"/>
  <c r="L223" i="38"/>
  <c r="L227" i="38"/>
  <c r="L231" i="38"/>
  <c r="L235" i="38"/>
  <c r="L239" i="38"/>
  <c r="L243" i="38"/>
  <c r="L247" i="38"/>
  <c r="L251" i="38"/>
  <c r="L255" i="38"/>
  <c r="L259" i="38"/>
  <c r="L263" i="38"/>
  <c r="L267" i="38"/>
  <c r="L271" i="38"/>
  <c r="L275" i="38"/>
  <c r="L279" i="38"/>
  <c r="L283" i="38"/>
  <c r="L287" i="38"/>
  <c r="L291" i="38"/>
  <c r="L295" i="38"/>
  <c r="L299" i="38"/>
  <c r="L303" i="38"/>
  <c r="L307" i="38"/>
  <c r="L311" i="38"/>
  <c r="L315" i="38"/>
  <c r="L319" i="38"/>
  <c r="L323" i="38"/>
  <c r="L327" i="38"/>
  <c r="L331" i="38"/>
  <c r="L335" i="38"/>
  <c r="L339" i="38"/>
  <c r="L343" i="38"/>
  <c r="L347" i="38"/>
  <c r="L351" i="38"/>
  <c r="L355" i="38"/>
  <c r="L359" i="38"/>
  <c r="L363" i="38"/>
  <c r="L367" i="38"/>
  <c r="L371" i="38"/>
  <c r="L375" i="38"/>
  <c r="L379" i="38"/>
  <c r="L383" i="38"/>
  <c r="L387" i="38"/>
  <c r="L391" i="38"/>
  <c r="L395" i="38"/>
  <c r="L399" i="38"/>
  <c r="L403" i="38"/>
  <c r="L407" i="38"/>
  <c r="L411" i="38"/>
  <c r="L415" i="38"/>
  <c r="L419" i="38"/>
  <c r="L423" i="38"/>
  <c r="L427" i="38"/>
  <c r="L431" i="38"/>
  <c r="L435" i="38"/>
  <c r="L439" i="38"/>
  <c r="L443" i="38"/>
  <c r="L447" i="38"/>
  <c r="L451" i="38"/>
  <c r="L455" i="38"/>
  <c r="L459" i="38"/>
  <c r="L463" i="38"/>
  <c r="L467" i="38"/>
  <c r="L471" i="38"/>
  <c r="L475" i="38"/>
  <c r="L479" i="38"/>
  <c r="L483" i="38"/>
  <c r="L487" i="38"/>
  <c r="L491" i="38"/>
  <c r="L495" i="38"/>
  <c r="L499" i="38"/>
  <c r="L503" i="38"/>
  <c r="L507" i="38"/>
  <c r="L511" i="38"/>
  <c r="L515" i="38"/>
  <c r="L519" i="38"/>
  <c r="L523" i="38"/>
  <c r="L527" i="38"/>
  <c r="L531" i="38"/>
  <c r="L535" i="38"/>
  <c r="L539" i="38"/>
  <c r="L543" i="38"/>
  <c r="L547" i="38"/>
  <c r="L551" i="38"/>
  <c r="L555" i="38"/>
  <c r="L559" i="38"/>
  <c r="L563" i="38"/>
  <c r="L567" i="38"/>
  <c r="L571" i="38"/>
  <c r="L575" i="38"/>
  <c r="L579" i="38"/>
  <c r="L583" i="38"/>
  <c r="L587" i="38"/>
  <c r="L591" i="38"/>
  <c r="L595" i="38"/>
  <c r="L599" i="38"/>
  <c r="L603" i="38"/>
  <c r="L607" i="38"/>
  <c r="L611" i="38"/>
  <c r="L615" i="38"/>
  <c r="L619" i="38"/>
  <c r="L623" i="38"/>
  <c r="L627" i="38"/>
  <c r="L631" i="38"/>
  <c r="L635" i="38"/>
  <c r="L639" i="38"/>
  <c r="L643" i="38"/>
  <c r="L647" i="38"/>
  <c r="L651" i="38"/>
  <c r="L655" i="38"/>
  <c r="L659" i="38"/>
  <c r="L663" i="38"/>
  <c r="L667" i="38"/>
  <c r="L671" i="38"/>
  <c r="L675" i="38"/>
  <c r="L679" i="38"/>
  <c r="L683" i="38"/>
  <c r="L687" i="38"/>
  <c r="L691" i="38"/>
  <c r="L695" i="38"/>
  <c r="L699" i="38"/>
  <c r="L703" i="38"/>
  <c r="L707" i="38"/>
  <c r="L711" i="38"/>
  <c r="L715" i="38"/>
  <c r="L719" i="38"/>
  <c r="L723" i="38"/>
  <c r="L727" i="38"/>
  <c r="L731" i="38"/>
  <c r="L735" i="38"/>
  <c r="L739" i="38"/>
  <c r="L743" i="38"/>
  <c r="L747" i="38"/>
  <c r="L751" i="38"/>
  <c r="L755" i="38"/>
  <c r="L759" i="38"/>
  <c r="L763" i="38"/>
  <c r="L767" i="38"/>
  <c r="L771" i="38"/>
  <c r="L775" i="38"/>
  <c r="L779" i="38"/>
  <c r="L783" i="38"/>
  <c r="L787" i="38"/>
  <c r="L791" i="38"/>
  <c r="L795" i="38"/>
  <c r="L799" i="38"/>
  <c r="L803" i="38"/>
  <c r="L807" i="38"/>
  <c r="L811" i="38"/>
  <c r="L815" i="38"/>
  <c r="L819" i="38"/>
  <c r="L823" i="38"/>
  <c r="L827" i="38"/>
  <c r="L831" i="38"/>
  <c r="L835" i="38"/>
  <c r="L839" i="38"/>
  <c r="L843" i="38"/>
  <c r="L847" i="38"/>
  <c r="L851" i="38"/>
  <c r="L855" i="38"/>
  <c r="L859" i="38"/>
  <c r="L863" i="38"/>
  <c r="L867" i="38"/>
  <c r="L871" i="38"/>
  <c r="L875" i="38"/>
  <c r="L879" i="38"/>
  <c r="L883" i="38"/>
  <c r="L887" i="38"/>
  <c r="L891" i="38"/>
  <c r="L895" i="38"/>
  <c r="L899" i="38"/>
  <c r="L903" i="38"/>
  <c r="L907" i="38"/>
  <c r="L911" i="38"/>
  <c r="L915" i="38"/>
  <c r="L919" i="38"/>
  <c r="L923" i="38"/>
  <c r="L927" i="38"/>
  <c r="L931" i="38"/>
  <c r="L935" i="38"/>
  <c r="L939" i="38"/>
  <c r="L943" i="38"/>
  <c r="L947" i="38"/>
  <c r="L951" i="38"/>
  <c r="L955" i="38"/>
  <c r="L959" i="38"/>
  <c r="L963" i="38"/>
  <c r="L967" i="38"/>
  <c r="L971" i="38"/>
  <c r="L975" i="38"/>
  <c r="L979" i="38"/>
  <c r="L983" i="38"/>
  <c r="L987" i="38"/>
  <c r="L991" i="38"/>
  <c r="L995" i="38"/>
  <c r="L999" i="38"/>
  <c r="L1003" i="38"/>
  <c r="L1007" i="38"/>
  <c r="L1011" i="38"/>
  <c r="L1015" i="38"/>
  <c r="L1019" i="38"/>
  <c r="L1023" i="38"/>
  <c r="L1027" i="38"/>
  <c r="L1031" i="38"/>
  <c r="L1035" i="38"/>
  <c r="L1039" i="38"/>
  <c r="L1043" i="38"/>
  <c r="L1047" i="38"/>
  <c r="L1051" i="38"/>
  <c r="L1055" i="38"/>
  <c r="L1059" i="38"/>
  <c r="L1063" i="38"/>
  <c r="L1067" i="38"/>
  <c r="L1071" i="38"/>
  <c r="L1075" i="38"/>
  <c r="L1079" i="38"/>
  <c r="L1083" i="38"/>
  <c r="L1087" i="38"/>
  <c r="L1091" i="38"/>
  <c r="L1095" i="38"/>
  <c r="L1099" i="38"/>
  <c r="L1103" i="38"/>
  <c r="L1107" i="38"/>
  <c r="L1111" i="38"/>
  <c r="L1115" i="38"/>
  <c r="L1119" i="38"/>
  <c r="L1123" i="38"/>
  <c r="L1127" i="38"/>
  <c r="L1131" i="38"/>
  <c r="L1135" i="38"/>
  <c r="L1139" i="38"/>
  <c r="L1143" i="38"/>
  <c r="L1147" i="38"/>
  <c r="L1151" i="38"/>
  <c r="L1155" i="38"/>
  <c r="L1159" i="38"/>
  <c r="L1163" i="38"/>
  <c r="L1167" i="38"/>
  <c r="L1171" i="38"/>
  <c r="L1175" i="38"/>
  <c r="L1179" i="38"/>
  <c r="L1183" i="38"/>
  <c r="L1187" i="38"/>
  <c r="L1191" i="38"/>
  <c r="L1195" i="38"/>
  <c r="L1199" i="38"/>
  <c r="L1203" i="38"/>
  <c r="L1207" i="38"/>
  <c r="L1211" i="38"/>
  <c r="L1215" i="38"/>
  <c r="L1219" i="38"/>
  <c r="L1223" i="38"/>
  <c r="L1227" i="38"/>
  <c r="L1231" i="38"/>
  <c r="L1235" i="38"/>
  <c r="L1239" i="38"/>
  <c r="L1243" i="38"/>
  <c r="L1247" i="38"/>
  <c r="L1251" i="38"/>
  <c r="L1255" i="38"/>
  <c r="L1259" i="38"/>
  <c r="L1263" i="38"/>
  <c r="L1267" i="38"/>
  <c r="L1271" i="38"/>
  <c r="L1275" i="38"/>
  <c r="L1279" i="38"/>
  <c r="L1283" i="38"/>
  <c r="L1287" i="38"/>
  <c r="L1291" i="38"/>
  <c r="L1295" i="38"/>
  <c r="L1299" i="38"/>
  <c r="L1303" i="38"/>
  <c r="L1307" i="38"/>
  <c r="L1311" i="38"/>
  <c r="L1315" i="38"/>
  <c r="L1319" i="38"/>
  <c r="L1323" i="38"/>
  <c r="L1327" i="38"/>
  <c r="L1331" i="38"/>
  <c r="L1335" i="38"/>
  <c r="L1339" i="38"/>
  <c r="L1343" i="38"/>
  <c r="L1347" i="38"/>
  <c r="L1351" i="38"/>
  <c r="L1355" i="38"/>
  <c r="L1359" i="38"/>
  <c r="L1363" i="38"/>
  <c r="L1367" i="38"/>
  <c r="L1371" i="38"/>
  <c r="L1375" i="38"/>
  <c r="L1379" i="38"/>
  <c r="L1383" i="38"/>
  <c r="L1387" i="38"/>
  <c r="L1391" i="38"/>
  <c r="L1395" i="38"/>
  <c r="L1399" i="38"/>
  <c r="L1403" i="38"/>
  <c r="L1407" i="38"/>
  <c r="L1411" i="38"/>
  <c r="L1415" i="38"/>
  <c r="L1419" i="38"/>
  <c r="L1423" i="38"/>
  <c r="L1427" i="38"/>
  <c r="L1431" i="38"/>
  <c r="L1435" i="38"/>
  <c r="L1439" i="38"/>
  <c r="L1443" i="38"/>
  <c r="L1447" i="38"/>
  <c r="L1451" i="38"/>
  <c r="L1455" i="38"/>
  <c r="L1459" i="38"/>
  <c r="L1463" i="38"/>
  <c r="L1467" i="38"/>
  <c r="L1471" i="38"/>
  <c r="L1475" i="38"/>
  <c r="L1479" i="38"/>
  <c r="L1483" i="38"/>
  <c r="L1487" i="38"/>
  <c r="L1491" i="38"/>
  <c r="L1495" i="38"/>
  <c r="L1499" i="38"/>
  <c r="L1503" i="38"/>
  <c r="L1507" i="38"/>
  <c r="L1511" i="38"/>
  <c r="L1515" i="38"/>
  <c r="L1519" i="38"/>
  <c r="L1523" i="38"/>
  <c r="L1527" i="38"/>
  <c r="L1531" i="38"/>
  <c r="L1535" i="38"/>
  <c r="L1539" i="38"/>
  <c r="L1543" i="38"/>
  <c r="L1547" i="38"/>
  <c r="L1551" i="38"/>
  <c r="L1555" i="38"/>
  <c r="L1559" i="38"/>
  <c r="L1563" i="38"/>
  <c r="L1567" i="38"/>
  <c r="L1571" i="38"/>
  <c r="L1575" i="38"/>
  <c r="L1579" i="38"/>
  <c r="L1583" i="38"/>
  <c r="L1587" i="38"/>
  <c r="L1591" i="38"/>
  <c r="L1595" i="38"/>
  <c r="L1599" i="38"/>
  <c r="L1603" i="38"/>
  <c r="L1607" i="38"/>
  <c r="L1611" i="38"/>
  <c r="L1615" i="38"/>
  <c r="L1619" i="38"/>
  <c r="L1623" i="38"/>
  <c r="L1627" i="38"/>
  <c r="L1631" i="38"/>
  <c r="L1635" i="38"/>
  <c r="L1639" i="38"/>
  <c r="L1643" i="38"/>
  <c r="L1647" i="38"/>
  <c r="L1651" i="38"/>
  <c r="L1655" i="38"/>
  <c r="L1659" i="38"/>
  <c r="L1663" i="38"/>
  <c r="L1667" i="38"/>
  <c r="L1671" i="38"/>
  <c r="L1675" i="38"/>
  <c r="L1679" i="38"/>
  <c r="L1683" i="38"/>
  <c r="L1687" i="38"/>
  <c r="L1691" i="38"/>
  <c r="L1695" i="38"/>
  <c r="L1699" i="38"/>
  <c r="L1703" i="38"/>
  <c r="L1707" i="38"/>
  <c r="L1711" i="38"/>
  <c r="L1715" i="38"/>
  <c r="L1719" i="38"/>
  <c r="L1723" i="38"/>
  <c r="L1727" i="38"/>
  <c r="L1731" i="38"/>
  <c r="L1735" i="38"/>
  <c r="L1739" i="38"/>
  <c r="L1743" i="38"/>
  <c r="L1747" i="38"/>
  <c r="L1751" i="38"/>
  <c r="L1755" i="38"/>
  <c r="L1759" i="38"/>
  <c r="L1763" i="38"/>
  <c r="L1767" i="38"/>
  <c r="L1771" i="38"/>
  <c r="L1775" i="38"/>
  <c r="L1779" i="38"/>
  <c r="L1783" i="38"/>
  <c r="L1787" i="38"/>
  <c r="L1791" i="38"/>
  <c r="L1795" i="38"/>
  <c r="L1799" i="38"/>
  <c r="L1803" i="38"/>
  <c r="L1807" i="38"/>
  <c r="L1811" i="38"/>
  <c r="L1815" i="38"/>
  <c r="L1819" i="38"/>
  <c r="L1823" i="38"/>
  <c r="L1827" i="38"/>
  <c r="L1831" i="38"/>
  <c r="L1835" i="38"/>
  <c r="L1839" i="38"/>
  <c r="L1843" i="38"/>
  <c r="L1847" i="38"/>
  <c r="L1851" i="38"/>
  <c r="L1855" i="38"/>
  <c r="L1859" i="38"/>
  <c r="L1863" i="38"/>
  <c r="L1867" i="38"/>
  <c r="L1871" i="38"/>
  <c r="L1875" i="38"/>
  <c r="L1879" i="38"/>
  <c r="L1883" i="38"/>
  <c r="L1887" i="38"/>
  <c r="L1891" i="38"/>
  <c r="L1895" i="38"/>
  <c r="L1899" i="38"/>
  <c r="L1903" i="38"/>
  <c r="L1907" i="38"/>
  <c r="L1911" i="38"/>
  <c r="L1915" i="38"/>
  <c r="L1919" i="38"/>
  <c r="L1923" i="38"/>
  <c r="L1927" i="38"/>
  <c r="L1931" i="38"/>
  <c r="L1935" i="38"/>
  <c r="L1939" i="38"/>
  <c r="L1943" i="38"/>
  <c r="L1947" i="38"/>
  <c r="L1951" i="38"/>
  <c r="L1955" i="38"/>
  <c r="L1959" i="38"/>
  <c r="L1963" i="38"/>
  <c r="L1967" i="38"/>
  <c r="L1971" i="38"/>
  <c r="L1975" i="38"/>
  <c r="L1979" i="38"/>
  <c r="L1983" i="38"/>
  <c r="L1987" i="38"/>
  <c r="L1991" i="38"/>
  <c r="L1995" i="38"/>
  <c r="L1999" i="38"/>
  <c r="L2003" i="38"/>
  <c r="L2007" i="38"/>
  <c r="L2011" i="38"/>
  <c r="L2015" i="38"/>
  <c r="L2019" i="38"/>
  <c r="L2023" i="38"/>
  <c r="L2027" i="38"/>
  <c r="L2031" i="38"/>
  <c r="L2035" i="38"/>
  <c r="L2039" i="38"/>
  <c r="L2043" i="38"/>
  <c r="L2047" i="38"/>
  <c r="L2051" i="38"/>
  <c r="L2055" i="38"/>
  <c r="L2059" i="38"/>
  <c r="L2063" i="38"/>
  <c r="L2067" i="38"/>
  <c r="L2071" i="38"/>
  <c r="L2075" i="38"/>
  <c r="L2079" i="38"/>
  <c r="L2083" i="38"/>
  <c r="L2087" i="38"/>
  <c r="L2091" i="38"/>
  <c r="L2095" i="38"/>
  <c r="L2099" i="38"/>
  <c r="L2103" i="38"/>
  <c r="L2107" i="38"/>
  <c r="L2111" i="38"/>
  <c r="L2115" i="38"/>
  <c r="L2119" i="38"/>
  <c r="L2123" i="38"/>
  <c r="L2127" i="38"/>
  <c r="L2131" i="38"/>
  <c r="L2135" i="38"/>
  <c r="L2139" i="38"/>
  <c r="L2143" i="38"/>
  <c r="L2147" i="38"/>
  <c r="L2151" i="38"/>
  <c r="L2155" i="38"/>
  <c r="L2159" i="38"/>
  <c r="L2163" i="38"/>
  <c r="L2167" i="38"/>
  <c r="L2171" i="38"/>
  <c r="L2175" i="38"/>
  <c r="L2179" i="38"/>
  <c r="L2183" i="38"/>
  <c r="L2187" i="38"/>
  <c r="L2191" i="38"/>
  <c r="L2195" i="38"/>
  <c r="L2199" i="38"/>
  <c r="L2203" i="38"/>
  <c r="L2207" i="38"/>
  <c r="L2211" i="38"/>
  <c r="L2215" i="38"/>
  <c r="L2219" i="38"/>
  <c r="L2223" i="38"/>
  <c r="L2227" i="38"/>
  <c r="L2231" i="38"/>
  <c r="L2235" i="38"/>
  <c r="L2239" i="38"/>
  <c r="L2243" i="38"/>
  <c r="L2247" i="38"/>
  <c r="L2251" i="38"/>
  <c r="L2255" i="38"/>
  <c r="L2259" i="38"/>
  <c r="L2263" i="38"/>
  <c r="L2267" i="38"/>
  <c r="L2271" i="38"/>
  <c r="L2275" i="38"/>
  <c r="L2279" i="38"/>
  <c r="L2283" i="38"/>
  <c r="L2287" i="38"/>
  <c r="L2291" i="38"/>
  <c r="L2295" i="38"/>
  <c r="L2299" i="38"/>
  <c r="L2303" i="38"/>
  <c r="L2307" i="38"/>
  <c r="L2311" i="38"/>
  <c r="L2315" i="38"/>
  <c r="L2319" i="38"/>
  <c r="L2323" i="38"/>
  <c r="L2327" i="38"/>
  <c r="L2331" i="38"/>
  <c r="L2335" i="38"/>
  <c r="L2339" i="38"/>
  <c r="L2343" i="38"/>
  <c r="L2347" i="38"/>
  <c r="L2351" i="38"/>
  <c r="L2355" i="38"/>
  <c r="L2359" i="38"/>
  <c r="L2363" i="38"/>
  <c r="L2367" i="38"/>
  <c r="L2371" i="38"/>
  <c r="L2375" i="38"/>
  <c r="L2379" i="38"/>
  <c r="L2383" i="38"/>
  <c r="L2387" i="38"/>
  <c r="L2391" i="38"/>
  <c r="L2395" i="38"/>
  <c r="L2399" i="38"/>
  <c r="L2403" i="38"/>
  <c r="L2407" i="38"/>
  <c r="L2411" i="38"/>
  <c r="L2415" i="38"/>
  <c r="L2419" i="38"/>
  <c r="L2423" i="38"/>
  <c r="L2427" i="38"/>
  <c r="L2431" i="38"/>
  <c r="L2435" i="38"/>
  <c r="L2439" i="38"/>
  <c r="L2443" i="38"/>
  <c r="L2447" i="38"/>
  <c r="L2451" i="38"/>
  <c r="L2455" i="38"/>
  <c r="L2459" i="38"/>
  <c r="L2463" i="38"/>
  <c r="L2467" i="38"/>
  <c r="L2471" i="38"/>
  <c r="K7" i="38"/>
  <c r="K9" i="38"/>
  <c r="K11" i="38"/>
  <c r="K13" i="38"/>
  <c r="K15" i="38"/>
  <c r="K17" i="38"/>
  <c r="K19" i="38"/>
  <c r="K21" i="38"/>
  <c r="K23" i="38"/>
  <c r="K25" i="38"/>
  <c r="K27" i="38"/>
  <c r="K29" i="38"/>
  <c r="K31" i="38"/>
  <c r="K33" i="38"/>
  <c r="K35" i="38"/>
  <c r="K37" i="38"/>
  <c r="K39" i="38"/>
  <c r="K41" i="38"/>
  <c r="K43" i="38"/>
  <c r="K45" i="38"/>
  <c r="K47" i="38"/>
  <c r="K49" i="38"/>
  <c r="K51" i="38"/>
  <c r="K53" i="38"/>
  <c r="K55" i="38"/>
  <c r="K57" i="38"/>
  <c r="K59" i="38"/>
  <c r="K61" i="38"/>
  <c r="K63" i="38"/>
  <c r="K65" i="38"/>
  <c r="K67" i="38"/>
  <c r="K69" i="38"/>
  <c r="K71" i="38"/>
  <c r="K73" i="38"/>
  <c r="K75" i="38"/>
  <c r="K77" i="38"/>
  <c r="K79" i="38"/>
  <c r="K81" i="38"/>
  <c r="K83" i="38"/>
  <c r="K85" i="38"/>
  <c r="K87" i="38"/>
  <c r="K89" i="38"/>
  <c r="K91" i="38"/>
  <c r="K93" i="38"/>
  <c r="K95" i="38"/>
  <c r="K97" i="38"/>
  <c r="K99" i="38"/>
  <c r="K101" i="38"/>
  <c r="K103" i="38"/>
  <c r="K105" i="38"/>
  <c r="K107" i="38"/>
  <c r="K109" i="38"/>
  <c r="K111" i="38"/>
  <c r="K113" i="38"/>
  <c r="K115" i="38"/>
  <c r="K117" i="38"/>
  <c r="K119" i="38"/>
  <c r="K121" i="38"/>
  <c r="K123" i="38"/>
  <c r="K125" i="38"/>
  <c r="K127" i="38"/>
  <c r="K129" i="38"/>
  <c r="K131" i="38"/>
  <c r="K133" i="38"/>
  <c r="K135" i="38"/>
  <c r="K137" i="38"/>
  <c r="K139" i="38"/>
  <c r="K141" i="38"/>
  <c r="K143" i="38"/>
  <c r="K145" i="38"/>
  <c r="K147" i="38"/>
  <c r="K149" i="38"/>
  <c r="K151" i="38"/>
  <c r="K153" i="38"/>
  <c r="K155" i="38"/>
  <c r="K157" i="38"/>
  <c r="K159" i="38"/>
  <c r="K161" i="38"/>
  <c r="K163" i="38"/>
  <c r="K165" i="38"/>
  <c r="K167" i="38"/>
  <c r="K169" i="38"/>
  <c r="K171" i="38"/>
  <c r="K173" i="38"/>
  <c r="K175" i="38"/>
  <c r="K177" i="38"/>
  <c r="K179" i="38"/>
  <c r="K181" i="38"/>
  <c r="K183" i="38"/>
  <c r="K185" i="38"/>
  <c r="K187" i="38"/>
  <c r="K189" i="38"/>
  <c r="K191" i="38"/>
  <c r="K193" i="38"/>
  <c r="K195" i="38"/>
  <c r="K197" i="38"/>
  <c r="K199" i="38"/>
  <c r="K201" i="38"/>
  <c r="K203" i="38"/>
  <c r="K205" i="38"/>
  <c r="K207" i="38"/>
  <c r="K209" i="38"/>
  <c r="K211" i="38"/>
  <c r="K213" i="38"/>
  <c r="K215" i="38"/>
  <c r="K217" i="38"/>
  <c r="K219" i="38"/>
  <c r="K221" i="38"/>
  <c r="K223" i="38"/>
  <c r="K225" i="38"/>
  <c r="K227" i="38"/>
  <c r="K229" i="38"/>
  <c r="K231" i="38"/>
  <c r="K233" i="38"/>
  <c r="K235" i="38"/>
  <c r="K237" i="38"/>
  <c r="K239" i="38"/>
  <c r="K241" i="38"/>
  <c r="K243" i="38"/>
  <c r="K245" i="38"/>
  <c r="K247" i="38"/>
  <c r="K249" i="38"/>
  <c r="K251" i="38"/>
  <c r="K253" i="38"/>
  <c r="K255" i="38"/>
  <c r="K257" i="38"/>
  <c r="K259" i="38"/>
  <c r="K261" i="38"/>
  <c r="K263" i="38"/>
  <c r="K265" i="38"/>
  <c r="K267" i="38"/>
  <c r="K269" i="38"/>
  <c r="K271" i="38"/>
  <c r="K273" i="38"/>
  <c r="K275" i="38"/>
  <c r="K277" i="38"/>
  <c r="K279" i="38"/>
  <c r="K281" i="38"/>
  <c r="K283" i="38"/>
  <c r="K285" i="38"/>
  <c r="K287" i="38"/>
  <c r="K289" i="38"/>
  <c r="K291" i="38"/>
  <c r="K293" i="38"/>
  <c r="K295" i="38"/>
  <c r="K297" i="38"/>
  <c r="K299" i="38"/>
  <c r="K301" i="38"/>
  <c r="K303" i="38"/>
  <c r="K305" i="38"/>
  <c r="K307" i="38"/>
  <c r="K309" i="38"/>
  <c r="K311" i="38"/>
  <c r="K313" i="38"/>
  <c r="K315" i="38"/>
  <c r="K317" i="38"/>
  <c r="K319" i="38"/>
  <c r="K321" i="38"/>
  <c r="K323" i="38"/>
  <c r="K325" i="38"/>
  <c r="K327" i="38"/>
  <c r="K329" i="38"/>
  <c r="K331" i="38"/>
  <c r="K333" i="38"/>
  <c r="K335" i="38"/>
  <c r="K337" i="38"/>
  <c r="K339" i="38"/>
  <c r="K341" i="38"/>
  <c r="K343" i="38"/>
  <c r="K345" i="38"/>
  <c r="K347" i="38"/>
  <c r="K349" i="38"/>
  <c r="K351" i="38"/>
  <c r="K353" i="38"/>
  <c r="K355" i="38"/>
  <c r="K357" i="38"/>
  <c r="K359" i="38"/>
  <c r="K361" i="38"/>
  <c r="K363" i="38"/>
  <c r="K365" i="38"/>
  <c r="K367" i="38"/>
  <c r="K369" i="38"/>
  <c r="K371" i="38"/>
  <c r="K373" i="38"/>
  <c r="K375" i="38"/>
  <c r="K377" i="38"/>
  <c r="K379" i="38"/>
  <c r="K381" i="38"/>
  <c r="K383" i="38"/>
  <c r="K385" i="38"/>
  <c r="K387" i="38"/>
  <c r="K389" i="38"/>
  <c r="K391" i="38"/>
  <c r="K393" i="38"/>
  <c r="K395" i="38"/>
  <c r="K397" i="38"/>
  <c r="K399" i="38"/>
  <c r="K401" i="38"/>
  <c r="K403" i="38"/>
  <c r="K405" i="38"/>
  <c r="K407" i="38"/>
  <c r="K409" i="38"/>
  <c r="K411" i="38"/>
  <c r="K413" i="38"/>
  <c r="K415" i="38"/>
  <c r="K417" i="38"/>
  <c r="K419" i="38"/>
  <c r="K421" i="38"/>
  <c r="K423" i="38"/>
  <c r="K425" i="38"/>
  <c r="K427" i="38"/>
  <c r="K429" i="38"/>
  <c r="K431" i="38"/>
  <c r="K433" i="38"/>
  <c r="K435" i="38"/>
  <c r="K437" i="38"/>
  <c r="K439" i="38"/>
  <c r="K441" i="38"/>
  <c r="K443" i="38"/>
  <c r="K445" i="38"/>
  <c r="K447" i="38"/>
  <c r="K449" i="38"/>
  <c r="K451" i="38"/>
  <c r="K453" i="38"/>
  <c r="K455" i="38"/>
  <c r="K457" i="38"/>
  <c r="K459" i="38"/>
  <c r="K461" i="38"/>
  <c r="K463" i="38"/>
  <c r="K465" i="38"/>
  <c r="K467" i="38"/>
  <c r="K469" i="38"/>
  <c r="K471" i="38"/>
  <c r="K473" i="38"/>
  <c r="K475" i="38"/>
  <c r="K477" i="38"/>
  <c r="K479" i="38"/>
  <c r="K481" i="38"/>
  <c r="K483" i="38"/>
  <c r="K485" i="38"/>
  <c r="K487" i="38"/>
  <c r="K489" i="38"/>
  <c r="K491" i="38"/>
  <c r="K493" i="38"/>
  <c r="K495" i="38"/>
  <c r="K497" i="38"/>
  <c r="K499" i="38"/>
  <c r="K501" i="38"/>
  <c r="K503" i="38"/>
  <c r="K505" i="38"/>
  <c r="K507" i="38"/>
  <c r="K509" i="38"/>
  <c r="K511" i="38"/>
  <c r="K513" i="38"/>
  <c r="K515" i="38"/>
  <c r="K517" i="38"/>
  <c r="K519" i="38"/>
  <c r="K521" i="38"/>
  <c r="K523" i="38"/>
  <c r="K525" i="38"/>
  <c r="K527" i="38"/>
  <c r="K529" i="38"/>
  <c r="K531" i="38"/>
  <c r="K533" i="38"/>
  <c r="K535" i="38"/>
  <c r="K537" i="38"/>
  <c r="K539" i="38"/>
  <c r="K541" i="38"/>
  <c r="K543" i="38"/>
  <c r="K545" i="38"/>
  <c r="K547" i="38"/>
  <c r="K549" i="38"/>
  <c r="K551" i="38"/>
  <c r="K553" i="38"/>
  <c r="K555" i="38"/>
  <c r="K557" i="38"/>
  <c r="K559" i="38"/>
  <c r="K561" i="38"/>
  <c r="K563" i="38"/>
  <c r="K565" i="38"/>
  <c r="K567" i="38"/>
  <c r="K569" i="38"/>
  <c r="K571" i="38"/>
  <c r="K573" i="38"/>
  <c r="K575" i="38"/>
  <c r="K577" i="38"/>
  <c r="K579" i="38"/>
  <c r="K581" i="38"/>
  <c r="K583" i="38"/>
  <c r="K585" i="38"/>
  <c r="K587" i="38"/>
  <c r="K589" i="38"/>
  <c r="K591" i="38"/>
  <c r="K593" i="38"/>
  <c r="K595" i="38"/>
  <c r="K597" i="38"/>
  <c r="K599" i="38"/>
  <c r="K601" i="38"/>
  <c r="K603" i="38"/>
  <c r="K605" i="38"/>
  <c r="K607" i="38"/>
  <c r="K609" i="38"/>
  <c r="K611" i="38"/>
  <c r="K613" i="38"/>
  <c r="K615" i="38"/>
  <c r="K617" i="38"/>
  <c r="K619" i="38"/>
  <c r="K621" i="38"/>
  <c r="K623" i="38"/>
  <c r="K625" i="38"/>
  <c r="K627" i="38"/>
  <c r="K629" i="38"/>
  <c r="K631" i="38"/>
  <c r="K633" i="38"/>
  <c r="K635" i="38"/>
  <c r="K637" i="38"/>
  <c r="K639" i="38"/>
  <c r="K641" i="38"/>
  <c r="K643" i="38"/>
  <c r="K645" i="38"/>
  <c r="K647" i="38"/>
  <c r="K649" i="38"/>
  <c r="K651" i="38"/>
  <c r="K653" i="38"/>
  <c r="K655" i="38"/>
  <c r="K657" i="38"/>
  <c r="K659" i="38"/>
  <c r="K661" i="38"/>
  <c r="K663" i="38"/>
  <c r="K665" i="38"/>
  <c r="K667" i="38"/>
  <c r="K669" i="38"/>
  <c r="K671" i="38"/>
  <c r="K673" i="38"/>
  <c r="K675" i="38"/>
  <c r="K677" i="38"/>
  <c r="K679" i="38"/>
  <c r="K681" i="38"/>
  <c r="K683" i="38"/>
  <c r="K685" i="38"/>
  <c r="K687" i="38"/>
  <c r="K689" i="38"/>
  <c r="K691" i="38"/>
  <c r="K693" i="38"/>
  <c r="K695" i="38"/>
  <c r="K697" i="38"/>
  <c r="K699" i="38"/>
  <c r="K701" i="38"/>
  <c r="K703" i="38"/>
  <c r="K705" i="38"/>
  <c r="K707" i="38"/>
  <c r="K709" i="38"/>
  <c r="K711" i="38"/>
  <c r="K713" i="38"/>
  <c r="K715" i="38"/>
  <c r="K717" i="38"/>
  <c r="K719" i="38"/>
  <c r="K721" i="38"/>
  <c r="K723" i="38"/>
  <c r="K725" i="38"/>
  <c r="K727" i="38"/>
  <c r="K729" i="38"/>
  <c r="K731" i="38"/>
  <c r="K733" i="38"/>
  <c r="K735" i="38"/>
  <c r="K737" i="38"/>
  <c r="K739" i="38"/>
  <c r="K741" i="38"/>
  <c r="K743" i="38"/>
  <c r="K745" i="38"/>
  <c r="K747" i="38"/>
  <c r="K749" i="38"/>
  <c r="K751" i="38"/>
  <c r="K753" i="38"/>
  <c r="K755" i="38"/>
  <c r="K757" i="38"/>
  <c r="K759" i="38"/>
  <c r="K761" i="38"/>
  <c r="K763" i="38"/>
  <c r="K765" i="38"/>
  <c r="K767" i="38"/>
  <c r="K769" i="38"/>
  <c r="K771" i="38"/>
  <c r="K773" i="38"/>
  <c r="K775" i="38"/>
  <c r="K777" i="38"/>
  <c r="K779" i="38"/>
  <c r="K781" i="38"/>
  <c r="K783" i="38"/>
  <c r="K785" i="38"/>
  <c r="K787" i="38"/>
  <c r="K789" i="38"/>
  <c r="K791" i="38"/>
  <c r="K793" i="38"/>
  <c r="K795" i="38"/>
  <c r="K797" i="38"/>
  <c r="K799" i="38"/>
  <c r="K801" i="38"/>
  <c r="K803" i="38"/>
  <c r="K805" i="38"/>
  <c r="K807" i="38"/>
  <c r="K809" i="38"/>
  <c r="K811" i="38"/>
  <c r="K813" i="38"/>
  <c r="K815" i="38"/>
  <c r="K817" i="38"/>
  <c r="K819" i="38"/>
  <c r="K821" i="38"/>
  <c r="K823" i="38"/>
  <c r="K825" i="38"/>
  <c r="K827" i="38"/>
  <c r="K829" i="38"/>
  <c r="K831" i="38"/>
  <c r="K833" i="38"/>
  <c r="K835" i="38"/>
  <c r="K837" i="38"/>
  <c r="K839" i="38"/>
  <c r="K841" i="38"/>
  <c r="K843" i="38"/>
  <c r="K845" i="38"/>
  <c r="K847" i="38"/>
  <c r="K849" i="38"/>
  <c r="K851" i="38"/>
  <c r="K853" i="38"/>
  <c r="K855" i="38"/>
  <c r="K857" i="38"/>
  <c r="K859" i="38"/>
  <c r="K861" i="38"/>
  <c r="K863" i="38"/>
  <c r="K865" i="38"/>
  <c r="K867" i="38"/>
  <c r="K869" i="38"/>
  <c r="K871" i="38"/>
  <c r="K873" i="38"/>
  <c r="K875" i="38"/>
  <c r="K877" i="38"/>
  <c r="K879" i="38"/>
  <c r="K881" i="38"/>
  <c r="K883" i="38"/>
  <c r="K885" i="38"/>
  <c r="K887" i="38"/>
  <c r="K889" i="38"/>
  <c r="K891" i="38"/>
  <c r="K893" i="38"/>
  <c r="K895" i="38"/>
  <c r="K897" i="38"/>
  <c r="K899" i="38"/>
  <c r="K901" i="38"/>
  <c r="K903" i="38"/>
  <c r="K905" i="38"/>
  <c r="K907" i="38"/>
  <c r="K909" i="38"/>
  <c r="K911" i="38"/>
  <c r="K913" i="38"/>
  <c r="K915" i="38"/>
  <c r="K917" i="38"/>
  <c r="K919" i="38"/>
  <c r="K921" i="38"/>
  <c r="K923" i="38"/>
  <c r="K925" i="38"/>
  <c r="K927" i="38"/>
  <c r="K929" i="38"/>
  <c r="K931" i="38"/>
  <c r="K933" i="38"/>
  <c r="K935" i="38"/>
  <c r="K937" i="38"/>
  <c r="K939" i="38"/>
  <c r="K941" i="38"/>
  <c r="K943" i="38"/>
  <c r="K945" i="38"/>
  <c r="K947" i="38"/>
  <c r="K949" i="38"/>
  <c r="K951" i="38"/>
  <c r="K953" i="38"/>
  <c r="K955" i="38"/>
  <c r="K957" i="38"/>
  <c r="K959" i="38"/>
  <c r="K961" i="38"/>
  <c r="K963" i="38"/>
  <c r="K965" i="38"/>
  <c r="K967" i="38"/>
  <c r="K969" i="38"/>
  <c r="K971" i="38"/>
  <c r="K973" i="38"/>
  <c r="K975" i="38"/>
  <c r="K977" i="38"/>
  <c r="K979" i="38"/>
  <c r="K981" i="38"/>
  <c r="K983" i="38"/>
  <c r="K985" i="38"/>
  <c r="K987" i="38"/>
  <c r="K989" i="38"/>
  <c r="K991" i="38"/>
  <c r="K993" i="38"/>
  <c r="K995" i="38"/>
  <c r="K997" i="38"/>
  <c r="K999" i="38"/>
  <c r="K1001" i="38"/>
  <c r="K1003" i="38"/>
  <c r="K1005" i="38"/>
  <c r="K1007" i="38"/>
  <c r="K1009" i="38"/>
  <c r="K1011" i="38"/>
  <c r="K1013" i="38"/>
  <c r="K1015" i="38"/>
  <c r="K1017" i="38"/>
  <c r="K1019" i="38"/>
  <c r="K1021" i="38"/>
  <c r="K1023" i="38"/>
  <c r="K1025" i="38"/>
  <c r="K1027" i="38"/>
  <c r="K1029" i="38"/>
  <c r="K1031" i="38"/>
  <c r="K1033" i="38"/>
  <c r="K1035" i="38"/>
  <c r="K1037" i="38"/>
  <c r="K1039" i="38"/>
  <c r="K1041" i="38"/>
  <c r="K1043" i="38"/>
  <c r="K1045" i="38"/>
  <c r="K1047" i="38"/>
  <c r="K1049" i="38"/>
  <c r="K1051" i="38"/>
  <c r="K1053" i="38"/>
  <c r="K1055" i="38"/>
  <c r="K1057" i="38"/>
  <c r="K1059" i="38"/>
  <c r="K1061" i="38"/>
  <c r="K1063" i="38"/>
  <c r="K1065" i="38"/>
  <c r="K1067" i="38"/>
  <c r="K1069" i="38"/>
  <c r="K1071" i="38"/>
  <c r="K1073" i="38"/>
  <c r="K1075" i="38"/>
  <c r="K1077" i="38"/>
  <c r="K1079" i="38"/>
  <c r="K1081" i="38"/>
  <c r="K1083" i="38"/>
  <c r="K1085" i="38"/>
  <c r="K1087" i="38"/>
  <c r="K1089" i="38"/>
  <c r="K1091" i="38"/>
  <c r="K1093" i="38"/>
  <c r="K1095" i="38"/>
  <c r="K1097" i="38"/>
  <c r="K1099" i="38"/>
  <c r="K1101" i="38"/>
  <c r="K1103" i="38"/>
  <c r="K1105" i="38"/>
  <c r="K1107" i="38"/>
  <c r="K1109" i="38"/>
  <c r="K1111" i="38"/>
  <c r="K1113" i="38"/>
  <c r="K1115" i="38"/>
  <c r="K1117" i="38"/>
  <c r="K1119" i="38"/>
  <c r="K1121" i="38"/>
  <c r="K1123" i="38"/>
  <c r="K1125" i="38"/>
  <c r="K1127" i="38"/>
  <c r="K1129" i="38"/>
  <c r="K1131" i="38"/>
  <c r="K1133" i="38"/>
  <c r="K1135" i="38"/>
  <c r="K1137" i="38"/>
  <c r="K1139" i="38"/>
  <c r="K1141" i="38"/>
  <c r="K1143" i="38"/>
  <c r="K1145" i="38"/>
  <c r="K1147" i="38"/>
  <c r="K1149" i="38"/>
  <c r="K1151" i="38"/>
  <c r="K1153" i="38"/>
  <c r="K1155" i="38"/>
  <c r="K1157" i="38"/>
  <c r="K2337" i="38"/>
  <c r="K2339" i="38"/>
  <c r="K2341" i="38"/>
  <c r="K2343" i="38"/>
  <c r="K2345" i="38"/>
  <c r="K2347" i="38"/>
  <c r="K2349" i="38"/>
  <c r="K2351" i="38"/>
  <c r="K2353" i="38"/>
  <c r="K2355" i="38"/>
  <c r="K2357" i="38"/>
  <c r="K2359" i="38"/>
  <c r="K2361" i="38"/>
  <c r="K2363" i="38"/>
  <c r="K2365" i="38"/>
  <c r="K2367" i="38"/>
  <c r="K2369" i="38"/>
  <c r="K2371" i="38"/>
  <c r="K2373" i="38"/>
  <c r="K2375" i="38"/>
  <c r="K2377" i="38"/>
  <c r="K2379" i="38"/>
  <c r="K2381" i="38"/>
  <c r="K2383" i="38"/>
  <c r="K2385" i="38"/>
  <c r="K2387" i="38"/>
  <c r="K2389" i="38"/>
  <c r="K2391" i="38"/>
  <c r="K2393" i="38"/>
  <c r="K2395" i="38"/>
  <c r="K2397" i="38"/>
  <c r="K2399" i="38"/>
  <c r="K2401" i="38"/>
  <c r="K2403" i="38"/>
  <c r="K2405" i="38"/>
  <c r="K2407" i="38"/>
  <c r="K2409" i="38"/>
  <c r="K2411" i="38"/>
  <c r="K2413" i="38"/>
  <c r="K2415" i="38"/>
  <c r="K2417" i="38"/>
  <c r="K2419" i="38"/>
  <c r="K2421" i="38"/>
  <c r="K2423" i="38"/>
  <c r="K2425" i="38"/>
  <c r="K2427" i="38"/>
  <c r="K2429" i="38"/>
  <c r="K2431" i="38"/>
  <c r="K2433" i="38"/>
  <c r="K2435" i="38"/>
  <c r="K2437" i="38"/>
  <c r="K2439" i="38"/>
  <c r="K2441" i="38"/>
  <c r="K2443" i="38"/>
  <c r="K2445" i="38"/>
  <c r="K2447" i="38"/>
  <c r="K2449" i="38"/>
  <c r="K2451" i="38"/>
  <c r="K2453" i="38"/>
  <c r="K2455" i="38"/>
  <c r="K2457" i="38"/>
  <c r="K2459" i="38"/>
  <c r="K2461" i="38"/>
  <c r="K2463" i="38"/>
  <c r="K2465" i="38"/>
  <c r="K2467" i="38"/>
  <c r="K2469" i="38"/>
  <c r="K2471" i="38"/>
  <c r="K2473" i="38"/>
  <c r="K6" i="38"/>
  <c r="K8" i="38"/>
  <c r="K10" i="38"/>
  <c r="K12" i="38"/>
  <c r="K14" i="38"/>
  <c r="K16" i="38"/>
  <c r="K18" i="38"/>
  <c r="K20" i="38"/>
  <c r="K22" i="38"/>
  <c r="K24" i="38"/>
  <c r="K26" i="38"/>
  <c r="K28" i="38"/>
  <c r="K30" i="38"/>
  <c r="K32" i="38"/>
  <c r="K34" i="38"/>
  <c r="K36" i="38"/>
  <c r="K38" i="38"/>
  <c r="K40" i="38"/>
  <c r="K42" i="38"/>
  <c r="K44" i="38"/>
  <c r="K46" i="38"/>
  <c r="K48" i="38"/>
  <c r="K50" i="38"/>
  <c r="K52" i="38"/>
  <c r="K54" i="38"/>
  <c r="K56" i="38"/>
  <c r="K58" i="38"/>
  <c r="K60" i="38"/>
  <c r="K62" i="38"/>
  <c r="K64" i="38"/>
  <c r="K66" i="38"/>
  <c r="K68" i="38"/>
  <c r="K70" i="38"/>
  <c r="K72" i="38"/>
  <c r="K74" i="38"/>
  <c r="K76" i="38"/>
  <c r="K78" i="38"/>
  <c r="K80" i="38"/>
  <c r="K82" i="38"/>
  <c r="K84" i="38"/>
  <c r="K86" i="38"/>
  <c r="K88" i="38"/>
  <c r="K90" i="38"/>
  <c r="K92" i="38"/>
  <c r="K94" i="38"/>
  <c r="K96" i="38"/>
  <c r="K98" i="38"/>
  <c r="K100" i="38"/>
  <c r="K102" i="38"/>
  <c r="K104" i="38"/>
  <c r="K106" i="38"/>
  <c r="K108" i="38"/>
  <c r="K110" i="38"/>
  <c r="K112" i="38"/>
  <c r="K114" i="38"/>
  <c r="K116" i="38"/>
  <c r="K118" i="38"/>
  <c r="K120" i="38"/>
  <c r="K122" i="38"/>
  <c r="K124" i="38"/>
  <c r="K126" i="38"/>
  <c r="K128" i="38"/>
  <c r="K130" i="38"/>
  <c r="K132" i="38"/>
  <c r="K134" i="38"/>
  <c r="K136" i="38"/>
  <c r="K138" i="38"/>
  <c r="K140" i="38"/>
  <c r="K142" i="38"/>
  <c r="K144" i="38"/>
  <c r="K146" i="38"/>
  <c r="K148" i="38"/>
  <c r="K150" i="38"/>
  <c r="K152" i="38"/>
  <c r="K154" i="38"/>
  <c r="K156" i="38"/>
  <c r="K158" i="38"/>
  <c r="K160" i="38"/>
  <c r="K162" i="38"/>
  <c r="K164" i="38"/>
  <c r="K166" i="38"/>
  <c r="K168" i="38"/>
  <c r="K170" i="38"/>
  <c r="K172" i="38"/>
  <c r="K174" i="38"/>
  <c r="K176" i="38"/>
  <c r="K178" i="38"/>
  <c r="K180" i="38"/>
  <c r="K182" i="38"/>
  <c r="K184" i="38"/>
  <c r="K186" i="38"/>
  <c r="K188" i="38"/>
  <c r="K190" i="38"/>
  <c r="K192" i="38"/>
  <c r="K194" i="38"/>
  <c r="K196" i="38"/>
  <c r="K198" i="38"/>
  <c r="K200" i="38"/>
  <c r="K202" i="38"/>
  <c r="K204" i="38"/>
  <c r="K206" i="38"/>
  <c r="K208" i="38"/>
  <c r="K210" i="38"/>
  <c r="K212" i="38"/>
  <c r="K214" i="38"/>
  <c r="K216" i="38"/>
  <c r="K218" i="38"/>
  <c r="K220" i="38"/>
  <c r="K222" i="38"/>
  <c r="K224" i="38"/>
  <c r="K226" i="38"/>
  <c r="K228" i="38"/>
  <c r="K230" i="38"/>
  <c r="K232" i="38"/>
  <c r="K234" i="38"/>
  <c r="K236" i="38"/>
  <c r="K238" i="38"/>
  <c r="K240" i="38"/>
  <c r="K242" i="38"/>
  <c r="K244" i="38"/>
  <c r="K246" i="38"/>
  <c r="K248" i="38"/>
  <c r="K250" i="38"/>
  <c r="K252" i="38"/>
  <c r="K254" i="38"/>
  <c r="K256" i="38"/>
  <c r="K258" i="38"/>
  <c r="K260" i="38"/>
  <c r="K262" i="38"/>
  <c r="K264" i="38"/>
  <c r="K266" i="38"/>
  <c r="K268" i="38"/>
  <c r="K270" i="38"/>
  <c r="K272" i="38"/>
  <c r="K274" i="38"/>
  <c r="K276" i="38"/>
  <c r="K278" i="38"/>
  <c r="K280" i="38"/>
  <c r="K282" i="38"/>
  <c r="K284" i="38"/>
  <c r="K286" i="38"/>
  <c r="K288" i="38"/>
  <c r="K290" i="38"/>
  <c r="K292" i="38"/>
  <c r="K294" i="38"/>
  <c r="K296" i="38"/>
  <c r="K298" i="38"/>
  <c r="K300" i="38"/>
  <c r="K302" i="38"/>
  <c r="K304" i="38"/>
  <c r="K306" i="38"/>
  <c r="K308" i="38"/>
  <c r="K310" i="38"/>
  <c r="K312" i="38"/>
  <c r="K314" i="38"/>
  <c r="K316" i="38"/>
  <c r="K318" i="38"/>
  <c r="K320" i="38"/>
  <c r="K322" i="38"/>
  <c r="K324" i="38"/>
  <c r="K326" i="38"/>
  <c r="K328" i="38"/>
  <c r="K330" i="38"/>
  <c r="K332" i="38"/>
  <c r="K334" i="38"/>
  <c r="K336" i="38"/>
  <c r="K338" i="38"/>
  <c r="K340" i="38"/>
  <c r="K342" i="38"/>
  <c r="K344" i="38"/>
  <c r="K346" i="38"/>
  <c r="K348" i="38"/>
  <c r="K350" i="38"/>
  <c r="K352" i="38"/>
  <c r="K354" i="38"/>
  <c r="K356" i="38"/>
  <c r="K358" i="38"/>
  <c r="K360" i="38"/>
  <c r="K362" i="38"/>
  <c r="K364" i="38"/>
  <c r="K366" i="38"/>
  <c r="K368" i="38"/>
  <c r="K370" i="38"/>
  <c r="K372" i="38"/>
  <c r="K374" i="38"/>
  <c r="K376" i="38"/>
  <c r="K378" i="38"/>
  <c r="K380" i="38"/>
  <c r="K382" i="38"/>
  <c r="K384" i="38"/>
  <c r="K386" i="38"/>
  <c r="K388" i="38"/>
  <c r="K390" i="38"/>
  <c r="K392" i="38"/>
  <c r="K394" i="38"/>
  <c r="K396" i="38"/>
  <c r="K398" i="38"/>
  <c r="K400" i="38"/>
  <c r="K402" i="38"/>
  <c r="K404" i="38"/>
  <c r="K406" i="38"/>
  <c r="K408" i="38"/>
  <c r="K410" i="38"/>
  <c r="K412" i="38"/>
  <c r="K414" i="38"/>
  <c r="K416" i="38"/>
  <c r="K418" i="38"/>
  <c r="K420" i="38"/>
  <c r="K422" i="38"/>
  <c r="K424" i="38"/>
  <c r="K426" i="38"/>
  <c r="K428" i="38"/>
  <c r="K430" i="38"/>
  <c r="K432" i="38"/>
  <c r="K434" i="38"/>
  <c r="K436" i="38"/>
  <c r="K438" i="38"/>
  <c r="K440" i="38"/>
  <c r="K442" i="38"/>
  <c r="K444" i="38"/>
  <c r="K446" i="38"/>
  <c r="K448" i="38"/>
  <c r="K450" i="38"/>
  <c r="K452" i="38"/>
  <c r="K454" i="38"/>
  <c r="K456" i="38"/>
  <c r="K458" i="38"/>
  <c r="K460" i="38"/>
  <c r="K462" i="38"/>
  <c r="K464" i="38"/>
  <c r="K466" i="38"/>
  <c r="K468" i="38"/>
  <c r="K470" i="38"/>
  <c r="K472" i="38"/>
  <c r="K474" i="38"/>
  <c r="K476" i="38"/>
  <c r="K478" i="38"/>
  <c r="K480" i="38"/>
  <c r="K482" i="38"/>
  <c r="K484" i="38"/>
  <c r="K486" i="38"/>
  <c r="K488" i="38"/>
  <c r="K490" i="38"/>
  <c r="K492" i="38"/>
  <c r="K494" i="38"/>
  <c r="K496" i="38"/>
  <c r="K498" i="38"/>
  <c r="K500" i="38"/>
  <c r="K502" i="38"/>
  <c r="K504" i="38"/>
  <c r="K506" i="38"/>
  <c r="K508" i="38"/>
  <c r="K510" i="38"/>
  <c r="K512" i="38"/>
  <c r="K514" i="38"/>
  <c r="K516" i="38"/>
  <c r="K518" i="38"/>
  <c r="K520" i="38"/>
  <c r="K522" i="38"/>
  <c r="K524" i="38"/>
  <c r="K526" i="38"/>
  <c r="K528" i="38"/>
  <c r="K530" i="38"/>
  <c r="K532" i="38"/>
  <c r="K534" i="38"/>
  <c r="K536" i="38"/>
  <c r="K538" i="38"/>
  <c r="K540" i="38"/>
  <c r="K542" i="38"/>
  <c r="K544" i="38"/>
  <c r="K546" i="38"/>
  <c r="K548" i="38"/>
  <c r="K550" i="38"/>
  <c r="K552" i="38"/>
  <c r="K554" i="38"/>
  <c r="K556" i="38"/>
  <c r="K558" i="38"/>
  <c r="K560" i="38"/>
  <c r="K562" i="38"/>
  <c r="K564" i="38"/>
  <c r="K566" i="38"/>
  <c r="K568" i="38"/>
  <c r="K570" i="38"/>
  <c r="K572" i="38"/>
  <c r="K574" i="38"/>
  <c r="K576" i="38"/>
  <c r="K578" i="38"/>
  <c r="K580" i="38"/>
  <c r="K582" i="38"/>
  <c r="K584" i="38"/>
  <c r="K586" i="38"/>
  <c r="K588" i="38"/>
  <c r="K590" i="38"/>
  <c r="K592" i="38"/>
  <c r="K594" i="38"/>
  <c r="K596" i="38"/>
  <c r="K598" i="38"/>
  <c r="K600" i="38"/>
  <c r="K602" i="38"/>
  <c r="K604" i="38"/>
  <c r="K606" i="38"/>
  <c r="K608" i="38"/>
  <c r="K610" i="38"/>
  <c r="K612" i="38"/>
  <c r="K614" i="38"/>
  <c r="K616" i="38"/>
  <c r="K618" i="38"/>
  <c r="K620" i="38"/>
  <c r="K622" i="38"/>
  <c r="K624" i="38"/>
  <c r="K626" i="38"/>
  <c r="K628" i="38"/>
  <c r="K630" i="38"/>
  <c r="K632" i="38"/>
  <c r="K634" i="38"/>
  <c r="K636" i="38"/>
  <c r="K638" i="38"/>
  <c r="K640" i="38"/>
  <c r="K642" i="38"/>
  <c r="K644" i="38"/>
  <c r="K646" i="38"/>
  <c r="K648" i="38"/>
  <c r="K650" i="38"/>
  <c r="K652" i="38"/>
  <c r="K654" i="38"/>
  <c r="K656" i="38"/>
  <c r="K658" i="38"/>
  <c r="K660" i="38"/>
  <c r="K662" i="38"/>
  <c r="K664" i="38"/>
  <c r="K666" i="38"/>
  <c r="K668" i="38"/>
  <c r="K670" i="38"/>
  <c r="K672" i="38"/>
  <c r="K674" i="38"/>
  <c r="K676" i="38"/>
  <c r="K678" i="38"/>
  <c r="K680" i="38"/>
  <c r="K682" i="38"/>
  <c r="K684" i="38"/>
  <c r="K686" i="38"/>
  <c r="K688" i="38"/>
  <c r="K690" i="38"/>
  <c r="K692" i="38"/>
  <c r="K694" i="38"/>
  <c r="K696" i="38"/>
  <c r="K698" i="38"/>
  <c r="K700" i="38"/>
  <c r="K702" i="38"/>
  <c r="K704" i="38"/>
  <c r="K706" i="38"/>
  <c r="K708" i="38"/>
  <c r="K710" i="38"/>
  <c r="K712" i="38"/>
  <c r="K714" i="38"/>
  <c r="K716" i="38"/>
  <c r="K718" i="38"/>
  <c r="K720" i="38"/>
  <c r="K722" i="38"/>
  <c r="K724" i="38"/>
  <c r="K726" i="38"/>
  <c r="K728" i="38"/>
  <c r="K730" i="38"/>
  <c r="K732" i="38"/>
  <c r="K734" i="38"/>
  <c r="K736" i="38"/>
  <c r="K738" i="38"/>
  <c r="K740" i="38"/>
  <c r="K742" i="38"/>
  <c r="K744" i="38"/>
  <c r="K746" i="38"/>
  <c r="K748" i="38"/>
  <c r="K750" i="38"/>
  <c r="K752" i="38"/>
  <c r="K754" i="38"/>
  <c r="K756" i="38"/>
  <c r="K758" i="38"/>
  <c r="K760" i="38"/>
  <c r="K762" i="38"/>
  <c r="K764" i="38"/>
  <c r="K766" i="38"/>
  <c r="K768" i="38"/>
  <c r="K770" i="38"/>
  <c r="K772" i="38"/>
  <c r="K774" i="38"/>
  <c r="K776" i="38"/>
  <c r="K778" i="38"/>
  <c r="K780" i="38"/>
  <c r="K782" i="38"/>
  <c r="K784" i="38"/>
  <c r="K786" i="38"/>
  <c r="K788" i="38"/>
  <c r="K790" i="38"/>
  <c r="K792" i="38"/>
  <c r="K794" i="38"/>
  <c r="K796" i="38"/>
  <c r="K798" i="38"/>
  <c r="K800" i="38"/>
  <c r="K802" i="38"/>
  <c r="K804" i="38"/>
  <c r="K806" i="38"/>
  <c r="K808" i="38"/>
  <c r="K810" i="38"/>
  <c r="K812" i="38"/>
  <c r="K814" i="38"/>
  <c r="K816" i="38"/>
  <c r="K818" i="38"/>
  <c r="K820" i="38"/>
  <c r="K822" i="38"/>
  <c r="K824" i="38"/>
  <c r="K826" i="38"/>
  <c r="K828" i="38"/>
  <c r="K830" i="38"/>
  <c r="K832" i="38"/>
  <c r="K834" i="38"/>
  <c r="K836" i="38"/>
  <c r="K838" i="38"/>
  <c r="K840" i="38"/>
  <c r="K842" i="38"/>
  <c r="K844" i="38"/>
  <c r="K846" i="38"/>
  <c r="K848" i="38"/>
  <c r="K850" i="38"/>
  <c r="K852" i="38"/>
  <c r="K854" i="38"/>
  <c r="K856" i="38"/>
  <c r="K858" i="38"/>
  <c r="K860" i="38"/>
  <c r="K862" i="38"/>
  <c r="K864" i="38"/>
  <c r="K866" i="38"/>
  <c r="K868" i="38"/>
  <c r="K870" i="38"/>
  <c r="K872" i="38"/>
  <c r="K874" i="38"/>
  <c r="K876" i="38"/>
  <c r="K878" i="38"/>
  <c r="K880" i="38"/>
  <c r="K882" i="38"/>
  <c r="K884" i="38"/>
  <c r="K886" i="38"/>
  <c r="K888" i="38"/>
  <c r="K890" i="38"/>
  <c r="K892" i="38"/>
  <c r="K894" i="38"/>
  <c r="K896" i="38"/>
  <c r="K898" i="38"/>
  <c r="K900" i="38"/>
  <c r="K902" i="38"/>
  <c r="K904" i="38"/>
  <c r="K906" i="38"/>
  <c r="K908" i="38"/>
  <c r="K910" i="38"/>
  <c r="K912" i="38"/>
  <c r="K914" i="38"/>
  <c r="K916" i="38"/>
  <c r="K918" i="38"/>
  <c r="K920" i="38"/>
  <c r="K922" i="38"/>
  <c r="K924" i="38"/>
  <c r="K926" i="38"/>
  <c r="K928" i="38"/>
  <c r="K930" i="38"/>
  <c r="K932" i="38"/>
  <c r="K934" i="38"/>
  <c r="K936" i="38"/>
  <c r="K938" i="38"/>
  <c r="K940" i="38"/>
  <c r="K942" i="38"/>
  <c r="K944" i="38"/>
  <c r="K946" i="38"/>
  <c r="K948" i="38"/>
  <c r="K950" i="38"/>
  <c r="K952" i="38"/>
  <c r="K954" i="38"/>
  <c r="K956" i="38"/>
  <c r="K958" i="38"/>
  <c r="K960" i="38"/>
  <c r="K962" i="38"/>
  <c r="K964" i="38"/>
  <c r="K966" i="38"/>
  <c r="K968" i="38"/>
  <c r="K970" i="38"/>
  <c r="K972" i="38"/>
  <c r="K974" i="38"/>
  <c r="K976" i="38"/>
  <c r="K978" i="38"/>
  <c r="K980" i="38"/>
  <c r="K982" i="38"/>
  <c r="K984" i="38"/>
  <c r="K986" i="38"/>
  <c r="K988" i="38"/>
  <c r="K990" i="38"/>
  <c r="K992" i="38"/>
  <c r="K994" i="38"/>
  <c r="K996" i="38"/>
  <c r="K998" i="38"/>
  <c r="K1000" i="38"/>
  <c r="K1002" i="38"/>
  <c r="K1004" i="38"/>
  <c r="K1006" i="38"/>
  <c r="K1008" i="38"/>
  <c r="K1010" i="38"/>
  <c r="K1012" i="38"/>
  <c r="K1014" i="38"/>
  <c r="K1016" i="38"/>
  <c r="K1018" i="38"/>
  <c r="K1020" i="38"/>
  <c r="K1022" i="38"/>
  <c r="K1024" i="38"/>
  <c r="K1026" i="38"/>
  <c r="K1028" i="38"/>
  <c r="K1030" i="38"/>
  <c r="K1032" i="38"/>
  <c r="K1034" i="38"/>
  <c r="K1036" i="38"/>
  <c r="K1038" i="38"/>
  <c r="K1040" i="38"/>
  <c r="K1042" i="38"/>
  <c r="K1044" i="38"/>
  <c r="K1046" i="38"/>
  <c r="K1048" i="38"/>
  <c r="K1050" i="38"/>
  <c r="K1052" i="38"/>
  <c r="K1054" i="38"/>
  <c r="K1056" i="38"/>
  <c r="K1058" i="38"/>
  <c r="K1060" i="38"/>
  <c r="K1062" i="38"/>
  <c r="K1064" i="38"/>
  <c r="K1066" i="38"/>
  <c r="K2244" i="38"/>
  <c r="K2246" i="38"/>
  <c r="K2248" i="38"/>
  <c r="K2250" i="38"/>
  <c r="K2252" i="38"/>
  <c r="K2254" i="38"/>
  <c r="K2256" i="38"/>
  <c r="K2258" i="38"/>
  <c r="K2260" i="38"/>
  <c r="K2262" i="38"/>
  <c r="K2264" i="38"/>
  <c r="K2266" i="38"/>
  <c r="K2268" i="38"/>
  <c r="K2270" i="38"/>
  <c r="K2272" i="38"/>
  <c r="K2274" i="38"/>
  <c r="K2276" i="38"/>
  <c r="K2278" i="38"/>
  <c r="K2280" i="38"/>
  <c r="K2282" i="38"/>
  <c r="K2284" i="38"/>
  <c r="K2286" i="38"/>
  <c r="K2288" i="38"/>
  <c r="K2290" i="38"/>
  <c r="K2292" i="38"/>
  <c r="K2294" i="38"/>
  <c r="K2296" i="38"/>
  <c r="K2298" i="38"/>
  <c r="K2300" i="38"/>
  <c r="K2302" i="38"/>
  <c r="K2304" i="38"/>
  <c r="K2306" i="38"/>
  <c r="K2308" i="38"/>
  <c r="K2310" i="38"/>
  <c r="K2312" i="38"/>
  <c r="K2314" i="38"/>
  <c r="K2316" i="38"/>
  <c r="K2318" i="38"/>
  <c r="K2320" i="38"/>
  <c r="K2322" i="38"/>
  <c r="K2324" i="38"/>
  <c r="K2326" i="38"/>
  <c r="K2328" i="38"/>
  <c r="K2330" i="38"/>
  <c r="K2332" i="38"/>
  <c r="K2334" i="38"/>
  <c r="K2336" i="38"/>
  <c r="K2338" i="38"/>
  <c r="K2340" i="38"/>
  <c r="K2342" i="38"/>
  <c r="K2344" i="38"/>
  <c r="K2346" i="38"/>
  <c r="K2348" i="38"/>
  <c r="K2350" i="38"/>
  <c r="K2352" i="38"/>
  <c r="K2354" i="38"/>
  <c r="K2356" i="38"/>
  <c r="K2358" i="38"/>
  <c r="K2360" i="38"/>
  <c r="K2362" i="38"/>
  <c r="K2364" i="38"/>
  <c r="K2366" i="38"/>
  <c r="K2368" i="38"/>
  <c r="K2370" i="38"/>
  <c r="K2372" i="38"/>
  <c r="K2374" i="38"/>
  <c r="K2376" i="38"/>
  <c r="K2378" i="38"/>
  <c r="K2380" i="38"/>
  <c r="K2382" i="38"/>
  <c r="K2384" i="38"/>
  <c r="K2386" i="38"/>
  <c r="K2388" i="38"/>
  <c r="K2390" i="38"/>
  <c r="K2392" i="38"/>
  <c r="K2394" i="38"/>
  <c r="K2396" i="38"/>
  <c r="K2398" i="38"/>
  <c r="K2400" i="38"/>
  <c r="K2402" i="38"/>
  <c r="K2404" i="38"/>
  <c r="K2406" i="38"/>
  <c r="K2408" i="38"/>
  <c r="K2410" i="38"/>
  <c r="K2412" i="38"/>
  <c r="K2414" i="38"/>
  <c r="K2416" i="38"/>
  <c r="K2418" i="38"/>
  <c r="K2420" i="38"/>
  <c r="K2422" i="38"/>
  <c r="K2424" i="38"/>
  <c r="K2426" i="38"/>
  <c r="K2428" i="38"/>
  <c r="K2430" i="38"/>
  <c r="K2432" i="38"/>
  <c r="K2434" i="38"/>
  <c r="K2436" i="38"/>
  <c r="K2438" i="38"/>
  <c r="K2440" i="38"/>
  <c r="K2442" i="38"/>
  <c r="K2444" i="38"/>
  <c r="K2446" i="38"/>
  <c r="K2448" i="38"/>
  <c r="K2450" i="38"/>
  <c r="K2452" i="38"/>
  <c r="K2454" i="38"/>
  <c r="K2456" i="38"/>
  <c r="K2458" i="38"/>
  <c r="K2460" i="38"/>
  <c r="K2462" i="38"/>
  <c r="K2464" i="38"/>
  <c r="K2466" i="38"/>
  <c r="K2468" i="38"/>
  <c r="K2470" i="38"/>
  <c r="K2472" i="38"/>
  <c r="K2474" i="38"/>
  <c r="K1159" i="38"/>
  <c r="K1161" i="38"/>
  <c r="K1163" i="38"/>
  <c r="K1165" i="38"/>
  <c r="K1167" i="38"/>
  <c r="K1169" i="38"/>
  <c r="K1171" i="38"/>
  <c r="K1173" i="38"/>
  <c r="K1175" i="38"/>
  <c r="K1177" i="38"/>
  <c r="K1179" i="38"/>
  <c r="K1181" i="38"/>
  <c r="K1183" i="38"/>
  <c r="K1185" i="38"/>
  <c r="K1187" i="38"/>
  <c r="K1189" i="38"/>
  <c r="K1191" i="38"/>
  <c r="K1193" i="38"/>
  <c r="K1195" i="38"/>
  <c r="K1197" i="38"/>
  <c r="K1199" i="38"/>
  <c r="K1201" i="38"/>
  <c r="K1203" i="38"/>
  <c r="K1205" i="38"/>
  <c r="K1207" i="38"/>
  <c r="K1209" i="38"/>
  <c r="K1211" i="38"/>
  <c r="K1213" i="38"/>
  <c r="K1215" i="38"/>
  <c r="K1217" i="38"/>
  <c r="K1219" i="38"/>
  <c r="K1221" i="38"/>
  <c r="K1223" i="38"/>
  <c r="K1225" i="38"/>
  <c r="K1227" i="38"/>
  <c r="K1229" i="38"/>
  <c r="K1231" i="38"/>
  <c r="K1233" i="38"/>
  <c r="K1235" i="38"/>
  <c r="K1237" i="38"/>
  <c r="K1239" i="38"/>
  <c r="K1241" i="38"/>
  <c r="K1243" i="38"/>
  <c r="K1245" i="38"/>
  <c r="K1247" i="38"/>
  <c r="K1249" i="38"/>
  <c r="K1251" i="38"/>
  <c r="K1253" i="38"/>
  <c r="K1255" i="38"/>
  <c r="K1257" i="38"/>
  <c r="K1259" i="38"/>
  <c r="K1261" i="38"/>
  <c r="K1263" i="38"/>
  <c r="K1265" i="38"/>
  <c r="K1267" i="38"/>
  <c r="K1269" i="38"/>
  <c r="K1271" i="38"/>
  <c r="K1273" i="38"/>
  <c r="K1275" i="38"/>
  <c r="K1277" i="38"/>
  <c r="K1279" i="38"/>
  <c r="K1281" i="38"/>
  <c r="K1283" i="38"/>
  <c r="K1285" i="38"/>
  <c r="K1287" i="38"/>
  <c r="K1289" i="38"/>
  <c r="K1291" i="38"/>
  <c r="K1293" i="38"/>
  <c r="K1295" i="38"/>
  <c r="K1297" i="38"/>
  <c r="K1299" i="38"/>
  <c r="K1301" i="38"/>
  <c r="K1303" i="38"/>
  <c r="K1305" i="38"/>
  <c r="K1307" i="38"/>
  <c r="K1309" i="38"/>
  <c r="K1311" i="38"/>
  <c r="K1313" i="38"/>
  <c r="K1315" i="38"/>
  <c r="K1317" i="38"/>
  <c r="K1319" i="38"/>
  <c r="K1321" i="38"/>
  <c r="K1323" i="38"/>
  <c r="K1325" i="38"/>
  <c r="K1327" i="38"/>
  <c r="K1329" i="38"/>
  <c r="K1331" i="38"/>
  <c r="K1333" i="38"/>
  <c r="K1335" i="38"/>
  <c r="K1337" i="38"/>
  <c r="K1339" i="38"/>
  <c r="K1341" i="38"/>
  <c r="K1343" i="38"/>
  <c r="K1345" i="38"/>
  <c r="K1347" i="38"/>
  <c r="K1349" i="38"/>
  <c r="K1351" i="38"/>
  <c r="K1353" i="38"/>
  <c r="K1355" i="38"/>
  <c r="K1357" i="38"/>
  <c r="K1359" i="38"/>
  <c r="K1361" i="38"/>
  <c r="K1363" i="38"/>
  <c r="K1365" i="38"/>
  <c r="K1367" i="38"/>
  <c r="K1369" i="38"/>
  <c r="K1371" i="38"/>
  <c r="K1373" i="38"/>
  <c r="K1375" i="38"/>
  <c r="K1377" i="38"/>
  <c r="K1379" i="38"/>
  <c r="K1381" i="38"/>
  <c r="K1383" i="38"/>
  <c r="K1385" i="38"/>
  <c r="K1387" i="38"/>
  <c r="K1389" i="38"/>
  <c r="K1391" i="38"/>
  <c r="K1393" i="38"/>
  <c r="K1395" i="38"/>
  <c r="K1397" i="38"/>
  <c r="K1399" i="38"/>
  <c r="K1401" i="38"/>
  <c r="K1403" i="38"/>
  <c r="K1405" i="38"/>
  <c r="K1407" i="38"/>
  <c r="K1409" i="38"/>
  <c r="K1411" i="38"/>
  <c r="K1413" i="38"/>
  <c r="K1415" i="38"/>
  <c r="K1417" i="38"/>
  <c r="K1419" i="38"/>
  <c r="K1421" i="38"/>
  <c r="K1423" i="38"/>
  <c r="K1425" i="38"/>
  <c r="K1427" i="38"/>
  <c r="K1429" i="38"/>
  <c r="K1431" i="38"/>
  <c r="K1433" i="38"/>
  <c r="K1435" i="38"/>
  <c r="K1437" i="38"/>
  <c r="K1439" i="38"/>
  <c r="K1441" i="38"/>
  <c r="K1443" i="38"/>
  <c r="K1445" i="38"/>
  <c r="K1447" i="38"/>
  <c r="K1449" i="38"/>
  <c r="K1451" i="38"/>
  <c r="K1453" i="38"/>
  <c r="K1455" i="38"/>
  <c r="K1457" i="38"/>
  <c r="K1459" i="38"/>
  <c r="K1461" i="38"/>
  <c r="K1463" i="38"/>
  <c r="K1465" i="38"/>
  <c r="K1467" i="38"/>
  <c r="K1469" i="38"/>
  <c r="K1471" i="38"/>
  <c r="K1473" i="38"/>
  <c r="K1475" i="38"/>
  <c r="K1477" i="38"/>
  <c r="K1479" i="38"/>
  <c r="K1481" i="38"/>
  <c r="K1483" i="38"/>
  <c r="K1485" i="38"/>
  <c r="K1487" i="38"/>
  <c r="K1489" i="38"/>
  <c r="K1491" i="38"/>
  <c r="K1493" i="38"/>
  <c r="K1495" i="38"/>
  <c r="K1497" i="38"/>
  <c r="K1499" i="38"/>
  <c r="K1501" i="38"/>
  <c r="K1503" i="38"/>
  <c r="K1505" i="38"/>
  <c r="K1507" i="38"/>
  <c r="K1509" i="38"/>
  <c r="K1511" i="38"/>
  <c r="K1513" i="38"/>
  <c r="K1515" i="38"/>
  <c r="K1517" i="38"/>
  <c r="K1519" i="38"/>
  <c r="K1521" i="38"/>
  <c r="K1523" i="38"/>
  <c r="K1525" i="38"/>
  <c r="K1527" i="38"/>
  <c r="K1529" i="38"/>
  <c r="K1531" i="38"/>
  <c r="K1533" i="38"/>
  <c r="K1535" i="38"/>
  <c r="K1537" i="38"/>
  <c r="K1539" i="38"/>
  <c r="K1541" i="38"/>
  <c r="K1543" i="38"/>
  <c r="K1545" i="38"/>
  <c r="K1547" i="38"/>
  <c r="K1549" i="38"/>
  <c r="K1551" i="38"/>
  <c r="K1553" i="38"/>
  <c r="K1555" i="38"/>
  <c r="K1557" i="38"/>
  <c r="K1559" i="38"/>
  <c r="K1561" i="38"/>
  <c r="K1563" i="38"/>
  <c r="K1565" i="38"/>
  <c r="K1567" i="38"/>
  <c r="K1569" i="38"/>
  <c r="K1571" i="38"/>
  <c r="K1573" i="38"/>
  <c r="K1575" i="38"/>
  <c r="K1577" i="38"/>
  <c r="K1579" i="38"/>
  <c r="K1581" i="38"/>
  <c r="K1583" i="38"/>
  <c r="K1585" i="38"/>
  <c r="K1587" i="38"/>
  <c r="K1589" i="38"/>
  <c r="K1591" i="38"/>
  <c r="K1593" i="38"/>
  <c r="K1595" i="38"/>
  <c r="K1597" i="38"/>
  <c r="K1599" i="38"/>
  <c r="K1601" i="38"/>
  <c r="K1603" i="38"/>
  <c r="K1605" i="38"/>
  <c r="K1607" i="38"/>
  <c r="K1609" i="38"/>
  <c r="K1611" i="38"/>
  <c r="K1613" i="38"/>
  <c r="K1615" i="38"/>
  <c r="K1617" i="38"/>
  <c r="K1619" i="38"/>
  <c r="K1621" i="38"/>
  <c r="K1623" i="38"/>
  <c r="K1625" i="38"/>
  <c r="K1627" i="38"/>
  <c r="K1629" i="38"/>
  <c r="K1631" i="38"/>
  <c r="K1633" i="38"/>
  <c r="K1635" i="38"/>
  <c r="K1637" i="38"/>
  <c r="K1639" i="38"/>
  <c r="K1641" i="38"/>
  <c r="K1643" i="38"/>
  <c r="K1645" i="38"/>
  <c r="K1647" i="38"/>
  <c r="K1649" i="38"/>
  <c r="K1651" i="38"/>
  <c r="K1653" i="38"/>
  <c r="K1655" i="38"/>
  <c r="K1657" i="38"/>
  <c r="K1659" i="38"/>
  <c r="K1661" i="38"/>
  <c r="K1663" i="38"/>
  <c r="K1665" i="38"/>
  <c r="K1667" i="38"/>
  <c r="K1669" i="38"/>
  <c r="K1671" i="38"/>
  <c r="K1673" i="38"/>
  <c r="K1675" i="38"/>
  <c r="K1677" i="38"/>
  <c r="K1679" i="38"/>
  <c r="K1681" i="38"/>
  <c r="K1683" i="38"/>
  <c r="K1685" i="38"/>
  <c r="K1687" i="38"/>
  <c r="K1689" i="38"/>
  <c r="K1691" i="38"/>
  <c r="K1693" i="38"/>
  <c r="K1695" i="38"/>
  <c r="K1697" i="38"/>
  <c r="K1699" i="38"/>
  <c r="K1701" i="38"/>
  <c r="K1703" i="38"/>
  <c r="K1705" i="38"/>
  <c r="K1707" i="38"/>
  <c r="K1709" i="38"/>
  <c r="K1711" i="38"/>
  <c r="K1713" i="38"/>
  <c r="K1715" i="38"/>
  <c r="K1717" i="38"/>
  <c r="K1719" i="38"/>
  <c r="K1721" i="38"/>
  <c r="K1723" i="38"/>
  <c r="K1725" i="38"/>
  <c r="K1727" i="38"/>
  <c r="K1729" i="38"/>
  <c r="K1731" i="38"/>
  <c r="K1733" i="38"/>
  <c r="K1735" i="38"/>
  <c r="K1737" i="38"/>
  <c r="K1739" i="38"/>
  <c r="K1741" i="38"/>
  <c r="K1743" i="38"/>
  <c r="K1745" i="38"/>
  <c r="K1747" i="38"/>
  <c r="K1749" i="38"/>
  <c r="K1751" i="38"/>
  <c r="K1753" i="38"/>
  <c r="K1755" i="38"/>
  <c r="K1757" i="38"/>
  <c r="K1759" i="38"/>
  <c r="K1761" i="38"/>
  <c r="K1763" i="38"/>
  <c r="K1765" i="38"/>
  <c r="K1767" i="38"/>
  <c r="K1769" i="38"/>
  <c r="K1771" i="38"/>
  <c r="K1773" i="38"/>
  <c r="K1775" i="38"/>
  <c r="K1777" i="38"/>
  <c r="K1779" i="38"/>
  <c r="K1781" i="38"/>
  <c r="K1783" i="38"/>
  <c r="K1785" i="38"/>
  <c r="K1787" i="38"/>
  <c r="K1789" i="38"/>
  <c r="K1791" i="38"/>
  <c r="K1793" i="38"/>
  <c r="K1795" i="38"/>
  <c r="K1797" i="38"/>
  <c r="K1799" i="38"/>
  <c r="K1801" i="38"/>
  <c r="K1803" i="38"/>
  <c r="K1805" i="38"/>
  <c r="K1807" i="38"/>
  <c r="K1809" i="38"/>
  <c r="K1811" i="38"/>
  <c r="K1813" i="38"/>
  <c r="K1815" i="38"/>
  <c r="K1817" i="38"/>
  <c r="K1819" i="38"/>
  <c r="K1821" i="38"/>
  <c r="K1823" i="38"/>
  <c r="K1825" i="38"/>
  <c r="K1827" i="38"/>
  <c r="K1829" i="38"/>
  <c r="K1831" i="38"/>
  <c r="K1833" i="38"/>
  <c r="K1835" i="38"/>
  <c r="K1837" i="38"/>
  <c r="K1839" i="38"/>
  <c r="K1841" i="38"/>
  <c r="K1843" i="38"/>
  <c r="K1845" i="38"/>
  <c r="K1847" i="38"/>
  <c r="K1849" i="38"/>
  <c r="K1851" i="38"/>
  <c r="K1853" i="38"/>
  <c r="K1855" i="38"/>
  <c r="K1857" i="38"/>
  <c r="K1859" i="38"/>
  <c r="K1861" i="38"/>
  <c r="K1863" i="38"/>
  <c r="K1865" i="38"/>
  <c r="K1867" i="38"/>
  <c r="K1869" i="38"/>
  <c r="K1871" i="38"/>
  <c r="K1873" i="38"/>
  <c r="K1875" i="38"/>
  <c r="K1877" i="38"/>
  <c r="K1879" i="38"/>
  <c r="K1881" i="38"/>
  <c r="K1883" i="38"/>
  <c r="K1885" i="38"/>
  <c r="K1887" i="38"/>
  <c r="K1889" i="38"/>
  <c r="K1891" i="38"/>
  <c r="K1893" i="38"/>
  <c r="K1895" i="38"/>
  <c r="K1897" i="38"/>
  <c r="K1899" i="38"/>
  <c r="K1901" i="38"/>
  <c r="K1903" i="38"/>
  <c r="K1905" i="38"/>
  <c r="K1907" i="38"/>
  <c r="K1909" i="38"/>
  <c r="K1911" i="38"/>
  <c r="K1913" i="38"/>
  <c r="K1915" i="38"/>
  <c r="K1917" i="38"/>
  <c r="K1919" i="38"/>
  <c r="K1921" i="38"/>
  <c r="K1923" i="38"/>
  <c r="K1925" i="38"/>
  <c r="K1927" i="38"/>
  <c r="K1929" i="38"/>
  <c r="K1931" i="38"/>
  <c r="K1933" i="38"/>
  <c r="K1935" i="38"/>
  <c r="K1937" i="38"/>
  <c r="K1939" i="38"/>
  <c r="K1941" i="38"/>
  <c r="K1943" i="38"/>
  <c r="K1945" i="38"/>
  <c r="K1947" i="38"/>
  <c r="K1949" i="38"/>
  <c r="K1951" i="38"/>
  <c r="K1953" i="38"/>
  <c r="K1955" i="38"/>
  <c r="K1957" i="38"/>
  <c r="K1959" i="38"/>
  <c r="K1961" i="38"/>
  <c r="K1963" i="38"/>
  <c r="K1965" i="38"/>
  <c r="K1967" i="38"/>
  <c r="K1969" i="38"/>
  <c r="K1971" i="38"/>
  <c r="K1973" i="38"/>
  <c r="K1975" i="38"/>
  <c r="K1977" i="38"/>
  <c r="K1979" i="38"/>
  <c r="K1981" i="38"/>
  <c r="K1983" i="38"/>
  <c r="K1985" i="38"/>
  <c r="K1987" i="38"/>
  <c r="K1989" i="38"/>
  <c r="K1991" i="38"/>
  <c r="K1993" i="38"/>
  <c r="K1995" i="38"/>
  <c r="K1997" i="38"/>
  <c r="K1999" i="38"/>
  <c r="K2001" i="38"/>
  <c r="K2003" i="38"/>
  <c r="K2005" i="38"/>
  <c r="K2007" i="38"/>
  <c r="K2009" i="38"/>
  <c r="K2011" i="38"/>
  <c r="K2013" i="38"/>
  <c r="K2015" i="38"/>
  <c r="K2017" i="38"/>
  <c r="K2019" i="38"/>
  <c r="K2021" i="38"/>
  <c r="K2023" i="38"/>
  <c r="K2025" i="38"/>
  <c r="K2027" i="38"/>
  <c r="K2029" i="38"/>
  <c r="K2031" i="38"/>
  <c r="K2033" i="38"/>
  <c r="K2035" i="38"/>
  <c r="K2037" i="38"/>
  <c r="K2039" i="38"/>
  <c r="K2041" i="38"/>
  <c r="K2043" i="38"/>
  <c r="K2045" i="38"/>
  <c r="K2047" i="38"/>
  <c r="K2049" i="38"/>
  <c r="K2051" i="38"/>
  <c r="K2053" i="38"/>
  <c r="K2055" i="38"/>
  <c r="K2057" i="38"/>
  <c r="K2059" i="38"/>
  <c r="K2061" i="38"/>
  <c r="K2063" i="38"/>
  <c r="K2065" i="38"/>
  <c r="K2067" i="38"/>
  <c r="K2069" i="38"/>
  <c r="K2071" i="38"/>
  <c r="K2073" i="38"/>
  <c r="K2075" i="38"/>
  <c r="K2077" i="38"/>
  <c r="K2079" i="38"/>
  <c r="K2081" i="38"/>
  <c r="K2083" i="38"/>
  <c r="K2085" i="38"/>
  <c r="K2087" i="38"/>
  <c r="K2089" i="38"/>
  <c r="K2091" i="38"/>
  <c r="K2093" i="38"/>
  <c r="K2095" i="38"/>
  <c r="K2097" i="38"/>
  <c r="K2099" i="38"/>
  <c r="K2101" i="38"/>
  <c r="K2103" i="38"/>
  <c r="K2105" i="38"/>
  <c r="K2107" i="38"/>
  <c r="K2109" i="38"/>
  <c r="K2111" i="38"/>
  <c r="K2113" i="38"/>
  <c r="K2115" i="38"/>
  <c r="K2117" i="38"/>
  <c r="K2119" i="38"/>
  <c r="K2121" i="38"/>
  <c r="K2123" i="38"/>
  <c r="K2125" i="38"/>
  <c r="K2127" i="38"/>
  <c r="K2129" i="38"/>
  <c r="K2131" i="38"/>
  <c r="K2133" i="38"/>
  <c r="K2135" i="38"/>
  <c r="K2137" i="38"/>
  <c r="K2139" i="38"/>
  <c r="K2141" i="38"/>
  <c r="K2143" i="38"/>
  <c r="K2145" i="38"/>
  <c r="K2147" i="38"/>
  <c r="K2149" i="38"/>
  <c r="K2151" i="38"/>
  <c r="K2153" i="38"/>
  <c r="K2155" i="38"/>
  <c r="K2157" i="38"/>
  <c r="K2159" i="38"/>
  <c r="K2161" i="38"/>
  <c r="K2163" i="38"/>
  <c r="K2165" i="38"/>
  <c r="K2167" i="38"/>
  <c r="K2169" i="38"/>
  <c r="K2171" i="38"/>
  <c r="K2173" i="38"/>
  <c r="K2175" i="38"/>
  <c r="K2177" i="38"/>
  <c r="K2179" i="38"/>
  <c r="K2181" i="38"/>
  <c r="K2183" i="38"/>
  <c r="K2185" i="38"/>
  <c r="K2187" i="38"/>
  <c r="K2189" i="38"/>
  <c r="K2191" i="38"/>
  <c r="K2193" i="38"/>
  <c r="K2195" i="38"/>
  <c r="K2197" i="38"/>
  <c r="K2199" i="38"/>
  <c r="K2201" i="38"/>
  <c r="K2203" i="38"/>
  <c r="K2205" i="38"/>
  <c r="K2207" i="38"/>
  <c r="K2209" i="38"/>
  <c r="K2211" i="38"/>
  <c r="K2213" i="38"/>
  <c r="K2215" i="38"/>
  <c r="K2217" i="38"/>
  <c r="K2219" i="38"/>
  <c r="K2221" i="38"/>
  <c r="K2223" i="38"/>
  <c r="K2225" i="38"/>
  <c r="K2227" i="38"/>
  <c r="K2229" i="38"/>
  <c r="K2231" i="38"/>
  <c r="K2233" i="38"/>
  <c r="K2235" i="38"/>
  <c r="K2237" i="38"/>
  <c r="K2239" i="38"/>
  <c r="K2241" i="38"/>
  <c r="K2243" i="38"/>
  <c r="K2245" i="38"/>
  <c r="K2247" i="38"/>
  <c r="K2249" i="38"/>
  <c r="K2251" i="38"/>
  <c r="K2253" i="38"/>
  <c r="K2255" i="38"/>
  <c r="K2257" i="38"/>
  <c r="K2259" i="38"/>
  <c r="K2261" i="38"/>
  <c r="K2263" i="38"/>
  <c r="K2265" i="38"/>
  <c r="K2267" i="38"/>
  <c r="K2269" i="38"/>
  <c r="K2271" i="38"/>
  <c r="K2273" i="38"/>
  <c r="K2275" i="38"/>
  <c r="K2277" i="38"/>
  <c r="K2279" i="38"/>
  <c r="K2281" i="38"/>
  <c r="K2283" i="38"/>
  <c r="K2285" i="38"/>
  <c r="K2287" i="38"/>
  <c r="K2289" i="38"/>
  <c r="K2291" i="38"/>
  <c r="K2293" i="38"/>
  <c r="K2295" i="38"/>
  <c r="K2297" i="38"/>
  <c r="K2299" i="38"/>
  <c r="K2301" i="38"/>
  <c r="K2303" i="38"/>
  <c r="K2305" i="38"/>
  <c r="K2307" i="38"/>
  <c r="K2309" i="38"/>
  <c r="K2311" i="38"/>
  <c r="K2313" i="38"/>
  <c r="K2315" i="38"/>
  <c r="K2317" i="38"/>
  <c r="K2319" i="38"/>
  <c r="K2321" i="38"/>
  <c r="K2323" i="38"/>
  <c r="K2325" i="38"/>
  <c r="K2327" i="38"/>
  <c r="K2329" i="38"/>
  <c r="K2331" i="38"/>
  <c r="K2333" i="38"/>
  <c r="K2335" i="38"/>
  <c r="K1068" i="38"/>
  <c r="K1070" i="38"/>
  <c r="K1072" i="38"/>
  <c r="K1074" i="38"/>
  <c r="K1076" i="38"/>
  <c r="K1078" i="38"/>
  <c r="K1080" i="38"/>
  <c r="K1082" i="38"/>
  <c r="K1084" i="38"/>
  <c r="K1086" i="38"/>
  <c r="K1088" i="38"/>
  <c r="K1090" i="38"/>
  <c r="K1092" i="38"/>
  <c r="K1094" i="38"/>
  <c r="K1096" i="38"/>
  <c r="K1098" i="38"/>
  <c r="K1100" i="38"/>
  <c r="K1102" i="38"/>
  <c r="K1104" i="38"/>
  <c r="K1106" i="38"/>
  <c r="K1108" i="38"/>
  <c r="K1110" i="38"/>
  <c r="K1112" i="38"/>
  <c r="K1114" i="38"/>
  <c r="K1116" i="38"/>
  <c r="K1118" i="38"/>
  <c r="K1120" i="38"/>
  <c r="K1122" i="38"/>
  <c r="K1124" i="38"/>
  <c r="K1126" i="38"/>
  <c r="K1128" i="38"/>
  <c r="K1130" i="38"/>
  <c r="K1132" i="38"/>
  <c r="K1134" i="38"/>
  <c r="K1136" i="38"/>
  <c r="K1138" i="38"/>
  <c r="K1140" i="38"/>
  <c r="K1142" i="38"/>
  <c r="K1144" i="38"/>
  <c r="K1146" i="38"/>
  <c r="K1148" i="38"/>
  <c r="K1150" i="38"/>
  <c r="K1152" i="38"/>
  <c r="K1154" i="38"/>
  <c r="K1156" i="38"/>
  <c r="K1158" i="38"/>
  <c r="K1160" i="38"/>
  <c r="K1162" i="38"/>
  <c r="K1164" i="38"/>
  <c r="K1166" i="38"/>
  <c r="K1168" i="38"/>
  <c r="K1170" i="38"/>
  <c r="K1172" i="38"/>
  <c r="K1174" i="38"/>
  <c r="K1176" i="38"/>
  <c r="K1178" i="38"/>
  <c r="K1180" i="38"/>
  <c r="K1182" i="38"/>
  <c r="K1184" i="38"/>
  <c r="K1186" i="38"/>
  <c r="K1188" i="38"/>
  <c r="K1190" i="38"/>
  <c r="K1192" i="38"/>
  <c r="K1194" i="38"/>
  <c r="K1196" i="38"/>
  <c r="K1198" i="38"/>
  <c r="K1200" i="38"/>
  <c r="K1202" i="38"/>
  <c r="K1204" i="38"/>
  <c r="K1206" i="38"/>
  <c r="K1208" i="38"/>
  <c r="K1210" i="38"/>
  <c r="K1212" i="38"/>
  <c r="K1214" i="38"/>
  <c r="K1216" i="38"/>
  <c r="K1218" i="38"/>
  <c r="K1220" i="38"/>
  <c r="K1222" i="38"/>
  <c r="K1224" i="38"/>
  <c r="K1226" i="38"/>
  <c r="K1228" i="38"/>
  <c r="K1230" i="38"/>
  <c r="K1232" i="38"/>
  <c r="K1234" i="38"/>
  <c r="K1236" i="38"/>
  <c r="K1238" i="38"/>
  <c r="K1240" i="38"/>
  <c r="K1242" i="38"/>
  <c r="K1244" i="38"/>
  <c r="K1246" i="38"/>
  <c r="K1248" i="38"/>
  <c r="K1250" i="38"/>
  <c r="K1252" i="38"/>
  <c r="K1254" i="38"/>
  <c r="K1256" i="38"/>
  <c r="K1258" i="38"/>
  <c r="K1260" i="38"/>
  <c r="K1262" i="38"/>
  <c r="K1264" i="38"/>
  <c r="K1266" i="38"/>
  <c r="K1268" i="38"/>
  <c r="K1270" i="38"/>
  <c r="K1272" i="38"/>
  <c r="K1274" i="38"/>
  <c r="K1276" i="38"/>
  <c r="K1278" i="38"/>
  <c r="K1280" i="38"/>
  <c r="K1282" i="38"/>
  <c r="K1284" i="38"/>
  <c r="K1286" i="38"/>
  <c r="K1288" i="38"/>
  <c r="K1290" i="38"/>
  <c r="K1292" i="38"/>
  <c r="K1294" i="38"/>
  <c r="K1296" i="38"/>
  <c r="K1298" i="38"/>
  <c r="K1300" i="38"/>
  <c r="K1302" i="38"/>
  <c r="K1304" i="38"/>
  <c r="K1306" i="38"/>
  <c r="K1308" i="38"/>
  <c r="K1310" i="38"/>
  <c r="K1312" i="38"/>
  <c r="K1314" i="38"/>
  <c r="K1316" i="38"/>
  <c r="K1318" i="38"/>
  <c r="K1320" i="38"/>
  <c r="K1322" i="38"/>
  <c r="K1324" i="38"/>
  <c r="K1326" i="38"/>
  <c r="K1328" i="38"/>
  <c r="K1330" i="38"/>
  <c r="K1332" i="38"/>
  <c r="K1334" i="38"/>
  <c r="K1336" i="38"/>
  <c r="K1338" i="38"/>
  <c r="K1340" i="38"/>
  <c r="K1342" i="38"/>
  <c r="K1344" i="38"/>
  <c r="K1346" i="38"/>
  <c r="K1348" i="38"/>
  <c r="K1350" i="38"/>
  <c r="K1352" i="38"/>
  <c r="K1354" i="38"/>
  <c r="K1356" i="38"/>
  <c r="K1358" i="38"/>
  <c r="K1360" i="38"/>
  <c r="K1362" i="38"/>
  <c r="K1364" i="38"/>
  <c r="K1366" i="38"/>
  <c r="K1368" i="38"/>
  <c r="K1370" i="38"/>
  <c r="K1372" i="38"/>
  <c r="K1374" i="38"/>
  <c r="K1376" i="38"/>
  <c r="K1378" i="38"/>
  <c r="K1380" i="38"/>
  <c r="K1382" i="38"/>
  <c r="K1384" i="38"/>
  <c r="K1386" i="38"/>
  <c r="K1388" i="38"/>
  <c r="K1390" i="38"/>
  <c r="K1392" i="38"/>
  <c r="K1394" i="38"/>
  <c r="K1396" i="38"/>
  <c r="K1398" i="38"/>
  <c r="K1400" i="38"/>
  <c r="K1402" i="38"/>
  <c r="K1404" i="38"/>
  <c r="K1406" i="38"/>
  <c r="K1408" i="38"/>
  <c r="K1410" i="38"/>
  <c r="K1412" i="38"/>
  <c r="K1414" i="38"/>
  <c r="K1416" i="38"/>
  <c r="K1418" i="38"/>
  <c r="K1420" i="38"/>
  <c r="K1422" i="38"/>
  <c r="K1424" i="38"/>
  <c r="K1426" i="38"/>
  <c r="K1428" i="38"/>
  <c r="K1430" i="38"/>
  <c r="K1432" i="38"/>
  <c r="K1434" i="38"/>
  <c r="K1436" i="38"/>
  <c r="K1438" i="38"/>
  <c r="K1440" i="38"/>
  <c r="K1442" i="38"/>
  <c r="K1444" i="38"/>
  <c r="K1446" i="38"/>
  <c r="K1448" i="38"/>
  <c r="K1450" i="38"/>
  <c r="K1452" i="38"/>
  <c r="K1454" i="38"/>
  <c r="K1456" i="38"/>
  <c r="K1458" i="38"/>
  <c r="K1460" i="38"/>
  <c r="K1462" i="38"/>
  <c r="K1464" i="38"/>
  <c r="K1466" i="38"/>
  <c r="K1468" i="38"/>
  <c r="K1470" i="38"/>
  <c r="K1472" i="38"/>
  <c r="K1474" i="38"/>
  <c r="K1476" i="38"/>
  <c r="K1478" i="38"/>
  <c r="K1480" i="38"/>
  <c r="K1482" i="38"/>
  <c r="K1484" i="38"/>
  <c r="K1486" i="38"/>
  <c r="K1488" i="38"/>
  <c r="K1490" i="38"/>
  <c r="K1492" i="38"/>
  <c r="K1494" i="38"/>
  <c r="K1496" i="38"/>
  <c r="K1498" i="38"/>
  <c r="K1500" i="38"/>
  <c r="K1502" i="38"/>
  <c r="K1504" i="38"/>
  <c r="K1506" i="38"/>
  <c r="K1508" i="38"/>
  <c r="K1510" i="38"/>
  <c r="K1512" i="38"/>
  <c r="K1514" i="38"/>
  <c r="K1516" i="38"/>
  <c r="K1518" i="38"/>
  <c r="K1520" i="38"/>
  <c r="K1522" i="38"/>
  <c r="K1524" i="38"/>
  <c r="K1526" i="38"/>
  <c r="K1528" i="38"/>
  <c r="K1530" i="38"/>
  <c r="K1532" i="38"/>
  <c r="K1534" i="38"/>
  <c r="K1536" i="38"/>
  <c r="K1538" i="38"/>
  <c r="K1540" i="38"/>
  <c r="K1542" i="38"/>
  <c r="K1544" i="38"/>
  <c r="K1546" i="38"/>
  <c r="K1548" i="38"/>
  <c r="K1550" i="38"/>
  <c r="K1552" i="38"/>
  <c r="K1554" i="38"/>
  <c r="K1556" i="38"/>
  <c r="K1558" i="38"/>
  <c r="K1560" i="38"/>
  <c r="K1562" i="38"/>
  <c r="K1564" i="38"/>
  <c r="K1566" i="38"/>
  <c r="K1568" i="38"/>
  <c r="K1570" i="38"/>
  <c r="K1572" i="38"/>
  <c r="K1574" i="38"/>
  <c r="K1576" i="38"/>
  <c r="K1578" i="38"/>
  <c r="K1580" i="38"/>
  <c r="K1582" i="38"/>
  <c r="K1584" i="38"/>
  <c r="K1586" i="38"/>
  <c r="K1588" i="38"/>
  <c r="K1590" i="38"/>
  <c r="K1592" i="38"/>
  <c r="K1594" i="38"/>
  <c r="K1596" i="38"/>
  <c r="K1598" i="38"/>
  <c r="K1600" i="38"/>
  <c r="K1602" i="38"/>
  <c r="K1604" i="38"/>
  <c r="K1606" i="38"/>
  <c r="K1608" i="38"/>
  <c r="K1610" i="38"/>
  <c r="K1612" i="38"/>
  <c r="K1614" i="38"/>
  <c r="K1616" i="38"/>
  <c r="K1618" i="38"/>
  <c r="K1620" i="38"/>
  <c r="K1622" i="38"/>
  <c r="K1624" i="38"/>
  <c r="K1626" i="38"/>
  <c r="K1628" i="38"/>
  <c r="K1630" i="38"/>
  <c r="K1632" i="38"/>
  <c r="K1634" i="38"/>
  <c r="K1636" i="38"/>
  <c r="K1638" i="38"/>
  <c r="K1640" i="38"/>
  <c r="K1642" i="38"/>
  <c r="K1644" i="38"/>
  <c r="K1646" i="38"/>
  <c r="K1648" i="38"/>
  <c r="K1650" i="38"/>
  <c r="K1652" i="38"/>
  <c r="K1654" i="38"/>
  <c r="K1656" i="38"/>
  <c r="K1658" i="38"/>
  <c r="K1660" i="38"/>
  <c r="K1662" i="38"/>
  <c r="K1664" i="38"/>
  <c r="K1666" i="38"/>
  <c r="K1668" i="38"/>
  <c r="K1670" i="38"/>
  <c r="K1672" i="38"/>
  <c r="K1674" i="38"/>
  <c r="K1676" i="38"/>
  <c r="K1678" i="38"/>
  <c r="K1680" i="38"/>
  <c r="K1682" i="38"/>
  <c r="K1684" i="38"/>
  <c r="K1686" i="38"/>
  <c r="K1688" i="38"/>
  <c r="K1690" i="38"/>
  <c r="K1692" i="38"/>
  <c r="K1694" i="38"/>
  <c r="K1696" i="38"/>
  <c r="K1698" i="38"/>
  <c r="K1700" i="38"/>
  <c r="K1702" i="38"/>
  <c r="K1704" i="38"/>
  <c r="K1706" i="38"/>
  <c r="K1708" i="38"/>
  <c r="K1710" i="38"/>
  <c r="K1712" i="38"/>
  <c r="K1714" i="38"/>
  <c r="K1716" i="38"/>
  <c r="K1718" i="38"/>
  <c r="K1720" i="38"/>
  <c r="K1722" i="38"/>
  <c r="K1724" i="38"/>
  <c r="K1726" i="38"/>
  <c r="K1728" i="38"/>
  <c r="K1730" i="38"/>
  <c r="K1732" i="38"/>
  <c r="K1734" i="38"/>
  <c r="K1736" i="38"/>
  <c r="K1738" i="38"/>
  <c r="K1740" i="38"/>
  <c r="K1742" i="38"/>
  <c r="K1744" i="38"/>
  <c r="K1746" i="38"/>
  <c r="K1748" i="38"/>
  <c r="K1750" i="38"/>
  <c r="K1752" i="38"/>
  <c r="K1754" i="38"/>
  <c r="K1756" i="38"/>
  <c r="K1758" i="38"/>
  <c r="K1760" i="38"/>
  <c r="K1762" i="38"/>
  <c r="K1764" i="38"/>
  <c r="K1766" i="38"/>
  <c r="K1768" i="38"/>
  <c r="K1770" i="38"/>
  <c r="K1772" i="38"/>
  <c r="K1774" i="38"/>
  <c r="K1776" i="38"/>
  <c r="K1778" i="38"/>
  <c r="K1780" i="38"/>
  <c r="K1782" i="38"/>
  <c r="K1784" i="38"/>
  <c r="K1786" i="38"/>
  <c r="K1788" i="38"/>
  <c r="K1790" i="38"/>
  <c r="K1792" i="38"/>
  <c r="K1794" i="38"/>
  <c r="K1796" i="38"/>
  <c r="K1798" i="38"/>
  <c r="K1800" i="38"/>
  <c r="K1802" i="38"/>
  <c r="K1804" i="38"/>
  <c r="K1806" i="38"/>
  <c r="K1808" i="38"/>
  <c r="K1810" i="38"/>
  <c r="K1812" i="38"/>
  <c r="K1814" i="38"/>
  <c r="K1816" i="38"/>
  <c r="K1818" i="38"/>
  <c r="K1820" i="38"/>
  <c r="K1822" i="38"/>
  <c r="K1824" i="38"/>
  <c r="K1826" i="38"/>
  <c r="K1828" i="38"/>
  <c r="K1830" i="38"/>
  <c r="K1832" i="38"/>
  <c r="K1834" i="38"/>
  <c r="K1836" i="38"/>
  <c r="K1838" i="38"/>
  <c r="K1840" i="38"/>
  <c r="K1842" i="38"/>
  <c r="K1844" i="38"/>
  <c r="K1846" i="38"/>
  <c r="K1848" i="38"/>
  <c r="K1850" i="38"/>
  <c r="K1852" i="38"/>
  <c r="K1854" i="38"/>
  <c r="K1856" i="38"/>
  <c r="K1858" i="38"/>
  <c r="K1860" i="38"/>
  <c r="K1862" i="38"/>
  <c r="K1864" i="38"/>
  <c r="K1866" i="38"/>
  <c r="K1868" i="38"/>
  <c r="K1870" i="38"/>
  <c r="K1872" i="38"/>
  <c r="K1874" i="38"/>
  <c r="K1876" i="38"/>
  <c r="K1878" i="38"/>
  <c r="K1880" i="38"/>
  <c r="K1882" i="38"/>
  <c r="K1884" i="38"/>
  <c r="K1886" i="38"/>
  <c r="K1888" i="38"/>
  <c r="K1890" i="38"/>
  <c r="K1892" i="38"/>
  <c r="K1894" i="38"/>
  <c r="K1896" i="38"/>
  <c r="K1898" i="38"/>
  <c r="K1900" i="38"/>
  <c r="K1902" i="38"/>
  <c r="K1904" i="38"/>
  <c r="K1906" i="38"/>
  <c r="K1908" i="38"/>
  <c r="K1910" i="38"/>
  <c r="K1912" i="38"/>
  <c r="K1914" i="38"/>
  <c r="K1916" i="38"/>
  <c r="K1918" i="38"/>
  <c r="K1920" i="38"/>
  <c r="K1922" i="38"/>
  <c r="K1924" i="38"/>
  <c r="K1926" i="38"/>
  <c r="K1928" i="38"/>
  <c r="K1930" i="38"/>
  <c r="K1932" i="38"/>
  <c r="K1934" i="38"/>
  <c r="K1936" i="38"/>
  <c r="K1938" i="38"/>
  <c r="K1940" i="38"/>
  <c r="K1942" i="38"/>
  <c r="K1944" i="38"/>
  <c r="K1946" i="38"/>
  <c r="K1948" i="38"/>
  <c r="K1950" i="38"/>
  <c r="K1952" i="38"/>
  <c r="K1954" i="38"/>
  <c r="K1956" i="38"/>
  <c r="K1958" i="38"/>
  <c r="K1960" i="38"/>
  <c r="K1962" i="38"/>
  <c r="K1964" i="38"/>
  <c r="K1966" i="38"/>
  <c r="K1968" i="38"/>
  <c r="K1970" i="38"/>
  <c r="K1972" i="38"/>
  <c r="K1974" i="38"/>
  <c r="K1976" i="38"/>
  <c r="K1978" i="38"/>
  <c r="K1980" i="38"/>
  <c r="K1982" i="38"/>
  <c r="K1984" i="38"/>
  <c r="K1986" i="38"/>
  <c r="K1988" i="38"/>
  <c r="K1990" i="38"/>
  <c r="K1992" i="38"/>
  <c r="K1994" i="38"/>
  <c r="K1996" i="38"/>
  <c r="K1998" i="38"/>
  <c r="K2000" i="38"/>
  <c r="K2002" i="38"/>
  <c r="K2004" i="38"/>
  <c r="K2006" i="38"/>
  <c r="K2008" i="38"/>
  <c r="K2010" i="38"/>
  <c r="K2012" i="38"/>
  <c r="K2014" i="38"/>
  <c r="K2016" i="38"/>
  <c r="K2018" i="38"/>
  <c r="K2020" i="38"/>
  <c r="K2022" i="38"/>
  <c r="K2024" i="38"/>
  <c r="K2026" i="38"/>
  <c r="K2028" i="38"/>
  <c r="K2030" i="38"/>
  <c r="K2032" i="38"/>
  <c r="K2034" i="38"/>
  <c r="K2036" i="38"/>
  <c r="K2038" i="38"/>
  <c r="K2040" i="38"/>
  <c r="K2042" i="38"/>
  <c r="K2044" i="38"/>
  <c r="K2046" i="38"/>
  <c r="K2048" i="38"/>
  <c r="K2050" i="38"/>
  <c r="K2052" i="38"/>
  <c r="K2054" i="38"/>
  <c r="K2056" i="38"/>
  <c r="K2058" i="38"/>
  <c r="K2060" i="38"/>
  <c r="K2062" i="38"/>
  <c r="K2064" i="38"/>
  <c r="K2066" i="38"/>
  <c r="K2068" i="38"/>
  <c r="K2070" i="38"/>
  <c r="K2072" i="38"/>
  <c r="K2074" i="38"/>
  <c r="K2076" i="38"/>
  <c r="K2078" i="38"/>
  <c r="K2080" i="38"/>
  <c r="K2082" i="38"/>
  <c r="K2084" i="38"/>
  <c r="K2086" i="38"/>
  <c r="K2088" i="38"/>
  <c r="K2090" i="38"/>
  <c r="K2092" i="38"/>
  <c r="K2094" i="38"/>
  <c r="K2096" i="38"/>
  <c r="K2098" i="38"/>
  <c r="K2100" i="38"/>
  <c r="K2102" i="38"/>
  <c r="K2104" i="38"/>
  <c r="K2106" i="38"/>
  <c r="K2108" i="38"/>
  <c r="K2110" i="38"/>
  <c r="K2112" i="38"/>
  <c r="K2114" i="38"/>
  <c r="K2116" i="38"/>
  <c r="K2118" i="38"/>
  <c r="K2120" i="38"/>
  <c r="K2122" i="38"/>
  <c r="K2124" i="38"/>
  <c r="K2126" i="38"/>
  <c r="K2128" i="38"/>
  <c r="K2130" i="38"/>
  <c r="K2132" i="38"/>
  <c r="K2134" i="38"/>
  <c r="K2136" i="38"/>
  <c r="K2138" i="38"/>
  <c r="K2140" i="38"/>
  <c r="K2142" i="38"/>
  <c r="K2144" i="38"/>
  <c r="K2146" i="38"/>
  <c r="K2148" i="38"/>
  <c r="K2150" i="38"/>
  <c r="K2152" i="38"/>
  <c r="K2154" i="38"/>
  <c r="K2156" i="38"/>
  <c r="K2158" i="38"/>
  <c r="K2160" i="38"/>
  <c r="K2162" i="38"/>
  <c r="K2164" i="38"/>
  <c r="K2166" i="38"/>
  <c r="K2168" i="38"/>
  <c r="K2170" i="38"/>
  <c r="K2172" i="38"/>
  <c r="K2174" i="38"/>
  <c r="K2176" i="38"/>
  <c r="K2178" i="38"/>
  <c r="K2180" i="38"/>
  <c r="K2182" i="38"/>
  <c r="K2184" i="38"/>
  <c r="K2186" i="38"/>
  <c r="K2188" i="38"/>
  <c r="K2190" i="38"/>
  <c r="K2192" i="38"/>
  <c r="K2194" i="38"/>
  <c r="K2196" i="38"/>
  <c r="K2198" i="38"/>
  <c r="K2200" i="38"/>
  <c r="K2202" i="38"/>
  <c r="K2204" i="38"/>
  <c r="K2206" i="38"/>
  <c r="K2208" i="38"/>
  <c r="K2210" i="38"/>
  <c r="K2212" i="38"/>
  <c r="K2214" i="38"/>
  <c r="K2216" i="38"/>
  <c r="K2218" i="38"/>
  <c r="K2220" i="38"/>
  <c r="K2222" i="38"/>
  <c r="K2224" i="38"/>
  <c r="K2226" i="38"/>
  <c r="K2228" i="38"/>
  <c r="K2230" i="38"/>
  <c r="K2232" i="38"/>
  <c r="K2234" i="38"/>
  <c r="K2236" i="38"/>
  <c r="K2238" i="38"/>
  <c r="K2240" i="38"/>
  <c r="K2242" i="38"/>
  <c r="G7" i="38"/>
  <c r="H7" i="38"/>
  <c r="G8" i="38"/>
  <c r="H8" i="38"/>
  <c r="G9" i="38"/>
  <c r="H9" i="38"/>
  <c r="G10" i="38"/>
  <c r="H10" i="38"/>
  <c r="G11" i="38"/>
  <c r="H11" i="38"/>
  <c r="G12" i="38"/>
  <c r="H12" i="38"/>
  <c r="G13" i="38"/>
  <c r="H13" i="38"/>
  <c r="G14" i="38"/>
  <c r="H14" i="38"/>
  <c r="G15" i="38"/>
  <c r="H15" i="38"/>
  <c r="G16" i="38"/>
  <c r="H16" i="38"/>
  <c r="G17" i="38"/>
  <c r="H17" i="38"/>
  <c r="G18" i="38"/>
  <c r="H18" i="38"/>
  <c r="G19" i="38"/>
  <c r="H19" i="38"/>
  <c r="G20" i="38"/>
  <c r="H20" i="38"/>
  <c r="G21" i="38"/>
  <c r="H21" i="38"/>
  <c r="G22" i="38"/>
  <c r="H22" i="38"/>
  <c r="G23" i="38"/>
  <c r="H23" i="38"/>
  <c r="G24" i="38"/>
  <c r="H24" i="38"/>
  <c r="G25" i="38"/>
  <c r="H25" i="38"/>
  <c r="G26" i="38"/>
  <c r="H26" i="38"/>
  <c r="G27" i="38"/>
  <c r="H27" i="38"/>
  <c r="G28" i="38"/>
  <c r="H28" i="38"/>
  <c r="G29" i="38"/>
  <c r="H29" i="38"/>
  <c r="G30" i="38"/>
  <c r="H30" i="38"/>
  <c r="G31" i="38"/>
  <c r="H31" i="38"/>
  <c r="G32" i="38"/>
  <c r="H32" i="38"/>
  <c r="G33" i="38"/>
  <c r="H33" i="38"/>
  <c r="G34" i="38"/>
  <c r="H34" i="38"/>
  <c r="G35" i="38"/>
  <c r="H35" i="38"/>
  <c r="G36" i="38"/>
  <c r="H36" i="38"/>
  <c r="G37" i="38"/>
  <c r="H37" i="38"/>
  <c r="G38" i="38"/>
  <c r="H38" i="38"/>
  <c r="G39" i="38"/>
  <c r="H39" i="38"/>
  <c r="G40" i="38"/>
  <c r="H40" i="38"/>
  <c r="G41" i="38"/>
  <c r="H41" i="38"/>
  <c r="G42" i="38"/>
  <c r="H42" i="38"/>
  <c r="G43" i="38"/>
  <c r="H43" i="38"/>
  <c r="G44" i="38"/>
  <c r="H44" i="38"/>
  <c r="G45" i="38"/>
  <c r="H45" i="38"/>
  <c r="G46" i="38"/>
  <c r="H46" i="38"/>
  <c r="G47" i="38"/>
  <c r="H47" i="38"/>
  <c r="G48" i="38"/>
  <c r="H48" i="38"/>
  <c r="G49" i="38"/>
  <c r="H49" i="38"/>
  <c r="G50" i="38"/>
  <c r="H50" i="38"/>
  <c r="G51" i="38"/>
  <c r="H51" i="38"/>
  <c r="G52" i="38"/>
  <c r="H52" i="38"/>
  <c r="G53" i="38"/>
  <c r="H53" i="38"/>
  <c r="G54" i="38"/>
  <c r="H54" i="38"/>
  <c r="G55" i="38"/>
  <c r="H55" i="38"/>
  <c r="G56" i="38"/>
  <c r="H56" i="38"/>
  <c r="G57" i="38"/>
  <c r="H57" i="38"/>
  <c r="G58" i="38"/>
  <c r="H58" i="38"/>
  <c r="G59" i="38"/>
  <c r="H59" i="38"/>
  <c r="G60" i="38"/>
  <c r="H60" i="38"/>
  <c r="G61" i="38"/>
  <c r="H61" i="38"/>
  <c r="G62" i="38"/>
  <c r="H62" i="38"/>
  <c r="G63" i="38"/>
  <c r="H63" i="38"/>
  <c r="G64" i="38"/>
  <c r="H64" i="38"/>
  <c r="G65" i="38"/>
  <c r="H65" i="38"/>
  <c r="G66" i="38"/>
  <c r="H66" i="38"/>
  <c r="G67" i="38"/>
  <c r="H67" i="38"/>
  <c r="G68" i="38"/>
  <c r="H68" i="38"/>
  <c r="G69" i="38"/>
  <c r="H69" i="38"/>
  <c r="G70" i="38"/>
  <c r="H70" i="38"/>
  <c r="G71" i="38"/>
  <c r="H71" i="38"/>
  <c r="G72" i="38"/>
  <c r="H72" i="38"/>
  <c r="G73" i="38"/>
  <c r="H73" i="38"/>
  <c r="G74" i="38"/>
  <c r="H74" i="38"/>
  <c r="G75" i="38"/>
  <c r="H75" i="38"/>
  <c r="G76" i="38"/>
  <c r="H76" i="38"/>
  <c r="G77" i="38"/>
  <c r="H77" i="38"/>
  <c r="G78" i="38"/>
  <c r="H78" i="38"/>
  <c r="G79" i="38"/>
  <c r="H79" i="38"/>
  <c r="G80" i="38"/>
  <c r="H80" i="38"/>
  <c r="G81" i="38"/>
  <c r="H81" i="38"/>
  <c r="G82" i="38"/>
  <c r="H82" i="38"/>
  <c r="G83" i="38"/>
  <c r="H83" i="38"/>
  <c r="G84" i="38"/>
  <c r="H84" i="38"/>
  <c r="G85" i="38"/>
  <c r="H85" i="38"/>
  <c r="G86" i="38"/>
  <c r="H86" i="38"/>
  <c r="G87" i="38"/>
  <c r="H87" i="38"/>
  <c r="G88" i="38"/>
  <c r="H88" i="38"/>
  <c r="G89" i="38"/>
  <c r="H89" i="38"/>
  <c r="G90" i="38"/>
  <c r="H90" i="38"/>
  <c r="G91" i="38"/>
  <c r="H91" i="38"/>
  <c r="G92" i="38"/>
  <c r="H92" i="38"/>
  <c r="G93" i="38"/>
  <c r="H93" i="38"/>
  <c r="G94" i="38"/>
  <c r="H94" i="38"/>
  <c r="G95" i="38"/>
  <c r="H95" i="38"/>
  <c r="G96" i="38"/>
  <c r="H96" i="38"/>
  <c r="G97" i="38"/>
  <c r="H97" i="38"/>
  <c r="G98" i="38"/>
  <c r="H98" i="38"/>
  <c r="G99" i="38"/>
  <c r="H99" i="38"/>
  <c r="G100" i="38"/>
  <c r="H100" i="38"/>
  <c r="G101" i="38"/>
  <c r="H101" i="38"/>
  <c r="G102" i="38"/>
  <c r="H102" i="38"/>
  <c r="G103" i="38"/>
  <c r="H103" i="38"/>
  <c r="G104" i="38"/>
  <c r="H104" i="38"/>
  <c r="G105" i="38"/>
  <c r="H105" i="38"/>
  <c r="G106" i="38"/>
  <c r="H106" i="38"/>
  <c r="G107" i="38"/>
  <c r="H107" i="38"/>
  <c r="G108" i="38"/>
  <c r="H108" i="38"/>
  <c r="G109" i="38"/>
  <c r="H109" i="38"/>
  <c r="G110" i="38"/>
  <c r="H110" i="38"/>
  <c r="G111" i="38"/>
  <c r="H111" i="38"/>
  <c r="G112" i="38"/>
  <c r="H112" i="38"/>
  <c r="G113" i="38"/>
  <c r="H113" i="38"/>
  <c r="G114" i="38"/>
  <c r="H114" i="38"/>
  <c r="G115" i="38"/>
  <c r="H115" i="38"/>
  <c r="G116" i="38"/>
  <c r="H116" i="38"/>
  <c r="G117" i="38"/>
  <c r="H117" i="38"/>
  <c r="G118" i="38"/>
  <c r="H118" i="38"/>
  <c r="G119" i="38"/>
  <c r="H119" i="38"/>
  <c r="G120" i="38"/>
  <c r="H120" i="38"/>
  <c r="G121" i="38"/>
  <c r="H121" i="38"/>
  <c r="G122" i="38"/>
  <c r="H122" i="38"/>
  <c r="G123" i="38"/>
  <c r="H123" i="38"/>
  <c r="G124" i="38"/>
  <c r="H124" i="38"/>
  <c r="G125" i="38"/>
  <c r="H125" i="38"/>
  <c r="G126" i="38"/>
  <c r="H126" i="38"/>
  <c r="G127" i="38"/>
  <c r="H127" i="38"/>
  <c r="G128" i="38"/>
  <c r="H128" i="38"/>
  <c r="G129" i="38"/>
  <c r="H129" i="38"/>
  <c r="G130" i="38"/>
  <c r="H130" i="38"/>
  <c r="G131" i="38"/>
  <c r="H131" i="38"/>
  <c r="G132" i="38"/>
  <c r="H132" i="38"/>
  <c r="G133" i="38"/>
  <c r="H133" i="38"/>
  <c r="G134" i="38"/>
  <c r="H134" i="38"/>
  <c r="G135" i="38"/>
  <c r="H135" i="38"/>
  <c r="G136" i="38"/>
  <c r="H136" i="38"/>
  <c r="G137" i="38"/>
  <c r="H137" i="38"/>
  <c r="G138" i="38"/>
  <c r="H138" i="38"/>
  <c r="G139" i="38"/>
  <c r="H139" i="38"/>
  <c r="G140" i="38"/>
  <c r="H140" i="38"/>
  <c r="G141" i="38"/>
  <c r="H141" i="38"/>
  <c r="G142" i="38"/>
  <c r="H142" i="38"/>
  <c r="G143" i="38"/>
  <c r="H143" i="38"/>
  <c r="G144" i="38"/>
  <c r="H144" i="38"/>
  <c r="G145" i="38"/>
  <c r="H145" i="38"/>
  <c r="G146" i="38"/>
  <c r="H146" i="38"/>
  <c r="G147" i="38"/>
  <c r="H147" i="38"/>
  <c r="G148" i="38"/>
  <c r="H148" i="38"/>
  <c r="G149" i="38"/>
  <c r="H149" i="38"/>
  <c r="G150" i="38"/>
  <c r="H150" i="38"/>
  <c r="G151" i="38"/>
  <c r="H151" i="38"/>
  <c r="G152" i="38"/>
  <c r="H152" i="38"/>
  <c r="G153" i="38"/>
  <c r="H153" i="38"/>
  <c r="G154" i="38"/>
  <c r="H154" i="38"/>
  <c r="G155" i="38"/>
  <c r="H155" i="38"/>
  <c r="G156" i="38"/>
  <c r="H156" i="38"/>
  <c r="G157" i="38"/>
  <c r="H157" i="38"/>
  <c r="G158" i="38"/>
  <c r="H158" i="38"/>
  <c r="G159" i="38"/>
  <c r="H159" i="38"/>
  <c r="G160" i="38"/>
  <c r="H160" i="38"/>
  <c r="G161" i="38"/>
  <c r="H161" i="38"/>
  <c r="G162" i="38"/>
  <c r="H162" i="38"/>
  <c r="G163" i="38"/>
  <c r="H163" i="38"/>
  <c r="G164" i="38"/>
  <c r="H164" i="38"/>
  <c r="G165" i="38"/>
  <c r="H165" i="38"/>
  <c r="G166" i="38"/>
  <c r="H166" i="38"/>
  <c r="G167" i="38"/>
  <c r="H167" i="38"/>
  <c r="G168" i="38"/>
  <c r="H168" i="38"/>
  <c r="G169" i="38"/>
  <c r="H169" i="38"/>
  <c r="G170" i="38"/>
  <c r="H170" i="38"/>
  <c r="G171" i="38"/>
  <c r="H171" i="38"/>
  <c r="G172" i="38"/>
  <c r="H172" i="38"/>
  <c r="G173" i="38"/>
  <c r="H173" i="38"/>
  <c r="G174" i="38"/>
  <c r="H174" i="38"/>
  <c r="G175" i="38"/>
  <c r="H175" i="38"/>
  <c r="G176" i="38"/>
  <c r="H176" i="38"/>
  <c r="G177" i="38"/>
  <c r="H177" i="38"/>
  <c r="G178" i="38"/>
  <c r="H178" i="38"/>
  <c r="G179" i="38"/>
  <c r="H179" i="38"/>
  <c r="G180" i="38"/>
  <c r="H180" i="38"/>
  <c r="G181" i="38"/>
  <c r="H181" i="38"/>
  <c r="G182" i="38"/>
  <c r="H182" i="38"/>
  <c r="G183" i="38"/>
  <c r="H183" i="38"/>
  <c r="G184" i="38"/>
  <c r="H184" i="38"/>
  <c r="G185" i="38"/>
  <c r="H185" i="38"/>
  <c r="G186" i="38"/>
  <c r="H186" i="38"/>
  <c r="G187" i="38"/>
  <c r="H187" i="38"/>
  <c r="G188" i="38"/>
  <c r="H188" i="38"/>
  <c r="G189" i="38"/>
  <c r="H189" i="38"/>
  <c r="G190" i="38"/>
  <c r="H190" i="38"/>
  <c r="G191" i="38"/>
  <c r="H191" i="38"/>
  <c r="G192" i="38"/>
  <c r="H192" i="38"/>
  <c r="G193" i="38"/>
  <c r="H193" i="38"/>
  <c r="G194" i="38"/>
  <c r="H194" i="38"/>
  <c r="G195" i="38"/>
  <c r="H195" i="38"/>
  <c r="G196" i="38"/>
  <c r="H196" i="38"/>
  <c r="G197" i="38"/>
  <c r="H197" i="38"/>
  <c r="G198" i="38"/>
  <c r="H198" i="38"/>
  <c r="G199" i="38"/>
  <c r="H199" i="38"/>
  <c r="G200" i="38"/>
  <c r="H200" i="38"/>
  <c r="G201" i="38"/>
  <c r="H201" i="38"/>
  <c r="G202" i="38"/>
  <c r="H202" i="38"/>
  <c r="G203" i="38"/>
  <c r="H203" i="38"/>
  <c r="G204" i="38"/>
  <c r="H204" i="38"/>
  <c r="G205" i="38"/>
  <c r="H205" i="38"/>
  <c r="G206" i="38"/>
  <c r="H206" i="38"/>
  <c r="G207" i="38"/>
  <c r="H207" i="38"/>
  <c r="G208" i="38"/>
  <c r="H208" i="38"/>
  <c r="G209" i="38"/>
  <c r="H209" i="38"/>
  <c r="G210" i="38"/>
  <c r="H210" i="38"/>
  <c r="G211" i="38"/>
  <c r="H211" i="38"/>
  <c r="G212" i="38"/>
  <c r="H212" i="38"/>
  <c r="G213" i="38"/>
  <c r="H213" i="38"/>
  <c r="G214" i="38"/>
  <c r="H214" i="38"/>
  <c r="G215" i="38"/>
  <c r="H215" i="38"/>
  <c r="G216" i="38"/>
  <c r="H216" i="38"/>
  <c r="G217" i="38"/>
  <c r="H217" i="38"/>
  <c r="G218" i="38"/>
  <c r="H218" i="38"/>
  <c r="G219" i="38"/>
  <c r="H219" i="38"/>
  <c r="G220" i="38"/>
  <c r="H220" i="38"/>
  <c r="G221" i="38"/>
  <c r="H221" i="38"/>
  <c r="G222" i="38"/>
  <c r="H222" i="38"/>
  <c r="G223" i="38"/>
  <c r="H223" i="38"/>
  <c r="G224" i="38"/>
  <c r="H224" i="38"/>
  <c r="G225" i="38"/>
  <c r="H225" i="38"/>
  <c r="G226" i="38"/>
  <c r="H226" i="38"/>
  <c r="G227" i="38"/>
  <c r="H227" i="38"/>
  <c r="G228" i="38"/>
  <c r="H228" i="38"/>
  <c r="G229" i="38"/>
  <c r="H229" i="38"/>
  <c r="G230" i="38"/>
  <c r="H230" i="38"/>
  <c r="G231" i="38"/>
  <c r="H231" i="38"/>
  <c r="G232" i="38"/>
  <c r="H232" i="38"/>
  <c r="G233" i="38"/>
  <c r="H233" i="38"/>
  <c r="G234" i="38"/>
  <c r="H234" i="38"/>
  <c r="G235" i="38"/>
  <c r="H235" i="38"/>
  <c r="G236" i="38"/>
  <c r="H236" i="38"/>
  <c r="G237" i="38"/>
  <c r="H237" i="38"/>
  <c r="G238" i="38"/>
  <c r="H238" i="38"/>
  <c r="G239" i="38"/>
  <c r="H239" i="38"/>
  <c r="G240" i="38"/>
  <c r="H240" i="38"/>
  <c r="G241" i="38"/>
  <c r="H241" i="38"/>
  <c r="G242" i="38"/>
  <c r="H242" i="38"/>
  <c r="G243" i="38"/>
  <c r="H243" i="38"/>
  <c r="G244" i="38"/>
  <c r="H244" i="38"/>
  <c r="G245" i="38"/>
  <c r="H245" i="38"/>
  <c r="G246" i="38"/>
  <c r="H246" i="38"/>
  <c r="G247" i="38"/>
  <c r="H247" i="38"/>
  <c r="G248" i="38"/>
  <c r="H248" i="38"/>
  <c r="G249" i="38"/>
  <c r="H249" i="38"/>
  <c r="G250" i="38"/>
  <c r="H250" i="38"/>
  <c r="G251" i="38"/>
  <c r="H251" i="38"/>
  <c r="G252" i="38"/>
  <c r="H252" i="38"/>
  <c r="G253" i="38"/>
  <c r="H253" i="38"/>
  <c r="G254" i="38"/>
  <c r="H254" i="38"/>
  <c r="G255" i="38"/>
  <c r="H255" i="38"/>
  <c r="G256" i="38"/>
  <c r="H256" i="38"/>
  <c r="G257" i="38"/>
  <c r="H257" i="38"/>
  <c r="G258" i="38"/>
  <c r="H258" i="38"/>
  <c r="G259" i="38"/>
  <c r="H259" i="38"/>
  <c r="G260" i="38"/>
  <c r="H260" i="38"/>
  <c r="G261" i="38"/>
  <c r="H261" i="38"/>
  <c r="G262" i="38"/>
  <c r="H262" i="38"/>
  <c r="G263" i="38"/>
  <c r="H263" i="38"/>
  <c r="G264" i="38"/>
  <c r="H264" i="38"/>
  <c r="G265" i="38"/>
  <c r="H265" i="38"/>
  <c r="G266" i="38"/>
  <c r="H266" i="38"/>
  <c r="G267" i="38"/>
  <c r="H267" i="38"/>
  <c r="G268" i="38"/>
  <c r="H268" i="38"/>
  <c r="G269" i="38"/>
  <c r="H269" i="38"/>
  <c r="G270" i="38"/>
  <c r="H270" i="38"/>
  <c r="G271" i="38"/>
  <c r="H271" i="38"/>
  <c r="G272" i="38"/>
  <c r="H272" i="38"/>
  <c r="G273" i="38"/>
  <c r="H273" i="38"/>
  <c r="G274" i="38"/>
  <c r="H274" i="38"/>
  <c r="G275" i="38"/>
  <c r="H275" i="38"/>
  <c r="G276" i="38"/>
  <c r="H276" i="38"/>
  <c r="G277" i="38"/>
  <c r="H277" i="38"/>
  <c r="G278" i="38"/>
  <c r="H278" i="38"/>
  <c r="G279" i="38"/>
  <c r="H279" i="38"/>
  <c r="G280" i="38"/>
  <c r="H280" i="38"/>
  <c r="G281" i="38"/>
  <c r="H281" i="38"/>
  <c r="G282" i="38"/>
  <c r="H282" i="38"/>
  <c r="G283" i="38"/>
  <c r="H283" i="38"/>
  <c r="G284" i="38"/>
  <c r="H284" i="38"/>
  <c r="G285" i="38"/>
  <c r="H285" i="38"/>
  <c r="G286" i="38"/>
  <c r="H286" i="38"/>
  <c r="G287" i="38"/>
  <c r="H287" i="38"/>
  <c r="G288" i="38"/>
  <c r="H288" i="38"/>
  <c r="G289" i="38"/>
  <c r="H289" i="38"/>
  <c r="G290" i="38"/>
  <c r="H290" i="38"/>
  <c r="G291" i="38"/>
  <c r="H291" i="38"/>
  <c r="G292" i="38"/>
  <c r="H292" i="38"/>
  <c r="G293" i="38"/>
  <c r="H293" i="38"/>
  <c r="G294" i="38"/>
  <c r="H294" i="38"/>
  <c r="G295" i="38"/>
  <c r="H295" i="38"/>
  <c r="G296" i="38"/>
  <c r="H296" i="38"/>
  <c r="G297" i="38"/>
  <c r="H297" i="38"/>
  <c r="G298" i="38"/>
  <c r="H298" i="38"/>
  <c r="G299" i="38"/>
  <c r="H299" i="38"/>
  <c r="G300" i="38"/>
  <c r="H300" i="38"/>
  <c r="G301" i="38"/>
  <c r="H301" i="38"/>
  <c r="G302" i="38"/>
  <c r="H302" i="38"/>
  <c r="G303" i="38"/>
  <c r="H303" i="38"/>
  <c r="G304" i="38"/>
  <c r="H304" i="38"/>
  <c r="G305" i="38"/>
  <c r="H305" i="38"/>
  <c r="G306" i="38"/>
  <c r="H306" i="38"/>
  <c r="G307" i="38"/>
  <c r="H307" i="38"/>
  <c r="G308" i="38"/>
  <c r="H308" i="38"/>
  <c r="G309" i="38"/>
  <c r="H309" i="38"/>
  <c r="G310" i="38"/>
  <c r="H310" i="38"/>
  <c r="G311" i="38"/>
  <c r="H311" i="38"/>
  <c r="G312" i="38"/>
  <c r="H312" i="38"/>
  <c r="G313" i="38"/>
  <c r="H313" i="38"/>
  <c r="G314" i="38"/>
  <c r="H314" i="38"/>
  <c r="G315" i="38"/>
  <c r="H315" i="38"/>
  <c r="G316" i="38"/>
  <c r="H316" i="38"/>
  <c r="G317" i="38"/>
  <c r="H317" i="38"/>
  <c r="G318" i="38"/>
  <c r="H318" i="38"/>
  <c r="G319" i="38"/>
  <c r="H319" i="38"/>
  <c r="G320" i="38"/>
  <c r="H320" i="38"/>
  <c r="G321" i="38"/>
  <c r="H321" i="38"/>
  <c r="G322" i="38"/>
  <c r="H322" i="38"/>
  <c r="G323" i="38"/>
  <c r="H323" i="38"/>
  <c r="G324" i="38"/>
  <c r="H324" i="38"/>
  <c r="G325" i="38"/>
  <c r="H325" i="38"/>
  <c r="G326" i="38"/>
  <c r="H326" i="38"/>
  <c r="G327" i="38"/>
  <c r="H327" i="38"/>
  <c r="G328" i="38"/>
  <c r="H328" i="38"/>
  <c r="G329" i="38"/>
  <c r="H329" i="38"/>
  <c r="G330" i="38"/>
  <c r="H330" i="38"/>
  <c r="G331" i="38"/>
  <c r="H331" i="38"/>
  <c r="G332" i="38"/>
  <c r="H332" i="38"/>
  <c r="G333" i="38"/>
  <c r="H333" i="38"/>
  <c r="G334" i="38"/>
  <c r="H334" i="38"/>
  <c r="G335" i="38"/>
  <c r="H335" i="38"/>
  <c r="G336" i="38"/>
  <c r="H336" i="38"/>
  <c r="G337" i="38"/>
  <c r="H337" i="38"/>
  <c r="G338" i="38"/>
  <c r="H338" i="38"/>
  <c r="G339" i="38"/>
  <c r="H339" i="38"/>
  <c r="G340" i="38"/>
  <c r="H340" i="38"/>
  <c r="G341" i="38"/>
  <c r="H341" i="38"/>
  <c r="G342" i="38"/>
  <c r="H342" i="38"/>
  <c r="G343" i="38"/>
  <c r="H343" i="38"/>
  <c r="G344" i="38"/>
  <c r="H344" i="38"/>
  <c r="G345" i="38"/>
  <c r="H345" i="38"/>
  <c r="G346" i="38"/>
  <c r="H346" i="38"/>
  <c r="G347" i="38"/>
  <c r="H347" i="38"/>
  <c r="G348" i="38"/>
  <c r="H348" i="38"/>
  <c r="G349" i="38"/>
  <c r="H349" i="38"/>
  <c r="G350" i="38"/>
  <c r="H350" i="38"/>
  <c r="G351" i="38"/>
  <c r="H351" i="38"/>
  <c r="G352" i="38"/>
  <c r="H352" i="38"/>
  <c r="G353" i="38"/>
  <c r="H353" i="38"/>
  <c r="G354" i="38"/>
  <c r="H354" i="38"/>
  <c r="G355" i="38"/>
  <c r="H355" i="38"/>
  <c r="G356" i="38"/>
  <c r="H356" i="38"/>
  <c r="G357" i="38"/>
  <c r="H357" i="38"/>
  <c r="G358" i="38"/>
  <c r="H358" i="38"/>
  <c r="G359" i="38"/>
  <c r="H359" i="38"/>
  <c r="G360" i="38"/>
  <c r="H360" i="38"/>
  <c r="G361" i="38"/>
  <c r="H361" i="38"/>
  <c r="G362" i="38"/>
  <c r="H362" i="38"/>
  <c r="G363" i="38"/>
  <c r="H363" i="38"/>
  <c r="G364" i="38"/>
  <c r="H364" i="38"/>
  <c r="G365" i="38"/>
  <c r="H365" i="38"/>
  <c r="G366" i="38"/>
  <c r="H366" i="38"/>
  <c r="G367" i="38"/>
  <c r="H367" i="38"/>
  <c r="G368" i="38"/>
  <c r="H368" i="38"/>
  <c r="G369" i="38"/>
  <c r="H369" i="38"/>
  <c r="G370" i="38"/>
  <c r="H370" i="38"/>
  <c r="G371" i="38"/>
  <c r="H371" i="38"/>
  <c r="G372" i="38"/>
  <c r="H372" i="38"/>
  <c r="G373" i="38"/>
  <c r="H373" i="38"/>
  <c r="G374" i="38"/>
  <c r="H374" i="38"/>
  <c r="G375" i="38"/>
  <c r="H375" i="38"/>
  <c r="G376" i="38"/>
  <c r="H376" i="38"/>
  <c r="G377" i="38"/>
  <c r="H377" i="38"/>
  <c r="G378" i="38"/>
  <c r="H378" i="38"/>
  <c r="G379" i="38"/>
  <c r="H379" i="38"/>
  <c r="G380" i="38"/>
  <c r="H380" i="38"/>
  <c r="G381" i="38"/>
  <c r="H381" i="38"/>
  <c r="G382" i="38"/>
  <c r="H382" i="38"/>
  <c r="G383" i="38"/>
  <c r="H383" i="38"/>
  <c r="G384" i="38"/>
  <c r="H384" i="38"/>
  <c r="G385" i="38"/>
  <c r="H385" i="38"/>
  <c r="G386" i="38"/>
  <c r="H386" i="38"/>
  <c r="G387" i="38"/>
  <c r="H387" i="38"/>
  <c r="G388" i="38"/>
  <c r="H388" i="38"/>
  <c r="G389" i="38"/>
  <c r="H389" i="38"/>
  <c r="G390" i="38"/>
  <c r="H390" i="38"/>
  <c r="G391" i="38"/>
  <c r="H391" i="38"/>
  <c r="G392" i="38"/>
  <c r="H392" i="38"/>
  <c r="G393" i="38"/>
  <c r="H393" i="38"/>
  <c r="G394" i="38"/>
  <c r="H394" i="38"/>
  <c r="G395" i="38"/>
  <c r="H395" i="38"/>
  <c r="G396" i="38"/>
  <c r="H396" i="38"/>
  <c r="G397" i="38"/>
  <c r="H397" i="38"/>
  <c r="G398" i="38"/>
  <c r="H398" i="38"/>
  <c r="G399" i="38"/>
  <c r="H399" i="38"/>
  <c r="G400" i="38"/>
  <c r="H400" i="38"/>
  <c r="G401" i="38"/>
  <c r="H401" i="38"/>
  <c r="G402" i="38"/>
  <c r="H402" i="38"/>
  <c r="G403" i="38"/>
  <c r="H403" i="38"/>
  <c r="G404" i="38"/>
  <c r="H404" i="38"/>
  <c r="G405" i="38"/>
  <c r="H405" i="38"/>
  <c r="G406" i="38"/>
  <c r="H406" i="38"/>
  <c r="G407" i="38"/>
  <c r="H407" i="38"/>
  <c r="G408" i="38"/>
  <c r="H408" i="38"/>
  <c r="G409" i="38"/>
  <c r="H409" i="38"/>
  <c r="G410" i="38"/>
  <c r="H410" i="38"/>
  <c r="G411" i="38"/>
  <c r="H411" i="38"/>
  <c r="G412" i="38"/>
  <c r="H412" i="38"/>
  <c r="G413" i="38"/>
  <c r="H413" i="38"/>
  <c r="G414" i="38"/>
  <c r="H414" i="38"/>
  <c r="G415" i="38"/>
  <c r="H415" i="38"/>
  <c r="G416" i="38"/>
  <c r="H416" i="38"/>
  <c r="G417" i="38"/>
  <c r="H417" i="38"/>
  <c r="G418" i="38"/>
  <c r="H418" i="38"/>
  <c r="G419" i="38"/>
  <c r="H419" i="38"/>
  <c r="G420" i="38"/>
  <c r="H420" i="38"/>
  <c r="G421" i="38"/>
  <c r="H421" i="38"/>
  <c r="G422" i="38"/>
  <c r="H422" i="38"/>
  <c r="G423" i="38"/>
  <c r="H423" i="38"/>
  <c r="G424" i="38"/>
  <c r="H424" i="38"/>
  <c r="G425" i="38"/>
  <c r="H425" i="38"/>
  <c r="G426" i="38"/>
  <c r="H426" i="38"/>
  <c r="G427" i="38"/>
  <c r="H427" i="38"/>
  <c r="G428" i="38"/>
  <c r="H428" i="38"/>
  <c r="G429" i="38"/>
  <c r="H429" i="38"/>
  <c r="G430" i="38"/>
  <c r="H430" i="38"/>
  <c r="G431" i="38"/>
  <c r="H431" i="38"/>
  <c r="G432" i="38"/>
  <c r="H432" i="38"/>
  <c r="G433" i="38"/>
  <c r="H433" i="38"/>
  <c r="G434" i="38"/>
  <c r="H434" i="38"/>
  <c r="G435" i="38"/>
  <c r="H435" i="38"/>
  <c r="G436" i="38"/>
  <c r="H436" i="38"/>
  <c r="G437" i="38"/>
  <c r="H437" i="38"/>
  <c r="G438" i="38"/>
  <c r="H438" i="38"/>
  <c r="G439" i="38"/>
  <c r="H439" i="38"/>
  <c r="G440" i="38"/>
  <c r="H440" i="38"/>
  <c r="G441" i="38"/>
  <c r="H441" i="38"/>
  <c r="G442" i="38"/>
  <c r="H442" i="38"/>
  <c r="G443" i="38"/>
  <c r="H443" i="38"/>
  <c r="G444" i="38"/>
  <c r="H444" i="38"/>
  <c r="G445" i="38"/>
  <c r="H445" i="38"/>
  <c r="G446" i="38"/>
  <c r="H446" i="38"/>
  <c r="G447" i="38"/>
  <c r="H447" i="38"/>
  <c r="G448" i="38"/>
  <c r="H448" i="38"/>
  <c r="G449" i="38"/>
  <c r="H449" i="38"/>
  <c r="G450" i="38"/>
  <c r="H450" i="38"/>
  <c r="G451" i="38"/>
  <c r="H451" i="38"/>
  <c r="G452" i="38"/>
  <c r="H452" i="38"/>
  <c r="G453" i="38"/>
  <c r="H453" i="38"/>
  <c r="G454" i="38"/>
  <c r="H454" i="38"/>
  <c r="G455" i="38"/>
  <c r="H455" i="38"/>
  <c r="G456" i="38"/>
  <c r="H456" i="38"/>
  <c r="G457" i="38"/>
  <c r="H457" i="38"/>
  <c r="G458" i="38"/>
  <c r="H458" i="38"/>
  <c r="G459" i="38"/>
  <c r="H459" i="38"/>
  <c r="G460" i="38"/>
  <c r="H460" i="38"/>
  <c r="G461" i="38"/>
  <c r="H461" i="38"/>
  <c r="G462" i="38"/>
  <c r="H462" i="38"/>
  <c r="G463" i="38"/>
  <c r="H463" i="38"/>
  <c r="G464" i="38"/>
  <c r="H464" i="38"/>
  <c r="G465" i="38"/>
  <c r="H465" i="38"/>
  <c r="G466" i="38"/>
  <c r="H466" i="38"/>
  <c r="G467" i="38"/>
  <c r="H467" i="38"/>
  <c r="G468" i="38"/>
  <c r="H468" i="38"/>
  <c r="G469" i="38"/>
  <c r="H469" i="38"/>
  <c r="G470" i="38"/>
  <c r="H470" i="38"/>
  <c r="G471" i="38"/>
  <c r="H471" i="38"/>
  <c r="G472" i="38"/>
  <c r="H472" i="38"/>
  <c r="G473" i="38"/>
  <c r="H473" i="38"/>
  <c r="G474" i="38"/>
  <c r="H474" i="38"/>
  <c r="G475" i="38"/>
  <c r="H475" i="38"/>
  <c r="G476" i="38"/>
  <c r="H476" i="38"/>
  <c r="G477" i="38"/>
  <c r="H477" i="38"/>
  <c r="G478" i="38"/>
  <c r="H478" i="38"/>
  <c r="G479" i="38"/>
  <c r="H479" i="38"/>
  <c r="G480" i="38"/>
  <c r="H480" i="38"/>
  <c r="G481" i="38"/>
  <c r="H481" i="38"/>
  <c r="G482" i="38"/>
  <c r="H482" i="38"/>
  <c r="G483" i="38"/>
  <c r="H483" i="38"/>
  <c r="G484" i="38"/>
  <c r="H484" i="38"/>
  <c r="G485" i="38"/>
  <c r="H485" i="38"/>
  <c r="G486" i="38"/>
  <c r="H486" i="38"/>
  <c r="G487" i="38"/>
  <c r="H487" i="38"/>
  <c r="G488" i="38"/>
  <c r="H488" i="38"/>
  <c r="G489" i="38"/>
  <c r="H489" i="38"/>
  <c r="G490" i="38"/>
  <c r="H490" i="38"/>
  <c r="G491" i="38"/>
  <c r="H491" i="38"/>
  <c r="G492" i="38"/>
  <c r="H492" i="38"/>
  <c r="G493" i="38"/>
  <c r="H493" i="38"/>
  <c r="G494" i="38"/>
  <c r="H494" i="38"/>
  <c r="G495" i="38"/>
  <c r="H495" i="38"/>
  <c r="G496" i="38"/>
  <c r="H496" i="38"/>
  <c r="G497" i="38"/>
  <c r="H497" i="38"/>
  <c r="G498" i="38"/>
  <c r="H498" i="38"/>
  <c r="G499" i="38"/>
  <c r="H499" i="38"/>
  <c r="G500" i="38"/>
  <c r="H500" i="38"/>
  <c r="G501" i="38"/>
  <c r="H501" i="38"/>
  <c r="G502" i="38"/>
  <c r="H502" i="38"/>
  <c r="G503" i="38"/>
  <c r="H503" i="38"/>
  <c r="G504" i="38"/>
  <c r="H504" i="38"/>
  <c r="G505" i="38"/>
  <c r="H505" i="38"/>
  <c r="G506" i="38"/>
  <c r="H506" i="38"/>
  <c r="G507" i="38"/>
  <c r="H507" i="38"/>
  <c r="G508" i="38"/>
  <c r="H508" i="38"/>
  <c r="G509" i="38"/>
  <c r="H509" i="38"/>
  <c r="G510" i="38"/>
  <c r="H510" i="38"/>
  <c r="G511" i="38"/>
  <c r="H511" i="38"/>
  <c r="G512" i="38"/>
  <c r="H512" i="38"/>
  <c r="G513" i="38"/>
  <c r="H513" i="38"/>
  <c r="G514" i="38"/>
  <c r="H514" i="38"/>
  <c r="G515" i="38"/>
  <c r="H515" i="38"/>
  <c r="G516" i="38"/>
  <c r="H516" i="38"/>
  <c r="G517" i="38"/>
  <c r="H517" i="38"/>
  <c r="G518" i="38"/>
  <c r="H518" i="38"/>
  <c r="G519" i="38"/>
  <c r="H519" i="38"/>
  <c r="G520" i="38"/>
  <c r="H520" i="38"/>
  <c r="G521" i="38"/>
  <c r="H521" i="38"/>
  <c r="G522" i="38"/>
  <c r="H522" i="38"/>
  <c r="G523" i="38"/>
  <c r="H523" i="38"/>
  <c r="G524" i="38"/>
  <c r="H524" i="38"/>
  <c r="G525" i="38"/>
  <c r="H525" i="38"/>
  <c r="G526" i="38"/>
  <c r="H526" i="38"/>
  <c r="G527" i="38"/>
  <c r="H527" i="38"/>
  <c r="G528" i="38"/>
  <c r="H528" i="38"/>
  <c r="G529" i="38"/>
  <c r="H529" i="38"/>
  <c r="G530" i="38"/>
  <c r="H530" i="38"/>
  <c r="G531" i="38"/>
  <c r="H531" i="38"/>
  <c r="G532" i="38"/>
  <c r="H532" i="38"/>
  <c r="G533" i="38"/>
  <c r="H533" i="38"/>
  <c r="G534" i="38"/>
  <c r="H534" i="38"/>
  <c r="G535" i="38"/>
  <c r="H535" i="38"/>
  <c r="G536" i="38"/>
  <c r="H536" i="38"/>
  <c r="G537" i="38"/>
  <c r="H537" i="38"/>
  <c r="G538" i="38"/>
  <c r="H538" i="38"/>
  <c r="G539" i="38"/>
  <c r="H539" i="38"/>
  <c r="G540" i="38"/>
  <c r="H540" i="38"/>
  <c r="G541" i="38"/>
  <c r="H541" i="38"/>
  <c r="G542" i="38"/>
  <c r="H542" i="38"/>
  <c r="G543" i="38"/>
  <c r="H543" i="38"/>
  <c r="G544" i="38"/>
  <c r="H544" i="38"/>
  <c r="G545" i="38"/>
  <c r="H545" i="38"/>
  <c r="G546" i="38"/>
  <c r="H546" i="38"/>
  <c r="G547" i="38"/>
  <c r="H547" i="38"/>
  <c r="G548" i="38"/>
  <c r="H548" i="38"/>
  <c r="G549" i="38"/>
  <c r="H549" i="38"/>
  <c r="G550" i="38"/>
  <c r="H550" i="38"/>
  <c r="G551" i="38"/>
  <c r="H551" i="38"/>
  <c r="G552" i="38"/>
  <c r="H552" i="38"/>
  <c r="G553" i="38"/>
  <c r="H553" i="38"/>
  <c r="G554" i="38"/>
  <c r="H554" i="38"/>
  <c r="G555" i="38"/>
  <c r="H555" i="38"/>
  <c r="G556" i="38"/>
  <c r="H556" i="38"/>
  <c r="G557" i="38"/>
  <c r="H557" i="38"/>
  <c r="G558" i="38"/>
  <c r="H558" i="38"/>
  <c r="G559" i="38"/>
  <c r="H559" i="38"/>
  <c r="G560" i="38"/>
  <c r="H560" i="38"/>
  <c r="G561" i="38"/>
  <c r="H561" i="38"/>
  <c r="G562" i="38"/>
  <c r="H562" i="38"/>
  <c r="G563" i="38"/>
  <c r="H563" i="38"/>
  <c r="G564" i="38"/>
  <c r="H564" i="38"/>
  <c r="G565" i="38"/>
  <c r="H565" i="38"/>
  <c r="G566" i="38"/>
  <c r="H566" i="38"/>
  <c r="G567" i="38"/>
  <c r="H567" i="38"/>
  <c r="G568" i="38"/>
  <c r="H568" i="38"/>
  <c r="G569" i="38"/>
  <c r="H569" i="38"/>
  <c r="G570" i="38"/>
  <c r="H570" i="38"/>
  <c r="G571" i="38"/>
  <c r="H571" i="38"/>
  <c r="G572" i="38"/>
  <c r="H572" i="38"/>
  <c r="G573" i="38"/>
  <c r="H573" i="38"/>
  <c r="G574" i="38"/>
  <c r="H574" i="38"/>
  <c r="G575" i="38"/>
  <c r="H575" i="38"/>
  <c r="G576" i="38"/>
  <c r="H576" i="38"/>
  <c r="G577" i="38"/>
  <c r="H577" i="38"/>
  <c r="G578" i="38"/>
  <c r="H578" i="38"/>
  <c r="G579" i="38"/>
  <c r="H579" i="38"/>
  <c r="G580" i="38"/>
  <c r="H580" i="38"/>
  <c r="G581" i="38"/>
  <c r="H581" i="38"/>
  <c r="G582" i="38"/>
  <c r="H582" i="38"/>
  <c r="G583" i="38"/>
  <c r="H583" i="38"/>
  <c r="G584" i="38"/>
  <c r="H584" i="38"/>
  <c r="G585" i="38"/>
  <c r="H585" i="38"/>
  <c r="G586" i="38"/>
  <c r="H586" i="38"/>
  <c r="G587" i="38"/>
  <c r="H587" i="38"/>
  <c r="G588" i="38"/>
  <c r="H588" i="38"/>
  <c r="G589" i="38"/>
  <c r="H589" i="38"/>
  <c r="G590" i="38"/>
  <c r="H590" i="38"/>
  <c r="G591" i="38"/>
  <c r="H591" i="38"/>
  <c r="G592" i="38"/>
  <c r="H592" i="38"/>
  <c r="G593" i="38"/>
  <c r="H593" i="38"/>
  <c r="G594" i="38"/>
  <c r="H594" i="38"/>
  <c r="G595" i="38"/>
  <c r="H595" i="38"/>
  <c r="G596" i="38"/>
  <c r="H596" i="38"/>
  <c r="G597" i="38"/>
  <c r="H597" i="38"/>
  <c r="G598" i="38"/>
  <c r="H598" i="38"/>
  <c r="G599" i="38"/>
  <c r="H599" i="38"/>
  <c r="G600" i="38"/>
  <c r="H600" i="38"/>
  <c r="G601" i="38"/>
  <c r="H601" i="38"/>
  <c r="G602" i="38"/>
  <c r="H602" i="38"/>
  <c r="G603" i="38"/>
  <c r="H603" i="38"/>
  <c r="G604" i="38"/>
  <c r="H604" i="38"/>
  <c r="G605" i="38"/>
  <c r="H605" i="38"/>
  <c r="G606" i="38"/>
  <c r="H606" i="38"/>
  <c r="G607" i="38"/>
  <c r="H607" i="38"/>
  <c r="G608" i="38"/>
  <c r="H608" i="38"/>
  <c r="G609" i="38"/>
  <c r="H609" i="38"/>
  <c r="G610" i="38"/>
  <c r="H610" i="38"/>
  <c r="G611" i="38"/>
  <c r="H611" i="38"/>
  <c r="G612" i="38"/>
  <c r="H612" i="38"/>
  <c r="G613" i="38"/>
  <c r="H613" i="38"/>
  <c r="G614" i="38"/>
  <c r="H614" i="38"/>
  <c r="G615" i="38"/>
  <c r="H615" i="38"/>
  <c r="G616" i="38"/>
  <c r="H616" i="38"/>
  <c r="G617" i="38"/>
  <c r="H617" i="38"/>
  <c r="G618" i="38"/>
  <c r="H618" i="38"/>
  <c r="G619" i="38"/>
  <c r="H619" i="38"/>
  <c r="G620" i="38"/>
  <c r="H620" i="38"/>
  <c r="G621" i="38"/>
  <c r="H621" i="38"/>
  <c r="G622" i="38"/>
  <c r="H622" i="38"/>
  <c r="G623" i="38"/>
  <c r="H623" i="38"/>
  <c r="G624" i="38"/>
  <c r="H624" i="38"/>
  <c r="G625" i="38"/>
  <c r="H625" i="38"/>
  <c r="G626" i="38"/>
  <c r="H626" i="38"/>
  <c r="G627" i="38"/>
  <c r="H627" i="38"/>
  <c r="G628" i="38"/>
  <c r="H628" i="38"/>
  <c r="G629" i="38"/>
  <c r="H629" i="38"/>
  <c r="G630" i="38"/>
  <c r="H630" i="38"/>
  <c r="G631" i="38"/>
  <c r="H631" i="38"/>
  <c r="G632" i="38"/>
  <c r="H632" i="38"/>
  <c r="G633" i="38"/>
  <c r="H633" i="38"/>
  <c r="G634" i="38"/>
  <c r="H634" i="38"/>
  <c r="G635" i="38"/>
  <c r="H635" i="38"/>
  <c r="G636" i="38"/>
  <c r="H636" i="38"/>
  <c r="G637" i="38"/>
  <c r="H637" i="38"/>
  <c r="G638" i="38"/>
  <c r="H638" i="38"/>
  <c r="G639" i="38"/>
  <c r="H639" i="38"/>
  <c r="G640" i="38"/>
  <c r="H640" i="38"/>
  <c r="G641" i="38"/>
  <c r="H641" i="38"/>
  <c r="G642" i="38"/>
  <c r="H642" i="38"/>
  <c r="G643" i="38"/>
  <c r="H643" i="38"/>
  <c r="G644" i="38"/>
  <c r="H644" i="38"/>
  <c r="G645" i="38"/>
  <c r="H645" i="38"/>
  <c r="G646" i="38"/>
  <c r="H646" i="38"/>
  <c r="G647" i="38"/>
  <c r="H647" i="38"/>
  <c r="G648" i="38"/>
  <c r="H648" i="38"/>
  <c r="G649" i="38"/>
  <c r="H649" i="38"/>
  <c r="G650" i="38"/>
  <c r="H650" i="38"/>
  <c r="G651" i="38"/>
  <c r="H651" i="38"/>
  <c r="G652" i="38"/>
  <c r="H652" i="38"/>
  <c r="G653" i="38"/>
  <c r="H653" i="38"/>
  <c r="G654" i="38"/>
  <c r="H654" i="38"/>
  <c r="G655" i="38"/>
  <c r="H655" i="38"/>
  <c r="G656" i="38"/>
  <c r="H656" i="38"/>
  <c r="G657" i="38"/>
  <c r="H657" i="38"/>
  <c r="G658" i="38"/>
  <c r="H658" i="38"/>
  <c r="G659" i="38"/>
  <c r="H659" i="38"/>
  <c r="G660" i="38"/>
  <c r="H660" i="38"/>
  <c r="G661" i="38"/>
  <c r="H661" i="38"/>
  <c r="G662" i="38"/>
  <c r="H662" i="38"/>
  <c r="G663" i="38"/>
  <c r="H663" i="38"/>
  <c r="G664" i="38"/>
  <c r="H664" i="38"/>
  <c r="G665" i="38"/>
  <c r="H665" i="38"/>
  <c r="G666" i="38"/>
  <c r="H666" i="38"/>
  <c r="G667" i="38"/>
  <c r="H667" i="38"/>
  <c r="G668" i="38"/>
  <c r="H668" i="38"/>
  <c r="G669" i="38"/>
  <c r="H669" i="38"/>
  <c r="G670" i="38"/>
  <c r="H670" i="38"/>
  <c r="G671" i="38"/>
  <c r="H671" i="38"/>
  <c r="G672" i="38"/>
  <c r="H672" i="38"/>
  <c r="G673" i="38"/>
  <c r="H673" i="38"/>
  <c r="G674" i="38"/>
  <c r="H674" i="38"/>
  <c r="G675" i="38"/>
  <c r="H675" i="38"/>
  <c r="G676" i="38"/>
  <c r="H676" i="38"/>
  <c r="G677" i="38"/>
  <c r="H677" i="38"/>
  <c r="G678" i="38"/>
  <c r="H678" i="38"/>
  <c r="G679" i="38"/>
  <c r="H679" i="38"/>
  <c r="G680" i="38"/>
  <c r="H680" i="38"/>
  <c r="G681" i="38"/>
  <c r="H681" i="38"/>
  <c r="G682" i="38"/>
  <c r="H682" i="38"/>
  <c r="G683" i="38"/>
  <c r="H683" i="38"/>
  <c r="G684" i="38"/>
  <c r="H684" i="38"/>
  <c r="G685" i="38"/>
  <c r="H685" i="38"/>
  <c r="G686" i="38"/>
  <c r="H686" i="38"/>
  <c r="G687" i="38"/>
  <c r="H687" i="38"/>
  <c r="G688" i="38"/>
  <c r="H688" i="38"/>
  <c r="G689" i="38"/>
  <c r="H689" i="38"/>
  <c r="G690" i="38"/>
  <c r="H690" i="38"/>
  <c r="G691" i="38"/>
  <c r="H691" i="38"/>
  <c r="G692" i="38"/>
  <c r="H692" i="38"/>
  <c r="G693" i="38"/>
  <c r="H693" i="38"/>
  <c r="G694" i="38"/>
  <c r="H694" i="38"/>
  <c r="G695" i="38"/>
  <c r="H695" i="38"/>
  <c r="G696" i="38"/>
  <c r="H696" i="38"/>
  <c r="G697" i="38"/>
  <c r="H697" i="38"/>
  <c r="G698" i="38"/>
  <c r="H698" i="38"/>
  <c r="G699" i="38"/>
  <c r="H699" i="38"/>
  <c r="G700" i="38"/>
  <c r="H700" i="38"/>
  <c r="G701" i="38"/>
  <c r="H701" i="38"/>
  <c r="G702" i="38"/>
  <c r="H702" i="38"/>
  <c r="G703" i="38"/>
  <c r="H703" i="38"/>
  <c r="G704" i="38"/>
  <c r="H704" i="38"/>
  <c r="G705" i="38"/>
  <c r="H705" i="38"/>
  <c r="G706" i="38"/>
  <c r="H706" i="38"/>
  <c r="G707" i="38"/>
  <c r="H707" i="38"/>
  <c r="G708" i="38"/>
  <c r="H708" i="38"/>
  <c r="G709" i="38"/>
  <c r="H709" i="38"/>
  <c r="G710" i="38"/>
  <c r="H710" i="38"/>
  <c r="G711" i="38"/>
  <c r="H711" i="38"/>
  <c r="G712" i="38"/>
  <c r="H712" i="38"/>
  <c r="G713" i="38"/>
  <c r="H713" i="38"/>
  <c r="G714" i="38"/>
  <c r="H714" i="38"/>
  <c r="G715" i="38"/>
  <c r="H715" i="38"/>
  <c r="G716" i="38"/>
  <c r="H716" i="38"/>
  <c r="G717" i="38"/>
  <c r="H717" i="38"/>
  <c r="G718" i="38"/>
  <c r="H718" i="38"/>
  <c r="G719" i="38"/>
  <c r="H719" i="38"/>
  <c r="G720" i="38"/>
  <c r="H720" i="38"/>
  <c r="G721" i="38"/>
  <c r="H721" i="38"/>
  <c r="G722" i="38"/>
  <c r="H722" i="38"/>
  <c r="G723" i="38"/>
  <c r="H723" i="38"/>
  <c r="G724" i="38"/>
  <c r="H724" i="38"/>
  <c r="G725" i="38"/>
  <c r="H725" i="38"/>
  <c r="G726" i="38"/>
  <c r="H726" i="38"/>
  <c r="G727" i="38"/>
  <c r="H727" i="38"/>
  <c r="G728" i="38"/>
  <c r="H728" i="38"/>
  <c r="G729" i="38"/>
  <c r="H729" i="38"/>
  <c r="G730" i="38"/>
  <c r="H730" i="38"/>
  <c r="G731" i="38"/>
  <c r="H731" i="38"/>
  <c r="G732" i="38"/>
  <c r="H732" i="38"/>
  <c r="G733" i="38"/>
  <c r="H733" i="38"/>
  <c r="G734" i="38"/>
  <c r="H734" i="38"/>
  <c r="G735" i="38"/>
  <c r="H735" i="38"/>
  <c r="G736" i="38"/>
  <c r="H736" i="38"/>
  <c r="G737" i="38"/>
  <c r="H737" i="38"/>
  <c r="G738" i="38"/>
  <c r="H738" i="38"/>
  <c r="G739" i="38"/>
  <c r="H739" i="38"/>
  <c r="G740" i="38"/>
  <c r="H740" i="38"/>
  <c r="G741" i="38"/>
  <c r="H741" i="38"/>
  <c r="G742" i="38"/>
  <c r="H742" i="38"/>
  <c r="G743" i="38"/>
  <c r="H743" i="38"/>
  <c r="G744" i="38"/>
  <c r="H744" i="38"/>
  <c r="G745" i="38"/>
  <c r="H745" i="38"/>
  <c r="G746" i="38"/>
  <c r="H746" i="38"/>
  <c r="G747" i="38"/>
  <c r="H747" i="38"/>
  <c r="G748" i="38"/>
  <c r="H748" i="38"/>
  <c r="G749" i="38"/>
  <c r="H749" i="38"/>
  <c r="G750" i="38"/>
  <c r="H750" i="38"/>
  <c r="G751" i="38"/>
  <c r="H751" i="38"/>
  <c r="G752" i="38"/>
  <c r="H752" i="38"/>
  <c r="G753" i="38"/>
  <c r="H753" i="38"/>
  <c r="G754" i="38"/>
  <c r="H754" i="38"/>
  <c r="G755" i="38"/>
  <c r="H755" i="38"/>
  <c r="G756" i="38"/>
  <c r="H756" i="38"/>
  <c r="G757" i="38"/>
  <c r="H757" i="38"/>
  <c r="G758" i="38"/>
  <c r="H758" i="38"/>
  <c r="G759" i="38"/>
  <c r="H759" i="38"/>
  <c r="G760" i="38"/>
  <c r="H760" i="38"/>
  <c r="G761" i="38"/>
  <c r="H761" i="38"/>
  <c r="G762" i="38"/>
  <c r="H762" i="38"/>
  <c r="G763" i="38"/>
  <c r="H763" i="38"/>
  <c r="G764" i="38"/>
  <c r="H764" i="38"/>
  <c r="G765" i="38"/>
  <c r="H765" i="38"/>
  <c r="G766" i="38"/>
  <c r="H766" i="38"/>
  <c r="G767" i="38"/>
  <c r="H767" i="38"/>
  <c r="G768" i="38"/>
  <c r="H768" i="38"/>
  <c r="G769" i="38"/>
  <c r="H769" i="38"/>
  <c r="G770" i="38"/>
  <c r="H770" i="38"/>
  <c r="G771" i="38"/>
  <c r="H771" i="38"/>
  <c r="G772" i="38"/>
  <c r="H772" i="38"/>
  <c r="G773" i="38"/>
  <c r="H773" i="38"/>
  <c r="G774" i="38"/>
  <c r="H774" i="38"/>
  <c r="G775" i="38"/>
  <c r="H775" i="38"/>
  <c r="G776" i="38"/>
  <c r="H776" i="38"/>
  <c r="G777" i="38"/>
  <c r="H777" i="38"/>
  <c r="G778" i="38"/>
  <c r="H778" i="38"/>
  <c r="G779" i="38"/>
  <c r="H779" i="38"/>
  <c r="G780" i="38"/>
  <c r="H780" i="38"/>
  <c r="G781" i="38"/>
  <c r="H781" i="38"/>
  <c r="G782" i="38"/>
  <c r="H782" i="38"/>
  <c r="G783" i="38"/>
  <c r="H783" i="38"/>
  <c r="G784" i="38"/>
  <c r="H784" i="38"/>
  <c r="G785" i="38"/>
  <c r="H785" i="38"/>
  <c r="G786" i="38"/>
  <c r="H786" i="38"/>
  <c r="G787" i="38"/>
  <c r="H787" i="38"/>
  <c r="G788" i="38"/>
  <c r="H788" i="38"/>
  <c r="G789" i="38"/>
  <c r="H789" i="38"/>
  <c r="G790" i="38"/>
  <c r="H790" i="38"/>
  <c r="G791" i="38"/>
  <c r="H791" i="38"/>
  <c r="G792" i="38"/>
  <c r="H792" i="38"/>
  <c r="G793" i="38"/>
  <c r="H793" i="38"/>
  <c r="G794" i="38"/>
  <c r="H794" i="38"/>
  <c r="G795" i="38"/>
  <c r="H795" i="38"/>
  <c r="G796" i="38"/>
  <c r="H796" i="38"/>
  <c r="G797" i="38"/>
  <c r="H797" i="38"/>
  <c r="G798" i="38"/>
  <c r="H798" i="38"/>
  <c r="G799" i="38"/>
  <c r="H799" i="38"/>
  <c r="G800" i="38"/>
  <c r="H800" i="38"/>
  <c r="G801" i="38"/>
  <c r="H801" i="38"/>
  <c r="G802" i="38"/>
  <c r="H802" i="38"/>
  <c r="G803" i="38"/>
  <c r="H803" i="38"/>
  <c r="G804" i="38"/>
  <c r="H804" i="38"/>
  <c r="G805" i="38"/>
  <c r="H805" i="38"/>
  <c r="G806" i="38"/>
  <c r="H806" i="38"/>
  <c r="G807" i="38"/>
  <c r="H807" i="38"/>
  <c r="G808" i="38"/>
  <c r="H808" i="38"/>
  <c r="G809" i="38"/>
  <c r="H809" i="38"/>
  <c r="G810" i="38"/>
  <c r="H810" i="38"/>
  <c r="G811" i="38"/>
  <c r="H811" i="38"/>
  <c r="G812" i="38"/>
  <c r="H812" i="38"/>
  <c r="G813" i="38"/>
  <c r="H813" i="38"/>
  <c r="G814" i="38"/>
  <c r="H814" i="38"/>
  <c r="G815" i="38"/>
  <c r="H815" i="38"/>
  <c r="G816" i="38"/>
  <c r="H816" i="38"/>
  <c r="G817" i="38"/>
  <c r="H817" i="38"/>
  <c r="G818" i="38"/>
  <c r="H818" i="38"/>
  <c r="G819" i="38"/>
  <c r="H819" i="38"/>
  <c r="G820" i="38"/>
  <c r="H820" i="38"/>
  <c r="G821" i="38"/>
  <c r="H821" i="38"/>
  <c r="G822" i="38"/>
  <c r="H822" i="38"/>
  <c r="G823" i="38"/>
  <c r="H823" i="38"/>
  <c r="G824" i="38"/>
  <c r="H824" i="38"/>
  <c r="G825" i="38"/>
  <c r="H825" i="38"/>
  <c r="G826" i="38"/>
  <c r="H826" i="38"/>
  <c r="G827" i="38"/>
  <c r="H827" i="38"/>
  <c r="G828" i="38"/>
  <c r="H828" i="38"/>
  <c r="G829" i="38"/>
  <c r="H829" i="38"/>
  <c r="G830" i="38"/>
  <c r="H830" i="38"/>
  <c r="G831" i="38"/>
  <c r="H831" i="38"/>
  <c r="G832" i="38"/>
  <c r="H832" i="38"/>
  <c r="G833" i="38"/>
  <c r="H833" i="38"/>
  <c r="G834" i="38"/>
  <c r="H834" i="38"/>
  <c r="G835" i="38"/>
  <c r="H835" i="38"/>
  <c r="G836" i="38"/>
  <c r="H836" i="38"/>
  <c r="G837" i="38"/>
  <c r="H837" i="38"/>
  <c r="G838" i="38"/>
  <c r="H838" i="38"/>
  <c r="G839" i="38"/>
  <c r="H839" i="38"/>
  <c r="G840" i="38"/>
  <c r="H840" i="38"/>
  <c r="G841" i="38"/>
  <c r="H841" i="38"/>
  <c r="G842" i="38"/>
  <c r="H842" i="38"/>
  <c r="G843" i="38"/>
  <c r="H843" i="38"/>
  <c r="G844" i="38"/>
  <c r="H844" i="38"/>
  <c r="G845" i="38"/>
  <c r="H845" i="38"/>
  <c r="G846" i="38"/>
  <c r="H846" i="38"/>
  <c r="G847" i="38"/>
  <c r="H847" i="38"/>
  <c r="G848" i="38"/>
  <c r="H848" i="38"/>
  <c r="G849" i="38"/>
  <c r="H849" i="38"/>
  <c r="G850" i="38"/>
  <c r="H850" i="38"/>
  <c r="G851" i="38"/>
  <c r="H851" i="38"/>
  <c r="G852" i="38"/>
  <c r="H852" i="38"/>
  <c r="G853" i="38"/>
  <c r="H853" i="38"/>
  <c r="G854" i="38"/>
  <c r="H854" i="38"/>
  <c r="G855" i="38"/>
  <c r="H855" i="38"/>
  <c r="G856" i="38"/>
  <c r="H856" i="38"/>
  <c r="G857" i="38"/>
  <c r="H857" i="38"/>
  <c r="G858" i="38"/>
  <c r="H858" i="38"/>
  <c r="G859" i="38"/>
  <c r="H859" i="38"/>
  <c r="G860" i="38"/>
  <c r="H860" i="38"/>
  <c r="G861" i="38"/>
  <c r="H861" i="38"/>
  <c r="G862" i="38"/>
  <c r="H862" i="38"/>
  <c r="G863" i="38"/>
  <c r="H863" i="38"/>
  <c r="G864" i="38"/>
  <c r="H864" i="38"/>
  <c r="G865" i="38"/>
  <c r="H865" i="38"/>
  <c r="G866" i="38"/>
  <c r="H866" i="38"/>
  <c r="G867" i="38"/>
  <c r="H867" i="38"/>
  <c r="G868" i="38"/>
  <c r="H868" i="38"/>
  <c r="G869" i="38"/>
  <c r="H869" i="38"/>
  <c r="G870" i="38"/>
  <c r="H870" i="38"/>
  <c r="G871" i="38"/>
  <c r="H871" i="38"/>
  <c r="G872" i="38"/>
  <c r="H872" i="38"/>
  <c r="G873" i="38"/>
  <c r="H873" i="38"/>
  <c r="G874" i="38"/>
  <c r="H874" i="38"/>
  <c r="G875" i="38"/>
  <c r="H875" i="38"/>
  <c r="G876" i="38"/>
  <c r="H876" i="38"/>
  <c r="G877" i="38"/>
  <c r="H877" i="38"/>
  <c r="G878" i="38"/>
  <c r="H878" i="38"/>
  <c r="G879" i="38"/>
  <c r="H879" i="38"/>
  <c r="G880" i="38"/>
  <c r="H880" i="38"/>
  <c r="G881" i="38"/>
  <c r="H881" i="38"/>
  <c r="G882" i="38"/>
  <c r="H882" i="38"/>
  <c r="G883" i="38"/>
  <c r="H883" i="38"/>
  <c r="G884" i="38"/>
  <c r="H884" i="38"/>
  <c r="G885" i="38"/>
  <c r="H885" i="38"/>
  <c r="G886" i="38"/>
  <c r="H886" i="38"/>
  <c r="G887" i="38"/>
  <c r="H887" i="38"/>
  <c r="G888" i="38"/>
  <c r="H888" i="38"/>
  <c r="G889" i="38"/>
  <c r="H889" i="38"/>
  <c r="G890" i="38"/>
  <c r="H890" i="38"/>
  <c r="G891" i="38"/>
  <c r="H891" i="38"/>
  <c r="G892" i="38"/>
  <c r="H892" i="38"/>
  <c r="G893" i="38"/>
  <c r="H893" i="38"/>
  <c r="G894" i="38"/>
  <c r="H894" i="38"/>
  <c r="G895" i="38"/>
  <c r="H895" i="38"/>
  <c r="G896" i="38"/>
  <c r="H896" i="38"/>
  <c r="G897" i="38"/>
  <c r="H897" i="38"/>
  <c r="G898" i="38"/>
  <c r="H898" i="38"/>
  <c r="G899" i="38"/>
  <c r="H899" i="38"/>
  <c r="G900" i="38"/>
  <c r="H900" i="38"/>
  <c r="G901" i="38"/>
  <c r="H901" i="38"/>
  <c r="G902" i="38"/>
  <c r="H902" i="38"/>
  <c r="G903" i="38"/>
  <c r="H903" i="38"/>
  <c r="G904" i="38"/>
  <c r="H904" i="38"/>
  <c r="G905" i="38"/>
  <c r="H905" i="38"/>
  <c r="G906" i="38"/>
  <c r="H906" i="38"/>
  <c r="G907" i="38"/>
  <c r="H907" i="38"/>
  <c r="G908" i="38"/>
  <c r="H908" i="38"/>
  <c r="G909" i="38"/>
  <c r="H909" i="38"/>
  <c r="G910" i="38"/>
  <c r="H910" i="38"/>
  <c r="G911" i="38"/>
  <c r="H911" i="38"/>
  <c r="G912" i="38"/>
  <c r="H912" i="38"/>
  <c r="G913" i="38"/>
  <c r="H913" i="38"/>
  <c r="G914" i="38"/>
  <c r="H914" i="38"/>
  <c r="G915" i="38"/>
  <c r="H915" i="38"/>
  <c r="G916" i="38"/>
  <c r="H916" i="38"/>
  <c r="G917" i="38"/>
  <c r="H917" i="38"/>
  <c r="G918" i="38"/>
  <c r="H918" i="38"/>
  <c r="G919" i="38"/>
  <c r="H919" i="38"/>
  <c r="G920" i="38"/>
  <c r="H920" i="38"/>
  <c r="G921" i="38"/>
  <c r="H921" i="38"/>
  <c r="G922" i="38"/>
  <c r="H922" i="38"/>
  <c r="G923" i="38"/>
  <c r="H923" i="38"/>
  <c r="G924" i="38"/>
  <c r="H924" i="38"/>
  <c r="G925" i="38"/>
  <c r="H925" i="38"/>
  <c r="G926" i="38"/>
  <c r="H926" i="38"/>
  <c r="G927" i="38"/>
  <c r="H927" i="38"/>
  <c r="G928" i="38"/>
  <c r="H928" i="38"/>
  <c r="G929" i="38"/>
  <c r="H929" i="38"/>
  <c r="G930" i="38"/>
  <c r="H930" i="38"/>
  <c r="G931" i="38"/>
  <c r="H931" i="38"/>
  <c r="G932" i="38"/>
  <c r="H932" i="38"/>
  <c r="G933" i="38"/>
  <c r="H933" i="38"/>
  <c r="G934" i="38"/>
  <c r="H934" i="38"/>
  <c r="G935" i="38"/>
  <c r="H935" i="38"/>
  <c r="G936" i="38"/>
  <c r="H936" i="38"/>
  <c r="G937" i="38"/>
  <c r="H937" i="38"/>
  <c r="G938" i="38"/>
  <c r="H938" i="38"/>
  <c r="G939" i="38"/>
  <c r="H939" i="38"/>
  <c r="G940" i="38"/>
  <c r="H940" i="38"/>
  <c r="G941" i="38"/>
  <c r="H941" i="38"/>
  <c r="G942" i="38"/>
  <c r="H942" i="38"/>
  <c r="G943" i="38"/>
  <c r="H943" i="38"/>
  <c r="G944" i="38"/>
  <c r="H944" i="38"/>
  <c r="G945" i="38"/>
  <c r="H945" i="38"/>
  <c r="G946" i="38"/>
  <c r="H946" i="38"/>
  <c r="G947" i="38"/>
  <c r="H947" i="38"/>
  <c r="G948" i="38"/>
  <c r="H948" i="38"/>
  <c r="G949" i="38"/>
  <c r="H949" i="38"/>
  <c r="G950" i="38"/>
  <c r="H950" i="38"/>
  <c r="G951" i="38"/>
  <c r="H951" i="38"/>
  <c r="G952" i="38"/>
  <c r="H952" i="38"/>
  <c r="G953" i="38"/>
  <c r="H953" i="38"/>
  <c r="G954" i="38"/>
  <c r="H954" i="38"/>
  <c r="G955" i="38"/>
  <c r="H955" i="38"/>
  <c r="G956" i="38"/>
  <c r="H956" i="38"/>
  <c r="G957" i="38"/>
  <c r="H957" i="38"/>
  <c r="G958" i="38"/>
  <c r="H958" i="38"/>
  <c r="G959" i="38"/>
  <c r="H959" i="38"/>
  <c r="G960" i="38"/>
  <c r="H960" i="38"/>
  <c r="G961" i="38"/>
  <c r="H961" i="38"/>
  <c r="G962" i="38"/>
  <c r="H962" i="38"/>
  <c r="G963" i="38"/>
  <c r="H963" i="38"/>
  <c r="G964" i="38"/>
  <c r="H964" i="38"/>
  <c r="G965" i="38"/>
  <c r="H965" i="38"/>
  <c r="G966" i="38"/>
  <c r="H966" i="38"/>
  <c r="G967" i="38"/>
  <c r="H967" i="38"/>
  <c r="G968" i="38"/>
  <c r="H968" i="38"/>
  <c r="G969" i="38"/>
  <c r="H969" i="38"/>
  <c r="G970" i="38"/>
  <c r="H970" i="38"/>
  <c r="G971" i="38"/>
  <c r="H971" i="38"/>
  <c r="G972" i="38"/>
  <c r="H972" i="38"/>
  <c r="G973" i="38"/>
  <c r="H973" i="38"/>
  <c r="G974" i="38"/>
  <c r="H974" i="38"/>
  <c r="G975" i="38"/>
  <c r="H975" i="38"/>
  <c r="G976" i="38"/>
  <c r="H976" i="38"/>
  <c r="G977" i="38"/>
  <c r="H977" i="38"/>
  <c r="G978" i="38"/>
  <c r="H978" i="38"/>
  <c r="G979" i="38"/>
  <c r="H979" i="38"/>
  <c r="G980" i="38"/>
  <c r="H980" i="38"/>
  <c r="G981" i="38"/>
  <c r="H981" i="38"/>
  <c r="G982" i="38"/>
  <c r="H982" i="38"/>
  <c r="G983" i="38"/>
  <c r="H983" i="38"/>
  <c r="G984" i="38"/>
  <c r="H984" i="38"/>
  <c r="G985" i="38"/>
  <c r="H985" i="38"/>
  <c r="G986" i="38"/>
  <c r="H986" i="38"/>
  <c r="G987" i="38"/>
  <c r="H987" i="38"/>
  <c r="G988" i="38"/>
  <c r="H988" i="38"/>
  <c r="G989" i="38"/>
  <c r="H989" i="38"/>
  <c r="G990" i="38"/>
  <c r="H990" i="38"/>
  <c r="G991" i="38"/>
  <c r="H991" i="38"/>
  <c r="G992" i="38"/>
  <c r="H992" i="38"/>
  <c r="G993" i="38"/>
  <c r="H993" i="38"/>
  <c r="G994" i="38"/>
  <c r="H994" i="38"/>
  <c r="G995" i="38"/>
  <c r="H995" i="38"/>
  <c r="G996" i="38"/>
  <c r="H996" i="38"/>
  <c r="G997" i="38"/>
  <c r="H997" i="38"/>
  <c r="G998" i="38"/>
  <c r="H998" i="38"/>
  <c r="G999" i="38"/>
  <c r="H999" i="38"/>
  <c r="G1000" i="38"/>
  <c r="H1000" i="38"/>
  <c r="G1001" i="38"/>
  <c r="H1001" i="38"/>
  <c r="G1002" i="38"/>
  <c r="H1002" i="38"/>
  <c r="G1003" i="38"/>
  <c r="H1003" i="38"/>
  <c r="G1004" i="38"/>
  <c r="H1004" i="38"/>
  <c r="G1005" i="38"/>
  <c r="H1005" i="38"/>
  <c r="G1006" i="38"/>
  <c r="H1006" i="38"/>
  <c r="G1007" i="38"/>
  <c r="H1007" i="38"/>
  <c r="G1008" i="38"/>
  <c r="H1008" i="38"/>
  <c r="G1009" i="38"/>
  <c r="H1009" i="38"/>
  <c r="G1010" i="38"/>
  <c r="H1010" i="38"/>
  <c r="G1011" i="38"/>
  <c r="H1011" i="38"/>
  <c r="G1012" i="38"/>
  <c r="H1012" i="38"/>
  <c r="G1013" i="38"/>
  <c r="H1013" i="38"/>
  <c r="G1014" i="38"/>
  <c r="H1014" i="38"/>
  <c r="G1015" i="38"/>
  <c r="H1015" i="38"/>
  <c r="G1016" i="38"/>
  <c r="H1016" i="38"/>
  <c r="G1017" i="38"/>
  <c r="H1017" i="38"/>
  <c r="G1018" i="38"/>
  <c r="H1018" i="38"/>
  <c r="G1019" i="38"/>
  <c r="H1019" i="38"/>
  <c r="G1020" i="38"/>
  <c r="H1020" i="38"/>
  <c r="G1021" i="38"/>
  <c r="H1021" i="38"/>
  <c r="G1022" i="38"/>
  <c r="H1022" i="38"/>
  <c r="G1023" i="38"/>
  <c r="H1023" i="38"/>
  <c r="G1024" i="38"/>
  <c r="H1024" i="38"/>
  <c r="G1025" i="38"/>
  <c r="H1025" i="38"/>
  <c r="G1026" i="38"/>
  <c r="H1026" i="38"/>
  <c r="G1027" i="38"/>
  <c r="H1027" i="38"/>
  <c r="G1028" i="38"/>
  <c r="H1028" i="38"/>
  <c r="G1029" i="38"/>
  <c r="H1029" i="38"/>
  <c r="G1030" i="38"/>
  <c r="H1030" i="38"/>
  <c r="G1031" i="38"/>
  <c r="H1031" i="38"/>
  <c r="G1032" i="38"/>
  <c r="H1032" i="38"/>
  <c r="G1033" i="38"/>
  <c r="H1033" i="38"/>
  <c r="G1034" i="38"/>
  <c r="H1034" i="38"/>
  <c r="G1035" i="38"/>
  <c r="H1035" i="38"/>
  <c r="G1036" i="38"/>
  <c r="H1036" i="38"/>
  <c r="G1037" i="38"/>
  <c r="H1037" i="38"/>
  <c r="G1038" i="38"/>
  <c r="H1038" i="38"/>
  <c r="G1039" i="38"/>
  <c r="H1039" i="38"/>
  <c r="G1040" i="38"/>
  <c r="H1040" i="38"/>
  <c r="G1041" i="38"/>
  <c r="H1041" i="38"/>
  <c r="G1042" i="38"/>
  <c r="H1042" i="38"/>
  <c r="G1043" i="38"/>
  <c r="H1043" i="38"/>
  <c r="G1044" i="38"/>
  <c r="H1044" i="38"/>
  <c r="G1045" i="38"/>
  <c r="H1045" i="38"/>
  <c r="G1046" i="38"/>
  <c r="H1046" i="38"/>
  <c r="G1047" i="38"/>
  <c r="H1047" i="38"/>
  <c r="G1048" i="38"/>
  <c r="H1048" i="38"/>
  <c r="G1049" i="38"/>
  <c r="H1049" i="38"/>
  <c r="G1050" i="38"/>
  <c r="H1050" i="38"/>
  <c r="G1051" i="38"/>
  <c r="H1051" i="38"/>
  <c r="G1052" i="38"/>
  <c r="H1052" i="38"/>
  <c r="G1053" i="38"/>
  <c r="H1053" i="38"/>
  <c r="G1054" i="38"/>
  <c r="H1054" i="38"/>
  <c r="G1055" i="38"/>
  <c r="H1055" i="38"/>
  <c r="G1056" i="38"/>
  <c r="H1056" i="38"/>
  <c r="G1057" i="38"/>
  <c r="H1057" i="38"/>
  <c r="G1058" i="38"/>
  <c r="H1058" i="38"/>
  <c r="G1059" i="38"/>
  <c r="H1059" i="38"/>
  <c r="G1060" i="38"/>
  <c r="H1060" i="38"/>
  <c r="G1061" i="38"/>
  <c r="H1061" i="38"/>
  <c r="G1062" i="38"/>
  <c r="H1062" i="38"/>
  <c r="G1063" i="38"/>
  <c r="H1063" i="38"/>
  <c r="G1064" i="38"/>
  <c r="H1064" i="38"/>
  <c r="G1065" i="38"/>
  <c r="H1065" i="38"/>
  <c r="G1066" i="38"/>
  <c r="H1066" i="38"/>
  <c r="G1067" i="38"/>
  <c r="H1067" i="38"/>
  <c r="G1068" i="38"/>
  <c r="H1068" i="38"/>
  <c r="G1069" i="38"/>
  <c r="H1069" i="38"/>
  <c r="G1070" i="38"/>
  <c r="H1070" i="38"/>
  <c r="G1071" i="38"/>
  <c r="H1071" i="38"/>
  <c r="G1072" i="38"/>
  <c r="H1072" i="38"/>
  <c r="G1073" i="38"/>
  <c r="H1073" i="38"/>
  <c r="G1074" i="38"/>
  <c r="H1074" i="38"/>
  <c r="G1075" i="38"/>
  <c r="H1075" i="38"/>
  <c r="G1076" i="38"/>
  <c r="H1076" i="38"/>
  <c r="G1077" i="38"/>
  <c r="H1077" i="38"/>
  <c r="G1078" i="38"/>
  <c r="H1078" i="38"/>
  <c r="G1079" i="38"/>
  <c r="H1079" i="38"/>
  <c r="G1080" i="38"/>
  <c r="H1080" i="38"/>
  <c r="G1081" i="38"/>
  <c r="H1081" i="38"/>
  <c r="G1082" i="38"/>
  <c r="H1082" i="38"/>
  <c r="G1083" i="38"/>
  <c r="H1083" i="38"/>
  <c r="G1084" i="38"/>
  <c r="H1084" i="38"/>
  <c r="G1085" i="38"/>
  <c r="H1085" i="38"/>
  <c r="G1086" i="38"/>
  <c r="H1086" i="38"/>
  <c r="G1087" i="38"/>
  <c r="H1087" i="38"/>
  <c r="G1088" i="38"/>
  <c r="H1088" i="38"/>
  <c r="G1089" i="38"/>
  <c r="H1089" i="38"/>
  <c r="G1090" i="38"/>
  <c r="H1090" i="38"/>
  <c r="G1091" i="38"/>
  <c r="H1091" i="38"/>
  <c r="G1092" i="38"/>
  <c r="H1092" i="38"/>
  <c r="G1093" i="38"/>
  <c r="H1093" i="38"/>
  <c r="G1094" i="38"/>
  <c r="H1094" i="38"/>
  <c r="G1095" i="38"/>
  <c r="H1095" i="38"/>
  <c r="G1096" i="38"/>
  <c r="H1096" i="38"/>
  <c r="G1097" i="38"/>
  <c r="H1097" i="38"/>
  <c r="G1098" i="38"/>
  <c r="H1098" i="38"/>
  <c r="G1099" i="38"/>
  <c r="H1099" i="38"/>
  <c r="G1100" i="38"/>
  <c r="H1100" i="38"/>
  <c r="G1101" i="38"/>
  <c r="H1101" i="38"/>
  <c r="G1102" i="38"/>
  <c r="H1102" i="38"/>
  <c r="G1103" i="38"/>
  <c r="H1103" i="38"/>
  <c r="G1104" i="38"/>
  <c r="H1104" i="38"/>
  <c r="G1105" i="38"/>
  <c r="H1105" i="38"/>
  <c r="G1106" i="38"/>
  <c r="H1106" i="38"/>
  <c r="G1107" i="38"/>
  <c r="H1107" i="38"/>
  <c r="G1108" i="38"/>
  <c r="H1108" i="38"/>
  <c r="G1109" i="38"/>
  <c r="H1109" i="38"/>
  <c r="G1110" i="38"/>
  <c r="H1110" i="38"/>
  <c r="G1111" i="38"/>
  <c r="H1111" i="38"/>
  <c r="G1112" i="38"/>
  <c r="H1112" i="38"/>
  <c r="G1113" i="38"/>
  <c r="H1113" i="38"/>
  <c r="G1114" i="38"/>
  <c r="H1114" i="38"/>
  <c r="G1115" i="38"/>
  <c r="H1115" i="38"/>
  <c r="G1116" i="38"/>
  <c r="H1116" i="38"/>
  <c r="G1117" i="38"/>
  <c r="H1117" i="38"/>
  <c r="G1118" i="38"/>
  <c r="H1118" i="38"/>
  <c r="G1119" i="38"/>
  <c r="H1119" i="38"/>
  <c r="G1120" i="38"/>
  <c r="H1120" i="38"/>
  <c r="G1121" i="38"/>
  <c r="H1121" i="38"/>
  <c r="G1122" i="38"/>
  <c r="H1122" i="38"/>
  <c r="G1123" i="38"/>
  <c r="H1123" i="38"/>
  <c r="G1124" i="38"/>
  <c r="H1124" i="38"/>
  <c r="G1125" i="38"/>
  <c r="H1125" i="38"/>
  <c r="G1126" i="38"/>
  <c r="H1126" i="38"/>
  <c r="G1127" i="38"/>
  <c r="H1127" i="38"/>
  <c r="G1128" i="38"/>
  <c r="H1128" i="38"/>
  <c r="G1129" i="38"/>
  <c r="H1129" i="38"/>
  <c r="G1130" i="38"/>
  <c r="H1130" i="38"/>
  <c r="G1131" i="38"/>
  <c r="H1131" i="38"/>
  <c r="G1132" i="38"/>
  <c r="H1132" i="38"/>
  <c r="G1133" i="38"/>
  <c r="H1133" i="38"/>
  <c r="G1134" i="38"/>
  <c r="H1134" i="38"/>
  <c r="G1135" i="38"/>
  <c r="H1135" i="38"/>
  <c r="G1136" i="38"/>
  <c r="H1136" i="38"/>
  <c r="G1137" i="38"/>
  <c r="H1137" i="38"/>
  <c r="G1138" i="38"/>
  <c r="H1138" i="38"/>
  <c r="G1139" i="38"/>
  <c r="H1139" i="38"/>
  <c r="G1140" i="38"/>
  <c r="H1140" i="38"/>
  <c r="G1141" i="38"/>
  <c r="H1141" i="38"/>
  <c r="G1142" i="38"/>
  <c r="H1142" i="38"/>
  <c r="G1143" i="38"/>
  <c r="H1143" i="38"/>
  <c r="G1144" i="38"/>
  <c r="H1144" i="38"/>
  <c r="G1145" i="38"/>
  <c r="H1145" i="38"/>
  <c r="G1146" i="38"/>
  <c r="H1146" i="38"/>
  <c r="G1147" i="38"/>
  <c r="H1147" i="38"/>
  <c r="G1148" i="38"/>
  <c r="H1148" i="38"/>
  <c r="G1149" i="38"/>
  <c r="H1149" i="38"/>
  <c r="G1150" i="38"/>
  <c r="H1150" i="38"/>
  <c r="G1151" i="38"/>
  <c r="H1151" i="38"/>
  <c r="G1152" i="38"/>
  <c r="H1152" i="38"/>
  <c r="G1153" i="38"/>
  <c r="H1153" i="38"/>
  <c r="G1154" i="38"/>
  <c r="H1154" i="38"/>
  <c r="G1155" i="38"/>
  <c r="H1155" i="38"/>
  <c r="G1156" i="38"/>
  <c r="H1156" i="38"/>
  <c r="G1157" i="38"/>
  <c r="H1157" i="38"/>
  <c r="G1158" i="38"/>
  <c r="H1158" i="38"/>
  <c r="G1159" i="38"/>
  <c r="H1159" i="38"/>
  <c r="G1160" i="38"/>
  <c r="H1160" i="38"/>
  <c r="G1161" i="38"/>
  <c r="H1161" i="38"/>
  <c r="G1162" i="38"/>
  <c r="H1162" i="38"/>
  <c r="G1163" i="38"/>
  <c r="H1163" i="38"/>
  <c r="G1164" i="38"/>
  <c r="H1164" i="38"/>
  <c r="G1165" i="38"/>
  <c r="H1165" i="38"/>
  <c r="G1166" i="38"/>
  <c r="H1166" i="38"/>
  <c r="G1167" i="38"/>
  <c r="H1167" i="38"/>
  <c r="G1168" i="38"/>
  <c r="H1168" i="38"/>
  <c r="G1169" i="38"/>
  <c r="H1169" i="38"/>
  <c r="G1170" i="38"/>
  <c r="H1170" i="38"/>
  <c r="G1171" i="38"/>
  <c r="H1171" i="38"/>
  <c r="G1172" i="38"/>
  <c r="H1172" i="38"/>
  <c r="G1173" i="38"/>
  <c r="H1173" i="38"/>
  <c r="G1174" i="38"/>
  <c r="H1174" i="38"/>
  <c r="G1175" i="38"/>
  <c r="H1175" i="38"/>
  <c r="G1176" i="38"/>
  <c r="H1176" i="38"/>
  <c r="G1177" i="38"/>
  <c r="H1177" i="38"/>
  <c r="G1178" i="38"/>
  <c r="H1178" i="38"/>
  <c r="G1179" i="38"/>
  <c r="H1179" i="38"/>
  <c r="G1180" i="38"/>
  <c r="H1180" i="38"/>
  <c r="G1181" i="38"/>
  <c r="H1181" i="38"/>
  <c r="G1182" i="38"/>
  <c r="H1182" i="38"/>
  <c r="G1183" i="38"/>
  <c r="H1183" i="38"/>
  <c r="G1184" i="38"/>
  <c r="H1184" i="38"/>
  <c r="G1185" i="38"/>
  <c r="H1185" i="38"/>
  <c r="G1186" i="38"/>
  <c r="H1186" i="38"/>
  <c r="G1187" i="38"/>
  <c r="H1187" i="38"/>
  <c r="G1188" i="38"/>
  <c r="H1188" i="38"/>
  <c r="G1189" i="38"/>
  <c r="H1189" i="38"/>
  <c r="G1190" i="38"/>
  <c r="H1190" i="38"/>
  <c r="G1191" i="38"/>
  <c r="H1191" i="38"/>
  <c r="G1192" i="38"/>
  <c r="H1192" i="38"/>
  <c r="G1193" i="38"/>
  <c r="H1193" i="38"/>
  <c r="G1194" i="38"/>
  <c r="H1194" i="38"/>
  <c r="G1195" i="38"/>
  <c r="H1195" i="38"/>
  <c r="G1196" i="38"/>
  <c r="H1196" i="38"/>
  <c r="G1197" i="38"/>
  <c r="H1197" i="38"/>
  <c r="G1198" i="38"/>
  <c r="H1198" i="38"/>
  <c r="G1199" i="38"/>
  <c r="H1199" i="38"/>
  <c r="G1200" i="38"/>
  <c r="H1200" i="38"/>
  <c r="G1201" i="38"/>
  <c r="H1201" i="38"/>
  <c r="G1202" i="38"/>
  <c r="H1202" i="38"/>
  <c r="G1203" i="38"/>
  <c r="H1203" i="38"/>
  <c r="G1204" i="38"/>
  <c r="H1204" i="38"/>
  <c r="G1205" i="38"/>
  <c r="H1205" i="38"/>
  <c r="G1206" i="38"/>
  <c r="H1206" i="38"/>
  <c r="G1207" i="38"/>
  <c r="H1207" i="38"/>
  <c r="G1208" i="38"/>
  <c r="H1208" i="38"/>
  <c r="G1209" i="38"/>
  <c r="H1209" i="38"/>
  <c r="G1210" i="38"/>
  <c r="H1210" i="38"/>
  <c r="G1211" i="38"/>
  <c r="H1211" i="38"/>
  <c r="G1212" i="38"/>
  <c r="H1212" i="38"/>
  <c r="G1213" i="38"/>
  <c r="H1213" i="38"/>
  <c r="G1214" i="38"/>
  <c r="H1214" i="38"/>
  <c r="G1215" i="38"/>
  <c r="H1215" i="38"/>
  <c r="G1216" i="38"/>
  <c r="H1216" i="38"/>
  <c r="G1217" i="38"/>
  <c r="H1217" i="38"/>
  <c r="G1218" i="38"/>
  <c r="H1218" i="38"/>
  <c r="G1219" i="38"/>
  <c r="H1219" i="38"/>
  <c r="G1220" i="38"/>
  <c r="H1220" i="38"/>
  <c r="G1221" i="38"/>
  <c r="H1221" i="38"/>
  <c r="G1222" i="38"/>
  <c r="H1222" i="38"/>
  <c r="G1223" i="38"/>
  <c r="H1223" i="38"/>
  <c r="G1224" i="38"/>
  <c r="H1224" i="38"/>
  <c r="G1225" i="38"/>
  <c r="H1225" i="38"/>
  <c r="G1226" i="38"/>
  <c r="H1226" i="38"/>
  <c r="G1227" i="38"/>
  <c r="H1227" i="38"/>
  <c r="G1228" i="38"/>
  <c r="H1228" i="38"/>
  <c r="G1229" i="38"/>
  <c r="H1229" i="38"/>
  <c r="G1230" i="38"/>
  <c r="H1230" i="38"/>
  <c r="G1231" i="38"/>
  <c r="H1231" i="38"/>
  <c r="G1232" i="38"/>
  <c r="H1232" i="38"/>
  <c r="G1233" i="38"/>
  <c r="H1233" i="38"/>
  <c r="G1234" i="38"/>
  <c r="H1234" i="38"/>
  <c r="G1235" i="38"/>
  <c r="H1235" i="38"/>
  <c r="G1236" i="38"/>
  <c r="H1236" i="38"/>
  <c r="G1237" i="38"/>
  <c r="H1237" i="38"/>
  <c r="G1238" i="38"/>
  <c r="H1238" i="38"/>
  <c r="G1239" i="38"/>
  <c r="H1239" i="38"/>
  <c r="G1240" i="38"/>
  <c r="H1240" i="38"/>
  <c r="G1241" i="38"/>
  <c r="H1241" i="38"/>
  <c r="G1242" i="38"/>
  <c r="H1242" i="38"/>
  <c r="G1243" i="38"/>
  <c r="H1243" i="38"/>
  <c r="G1244" i="38"/>
  <c r="H1244" i="38"/>
  <c r="G1245" i="38"/>
  <c r="H1245" i="38"/>
  <c r="G1246" i="38"/>
  <c r="H1246" i="38"/>
  <c r="G1247" i="38"/>
  <c r="H1247" i="38"/>
  <c r="G1248" i="38"/>
  <c r="H1248" i="38"/>
  <c r="G1249" i="38"/>
  <c r="H1249" i="38"/>
  <c r="G1250" i="38"/>
  <c r="H1250" i="38"/>
  <c r="G1251" i="38"/>
  <c r="H1251" i="38"/>
  <c r="G1252" i="38"/>
  <c r="H1252" i="38"/>
  <c r="G1253" i="38"/>
  <c r="H1253" i="38"/>
  <c r="G1254" i="38"/>
  <c r="H1254" i="38"/>
  <c r="G1255" i="38"/>
  <c r="H1255" i="38"/>
  <c r="G1256" i="38"/>
  <c r="H1256" i="38"/>
  <c r="G1257" i="38"/>
  <c r="H1257" i="38"/>
  <c r="G1258" i="38"/>
  <c r="H1258" i="38"/>
  <c r="G1259" i="38"/>
  <c r="H1259" i="38"/>
  <c r="G1260" i="38"/>
  <c r="H1260" i="38"/>
  <c r="G1261" i="38"/>
  <c r="H1261" i="38"/>
  <c r="G1262" i="38"/>
  <c r="H1262" i="38"/>
  <c r="G1263" i="38"/>
  <c r="H1263" i="38"/>
  <c r="G1264" i="38"/>
  <c r="H1264" i="38"/>
  <c r="G1265" i="38"/>
  <c r="H1265" i="38"/>
  <c r="G1266" i="38"/>
  <c r="H1266" i="38"/>
  <c r="G1267" i="38"/>
  <c r="H1267" i="38"/>
  <c r="G1268" i="38"/>
  <c r="H1268" i="38"/>
  <c r="G1269" i="38"/>
  <c r="H1269" i="38"/>
  <c r="G1270" i="38"/>
  <c r="H1270" i="38"/>
  <c r="G1271" i="38"/>
  <c r="H1271" i="38"/>
  <c r="G1272" i="38"/>
  <c r="H1272" i="38"/>
  <c r="G1273" i="38"/>
  <c r="H1273" i="38"/>
  <c r="G1274" i="38"/>
  <c r="H1274" i="38"/>
  <c r="G1275" i="38"/>
  <c r="H1275" i="38"/>
  <c r="G1276" i="38"/>
  <c r="H1276" i="38"/>
  <c r="G1277" i="38"/>
  <c r="H1277" i="38"/>
  <c r="G1278" i="38"/>
  <c r="H1278" i="38"/>
  <c r="G1279" i="38"/>
  <c r="H1279" i="38"/>
  <c r="G1280" i="38"/>
  <c r="H1280" i="38"/>
  <c r="G1281" i="38"/>
  <c r="H1281" i="38"/>
  <c r="G1282" i="38"/>
  <c r="H1282" i="38"/>
  <c r="G1283" i="38"/>
  <c r="H1283" i="38"/>
  <c r="G1284" i="38"/>
  <c r="H1284" i="38"/>
  <c r="G1285" i="38"/>
  <c r="H1285" i="38"/>
  <c r="G1286" i="38"/>
  <c r="H1286" i="38"/>
  <c r="G1287" i="38"/>
  <c r="H1287" i="38"/>
  <c r="G1288" i="38"/>
  <c r="H1288" i="38"/>
  <c r="G1289" i="38"/>
  <c r="H1289" i="38"/>
  <c r="G1290" i="38"/>
  <c r="H1290" i="38"/>
  <c r="G1291" i="38"/>
  <c r="H1291" i="38"/>
  <c r="G1292" i="38"/>
  <c r="H1292" i="38"/>
  <c r="G1293" i="38"/>
  <c r="H1293" i="38"/>
  <c r="G1294" i="38"/>
  <c r="H1294" i="38"/>
  <c r="G1295" i="38"/>
  <c r="H1295" i="38"/>
  <c r="G1296" i="38"/>
  <c r="H1296" i="38"/>
  <c r="G1297" i="38"/>
  <c r="H1297" i="38"/>
  <c r="G1298" i="38"/>
  <c r="H1298" i="38"/>
  <c r="G1299" i="38"/>
  <c r="H1299" i="38"/>
  <c r="G1300" i="38"/>
  <c r="H1300" i="38"/>
  <c r="G1301" i="38"/>
  <c r="H1301" i="38"/>
  <c r="G1302" i="38"/>
  <c r="H1302" i="38"/>
  <c r="G1303" i="38"/>
  <c r="H1303" i="38"/>
  <c r="G1304" i="38"/>
  <c r="H1304" i="38"/>
  <c r="G1305" i="38"/>
  <c r="H1305" i="38"/>
  <c r="G1306" i="38"/>
  <c r="H1306" i="38"/>
  <c r="G1307" i="38"/>
  <c r="H1307" i="38"/>
  <c r="G1308" i="38"/>
  <c r="H1308" i="38"/>
  <c r="G1309" i="38"/>
  <c r="H1309" i="38"/>
  <c r="G1310" i="38"/>
  <c r="H1310" i="38"/>
  <c r="G1311" i="38"/>
  <c r="H1311" i="38"/>
  <c r="G1312" i="38"/>
  <c r="H1312" i="38"/>
  <c r="G1313" i="38"/>
  <c r="H1313" i="38"/>
  <c r="G1314" i="38"/>
  <c r="H1314" i="38"/>
  <c r="G1315" i="38"/>
  <c r="H1315" i="38"/>
  <c r="G1316" i="38"/>
  <c r="H1316" i="38"/>
  <c r="G1317" i="38"/>
  <c r="H1317" i="38"/>
  <c r="G1318" i="38"/>
  <c r="H1318" i="38"/>
  <c r="G1319" i="38"/>
  <c r="H1319" i="38"/>
  <c r="G1320" i="38"/>
  <c r="H1320" i="38"/>
  <c r="G1321" i="38"/>
  <c r="H1321" i="38"/>
  <c r="G1322" i="38"/>
  <c r="H1322" i="38"/>
  <c r="G1323" i="38"/>
  <c r="H1323" i="38"/>
  <c r="G1324" i="38"/>
  <c r="H1324" i="38"/>
  <c r="G1325" i="38"/>
  <c r="H1325" i="38"/>
  <c r="G1326" i="38"/>
  <c r="H1326" i="38"/>
  <c r="G1327" i="38"/>
  <c r="H1327" i="38"/>
  <c r="G1328" i="38"/>
  <c r="H1328" i="38"/>
  <c r="G1329" i="38"/>
  <c r="H1329" i="38"/>
  <c r="G1330" i="38"/>
  <c r="H1330" i="38"/>
  <c r="G1331" i="38"/>
  <c r="H1331" i="38"/>
  <c r="G1332" i="38"/>
  <c r="H1332" i="38"/>
  <c r="G1333" i="38"/>
  <c r="H1333" i="38"/>
  <c r="G1334" i="38"/>
  <c r="H1334" i="38"/>
  <c r="G1335" i="38"/>
  <c r="H1335" i="38"/>
  <c r="G1336" i="38"/>
  <c r="H1336" i="38"/>
  <c r="G1337" i="38"/>
  <c r="H1337" i="38"/>
  <c r="G1338" i="38"/>
  <c r="H1338" i="38"/>
  <c r="G1339" i="38"/>
  <c r="H1339" i="38"/>
  <c r="G1340" i="38"/>
  <c r="H1340" i="38"/>
  <c r="G1341" i="38"/>
  <c r="H1341" i="38"/>
  <c r="G1342" i="38"/>
  <c r="H1342" i="38"/>
  <c r="G1343" i="38"/>
  <c r="H1343" i="38"/>
  <c r="G1344" i="38"/>
  <c r="H1344" i="38"/>
  <c r="G1345" i="38"/>
  <c r="H1345" i="38"/>
  <c r="G1346" i="38"/>
  <c r="H1346" i="38"/>
  <c r="G1347" i="38"/>
  <c r="H1347" i="38"/>
  <c r="G1348" i="38"/>
  <c r="H1348" i="38"/>
  <c r="G1349" i="38"/>
  <c r="H1349" i="38"/>
  <c r="G1350" i="38"/>
  <c r="H1350" i="38"/>
  <c r="G1351" i="38"/>
  <c r="H1351" i="38"/>
  <c r="G1352" i="38"/>
  <c r="H1352" i="38"/>
  <c r="G1353" i="38"/>
  <c r="H1353" i="38"/>
  <c r="G1354" i="38"/>
  <c r="H1354" i="38"/>
  <c r="G1355" i="38"/>
  <c r="H1355" i="38"/>
  <c r="G1356" i="38"/>
  <c r="H1356" i="38"/>
  <c r="G1357" i="38"/>
  <c r="H1357" i="38"/>
  <c r="G1358" i="38"/>
  <c r="H1358" i="38"/>
  <c r="G1359" i="38"/>
  <c r="H1359" i="38"/>
  <c r="G1360" i="38"/>
  <c r="H1360" i="38"/>
  <c r="G1361" i="38"/>
  <c r="H1361" i="38"/>
  <c r="G1362" i="38"/>
  <c r="H1362" i="38"/>
  <c r="G1363" i="38"/>
  <c r="H1363" i="38"/>
  <c r="G1364" i="38"/>
  <c r="H1364" i="38"/>
  <c r="G1365" i="38"/>
  <c r="H1365" i="38"/>
  <c r="G1366" i="38"/>
  <c r="H1366" i="38"/>
  <c r="G1367" i="38"/>
  <c r="H1367" i="38"/>
  <c r="G1368" i="38"/>
  <c r="H1368" i="38"/>
  <c r="G1369" i="38"/>
  <c r="H1369" i="38"/>
  <c r="G1370" i="38"/>
  <c r="H1370" i="38"/>
  <c r="G1371" i="38"/>
  <c r="H1371" i="38"/>
  <c r="G1372" i="38"/>
  <c r="H1372" i="38"/>
  <c r="G1373" i="38"/>
  <c r="H1373" i="38"/>
  <c r="G1374" i="38"/>
  <c r="H1374" i="38"/>
  <c r="G1375" i="38"/>
  <c r="H1375" i="38"/>
  <c r="G1376" i="38"/>
  <c r="H1376" i="38"/>
  <c r="G1377" i="38"/>
  <c r="H1377" i="38"/>
  <c r="G1378" i="38"/>
  <c r="H1378" i="38"/>
  <c r="G1379" i="38"/>
  <c r="H1379" i="38"/>
  <c r="G1380" i="38"/>
  <c r="H1380" i="38"/>
  <c r="G1381" i="38"/>
  <c r="H1381" i="38"/>
  <c r="G1382" i="38"/>
  <c r="H1382" i="38"/>
  <c r="G1383" i="38"/>
  <c r="H1383" i="38"/>
  <c r="G1384" i="38"/>
  <c r="H1384" i="38"/>
  <c r="G1385" i="38"/>
  <c r="H1385" i="38"/>
  <c r="G1386" i="38"/>
  <c r="H1386" i="38"/>
  <c r="G1387" i="38"/>
  <c r="H1387" i="38"/>
  <c r="G1388" i="38"/>
  <c r="H1388" i="38"/>
  <c r="G1389" i="38"/>
  <c r="H1389" i="38"/>
  <c r="G1390" i="38"/>
  <c r="H1390" i="38"/>
  <c r="G1391" i="38"/>
  <c r="H1391" i="38"/>
  <c r="G1392" i="38"/>
  <c r="H1392" i="38"/>
  <c r="G1393" i="38"/>
  <c r="H1393" i="38"/>
  <c r="G1394" i="38"/>
  <c r="H1394" i="38"/>
  <c r="G1395" i="38"/>
  <c r="H1395" i="38"/>
  <c r="G1396" i="38"/>
  <c r="H1396" i="38"/>
  <c r="G1397" i="38"/>
  <c r="H1397" i="38"/>
  <c r="G1398" i="38"/>
  <c r="H1398" i="38"/>
  <c r="G1399" i="38"/>
  <c r="H1399" i="38"/>
  <c r="G1400" i="38"/>
  <c r="H1400" i="38"/>
  <c r="G1401" i="38"/>
  <c r="H1401" i="38"/>
  <c r="G1402" i="38"/>
  <c r="H1402" i="38"/>
  <c r="G1403" i="38"/>
  <c r="H1403" i="38"/>
  <c r="G1404" i="38"/>
  <c r="H1404" i="38"/>
  <c r="G1405" i="38"/>
  <c r="H1405" i="38"/>
  <c r="G1406" i="38"/>
  <c r="H1406" i="38"/>
  <c r="G1407" i="38"/>
  <c r="H1407" i="38"/>
  <c r="G1408" i="38"/>
  <c r="H1408" i="38"/>
  <c r="G1409" i="38"/>
  <c r="H1409" i="38"/>
  <c r="G1410" i="38"/>
  <c r="H1410" i="38"/>
  <c r="G1411" i="38"/>
  <c r="H1411" i="38"/>
  <c r="G1412" i="38"/>
  <c r="H1412" i="38"/>
  <c r="G1413" i="38"/>
  <c r="H1413" i="38"/>
  <c r="G1414" i="38"/>
  <c r="H1414" i="38"/>
  <c r="G1415" i="38"/>
  <c r="H1415" i="38"/>
  <c r="G1416" i="38"/>
  <c r="H1416" i="38"/>
  <c r="G1417" i="38"/>
  <c r="H1417" i="38"/>
  <c r="G1418" i="38"/>
  <c r="H1418" i="38"/>
  <c r="G1419" i="38"/>
  <c r="H1419" i="38"/>
  <c r="G1420" i="38"/>
  <c r="H1420" i="38"/>
  <c r="G1421" i="38"/>
  <c r="H1421" i="38"/>
  <c r="G1422" i="38"/>
  <c r="H1422" i="38"/>
  <c r="G1423" i="38"/>
  <c r="H1423" i="38"/>
  <c r="G1424" i="38"/>
  <c r="H1424" i="38"/>
  <c r="G1425" i="38"/>
  <c r="H1425" i="38"/>
  <c r="G1426" i="38"/>
  <c r="H1426" i="38"/>
  <c r="G1427" i="38"/>
  <c r="H1427" i="38"/>
  <c r="G1428" i="38"/>
  <c r="H1428" i="38"/>
  <c r="G1429" i="38"/>
  <c r="H1429" i="38"/>
  <c r="G1430" i="38"/>
  <c r="H1430" i="38"/>
  <c r="G1431" i="38"/>
  <c r="H1431" i="38"/>
  <c r="G1432" i="38"/>
  <c r="H1432" i="38"/>
  <c r="G1433" i="38"/>
  <c r="H1433" i="38"/>
  <c r="G1434" i="38"/>
  <c r="H1434" i="38"/>
  <c r="G1435" i="38"/>
  <c r="H1435" i="38"/>
  <c r="G1436" i="38"/>
  <c r="H1436" i="38"/>
  <c r="G1437" i="38"/>
  <c r="H1437" i="38"/>
  <c r="G1438" i="38"/>
  <c r="H1438" i="38"/>
  <c r="G1439" i="38"/>
  <c r="H1439" i="38"/>
  <c r="G1440" i="38"/>
  <c r="H1440" i="38"/>
  <c r="G1441" i="38"/>
  <c r="H1441" i="38"/>
  <c r="G1442" i="38"/>
  <c r="H1442" i="38"/>
  <c r="G1443" i="38"/>
  <c r="H1443" i="38"/>
  <c r="G1444" i="38"/>
  <c r="H1444" i="38"/>
  <c r="G1445" i="38"/>
  <c r="H1445" i="38"/>
  <c r="G1446" i="38"/>
  <c r="H1446" i="38"/>
  <c r="G1447" i="38"/>
  <c r="H1447" i="38"/>
  <c r="G1448" i="38"/>
  <c r="H1448" i="38"/>
  <c r="G1449" i="38"/>
  <c r="H1449" i="38"/>
  <c r="G1450" i="38"/>
  <c r="H1450" i="38"/>
  <c r="G1451" i="38"/>
  <c r="H1451" i="38"/>
  <c r="G1452" i="38"/>
  <c r="H1452" i="38"/>
  <c r="G1453" i="38"/>
  <c r="H1453" i="38"/>
  <c r="G1454" i="38"/>
  <c r="H1454" i="38"/>
  <c r="G1455" i="38"/>
  <c r="H1455" i="38"/>
  <c r="G1456" i="38"/>
  <c r="H1456" i="38"/>
  <c r="G1457" i="38"/>
  <c r="H1457" i="38"/>
  <c r="G1458" i="38"/>
  <c r="H1458" i="38"/>
  <c r="G1459" i="38"/>
  <c r="H1459" i="38"/>
  <c r="G1460" i="38"/>
  <c r="H1460" i="38"/>
  <c r="G1461" i="38"/>
  <c r="H1461" i="38"/>
  <c r="G1462" i="38"/>
  <c r="H1462" i="38"/>
  <c r="G1463" i="38"/>
  <c r="H1463" i="38"/>
  <c r="G1464" i="38"/>
  <c r="H1464" i="38"/>
  <c r="G1465" i="38"/>
  <c r="H1465" i="38"/>
  <c r="G1466" i="38"/>
  <c r="H1466" i="38"/>
  <c r="G1467" i="38"/>
  <c r="H1467" i="38"/>
  <c r="G1468" i="38"/>
  <c r="H1468" i="38"/>
  <c r="G1469" i="38"/>
  <c r="H1469" i="38"/>
  <c r="G1470" i="38"/>
  <c r="H1470" i="38"/>
  <c r="G1471" i="38"/>
  <c r="H1471" i="38"/>
  <c r="G1472" i="38"/>
  <c r="H1472" i="38"/>
  <c r="G1473" i="38"/>
  <c r="H1473" i="38"/>
  <c r="G1474" i="38"/>
  <c r="H1474" i="38"/>
  <c r="G1475" i="38"/>
  <c r="H1475" i="38"/>
  <c r="G1476" i="38"/>
  <c r="H1476" i="38"/>
  <c r="G1477" i="38"/>
  <c r="H1477" i="38"/>
  <c r="G1478" i="38"/>
  <c r="H1478" i="38"/>
  <c r="G1479" i="38"/>
  <c r="H1479" i="38"/>
  <c r="G1480" i="38"/>
  <c r="H1480" i="38"/>
  <c r="G1481" i="38"/>
  <c r="H1481" i="38"/>
  <c r="G1482" i="38"/>
  <c r="H1482" i="38"/>
  <c r="G1483" i="38"/>
  <c r="H1483" i="38"/>
  <c r="G1484" i="38"/>
  <c r="H1484" i="38"/>
  <c r="G1485" i="38"/>
  <c r="H1485" i="38"/>
  <c r="G1486" i="38"/>
  <c r="H1486" i="38"/>
  <c r="G1487" i="38"/>
  <c r="H1487" i="38"/>
  <c r="G1488" i="38"/>
  <c r="H1488" i="38"/>
  <c r="G1489" i="38"/>
  <c r="H1489" i="38"/>
  <c r="G1490" i="38"/>
  <c r="H1490" i="38"/>
  <c r="G1491" i="38"/>
  <c r="H1491" i="38"/>
  <c r="G1492" i="38"/>
  <c r="H1492" i="38"/>
  <c r="G1493" i="38"/>
  <c r="H1493" i="38"/>
  <c r="G1494" i="38"/>
  <c r="H1494" i="38"/>
  <c r="G1495" i="38"/>
  <c r="H1495" i="38"/>
  <c r="G1496" i="38"/>
  <c r="H1496" i="38"/>
  <c r="G1497" i="38"/>
  <c r="H1497" i="38"/>
  <c r="G1498" i="38"/>
  <c r="H1498" i="38"/>
  <c r="G1499" i="38"/>
  <c r="H1499" i="38"/>
  <c r="G1500" i="38"/>
  <c r="H1500" i="38"/>
  <c r="G1501" i="38"/>
  <c r="H1501" i="38"/>
  <c r="G1502" i="38"/>
  <c r="H1502" i="38"/>
  <c r="G1503" i="38"/>
  <c r="H1503" i="38"/>
  <c r="G1504" i="38"/>
  <c r="H1504" i="38"/>
  <c r="G1505" i="38"/>
  <c r="H1505" i="38"/>
  <c r="G1506" i="38"/>
  <c r="H1506" i="38"/>
  <c r="G1507" i="38"/>
  <c r="H1507" i="38"/>
  <c r="G1508" i="38"/>
  <c r="H1508" i="38"/>
  <c r="G1509" i="38"/>
  <c r="H1509" i="38"/>
  <c r="G1510" i="38"/>
  <c r="H1510" i="38"/>
  <c r="G1511" i="38"/>
  <c r="H1511" i="38"/>
  <c r="G1512" i="38"/>
  <c r="H1512" i="38"/>
  <c r="G1513" i="38"/>
  <c r="H1513" i="38"/>
  <c r="G1514" i="38"/>
  <c r="H1514" i="38"/>
  <c r="G1515" i="38"/>
  <c r="H1515" i="38"/>
  <c r="G1516" i="38"/>
  <c r="H1516" i="38"/>
  <c r="G1517" i="38"/>
  <c r="H1517" i="38"/>
  <c r="G1518" i="38"/>
  <c r="H1518" i="38"/>
  <c r="G1519" i="38"/>
  <c r="H1519" i="38"/>
  <c r="G1520" i="38"/>
  <c r="H1520" i="38"/>
  <c r="G1521" i="38"/>
  <c r="H1521" i="38"/>
  <c r="G1522" i="38"/>
  <c r="H1522" i="38"/>
  <c r="G1523" i="38"/>
  <c r="H1523" i="38"/>
  <c r="G1524" i="38"/>
  <c r="H1524" i="38"/>
  <c r="G1525" i="38"/>
  <c r="H1525" i="38"/>
  <c r="G1526" i="38"/>
  <c r="H1526" i="38"/>
  <c r="G1527" i="38"/>
  <c r="H1527" i="38"/>
  <c r="G1528" i="38"/>
  <c r="H1528" i="38"/>
  <c r="G1529" i="38"/>
  <c r="H1529" i="38"/>
  <c r="G1530" i="38"/>
  <c r="H1530" i="38"/>
  <c r="G1531" i="38"/>
  <c r="H1531" i="38"/>
  <c r="G1532" i="38"/>
  <c r="H1532" i="38"/>
  <c r="G1533" i="38"/>
  <c r="H1533" i="38"/>
  <c r="G1534" i="38"/>
  <c r="H1534" i="38"/>
  <c r="G1535" i="38"/>
  <c r="H1535" i="38"/>
  <c r="G1536" i="38"/>
  <c r="H1536" i="38"/>
  <c r="G1537" i="38"/>
  <c r="H1537" i="38"/>
  <c r="G1538" i="38"/>
  <c r="H1538" i="38"/>
  <c r="G1539" i="38"/>
  <c r="H1539" i="38"/>
  <c r="G1540" i="38"/>
  <c r="H1540" i="38"/>
  <c r="G1541" i="38"/>
  <c r="H1541" i="38"/>
  <c r="G1542" i="38"/>
  <c r="H1542" i="38"/>
  <c r="G1543" i="38"/>
  <c r="H1543" i="38"/>
  <c r="G1544" i="38"/>
  <c r="H1544" i="38"/>
  <c r="G1545" i="38"/>
  <c r="H1545" i="38"/>
  <c r="G1546" i="38"/>
  <c r="H1546" i="38"/>
  <c r="G1547" i="38"/>
  <c r="H1547" i="38"/>
  <c r="G1548" i="38"/>
  <c r="H1548" i="38"/>
  <c r="G1549" i="38"/>
  <c r="H1549" i="38"/>
  <c r="G1550" i="38"/>
  <c r="H1550" i="38"/>
  <c r="G1551" i="38"/>
  <c r="H1551" i="38"/>
  <c r="G1552" i="38"/>
  <c r="H1552" i="38"/>
  <c r="G1553" i="38"/>
  <c r="H1553" i="38"/>
  <c r="G1554" i="38"/>
  <c r="H1554" i="38"/>
  <c r="G1555" i="38"/>
  <c r="H1555" i="38"/>
  <c r="G1556" i="38"/>
  <c r="H1556" i="38"/>
  <c r="G1557" i="38"/>
  <c r="H1557" i="38"/>
  <c r="G1558" i="38"/>
  <c r="H1558" i="38"/>
  <c r="G1559" i="38"/>
  <c r="H1559" i="38"/>
  <c r="G1560" i="38"/>
  <c r="H1560" i="38"/>
  <c r="G1561" i="38"/>
  <c r="H1561" i="38"/>
  <c r="G1562" i="38"/>
  <c r="H1562" i="38"/>
  <c r="G1563" i="38"/>
  <c r="H1563" i="38"/>
  <c r="G1564" i="38"/>
  <c r="H1564" i="38"/>
  <c r="G1565" i="38"/>
  <c r="H1565" i="38"/>
  <c r="G1566" i="38"/>
  <c r="H1566" i="38"/>
  <c r="G1567" i="38"/>
  <c r="H1567" i="38"/>
  <c r="G1568" i="38"/>
  <c r="H1568" i="38"/>
  <c r="G1569" i="38"/>
  <c r="H1569" i="38"/>
  <c r="G1570" i="38"/>
  <c r="H1570" i="38"/>
  <c r="G1571" i="38"/>
  <c r="H1571" i="38"/>
  <c r="G1572" i="38"/>
  <c r="H1572" i="38"/>
  <c r="G1573" i="38"/>
  <c r="H1573" i="38"/>
  <c r="G1574" i="38"/>
  <c r="H1574" i="38"/>
  <c r="G1575" i="38"/>
  <c r="H1575" i="38"/>
  <c r="G1576" i="38"/>
  <c r="H1576" i="38"/>
  <c r="G1577" i="38"/>
  <c r="H1577" i="38"/>
  <c r="G1578" i="38"/>
  <c r="H1578" i="38"/>
  <c r="G1579" i="38"/>
  <c r="H1579" i="38"/>
  <c r="G1580" i="38"/>
  <c r="H1580" i="38"/>
  <c r="G1581" i="38"/>
  <c r="H1581" i="38"/>
  <c r="G1582" i="38"/>
  <c r="H1582" i="38"/>
  <c r="G1583" i="38"/>
  <c r="H1583" i="38"/>
  <c r="G1584" i="38"/>
  <c r="H1584" i="38"/>
  <c r="G1585" i="38"/>
  <c r="H1585" i="38"/>
  <c r="G1586" i="38"/>
  <c r="H1586" i="38"/>
  <c r="G1587" i="38"/>
  <c r="H1587" i="38"/>
  <c r="G1588" i="38"/>
  <c r="H1588" i="38"/>
  <c r="G1589" i="38"/>
  <c r="H1589" i="38"/>
  <c r="G1590" i="38"/>
  <c r="H1590" i="38"/>
  <c r="G1591" i="38"/>
  <c r="H1591" i="38"/>
  <c r="G1592" i="38"/>
  <c r="H1592" i="38"/>
  <c r="G1593" i="38"/>
  <c r="H1593" i="38"/>
  <c r="G1594" i="38"/>
  <c r="H1594" i="38"/>
  <c r="G1595" i="38"/>
  <c r="H1595" i="38"/>
  <c r="G1596" i="38"/>
  <c r="H1596" i="38"/>
  <c r="G1597" i="38"/>
  <c r="H1597" i="38"/>
  <c r="G1598" i="38"/>
  <c r="H1598" i="38"/>
  <c r="G1599" i="38"/>
  <c r="H1599" i="38"/>
  <c r="G1600" i="38"/>
  <c r="H1600" i="38"/>
  <c r="G1601" i="38"/>
  <c r="H1601" i="38"/>
  <c r="G1602" i="38"/>
  <c r="H1602" i="38"/>
  <c r="G1603" i="38"/>
  <c r="H1603" i="38"/>
  <c r="G1604" i="38"/>
  <c r="H1604" i="38"/>
  <c r="G1605" i="38"/>
  <c r="H1605" i="38"/>
  <c r="G1606" i="38"/>
  <c r="H1606" i="38"/>
  <c r="G1607" i="38"/>
  <c r="H1607" i="38"/>
  <c r="G1608" i="38"/>
  <c r="H1608" i="38"/>
  <c r="G1609" i="38"/>
  <c r="H1609" i="38"/>
  <c r="G1610" i="38"/>
  <c r="H1610" i="38"/>
  <c r="G1611" i="38"/>
  <c r="H1611" i="38"/>
  <c r="G1612" i="38"/>
  <c r="H1612" i="38"/>
  <c r="G1613" i="38"/>
  <c r="H1613" i="38"/>
  <c r="G1614" i="38"/>
  <c r="H1614" i="38"/>
  <c r="G1615" i="38"/>
  <c r="H1615" i="38"/>
  <c r="G1616" i="38"/>
  <c r="H1616" i="38"/>
  <c r="G1617" i="38"/>
  <c r="H1617" i="38"/>
  <c r="G1618" i="38"/>
  <c r="H1618" i="38"/>
  <c r="G1619" i="38"/>
  <c r="H1619" i="38"/>
  <c r="G1620" i="38"/>
  <c r="H1620" i="38"/>
  <c r="G1621" i="38"/>
  <c r="H1621" i="38"/>
  <c r="G1622" i="38"/>
  <c r="H1622" i="38"/>
  <c r="G1623" i="38"/>
  <c r="H1623" i="38"/>
  <c r="G1624" i="38"/>
  <c r="H1624" i="38"/>
  <c r="G1625" i="38"/>
  <c r="H1625" i="38"/>
  <c r="G1626" i="38"/>
  <c r="H1626" i="38"/>
  <c r="G1627" i="38"/>
  <c r="H1627" i="38"/>
  <c r="G1628" i="38"/>
  <c r="H1628" i="38"/>
  <c r="G1629" i="38"/>
  <c r="H1629" i="38"/>
  <c r="G1630" i="38"/>
  <c r="H1630" i="38"/>
  <c r="G1631" i="38"/>
  <c r="H1631" i="38"/>
  <c r="G1632" i="38"/>
  <c r="H1632" i="38"/>
  <c r="G1633" i="38"/>
  <c r="H1633" i="38"/>
  <c r="G1634" i="38"/>
  <c r="H1634" i="38"/>
  <c r="G1635" i="38"/>
  <c r="H1635" i="38"/>
  <c r="G1636" i="38"/>
  <c r="H1636" i="38"/>
  <c r="G1637" i="38"/>
  <c r="H1637" i="38"/>
  <c r="G1638" i="38"/>
  <c r="H1638" i="38"/>
  <c r="G1639" i="38"/>
  <c r="H1639" i="38"/>
  <c r="G1640" i="38"/>
  <c r="H1640" i="38"/>
  <c r="G1641" i="38"/>
  <c r="H1641" i="38"/>
  <c r="G1642" i="38"/>
  <c r="H1642" i="38"/>
  <c r="G1643" i="38"/>
  <c r="H1643" i="38"/>
  <c r="G1644" i="38"/>
  <c r="H1644" i="38"/>
  <c r="G1645" i="38"/>
  <c r="H1645" i="38"/>
  <c r="G1646" i="38"/>
  <c r="H1646" i="38"/>
  <c r="G1647" i="38"/>
  <c r="H1647" i="38"/>
  <c r="G1648" i="38"/>
  <c r="H1648" i="38"/>
  <c r="G1649" i="38"/>
  <c r="H1649" i="38"/>
  <c r="G1650" i="38"/>
  <c r="H1650" i="38"/>
  <c r="G1651" i="38"/>
  <c r="H1651" i="38"/>
  <c r="G1652" i="38"/>
  <c r="H1652" i="38"/>
  <c r="G1653" i="38"/>
  <c r="H1653" i="38"/>
  <c r="G1654" i="38"/>
  <c r="H1654" i="38"/>
  <c r="G1655" i="38"/>
  <c r="H1655" i="38"/>
  <c r="G1656" i="38"/>
  <c r="H1656" i="38"/>
  <c r="G1657" i="38"/>
  <c r="H1657" i="38"/>
  <c r="G1658" i="38"/>
  <c r="H1658" i="38"/>
  <c r="G1659" i="38"/>
  <c r="H1659" i="38"/>
  <c r="G1660" i="38"/>
  <c r="H1660" i="38"/>
  <c r="G1661" i="38"/>
  <c r="H1661" i="38"/>
  <c r="G1662" i="38"/>
  <c r="H1662" i="38"/>
  <c r="G1663" i="38"/>
  <c r="H1663" i="38"/>
  <c r="G1664" i="38"/>
  <c r="H1664" i="38"/>
  <c r="G1665" i="38"/>
  <c r="H1665" i="38"/>
  <c r="G1666" i="38"/>
  <c r="H1666" i="38"/>
  <c r="G1667" i="38"/>
  <c r="H1667" i="38"/>
  <c r="G1668" i="38"/>
  <c r="H1668" i="38"/>
  <c r="G1669" i="38"/>
  <c r="H1669" i="38"/>
  <c r="G1670" i="38"/>
  <c r="H1670" i="38"/>
  <c r="G1671" i="38"/>
  <c r="H1671" i="38"/>
  <c r="G1672" i="38"/>
  <c r="H1672" i="38"/>
  <c r="G1673" i="38"/>
  <c r="H1673" i="38"/>
  <c r="G1674" i="38"/>
  <c r="H1674" i="38"/>
  <c r="G1675" i="38"/>
  <c r="H1675" i="38"/>
  <c r="G1676" i="38"/>
  <c r="H1676" i="38"/>
  <c r="G1677" i="38"/>
  <c r="H1677" i="38"/>
  <c r="G1678" i="38"/>
  <c r="H1678" i="38"/>
  <c r="G1679" i="38"/>
  <c r="H1679" i="38"/>
  <c r="G1680" i="38"/>
  <c r="H1680" i="38"/>
  <c r="G1681" i="38"/>
  <c r="H1681" i="38"/>
  <c r="G1682" i="38"/>
  <c r="H1682" i="38"/>
  <c r="G1683" i="38"/>
  <c r="H1683" i="38"/>
  <c r="G1684" i="38"/>
  <c r="H1684" i="38"/>
  <c r="G1685" i="38"/>
  <c r="H1685" i="38"/>
  <c r="G1686" i="38"/>
  <c r="H1686" i="38"/>
  <c r="G1687" i="38"/>
  <c r="H1687" i="38"/>
  <c r="G1688" i="38"/>
  <c r="H1688" i="38"/>
  <c r="G1689" i="38"/>
  <c r="H1689" i="38"/>
  <c r="G1690" i="38"/>
  <c r="H1690" i="38"/>
  <c r="G1691" i="38"/>
  <c r="H1691" i="38"/>
  <c r="G1692" i="38"/>
  <c r="H1692" i="38"/>
  <c r="G1693" i="38"/>
  <c r="H1693" i="38"/>
  <c r="G1694" i="38"/>
  <c r="H1694" i="38"/>
  <c r="G1695" i="38"/>
  <c r="H1695" i="38"/>
  <c r="G1696" i="38"/>
  <c r="H1696" i="38"/>
  <c r="G1697" i="38"/>
  <c r="H1697" i="38"/>
  <c r="G1698" i="38"/>
  <c r="H1698" i="38"/>
  <c r="G1699" i="38"/>
  <c r="H1699" i="38"/>
  <c r="G1700" i="38"/>
  <c r="H1700" i="38"/>
  <c r="G1701" i="38"/>
  <c r="H1701" i="38"/>
  <c r="G1702" i="38"/>
  <c r="H1702" i="38"/>
  <c r="G1703" i="38"/>
  <c r="H1703" i="38"/>
  <c r="G1704" i="38"/>
  <c r="H1704" i="38"/>
  <c r="G1705" i="38"/>
  <c r="H1705" i="38"/>
  <c r="G1706" i="38"/>
  <c r="H1706" i="38"/>
  <c r="G1707" i="38"/>
  <c r="H1707" i="38"/>
  <c r="G1708" i="38"/>
  <c r="H1708" i="38"/>
  <c r="G1709" i="38"/>
  <c r="H1709" i="38"/>
  <c r="G1710" i="38"/>
  <c r="H1710" i="38"/>
  <c r="G1711" i="38"/>
  <c r="H1711" i="38"/>
  <c r="G1712" i="38"/>
  <c r="H1712" i="38"/>
  <c r="G1713" i="38"/>
  <c r="H1713" i="38"/>
  <c r="G1714" i="38"/>
  <c r="H1714" i="38"/>
  <c r="G1715" i="38"/>
  <c r="H1715" i="38"/>
  <c r="G1716" i="38"/>
  <c r="H1716" i="38"/>
  <c r="G1717" i="38"/>
  <c r="H1717" i="38"/>
  <c r="G1718" i="38"/>
  <c r="H1718" i="38"/>
  <c r="G1719" i="38"/>
  <c r="H1719" i="38"/>
  <c r="G1720" i="38"/>
  <c r="H1720" i="38"/>
  <c r="G1721" i="38"/>
  <c r="H1721" i="38"/>
  <c r="G1722" i="38"/>
  <c r="H1722" i="38"/>
  <c r="G1723" i="38"/>
  <c r="H1723" i="38"/>
  <c r="G1724" i="38"/>
  <c r="H1724" i="38"/>
  <c r="G1725" i="38"/>
  <c r="H1725" i="38"/>
  <c r="G1726" i="38"/>
  <c r="H1726" i="38"/>
  <c r="G1727" i="38"/>
  <c r="H1727" i="38"/>
  <c r="G1728" i="38"/>
  <c r="H1728" i="38"/>
  <c r="G1729" i="38"/>
  <c r="H1729" i="38"/>
  <c r="G1730" i="38"/>
  <c r="H1730" i="38"/>
  <c r="G1731" i="38"/>
  <c r="H1731" i="38"/>
  <c r="G1732" i="38"/>
  <c r="H1732" i="38"/>
  <c r="G1733" i="38"/>
  <c r="H1733" i="38"/>
  <c r="G1734" i="38"/>
  <c r="H1734" i="38"/>
  <c r="G1735" i="38"/>
  <c r="H1735" i="38"/>
  <c r="G1736" i="38"/>
  <c r="H1736" i="38"/>
  <c r="G1737" i="38"/>
  <c r="H1737" i="38"/>
  <c r="G1738" i="38"/>
  <c r="H1738" i="38"/>
  <c r="G1739" i="38"/>
  <c r="H1739" i="38"/>
  <c r="G1740" i="38"/>
  <c r="H1740" i="38"/>
  <c r="G1741" i="38"/>
  <c r="H1741" i="38"/>
  <c r="G1742" i="38"/>
  <c r="H1742" i="38"/>
  <c r="G1743" i="38"/>
  <c r="H1743" i="38"/>
  <c r="G1744" i="38"/>
  <c r="H1744" i="38"/>
  <c r="G1745" i="38"/>
  <c r="H1745" i="38"/>
  <c r="G1746" i="38"/>
  <c r="H1746" i="38"/>
  <c r="G1747" i="38"/>
  <c r="H1747" i="38"/>
  <c r="G1748" i="38"/>
  <c r="H1748" i="38"/>
  <c r="G1749" i="38"/>
  <c r="H1749" i="38"/>
  <c r="G1750" i="38"/>
  <c r="H1750" i="38"/>
  <c r="G1751" i="38"/>
  <c r="H1751" i="38"/>
  <c r="G1752" i="38"/>
  <c r="H1752" i="38"/>
  <c r="G1753" i="38"/>
  <c r="H1753" i="38"/>
  <c r="G1754" i="38"/>
  <c r="H1754" i="38"/>
  <c r="G1755" i="38"/>
  <c r="H1755" i="38"/>
  <c r="G1756" i="38"/>
  <c r="H1756" i="38"/>
  <c r="G1757" i="38"/>
  <c r="H1757" i="38"/>
  <c r="G1758" i="38"/>
  <c r="H1758" i="38"/>
  <c r="G1759" i="38"/>
  <c r="H1759" i="38"/>
  <c r="G1760" i="38"/>
  <c r="H1760" i="38"/>
  <c r="G1761" i="38"/>
  <c r="H1761" i="38"/>
  <c r="G1762" i="38"/>
  <c r="H1762" i="38"/>
  <c r="G1763" i="38"/>
  <c r="H1763" i="38"/>
  <c r="G1764" i="38"/>
  <c r="H1764" i="38"/>
  <c r="G1765" i="38"/>
  <c r="H1765" i="38"/>
  <c r="G1766" i="38"/>
  <c r="H1766" i="38"/>
  <c r="G1767" i="38"/>
  <c r="H1767" i="38"/>
  <c r="G1768" i="38"/>
  <c r="H1768" i="38"/>
  <c r="G1769" i="38"/>
  <c r="H1769" i="38"/>
  <c r="G1770" i="38"/>
  <c r="H1770" i="38"/>
  <c r="G1771" i="38"/>
  <c r="H1771" i="38"/>
  <c r="G1772" i="38"/>
  <c r="H1772" i="38"/>
  <c r="G1773" i="38"/>
  <c r="H1773" i="38"/>
  <c r="G1774" i="38"/>
  <c r="H1774" i="38"/>
  <c r="G1775" i="38"/>
  <c r="H1775" i="38"/>
  <c r="G1776" i="38"/>
  <c r="H1776" i="38"/>
  <c r="G1777" i="38"/>
  <c r="H1777" i="38"/>
  <c r="G1778" i="38"/>
  <c r="H1778" i="38"/>
  <c r="G1779" i="38"/>
  <c r="H1779" i="38"/>
  <c r="G1780" i="38"/>
  <c r="H1780" i="38"/>
  <c r="G1781" i="38"/>
  <c r="H1781" i="38"/>
  <c r="G1782" i="38"/>
  <c r="H1782" i="38"/>
  <c r="G1783" i="38"/>
  <c r="H1783" i="38"/>
  <c r="G1784" i="38"/>
  <c r="H1784" i="38"/>
  <c r="G1785" i="38"/>
  <c r="H1785" i="38"/>
  <c r="G1786" i="38"/>
  <c r="H1786" i="38"/>
  <c r="G1787" i="38"/>
  <c r="H1787" i="38"/>
  <c r="G1788" i="38"/>
  <c r="H1788" i="38"/>
  <c r="G1789" i="38"/>
  <c r="H1789" i="38"/>
  <c r="G1790" i="38"/>
  <c r="H1790" i="38"/>
  <c r="G1791" i="38"/>
  <c r="H1791" i="38"/>
  <c r="G1792" i="38"/>
  <c r="H1792" i="38"/>
  <c r="G1793" i="38"/>
  <c r="H1793" i="38"/>
  <c r="G1794" i="38"/>
  <c r="H1794" i="38"/>
  <c r="G1795" i="38"/>
  <c r="H1795" i="38"/>
  <c r="G1796" i="38"/>
  <c r="H1796" i="38"/>
  <c r="G1797" i="38"/>
  <c r="H1797" i="38"/>
  <c r="G1798" i="38"/>
  <c r="H1798" i="38"/>
  <c r="G1799" i="38"/>
  <c r="H1799" i="38"/>
  <c r="G1800" i="38"/>
  <c r="H1800" i="38"/>
  <c r="G1801" i="38"/>
  <c r="H1801" i="38"/>
  <c r="G1802" i="38"/>
  <c r="H1802" i="38"/>
  <c r="G1803" i="38"/>
  <c r="H1803" i="38"/>
  <c r="G1804" i="38"/>
  <c r="H1804" i="38"/>
  <c r="G1805" i="38"/>
  <c r="H1805" i="38"/>
  <c r="G1806" i="38"/>
  <c r="H1806" i="38"/>
  <c r="G1807" i="38"/>
  <c r="H1807" i="38"/>
  <c r="G1808" i="38"/>
  <c r="H1808" i="38"/>
  <c r="G1809" i="38"/>
  <c r="H1809" i="38"/>
  <c r="G1810" i="38"/>
  <c r="H1810" i="38"/>
  <c r="G1811" i="38"/>
  <c r="H1811" i="38"/>
  <c r="G1812" i="38"/>
  <c r="H1812" i="38"/>
  <c r="G1813" i="38"/>
  <c r="H1813" i="38"/>
  <c r="G1814" i="38"/>
  <c r="H1814" i="38"/>
  <c r="G1815" i="38"/>
  <c r="H1815" i="38"/>
  <c r="G1816" i="38"/>
  <c r="H1816" i="38"/>
  <c r="G1817" i="38"/>
  <c r="H1817" i="38"/>
  <c r="G1818" i="38"/>
  <c r="H1818" i="38"/>
  <c r="G1819" i="38"/>
  <c r="H1819" i="38"/>
  <c r="G1820" i="38"/>
  <c r="H1820" i="38"/>
  <c r="G1821" i="38"/>
  <c r="H1821" i="38"/>
  <c r="G1822" i="38"/>
  <c r="H1822" i="38"/>
  <c r="G1823" i="38"/>
  <c r="H1823" i="38"/>
  <c r="G1824" i="38"/>
  <c r="H1824" i="38"/>
  <c r="G1825" i="38"/>
  <c r="H1825" i="38"/>
  <c r="G1826" i="38"/>
  <c r="H1826" i="38"/>
  <c r="G1827" i="38"/>
  <c r="H1827" i="38"/>
  <c r="G1828" i="38"/>
  <c r="H1828" i="38"/>
  <c r="G1829" i="38"/>
  <c r="H1829" i="38"/>
  <c r="G1830" i="38"/>
  <c r="H1830" i="38"/>
  <c r="G1831" i="38"/>
  <c r="H1831" i="38"/>
  <c r="G1832" i="38"/>
  <c r="H1832" i="38"/>
  <c r="G1833" i="38"/>
  <c r="H1833" i="38"/>
  <c r="G1834" i="38"/>
  <c r="H1834" i="38"/>
  <c r="G1835" i="38"/>
  <c r="H1835" i="38"/>
  <c r="G1836" i="38"/>
  <c r="H1836" i="38"/>
  <c r="G1837" i="38"/>
  <c r="H1837" i="38"/>
  <c r="G1838" i="38"/>
  <c r="H1838" i="38"/>
  <c r="G1839" i="38"/>
  <c r="H1839" i="38"/>
  <c r="G1840" i="38"/>
  <c r="H1840" i="38"/>
  <c r="G1841" i="38"/>
  <c r="H1841" i="38"/>
  <c r="G1842" i="38"/>
  <c r="H1842" i="38"/>
  <c r="G1843" i="38"/>
  <c r="H1843" i="38"/>
  <c r="G1844" i="38"/>
  <c r="H1844" i="38"/>
  <c r="G1845" i="38"/>
  <c r="H1845" i="38"/>
  <c r="G1846" i="38"/>
  <c r="H1846" i="38"/>
  <c r="G1847" i="38"/>
  <c r="H1847" i="38"/>
  <c r="G1848" i="38"/>
  <c r="H1848" i="38"/>
  <c r="G1849" i="38"/>
  <c r="H1849" i="38"/>
  <c r="G1850" i="38"/>
  <c r="H1850" i="38"/>
  <c r="G1851" i="38"/>
  <c r="H1851" i="38"/>
  <c r="G1852" i="38"/>
  <c r="H1852" i="38"/>
  <c r="G1853" i="38"/>
  <c r="H1853" i="38"/>
  <c r="G1854" i="38"/>
  <c r="H1854" i="38"/>
  <c r="G1855" i="38"/>
  <c r="H1855" i="38"/>
  <c r="G1856" i="38"/>
  <c r="H1856" i="38"/>
  <c r="G1857" i="38"/>
  <c r="H1857" i="38"/>
  <c r="G1858" i="38"/>
  <c r="H1858" i="38"/>
  <c r="G1859" i="38"/>
  <c r="H1859" i="38"/>
  <c r="G1860" i="38"/>
  <c r="H1860" i="38"/>
  <c r="G1861" i="38"/>
  <c r="H1861" i="38"/>
  <c r="G1862" i="38"/>
  <c r="H1862" i="38"/>
  <c r="G1863" i="38"/>
  <c r="H1863" i="38"/>
  <c r="G1864" i="38"/>
  <c r="H1864" i="38"/>
  <c r="G1865" i="38"/>
  <c r="H1865" i="38"/>
  <c r="G1866" i="38"/>
  <c r="H1866" i="38"/>
  <c r="G1867" i="38"/>
  <c r="H1867" i="38"/>
  <c r="G1868" i="38"/>
  <c r="H1868" i="38"/>
  <c r="G1869" i="38"/>
  <c r="H1869" i="38"/>
  <c r="G1870" i="38"/>
  <c r="H1870" i="38"/>
  <c r="G1871" i="38"/>
  <c r="H1871" i="38"/>
  <c r="G1872" i="38"/>
  <c r="H1872" i="38"/>
  <c r="G1873" i="38"/>
  <c r="H1873" i="38"/>
  <c r="G1874" i="38"/>
  <c r="H1874" i="38"/>
  <c r="G1875" i="38"/>
  <c r="H1875" i="38"/>
  <c r="G1876" i="38"/>
  <c r="H1876" i="38"/>
  <c r="G1877" i="38"/>
  <c r="H1877" i="38"/>
  <c r="G1878" i="38"/>
  <c r="H1878" i="38"/>
  <c r="G1879" i="38"/>
  <c r="H1879" i="38"/>
  <c r="G1880" i="38"/>
  <c r="H1880" i="38"/>
  <c r="G1881" i="38"/>
  <c r="H1881" i="38"/>
  <c r="G1882" i="38"/>
  <c r="H1882" i="38"/>
  <c r="G1883" i="38"/>
  <c r="H1883" i="38"/>
  <c r="G1884" i="38"/>
  <c r="H1884" i="38"/>
  <c r="G1885" i="38"/>
  <c r="H1885" i="38"/>
  <c r="G1886" i="38"/>
  <c r="H1886" i="38"/>
  <c r="G1887" i="38"/>
  <c r="H1887" i="38"/>
  <c r="G1888" i="38"/>
  <c r="H1888" i="38"/>
  <c r="G1889" i="38"/>
  <c r="H1889" i="38"/>
  <c r="G1890" i="38"/>
  <c r="H1890" i="38"/>
  <c r="G1891" i="38"/>
  <c r="H1891" i="38"/>
  <c r="G1892" i="38"/>
  <c r="H1892" i="38"/>
  <c r="G1893" i="38"/>
  <c r="H1893" i="38"/>
  <c r="G1894" i="38"/>
  <c r="H1894" i="38"/>
  <c r="G1895" i="38"/>
  <c r="H1895" i="38"/>
  <c r="G1896" i="38"/>
  <c r="H1896" i="38"/>
  <c r="G1897" i="38"/>
  <c r="H1897" i="38"/>
  <c r="G1898" i="38"/>
  <c r="H1898" i="38"/>
  <c r="G1899" i="38"/>
  <c r="H1899" i="38"/>
  <c r="G1900" i="38"/>
  <c r="H1900" i="38"/>
  <c r="G1901" i="38"/>
  <c r="H1901" i="38"/>
  <c r="G1902" i="38"/>
  <c r="H1902" i="38"/>
  <c r="G1903" i="38"/>
  <c r="H1903" i="38"/>
  <c r="G1904" i="38"/>
  <c r="H1904" i="38"/>
  <c r="G1905" i="38"/>
  <c r="H1905" i="38"/>
  <c r="G1906" i="38"/>
  <c r="H1906" i="38"/>
  <c r="G1907" i="38"/>
  <c r="H1907" i="38"/>
  <c r="G1908" i="38"/>
  <c r="H1908" i="38"/>
  <c r="G1909" i="38"/>
  <c r="H1909" i="38"/>
  <c r="G1910" i="38"/>
  <c r="H1910" i="38"/>
  <c r="G1911" i="38"/>
  <c r="H1911" i="38"/>
  <c r="G1912" i="38"/>
  <c r="H1912" i="38"/>
  <c r="G1913" i="38"/>
  <c r="H1913" i="38"/>
  <c r="G1914" i="38"/>
  <c r="H1914" i="38"/>
  <c r="G1915" i="38"/>
  <c r="H1915" i="38"/>
  <c r="G1916" i="38"/>
  <c r="H1916" i="38"/>
  <c r="G1917" i="38"/>
  <c r="H1917" i="38"/>
  <c r="G1918" i="38"/>
  <c r="H1918" i="38"/>
  <c r="G1919" i="38"/>
  <c r="H1919" i="38"/>
  <c r="G1920" i="38"/>
  <c r="H1920" i="38"/>
  <c r="G1921" i="38"/>
  <c r="H1921" i="38"/>
  <c r="G1922" i="38"/>
  <c r="H1922" i="38"/>
  <c r="G1923" i="38"/>
  <c r="H1923" i="38"/>
  <c r="G1924" i="38"/>
  <c r="H1924" i="38"/>
  <c r="G1925" i="38"/>
  <c r="H1925" i="38"/>
  <c r="G1926" i="38"/>
  <c r="H1926" i="38"/>
  <c r="G1927" i="38"/>
  <c r="H1927" i="38"/>
  <c r="G1928" i="38"/>
  <c r="H1928" i="38"/>
  <c r="G1929" i="38"/>
  <c r="H1929" i="38"/>
  <c r="G1930" i="38"/>
  <c r="H1930" i="38"/>
  <c r="G1931" i="38"/>
  <c r="H1931" i="38"/>
  <c r="G1932" i="38"/>
  <c r="H1932" i="38"/>
  <c r="G1933" i="38"/>
  <c r="H1933" i="38"/>
  <c r="G1934" i="38"/>
  <c r="H1934" i="38"/>
  <c r="G1935" i="38"/>
  <c r="H1935" i="38"/>
  <c r="G1936" i="38"/>
  <c r="H1936" i="38"/>
  <c r="G1937" i="38"/>
  <c r="H1937" i="38"/>
  <c r="G1938" i="38"/>
  <c r="H1938" i="38"/>
  <c r="G1939" i="38"/>
  <c r="H1939" i="38"/>
  <c r="G1940" i="38"/>
  <c r="H1940" i="38"/>
  <c r="G1941" i="38"/>
  <c r="H1941" i="38"/>
  <c r="G1942" i="38"/>
  <c r="H1942" i="38"/>
  <c r="G1943" i="38"/>
  <c r="H1943" i="38"/>
  <c r="G1944" i="38"/>
  <c r="H1944" i="38"/>
  <c r="G1945" i="38"/>
  <c r="H1945" i="38"/>
  <c r="G1946" i="38"/>
  <c r="H1946" i="38"/>
  <c r="G1947" i="38"/>
  <c r="H1947" i="38"/>
  <c r="G1948" i="38"/>
  <c r="H1948" i="38"/>
  <c r="G1949" i="38"/>
  <c r="H1949" i="38"/>
  <c r="G1950" i="38"/>
  <c r="H1950" i="38"/>
  <c r="G1951" i="38"/>
  <c r="H1951" i="38"/>
  <c r="G1952" i="38"/>
  <c r="H1952" i="38"/>
  <c r="G1953" i="38"/>
  <c r="H1953" i="38"/>
  <c r="G1954" i="38"/>
  <c r="H1954" i="38"/>
  <c r="G1955" i="38"/>
  <c r="H1955" i="38"/>
  <c r="G1956" i="38"/>
  <c r="H1956" i="38"/>
  <c r="G1957" i="38"/>
  <c r="H1957" i="38"/>
  <c r="G1958" i="38"/>
  <c r="H1958" i="38"/>
  <c r="G1959" i="38"/>
  <c r="H1959" i="38"/>
  <c r="G1960" i="38"/>
  <c r="H1960" i="38"/>
  <c r="G1961" i="38"/>
  <c r="H1961" i="38"/>
  <c r="G1962" i="38"/>
  <c r="H1962" i="38"/>
  <c r="G1963" i="38"/>
  <c r="H1963" i="38"/>
  <c r="G1964" i="38"/>
  <c r="H1964" i="38"/>
  <c r="G1965" i="38"/>
  <c r="H1965" i="38"/>
  <c r="G1966" i="38"/>
  <c r="H1966" i="38"/>
  <c r="G1967" i="38"/>
  <c r="H1967" i="38"/>
  <c r="G1968" i="38"/>
  <c r="H1968" i="38"/>
  <c r="G1969" i="38"/>
  <c r="H1969" i="38"/>
  <c r="G1970" i="38"/>
  <c r="H1970" i="38"/>
  <c r="G1971" i="38"/>
  <c r="H1971" i="38"/>
  <c r="G1972" i="38"/>
  <c r="H1972" i="38"/>
  <c r="G1973" i="38"/>
  <c r="H1973" i="38"/>
  <c r="G1974" i="38"/>
  <c r="H1974" i="38"/>
  <c r="G1975" i="38"/>
  <c r="H1975" i="38"/>
  <c r="G1976" i="38"/>
  <c r="H1976" i="38"/>
  <c r="G1977" i="38"/>
  <c r="H1977" i="38"/>
  <c r="G1978" i="38"/>
  <c r="H1978" i="38"/>
  <c r="G1979" i="38"/>
  <c r="H1979" i="38"/>
  <c r="G1980" i="38"/>
  <c r="H1980" i="38"/>
  <c r="G1981" i="38"/>
  <c r="H1981" i="38"/>
  <c r="G1982" i="38"/>
  <c r="H1982" i="38"/>
  <c r="G1983" i="38"/>
  <c r="H1983" i="38"/>
  <c r="G1984" i="38"/>
  <c r="H1984" i="38"/>
  <c r="G1985" i="38"/>
  <c r="H1985" i="38"/>
  <c r="G1986" i="38"/>
  <c r="H1986" i="38"/>
  <c r="G1987" i="38"/>
  <c r="H1987" i="38"/>
  <c r="G1988" i="38"/>
  <c r="H1988" i="38"/>
  <c r="G1989" i="38"/>
  <c r="H1989" i="38"/>
  <c r="G1990" i="38"/>
  <c r="H1990" i="38"/>
  <c r="G1991" i="38"/>
  <c r="H1991" i="38"/>
  <c r="G1992" i="38"/>
  <c r="H1992" i="38"/>
  <c r="G1993" i="38"/>
  <c r="H1993" i="38"/>
  <c r="G1994" i="38"/>
  <c r="H1994" i="38"/>
  <c r="G1995" i="38"/>
  <c r="H1995" i="38"/>
  <c r="G1996" i="38"/>
  <c r="H1996" i="38"/>
  <c r="G1997" i="38"/>
  <c r="H1997" i="38"/>
  <c r="G1998" i="38"/>
  <c r="H1998" i="38"/>
  <c r="G1999" i="38"/>
  <c r="H1999" i="38"/>
  <c r="G2000" i="38"/>
  <c r="H2000" i="38"/>
  <c r="G2001" i="38"/>
  <c r="H2001" i="38"/>
  <c r="G2002" i="38"/>
  <c r="H2002" i="38"/>
  <c r="G2003" i="38"/>
  <c r="H2003" i="38"/>
  <c r="G2004" i="38"/>
  <c r="H2004" i="38"/>
  <c r="G2005" i="38"/>
  <c r="H2005" i="38"/>
  <c r="G2006" i="38"/>
  <c r="H2006" i="38"/>
  <c r="G2007" i="38"/>
  <c r="H2007" i="38"/>
  <c r="G2008" i="38"/>
  <c r="H2008" i="38"/>
  <c r="G2009" i="38"/>
  <c r="H2009" i="38"/>
  <c r="G2010" i="38"/>
  <c r="H2010" i="38"/>
  <c r="G2011" i="38"/>
  <c r="H2011" i="38"/>
  <c r="G2012" i="38"/>
  <c r="H2012" i="38"/>
  <c r="G2013" i="38"/>
  <c r="H2013" i="38"/>
  <c r="G2014" i="38"/>
  <c r="H2014" i="38"/>
  <c r="G2015" i="38"/>
  <c r="H2015" i="38"/>
  <c r="G2016" i="38"/>
  <c r="H2016" i="38"/>
  <c r="G2017" i="38"/>
  <c r="H2017" i="38"/>
  <c r="G2018" i="38"/>
  <c r="H2018" i="38"/>
  <c r="G2019" i="38"/>
  <c r="H2019" i="38"/>
  <c r="G2020" i="38"/>
  <c r="H2020" i="38"/>
  <c r="G2021" i="38"/>
  <c r="H2021" i="38"/>
  <c r="G2022" i="38"/>
  <c r="H2022" i="38"/>
  <c r="G2023" i="38"/>
  <c r="H2023" i="38"/>
  <c r="G2024" i="38"/>
  <c r="H2024" i="38"/>
  <c r="G2025" i="38"/>
  <c r="H2025" i="38"/>
  <c r="G2026" i="38"/>
  <c r="H2026" i="38"/>
  <c r="G2027" i="38"/>
  <c r="H2027" i="38"/>
  <c r="G2028" i="38"/>
  <c r="H2028" i="38"/>
  <c r="G2029" i="38"/>
  <c r="H2029" i="38"/>
  <c r="G2030" i="38"/>
  <c r="H2030" i="38"/>
  <c r="G2031" i="38"/>
  <c r="H2031" i="38"/>
  <c r="G2032" i="38"/>
  <c r="H2032" i="38"/>
  <c r="G2033" i="38"/>
  <c r="H2033" i="38"/>
  <c r="G2034" i="38"/>
  <c r="H2034" i="38"/>
  <c r="G2035" i="38"/>
  <c r="H2035" i="38"/>
  <c r="G2036" i="38"/>
  <c r="H2036" i="38"/>
  <c r="G2037" i="38"/>
  <c r="H2037" i="38"/>
  <c r="G2038" i="38"/>
  <c r="H2038" i="38"/>
  <c r="G2039" i="38"/>
  <c r="H2039" i="38"/>
  <c r="G2040" i="38"/>
  <c r="H2040" i="38"/>
  <c r="G2041" i="38"/>
  <c r="H2041" i="38"/>
  <c r="G2042" i="38"/>
  <c r="H2042" i="38"/>
  <c r="G2043" i="38"/>
  <c r="H2043" i="38"/>
  <c r="G2044" i="38"/>
  <c r="H2044" i="38"/>
  <c r="G2045" i="38"/>
  <c r="H2045" i="38"/>
  <c r="G2046" i="38"/>
  <c r="H2046" i="38"/>
  <c r="G2047" i="38"/>
  <c r="H2047" i="38"/>
  <c r="G2048" i="38"/>
  <c r="H2048" i="38"/>
  <c r="G2049" i="38"/>
  <c r="H2049" i="38"/>
  <c r="G2050" i="38"/>
  <c r="H2050" i="38"/>
  <c r="G2051" i="38"/>
  <c r="H2051" i="38"/>
  <c r="G2052" i="38"/>
  <c r="H2052" i="38"/>
  <c r="G2053" i="38"/>
  <c r="H2053" i="38"/>
  <c r="G2054" i="38"/>
  <c r="H2054" i="38"/>
  <c r="G2055" i="38"/>
  <c r="H2055" i="38"/>
  <c r="G2056" i="38"/>
  <c r="H2056" i="38"/>
  <c r="G2057" i="38"/>
  <c r="H2057" i="38"/>
  <c r="G2058" i="38"/>
  <c r="H2058" i="38"/>
  <c r="G2059" i="38"/>
  <c r="H2059" i="38"/>
  <c r="G2060" i="38"/>
  <c r="H2060" i="38"/>
  <c r="G2061" i="38"/>
  <c r="H2061" i="38"/>
  <c r="G2062" i="38"/>
  <c r="H2062" i="38"/>
  <c r="G2063" i="38"/>
  <c r="H2063" i="38"/>
  <c r="G2064" i="38"/>
  <c r="H2064" i="38"/>
  <c r="G2065" i="38"/>
  <c r="H2065" i="38"/>
  <c r="G2066" i="38"/>
  <c r="H2066" i="38"/>
  <c r="G2067" i="38"/>
  <c r="H2067" i="38"/>
  <c r="G2068" i="38"/>
  <c r="H2068" i="38"/>
  <c r="G2069" i="38"/>
  <c r="H2069" i="38"/>
  <c r="G2070" i="38"/>
  <c r="H2070" i="38"/>
  <c r="G2071" i="38"/>
  <c r="H2071" i="38"/>
  <c r="G2072" i="38"/>
  <c r="H2072" i="38"/>
  <c r="G2073" i="38"/>
  <c r="H2073" i="38"/>
  <c r="G2074" i="38"/>
  <c r="H2074" i="38"/>
  <c r="G2075" i="38"/>
  <c r="H2075" i="38"/>
  <c r="G2076" i="38"/>
  <c r="H2076" i="38"/>
  <c r="G2077" i="38"/>
  <c r="H2077" i="38"/>
  <c r="G2078" i="38"/>
  <c r="H2078" i="38"/>
  <c r="G2079" i="38"/>
  <c r="H2079" i="38"/>
  <c r="G2080" i="38"/>
  <c r="H2080" i="38"/>
  <c r="G2081" i="38"/>
  <c r="H2081" i="38"/>
  <c r="G2082" i="38"/>
  <c r="H2082" i="38"/>
  <c r="G2083" i="38"/>
  <c r="H2083" i="38"/>
  <c r="G2084" i="38"/>
  <c r="H2084" i="38"/>
  <c r="G2085" i="38"/>
  <c r="H2085" i="38"/>
  <c r="G2086" i="38"/>
  <c r="H2086" i="38"/>
  <c r="G2087" i="38"/>
  <c r="H2087" i="38"/>
  <c r="G2088" i="38"/>
  <c r="H2088" i="38"/>
  <c r="G2089" i="38"/>
  <c r="H2089" i="38"/>
  <c r="G2090" i="38"/>
  <c r="H2090" i="38"/>
  <c r="G2091" i="38"/>
  <c r="H2091" i="38"/>
  <c r="G2092" i="38"/>
  <c r="H2092" i="38"/>
  <c r="G2093" i="38"/>
  <c r="H2093" i="38"/>
  <c r="G2094" i="38"/>
  <c r="H2094" i="38"/>
  <c r="G2095" i="38"/>
  <c r="H2095" i="38"/>
  <c r="G2096" i="38"/>
  <c r="H2096" i="38"/>
  <c r="G2097" i="38"/>
  <c r="H2097" i="38"/>
  <c r="G2098" i="38"/>
  <c r="H2098" i="38"/>
  <c r="G2099" i="38"/>
  <c r="H2099" i="38"/>
  <c r="G2100" i="38"/>
  <c r="H2100" i="38"/>
  <c r="G2101" i="38"/>
  <c r="H2101" i="38"/>
  <c r="G2102" i="38"/>
  <c r="H2102" i="38"/>
  <c r="G2103" i="38"/>
  <c r="H2103" i="38"/>
  <c r="G2104" i="38"/>
  <c r="H2104" i="38"/>
  <c r="G2105" i="38"/>
  <c r="H2105" i="38"/>
  <c r="G2106" i="38"/>
  <c r="H2106" i="38"/>
  <c r="G2107" i="38"/>
  <c r="H2107" i="38"/>
  <c r="G2108" i="38"/>
  <c r="H2108" i="38"/>
  <c r="G2109" i="38"/>
  <c r="H2109" i="38"/>
  <c r="G2110" i="38"/>
  <c r="H2110" i="38"/>
  <c r="G2111" i="38"/>
  <c r="H2111" i="38"/>
  <c r="G2112" i="38"/>
  <c r="H2112" i="38"/>
  <c r="G2113" i="38"/>
  <c r="H2113" i="38"/>
  <c r="G2114" i="38"/>
  <c r="H2114" i="38"/>
  <c r="G2115" i="38"/>
  <c r="H2115" i="38"/>
  <c r="G2116" i="38"/>
  <c r="H2116" i="38"/>
  <c r="G2117" i="38"/>
  <c r="H2117" i="38"/>
  <c r="G2118" i="38"/>
  <c r="H2118" i="38"/>
  <c r="G2119" i="38"/>
  <c r="H2119" i="38"/>
  <c r="G2120" i="38"/>
  <c r="H2120" i="38"/>
  <c r="G2121" i="38"/>
  <c r="H2121" i="38"/>
  <c r="G2122" i="38"/>
  <c r="H2122" i="38"/>
  <c r="G2123" i="38"/>
  <c r="H2123" i="38"/>
  <c r="G2124" i="38"/>
  <c r="H2124" i="38"/>
  <c r="G2125" i="38"/>
  <c r="H2125" i="38"/>
  <c r="G2126" i="38"/>
  <c r="H2126" i="38"/>
  <c r="G2127" i="38"/>
  <c r="H2127" i="38"/>
  <c r="G2128" i="38"/>
  <c r="H2128" i="38"/>
  <c r="G2129" i="38"/>
  <c r="H2129" i="38"/>
  <c r="G2130" i="38"/>
  <c r="H2130" i="38"/>
  <c r="G2131" i="38"/>
  <c r="H2131" i="38"/>
  <c r="G2132" i="38"/>
  <c r="H2132" i="38"/>
  <c r="G2133" i="38"/>
  <c r="H2133" i="38"/>
  <c r="G2134" i="38"/>
  <c r="H2134" i="38"/>
  <c r="G2135" i="38"/>
  <c r="H2135" i="38"/>
  <c r="G2136" i="38"/>
  <c r="H2136" i="38"/>
  <c r="G2137" i="38"/>
  <c r="H2137" i="38"/>
  <c r="G2138" i="38"/>
  <c r="H2138" i="38"/>
  <c r="G2139" i="38"/>
  <c r="H2139" i="38"/>
  <c r="G2140" i="38"/>
  <c r="H2140" i="38"/>
  <c r="G2141" i="38"/>
  <c r="H2141" i="38"/>
  <c r="G2142" i="38"/>
  <c r="H2142" i="38"/>
  <c r="G2143" i="38"/>
  <c r="H2143" i="38"/>
  <c r="G2144" i="38"/>
  <c r="H2144" i="38"/>
  <c r="G2145" i="38"/>
  <c r="H2145" i="38"/>
  <c r="G2146" i="38"/>
  <c r="H2146" i="38"/>
  <c r="G2147" i="38"/>
  <c r="H2147" i="38"/>
  <c r="G2148" i="38"/>
  <c r="H2148" i="38"/>
  <c r="G2149" i="38"/>
  <c r="H2149" i="38"/>
  <c r="G2150" i="38"/>
  <c r="H2150" i="38"/>
  <c r="G2151" i="38"/>
  <c r="H2151" i="38"/>
  <c r="G2152" i="38"/>
  <c r="H2152" i="38"/>
  <c r="G2153" i="38"/>
  <c r="H2153" i="38"/>
  <c r="G2154" i="38"/>
  <c r="H2154" i="38"/>
  <c r="G2155" i="38"/>
  <c r="H2155" i="38"/>
  <c r="G2156" i="38"/>
  <c r="H2156" i="38"/>
  <c r="G2157" i="38"/>
  <c r="H2157" i="38"/>
  <c r="G2158" i="38"/>
  <c r="H2158" i="38"/>
  <c r="G2159" i="38"/>
  <c r="H2159" i="38"/>
  <c r="G2160" i="38"/>
  <c r="H2160" i="38"/>
  <c r="G2161" i="38"/>
  <c r="H2161" i="38"/>
  <c r="G2162" i="38"/>
  <c r="H2162" i="38"/>
  <c r="G2163" i="38"/>
  <c r="H2163" i="38"/>
  <c r="G2164" i="38"/>
  <c r="H2164" i="38"/>
  <c r="G2165" i="38"/>
  <c r="H2165" i="38"/>
  <c r="G2166" i="38"/>
  <c r="H2166" i="38"/>
  <c r="G2167" i="38"/>
  <c r="H2167" i="38"/>
  <c r="G2168" i="38"/>
  <c r="H2168" i="38"/>
  <c r="G2169" i="38"/>
  <c r="H2169" i="38"/>
  <c r="G2170" i="38"/>
  <c r="H2170" i="38"/>
  <c r="G2171" i="38"/>
  <c r="H2171" i="38"/>
  <c r="G2172" i="38"/>
  <c r="H2172" i="38"/>
  <c r="G2173" i="38"/>
  <c r="H2173" i="38"/>
  <c r="G2174" i="38"/>
  <c r="H2174" i="38"/>
  <c r="G2175" i="38"/>
  <c r="H2175" i="38"/>
  <c r="G2176" i="38"/>
  <c r="H2176" i="38"/>
  <c r="G2177" i="38"/>
  <c r="H2177" i="38"/>
  <c r="G2178" i="38"/>
  <c r="H2178" i="38"/>
  <c r="G2179" i="38"/>
  <c r="H2179" i="38"/>
  <c r="G2180" i="38"/>
  <c r="H2180" i="38"/>
  <c r="G2181" i="38"/>
  <c r="H2181" i="38"/>
  <c r="G2182" i="38"/>
  <c r="H2182" i="38"/>
  <c r="G2183" i="38"/>
  <c r="H2183" i="38"/>
  <c r="G2184" i="38"/>
  <c r="H2184" i="38"/>
  <c r="G2185" i="38"/>
  <c r="H2185" i="38"/>
  <c r="G2186" i="38"/>
  <c r="H2186" i="38"/>
  <c r="G2187" i="38"/>
  <c r="H2187" i="38"/>
  <c r="G2188" i="38"/>
  <c r="H2188" i="38"/>
  <c r="G2189" i="38"/>
  <c r="H2189" i="38"/>
  <c r="G2190" i="38"/>
  <c r="H2190" i="38"/>
  <c r="G2191" i="38"/>
  <c r="H2191" i="38"/>
  <c r="G2192" i="38"/>
  <c r="H2192" i="38"/>
  <c r="G2193" i="38"/>
  <c r="H2193" i="38"/>
  <c r="G2194" i="38"/>
  <c r="H2194" i="38"/>
  <c r="G2195" i="38"/>
  <c r="H2195" i="38"/>
  <c r="G2196" i="38"/>
  <c r="H2196" i="38"/>
  <c r="G2197" i="38"/>
  <c r="H2197" i="38"/>
  <c r="G2198" i="38"/>
  <c r="H2198" i="38"/>
  <c r="G2199" i="38"/>
  <c r="H2199" i="38"/>
  <c r="G2200" i="38"/>
  <c r="H2200" i="38"/>
  <c r="G2201" i="38"/>
  <c r="H2201" i="38"/>
  <c r="G2202" i="38"/>
  <c r="H2202" i="38"/>
  <c r="G2203" i="38"/>
  <c r="H2203" i="38"/>
  <c r="G2204" i="38"/>
  <c r="H2204" i="38"/>
  <c r="G2205" i="38"/>
  <c r="H2205" i="38"/>
  <c r="G2206" i="38"/>
  <c r="H2206" i="38"/>
  <c r="G2207" i="38"/>
  <c r="H2207" i="38"/>
  <c r="G2208" i="38"/>
  <c r="H2208" i="38"/>
  <c r="G2209" i="38"/>
  <c r="H2209" i="38"/>
  <c r="G2210" i="38"/>
  <c r="H2210" i="38"/>
  <c r="G2211" i="38"/>
  <c r="H2211" i="38"/>
  <c r="G2212" i="38"/>
  <c r="H2212" i="38"/>
  <c r="G2213" i="38"/>
  <c r="H2213" i="38"/>
  <c r="G2214" i="38"/>
  <c r="H2214" i="38"/>
  <c r="G2215" i="38"/>
  <c r="H2215" i="38"/>
  <c r="G2216" i="38"/>
  <c r="H2216" i="38"/>
  <c r="G2217" i="38"/>
  <c r="H2217" i="38"/>
  <c r="G2218" i="38"/>
  <c r="H2218" i="38"/>
  <c r="G2219" i="38"/>
  <c r="H2219" i="38"/>
  <c r="G2220" i="38"/>
  <c r="H2220" i="38"/>
  <c r="G2221" i="38"/>
  <c r="H2221" i="38"/>
  <c r="G2222" i="38"/>
  <c r="H2222" i="38"/>
  <c r="G2223" i="38"/>
  <c r="H2223" i="38"/>
  <c r="G2224" i="38"/>
  <c r="H2224" i="38"/>
  <c r="G2225" i="38"/>
  <c r="H2225" i="38"/>
  <c r="G2226" i="38"/>
  <c r="H2226" i="38"/>
  <c r="G2227" i="38"/>
  <c r="H2227" i="38"/>
  <c r="G2228" i="38"/>
  <c r="H2228" i="38"/>
  <c r="G2229" i="38"/>
  <c r="H2229" i="38"/>
  <c r="G2230" i="38"/>
  <c r="H2230" i="38"/>
  <c r="G2231" i="38"/>
  <c r="H2231" i="38"/>
  <c r="G2232" i="38"/>
  <c r="H2232" i="38"/>
  <c r="G2233" i="38"/>
  <c r="H2233" i="38"/>
  <c r="G2234" i="38"/>
  <c r="H2234" i="38"/>
  <c r="G2235" i="38"/>
  <c r="H2235" i="38"/>
  <c r="G2236" i="38"/>
  <c r="H2236" i="38"/>
  <c r="G2237" i="38"/>
  <c r="H2237" i="38"/>
  <c r="G2238" i="38"/>
  <c r="H2238" i="38"/>
  <c r="G2239" i="38"/>
  <c r="H2239" i="38"/>
  <c r="G2240" i="38"/>
  <c r="H2240" i="38"/>
  <c r="G2241" i="38"/>
  <c r="H2241" i="38"/>
  <c r="G2242" i="38"/>
  <c r="H2242" i="38"/>
  <c r="G2243" i="38"/>
  <c r="H2243" i="38"/>
  <c r="G2244" i="38"/>
  <c r="H2244" i="38"/>
  <c r="G2245" i="38"/>
  <c r="H2245" i="38"/>
  <c r="G2246" i="38"/>
  <c r="H2246" i="38"/>
  <c r="G2247" i="38"/>
  <c r="H2247" i="38"/>
  <c r="G2248" i="38"/>
  <c r="H2248" i="38"/>
  <c r="G2249" i="38"/>
  <c r="H2249" i="38"/>
  <c r="G2250" i="38"/>
  <c r="H2250" i="38"/>
  <c r="G2251" i="38"/>
  <c r="H2251" i="38"/>
  <c r="G2252" i="38"/>
  <c r="H2252" i="38"/>
  <c r="G2253" i="38"/>
  <c r="H2253" i="38"/>
  <c r="G2254" i="38"/>
  <c r="H2254" i="38"/>
  <c r="G2255" i="38"/>
  <c r="H2255" i="38"/>
  <c r="G2256" i="38"/>
  <c r="H2256" i="38"/>
  <c r="G2257" i="38"/>
  <c r="H2257" i="38"/>
  <c r="G2258" i="38"/>
  <c r="H2258" i="38"/>
  <c r="G2259" i="38"/>
  <c r="H2259" i="38"/>
  <c r="G2260" i="38"/>
  <c r="H2260" i="38"/>
  <c r="G2261" i="38"/>
  <c r="H2261" i="38"/>
  <c r="G2262" i="38"/>
  <c r="H2262" i="38"/>
  <c r="G2263" i="38"/>
  <c r="H2263" i="38"/>
  <c r="G2264" i="38"/>
  <c r="H2264" i="38"/>
  <c r="G2265" i="38"/>
  <c r="H2265" i="38"/>
  <c r="G2266" i="38"/>
  <c r="H2266" i="38"/>
  <c r="G2267" i="38"/>
  <c r="H2267" i="38"/>
  <c r="G2268" i="38"/>
  <c r="H2268" i="38"/>
  <c r="G2269" i="38"/>
  <c r="H2269" i="38"/>
  <c r="G2270" i="38"/>
  <c r="H2270" i="38"/>
  <c r="G2271" i="38"/>
  <c r="H2271" i="38"/>
  <c r="G2272" i="38"/>
  <c r="H2272" i="38"/>
  <c r="G2273" i="38"/>
  <c r="H2273" i="38"/>
  <c r="G2274" i="38"/>
  <c r="H2274" i="38"/>
  <c r="G2275" i="38"/>
  <c r="H2275" i="38"/>
  <c r="G2276" i="38"/>
  <c r="H2276" i="38"/>
  <c r="G2277" i="38"/>
  <c r="H2277" i="38"/>
  <c r="G2278" i="38"/>
  <c r="H2278" i="38"/>
  <c r="G2279" i="38"/>
  <c r="H2279" i="38"/>
  <c r="G2280" i="38"/>
  <c r="H2280" i="38"/>
  <c r="G2281" i="38"/>
  <c r="H2281" i="38"/>
  <c r="G2282" i="38"/>
  <c r="H2282" i="38"/>
  <c r="G2283" i="38"/>
  <c r="H2283" i="38"/>
  <c r="G2284" i="38"/>
  <c r="H2284" i="38"/>
  <c r="G2285" i="38"/>
  <c r="H2285" i="38"/>
  <c r="G2286" i="38"/>
  <c r="H2286" i="38"/>
  <c r="G2287" i="38"/>
  <c r="H2287" i="38"/>
  <c r="G2288" i="38"/>
  <c r="H2288" i="38"/>
  <c r="G2289" i="38"/>
  <c r="H2289" i="38"/>
  <c r="G2290" i="38"/>
  <c r="H2290" i="38"/>
  <c r="G2291" i="38"/>
  <c r="H2291" i="38"/>
  <c r="G2292" i="38"/>
  <c r="H2292" i="38"/>
  <c r="G2293" i="38"/>
  <c r="H2293" i="38"/>
  <c r="G2294" i="38"/>
  <c r="H2294" i="38"/>
  <c r="G2295" i="38"/>
  <c r="H2295" i="38"/>
  <c r="G2296" i="38"/>
  <c r="H2296" i="38"/>
  <c r="G2297" i="38"/>
  <c r="H2297" i="38"/>
  <c r="G2298" i="38"/>
  <c r="H2298" i="38"/>
  <c r="G2299" i="38"/>
  <c r="H2299" i="38"/>
  <c r="G2300" i="38"/>
  <c r="H2300" i="38"/>
  <c r="G2301" i="38"/>
  <c r="H2301" i="38"/>
  <c r="G2302" i="38"/>
  <c r="H2302" i="38"/>
  <c r="G2303" i="38"/>
  <c r="H2303" i="38"/>
  <c r="G2304" i="38"/>
  <c r="H2304" i="38"/>
  <c r="G2305" i="38"/>
  <c r="H2305" i="38"/>
  <c r="G2306" i="38"/>
  <c r="H2306" i="38"/>
  <c r="G2307" i="38"/>
  <c r="H2307" i="38"/>
  <c r="G2308" i="38"/>
  <c r="H2308" i="38"/>
  <c r="G2309" i="38"/>
  <c r="H2309" i="38"/>
  <c r="G2310" i="38"/>
  <c r="H2310" i="38"/>
  <c r="G2311" i="38"/>
  <c r="H2311" i="38"/>
  <c r="G2312" i="38"/>
  <c r="H2312" i="38"/>
  <c r="G2313" i="38"/>
  <c r="H2313" i="38"/>
  <c r="G2314" i="38"/>
  <c r="H2314" i="38"/>
  <c r="G2315" i="38"/>
  <c r="H2315" i="38"/>
  <c r="G2316" i="38"/>
  <c r="H2316" i="38"/>
  <c r="G2317" i="38"/>
  <c r="H2317" i="38"/>
  <c r="G2318" i="38"/>
  <c r="H2318" i="38"/>
  <c r="G2319" i="38"/>
  <c r="H2319" i="38"/>
  <c r="G2320" i="38"/>
  <c r="H2320" i="38"/>
  <c r="G2321" i="38"/>
  <c r="H2321" i="38"/>
  <c r="G2322" i="38"/>
  <c r="H2322" i="38"/>
  <c r="G2323" i="38"/>
  <c r="H2323" i="38"/>
  <c r="G2324" i="38"/>
  <c r="H2324" i="38"/>
  <c r="G2325" i="38"/>
  <c r="H2325" i="38"/>
  <c r="G2326" i="38"/>
  <c r="H2326" i="38"/>
  <c r="G2327" i="38"/>
  <c r="H2327" i="38"/>
  <c r="G2328" i="38"/>
  <c r="H2328" i="38"/>
  <c r="G2329" i="38"/>
  <c r="H2329" i="38"/>
  <c r="G2330" i="38"/>
  <c r="H2330" i="38"/>
  <c r="G2331" i="38"/>
  <c r="H2331" i="38"/>
  <c r="G2332" i="38"/>
  <c r="H2332" i="38"/>
  <c r="G2333" i="38"/>
  <c r="H2333" i="38"/>
  <c r="G2334" i="38"/>
  <c r="H2334" i="38"/>
  <c r="G2335" i="38"/>
  <c r="H2335" i="38"/>
  <c r="G2336" i="38"/>
  <c r="H2336" i="38"/>
  <c r="G2337" i="38"/>
  <c r="H2337" i="38"/>
  <c r="G2338" i="38"/>
  <c r="H2338" i="38"/>
  <c r="G2339" i="38"/>
  <c r="H2339" i="38"/>
  <c r="G2340" i="38"/>
  <c r="H2340" i="38"/>
  <c r="G2341" i="38"/>
  <c r="H2341" i="38"/>
  <c r="G2342" i="38"/>
  <c r="H2342" i="38"/>
  <c r="G2343" i="38"/>
  <c r="H2343" i="38"/>
  <c r="G2344" i="38"/>
  <c r="H2344" i="38"/>
  <c r="G2345" i="38"/>
  <c r="H2345" i="38"/>
  <c r="G2346" i="38"/>
  <c r="H2346" i="38"/>
  <c r="G2347" i="38"/>
  <c r="H2347" i="38"/>
  <c r="G2348" i="38"/>
  <c r="H2348" i="38"/>
  <c r="G2349" i="38"/>
  <c r="H2349" i="38"/>
  <c r="G2350" i="38"/>
  <c r="H2350" i="38"/>
  <c r="G2351" i="38"/>
  <c r="H2351" i="38"/>
  <c r="G2352" i="38"/>
  <c r="H2352" i="38"/>
  <c r="G2353" i="38"/>
  <c r="H2353" i="38"/>
  <c r="G2354" i="38"/>
  <c r="H2354" i="38"/>
  <c r="G2355" i="38"/>
  <c r="H2355" i="38"/>
  <c r="G2356" i="38"/>
  <c r="H2356" i="38"/>
  <c r="G2357" i="38"/>
  <c r="H2357" i="38"/>
  <c r="G2358" i="38"/>
  <c r="H2358" i="38"/>
  <c r="G2359" i="38"/>
  <c r="H2359" i="38"/>
  <c r="G2360" i="38"/>
  <c r="H2360" i="38"/>
  <c r="G2361" i="38"/>
  <c r="H2361" i="38"/>
  <c r="G2362" i="38"/>
  <c r="H2362" i="38"/>
  <c r="G2363" i="38"/>
  <c r="H2363" i="38"/>
  <c r="G2364" i="38"/>
  <c r="H2364" i="38"/>
  <c r="G2365" i="38"/>
  <c r="H2365" i="38"/>
  <c r="G2366" i="38"/>
  <c r="H2366" i="38"/>
  <c r="G2367" i="38"/>
  <c r="H2367" i="38"/>
  <c r="G2368" i="38"/>
  <c r="H2368" i="38"/>
  <c r="G2369" i="38"/>
  <c r="H2369" i="38"/>
  <c r="G2370" i="38"/>
  <c r="H2370" i="38"/>
  <c r="G2371" i="38"/>
  <c r="H2371" i="38"/>
  <c r="G2372" i="38"/>
  <c r="H2372" i="38"/>
  <c r="G2373" i="38"/>
  <c r="H2373" i="38"/>
  <c r="G2374" i="38"/>
  <c r="H2374" i="38"/>
  <c r="G2375" i="38"/>
  <c r="H2375" i="38"/>
  <c r="G2376" i="38"/>
  <c r="H2376" i="38"/>
  <c r="G2377" i="38"/>
  <c r="H2377" i="38"/>
  <c r="G2378" i="38"/>
  <c r="H2378" i="38"/>
  <c r="G2379" i="38"/>
  <c r="H2379" i="38"/>
  <c r="G2380" i="38"/>
  <c r="H2380" i="38"/>
  <c r="G2381" i="38"/>
  <c r="H2381" i="38"/>
  <c r="G2382" i="38"/>
  <c r="H2382" i="38"/>
  <c r="G2383" i="38"/>
  <c r="H2383" i="38"/>
  <c r="G2384" i="38"/>
  <c r="H2384" i="38"/>
  <c r="G2385" i="38"/>
  <c r="H2385" i="38"/>
  <c r="G2386" i="38"/>
  <c r="H2386" i="38"/>
  <c r="G2387" i="38"/>
  <c r="H2387" i="38"/>
  <c r="G2388" i="38"/>
  <c r="H2388" i="38"/>
  <c r="G2389" i="38"/>
  <c r="H2389" i="38"/>
  <c r="G2390" i="38"/>
  <c r="H2390" i="38"/>
  <c r="G2391" i="38"/>
  <c r="H2391" i="38"/>
  <c r="G2392" i="38"/>
  <c r="H2392" i="38"/>
  <c r="G2393" i="38"/>
  <c r="H2393" i="38"/>
  <c r="G2394" i="38"/>
  <c r="H2394" i="38"/>
  <c r="G2395" i="38"/>
  <c r="H2395" i="38"/>
  <c r="G2396" i="38"/>
  <c r="H2396" i="38"/>
  <c r="G2397" i="38"/>
  <c r="H2397" i="38"/>
  <c r="G2398" i="38"/>
  <c r="H2398" i="38"/>
  <c r="G2399" i="38"/>
  <c r="H2399" i="38"/>
  <c r="G2400" i="38"/>
  <c r="H2400" i="38"/>
  <c r="G2401" i="38"/>
  <c r="H2401" i="38"/>
  <c r="G2402" i="38"/>
  <c r="H2402" i="38"/>
  <c r="G2403" i="38"/>
  <c r="H2403" i="38"/>
  <c r="G2404" i="38"/>
  <c r="H2404" i="38"/>
  <c r="G2405" i="38"/>
  <c r="H2405" i="38"/>
  <c r="G2406" i="38"/>
  <c r="H2406" i="38"/>
  <c r="G2407" i="38"/>
  <c r="H2407" i="38"/>
  <c r="G2408" i="38"/>
  <c r="H2408" i="38"/>
  <c r="G2409" i="38"/>
  <c r="H2409" i="38"/>
  <c r="G2410" i="38"/>
  <c r="H2410" i="38"/>
  <c r="G2411" i="38"/>
  <c r="H2411" i="38"/>
  <c r="G2412" i="38"/>
  <c r="H2412" i="38"/>
  <c r="G2413" i="38"/>
  <c r="H2413" i="38"/>
  <c r="G2414" i="38"/>
  <c r="H2414" i="38"/>
  <c r="G2415" i="38"/>
  <c r="H2415" i="38"/>
  <c r="G2416" i="38"/>
  <c r="H2416" i="38"/>
  <c r="G2417" i="38"/>
  <c r="H2417" i="38"/>
  <c r="G2418" i="38"/>
  <c r="H2418" i="38"/>
  <c r="G2419" i="38"/>
  <c r="H2419" i="38"/>
  <c r="G2420" i="38"/>
  <c r="H2420" i="38"/>
  <c r="G2421" i="38"/>
  <c r="H2421" i="38"/>
  <c r="G2422" i="38"/>
  <c r="H2422" i="38"/>
  <c r="G2423" i="38"/>
  <c r="H2423" i="38"/>
  <c r="G2424" i="38"/>
  <c r="H2424" i="38"/>
  <c r="G2425" i="38"/>
  <c r="H2425" i="38"/>
  <c r="G2426" i="38"/>
  <c r="H2426" i="38"/>
  <c r="G2427" i="38"/>
  <c r="H2427" i="38"/>
  <c r="G2428" i="38"/>
  <c r="H2428" i="38"/>
  <c r="G2429" i="38"/>
  <c r="H2429" i="38"/>
  <c r="G2430" i="38"/>
  <c r="H2430" i="38"/>
  <c r="G2431" i="38"/>
  <c r="H2431" i="38"/>
  <c r="G2432" i="38"/>
  <c r="H2432" i="38"/>
  <c r="G2433" i="38"/>
  <c r="H2433" i="38"/>
  <c r="G2434" i="38"/>
  <c r="H2434" i="38"/>
  <c r="G2435" i="38"/>
  <c r="H2435" i="38"/>
  <c r="G2436" i="38"/>
  <c r="H2436" i="38"/>
  <c r="G2437" i="38"/>
  <c r="H2437" i="38"/>
  <c r="G2438" i="38"/>
  <c r="H2438" i="38"/>
  <c r="G2439" i="38"/>
  <c r="H2439" i="38"/>
  <c r="G2440" i="38"/>
  <c r="H2440" i="38"/>
  <c r="G2441" i="38"/>
  <c r="H2441" i="38"/>
  <c r="G2442" i="38"/>
  <c r="H2442" i="38"/>
  <c r="G2443" i="38"/>
  <c r="H2443" i="38"/>
  <c r="G2444" i="38"/>
  <c r="H2444" i="38"/>
  <c r="G2445" i="38"/>
  <c r="H2445" i="38"/>
  <c r="G2446" i="38"/>
  <c r="H2446" i="38"/>
  <c r="G2447" i="38"/>
  <c r="H2447" i="38"/>
  <c r="G2448" i="38"/>
  <c r="H2448" i="38"/>
  <c r="G2449" i="38"/>
  <c r="H2449" i="38"/>
  <c r="G2450" i="38"/>
  <c r="H2450" i="38"/>
  <c r="G2451" i="38"/>
  <c r="H2451" i="38"/>
  <c r="G2452" i="38"/>
  <c r="H2452" i="38"/>
  <c r="G2453" i="38"/>
  <c r="H2453" i="38"/>
  <c r="G2454" i="38"/>
  <c r="H2454" i="38"/>
  <c r="G2455" i="38"/>
  <c r="H2455" i="38"/>
  <c r="G2456" i="38"/>
  <c r="H2456" i="38"/>
  <c r="G2457" i="38"/>
  <c r="H2457" i="38"/>
  <c r="G2458" i="38"/>
  <c r="H2458" i="38"/>
  <c r="G2459" i="38"/>
  <c r="H2459" i="38"/>
  <c r="G2460" i="38"/>
  <c r="H2460" i="38"/>
  <c r="G2461" i="38"/>
  <c r="H2461" i="38"/>
  <c r="G2462" i="38"/>
  <c r="H2462" i="38"/>
  <c r="G2463" i="38"/>
  <c r="H2463" i="38"/>
  <c r="G2464" i="38"/>
  <c r="H2464" i="38"/>
  <c r="G2465" i="38"/>
  <c r="H2465" i="38"/>
  <c r="G2466" i="38"/>
  <c r="H2466" i="38"/>
  <c r="G2467" i="38"/>
  <c r="H2467" i="38"/>
  <c r="G2468" i="38"/>
  <c r="H2468" i="38"/>
  <c r="G2469" i="38"/>
  <c r="H2469" i="38"/>
  <c r="G2470" i="38"/>
  <c r="H2470" i="38"/>
  <c r="G2471" i="38"/>
  <c r="H2471" i="38"/>
  <c r="G2472" i="38"/>
  <c r="H2472" i="38"/>
  <c r="G2473" i="38"/>
  <c r="H2473" i="38"/>
  <c r="G2474" i="38"/>
  <c r="H2474" i="38"/>
  <c r="H6" i="38"/>
  <c r="G6" i="38"/>
  <c r="D25" i="1" l="1"/>
  <c r="E25" i="1"/>
  <c r="D15" i="1"/>
  <c r="E15" i="1"/>
  <c r="B86" i="21"/>
  <c r="D35" i="19" s="1"/>
  <c r="D38" i="19"/>
  <c r="A32" i="19"/>
  <c r="K30" i="1"/>
  <c r="J30" i="1"/>
  <c r="I30" i="1"/>
  <c r="H30" i="1"/>
  <c r="G30" i="1"/>
  <c r="E30" i="1"/>
  <c r="D30" i="1"/>
  <c r="C30" i="1"/>
  <c r="U48" i="2"/>
  <c r="T48" i="2"/>
  <c r="S48" i="2"/>
  <c r="R48" i="2"/>
  <c r="Q48" i="2"/>
  <c r="D37" i="24" l="1"/>
  <c r="F30" i="1"/>
  <c r="F15" i="1"/>
  <c r="F25" i="1"/>
  <c r="G129" i="1"/>
  <c r="I15" i="1"/>
  <c r="G37" i="24" s="1"/>
  <c r="D27" i="1"/>
  <c r="D26" i="1"/>
  <c r="D179" i="1"/>
  <c r="D166" i="1"/>
  <c r="A21" i="1"/>
  <c r="A16" i="1"/>
  <c r="P207" i="1"/>
  <c r="O207" i="1"/>
  <c r="N207" i="1"/>
  <c r="M207" i="1"/>
  <c r="L207" i="1"/>
  <c r="K28" i="1"/>
  <c r="K207" i="1"/>
  <c r="D28" i="2"/>
  <c r="E19" i="1"/>
  <c r="E179" i="1" s="1"/>
  <c r="E178" i="1"/>
  <c r="E177" i="1"/>
  <c r="E176" i="1"/>
  <c r="C166" i="1"/>
  <c r="C19" i="1"/>
  <c r="C179" i="1" s="1"/>
  <c r="P206" i="1"/>
  <c r="O206" i="1"/>
  <c r="N206" i="1"/>
  <c r="M206" i="1"/>
  <c r="L206" i="1"/>
  <c r="P205" i="1"/>
  <c r="O205" i="1"/>
  <c r="N205" i="1"/>
  <c r="M205" i="1"/>
  <c r="L205" i="1"/>
  <c r="P204" i="1"/>
  <c r="O204" i="1"/>
  <c r="N204" i="1"/>
  <c r="M204" i="1"/>
  <c r="L204" i="1"/>
  <c r="N37" i="24"/>
  <c r="P166" i="1"/>
  <c r="P179" i="1"/>
  <c r="P177" i="1"/>
  <c r="P175" i="1"/>
  <c r="M37" i="24"/>
  <c r="O179" i="1"/>
  <c r="O177" i="1"/>
  <c r="K15" i="1"/>
  <c r="I37" i="24" s="1"/>
  <c r="K16" i="1"/>
  <c r="K166" i="1"/>
  <c r="K18" i="1"/>
  <c r="K19" i="1"/>
  <c r="K179" i="1" s="1"/>
  <c r="K20" i="1"/>
  <c r="K21" i="1"/>
  <c r="K25" i="1"/>
  <c r="K26" i="1"/>
  <c r="K27" i="1"/>
  <c r="K31" i="1"/>
  <c r="K175" i="1"/>
  <c r="N175" i="1"/>
  <c r="M175" i="1"/>
  <c r="L175" i="1"/>
  <c r="J175" i="1"/>
  <c r="G175" i="1"/>
  <c r="N178" i="1"/>
  <c r="M178" i="1"/>
  <c r="N177" i="1"/>
  <c r="M176" i="1"/>
  <c r="N179" i="1"/>
  <c r="M179" i="1"/>
  <c r="L179" i="1"/>
  <c r="N166" i="1"/>
  <c r="L37" i="24"/>
  <c r="K37" i="24"/>
  <c r="J37" i="24"/>
  <c r="L28" i="2"/>
  <c r="L37" i="2"/>
  <c r="P131" i="2"/>
  <c r="L131" i="2"/>
  <c r="K131" i="2"/>
  <c r="P126" i="2"/>
  <c r="P102" i="2"/>
  <c r="L102" i="2"/>
  <c r="K102" i="2"/>
  <c r="P93" i="2"/>
  <c r="L93" i="2"/>
  <c r="K93" i="2"/>
  <c r="K69" i="2"/>
  <c r="L69" i="2"/>
  <c r="O69" i="2"/>
  <c r="P60" i="2"/>
  <c r="L60" i="2"/>
  <c r="K60" i="2"/>
  <c r="P28" i="2"/>
  <c r="K28" i="2"/>
  <c r="L18" i="2"/>
  <c r="D18" i="2"/>
  <c r="C18" i="2"/>
  <c r="C197" i="1" s="1"/>
  <c r="P176" i="1"/>
  <c r="P178" i="1"/>
  <c r="P158" i="1"/>
  <c r="O176" i="1"/>
  <c r="O178" i="1"/>
  <c r="O175" i="1"/>
  <c r="O158" i="1"/>
  <c r="N176" i="1"/>
  <c r="N158" i="1"/>
  <c r="M177" i="1"/>
  <c r="M158" i="1"/>
  <c r="L176" i="1"/>
  <c r="L177" i="1"/>
  <c r="L178" i="1"/>
  <c r="L158" i="1"/>
  <c r="K45" i="1"/>
  <c r="K176" i="1"/>
  <c r="K177" i="1"/>
  <c r="K178" i="1"/>
  <c r="K158" i="1"/>
  <c r="J15" i="1"/>
  <c r="H37" i="24" s="1"/>
  <c r="J16" i="1"/>
  <c r="J18" i="1"/>
  <c r="J19" i="1"/>
  <c r="J179" i="1" s="1"/>
  <c r="J20" i="1"/>
  <c r="J21" i="1"/>
  <c r="J25" i="1"/>
  <c r="J26" i="1"/>
  <c r="J27" i="1"/>
  <c r="J28" i="1"/>
  <c r="J31" i="1"/>
  <c r="J176" i="1"/>
  <c r="J177" i="1"/>
  <c r="J178" i="1"/>
  <c r="J45" i="1"/>
  <c r="J158" i="1"/>
  <c r="I16" i="1"/>
  <c r="I18" i="1"/>
  <c r="I19" i="1"/>
  <c r="I179" i="1" s="1"/>
  <c r="I20" i="1"/>
  <c r="I21" i="1"/>
  <c r="I25" i="1"/>
  <c r="I26" i="1"/>
  <c r="I27" i="1"/>
  <c r="I28" i="1"/>
  <c r="I31" i="1"/>
  <c r="I176" i="1"/>
  <c r="I177" i="1"/>
  <c r="I45" i="1"/>
  <c r="I178" i="1"/>
  <c r="I175" i="1"/>
  <c r="I158" i="1"/>
  <c r="H15" i="1"/>
  <c r="F37" i="24" s="1"/>
  <c r="H16" i="1"/>
  <c r="H166" i="1"/>
  <c r="H18" i="1"/>
  <c r="H19" i="1"/>
  <c r="H179" i="1" s="1"/>
  <c r="H20" i="1"/>
  <c r="H21" i="1"/>
  <c r="H25" i="1"/>
  <c r="H26" i="1"/>
  <c r="H27" i="1"/>
  <c r="H28" i="1"/>
  <c r="H31" i="1"/>
  <c r="H176" i="1"/>
  <c r="H177" i="1"/>
  <c r="H178" i="1"/>
  <c r="H45" i="1"/>
  <c r="H175" i="1"/>
  <c r="H158" i="1"/>
  <c r="G15" i="1"/>
  <c r="G16" i="1"/>
  <c r="G18" i="1"/>
  <c r="G19" i="1"/>
  <c r="G179" i="1" s="1"/>
  <c r="G20" i="1"/>
  <c r="G21" i="1"/>
  <c r="G25" i="1"/>
  <c r="G26" i="1"/>
  <c r="G27" i="1"/>
  <c r="G28" i="1"/>
  <c r="G31" i="1"/>
  <c r="G177" i="1"/>
  <c r="G178" i="1"/>
  <c r="G45" i="1"/>
  <c r="G176" i="1"/>
  <c r="G158" i="1"/>
  <c r="D18" i="1"/>
  <c r="D20" i="1"/>
  <c r="D21" i="1"/>
  <c r="D28" i="1"/>
  <c r="D31" i="1"/>
  <c r="D45" i="1"/>
  <c r="D175" i="1"/>
  <c r="D158" i="1"/>
  <c r="C37" i="24"/>
  <c r="C18" i="1"/>
  <c r="C21" i="1"/>
  <c r="C26" i="1"/>
  <c r="C27" i="1"/>
  <c r="C28" i="1"/>
  <c r="C31" i="1"/>
  <c r="C175" i="1"/>
  <c r="C45" i="1"/>
  <c r="C158" i="1"/>
  <c r="P72" i="1"/>
  <c r="P84" i="1" s="1"/>
  <c r="P98" i="1"/>
  <c r="P109" i="1"/>
  <c r="O72" i="1"/>
  <c r="O79" i="1"/>
  <c r="O98" i="1"/>
  <c r="O109" i="1"/>
  <c r="N72" i="1"/>
  <c r="L44" i="24" s="1"/>
  <c r="N79" i="1"/>
  <c r="N98" i="1"/>
  <c r="N109" i="1"/>
  <c r="M72" i="1"/>
  <c r="M79" i="1"/>
  <c r="M98" i="1"/>
  <c r="M109" i="1"/>
  <c r="L72" i="1"/>
  <c r="J44" i="24" s="1"/>
  <c r="L79" i="1"/>
  <c r="L98" i="1"/>
  <c r="L109" i="1"/>
  <c r="K72" i="1"/>
  <c r="K79" i="1"/>
  <c r="K98" i="1"/>
  <c r="K109" i="1"/>
  <c r="J72" i="1"/>
  <c r="J79" i="1"/>
  <c r="J98" i="1"/>
  <c r="J109" i="1"/>
  <c r="I72" i="1"/>
  <c r="I79" i="1"/>
  <c r="I98" i="1"/>
  <c r="I109" i="1"/>
  <c r="H72" i="1"/>
  <c r="F44" i="24" s="1"/>
  <c r="H79" i="1"/>
  <c r="H98" i="1"/>
  <c r="H109" i="1"/>
  <c r="G72" i="1"/>
  <c r="E44" i="24" s="1"/>
  <c r="G79" i="1"/>
  <c r="G98" i="1"/>
  <c r="G109" i="1"/>
  <c r="E16" i="1"/>
  <c r="E18" i="1"/>
  <c r="E20" i="1"/>
  <c r="E21" i="1"/>
  <c r="E26" i="1"/>
  <c r="E27" i="1"/>
  <c r="E28" i="1"/>
  <c r="E31" i="1"/>
  <c r="E45" i="1"/>
  <c r="E175" i="1"/>
  <c r="E158" i="1"/>
  <c r="E72" i="1"/>
  <c r="E79" i="1"/>
  <c r="E98" i="1"/>
  <c r="E109" i="1"/>
  <c r="E124" i="1"/>
  <c r="D72" i="1"/>
  <c r="D79" i="1"/>
  <c r="D98" i="1"/>
  <c r="D109" i="1"/>
  <c r="C72" i="1"/>
  <c r="C79" i="1"/>
  <c r="C98" i="1"/>
  <c r="C109" i="1"/>
  <c r="D37" i="2"/>
  <c r="C37" i="2"/>
  <c r="C28" i="2"/>
  <c r="K126" i="2"/>
  <c r="J126" i="2"/>
  <c r="J131" i="2"/>
  <c r="I126" i="2"/>
  <c r="I131" i="2"/>
  <c r="H126" i="2"/>
  <c r="H131" i="2"/>
  <c r="G126" i="2"/>
  <c r="G131" i="2"/>
  <c r="J93" i="2"/>
  <c r="J102" i="2"/>
  <c r="I93" i="2"/>
  <c r="I102" i="2"/>
  <c r="H93" i="2"/>
  <c r="H102" i="2"/>
  <c r="G93" i="2"/>
  <c r="G102" i="2"/>
  <c r="J60" i="2"/>
  <c r="J69" i="2"/>
  <c r="I60" i="2"/>
  <c r="I69" i="2"/>
  <c r="H60" i="2"/>
  <c r="H69" i="2"/>
  <c r="G60" i="2"/>
  <c r="G69" i="2"/>
  <c r="K37" i="2"/>
  <c r="J28" i="2"/>
  <c r="J37" i="2"/>
  <c r="I28" i="2"/>
  <c r="I37" i="2"/>
  <c r="H28" i="2"/>
  <c r="H37" i="2"/>
  <c r="G28" i="2"/>
  <c r="G37" i="2"/>
  <c r="E126" i="2"/>
  <c r="E131" i="2"/>
  <c r="D126" i="2"/>
  <c r="D131" i="2"/>
  <c r="C126" i="2"/>
  <c r="C131" i="2"/>
  <c r="E93" i="2"/>
  <c r="E102" i="2"/>
  <c r="D93" i="2"/>
  <c r="D102" i="2"/>
  <c r="C93" i="2"/>
  <c r="C102" i="2"/>
  <c r="E60" i="2"/>
  <c r="E69" i="2"/>
  <c r="D60" i="2"/>
  <c r="D69" i="2"/>
  <c r="C60" i="2"/>
  <c r="C69" i="2"/>
  <c r="E28" i="2"/>
  <c r="E37" i="2"/>
  <c r="P37" i="2"/>
  <c r="P69" i="2"/>
  <c r="P18" i="2"/>
  <c r="P29" i="1" s="1"/>
  <c r="O28" i="2"/>
  <c r="O37" i="2"/>
  <c r="O60" i="2"/>
  <c r="O93" i="2"/>
  <c r="O102" i="2"/>
  <c r="O126" i="2"/>
  <c r="O131" i="2"/>
  <c r="O18" i="2"/>
  <c r="N28" i="2"/>
  <c r="N37" i="2"/>
  <c r="N60" i="2"/>
  <c r="N69" i="2"/>
  <c r="N93" i="2"/>
  <c r="N102" i="2"/>
  <c r="N126" i="2"/>
  <c r="N131" i="2"/>
  <c r="N18" i="2"/>
  <c r="M28" i="2"/>
  <c r="M37" i="2"/>
  <c r="M60" i="2"/>
  <c r="M69" i="2"/>
  <c r="M93" i="2"/>
  <c r="M102" i="2"/>
  <c r="M126" i="2"/>
  <c r="M131" i="2"/>
  <c r="M18" i="2"/>
  <c r="L126" i="2"/>
  <c r="K18" i="2"/>
  <c r="K197" i="1" s="1"/>
  <c r="J18" i="2"/>
  <c r="I18" i="2"/>
  <c r="H18" i="2"/>
  <c r="H197" i="1" s="1"/>
  <c r="G18" i="2"/>
  <c r="G197" i="1" s="1"/>
  <c r="E18" i="2"/>
  <c r="E197" i="1" s="1"/>
  <c r="H204" i="1"/>
  <c r="H205" i="1"/>
  <c r="I204" i="1"/>
  <c r="I205" i="1"/>
  <c r="J204" i="1"/>
  <c r="J205" i="1"/>
  <c r="K204" i="1"/>
  <c r="K205" i="1"/>
  <c r="G204" i="1"/>
  <c r="G205" i="1"/>
  <c r="D204" i="1"/>
  <c r="D205" i="1"/>
  <c r="C204" i="1"/>
  <c r="C205" i="1"/>
  <c r="G140" i="1"/>
  <c r="G146" i="1"/>
  <c r="Q22" i="1"/>
  <c r="Q32" i="1"/>
  <c r="O33" i="24" s="1"/>
  <c r="R22" i="1"/>
  <c r="R32" i="1"/>
  <c r="P33" i="24" s="1"/>
  <c r="S22" i="1"/>
  <c r="S32" i="1"/>
  <c r="Q33" i="24" s="1"/>
  <c r="T22" i="1"/>
  <c r="T32" i="1"/>
  <c r="R33" i="24" s="1"/>
  <c r="U22" i="1"/>
  <c r="U32" i="1"/>
  <c r="S33" i="24" s="1"/>
  <c r="Q181" i="1"/>
  <c r="Q182" i="1"/>
  <c r="Q183" i="1"/>
  <c r="Q184" i="1"/>
  <c r="Q185" i="1"/>
  <c r="Q186" i="1"/>
  <c r="Q187" i="1"/>
  <c r="Q188" i="1"/>
  <c r="Q189" i="1"/>
  <c r="Q175" i="1"/>
  <c r="Q176" i="1"/>
  <c r="Q177" i="1"/>
  <c r="Q178" i="1"/>
  <c r="Q179" i="1"/>
  <c r="R181" i="1"/>
  <c r="R182" i="1"/>
  <c r="R183" i="1"/>
  <c r="R184" i="1"/>
  <c r="R185" i="1"/>
  <c r="R186" i="1"/>
  <c r="R187" i="1"/>
  <c r="R188" i="1"/>
  <c r="R189" i="1"/>
  <c r="R175" i="1"/>
  <c r="R176" i="1"/>
  <c r="R177" i="1"/>
  <c r="R178" i="1"/>
  <c r="R179" i="1"/>
  <c r="R158" i="1"/>
  <c r="R161" i="1"/>
  <c r="R166" i="1" s="1"/>
  <c r="S181" i="1"/>
  <c r="S182" i="1"/>
  <c r="S183" i="1"/>
  <c r="S184" i="1"/>
  <c r="S185" i="1"/>
  <c r="S186" i="1"/>
  <c r="S187" i="1"/>
  <c r="S188" i="1"/>
  <c r="S189" i="1"/>
  <c r="S175" i="1"/>
  <c r="S176" i="1"/>
  <c r="S177" i="1"/>
  <c r="S178" i="1"/>
  <c r="S179" i="1"/>
  <c r="T181" i="1"/>
  <c r="T182" i="1"/>
  <c r="T183" i="1"/>
  <c r="T184" i="1"/>
  <c r="T185" i="1"/>
  <c r="T186" i="1"/>
  <c r="T187" i="1"/>
  <c r="T188" i="1"/>
  <c r="T189" i="1"/>
  <c r="T175" i="1"/>
  <c r="T176" i="1"/>
  <c r="T177" i="1"/>
  <c r="T178" i="1"/>
  <c r="T179" i="1"/>
  <c r="U181" i="1"/>
  <c r="U182" i="1"/>
  <c r="U183" i="1"/>
  <c r="U184" i="1"/>
  <c r="U185" i="1"/>
  <c r="U186" i="1"/>
  <c r="U187" i="1"/>
  <c r="U188" i="1"/>
  <c r="U189" i="1"/>
  <c r="U175" i="1"/>
  <c r="U176" i="1"/>
  <c r="U177" i="1"/>
  <c r="U178" i="1"/>
  <c r="U179" i="1"/>
  <c r="U158" i="1"/>
  <c r="U161" i="1"/>
  <c r="U166" i="1" s="1"/>
  <c r="Q161" i="1"/>
  <c r="Q166" i="1" s="1"/>
  <c r="S161" i="1"/>
  <c r="S166" i="1" s="1"/>
  <c r="T161" i="1"/>
  <c r="T166" i="1" s="1"/>
  <c r="A27" i="19"/>
  <c r="A28" i="19"/>
  <c r="A34" i="19"/>
  <c r="A36" i="19"/>
  <c r="A35" i="19"/>
  <c r="D64" i="21"/>
  <c r="U18" i="2"/>
  <c r="U197" i="1" s="1"/>
  <c r="T18" i="2"/>
  <c r="T197" i="1" s="1"/>
  <c r="S18" i="2"/>
  <c r="S197" i="1" s="1"/>
  <c r="R18" i="2"/>
  <c r="R197" i="1" s="1"/>
  <c r="Q18" i="2"/>
  <c r="Q197" i="1" s="1"/>
  <c r="T60" i="2"/>
  <c r="T69" i="2"/>
  <c r="Q60" i="2"/>
  <c r="Q69" i="2"/>
  <c r="R60" i="2"/>
  <c r="R69" i="2"/>
  <c r="S60" i="2"/>
  <c r="S69" i="2"/>
  <c r="U60" i="2"/>
  <c r="U69" i="2"/>
  <c r="A90" i="2"/>
  <c r="C12" i="22"/>
  <c r="A9" i="21"/>
  <c r="B12" i="21"/>
  <c r="C12" i="21" s="1"/>
  <c r="B34" i="21"/>
  <c r="M22" i="21"/>
  <c r="N22" i="21"/>
  <c r="O22" i="21"/>
  <c r="P22" i="21"/>
  <c r="Q22" i="21"/>
  <c r="D34" i="21"/>
  <c r="M33" i="21"/>
  <c r="N33" i="21"/>
  <c r="O33" i="21"/>
  <c r="P33" i="21"/>
  <c r="Q33" i="21"/>
  <c r="B38" i="21"/>
  <c r="C38" i="21"/>
  <c r="D38" i="21"/>
  <c r="M38" i="21"/>
  <c r="N38" i="21"/>
  <c r="O38" i="21"/>
  <c r="P38" i="21"/>
  <c r="Q38" i="21"/>
  <c r="B50" i="21"/>
  <c r="C50" i="21"/>
  <c r="D50" i="21"/>
  <c r="M50" i="21"/>
  <c r="N50" i="21"/>
  <c r="O50" i="21"/>
  <c r="P50" i="21"/>
  <c r="Q50" i="21"/>
  <c r="D65" i="21"/>
  <c r="B67" i="21"/>
  <c r="C67" i="21"/>
  <c r="B79" i="21"/>
  <c r="C79" i="21"/>
  <c r="D79" i="21"/>
  <c r="F79" i="21"/>
  <c r="A6" i="25"/>
  <c r="A7" i="24"/>
  <c r="C11" i="24"/>
  <c r="D11" i="24"/>
  <c r="E11" i="24"/>
  <c r="F11" i="24"/>
  <c r="G11" i="24"/>
  <c r="H11" i="24"/>
  <c r="I11" i="24"/>
  <c r="J11" i="24"/>
  <c r="K11" i="24"/>
  <c r="L11" i="24"/>
  <c r="M11" i="24"/>
  <c r="N11" i="24"/>
  <c r="O11" i="24"/>
  <c r="P11" i="24"/>
  <c r="Q11" i="24"/>
  <c r="R11" i="24"/>
  <c r="S11" i="24"/>
  <c r="D12" i="24"/>
  <c r="C42" i="24"/>
  <c r="D42" i="24"/>
  <c r="A7" i="1"/>
  <c r="D11" i="1"/>
  <c r="A15" i="1"/>
  <c r="A20" i="1"/>
  <c r="C44" i="24"/>
  <c r="C129" i="1"/>
  <c r="D129" i="1"/>
  <c r="E129" i="1"/>
  <c r="H129" i="1"/>
  <c r="I129" i="1"/>
  <c r="J129" i="1"/>
  <c r="K129" i="1"/>
  <c r="L129" i="1"/>
  <c r="M129" i="1"/>
  <c r="N129" i="1"/>
  <c r="O129" i="1"/>
  <c r="P129" i="1"/>
  <c r="Q129" i="1"/>
  <c r="R129" i="1"/>
  <c r="S129" i="1"/>
  <c r="T129" i="1"/>
  <c r="U129" i="1"/>
  <c r="C140" i="1"/>
  <c r="D140" i="1"/>
  <c r="E140" i="1"/>
  <c r="H140" i="1"/>
  <c r="H146" i="1"/>
  <c r="I140" i="1"/>
  <c r="J140" i="1"/>
  <c r="J146" i="1"/>
  <c r="K140" i="1"/>
  <c r="L140" i="1"/>
  <c r="L146" i="1"/>
  <c r="M140" i="1"/>
  <c r="N140" i="1"/>
  <c r="N146" i="1"/>
  <c r="O140" i="1"/>
  <c r="P140" i="1"/>
  <c r="P146" i="1"/>
  <c r="Q140" i="1"/>
  <c r="R140" i="1"/>
  <c r="R146" i="1"/>
  <c r="S140" i="1"/>
  <c r="T140" i="1"/>
  <c r="T146" i="1"/>
  <c r="U140" i="1"/>
  <c r="C146" i="1"/>
  <c r="D146" i="1"/>
  <c r="E146" i="1"/>
  <c r="I146" i="1"/>
  <c r="K146" i="1"/>
  <c r="M146" i="1"/>
  <c r="O146" i="1"/>
  <c r="Q146" i="1"/>
  <c r="S146" i="1"/>
  <c r="S148" i="1" s="1"/>
  <c r="U146" i="1"/>
  <c r="Q158" i="1"/>
  <c r="S158" i="1"/>
  <c r="T158" i="1"/>
  <c r="Q202" i="1"/>
  <c r="R202" i="1"/>
  <c r="S202" i="1"/>
  <c r="T202" i="1"/>
  <c r="U202" i="1"/>
  <c r="Q203" i="1"/>
  <c r="R203" i="1"/>
  <c r="S203" i="1"/>
  <c r="T203" i="1"/>
  <c r="U203" i="1"/>
  <c r="E204" i="1"/>
  <c r="Q204" i="1"/>
  <c r="R204" i="1"/>
  <c r="S204" i="1"/>
  <c r="T204" i="1"/>
  <c r="U204" i="1"/>
  <c r="E205" i="1"/>
  <c r="Q205" i="1"/>
  <c r="R205" i="1"/>
  <c r="S205" i="1"/>
  <c r="T205" i="1"/>
  <c r="U205" i="1"/>
  <c r="C206" i="1"/>
  <c r="D206" i="1"/>
  <c r="E206" i="1"/>
  <c r="G206" i="1"/>
  <c r="H206" i="1"/>
  <c r="I206" i="1"/>
  <c r="J206" i="1"/>
  <c r="K206" i="1"/>
  <c r="Q206" i="1"/>
  <c r="O27" i="24" s="1"/>
  <c r="R206" i="1"/>
  <c r="P27" i="24" s="1"/>
  <c r="S206" i="1"/>
  <c r="Q27" i="24" s="1"/>
  <c r="T206" i="1"/>
  <c r="R27" i="24" s="1"/>
  <c r="U206" i="1"/>
  <c r="S27" i="24" s="1"/>
  <c r="C207" i="1"/>
  <c r="D207" i="1"/>
  <c r="E207" i="1"/>
  <c r="G207" i="1"/>
  <c r="H207" i="1"/>
  <c r="I207" i="1"/>
  <c r="J207" i="1"/>
  <c r="Q207" i="1"/>
  <c r="O35" i="24" s="1"/>
  <c r="R207" i="1"/>
  <c r="P35" i="24" s="1"/>
  <c r="S207" i="1"/>
  <c r="Q35" i="24" s="1"/>
  <c r="T207" i="1"/>
  <c r="R35" i="24" s="1"/>
  <c r="U207" i="1"/>
  <c r="S35" i="24" s="1"/>
  <c r="A8" i="2"/>
  <c r="C10" i="2"/>
  <c r="D10" i="2" s="1"/>
  <c r="G10" i="2"/>
  <c r="H10" i="2"/>
  <c r="I10" i="2"/>
  <c r="J10" i="2"/>
  <c r="K10" i="2"/>
  <c r="L10" i="2"/>
  <c r="M10" i="2"/>
  <c r="N10" i="2"/>
  <c r="O10" i="2"/>
  <c r="P10" i="2"/>
  <c r="Q10" i="2"/>
  <c r="R10" i="2"/>
  <c r="S10" i="2"/>
  <c r="T10" i="2"/>
  <c r="U10" i="2"/>
  <c r="D11" i="2"/>
  <c r="Q28" i="2"/>
  <c r="R28" i="2"/>
  <c r="S28" i="2"/>
  <c r="T28" i="2"/>
  <c r="U28" i="2"/>
  <c r="Q37" i="2"/>
  <c r="R37" i="2"/>
  <c r="S37" i="2"/>
  <c r="T37" i="2"/>
  <c r="U37" i="2"/>
  <c r="Q93" i="2"/>
  <c r="R93" i="2"/>
  <c r="S93" i="2"/>
  <c r="T93" i="2"/>
  <c r="U93" i="2"/>
  <c r="Q102" i="2"/>
  <c r="R102" i="2"/>
  <c r="S102" i="2"/>
  <c r="T102" i="2"/>
  <c r="U102" i="2"/>
  <c r="Q126" i="2"/>
  <c r="R126" i="2"/>
  <c r="S126" i="2"/>
  <c r="T126" i="2"/>
  <c r="U126" i="2"/>
  <c r="Q131" i="2"/>
  <c r="R131" i="2"/>
  <c r="S131" i="2"/>
  <c r="T131" i="2"/>
  <c r="U131" i="2"/>
  <c r="D25" i="19"/>
  <c r="C25" i="19" s="1"/>
  <c r="A29" i="19"/>
  <c r="A30" i="19"/>
  <c r="A31" i="19"/>
  <c r="E42" i="24"/>
  <c r="F42" i="24"/>
  <c r="G42" i="24"/>
  <c r="H42" i="24"/>
  <c r="I42" i="24"/>
  <c r="J42" i="24"/>
  <c r="K42" i="24"/>
  <c r="L42" i="24"/>
  <c r="M42" i="24"/>
  <c r="Q109" i="1"/>
  <c r="Q98" i="1"/>
  <c r="N42" i="24"/>
  <c r="O38" i="24"/>
  <c r="R109" i="1"/>
  <c r="R98" i="1"/>
  <c r="O42" i="24"/>
  <c r="S109" i="1"/>
  <c r="S98" i="1"/>
  <c r="P42" i="24"/>
  <c r="T109" i="1"/>
  <c r="T98" i="1"/>
  <c r="Q42" i="24"/>
  <c r="U109" i="1"/>
  <c r="U98" i="1"/>
  <c r="R42" i="24"/>
  <c r="S38" i="24"/>
  <c r="S42" i="24"/>
  <c r="Q78" i="1"/>
  <c r="Q79" i="1" s="1"/>
  <c r="Q71" i="1"/>
  <c r="Q72" i="1" s="1"/>
  <c r="Q38" i="24"/>
  <c r="D66" i="21"/>
  <c r="R38" i="24"/>
  <c r="P38" i="24"/>
  <c r="N51" i="21"/>
  <c r="E29" i="1"/>
  <c r="D16" i="24" l="1"/>
  <c r="M197" i="1"/>
  <c r="M29" i="1"/>
  <c r="O197" i="1"/>
  <c r="O29" i="1"/>
  <c r="L197" i="1"/>
  <c r="L29" i="1"/>
  <c r="N197" i="1"/>
  <c r="N29" i="1"/>
  <c r="M51" i="21"/>
  <c r="P71" i="2"/>
  <c r="P78" i="2" s="1"/>
  <c r="I35" i="24"/>
  <c r="G11" i="2"/>
  <c r="D2950" i="42" s="1"/>
  <c r="C11" i="2"/>
  <c r="D2948" i="42" s="1"/>
  <c r="D2949" i="42"/>
  <c r="C11" i="1"/>
  <c r="D16" i="42" s="1"/>
  <c r="D17" i="42"/>
  <c r="E12" i="24"/>
  <c r="C12" i="24"/>
  <c r="D2273" i="42"/>
  <c r="D2548" i="42"/>
  <c r="J29" i="24"/>
  <c r="N29" i="24"/>
  <c r="C84" i="1"/>
  <c r="D84" i="1"/>
  <c r="G84" i="1"/>
  <c r="H84" i="1"/>
  <c r="F93" i="2"/>
  <c r="N31" i="24"/>
  <c r="K29" i="1"/>
  <c r="K32" i="1" s="1"/>
  <c r="I33" i="24" s="1"/>
  <c r="D51" i="21"/>
  <c r="D87" i="21" s="1"/>
  <c r="F36" i="19" s="1"/>
  <c r="L36" i="19"/>
  <c r="L84" i="1"/>
  <c r="S16" i="24"/>
  <c r="N84" i="1"/>
  <c r="I148" i="1"/>
  <c r="G21" i="24" s="1"/>
  <c r="G44" i="24"/>
  <c r="G45" i="24" s="1"/>
  <c r="I84" i="1"/>
  <c r="H44" i="24"/>
  <c r="J84" i="1"/>
  <c r="I44" i="24"/>
  <c r="K84" i="1"/>
  <c r="K44" i="24"/>
  <c r="K45" i="24" s="1"/>
  <c r="M84" i="1"/>
  <c r="M44" i="24"/>
  <c r="M45" i="24" s="1"/>
  <c r="O84" i="1"/>
  <c r="N44" i="24"/>
  <c r="E84" i="1"/>
  <c r="N43" i="24"/>
  <c r="P22" i="1"/>
  <c r="K29" i="24"/>
  <c r="N27" i="24"/>
  <c r="O28" i="24" s="1"/>
  <c r="K104" i="2"/>
  <c r="K111" i="2" s="1"/>
  <c r="L32" i="1"/>
  <c r="F69" i="2"/>
  <c r="F131" i="2"/>
  <c r="C35" i="24"/>
  <c r="B51" i="21"/>
  <c r="F126" i="2"/>
  <c r="F102" i="2"/>
  <c r="G43" i="24"/>
  <c r="N32" i="1"/>
  <c r="L33" i="24" s="1"/>
  <c r="H29" i="1"/>
  <c r="H32" i="1" s="1"/>
  <c r="F33" i="24" s="1"/>
  <c r="D67" i="21"/>
  <c r="B85" i="21" s="1"/>
  <c r="D34" i="19" s="1"/>
  <c r="Q16" i="24"/>
  <c r="O133" i="2"/>
  <c r="O139" i="2" s="1"/>
  <c r="K31" i="24"/>
  <c r="M148" i="1"/>
  <c r="K21" i="24" s="1"/>
  <c r="H148" i="1"/>
  <c r="F21" i="24" s="1"/>
  <c r="C22" i="1"/>
  <c r="T133" i="2"/>
  <c r="T139" i="2" s="1"/>
  <c r="J43" i="24"/>
  <c r="K148" i="1"/>
  <c r="I21" i="24" s="1"/>
  <c r="I43" i="24"/>
  <c r="F31" i="24"/>
  <c r="L27" i="24"/>
  <c r="J27" i="24"/>
  <c r="G35" i="24"/>
  <c r="E35" i="24"/>
  <c r="F27" i="24"/>
  <c r="C27" i="24"/>
  <c r="P34" i="21"/>
  <c r="L133" i="2"/>
  <c r="L139" i="2" s="1"/>
  <c r="K39" i="2"/>
  <c r="K46" i="2" s="1"/>
  <c r="F109" i="1"/>
  <c r="N22" i="1"/>
  <c r="F60" i="2"/>
  <c r="M22" i="1"/>
  <c r="K27" i="24"/>
  <c r="G27" i="24"/>
  <c r="K36" i="19"/>
  <c r="C51" i="21"/>
  <c r="J36" i="19"/>
  <c r="H22" i="1"/>
  <c r="F79" i="1"/>
  <c r="H27" i="24"/>
  <c r="D29" i="24"/>
  <c r="Q104" i="2"/>
  <c r="Q111" i="2" s="1"/>
  <c r="D27" i="24"/>
  <c r="F206" i="1"/>
  <c r="C16" i="24"/>
  <c r="O51" i="21"/>
  <c r="P51" i="21"/>
  <c r="F205" i="1"/>
  <c r="F203" i="1"/>
  <c r="I104" i="2"/>
  <c r="I111" i="2" s="1"/>
  <c r="F37" i="2"/>
  <c r="F98" i="1"/>
  <c r="D44" i="24"/>
  <c r="E45" i="24" s="1"/>
  <c r="F72" i="1"/>
  <c r="F31" i="1"/>
  <c r="F21" i="1"/>
  <c r="F18" i="1"/>
  <c r="F28" i="2"/>
  <c r="F19" i="1"/>
  <c r="F26" i="1"/>
  <c r="O44" i="24"/>
  <c r="Q84" i="1"/>
  <c r="D35" i="24"/>
  <c r="F207" i="1"/>
  <c r="D148" i="1"/>
  <c r="D21" i="24" s="1"/>
  <c r="F146" i="1"/>
  <c r="F140" i="1"/>
  <c r="M34" i="21"/>
  <c r="M87" i="21" s="1"/>
  <c r="O36" i="19" s="1"/>
  <c r="F204" i="1"/>
  <c r="F202" i="1"/>
  <c r="F158" i="1"/>
  <c r="F45" i="1"/>
  <c r="F28" i="1"/>
  <c r="F20" i="1"/>
  <c r="F16" i="1"/>
  <c r="D197" i="1"/>
  <c r="D199" i="1" s="1"/>
  <c r="D31" i="19" s="1"/>
  <c r="F18" i="2"/>
  <c r="F27" i="1"/>
  <c r="E25" i="19"/>
  <c r="F25" i="19" s="1"/>
  <c r="G25" i="19" s="1"/>
  <c r="H25" i="19" s="1"/>
  <c r="I25" i="19" s="1"/>
  <c r="J25" i="19" s="1"/>
  <c r="K25" i="19" s="1"/>
  <c r="L25" i="19" s="1"/>
  <c r="M25" i="19" s="1"/>
  <c r="N25" i="19" s="1"/>
  <c r="O25" i="19" s="1"/>
  <c r="P25" i="19" s="1"/>
  <c r="Q25" i="19" s="1"/>
  <c r="R25" i="19" s="1"/>
  <c r="S25" i="19" s="1"/>
  <c r="T148" i="1"/>
  <c r="R148" i="1"/>
  <c r="P148" i="1"/>
  <c r="N21" i="24" s="1"/>
  <c r="N148" i="1"/>
  <c r="L21" i="24" s="1"/>
  <c r="J148" i="1"/>
  <c r="H21" i="24" s="1"/>
  <c r="T34" i="1"/>
  <c r="G148" i="1"/>
  <c r="E21" i="24" s="1"/>
  <c r="Q148" i="1"/>
  <c r="P16" i="24"/>
  <c r="U148" i="1"/>
  <c r="O16" i="24"/>
  <c r="D31" i="24"/>
  <c r="E11" i="1"/>
  <c r="F11" i="1" s="1"/>
  <c r="F35" i="24"/>
  <c r="J31" i="24"/>
  <c r="F43" i="24"/>
  <c r="M38" i="24"/>
  <c r="E37" i="24"/>
  <c r="E38" i="24" s="1"/>
  <c r="Q34" i="24"/>
  <c r="H38" i="24"/>
  <c r="S43" i="24"/>
  <c r="L22" i="1"/>
  <c r="M29" i="24"/>
  <c r="T71" i="2"/>
  <c r="T78" i="2" s="1"/>
  <c r="E133" i="2"/>
  <c r="E139" i="2" s="1"/>
  <c r="G133" i="2"/>
  <c r="G139" i="2" s="1"/>
  <c r="S133" i="2"/>
  <c r="S139" i="2" s="1"/>
  <c r="F29" i="24"/>
  <c r="N38" i="24"/>
  <c r="L31" i="24"/>
  <c r="J35" i="24"/>
  <c r="E32" i="1"/>
  <c r="G29" i="1"/>
  <c r="G32" i="1" s="1"/>
  <c r="E33" i="24" s="1"/>
  <c r="G22" i="1"/>
  <c r="K22" i="1"/>
  <c r="M198" i="1"/>
  <c r="K30" i="19" s="1"/>
  <c r="L29" i="24"/>
  <c r="M27" i="24"/>
  <c r="H35" i="24"/>
  <c r="I27" i="24"/>
  <c r="E27" i="24"/>
  <c r="O71" i="2"/>
  <c r="O78" i="2" s="1"/>
  <c r="K133" i="2"/>
  <c r="K139" i="2" s="1"/>
  <c r="U104" i="2"/>
  <c r="U111" i="2" s="1"/>
  <c r="P133" i="2"/>
  <c r="P139" i="2" s="1"/>
  <c r="E11" i="2"/>
  <c r="F11" i="2" s="1"/>
  <c r="U39" i="2"/>
  <c r="U40" i="2" s="1"/>
  <c r="U46" i="2" s="1"/>
  <c r="N133" i="2"/>
  <c r="N139" i="2" s="1"/>
  <c r="N39" i="2"/>
  <c r="N46" i="2" s="1"/>
  <c r="O32" i="1"/>
  <c r="M33" i="24" s="1"/>
  <c r="C133" i="2"/>
  <c r="C139" i="2" s="1"/>
  <c r="D133" i="2"/>
  <c r="D134" i="2" s="1"/>
  <c r="G39" i="2"/>
  <c r="G46" i="2" s="1"/>
  <c r="H39" i="2"/>
  <c r="H46" i="2" s="1"/>
  <c r="I39" i="2"/>
  <c r="I46" i="2" s="1"/>
  <c r="H133" i="2"/>
  <c r="H139" i="2" s="1"/>
  <c r="I133" i="2"/>
  <c r="I139" i="2" s="1"/>
  <c r="J133" i="2"/>
  <c r="J139" i="2" s="1"/>
  <c r="R110" i="1"/>
  <c r="K71" i="2"/>
  <c r="K78" i="2" s="1"/>
  <c r="N110" i="1"/>
  <c r="J45" i="24"/>
  <c r="O43" i="24"/>
  <c r="P39" i="2"/>
  <c r="P46" i="2" s="1"/>
  <c r="D39" i="2"/>
  <c r="D46" i="2" s="1"/>
  <c r="D22" i="1"/>
  <c r="N71" i="2"/>
  <c r="N78" i="2" s="1"/>
  <c r="H71" i="2"/>
  <c r="H78" i="2" s="1"/>
  <c r="L71" i="2"/>
  <c r="L78" i="2" s="1"/>
  <c r="D104" i="2"/>
  <c r="D111" i="2" s="1"/>
  <c r="Q133" i="2"/>
  <c r="Q134" i="2" s="1"/>
  <c r="Q141" i="2" s="1"/>
  <c r="C29" i="1"/>
  <c r="D29" i="1"/>
  <c r="F29" i="1" s="1"/>
  <c r="J110" i="1"/>
  <c r="L110" i="1"/>
  <c r="M110" i="1"/>
  <c r="H43" i="24"/>
  <c r="S29" i="24"/>
  <c r="L16" i="24"/>
  <c r="L148" i="1"/>
  <c r="J21" i="24" s="1"/>
  <c r="H16" i="24"/>
  <c r="C29" i="24"/>
  <c r="E29" i="24"/>
  <c r="I29" i="24"/>
  <c r="J30" i="24" s="1"/>
  <c r="G29" i="24"/>
  <c r="F45" i="24"/>
  <c r="S110" i="1"/>
  <c r="G11" i="1"/>
  <c r="C110" i="1"/>
  <c r="D110" i="1"/>
  <c r="R133" i="2"/>
  <c r="R134" i="2" s="1"/>
  <c r="R141" i="2" s="1"/>
  <c r="O166" i="1"/>
  <c r="P43" i="24"/>
  <c r="R43" i="24"/>
  <c r="E43" i="24"/>
  <c r="H110" i="1"/>
  <c r="I110" i="1"/>
  <c r="O148" i="1"/>
  <c r="M21" i="24" s="1"/>
  <c r="U110" i="1"/>
  <c r="Q43" i="24"/>
  <c r="T110" i="1"/>
  <c r="P34" i="24"/>
  <c r="G110" i="1"/>
  <c r="O110" i="1"/>
  <c r="P110" i="1"/>
  <c r="R16" i="24"/>
  <c r="N16" i="24"/>
  <c r="K16" i="24"/>
  <c r="J16" i="24"/>
  <c r="G16" i="24"/>
  <c r="F16" i="24"/>
  <c r="Q51" i="21"/>
  <c r="O34" i="21"/>
  <c r="N34" i="21"/>
  <c r="N87" i="21" s="1"/>
  <c r="P36" i="19" s="1"/>
  <c r="C34" i="21"/>
  <c r="R198" i="1"/>
  <c r="P30" i="19" s="1"/>
  <c r="R199" i="1"/>
  <c r="P31" i="19" s="1"/>
  <c r="S199" i="1"/>
  <c r="Q31" i="19" s="1"/>
  <c r="S198" i="1"/>
  <c r="Q30" i="19" s="1"/>
  <c r="U199" i="1"/>
  <c r="S31" i="19" s="1"/>
  <c r="U198" i="1"/>
  <c r="S30" i="19" s="1"/>
  <c r="G199" i="1"/>
  <c r="E31" i="19" s="1"/>
  <c r="G198" i="1"/>
  <c r="E30" i="19" s="1"/>
  <c r="I29" i="1"/>
  <c r="I32" i="1" s="1"/>
  <c r="G33" i="24" s="1"/>
  <c r="I197" i="1"/>
  <c r="K199" i="1"/>
  <c r="I31" i="19" s="1"/>
  <c r="K198" i="1"/>
  <c r="I30" i="19" s="1"/>
  <c r="M199" i="1"/>
  <c r="K31" i="19" s="1"/>
  <c r="C199" i="1"/>
  <c r="C31" i="19" s="1"/>
  <c r="L198" i="1"/>
  <c r="J30" i="19" s="1"/>
  <c r="L199" i="1"/>
  <c r="J31" i="19" s="1"/>
  <c r="E166" i="1"/>
  <c r="F166" i="1" s="1"/>
  <c r="T40" i="1"/>
  <c r="Q110" i="1"/>
  <c r="M43" i="24"/>
  <c r="K43" i="24"/>
  <c r="M16" i="24"/>
  <c r="I16" i="24"/>
  <c r="E148" i="1"/>
  <c r="C148" i="1"/>
  <c r="C21" i="24" s="1"/>
  <c r="Q34" i="21"/>
  <c r="Q199" i="1"/>
  <c r="O31" i="19" s="1"/>
  <c r="Q198" i="1"/>
  <c r="O30" i="19" s="1"/>
  <c r="T198" i="1"/>
  <c r="R30" i="19" s="1"/>
  <c r="T199" i="1"/>
  <c r="R31" i="19" s="1"/>
  <c r="E16" i="24"/>
  <c r="H199" i="1"/>
  <c r="F31" i="19" s="1"/>
  <c r="J29" i="1"/>
  <c r="J32" i="1" s="1"/>
  <c r="H33" i="24" s="1"/>
  <c r="J197" i="1"/>
  <c r="M133" i="2"/>
  <c r="M139" i="2" s="1"/>
  <c r="M104" i="2"/>
  <c r="M111" i="2" s="1"/>
  <c r="N199" i="1"/>
  <c r="L31" i="19" s="1"/>
  <c r="O199" i="1"/>
  <c r="M31" i="19" s="1"/>
  <c r="P197" i="1"/>
  <c r="G71" i="2"/>
  <c r="G78" i="2" s="1"/>
  <c r="I71" i="2"/>
  <c r="I78" i="2" s="1"/>
  <c r="J71" i="2"/>
  <c r="J78" i="2" s="1"/>
  <c r="G104" i="2"/>
  <c r="G111" i="2" s="1"/>
  <c r="H104" i="2"/>
  <c r="H111" i="2" s="1"/>
  <c r="J104" i="2"/>
  <c r="J111" i="2" s="1"/>
  <c r="P104" i="2"/>
  <c r="P111" i="2" s="1"/>
  <c r="E198" i="1"/>
  <c r="E199" i="1"/>
  <c r="D121" i="1"/>
  <c r="F121" i="1" s="1"/>
  <c r="I31" i="24"/>
  <c r="G31" i="24"/>
  <c r="R34" i="24"/>
  <c r="L43" i="24"/>
  <c r="Q31" i="24"/>
  <c r="O29" i="24"/>
  <c r="D43" i="24"/>
  <c r="H31" i="24"/>
  <c r="E110" i="1"/>
  <c r="S34" i="24"/>
  <c r="Q28" i="24"/>
  <c r="H29" i="24"/>
  <c r="U34" i="1"/>
  <c r="S34" i="1"/>
  <c r="R34" i="1"/>
  <c r="Q34" i="1"/>
  <c r="C39" i="2"/>
  <c r="C46" i="2" s="1"/>
  <c r="T39" i="2"/>
  <c r="T40" i="2" s="1"/>
  <c r="T46" i="2" s="1"/>
  <c r="R39" i="2"/>
  <c r="R40" i="2" s="1"/>
  <c r="R46" i="2" s="1"/>
  <c r="P28" i="24"/>
  <c r="U133" i="2"/>
  <c r="U139" i="2" s="1"/>
  <c r="R104" i="2"/>
  <c r="R111" i="2" s="1"/>
  <c r="M166" i="1"/>
  <c r="T104" i="2"/>
  <c r="T111" i="2" s="1"/>
  <c r="O104" i="2"/>
  <c r="O111" i="2" s="1"/>
  <c r="E104" i="2"/>
  <c r="E111" i="2" s="1"/>
  <c r="J166" i="1"/>
  <c r="L166" i="1"/>
  <c r="P147" i="2"/>
  <c r="R36" i="24"/>
  <c r="P36" i="24"/>
  <c r="R28" i="24"/>
  <c r="S31" i="24"/>
  <c r="Q29" i="24"/>
  <c r="O31" i="24"/>
  <c r="R31" i="24"/>
  <c r="P31" i="24"/>
  <c r="P72" i="2"/>
  <c r="P80" i="2" s="1"/>
  <c r="S28" i="24"/>
  <c r="S104" i="2"/>
  <c r="S111" i="2" s="1"/>
  <c r="S71" i="2"/>
  <c r="S78" i="2" s="1"/>
  <c r="R71" i="2"/>
  <c r="R78" i="2" s="1"/>
  <c r="Q71" i="2"/>
  <c r="Q78" i="2" s="1"/>
  <c r="M71" i="2"/>
  <c r="M78" i="2" s="1"/>
  <c r="N104" i="2"/>
  <c r="N111" i="2" s="1"/>
  <c r="O39" i="2"/>
  <c r="O46" i="2" s="1"/>
  <c r="E39" i="2"/>
  <c r="E46" i="2" s="1"/>
  <c r="C71" i="2"/>
  <c r="C78" i="2" s="1"/>
  <c r="C104" i="2"/>
  <c r="C111" i="2" s="1"/>
  <c r="L104" i="2"/>
  <c r="L111" i="2" s="1"/>
  <c r="M31" i="24"/>
  <c r="S36" i="24"/>
  <c r="R29" i="24"/>
  <c r="P29" i="24"/>
  <c r="C31" i="24"/>
  <c r="L38" i="24"/>
  <c r="J38" i="24"/>
  <c r="K35" i="24"/>
  <c r="L35" i="24"/>
  <c r="N35" i="24"/>
  <c r="O36" i="24" s="1"/>
  <c r="E71" i="2"/>
  <c r="E78" i="2" s="1"/>
  <c r="U71" i="2"/>
  <c r="U78" i="2" s="1"/>
  <c r="D71" i="2"/>
  <c r="D78" i="2" s="1"/>
  <c r="Q39" i="2"/>
  <c r="L39" i="2"/>
  <c r="L46" i="2" s="1"/>
  <c r="I166" i="1"/>
  <c r="G166" i="1"/>
  <c r="Q36" i="24"/>
  <c r="E31" i="24"/>
  <c r="I22" i="1"/>
  <c r="O22" i="1"/>
  <c r="M35" i="24"/>
  <c r="J22" i="1"/>
  <c r="G40" i="2"/>
  <c r="G48" i="2" s="1"/>
  <c r="S39" i="2"/>
  <c r="K38" i="24"/>
  <c r="I38" i="24"/>
  <c r="M39" i="2"/>
  <c r="M46" i="2" s="1"/>
  <c r="J39" i="2"/>
  <c r="J46" i="2" s="1"/>
  <c r="E22" i="1"/>
  <c r="T72" i="2"/>
  <c r="T80" i="2" s="1"/>
  <c r="R71" i="1"/>
  <c r="R78" i="1"/>
  <c r="K110" i="1"/>
  <c r="E134" i="2" l="1"/>
  <c r="E141" i="2" s="1"/>
  <c r="K30" i="24"/>
  <c r="H11" i="2"/>
  <c r="D2951" i="42" s="1"/>
  <c r="O30" i="24"/>
  <c r="H198" i="1"/>
  <c r="F30" i="19" s="1"/>
  <c r="D2272" i="42"/>
  <c r="D2271" i="42"/>
  <c r="P87" i="21"/>
  <c r="R36" i="19" s="1"/>
  <c r="H36" i="19"/>
  <c r="N30" i="24"/>
  <c r="H11" i="1"/>
  <c r="D18" i="42"/>
  <c r="F12" i="24"/>
  <c r="D2274" i="42"/>
  <c r="D12" i="21"/>
  <c r="D2549" i="42"/>
  <c r="N45" i="24"/>
  <c r="I45" i="24"/>
  <c r="O32" i="24"/>
  <c r="I148" i="2"/>
  <c r="F36" i="24"/>
  <c r="E36" i="24"/>
  <c r="N36" i="19"/>
  <c r="H45" i="24"/>
  <c r="L45" i="24"/>
  <c r="O45" i="24"/>
  <c r="I36" i="24"/>
  <c r="O134" i="2"/>
  <c r="O141" i="2" s="1"/>
  <c r="C134" i="2"/>
  <c r="C141" i="2" s="1"/>
  <c r="L30" i="24"/>
  <c r="J147" i="2"/>
  <c r="N28" i="24"/>
  <c r="L32" i="24"/>
  <c r="K146" i="2"/>
  <c r="P40" i="2"/>
  <c r="P48" i="2" s="1"/>
  <c r="I146" i="2"/>
  <c r="D146" i="2"/>
  <c r="N34" i="1"/>
  <c r="N40" i="1" s="1"/>
  <c r="N54" i="1" s="1"/>
  <c r="L34" i="1"/>
  <c r="L40" i="1" s="1"/>
  <c r="J33" i="24"/>
  <c r="J34" i="24" s="1"/>
  <c r="K36" i="24"/>
  <c r="N198" i="1"/>
  <c r="L30" i="19" s="1"/>
  <c r="M36" i="19"/>
  <c r="C87" i="21"/>
  <c r="E36" i="19" s="1"/>
  <c r="G36" i="19"/>
  <c r="O87" i="21"/>
  <c r="Q36" i="19" s="1"/>
  <c r="I36" i="19"/>
  <c r="M34" i="24"/>
  <c r="D45" i="24"/>
  <c r="O147" i="2"/>
  <c r="K148" i="2"/>
  <c r="H28" i="24"/>
  <c r="K105" i="2"/>
  <c r="K113" i="2" s="1"/>
  <c r="K34" i="1"/>
  <c r="K40" i="1" s="1"/>
  <c r="K54" i="1" s="1"/>
  <c r="C198" i="1"/>
  <c r="C30" i="19" s="1"/>
  <c r="Q105" i="2"/>
  <c r="Q113" i="2" s="1"/>
  <c r="D139" i="2"/>
  <c r="F139" i="2" s="1"/>
  <c r="K32" i="24"/>
  <c r="H32" i="24"/>
  <c r="B87" i="21"/>
  <c r="D36" i="19" s="1"/>
  <c r="H34" i="1"/>
  <c r="H40" i="1" s="1"/>
  <c r="H43" i="1" s="1"/>
  <c r="K28" i="24"/>
  <c r="H149" i="2"/>
  <c r="N134" i="2"/>
  <c r="N141" i="2" s="1"/>
  <c r="L28" i="24"/>
  <c r="I72" i="2"/>
  <c r="I80" i="2" s="1"/>
  <c r="M149" i="2"/>
  <c r="P105" i="2"/>
  <c r="P113" i="2" s="1"/>
  <c r="D148" i="2"/>
  <c r="I105" i="2"/>
  <c r="I113" i="2" s="1"/>
  <c r="O148" i="2"/>
  <c r="J148" i="2"/>
  <c r="G148" i="2"/>
  <c r="H72" i="2"/>
  <c r="H80" i="2" s="1"/>
  <c r="G134" i="2"/>
  <c r="G141" i="2" s="1"/>
  <c r="H147" i="2"/>
  <c r="O72" i="2"/>
  <c r="O80" i="2" s="1"/>
  <c r="I134" i="2"/>
  <c r="I141" i="2" s="1"/>
  <c r="G32" i="24"/>
  <c r="H148" i="2"/>
  <c r="G147" i="2"/>
  <c r="M148" i="2"/>
  <c r="U105" i="2"/>
  <c r="U113" i="2" s="1"/>
  <c r="R139" i="2"/>
  <c r="K147" i="2"/>
  <c r="H40" i="2"/>
  <c r="H48" i="2" s="1"/>
  <c r="D149" i="2"/>
  <c r="P134" i="2"/>
  <c r="P141" i="2" s="1"/>
  <c r="O149" i="2"/>
  <c r="E149" i="2"/>
  <c r="M28" i="24"/>
  <c r="M32" i="1"/>
  <c r="K33" i="24" s="1"/>
  <c r="L34" i="24" s="1"/>
  <c r="Q87" i="21"/>
  <c r="S36" i="19" s="1"/>
  <c r="P149" i="2"/>
  <c r="J32" i="24"/>
  <c r="F30" i="24"/>
  <c r="O146" i="2"/>
  <c r="N149" i="2"/>
  <c r="O198" i="1"/>
  <c r="M30" i="19" s="1"/>
  <c r="T134" i="2"/>
  <c r="T141" i="2" s="1"/>
  <c r="F28" i="24"/>
  <c r="G28" i="24"/>
  <c r="J28" i="24"/>
  <c r="I28" i="24"/>
  <c r="C32" i="1"/>
  <c r="C33" i="24" s="1"/>
  <c r="G34" i="24"/>
  <c r="D32" i="1"/>
  <c r="F32" i="1" s="1"/>
  <c r="L147" i="2"/>
  <c r="Q139" i="2"/>
  <c r="S134" i="2"/>
  <c r="S141" i="2" s="1"/>
  <c r="G30" i="24"/>
  <c r="H36" i="24"/>
  <c r="G36" i="24"/>
  <c r="P30" i="24"/>
  <c r="D198" i="1"/>
  <c r="D30" i="19" s="1"/>
  <c r="L149" i="2"/>
  <c r="L134" i="2"/>
  <c r="L141" i="2" s="1"/>
  <c r="R72" i="2"/>
  <c r="R80" i="2" s="1"/>
  <c r="R32" i="24"/>
  <c r="N40" i="2"/>
  <c r="N48" i="2" s="1"/>
  <c r="L72" i="2"/>
  <c r="L80" i="2" s="1"/>
  <c r="K40" i="2"/>
  <c r="K48" i="2" s="1"/>
  <c r="I34" i="24"/>
  <c r="I149" i="2"/>
  <c r="G149" i="2"/>
  <c r="E28" i="24"/>
  <c r="D28" i="24"/>
  <c r="D30" i="24"/>
  <c r="E30" i="24"/>
  <c r="J72" i="2"/>
  <c r="J80" i="2" s="1"/>
  <c r="H134" i="2"/>
  <c r="H141" i="2" s="1"/>
  <c r="C149" i="2"/>
  <c r="I147" i="2"/>
  <c r="K72" i="2"/>
  <c r="K80" i="2" s="1"/>
  <c r="D36" i="24"/>
  <c r="P146" i="2"/>
  <c r="G146" i="2"/>
  <c r="M32" i="24"/>
  <c r="N146" i="2"/>
  <c r="M30" i="24"/>
  <c r="I30" i="24"/>
  <c r="F84" i="1"/>
  <c r="F110" i="1"/>
  <c r="F46" i="2"/>
  <c r="F39" i="2"/>
  <c r="I40" i="2"/>
  <c r="I48" i="2" s="1"/>
  <c r="F133" i="2"/>
  <c r="K134" i="2"/>
  <c r="K141" i="2" s="1"/>
  <c r="F78" i="2"/>
  <c r="F71" i="2"/>
  <c r="F22" i="1"/>
  <c r="F148" i="1"/>
  <c r="D105" i="2"/>
  <c r="D113" i="2" s="1"/>
  <c r="F104" i="2"/>
  <c r="K149" i="2"/>
  <c r="C146" i="2"/>
  <c r="Q32" i="24"/>
  <c r="J134" i="2"/>
  <c r="J141" i="2" s="1"/>
  <c r="J149" i="2"/>
  <c r="H146" i="2"/>
  <c r="S72" i="2"/>
  <c r="S80" i="2" s="1"/>
  <c r="E146" i="2"/>
  <c r="D40" i="2"/>
  <c r="D48" i="2" s="1"/>
  <c r="O40" i="2"/>
  <c r="O48" i="2" s="1"/>
  <c r="N72" i="2"/>
  <c r="N80" i="2" s="1"/>
  <c r="N147" i="2"/>
  <c r="M134" i="2"/>
  <c r="M141" i="2" s="1"/>
  <c r="L105" i="2"/>
  <c r="L113" i="2" s="1"/>
  <c r="C105" i="2"/>
  <c r="C113" i="2" s="1"/>
  <c r="N105" i="2"/>
  <c r="N113" i="2" s="1"/>
  <c r="F111" i="2"/>
  <c r="E105" i="2"/>
  <c r="E113" i="2" s="1"/>
  <c r="O105" i="2"/>
  <c r="O113" i="2" s="1"/>
  <c r="H105" i="2"/>
  <c r="H113" i="2" s="1"/>
  <c r="J105" i="2"/>
  <c r="J113" i="2" s="1"/>
  <c r="G105" i="2"/>
  <c r="G113" i="2" s="1"/>
  <c r="M105" i="2"/>
  <c r="M113" i="2" s="1"/>
  <c r="C40" i="2"/>
  <c r="C48" i="2" s="1"/>
  <c r="J36" i="24"/>
  <c r="M146" i="2"/>
  <c r="U72" i="2"/>
  <c r="U80" i="2" s="1"/>
  <c r="E40" i="2"/>
  <c r="E48" i="2" s="1"/>
  <c r="Q72" i="2"/>
  <c r="Q80" i="2" s="1"/>
  <c r="I11" i="2"/>
  <c r="C147" i="2"/>
  <c r="G72" i="2"/>
  <c r="G80" i="2" s="1"/>
  <c r="P32" i="1"/>
  <c r="T43" i="1"/>
  <c r="T54" i="1"/>
  <c r="H30" i="24"/>
  <c r="P148" i="2"/>
  <c r="P198" i="1"/>
  <c r="N30" i="19" s="1"/>
  <c r="P199" i="1"/>
  <c r="N31" i="19" s="1"/>
  <c r="J198" i="1"/>
  <c r="H30" i="19" s="1"/>
  <c r="J199" i="1"/>
  <c r="H31" i="19" s="1"/>
  <c r="I199" i="1"/>
  <c r="G31" i="19" s="1"/>
  <c r="I198" i="1"/>
  <c r="G30" i="19" s="1"/>
  <c r="D124" i="1"/>
  <c r="F124" i="1" s="1"/>
  <c r="P32" i="24"/>
  <c r="I32" i="24"/>
  <c r="Q40" i="1"/>
  <c r="Q54" i="1" s="1"/>
  <c r="S40" i="1"/>
  <c r="S54" i="1" s="1"/>
  <c r="R40" i="1"/>
  <c r="R54" i="1" s="1"/>
  <c r="U40" i="1"/>
  <c r="U54" i="1" s="1"/>
  <c r="U134" i="2"/>
  <c r="U141" i="2" s="1"/>
  <c r="E148" i="2"/>
  <c r="R105" i="2"/>
  <c r="R113" i="2" s="1"/>
  <c r="T105" i="2"/>
  <c r="T113" i="2" s="1"/>
  <c r="C72" i="2"/>
  <c r="C80" i="2" s="1"/>
  <c r="L36" i="24"/>
  <c r="S32" i="24"/>
  <c r="M40" i="2"/>
  <c r="M48" i="2" s="1"/>
  <c r="M72" i="2"/>
  <c r="M80" i="2" s="1"/>
  <c r="M147" i="2"/>
  <c r="S105" i="2"/>
  <c r="S113" i="2" s="1"/>
  <c r="N32" i="24"/>
  <c r="L148" i="2"/>
  <c r="C148" i="2"/>
  <c r="N148" i="2"/>
  <c r="D32" i="24"/>
  <c r="S30" i="24"/>
  <c r="R30" i="24"/>
  <c r="Q30" i="24"/>
  <c r="E147" i="2"/>
  <c r="E72" i="2"/>
  <c r="E80" i="2" s="1"/>
  <c r="D72" i="2"/>
  <c r="D80" i="2" s="1"/>
  <c r="D147" i="2"/>
  <c r="L40" i="2"/>
  <c r="L48" i="2" s="1"/>
  <c r="L146" i="2"/>
  <c r="Q40" i="2"/>
  <c r="Q46" i="2" s="1"/>
  <c r="F34" i="24"/>
  <c r="M36" i="24"/>
  <c r="N36" i="24"/>
  <c r="J34" i="1"/>
  <c r="F38" i="24"/>
  <c r="G38" i="24"/>
  <c r="D38" i="24"/>
  <c r="O34" i="1"/>
  <c r="F32" i="24"/>
  <c r="E32" i="24"/>
  <c r="G34" i="1"/>
  <c r="S40" i="2"/>
  <c r="S46" i="2" s="1"/>
  <c r="J40" i="2"/>
  <c r="J48" i="2" s="1"/>
  <c r="J146" i="2"/>
  <c r="E34" i="1"/>
  <c r="R79" i="1"/>
  <c r="S78" i="1"/>
  <c r="R72" i="1"/>
  <c r="S71" i="1"/>
  <c r="I34" i="1"/>
  <c r="H34" i="24"/>
  <c r="J11" i="2" l="1"/>
  <c r="D2953" i="42" s="1"/>
  <c r="D2952" i="42"/>
  <c r="D2550" i="42"/>
  <c r="G12" i="24"/>
  <c r="D2275" i="42"/>
  <c r="I11" i="1"/>
  <c r="D19" i="42"/>
  <c r="D141" i="2"/>
  <c r="F141" i="2" s="1"/>
  <c r="I20" i="24"/>
  <c r="I46" i="24"/>
  <c r="I19" i="24"/>
  <c r="I18" i="24"/>
  <c r="L20" i="24"/>
  <c r="L18" i="24"/>
  <c r="L46" i="24"/>
  <c r="L19" i="24"/>
  <c r="O151" i="2"/>
  <c r="C34" i="1"/>
  <c r="C40" i="1" s="1"/>
  <c r="C54" i="1" s="1"/>
  <c r="H151" i="2"/>
  <c r="H196" i="1" s="1"/>
  <c r="F29" i="19" s="1"/>
  <c r="L151" i="2"/>
  <c r="L196" i="1" s="1"/>
  <c r="J29" i="19" s="1"/>
  <c r="K151" i="2"/>
  <c r="K196" i="1" s="1"/>
  <c r="I29" i="19" s="1"/>
  <c r="G151" i="2"/>
  <c r="G196" i="1" s="1"/>
  <c r="E29" i="19" s="1"/>
  <c r="D151" i="2"/>
  <c r="K34" i="24"/>
  <c r="F134" i="2"/>
  <c r="M34" i="1"/>
  <c r="M40" i="1" s="1"/>
  <c r="M54" i="1" s="1"/>
  <c r="R84" i="1"/>
  <c r="H55" i="1"/>
  <c r="H49" i="1"/>
  <c r="H51" i="1" s="1"/>
  <c r="H53" i="1" s="1"/>
  <c r="D33" i="24"/>
  <c r="E34" i="24" s="1"/>
  <c r="D34" i="1"/>
  <c r="P151" i="2"/>
  <c r="J151" i="2"/>
  <c r="L13" i="24"/>
  <c r="I13" i="24"/>
  <c r="H54" i="1"/>
  <c r="I151" i="2"/>
  <c r="I196" i="1" s="1"/>
  <c r="G29" i="19" s="1"/>
  <c r="N151" i="2"/>
  <c r="N196" i="1" s="1"/>
  <c r="L29" i="19" s="1"/>
  <c r="M151" i="2"/>
  <c r="F40" i="2"/>
  <c r="J196" i="1"/>
  <c r="H29" i="19" s="1"/>
  <c r="F72" i="2"/>
  <c r="E151" i="2"/>
  <c r="E196" i="1" s="1"/>
  <c r="C151" i="2"/>
  <c r="O196" i="1"/>
  <c r="M29" i="19" s="1"/>
  <c r="F113" i="2"/>
  <c r="F105" i="2"/>
  <c r="F48" i="2"/>
  <c r="P19" i="24"/>
  <c r="O19" i="24"/>
  <c r="R19" i="24"/>
  <c r="S19" i="24"/>
  <c r="Q19" i="24"/>
  <c r="R13" i="24"/>
  <c r="R46" i="24"/>
  <c r="R18" i="24"/>
  <c r="T55" i="1"/>
  <c r="T49" i="1"/>
  <c r="N33" i="24"/>
  <c r="P34" i="1"/>
  <c r="L43" i="1"/>
  <c r="L49" i="1" s="1"/>
  <c r="L51" i="1" s="1"/>
  <c r="L53" i="1" s="1"/>
  <c r="L54" i="1"/>
  <c r="G121" i="1"/>
  <c r="U43" i="1"/>
  <c r="U55" i="1" s="1"/>
  <c r="R43" i="1"/>
  <c r="R55" i="1" s="1"/>
  <c r="S43" i="1"/>
  <c r="S55" i="1" s="1"/>
  <c r="Q43" i="1"/>
  <c r="Q55" i="1" s="1"/>
  <c r="F80" i="2"/>
  <c r="G40" i="1"/>
  <c r="G54" i="1" s="1"/>
  <c r="O40" i="1"/>
  <c r="O54" i="1" s="1"/>
  <c r="J40" i="1"/>
  <c r="J54" i="1" s="1"/>
  <c r="E40" i="1"/>
  <c r="E54" i="1" s="1"/>
  <c r="N43" i="1"/>
  <c r="K43" i="1"/>
  <c r="T71" i="1"/>
  <c r="S72" i="1"/>
  <c r="S79" i="1"/>
  <c r="T78" i="1"/>
  <c r="K11" i="2"/>
  <c r="D2954" i="42" s="1"/>
  <c r="I40" i="1"/>
  <c r="I54" i="1" s="1"/>
  <c r="P44" i="24"/>
  <c r="P45" i="24" s="1"/>
  <c r="P53" i="24"/>
  <c r="J11" i="1" l="1"/>
  <c r="D20" i="42"/>
  <c r="H12" i="24"/>
  <c r="D2276" i="42"/>
  <c r="D2551" i="42"/>
  <c r="C196" i="1"/>
  <c r="C29" i="19" s="1"/>
  <c r="F46" i="24"/>
  <c r="F19" i="24"/>
  <c r="F20" i="24"/>
  <c r="F18" i="24"/>
  <c r="M13" i="24"/>
  <c r="M18" i="24"/>
  <c r="M46" i="24"/>
  <c r="M19" i="24"/>
  <c r="M20" i="24"/>
  <c r="J46" i="24"/>
  <c r="J19" i="24"/>
  <c r="J18" i="24"/>
  <c r="J20" i="24"/>
  <c r="H20" i="24"/>
  <c r="H18" i="24"/>
  <c r="H19" i="24"/>
  <c r="H46" i="24"/>
  <c r="K46" i="24"/>
  <c r="K19" i="24"/>
  <c r="K20" i="24"/>
  <c r="K18" i="24"/>
  <c r="E18" i="24"/>
  <c r="E46" i="24"/>
  <c r="E19" i="24"/>
  <c r="E20" i="24"/>
  <c r="G20" i="24"/>
  <c r="G18" i="24"/>
  <c r="G46" i="24"/>
  <c r="G19" i="24"/>
  <c r="D196" i="1"/>
  <c r="D29" i="19" s="1"/>
  <c r="P196" i="1"/>
  <c r="N29" i="19" s="1"/>
  <c r="H56" i="1"/>
  <c r="M196" i="1"/>
  <c r="K29" i="19" s="1"/>
  <c r="D40" i="1"/>
  <c r="D43" i="1" s="1"/>
  <c r="D49" i="1" s="1"/>
  <c r="D51" i="1" s="1"/>
  <c r="D53" i="1" s="1"/>
  <c r="D34" i="24"/>
  <c r="L116" i="1"/>
  <c r="L174" i="1"/>
  <c r="C19" i="24"/>
  <c r="C18" i="24"/>
  <c r="C20" i="24"/>
  <c r="N55" i="1"/>
  <c r="N49" i="1"/>
  <c r="N51" i="1" s="1"/>
  <c r="N53" i="1" s="1"/>
  <c r="F34" i="1"/>
  <c r="H116" i="1"/>
  <c r="H174" i="1"/>
  <c r="H190" i="1" s="1"/>
  <c r="K55" i="1"/>
  <c r="K49" i="1"/>
  <c r="K51" i="1" s="1"/>
  <c r="K53" i="1" s="1"/>
  <c r="F53" i="24"/>
  <c r="J13" i="24"/>
  <c r="C13" i="24"/>
  <c r="G13" i="24"/>
  <c r="K13" i="24"/>
  <c r="H13" i="24"/>
  <c r="E13" i="24"/>
  <c r="F13" i="24"/>
  <c r="S84" i="1"/>
  <c r="C43" i="1"/>
  <c r="F40" i="1"/>
  <c r="J53" i="24"/>
  <c r="N34" i="24"/>
  <c r="O34" i="24"/>
  <c r="T56" i="1"/>
  <c r="T116" i="1"/>
  <c r="T174" i="1"/>
  <c r="T190" i="1" s="1"/>
  <c r="L55" i="1"/>
  <c r="P40" i="1"/>
  <c r="G124" i="1"/>
  <c r="H121" i="1" s="1"/>
  <c r="Q49" i="1"/>
  <c r="Q56" i="1" s="1"/>
  <c r="Q46" i="24"/>
  <c r="Q13" i="24"/>
  <c r="Q18" i="24"/>
  <c r="R49" i="1"/>
  <c r="R56" i="1" s="1"/>
  <c r="U49" i="1"/>
  <c r="U56" i="1" s="1"/>
  <c r="O46" i="24"/>
  <c r="O13" i="24"/>
  <c r="O18" i="24"/>
  <c r="O53" i="24"/>
  <c r="P54" i="24" s="1"/>
  <c r="S49" i="1"/>
  <c r="S56" i="1" s="1"/>
  <c r="P46" i="24"/>
  <c r="P18" i="24"/>
  <c r="P13" i="24"/>
  <c r="S13" i="24"/>
  <c r="S18" i="24"/>
  <c r="S46" i="24"/>
  <c r="S47" i="24" s="1"/>
  <c r="G43" i="1"/>
  <c r="J43" i="1"/>
  <c r="O43" i="1"/>
  <c r="L53" i="24"/>
  <c r="I53" i="24"/>
  <c r="C53" i="24"/>
  <c r="E43" i="1"/>
  <c r="I43" i="1"/>
  <c r="L11" i="2"/>
  <c r="D2955" i="42" s="1"/>
  <c r="U71" i="1"/>
  <c r="T72" i="1"/>
  <c r="T79" i="1"/>
  <c r="U78" i="1"/>
  <c r="Q44" i="24"/>
  <c r="Q45" i="24" s="1"/>
  <c r="Q53" i="24"/>
  <c r="Q54" i="24" s="1"/>
  <c r="M43" i="1"/>
  <c r="D2552" i="42" l="1"/>
  <c r="I12" i="24"/>
  <c r="D2277" i="42"/>
  <c r="K11" i="1"/>
  <c r="D21" i="42"/>
  <c r="D54" i="1"/>
  <c r="D20" i="24" s="1"/>
  <c r="D55" i="1"/>
  <c r="N56" i="1"/>
  <c r="K56" i="1"/>
  <c r="D116" i="1"/>
  <c r="D174" i="1"/>
  <c r="D190" i="1" s="1"/>
  <c r="E55" i="1"/>
  <c r="E49" i="1"/>
  <c r="E51" i="1" s="1"/>
  <c r="J55" i="1"/>
  <c r="J49" i="1"/>
  <c r="J51" i="1" s="1"/>
  <c r="J53" i="1" s="1"/>
  <c r="K174" i="1"/>
  <c r="K190" i="1" s="1"/>
  <c r="K116" i="1"/>
  <c r="O55" i="1"/>
  <c r="O49" i="1"/>
  <c r="O51" i="1" s="1"/>
  <c r="O53" i="1" s="1"/>
  <c r="G55" i="1"/>
  <c r="G49" i="1"/>
  <c r="G51" i="1" s="1"/>
  <c r="G53" i="1" s="1"/>
  <c r="D19" i="24"/>
  <c r="I55" i="1"/>
  <c r="I49" i="1"/>
  <c r="I51" i="1" s="1"/>
  <c r="I53" i="1" s="1"/>
  <c r="M55" i="1"/>
  <c r="M49" i="1"/>
  <c r="M51" i="1" s="1"/>
  <c r="M53" i="1" s="1"/>
  <c r="C55" i="1"/>
  <c r="C49" i="1"/>
  <c r="C51" i="1" s="1"/>
  <c r="C53" i="1" s="1"/>
  <c r="N174" i="1"/>
  <c r="N190" i="1" s="1"/>
  <c r="N116" i="1"/>
  <c r="T84" i="1"/>
  <c r="F43" i="1"/>
  <c r="P54" i="1"/>
  <c r="P43" i="1"/>
  <c r="P49" i="1" s="1"/>
  <c r="P51" i="1" s="1"/>
  <c r="P53" i="1" s="1"/>
  <c r="L56" i="1"/>
  <c r="L190" i="1"/>
  <c r="T191" i="1"/>
  <c r="T150" i="1"/>
  <c r="D56" i="1"/>
  <c r="H124" i="1"/>
  <c r="I121" i="1" s="1"/>
  <c r="P47" i="24"/>
  <c r="U116" i="1"/>
  <c r="U174" i="1"/>
  <c r="U190" i="1" s="1"/>
  <c r="R116" i="1"/>
  <c r="R174" i="1"/>
  <c r="R190" i="1" s="1"/>
  <c r="Q47" i="24"/>
  <c r="R47" i="24"/>
  <c r="Q174" i="1"/>
  <c r="Q190" i="1" s="1"/>
  <c r="Q116" i="1"/>
  <c r="S116" i="1"/>
  <c r="S174" i="1"/>
  <c r="S190" i="1" s="1"/>
  <c r="M53" i="24"/>
  <c r="M54" i="24" s="1"/>
  <c r="H53" i="24"/>
  <c r="I54" i="24" s="1"/>
  <c r="I47" i="24"/>
  <c r="E53" i="24"/>
  <c r="H191" i="1"/>
  <c r="H150" i="1"/>
  <c r="H200" i="1" s="1"/>
  <c r="F32" i="19" s="1"/>
  <c r="J47" i="24"/>
  <c r="J54" i="24"/>
  <c r="R44" i="24"/>
  <c r="R45" i="24" s="1"/>
  <c r="R53" i="24"/>
  <c r="R54" i="24" s="1"/>
  <c r="K53" i="24"/>
  <c r="U79" i="1"/>
  <c r="U72" i="1"/>
  <c r="M11" i="2"/>
  <c r="D2956" i="42" s="1"/>
  <c r="G53" i="24"/>
  <c r="L11" i="1" l="1"/>
  <c r="D22" i="42"/>
  <c r="J12" i="24"/>
  <c r="D2278" i="42"/>
  <c r="D2553" i="42"/>
  <c r="F55" i="1"/>
  <c r="D46" i="24"/>
  <c r="E47" i="24" s="1"/>
  <c r="D18" i="24"/>
  <c r="N13" i="24"/>
  <c r="N46" i="24"/>
  <c r="O47" i="24" s="1"/>
  <c r="N19" i="24"/>
  <c r="N20" i="24"/>
  <c r="N18" i="24"/>
  <c r="E56" i="1"/>
  <c r="F56" i="1" s="1"/>
  <c r="G56" i="1"/>
  <c r="D53" i="24"/>
  <c r="D54" i="24" s="1"/>
  <c r="D13" i="24"/>
  <c r="F54" i="1"/>
  <c r="M56" i="1"/>
  <c r="I56" i="1"/>
  <c r="J56" i="1"/>
  <c r="O56" i="1"/>
  <c r="C116" i="1"/>
  <c r="C118" i="1" s="1"/>
  <c r="C174" i="1"/>
  <c r="C190" i="1" s="1"/>
  <c r="C191" i="1" s="1"/>
  <c r="I174" i="1"/>
  <c r="I190" i="1" s="1"/>
  <c r="I116" i="1"/>
  <c r="O174" i="1"/>
  <c r="O190" i="1" s="1"/>
  <c r="O116" i="1"/>
  <c r="J174" i="1"/>
  <c r="J190" i="1" s="1"/>
  <c r="J116" i="1"/>
  <c r="P116" i="1"/>
  <c r="P174" i="1"/>
  <c r="C56" i="1"/>
  <c r="M116" i="1"/>
  <c r="M174" i="1"/>
  <c r="M190" i="1" s="1"/>
  <c r="G174" i="1"/>
  <c r="G190" i="1" s="1"/>
  <c r="G116" i="1"/>
  <c r="E53" i="1"/>
  <c r="F51" i="1"/>
  <c r="U84" i="1"/>
  <c r="F49" i="1"/>
  <c r="T167" i="1"/>
  <c r="L150" i="1"/>
  <c r="L191" i="1"/>
  <c r="P55" i="1"/>
  <c r="N53" i="24"/>
  <c r="O54" i="24" s="1"/>
  <c r="I124" i="1"/>
  <c r="J121" i="1" s="1"/>
  <c r="Q150" i="1"/>
  <c r="Q191" i="1"/>
  <c r="R150" i="1"/>
  <c r="R191" i="1"/>
  <c r="S191" i="1"/>
  <c r="S150" i="1"/>
  <c r="U191" i="1"/>
  <c r="U150" i="1"/>
  <c r="D191" i="1"/>
  <c r="D150" i="1"/>
  <c r="F54" i="24"/>
  <c r="M47" i="24"/>
  <c r="H167" i="1"/>
  <c r="K191" i="1"/>
  <c r="K150" i="1"/>
  <c r="K200" i="1" s="1"/>
  <c r="I32" i="19" s="1"/>
  <c r="N150" i="1"/>
  <c r="N200" i="1" s="1"/>
  <c r="L32" i="19" s="1"/>
  <c r="N191" i="1"/>
  <c r="H47" i="24"/>
  <c r="N11" i="2"/>
  <c r="D2957" i="42" s="1"/>
  <c r="L54" i="24"/>
  <c r="K54" i="24"/>
  <c r="G54" i="24"/>
  <c r="H54" i="24"/>
  <c r="S44" i="24"/>
  <c r="S45" i="24" s="1"/>
  <c r="S53" i="24"/>
  <c r="S54" i="24" s="1"/>
  <c r="K47" i="24"/>
  <c r="L47" i="24"/>
  <c r="D2554" i="42" l="1"/>
  <c r="K12" i="24"/>
  <c r="D2279" i="42"/>
  <c r="M11" i="1"/>
  <c r="D23" i="42"/>
  <c r="C126" i="1"/>
  <c r="D115" i="1"/>
  <c r="E54" i="24"/>
  <c r="C150" i="1"/>
  <c r="C200" i="1" s="1"/>
  <c r="C32" i="19" s="1"/>
  <c r="E174" i="1"/>
  <c r="E190" i="1" s="1"/>
  <c r="E191" i="1" s="1"/>
  <c r="E116" i="1"/>
  <c r="E118" i="1" s="1"/>
  <c r="E126" i="1" s="1"/>
  <c r="F53" i="1"/>
  <c r="D200" i="1"/>
  <c r="D32" i="19" s="1"/>
  <c r="N47" i="24"/>
  <c r="P56" i="1"/>
  <c r="P190" i="1"/>
  <c r="N54" i="24"/>
  <c r="L200" i="1"/>
  <c r="J32" i="19" s="1"/>
  <c r="L167" i="1"/>
  <c r="J124" i="1"/>
  <c r="K121" i="1" s="1"/>
  <c r="U167" i="1"/>
  <c r="S167" i="1"/>
  <c r="R167" i="1"/>
  <c r="Q167" i="1"/>
  <c r="J191" i="1"/>
  <c r="J150" i="1"/>
  <c r="J200" i="1" s="1"/>
  <c r="H32" i="19" s="1"/>
  <c r="D167" i="1"/>
  <c r="O191" i="1"/>
  <c r="O150" i="1"/>
  <c r="O200" i="1" s="1"/>
  <c r="M32" i="19" s="1"/>
  <c r="G150" i="1"/>
  <c r="G200" i="1" s="1"/>
  <c r="E32" i="19" s="1"/>
  <c r="G191" i="1"/>
  <c r="K167" i="1"/>
  <c r="N167" i="1"/>
  <c r="M150" i="1"/>
  <c r="M200" i="1" s="1"/>
  <c r="K32" i="19" s="1"/>
  <c r="M191" i="1"/>
  <c r="I150" i="1"/>
  <c r="I200" i="1" s="1"/>
  <c r="G32" i="19" s="1"/>
  <c r="I191" i="1"/>
  <c r="O11" i="2"/>
  <c r="D2958" i="42" s="1"/>
  <c r="N11" i="1" l="1"/>
  <c r="D24" i="42"/>
  <c r="L12" i="24"/>
  <c r="D2280" i="42"/>
  <c r="D2555" i="42"/>
  <c r="E150" i="1"/>
  <c r="E200" i="1" s="1"/>
  <c r="C167" i="1"/>
  <c r="G47" i="24"/>
  <c r="F47" i="24"/>
  <c r="F116" i="1"/>
  <c r="P150" i="1"/>
  <c r="P191" i="1"/>
  <c r="K124" i="1"/>
  <c r="L121" i="1" s="1"/>
  <c r="O167" i="1"/>
  <c r="J167" i="1"/>
  <c r="G167" i="1"/>
  <c r="P11" i="2"/>
  <c r="D2959" i="42" s="1"/>
  <c r="M167" i="1"/>
  <c r="I167" i="1"/>
  <c r="D2556" i="42" l="1"/>
  <c r="M12" i="24"/>
  <c r="D2281" i="42"/>
  <c r="O11" i="1"/>
  <c r="D25" i="42"/>
  <c r="E167" i="1"/>
  <c r="E169" i="1" s="1"/>
  <c r="E62" i="1" s="1"/>
  <c r="E67" i="1" s="1"/>
  <c r="F150" i="1"/>
  <c r="P200" i="1"/>
  <c r="N32" i="19" s="1"/>
  <c r="P167" i="1"/>
  <c r="L124" i="1"/>
  <c r="M121" i="1" s="1"/>
  <c r="Q11" i="2"/>
  <c r="F115" i="1"/>
  <c r="P11" i="1" l="1"/>
  <c r="D26" i="42"/>
  <c r="N12" i="24"/>
  <c r="D2282" i="42"/>
  <c r="D2557" i="42"/>
  <c r="F167" i="1"/>
  <c r="E195" i="1"/>
  <c r="M124" i="1"/>
  <c r="N121" i="1" s="1"/>
  <c r="E85" i="1"/>
  <c r="C169" i="1"/>
  <c r="D118" i="1"/>
  <c r="R11" i="2"/>
  <c r="M12" i="21" l="1"/>
  <c r="N12" i="21" s="1"/>
  <c r="O12" i="21" s="1"/>
  <c r="P12" i="21" s="1"/>
  <c r="Q12" i="21" s="1"/>
  <c r="D2558" i="42"/>
  <c r="O12" i="24"/>
  <c r="P12" i="24" s="1"/>
  <c r="Q12" i="24" s="1"/>
  <c r="R12" i="24" s="1"/>
  <c r="S12" i="24" s="1"/>
  <c r="D2283" i="42"/>
  <c r="Q11" i="1"/>
  <c r="R11" i="1" s="1"/>
  <c r="S11" i="1" s="1"/>
  <c r="T11" i="1" s="1"/>
  <c r="U11" i="1" s="1"/>
  <c r="D27" i="42"/>
  <c r="F118" i="1"/>
  <c r="D126" i="1"/>
  <c r="F126" i="1" s="1"/>
  <c r="N124" i="1"/>
  <c r="O121" i="1" s="1"/>
  <c r="E112" i="1"/>
  <c r="G115" i="1"/>
  <c r="D168" i="1"/>
  <c r="F168" i="1" s="1"/>
  <c r="C62" i="1"/>
  <c r="C15" i="24" s="1"/>
  <c r="S11" i="2"/>
  <c r="E131" i="1" l="1"/>
  <c r="E194" i="1"/>
  <c r="C195" i="1"/>
  <c r="C28" i="19" s="1"/>
  <c r="O124" i="1"/>
  <c r="P121" i="1" s="1"/>
  <c r="T11" i="2"/>
  <c r="C67" i="1"/>
  <c r="C14" i="24" s="1"/>
  <c r="D169" i="1"/>
  <c r="F169" i="1" s="1"/>
  <c r="G118" i="1"/>
  <c r="G126" i="1" s="1"/>
  <c r="P124" i="1" l="1"/>
  <c r="Q121" i="1" s="1"/>
  <c r="H115" i="1"/>
  <c r="D62" i="1"/>
  <c r="F62" i="1" s="1"/>
  <c r="G168" i="1"/>
  <c r="C85" i="1"/>
  <c r="U11" i="2"/>
  <c r="C17" i="24" l="1"/>
  <c r="C23" i="24"/>
  <c r="C22" i="24"/>
  <c r="C51" i="24"/>
  <c r="D15" i="24"/>
  <c r="D67" i="1"/>
  <c r="F67" i="1" s="1"/>
  <c r="D195" i="1"/>
  <c r="D28" i="19" s="1"/>
  <c r="Q124" i="1"/>
  <c r="R121" i="1" s="1"/>
  <c r="H118" i="1"/>
  <c r="H126" i="1" s="1"/>
  <c r="C112" i="1"/>
  <c r="C131" i="1" s="1"/>
  <c r="G169" i="1"/>
  <c r="D14" i="24" l="1"/>
  <c r="C194" i="1"/>
  <c r="C27" i="19" s="1"/>
  <c r="R124" i="1"/>
  <c r="S121" i="1" s="1"/>
  <c r="G62" i="1"/>
  <c r="E15" i="24" s="1"/>
  <c r="H168" i="1"/>
  <c r="I115" i="1"/>
  <c r="D85" i="1"/>
  <c r="D17" i="24" s="1"/>
  <c r="D23" i="24" l="1"/>
  <c r="F85" i="1"/>
  <c r="D22" i="24"/>
  <c r="D51" i="24"/>
  <c r="D52" i="24" s="1"/>
  <c r="G195" i="1"/>
  <c r="E28" i="19" s="1"/>
  <c r="S124" i="1"/>
  <c r="T121" i="1" s="1"/>
  <c r="I118" i="1"/>
  <c r="I126" i="1" s="1"/>
  <c r="G67" i="1"/>
  <c r="E14" i="24" s="1"/>
  <c r="D112" i="1"/>
  <c r="F112" i="1" s="1"/>
  <c r="H169" i="1"/>
  <c r="D131" i="1" l="1"/>
  <c r="D194" i="1"/>
  <c r="D27" i="19" s="1"/>
  <c r="T124" i="1"/>
  <c r="U121" i="1" s="1"/>
  <c r="I168" i="1"/>
  <c r="H62" i="1"/>
  <c r="G85" i="1"/>
  <c r="E17" i="24" s="1"/>
  <c r="J115" i="1"/>
  <c r="E23" i="24" l="1"/>
  <c r="E22" i="24"/>
  <c r="E51" i="24"/>
  <c r="E52" i="24" s="1"/>
  <c r="H195" i="1"/>
  <c r="F28" i="19" s="1"/>
  <c r="F15" i="24"/>
  <c r="U124" i="1"/>
  <c r="J118" i="1"/>
  <c r="J126" i="1" s="1"/>
  <c r="G112" i="1"/>
  <c r="I169" i="1"/>
  <c r="H67" i="1"/>
  <c r="F14" i="24" s="1"/>
  <c r="G131" i="1" l="1"/>
  <c r="G194" i="1"/>
  <c r="E27" i="19" s="1"/>
  <c r="I62" i="1"/>
  <c r="G15" i="24" s="1"/>
  <c r="J168" i="1"/>
  <c r="K115" i="1"/>
  <c r="H85" i="1"/>
  <c r="F17" i="24" s="1"/>
  <c r="F23" i="24" l="1"/>
  <c r="F51" i="24"/>
  <c r="F52" i="24" s="1"/>
  <c r="F22" i="24"/>
  <c r="I195" i="1"/>
  <c r="G28" i="19" s="1"/>
  <c r="K118" i="1"/>
  <c r="K126" i="1" s="1"/>
  <c r="I67" i="1"/>
  <c r="G14" i="24" s="1"/>
  <c r="H112" i="1"/>
  <c r="J169" i="1"/>
  <c r="H131" i="1" l="1"/>
  <c r="H194" i="1"/>
  <c r="F27" i="19" s="1"/>
  <c r="I85" i="1"/>
  <c r="G17" i="24" s="1"/>
  <c r="L115" i="1"/>
  <c r="J62" i="1"/>
  <c r="H15" i="24" s="1"/>
  <c r="K168" i="1"/>
  <c r="G23" i="24" l="1"/>
  <c r="G22" i="24"/>
  <c r="G51" i="24"/>
  <c r="G52" i="24" s="1"/>
  <c r="J195" i="1"/>
  <c r="H28" i="19" s="1"/>
  <c r="J67" i="1"/>
  <c r="H14" i="24" s="1"/>
  <c r="K169" i="1"/>
  <c r="L118" i="1"/>
  <c r="L126" i="1" s="1"/>
  <c r="I112" i="1"/>
  <c r="I131" i="1" l="1"/>
  <c r="I194" i="1"/>
  <c r="G27" i="19" s="1"/>
  <c r="L168" i="1"/>
  <c r="K62" i="1"/>
  <c r="I15" i="24" s="1"/>
  <c r="M115" i="1"/>
  <c r="J85" i="1"/>
  <c r="H17" i="24" s="1"/>
  <c r="H23" i="24" l="1"/>
  <c r="H22" i="24"/>
  <c r="H51" i="24"/>
  <c r="H52" i="24" s="1"/>
  <c r="K195" i="1"/>
  <c r="I28" i="19" s="1"/>
  <c r="J112" i="1"/>
  <c r="L169" i="1"/>
  <c r="M118" i="1"/>
  <c r="M126" i="1" s="1"/>
  <c r="K67" i="1"/>
  <c r="I14" i="24" s="1"/>
  <c r="J131" i="1" l="1"/>
  <c r="J194" i="1"/>
  <c r="H27" i="19" s="1"/>
  <c r="K85" i="1"/>
  <c r="I17" i="24" s="1"/>
  <c r="N115" i="1"/>
  <c r="L62" i="1"/>
  <c r="J15" i="24" s="1"/>
  <c r="M168" i="1"/>
  <c r="I23" i="24" l="1"/>
  <c r="I51" i="24"/>
  <c r="I52" i="24" s="1"/>
  <c r="I22" i="24"/>
  <c r="L195" i="1"/>
  <c r="J28" i="19" s="1"/>
  <c r="N118" i="1"/>
  <c r="N126" i="1" s="1"/>
  <c r="M169" i="1"/>
  <c r="L67" i="1"/>
  <c r="J14" i="24" s="1"/>
  <c r="K112" i="1"/>
  <c r="K131" i="1" l="1"/>
  <c r="K194" i="1"/>
  <c r="I27" i="19" s="1"/>
  <c r="L85" i="1"/>
  <c r="J17" i="24" s="1"/>
  <c r="M62" i="1"/>
  <c r="K15" i="24" s="1"/>
  <c r="N168" i="1"/>
  <c r="O115" i="1"/>
  <c r="J23" i="24" l="1"/>
  <c r="J22" i="24"/>
  <c r="J51" i="24"/>
  <c r="J52" i="24" s="1"/>
  <c r="M195" i="1"/>
  <c r="K28" i="19" s="1"/>
  <c r="L112" i="1"/>
  <c r="O118" i="1"/>
  <c r="O126" i="1" s="1"/>
  <c r="M67" i="1"/>
  <c r="K14" i="24" s="1"/>
  <c r="N169" i="1"/>
  <c r="L131" i="1" l="1"/>
  <c r="L194" i="1"/>
  <c r="J27" i="19" s="1"/>
  <c r="N62" i="1"/>
  <c r="L15" i="24" s="1"/>
  <c r="O168" i="1"/>
  <c r="M85" i="1"/>
  <c r="K17" i="24" s="1"/>
  <c r="P115" i="1"/>
  <c r="K23" i="24" l="1"/>
  <c r="K22" i="24"/>
  <c r="K51" i="24"/>
  <c r="K52" i="24" s="1"/>
  <c r="N195" i="1"/>
  <c r="L28" i="19" s="1"/>
  <c r="M112" i="1"/>
  <c r="P118" i="1"/>
  <c r="P126" i="1" s="1"/>
  <c r="O169" i="1"/>
  <c r="N67" i="1"/>
  <c r="L14" i="24" s="1"/>
  <c r="M131" i="1" l="1"/>
  <c r="M194" i="1"/>
  <c r="K27" i="19" s="1"/>
  <c r="N85" i="1"/>
  <c r="L17" i="24" s="1"/>
  <c r="P168" i="1"/>
  <c r="O62" i="1"/>
  <c r="M15" i="24" s="1"/>
  <c r="Q115" i="1"/>
  <c r="L23" i="24" l="1"/>
  <c r="L22" i="24"/>
  <c r="L51" i="24"/>
  <c r="L52" i="24" s="1"/>
  <c r="O195" i="1"/>
  <c r="M28" i="19" s="1"/>
  <c r="Q118" i="1"/>
  <c r="O67" i="1"/>
  <c r="P169" i="1"/>
  <c r="N112" i="1"/>
  <c r="M14" i="24" l="1"/>
  <c r="O85" i="1"/>
  <c r="M17" i="24" s="1"/>
  <c r="N131" i="1"/>
  <c r="N194" i="1"/>
  <c r="L27" i="19" s="1"/>
  <c r="Q168" i="1"/>
  <c r="P62" i="1"/>
  <c r="N15" i="24" s="1"/>
  <c r="R115" i="1"/>
  <c r="Q126" i="1"/>
  <c r="M23" i="24" l="1"/>
  <c r="M22" i="24"/>
  <c r="M51" i="24"/>
  <c r="M52" i="24" s="1"/>
  <c r="P195" i="1"/>
  <c r="N28" i="19" s="1"/>
  <c r="O112" i="1"/>
  <c r="P67" i="1"/>
  <c r="R118" i="1"/>
  <c r="Q169" i="1"/>
  <c r="N14" i="24" l="1"/>
  <c r="P85" i="1"/>
  <c r="N17" i="24" s="1"/>
  <c r="O131" i="1"/>
  <c r="O194" i="1"/>
  <c r="M27" i="19" s="1"/>
  <c r="Q62" i="1"/>
  <c r="Q195" i="1" s="1"/>
  <c r="O28" i="19" s="1"/>
  <c r="R168" i="1"/>
  <c r="S115" i="1"/>
  <c r="R126" i="1"/>
  <c r="N23" i="24" l="1"/>
  <c r="N22" i="24"/>
  <c r="N51" i="24"/>
  <c r="N52" i="24" s="1"/>
  <c r="S118" i="1"/>
  <c r="P112" i="1"/>
  <c r="R169" i="1"/>
  <c r="Q67" i="1"/>
  <c r="Q85" i="1" s="1"/>
  <c r="O15" i="24"/>
  <c r="P131" i="1" l="1"/>
  <c r="P194" i="1"/>
  <c r="N27" i="19" s="1"/>
  <c r="R62" i="1"/>
  <c r="R195" i="1" s="1"/>
  <c r="S168" i="1"/>
  <c r="O14" i="24"/>
  <c r="S126" i="1"/>
  <c r="T115" i="1"/>
  <c r="O17" i="24" l="1"/>
  <c r="O23" i="24"/>
  <c r="O22" i="24"/>
  <c r="O51" i="24"/>
  <c r="O52" i="24" s="1"/>
  <c r="P28" i="19"/>
  <c r="Q112" i="1"/>
  <c r="T118" i="1"/>
  <c r="S169" i="1"/>
  <c r="R67" i="1"/>
  <c r="R85" i="1" s="1"/>
  <c r="P15" i="24"/>
  <c r="Q131" i="1" l="1"/>
  <c r="Q194" i="1"/>
  <c r="O27" i="19" s="1"/>
  <c r="T168" i="1"/>
  <c r="S62" i="1"/>
  <c r="T126" i="1"/>
  <c r="U115" i="1"/>
  <c r="P14" i="24"/>
  <c r="P23" i="24" l="1"/>
  <c r="P17" i="24"/>
  <c r="P22" i="24"/>
  <c r="P51" i="24"/>
  <c r="P52" i="24" s="1"/>
  <c r="S195" i="1"/>
  <c r="Q28" i="19" s="1"/>
  <c r="R112" i="1"/>
  <c r="U118" i="1"/>
  <c r="U126" i="1" s="1"/>
  <c r="Q15" i="24"/>
  <c r="S67" i="1"/>
  <c r="S85" i="1" s="1"/>
  <c r="T169" i="1"/>
  <c r="R131" i="1" l="1"/>
  <c r="R194" i="1"/>
  <c r="P27" i="19" s="1"/>
  <c r="U168" i="1"/>
  <c r="T62" i="1"/>
  <c r="T195" i="1" s="1"/>
  <c r="Q14" i="24"/>
  <c r="Q17" i="24" l="1"/>
  <c r="Q23" i="24"/>
  <c r="Q51" i="24"/>
  <c r="Q52" i="24" s="1"/>
  <c r="Q22" i="24"/>
  <c r="R15" i="24"/>
  <c r="T67" i="1"/>
  <c r="T85" i="1" s="1"/>
  <c r="U169" i="1"/>
  <c r="S112" i="1"/>
  <c r="R28" i="19"/>
  <c r="S131" i="1" l="1"/>
  <c r="S194" i="1"/>
  <c r="Q27" i="19" s="1"/>
  <c r="U62" i="1"/>
  <c r="R14" i="24"/>
  <c r="R23" i="24" l="1"/>
  <c r="R17" i="24"/>
  <c r="R51" i="24"/>
  <c r="R52" i="24" s="1"/>
  <c r="R22" i="24"/>
  <c r="U195" i="1"/>
  <c r="S28" i="19" s="1"/>
  <c r="T112" i="1"/>
  <c r="S15" i="24"/>
  <c r="U67" i="1"/>
  <c r="U85" i="1" s="1"/>
  <c r="T131" i="1" l="1"/>
  <c r="T194" i="1"/>
  <c r="R27" i="19" s="1"/>
  <c r="S14" i="24"/>
  <c r="S17" i="24" l="1"/>
  <c r="S23" i="24"/>
  <c r="S22" i="24"/>
  <c r="S51" i="24"/>
  <c r="S52" i="24" s="1"/>
  <c r="U112" i="1"/>
  <c r="U131" i="1" l="1"/>
  <c r="U194" i="1"/>
  <c r="S27"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Kai</author>
  </authors>
  <commentList>
    <comment ref="A41" authorId="0" shapeId="0" xr:uid="{00000000-0006-0000-0400-000001000000}">
      <text>
        <r>
          <rPr>
            <b/>
            <sz val="8"/>
            <color indexed="81"/>
            <rFont val="Tahoma"/>
            <family val="2"/>
          </rPr>
          <t>The formula for the forecast period can be over-written if there are any adjustments</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Jonathan Walters</author>
  </authors>
  <commentList>
    <comment ref="A20" authorId="0" shapeId="0" xr:uid="{00000000-0006-0000-0700-000001000000}">
      <text>
        <r>
          <rPr>
            <sz val="8"/>
            <color indexed="81"/>
            <rFont val="Tahoma"/>
            <family val="2"/>
          </rPr>
          <t>The total gross capital cost of all new housing units completed during each period, irrespective of the type of housing or nature of the funding.</t>
        </r>
      </text>
    </comment>
    <comment ref="A21" authorId="0" shapeId="0" xr:uid="{00000000-0006-0000-0700-000002000000}">
      <text>
        <r>
          <rPr>
            <sz val="8"/>
            <color indexed="81"/>
            <rFont val="Tahoma"/>
            <family val="2"/>
          </rPr>
          <t>The total amount of sales proceeds from  Housing units that will be netted off against the total cost of development of new housing units during each period.
Includes the sale of housing properties for lease-back schemes during each period.</t>
        </r>
      </text>
    </comment>
    <comment ref="A23" authorId="1" shapeId="0" xr:uid="{00000000-0006-0000-0700-000003000000}">
      <text>
        <r>
          <rPr>
            <sz val="8"/>
            <color indexed="81"/>
            <rFont val="Tahoma"/>
            <family val="2"/>
          </rPr>
          <t>Number of new CH properties for which capital costs are included</t>
        </r>
      </text>
    </comment>
    <comment ref="A24" authorId="1" shapeId="0" xr:uid="{00000000-0006-0000-0700-000004000000}">
      <text>
        <r>
          <rPr>
            <sz val="8"/>
            <color indexed="81"/>
            <rFont val="Tahoma"/>
            <family val="2"/>
          </rPr>
          <t>Number of new AH properties for which capital costs are included</t>
        </r>
      </text>
    </comment>
    <comment ref="A25" authorId="1" shapeId="0" xr:uid="{00000000-0006-0000-0700-000005000000}">
      <text>
        <r>
          <rPr>
            <sz val="8"/>
            <color indexed="81"/>
            <rFont val="Tahoma"/>
            <family val="2"/>
          </rPr>
          <t>Number of other new properties for which capital costs are included e.g. SDA units</t>
        </r>
      </text>
    </comment>
    <comment ref="A27" authorId="0" shapeId="0" xr:uid="{00000000-0006-0000-0700-000006000000}">
      <text>
        <r>
          <rPr>
            <sz val="8"/>
            <color indexed="81"/>
            <rFont val="Tahoma"/>
            <family val="2"/>
          </rPr>
          <t xml:space="preserve">Include in the following lines all sources of finance being used to fund new development and capital expenditure. These should be positive.
</t>
        </r>
      </text>
    </comment>
    <comment ref="A36" authorId="0" shapeId="0" xr:uid="{00000000-0006-0000-0700-000007000000}">
      <text>
        <r>
          <rPr>
            <sz val="8"/>
            <color indexed="81"/>
            <rFont val="Tahoma"/>
            <family val="2"/>
          </rPr>
          <t>The total gross capital cost of all new non-housing units completed during each period, irrespective of the type of housing or nature of the funding.</t>
        </r>
      </text>
    </comment>
    <comment ref="A37" authorId="0" shapeId="0" xr:uid="{00000000-0006-0000-0700-000008000000}">
      <text>
        <r>
          <rPr>
            <sz val="8"/>
            <color indexed="81"/>
            <rFont val="Tahoma"/>
            <family val="2"/>
          </rPr>
          <t xml:space="preserve">The total amount of sales proceeds from non-housing units that will be netted off against the total cost of development of new non-housing units during each period. Includes the sale of non-housing properties for lease-back schemes during each period. (GST exclusive) (Enter as negative)
</t>
        </r>
      </text>
    </comment>
    <comment ref="A40" authorId="1" shapeId="0" xr:uid="{00000000-0006-0000-0700-000009000000}">
      <text>
        <r>
          <rPr>
            <sz val="8"/>
            <color indexed="81"/>
            <rFont val="Tahoma"/>
            <family val="2"/>
          </rPr>
          <t>Number of new aged care units for which capital costs are included</t>
        </r>
      </text>
    </comment>
    <comment ref="A41" authorId="1" shapeId="0" xr:uid="{00000000-0006-0000-0700-00000A000000}">
      <text>
        <r>
          <rPr>
            <sz val="8"/>
            <color indexed="81"/>
            <rFont val="Tahoma"/>
            <family val="2"/>
          </rPr>
          <t>Number of new retirement units for which capital costs are included</t>
        </r>
      </text>
    </comment>
    <comment ref="A44" authorId="0" shapeId="0" xr:uid="{00000000-0006-0000-0700-00000B000000}">
      <text>
        <r>
          <rPr>
            <sz val="8"/>
            <color indexed="81"/>
            <rFont val="Tahoma"/>
            <family val="2"/>
          </rPr>
          <t xml:space="preserve">Include in the following lines all sources of finance being used to fund new development and capital expenditure. These should be positive.
</t>
        </r>
      </text>
    </comment>
    <comment ref="A54" authorId="1" shapeId="0" xr:uid="{00000000-0006-0000-0700-00000C000000}">
      <text>
        <r>
          <rPr>
            <sz val="8"/>
            <color indexed="81"/>
            <rFont val="Tahoma"/>
            <family val="2"/>
          </rPr>
          <t>Was the provider in breach of its financial covenants during the last accounting period under review or does it anticipate being so within the forecast period?</t>
        </r>
      </text>
    </comment>
    <comment ref="A57" authorId="1" shapeId="0" xr:uid="{00000000-0006-0000-0700-00000D000000}">
      <text>
        <r>
          <rPr>
            <sz val="8"/>
            <color indexed="81"/>
            <rFont val="Tahoma"/>
            <family val="2"/>
          </rPr>
          <t>Total amount of interest capitalised on to the cost of fixed assets during the period.</t>
        </r>
      </text>
    </comment>
    <comment ref="A65" authorId="1" shapeId="0" xr:uid="{00000000-0006-0000-0700-00000E000000}">
      <text>
        <r>
          <rPr>
            <sz val="8"/>
            <color indexed="81"/>
            <rFont val="Tahoma"/>
            <family val="2"/>
          </rPr>
          <t>Total amount of loan principal repayable between 12 and 24 months from the balance sheet date.</t>
        </r>
      </text>
    </comment>
    <comment ref="A66" authorId="1" shapeId="0" xr:uid="{00000000-0006-0000-0700-00000F000000}">
      <text>
        <r>
          <rPr>
            <sz val="8"/>
            <color indexed="81"/>
            <rFont val="Tahoma"/>
            <family val="2"/>
          </rPr>
          <t>The total amount of loans repayable in more than 24 months from the balance sheet date.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Jonathan Walters</author>
  </authors>
  <commentList>
    <comment ref="C1952" authorId="0" shapeId="0" xr:uid="{00000000-0006-0000-0C00-000001000000}">
      <text>
        <r>
          <rPr>
            <sz val="8"/>
            <color indexed="81"/>
            <rFont val="Tahoma"/>
            <family val="2"/>
          </rPr>
          <t>The total gross capital cost of all new community housing units completed during each period, irrespective of the type of housing or nature of the funding.</t>
        </r>
      </text>
    </comment>
    <comment ref="F1952" authorId="0" shapeId="0" xr:uid="{00000000-0006-0000-0C00-000002000000}">
      <text>
        <r>
          <rPr>
            <sz val="8"/>
            <color indexed="81"/>
            <rFont val="Tahoma"/>
            <family val="2"/>
          </rPr>
          <t>The total gross capital cost of all new community housing units completed during each period, irrespective of the type of housing or nature of the funding.</t>
        </r>
      </text>
    </comment>
    <comment ref="C1964" authorId="0" shapeId="0" xr:uid="{00000000-0006-0000-0C00-00000300000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964" authorId="0" shapeId="0" xr:uid="{00000000-0006-0000-0C00-00000400000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76" authorId="1" shapeId="0" xr:uid="{00000000-0006-0000-0C00-000005000000}">
      <text>
        <r>
          <rPr>
            <sz val="8"/>
            <color indexed="81"/>
            <rFont val="Tahoma"/>
            <family val="2"/>
          </rPr>
          <t>Number of new properties for which capital costs are included</t>
        </r>
      </text>
    </comment>
    <comment ref="F1976" authorId="1" shapeId="0" xr:uid="{00000000-0006-0000-0C00-000006000000}">
      <text>
        <r>
          <rPr>
            <sz val="8"/>
            <color indexed="81"/>
            <rFont val="Tahoma"/>
            <family val="2"/>
          </rPr>
          <t>Number of new properties for which capital costs are included</t>
        </r>
      </text>
    </comment>
    <comment ref="F1988" authorId="1" shapeId="0" xr:uid="{00000000-0006-0000-0C00-000007000000}">
      <text>
        <r>
          <rPr>
            <sz val="8"/>
            <color indexed="81"/>
            <rFont val="Tahoma"/>
            <family val="2"/>
          </rPr>
          <t>The total amount of Capital Grants from State or Commonwealth received or receivable in respect to community housing developed</t>
        </r>
      </text>
    </comment>
    <comment ref="C2000" authorId="1" shapeId="0" xr:uid="{00000000-0006-0000-0C00-000008000000}">
      <text>
        <r>
          <rPr>
            <sz val="8"/>
            <color indexed="81"/>
            <rFont val="Tahoma"/>
            <family val="2"/>
          </rPr>
          <t>The total amount of other grants and donations received or receivable</t>
        </r>
        <r>
          <rPr>
            <sz val="8"/>
            <color indexed="81"/>
            <rFont val="Tahoma"/>
            <family val="2"/>
          </rPr>
          <t xml:space="preserve">
</t>
        </r>
      </text>
    </comment>
    <comment ref="F2000" authorId="1" shapeId="0" xr:uid="{00000000-0006-0000-0C00-000009000000}">
      <text>
        <r>
          <rPr>
            <sz val="8"/>
            <color indexed="81"/>
            <rFont val="Tahoma"/>
            <family val="2"/>
          </rPr>
          <t>The total amount of other grants and donations received or receivable</t>
        </r>
        <r>
          <rPr>
            <sz val="8"/>
            <color indexed="81"/>
            <rFont val="Tahoma"/>
            <family val="2"/>
          </rPr>
          <t xml:space="preserve">
</t>
        </r>
      </text>
    </comment>
    <comment ref="C2012" authorId="1" shapeId="0" xr:uid="{00000000-0006-0000-0C00-00000A000000}">
      <text>
        <r>
          <rPr>
            <sz val="8"/>
            <color indexed="81"/>
            <rFont val="Tahoma"/>
            <family val="2"/>
          </rPr>
          <t>The total amount of the provider's cash reserves that have been or will be used</t>
        </r>
      </text>
    </comment>
    <comment ref="F2012" authorId="1" shapeId="0" xr:uid="{00000000-0006-0000-0C00-00000B000000}">
      <text>
        <r>
          <rPr>
            <sz val="8"/>
            <color indexed="81"/>
            <rFont val="Tahoma"/>
            <family val="2"/>
          </rPr>
          <t>The total amount of the provider's cash reserves that have been or will be used</t>
        </r>
      </text>
    </comment>
    <comment ref="C2024" authorId="1" shapeId="0" xr:uid="{00000000-0006-0000-0C00-00000C000000}">
      <text>
        <r>
          <rPr>
            <sz val="8"/>
            <color indexed="81"/>
            <rFont val="Tahoma"/>
            <family val="2"/>
          </rPr>
          <t>The total amount of interest free financing received or receivable</t>
        </r>
      </text>
    </comment>
    <comment ref="F2024" authorId="1" shapeId="0" xr:uid="{00000000-0006-0000-0C00-00000D000000}">
      <text>
        <r>
          <rPr>
            <sz val="8"/>
            <color indexed="81"/>
            <rFont val="Tahoma"/>
            <family val="2"/>
          </rPr>
          <t>The total amount of interest free financing received or receivable</t>
        </r>
      </text>
    </comment>
    <comment ref="C2036" authorId="1" shapeId="0" xr:uid="{00000000-0006-0000-0C00-00000E000000}">
      <text>
        <r>
          <rPr>
            <sz val="8"/>
            <color indexed="81"/>
            <rFont val="Tahoma"/>
            <family val="2"/>
          </rPr>
          <t>The total amount of loan finance received or receivable</t>
        </r>
      </text>
    </comment>
    <comment ref="F2036" authorId="1" shapeId="0" xr:uid="{00000000-0006-0000-0C00-00000F000000}">
      <text>
        <r>
          <rPr>
            <sz val="8"/>
            <color indexed="81"/>
            <rFont val="Tahoma"/>
            <family val="2"/>
          </rPr>
          <t>The total amount of loan finance received or receivable</t>
        </r>
      </text>
    </comment>
    <comment ref="C2048" authorId="0" shapeId="0" xr:uid="{00000000-0006-0000-0C00-000010000000}">
      <text>
        <r>
          <rPr>
            <sz val="8"/>
            <color indexed="81"/>
            <rFont val="Tahoma"/>
            <family val="2"/>
          </rPr>
          <t>The total gross capital cost of all new non-community housing units completed during each period, irrespective of the type of housing or nature of the funding.</t>
        </r>
      </text>
    </comment>
    <comment ref="F2048" authorId="0" shapeId="0" xr:uid="{00000000-0006-0000-0C00-000011000000}">
      <text>
        <r>
          <rPr>
            <sz val="8"/>
            <color indexed="81"/>
            <rFont val="Tahoma"/>
            <family val="2"/>
          </rPr>
          <t>The total gross capital cost of all new non-community housing units completed during each period, irrespective of the type of housing or nature of the funding.</t>
        </r>
      </text>
    </comment>
    <comment ref="C2060" authorId="0" shapeId="0" xr:uid="{00000000-0006-0000-0C00-00001200000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60" authorId="0" shapeId="0" xr:uid="{00000000-0006-0000-0C00-00001300000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84" authorId="1" shapeId="0" xr:uid="{00000000-0006-0000-0C00-000014000000}">
      <text>
        <r>
          <rPr>
            <sz val="8"/>
            <color indexed="81"/>
            <rFont val="Tahoma"/>
            <family val="2"/>
          </rPr>
          <t xml:space="preserve">Government Capital Grants other than NRAS (GST exclusive)
</t>
        </r>
      </text>
    </comment>
    <comment ref="C2096" authorId="1" shapeId="0" xr:uid="{00000000-0006-0000-0C00-000015000000}">
      <text>
        <r>
          <rPr>
            <sz val="8"/>
            <color indexed="81"/>
            <rFont val="Tahoma"/>
            <family val="2"/>
          </rPr>
          <t xml:space="preserve">The total amount of other grants and donations received or receivable
</t>
        </r>
      </text>
    </comment>
    <comment ref="F2096" authorId="1" shapeId="0" xr:uid="{00000000-0006-0000-0C00-000016000000}">
      <text>
        <r>
          <rPr>
            <sz val="8"/>
            <color indexed="81"/>
            <rFont val="Tahoma"/>
            <family val="2"/>
          </rPr>
          <t xml:space="preserve">The total amount of other grants and donations received or receivable
</t>
        </r>
      </text>
    </comment>
    <comment ref="C2108" authorId="1" shapeId="0" xr:uid="{00000000-0006-0000-0C00-000017000000}">
      <text>
        <r>
          <rPr>
            <sz val="8"/>
            <color indexed="81"/>
            <rFont val="Tahoma"/>
            <family val="2"/>
          </rPr>
          <t>The total amount of the provider's cash reserves that have been or will be used</t>
        </r>
      </text>
    </comment>
    <comment ref="F2108" authorId="1" shapeId="0" xr:uid="{00000000-0006-0000-0C00-000018000000}">
      <text>
        <r>
          <rPr>
            <sz val="8"/>
            <color indexed="81"/>
            <rFont val="Tahoma"/>
            <family val="2"/>
          </rPr>
          <t>The total amount of the provider's cash reserves that have been or will be used</t>
        </r>
      </text>
    </comment>
    <comment ref="C2120" authorId="1" shapeId="0" xr:uid="{00000000-0006-0000-0C00-000019000000}">
      <text>
        <r>
          <rPr>
            <sz val="8"/>
            <color indexed="81"/>
            <rFont val="Tahoma"/>
            <family val="2"/>
          </rPr>
          <t xml:space="preserve">The total amount of interest free financing received or receivable
</t>
        </r>
      </text>
    </comment>
    <comment ref="F2120" authorId="1" shapeId="0" xr:uid="{00000000-0006-0000-0C00-00001A000000}">
      <text>
        <r>
          <rPr>
            <sz val="8"/>
            <color indexed="81"/>
            <rFont val="Tahoma"/>
            <family val="2"/>
          </rPr>
          <t xml:space="preserve">The total amount of interest free financing received or receivable
</t>
        </r>
      </text>
    </comment>
    <comment ref="C2132" authorId="1" shapeId="0" xr:uid="{00000000-0006-0000-0C00-00001B000000}">
      <text>
        <r>
          <rPr>
            <sz val="8"/>
            <color indexed="81"/>
            <rFont val="Tahoma"/>
            <family val="2"/>
          </rPr>
          <t xml:space="preserve">The total amount of loan The total amount of loan finance received or receivable
</t>
        </r>
      </text>
    </comment>
    <comment ref="F2132" authorId="1" shapeId="0" xr:uid="{00000000-0006-0000-0C00-00001C000000}">
      <text>
        <r>
          <rPr>
            <sz val="8"/>
            <color indexed="81"/>
            <rFont val="Tahoma"/>
            <family val="2"/>
          </rPr>
          <t xml:space="preserve">The total amount of loan The total amount of loan finance received or receivable
</t>
        </r>
      </text>
    </comment>
    <comment ref="C2144" authorId="1" shapeId="0" xr:uid="{00000000-0006-0000-0C00-00001D000000}">
      <text>
        <r>
          <rPr>
            <sz val="8"/>
            <color indexed="81"/>
            <rFont val="Tahoma"/>
            <family val="2"/>
          </rPr>
          <t>Total amount of interest capitalised on to the cost of fixed assets during the period.</t>
        </r>
      </text>
    </comment>
    <comment ref="F2144" authorId="1" shapeId="0" xr:uid="{00000000-0006-0000-0C00-00001E000000}">
      <text>
        <r>
          <rPr>
            <sz val="8"/>
            <color indexed="81"/>
            <rFont val="Tahoma"/>
            <family val="2"/>
          </rPr>
          <t>Total amount of interest capitalised on to the cost of fixed assets during the period.</t>
        </r>
      </text>
    </comment>
    <comment ref="C2172" authorId="1" shapeId="0" xr:uid="{00000000-0006-0000-0C00-00001F000000}">
      <text>
        <r>
          <rPr>
            <sz val="8"/>
            <color indexed="81"/>
            <rFont val="Tahoma"/>
            <family val="2"/>
          </rPr>
          <t>Total amount of loan principal repayable between 12 and 24 months from the balance sheet date.</t>
        </r>
      </text>
    </comment>
    <comment ref="F2172" authorId="1" shapeId="0" xr:uid="{00000000-0006-0000-0C00-000020000000}">
      <text>
        <r>
          <rPr>
            <sz val="8"/>
            <color indexed="81"/>
            <rFont val="Tahoma"/>
            <family val="2"/>
          </rPr>
          <t>Total amount of loan principal repayable between 12 and 24 months from the balance sheet date.</t>
        </r>
      </text>
    </comment>
    <comment ref="C2174" authorId="1" shapeId="0" xr:uid="{00000000-0006-0000-0C00-000021000000}">
      <text>
        <r>
          <rPr>
            <sz val="8"/>
            <color indexed="81"/>
            <rFont val="Tahoma"/>
            <family val="2"/>
          </rPr>
          <t>Total amount of loan principal repayable between 12 and 24 months from the balance sheet date.</t>
        </r>
      </text>
    </comment>
    <comment ref="F2174" authorId="1" shapeId="0" xr:uid="{00000000-0006-0000-0C00-000022000000}">
      <text>
        <r>
          <rPr>
            <sz val="8"/>
            <color indexed="81"/>
            <rFont val="Tahoma"/>
            <family val="2"/>
          </rPr>
          <t>Total amount of loan principal repayable between 12 and 24 months from the balance sheet date.</t>
        </r>
      </text>
    </comment>
    <comment ref="C2176" authorId="1" shapeId="0" xr:uid="{00000000-0006-0000-0C00-000023000000}">
      <text>
        <r>
          <rPr>
            <sz val="8"/>
            <color indexed="81"/>
            <rFont val="Tahoma"/>
            <family val="2"/>
          </rPr>
          <t>The total amount of loans repayable in more than 24 months from the balance sheet date.</t>
        </r>
      </text>
    </comment>
    <comment ref="F2176" authorId="1" shapeId="0" xr:uid="{00000000-0006-0000-0C00-000024000000}">
      <text>
        <r>
          <rPr>
            <sz val="8"/>
            <color indexed="81"/>
            <rFont val="Tahoma"/>
            <family val="2"/>
          </rPr>
          <t>The total amount of loans repayable in more than 24 months from the balance sheet date.</t>
        </r>
      </text>
    </comment>
    <comment ref="C2178" authorId="1" shapeId="0" xr:uid="{00000000-0006-0000-0C00-000025000000}">
      <text>
        <r>
          <rPr>
            <sz val="8"/>
            <color indexed="81"/>
            <rFont val="Tahoma"/>
            <family val="2"/>
          </rPr>
          <t>The total amount of loans repayable in more than 24 months from the balance sheet date.</t>
        </r>
      </text>
    </comment>
    <comment ref="F2178" authorId="1" shapeId="0" xr:uid="{00000000-0006-0000-0C00-000026000000}">
      <text>
        <r>
          <rPr>
            <sz val="8"/>
            <color indexed="81"/>
            <rFont val="Tahoma"/>
            <family val="2"/>
          </rPr>
          <t>The total amount of loans repayable in more than 24 months from the balance sheet date.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Jonathan Walters</author>
  </authors>
  <commentList>
    <comment ref="C1878" authorId="0" shapeId="0" xr:uid="{00000000-0006-0000-0D00-000001000000}">
      <text>
        <r>
          <rPr>
            <sz val="8"/>
            <color indexed="81"/>
            <rFont val="Tahoma"/>
            <family val="2"/>
          </rPr>
          <t>The total gross capital cost of all new community housing units completed during each period, irrespective of the type of housing or nature of the funding.</t>
        </r>
      </text>
    </comment>
    <comment ref="F1878" authorId="0" shapeId="0" xr:uid="{00000000-0006-0000-0D00-000002000000}">
      <text>
        <r>
          <rPr>
            <sz val="8"/>
            <color indexed="81"/>
            <rFont val="Tahoma"/>
            <family val="2"/>
          </rPr>
          <t>The total gross capital cost of all new community housing units completed during each period, irrespective of the type of housing or nature of the funding.</t>
        </r>
      </text>
    </comment>
    <comment ref="C1890" authorId="0" shapeId="0" xr:uid="{00000000-0006-0000-0D00-00000300000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890" authorId="0" shapeId="0" xr:uid="{00000000-0006-0000-0D00-00000400000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02" authorId="1" shapeId="0" xr:uid="{00000000-0006-0000-0D00-000005000000}">
      <text>
        <r>
          <rPr>
            <sz val="8"/>
            <color indexed="81"/>
            <rFont val="Tahoma"/>
            <family val="2"/>
          </rPr>
          <t>Number of new properties for which capital costs are included</t>
        </r>
      </text>
    </comment>
    <comment ref="F1902" authorId="1" shapeId="0" xr:uid="{00000000-0006-0000-0D00-000006000000}">
      <text>
        <r>
          <rPr>
            <sz val="8"/>
            <color indexed="81"/>
            <rFont val="Tahoma"/>
            <family val="2"/>
          </rPr>
          <t>Number of new properties for which capital costs are included</t>
        </r>
      </text>
    </comment>
    <comment ref="C1914" authorId="1" shapeId="0" xr:uid="{00000000-0006-0000-0D00-000007000000}">
      <text>
        <r>
          <rPr>
            <sz val="8"/>
            <color indexed="81"/>
            <rFont val="Tahoma"/>
            <family val="2"/>
          </rPr>
          <t>The total amount of NRAS received or receivable in respect to community housing developed</t>
        </r>
      </text>
    </comment>
    <comment ref="F1914" authorId="1" shapeId="0" xr:uid="{00000000-0006-0000-0D00-000008000000}">
      <text>
        <r>
          <rPr>
            <sz val="8"/>
            <color indexed="81"/>
            <rFont val="Tahoma"/>
            <family val="2"/>
          </rPr>
          <t>The total amount of NRAS received or receivable in respect to community housing developed</t>
        </r>
      </text>
    </comment>
    <comment ref="F1926" authorId="1" shapeId="0" xr:uid="{00000000-0006-0000-0D00-000009000000}">
      <text>
        <r>
          <rPr>
            <sz val="8"/>
            <color indexed="81"/>
            <rFont val="Tahoma"/>
            <family val="2"/>
          </rPr>
          <t>The total amount of Capital Grants from State or Commonwealth received or receivable in respect to community housing developed</t>
        </r>
      </text>
    </comment>
    <comment ref="C1938" authorId="1" shapeId="0" xr:uid="{00000000-0006-0000-0D00-00000A000000}">
      <text>
        <r>
          <rPr>
            <sz val="8"/>
            <color indexed="81"/>
            <rFont val="Tahoma"/>
            <family val="2"/>
          </rPr>
          <t>The total amount of other grants and donations received or receivable</t>
        </r>
        <r>
          <rPr>
            <sz val="8"/>
            <color indexed="81"/>
            <rFont val="Tahoma"/>
            <family val="2"/>
          </rPr>
          <t xml:space="preserve">
</t>
        </r>
      </text>
    </comment>
    <comment ref="F1938" authorId="1" shapeId="0" xr:uid="{00000000-0006-0000-0D00-00000B000000}">
      <text>
        <r>
          <rPr>
            <sz val="8"/>
            <color indexed="81"/>
            <rFont val="Tahoma"/>
            <family val="2"/>
          </rPr>
          <t>The total amount of other grants and donations received or receivable</t>
        </r>
        <r>
          <rPr>
            <sz val="8"/>
            <color indexed="81"/>
            <rFont val="Tahoma"/>
            <family val="2"/>
          </rPr>
          <t xml:space="preserve">
</t>
        </r>
      </text>
    </comment>
    <comment ref="C1950" authorId="1" shapeId="0" xr:uid="{00000000-0006-0000-0D00-00000C000000}">
      <text>
        <r>
          <rPr>
            <sz val="8"/>
            <color indexed="81"/>
            <rFont val="Tahoma"/>
            <family val="2"/>
          </rPr>
          <t>The total amount of the provider's cash reserves that have been or will be used</t>
        </r>
      </text>
    </comment>
    <comment ref="F1950" authorId="1" shapeId="0" xr:uid="{00000000-0006-0000-0D00-00000D000000}">
      <text>
        <r>
          <rPr>
            <sz val="8"/>
            <color indexed="81"/>
            <rFont val="Tahoma"/>
            <family val="2"/>
          </rPr>
          <t>The total amount of the provider's cash reserves that have been or will be used</t>
        </r>
      </text>
    </comment>
    <comment ref="C1962" authorId="1" shapeId="0" xr:uid="{00000000-0006-0000-0D00-00000E000000}">
      <text>
        <r>
          <rPr>
            <sz val="8"/>
            <color indexed="81"/>
            <rFont val="Tahoma"/>
            <family val="2"/>
          </rPr>
          <t>The total amount of interest free financing received or receivable</t>
        </r>
      </text>
    </comment>
    <comment ref="F1962" authorId="1" shapeId="0" xr:uid="{00000000-0006-0000-0D00-00000F000000}">
      <text>
        <r>
          <rPr>
            <sz val="8"/>
            <color indexed="81"/>
            <rFont val="Tahoma"/>
            <family val="2"/>
          </rPr>
          <t>The total amount of interest free financing received or receivable</t>
        </r>
      </text>
    </comment>
    <comment ref="C1974" authorId="1" shapeId="0" xr:uid="{00000000-0006-0000-0D00-000010000000}">
      <text>
        <r>
          <rPr>
            <sz val="8"/>
            <color indexed="81"/>
            <rFont val="Tahoma"/>
            <family val="2"/>
          </rPr>
          <t>The total amount of loan finance received or receivable</t>
        </r>
      </text>
    </comment>
    <comment ref="F1974" authorId="1" shapeId="0" xr:uid="{00000000-0006-0000-0D00-000011000000}">
      <text>
        <r>
          <rPr>
            <sz val="8"/>
            <color indexed="81"/>
            <rFont val="Tahoma"/>
            <family val="2"/>
          </rPr>
          <t>The total amount of loan finance received or receivable</t>
        </r>
      </text>
    </comment>
    <comment ref="C1986" authorId="1" shapeId="0" xr:uid="{00000000-0006-0000-0D00-00001200000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F1986" authorId="1" shapeId="0" xr:uid="{00000000-0006-0000-0D00-00001300000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C1998" authorId="0" shapeId="0" xr:uid="{00000000-0006-0000-0D00-000014000000}">
      <text>
        <r>
          <rPr>
            <sz val="8"/>
            <color indexed="81"/>
            <rFont val="Tahoma"/>
            <family val="2"/>
          </rPr>
          <t>The total gross capital cost of all new non-community housing units completed during each period, irrespective of the type of housing or nature of the funding.</t>
        </r>
      </text>
    </comment>
    <comment ref="F1998" authorId="0" shapeId="0" xr:uid="{00000000-0006-0000-0D00-000015000000}">
      <text>
        <r>
          <rPr>
            <sz val="8"/>
            <color indexed="81"/>
            <rFont val="Tahoma"/>
            <family val="2"/>
          </rPr>
          <t>The total gross capital cost of all new non-community housing units completed during each period, irrespective of the type of housing or nature of the funding.</t>
        </r>
      </text>
    </comment>
    <comment ref="C2010" authorId="0" shapeId="0" xr:uid="{00000000-0006-0000-0D00-00001600000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10" authorId="0" shapeId="0" xr:uid="{00000000-0006-0000-0D00-00001700000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34" authorId="1" shapeId="0" xr:uid="{00000000-0006-0000-0D00-000018000000}">
      <text>
        <r>
          <rPr>
            <sz val="8"/>
            <color indexed="81"/>
            <rFont val="Tahoma"/>
            <family val="2"/>
          </rPr>
          <t xml:space="preserve">Government Capital Grants other than NRAS (GST exclusive)
</t>
        </r>
      </text>
    </comment>
    <comment ref="C2058" authorId="1" shapeId="0" xr:uid="{00000000-0006-0000-0D00-000019000000}">
      <text>
        <r>
          <rPr>
            <sz val="8"/>
            <color indexed="81"/>
            <rFont val="Tahoma"/>
            <family val="2"/>
          </rPr>
          <t xml:space="preserve">The total amount of other grants and donations received or receivable
</t>
        </r>
      </text>
    </comment>
    <comment ref="F2058" authorId="1" shapeId="0" xr:uid="{00000000-0006-0000-0D00-00001A000000}">
      <text>
        <r>
          <rPr>
            <sz val="8"/>
            <color indexed="81"/>
            <rFont val="Tahoma"/>
            <family val="2"/>
          </rPr>
          <t xml:space="preserve">The total amount of other grants and donations received or receivable
</t>
        </r>
      </text>
    </comment>
    <comment ref="C2070" authorId="1" shapeId="0" xr:uid="{00000000-0006-0000-0D00-00001B000000}">
      <text>
        <r>
          <rPr>
            <sz val="8"/>
            <color indexed="81"/>
            <rFont val="Tahoma"/>
            <family val="2"/>
          </rPr>
          <t>The total amount of the provider's cash reserves that have been or will be used</t>
        </r>
      </text>
    </comment>
    <comment ref="F2070" authorId="1" shapeId="0" xr:uid="{00000000-0006-0000-0D00-00001C000000}">
      <text>
        <r>
          <rPr>
            <sz val="8"/>
            <color indexed="81"/>
            <rFont val="Tahoma"/>
            <family val="2"/>
          </rPr>
          <t>The total amount of the provider's cash reserves that have been or will be used</t>
        </r>
      </text>
    </comment>
    <comment ref="C2082" authorId="1" shapeId="0" xr:uid="{00000000-0006-0000-0D00-00001D000000}">
      <text>
        <r>
          <rPr>
            <sz val="8"/>
            <color indexed="81"/>
            <rFont val="Tahoma"/>
            <family val="2"/>
          </rPr>
          <t xml:space="preserve">The total amount of interest free financing received or receivable
</t>
        </r>
      </text>
    </comment>
    <comment ref="F2082" authorId="1" shapeId="0" xr:uid="{00000000-0006-0000-0D00-00001E000000}">
      <text>
        <r>
          <rPr>
            <sz val="8"/>
            <color indexed="81"/>
            <rFont val="Tahoma"/>
            <family val="2"/>
          </rPr>
          <t xml:space="preserve">The total amount of interest free financing received or receivable
</t>
        </r>
      </text>
    </comment>
    <comment ref="C2094" authorId="1" shapeId="0" xr:uid="{00000000-0006-0000-0D00-00001F000000}">
      <text>
        <r>
          <rPr>
            <sz val="8"/>
            <color indexed="81"/>
            <rFont val="Tahoma"/>
            <family val="2"/>
          </rPr>
          <t xml:space="preserve">The total amount of loan The total amount of loan finance received or receivable
</t>
        </r>
      </text>
    </comment>
    <comment ref="F2094" authorId="1" shapeId="0" xr:uid="{00000000-0006-0000-0D00-000020000000}">
      <text>
        <r>
          <rPr>
            <sz val="8"/>
            <color indexed="81"/>
            <rFont val="Tahoma"/>
            <family val="2"/>
          </rPr>
          <t xml:space="preserve">The total amount of loan The total amount of loan finance received or receivable
</t>
        </r>
      </text>
    </comment>
    <comment ref="C2106" authorId="1" shapeId="0" xr:uid="{00000000-0006-0000-0D00-00002100000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F2106" authorId="1" shapeId="0" xr:uid="{00000000-0006-0000-0D00-00002200000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C2118" authorId="1" shapeId="0" xr:uid="{00000000-0006-0000-0D00-000023000000}">
      <text>
        <r>
          <rPr>
            <sz val="8"/>
            <color indexed="81"/>
            <rFont val="Tahoma"/>
            <family val="2"/>
          </rPr>
          <t>Total amount of interest capitalised on to the cost of fixed assets during the period.</t>
        </r>
      </text>
    </comment>
    <comment ref="F2118" authorId="1" shapeId="0" xr:uid="{00000000-0006-0000-0D00-000024000000}">
      <text>
        <r>
          <rPr>
            <sz val="8"/>
            <color indexed="81"/>
            <rFont val="Tahoma"/>
            <family val="2"/>
          </rPr>
          <t>Total amount of interest capitalised on to the cost of fixed assets during the period.</t>
        </r>
      </text>
    </comment>
    <comment ref="C2158" authorId="1" shapeId="0" xr:uid="{00000000-0006-0000-0D00-000025000000}">
      <text>
        <r>
          <rPr>
            <sz val="8"/>
            <color indexed="81"/>
            <rFont val="Tahoma"/>
            <family val="2"/>
          </rPr>
          <t>Total amount of loan principal repayable between 12 and 24 months from the balance sheet date.</t>
        </r>
      </text>
    </comment>
    <comment ref="F2158" authorId="1" shapeId="0" xr:uid="{00000000-0006-0000-0D00-000026000000}">
      <text>
        <r>
          <rPr>
            <sz val="8"/>
            <color indexed="81"/>
            <rFont val="Tahoma"/>
            <family val="2"/>
          </rPr>
          <t>Total amount of loan principal repayable between 12 and 24 months from the balance sheet date.</t>
        </r>
      </text>
    </comment>
    <comment ref="C2160" authorId="1" shapeId="0" xr:uid="{00000000-0006-0000-0D00-000027000000}">
      <text>
        <r>
          <rPr>
            <sz val="8"/>
            <color indexed="81"/>
            <rFont val="Tahoma"/>
            <family val="2"/>
          </rPr>
          <t>Total amount of loan principal repayable between 12 and 24 months from the balance sheet date.</t>
        </r>
      </text>
    </comment>
    <comment ref="F2160" authorId="1" shapeId="0" xr:uid="{00000000-0006-0000-0D00-000028000000}">
      <text>
        <r>
          <rPr>
            <sz val="8"/>
            <color indexed="81"/>
            <rFont val="Tahoma"/>
            <family val="2"/>
          </rPr>
          <t>Total amount of loan principal repayable between 12 and 24 months from the balance sheet date.</t>
        </r>
      </text>
    </comment>
    <comment ref="C2162" authorId="1" shapeId="0" xr:uid="{00000000-0006-0000-0D00-000029000000}">
      <text>
        <r>
          <rPr>
            <sz val="8"/>
            <color indexed="81"/>
            <rFont val="Tahoma"/>
            <family val="2"/>
          </rPr>
          <t>The total amount of loans repayable in more than 24 months from the balance sheet date.</t>
        </r>
      </text>
    </comment>
    <comment ref="F2162" authorId="1" shapeId="0" xr:uid="{00000000-0006-0000-0D00-00002A000000}">
      <text>
        <r>
          <rPr>
            <sz val="8"/>
            <color indexed="81"/>
            <rFont val="Tahoma"/>
            <family val="2"/>
          </rPr>
          <t>The total amount of loans repayable in more than 24 months from the balance sheet date.</t>
        </r>
      </text>
    </comment>
    <comment ref="C2164" authorId="1" shapeId="0" xr:uid="{00000000-0006-0000-0D00-00002B000000}">
      <text>
        <r>
          <rPr>
            <sz val="8"/>
            <color indexed="81"/>
            <rFont val="Tahoma"/>
            <family val="2"/>
          </rPr>
          <t>The total amount of loans repayable in more than 24 months from the balance sheet date.</t>
        </r>
      </text>
    </comment>
    <comment ref="F2164" authorId="1" shapeId="0" xr:uid="{00000000-0006-0000-0D00-00002C000000}">
      <text>
        <r>
          <rPr>
            <sz val="8"/>
            <color indexed="81"/>
            <rFont val="Tahoma"/>
            <family val="2"/>
          </rPr>
          <t>The total amount of loans repayable in more than 24 months from the balance sheet date.</t>
        </r>
      </text>
    </comment>
    <comment ref="C2166" authorId="1" shapeId="0" xr:uid="{00000000-0006-0000-0D00-00002D000000}">
      <text>
        <r>
          <rPr>
            <sz val="8"/>
            <color indexed="81"/>
            <rFont val="Tahoma"/>
            <family val="2"/>
          </rPr>
          <t>The net amount of issue costs, loan premia and discounts.</t>
        </r>
      </text>
    </comment>
    <comment ref="F2166" authorId="1" shapeId="0" xr:uid="{00000000-0006-0000-0D00-00002E000000}">
      <text>
        <r>
          <rPr>
            <sz val="8"/>
            <color indexed="81"/>
            <rFont val="Tahoma"/>
            <family val="2"/>
          </rPr>
          <t>The net amount of issue costs, loan premia and discounts.</t>
        </r>
      </text>
    </comment>
    <comment ref="C2168" authorId="1" shapeId="0" xr:uid="{00000000-0006-0000-0D00-00002F000000}">
      <text>
        <r>
          <rPr>
            <sz val="8"/>
            <color indexed="81"/>
            <rFont val="Tahoma"/>
            <family val="2"/>
          </rPr>
          <t>The net amount of issue costs, loan premia and discounts.</t>
        </r>
      </text>
    </comment>
    <comment ref="F2168" authorId="1" shapeId="0" xr:uid="{00000000-0006-0000-0D00-000030000000}">
      <text>
        <r>
          <rPr>
            <sz val="8"/>
            <color indexed="81"/>
            <rFont val="Tahoma"/>
            <family val="2"/>
          </rPr>
          <t>The net amount of issue costs, loan premia and discounts.</t>
        </r>
      </text>
    </comment>
  </commentList>
</comments>
</file>

<file path=xl/sharedStrings.xml><?xml version="1.0" encoding="utf-8"?>
<sst xmlns="http://schemas.openxmlformats.org/spreadsheetml/2006/main" count="85787" uniqueCount="10669">
  <si>
    <t>2. Enter contact details for further inquiries regarding the financial performance report.</t>
  </si>
  <si>
    <t>Other long term housing - Managed</t>
  </si>
  <si>
    <t>Affordable housing - Owned</t>
  </si>
  <si>
    <t>Other long term housing - Owned</t>
  </si>
  <si>
    <t>Sum of the above retained earnings accounts</t>
  </si>
  <si>
    <t>Represents the total value at the start of the year of any reserves established by the organisation as an internal commitment of future internal provision determined by the board at a board meeting</t>
  </si>
  <si>
    <t>Transfers to/(from) reserves</t>
  </si>
  <si>
    <t>Accumulated value of revaluations of non-current assets e.g. land and buildings. Represents the difference in value between the asset’s cost and its market (or current) value</t>
  </si>
  <si>
    <t>Closing reserve balance</t>
  </si>
  <si>
    <t>Sum of the above reserve accounts</t>
  </si>
  <si>
    <t>Total equity</t>
  </si>
  <si>
    <t>Sum of total retained earnings and closing reserve balance. Should equal net assets</t>
  </si>
  <si>
    <t>Total level of overdraft or lines of credit approved by financial institution</t>
  </si>
  <si>
    <t>Cash flow statement</t>
  </si>
  <si>
    <t>Operating cash inflow from:</t>
  </si>
  <si>
    <t xml:space="preserve">Heading </t>
  </si>
  <si>
    <t xml:space="preserve">Government operating grant received </t>
  </si>
  <si>
    <t>Represents total cash received from government for operating grants</t>
  </si>
  <si>
    <t>Receipts from clients/tenants</t>
  </si>
  <si>
    <t>Represents total cash received from tenants and other clients during the year</t>
  </si>
  <si>
    <t>Any other cash inflow that has not been incorporated in the above accounts</t>
  </si>
  <si>
    <t xml:space="preserve">Total of operating cash inflow accounts </t>
  </si>
  <si>
    <t>Total cash paid to employees and suppliers for operating activities</t>
  </si>
  <si>
    <t>Reflects actual cash paid to financial institutions and/or related entities for interest on loans and other financial charges</t>
  </si>
  <si>
    <t>Sum of the above operating cash outflow accounts</t>
  </si>
  <si>
    <t>Cash flow from investment activities</t>
  </si>
  <si>
    <r>
      <t>Secondary jurisdiction</t>
    </r>
    <r>
      <rPr>
        <i/>
        <sz val="10"/>
        <rFont val="Trebuchet MS"/>
        <family val="2"/>
      </rPr>
      <t xml:space="preserve"> (tick all that apply)</t>
    </r>
    <r>
      <rPr>
        <b/>
        <sz val="10"/>
        <rFont val="Trebuchet MS"/>
        <family val="2"/>
      </rPr>
      <t>:</t>
    </r>
  </si>
  <si>
    <t>Row</t>
  </si>
  <si>
    <t xml:space="preserve"> </t>
  </si>
  <si>
    <t>No</t>
  </si>
  <si>
    <t>Has covenant compliance question been answered?</t>
  </si>
  <si>
    <t>Development and Financing</t>
  </si>
  <si>
    <t>Development costs vs Total funding</t>
  </si>
  <si>
    <t>VALIDATION</t>
  </si>
  <si>
    <t>FINANCIAL WORKSHEETS</t>
  </si>
  <si>
    <t>DEVELOPMENT AND FINANCING WORKSHEET</t>
  </si>
  <si>
    <t>DEVELOPMENT AND FINANCING ASSUMPTIONS</t>
  </si>
  <si>
    <t>Includes asset transfers, and other income in kind that is not reflected by cash received</t>
  </si>
  <si>
    <t>Debt serviceability</t>
  </si>
  <si>
    <t>Notes</t>
  </si>
  <si>
    <t>Non Financial Information (accumulated as at 30 June):</t>
  </si>
  <si>
    <t>EBIT</t>
  </si>
  <si>
    <t>Balance Sheet</t>
  </si>
  <si>
    <t>Current assets</t>
  </si>
  <si>
    <t>Other current assets</t>
  </si>
  <si>
    <t>Total Current assets</t>
  </si>
  <si>
    <t>Non-current assets</t>
  </si>
  <si>
    <t>Other non-current assets</t>
  </si>
  <si>
    <t>Total non-current assets</t>
  </si>
  <si>
    <t>Payables</t>
  </si>
  <si>
    <t>Provisions</t>
  </si>
  <si>
    <t>Other current liabilities</t>
  </si>
  <si>
    <t>Total Current liabilities</t>
  </si>
  <si>
    <t>Non-current liabilities</t>
  </si>
  <si>
    <t>Other non-current liabilities</t>
  </si>
  <si>
    <t>Total Non-current liabilities</t>
  </si>
  <si>
    <t>Net Assets</t>
  </si>
  <si>
    <t>Retained earnings</t>
  </si>
  <si>
    <t>Total retained earnings</t>
  </si>
  <si>
    <t>Reserves</t>
  </si>
  <si>
    <t xml:space="preserve">Closing Reserve Balance </t>
  </si>
  <si>
    <t>Total Equity</t>
  </si>
  <si>
    <t>Cash Flow Statement</t>
  </si>
  <si>
    <t>New loans</t>
  </si>
  <si>
    <t>Loan repayments</t>
  </si>
  <si>
    <t>Other financial cash flows</t>
  </si>
  <si>
    <t>Government capital grants/ other capital grants</t>
  </si>
  <si>
    <t>Receipts from government and other sources for capital grants</t>
  </si>
  <si>
    <t>Cash inflow from new loans or new draw down of lines of credit</t>
  </si>
  <si>
    <t>Cash outflow to repay loans or reduce lines of credit</t>
  </si>
  <si>
    <t xml:space="preserve">Overdraft </t>
  </si>
  <si>
    <t>Cash flow from the use of approved overdraft, includes draw down and repayment</t>
  </si>
  <si>
    <t>Sum of the above financial cash flow accounts</t>
  </si>
  <si>
    <t>Net cash flow</t>
  </si>
  <si>
    <t>Total of operating, investment and financial cash flows</t>
  </si>
  <si>
    <t>Opening cash balance</t>
  </si>
  <si>
    <t>Cash and cash equivalents at the beginning of the year (equals the balance at the end of the previous year)</t>
  </si>
  <si>
    <t>Closing cash balance</t>
  </si>
  <si>
    <t>Cash and cash equivalents at the end of the year (will be carried forward to the following year as opening cash balance)</t>
  </si>
  <si>
    <r>
      <t>DF1.</t>
    </r>
    <r>
      <rPr>
        <sz val="7"/>
        <rFont val="Times New Roman"/>
        <family val="1"/>
      </rPr>
      <t xml:space="preserve">               </t>
    </r>
    <r>
      <rPr>
        <sz val="10"/>
        <rFont val="Arial"/>
        <family val="2"/>
      </rPr>
      <t> </t>
    </r>
  </si>
  <si>
    <r>
      <t>DF2.</t>
    </r>
    <r>
      <rPr>
        <sz val="7"/>
        <rFont val="Times New Roman"/>
        <family val="1"/>
      </rPr>
      <t xml:space="preserve">                </t>
    </r>
    <r>
      <rPr>
        <sz val="9"/>
        <rFont val="Arial"/>
        <family val="2"/>
      </rPr>
      <t> </t>
    </r>
  </si>
  <si>
    <r>
      <t>DF3.</t>
    </r>
    <r>
      <rPr>
        <sz val="7"/>
        <rFont val="Times New Roman"/>
        <family val="1"/>
      </rPr>
      <t xml:space="preserve">                </t>
    </r>
    <r>
      <rPr>
        <sz val="9"/>
        <rFont val="Arial"/>
        <family val="2"/>
      </rPr>
      <t> </t>
    </r>
  </si>
  <si>
    <t>Balance Last Period</t>
  </si>
  <si>
    <t>Movements</t>
  </si>
  <si>
    <t>Balance This Period</t>
  </si>
  <si>
    <t>Loans repayable within 12 months</t>
  </si>
  <si>
    <t>Loans repayable between 1 and 2 years</t>
  </si>
  <si>
    <t>Loans repayable in more than 2 years</t>
  </si>
  <si>
    <t>TOTAL LOANS OUTSTANDING</t>
  </si>
  <si>
    <t>Net issue costs</t>
  </si>
  <si>
    <t>NET LOANS OUTSTANDING</t>
  </si>
  <si>
    <t>Opening balance</t>
  </si>
  <si>
    <t>Name of lender</t>
  </si>
  <si>
    <t>Total facility</t>
  </si>
  <si>
    <t>Variable</t>
  </si>
  <si>
    <t>Fixed</t>
  </si>
  <si>
    <t>Year 11</t>
  </si>
  <si>
    <t>Year 12</t>
  </si>
  <si>
    <t>Year 13</t>
  </si>
  <si>
    <t>Year 14</t>
  </si>
  <si>
    <t>Year 15</t>
  </si>
  <si>
    <r>
      <t xml:space="preserve">Are you in breach of covenants?                       </t>
    </r>
    <r>
      <rPr>
        <i/>
        <sz val="10"/>
        <rFont val="Trebuchet MS"/>
        <family val="2"/>
      </rPr>
      <t>(YES / NO answer)</t>
    </r>
  </si>
  <si>
    <t>The following legal entities have been included in the consolidated figures:</t>
  </si>
  <si>
    <t>Should we need to discuss any aspect of this Return</t>
  </si>
  <si>
    <t>Insert electronic signature</t>
  </si>
  <si>
    <t>Leased properties</t>
  </si>
  <si>
    <t>Debentures</t>
  </si>
  <si>
    <t>Contribution from Business Segments</t>
  </si>
  <si>
    <t>0% - %5</t>
  </si>
  <si>
    <t>&gt;1.5 times</t>
  </si>
  <si>
    <t>&gt;1.2 times</t>
  </si>
  <si>
    <t>Operating cash flow adequacy</t>
  </si>
  <si>
    <t>&gt;1.00</t>
  </si>
  <si>
    <t>Gearing Ratio</t>
  </si>
  <si>
    <t>&lt;30%</t>
  </si>
  <si>
    <t>Interest cover</t>
  </si>
  <si>
    <t>Return on assets</t>
  </si>
  <si>
    <t>&gt;5%</t>
  </si>
  <si>
    <t>Cash cost of capital</t>
  </si>
  <si>
    <t>&lt;2.5%</t>
  </si>
  <si>
    <t>Threshold</t>
  </si>
  <si>
    <t>Growth/(Decline) %</t>
  </si>
  <si>
    <t>Asset Utilisation</t>
  </si>
  <si>
    <t>Financial Ratio Analysis</t>
  </si>
  <si>
    <t>Total rental revenue per tenancy unit ($)</t>
  </si>
  <si>
    <t>Income</t>
  </si>
  <si>
    <t>Total Income</t>
  </si>
  <si>
    <t>Government operating grant received</t>
  </si>
  <si>
    <t>Total operating cash inflow</t>
  </si>
  <si>
    <t>Capital grants</t>
  </si>
  <si>
    <t>TIER level:</t>
  </si>
  <si>
    <t>Forecast</t>
  </si>
  <si>
    <t>Provider name:</t>
  </si>
  <si>
    <t>Rent and utilities</t>
  </si>
  <si>
    <t>Other corporate overheads</t>
  </si>
  <si>
    <t>Average number of corporate FTE</t>
  </si>
  <si>
    <t>Rent revenue</t>
  </si>
  <si>
    <t>Operating grants</t>
  </si>
  <si>
    <t>Other revenue</t>
  </si>
  <si>
    <t>Property expenses</t>
  </si>
  <si>
    <t>Responsive maintenance</t>
  </si>
  <si>
    <t>Non-capitalised planned maintenance</t>
  </si>
  <si>
    <t>Apportioned corporate overhead</t>
  </si>
  <si>
    <t>Other expenses</t>
  </si>
  <si>
    <t>Interest expense</t>
  </si>
  <si>
    <t>Fair value gains/ (Losses)</t>
  </si>
  <si>
    <t>Profit/ (Loss) on disposal of community housing assets</t>
  </si>
  <si>
    <t>Average number of FTE</t>
  </si>
  <si>
    <t>Net Surplus/ (Deficit)</t>
  </si>
  <si>
    <t>Number of housing units managed on behalf of government</t>
  </si>
  <si>
    <r>
      <t>DF24.</t>
    </r>
    <r>
      <rPr>
        <sz val="7"/>
        <rFont val="Times New Roman"/>
        <family val="1"/>
      </rPr>
      <t xml:space="preserve">            </t>
    </r>
    <r>
      <rPr>
        <sz val="10"/>
        <rFont val="Arial"/>
        <family val="2"/>
      </rPr>
      <t> </t>
    </r>
  </si>
  <si>
    <r>
      <t>DF25.</t>
    </r>
    <r>
      <rPr>
        <sz val="7"/>
        <rFont val="Times New Roman"/>
        <family val="1"/>
      </rPr>
      <t xml:space="preserve">            </t>
    </r>
    <r>
      <rPr>
        <sz val="10"/>
        <rFont val="Arial"/>
        <family val="2"/>
      </rPr>
      <t> </t>
    </r>
  </si>
  <si>
    <r>
      <t>DF27.</t>
    </r>
    <r>
      <rPr>
        <sz val="7"/>
        <rFont val="Times New Roman"/>
        <family val="1"/>
      </rPr>
      <t xml:space="preserve">             </t>
    </r>
    <r>
      <rPr>
        <sz val="9"/>
        <rFont val="Arial"/>
        <family val="2"/>
      </rPr>
      <t> </t>
    </r>
  </si>
  <si>
    <r>
      <t>DF28.</t>
    </r>
    <r>
      <rPr>
        <sz val="7"/>
        <rFont val="Times New Roman"/>
        <family val="1"/>
      </rPr>
      <t xml:space="preserve">             </t>
    </r>
    <r>
      <rPr>
        <sz val="9"/>
        <rFont val="Arial"/>
        <family val="2"/>
      </rPr>
      <t> </t>
    </r>
  </si>
  <si>
    <r>
      <t>DF29.</t>
    </r>
    <r>
      <rPr>
        <sz val="7"/>
        <rFont val="Times New Roman"/>
        <family val="1"/>
      </rPr>
      <t xml:space="preserve">             </t>
    </r>
    <r>
      <rPr>
        <sz val="9"/>
        <rFont val="Arial"/>
        <family val="2"/>
      </rPr>
      <t> </t>
    </r>
  </si>
  <si>
    <r>
      <t>DF30.</t>
    </r>
    <r>
      <rPr>
        <sz val="7"/>
        <rFont val="Times New Roman"/>
        <family val="1"/>
      </rPr>
      <t xml:space="preserve">             </t>
    </r>
    <r>
      <rPr>
        <sz val="9"/>
        <rFont val="Arial"/>
        <family val="2"/>
      </rPr>
      <t> </t>
    </r>
  </si>
  <si>
    <t>Enter outflow as negative</t>
  </si>
  <si>
    <t>Name:</t>
  </si>
  <si>
    <t>Includes expenses that are not directly attributable to individual business segments. For example: CEO salary, CFO and other corporate administrative functions, rent and other costs of office facilities, motor vehicles shared across business segments.</t>
  </si>
  <si>
    <t>$</t>
  </si>
  <si>
    <t>6-0600; 6-0601; 6-0602; 6‑0603; 6-0604; 6-0605; 6‑0606; 6-0607; 6-0608; 6‑0609; 6-0610, 6-0611, 6‑0612, 6-0613</t>
  </si>
  <si>
    <t>Salaries and wages including: annual leave, fringe benefits tax, long service leave, recruitment expense, salary sacrifice, sick leave, superannuation, termination payments, workers compensation salaries and wages, employee fees paid, and cost recovery</t>
  </si>
  <si>
    <t>6-0570; 6-0550; 6-0720</t>
  </si>
  <si>
    <t>Cost of rent and utilities that is not directly attributable to individual business segments e.g. office rates, power and water</t>
  </si>
  <si>
    <t>6-0010; 6-0020; 6-0050; 6-0070; 6-0085; 6-0090; 6-0220; 6-0230; 6-0240; 6-0315; 6-0450; 6-0470</t>
  </si>
  <si>
    <t>Financial and other services to the provider as a whole – that cannot be directly attributable to individual business segments</t>
  </si>
  <si>
    <t xml:space="preserve">6-0710; 6-0700; 6-0660; 6-0650; 6-0520; 6-0510; 6-0480; 6-0490; </t>
  </si>
  <si>
    <t>Other corporate overheads that cannot be attributed to individual business segments</t>
  </si>
  <si>
    <t>Total Corporate overhead</t>
  </si>
  <si>
    <t>Calculation</t>
  </si>
  <si>
    <t>Sum of the above</t>
  </si>
  <si>
    <t>Number</t>
  </si>
  <si>
    <t>S 8. </t>
  </si>
  <si>
    <t>Long term housing - owned</t>
  </si>
  <si>
    <t>4-1010; 4-1020; 4-1040; 4‑1050; 4-1070; 4-1080; 4‑1100</t>
  </si>
  <si>
    <t>This information is submitted in commercial confidence only for the use of the Registrar to assist in his/her responsibilities.</t>
  </si>
  <si>
    <r>
      <t xml:space="preserve">Reporting year </t>
    </r>
    <r>
      <rPr>
        <sz val="10"/>
        <rFont val="Trebuchet MS"/>
        <family val="2"/>
      </rPr>
      <t>(Financial year end)</t>
    </r>
    <r>
      <rPr>
        <b/>
        <sz val="10"/>
        <rFont val="Trebuchet MS"/>
        <family val="2"/>
      </rPr>
      <t>:</t>
    </r>
  </si>
  <si>
    <t>E-mail:</t>
  </si>
  <si>
    <t>Phone:</t>
  </si>
  <si>
    <t>Date of signature:</t>
  </si>
  <si>
    <t>Contact details for inquiries (e.g. CFO, Director of Finance)</t>
  </si>
  <si>
    <t>Contact name:</t>
  </si>
  <si>
    <t>Job title:</t>
  </si>
  <si>
    <t>Does the Balance sheet balance?</t>
  </si>
  <si>
    <t>Does the Closing cash balance equal Cash &amp; cash equivalents?</t>
  </si>
  <si>
    <t>S 2.  </t>
  </si>
  <si>
    <t>S 3.  </t>
  </si>
  <si>
    <t>S 4.  </t>
  </si>
  <si>
    <t>S 5.  </t>
  </si>
  <si>
    <t>S 6.  </t>
  </si>
  <si>
    <t>S 1.      </t>
  </si>
  <si>
    <t>S 9.  </t>
  </si>
  <si>
    <r>
      <t xml:space="preserve">S 10.     </t>
    </r>
    <r>
      <rPr>
        <i/>
        <sz val="10"/>
        <rFont val="Trebuchet MS"/>
        <family val="2"/>
      </rPr>
      <t> </t>
    </r>
  </si>
  <si>
    <t>S 11.      </t>
  </si>
  <si>
    <t>S 12.      </t>
  </si>
  <si>
    <t>S 13.      </t>
  </si>
  <si>
    <t>S 14.      </t>
  </si>
  <si>
    <t>S 15.      </t>
  </si>
  <si>
    <t>S 16.      </t>
  </si>
  <si>
    <t>S 17.      </t>
  </si>
  <si>
    <t>Responsive maintenance is unplanned and reactive maintenance performed to restore an asset (property) to an operational or safe, secure condition. It may also be the result of unforeseen failures such as storms, fire, forced entry, termite infestation or vandal damage. Includes all costs associated with the repair and maintenance of plant and equipment, buildings and office furniture. Includes repairs and maintenance on buildings rented out, gardening, mowing</t>
  </si>
  <si>
    <t>S 18.      </t>
  </si>
  <si>
    <t>S 19.      </t>
  </si>
  <si>
    <t>S 20.      </t>
  </si>
  <si>
    <t>S 21.      </t>
  </si>
  <si>
    <t>S 22.      </t>
  </si>
  <si>
    <t>S 23.      </t>
  </si>
  <si>
    <t>S 24.      </t>
  </si>
  <si>
    <t>S 25.      </t>
  </si>
  <si>
    <t>S 26.      </t>
  </si>
  <si>
    <t>S 28.      </t>
  </si>
  <si>
    <t>S 29.      </t>
  </si>
  <si>
    <t>S 30.      </t>
  </si>
  <si>
    <t>S 31.      </t>
  </si>
  <si>
    <t>S 32.      </t>
  </si>
  <si>
    <t>S 33.      </t>
  </si>
  <si>
    <t>Long term housing - managed</t>
  </si>
  <si>
    <t>Fee for service income</t>
  </si>
  <si>
    <t>4-4020; 4-4030; 4-4040; 4‑4050; 4-4060; 4-4070</t>
  </si>
  <si>
    <t>Includes the sale or provision of service to non-government clients</t>
  </si>
  <si>
    <t>Responsive maintenance expenses</t>
  </si>
  <si>
    <t>Allocated proportion of corporate overhead (this total should equal the sum of the individual business unit overheads)</t>
  </si>
  <si>
    <t>Number of units managed on behalf of government</t>
  </si>
  <si>
    <t>Number of units managed on behalf of other entities</t>
  </si>
  <si>
    <t>Sum of the above accounts</t>
  </si>
  <si>
    <t>Sum of expense accounts above</t>
  </si>
  <si>
    <t>Report title</t>
  </si>
  <si>
    <t>4-0000</t>
  </si>
  <si>
    <t>Inflows or other enhancements of assets or decreases of liabilities that result in increase in equity, other than those relating to contributions from equity participants</t>
  </si>
  <si>
    <t>(Auto)</t>
  </si>
  <si>
    <t>Operating Grants</t>
  </si>
  <si>
    <t>Capital Grants</t>
  </si>
  <si>
    <t>NRAS Subsidy</t>
  </si>
  <si>
    <t>C 101.  </t>
  </si>
  <si>
    <t>Front Sheet worksheet</t>
  </si>
  <si>
    <t>Definitions worksheet</t>
  </si>
  <si>
    <t>Represents interest paid or interest penalties, including interest accrued that cannot be attributed to individual business segments. Includes bank charges</t>
  </si>
  <si>
    <t>Operating EBITDA</t>
  </si>
  <si>
    <t>Net operating surplus</t>
  </si>
  <si>
    <t xml:space="preserve">Balance Sheet </t>
  </si>
  <si>
    <t>Statement of financial position for the provider as an organisation</t>
  </si>
  <si>
    <t>Current asset</t>
  </si>
  <si>
    <t>1-1000</t>
  </si>
  <si>
    <t>All assets with future economic benefit expected to become available or used within the next 12 months</t>
  </si>
  <si>
    <t>1-1120; 1-1140; 1-1150; 1-1160; (1-1110)</t>
  </si>
  <si>
    <t>1-1170</t>
  </si>
  <si>
    <t>1-1120</t>
  </si>
  <si>
    <t>1-1210; 1-1220; 1-1230; 1-1240; 1-1250; 1-1260</t>
  </si>
  <si>
    <t>Includes receivables for trade, rental and other debtors, net of provision for doubtful debts for trade, rental and other debtors, expected to be realised within the next 12 months</t>
  </si>
  <si>
    <t>1-1400; 1-1300</t>
  </si>
  <si>
    <t>Total current assets</t>
  </si>
  <si>
    <t>Sum of the above current asset accounts</t>
  </si>
  <si>
    <t>Housing assets</t>
  </si>
  <si>
    <t xml:space="preserve">1-6000; 1-7100; </t>
  </si>
  <si>
    <t xml:space="preserve">Amount drawn at end of </t>
  </si>
  <si>
    <t>Variable/ Fixed</t>
  </si>
  <si>
    <t>Hedged</t>
  </si>
  <si>
    <t>Term of loan (years)</t>
  </si>
  <si>
    <t>Average interest rate</t>
  </si>
  <si>
    <t>Does the contribution from business segments align?</t>
  </si>
  <si>
    <t>Amount of unallocated or overallocated overhead</t>
  </si>
  <si>
    <t>Are overheads over allocated?</t>
  </si>
  <si>
    <t>CONTENTS</t>
  </si>
  <si>
    <t>Definitions</t>
  </si>
  <si>
    <t>Segmented Business Analysis</t>
  </si>
  <si>
    <t>Consolidated Business Analysis</t>
  </si>
  <si>
    <t>Ratios</t>
  </si>
  <si>
    <t>Sign-off sheet</t>
  </si>
  <si>
    <t>Graphs</t>
  </si>
  <si>
    <t>Report only. No input required.</t>
  </si>
  <si>
    <t>Provider to comment on significant or abnormal fluctuations below each graph.</t>
  </si>
  <si>
    <t>To be completed by Provider (blue shaded = historical, green shaded = forecast).</t>
  </si>
  <si>
    <t>Enter contact details and signature.</t>
  </si>
  <si>
    <t>Definition of accounts and terms used in the worksheets. No input required</t>
  </si>
  <si>
    <t>Disclaimer</t>
  </si>
  <si>
    <t>Accommodation bonds/loans/ entrance fees (aged care)</t>
  </si>
  <si>
    <t>2-1260</t>
  </si>
  <si>
    <t>Total current liabilities</t>
  </si>
  <si>
    <t>2. This sheet is especially handy if you use MYOB (National Community Services Chart of Accounts).</t>
  </si>
  <si>
    <t>The report template is password protected to prevent the danger of corruption or data damage. Input of data is only possible into cells that are shaded blue, yellow, green, black or into text boxes.</t>
  </si>
  <si>
    <t>7.Explain assumptions</t>
  </si>
  <si>
    <t>General Notes</t>
  </si>
  <si>
    <t>Enter as positive</t>
  </si>
  <si>
    <t>Transfers 'to' enter as negative</t>
  </si>
  <si>
    <t>Transfers 'from' enter as negative</t>
  </si>
  <si>
    <t>Fair value (gains)/ Losses</t>
  </si>
  <si>
    <t>(Profit)/ Loss on disposal of other fixed assets</t>
  </si>
  <si>
    <t>Enter gains as negative</t>
  </si>
  <si>
    <t>Enter as negative</t>
  </si>
  <si>
    <t>e.g. provisions</t>
  </si>
  <si>
    <t xml:space="preserve">Adjustment for other non-cash items </t>
  </si>
  <si>
    <t>Indicative formulas in coloured</t>
  </si>
  <si>
    <t>cells can be manually adjusted</t>
  </si>
  <si>
    <t>Reconciliation of operating cash flow</t>
  </si>
  <si>
    <t>Loss enter as negative</t>
  </si>
  <si>
    <t>ALL FIGURES ARE POSITIVE UNLESS IT IS</t>
  </si>
  <si>
    <t>NEGATIVE</t>
  </si>
  <si>
    <t>EXPLICITLY REQUIRED TO ENTER IT AS</t>
  </si>
  <si>
    <t>ALL FIGURES ARE POSITIVE UNLESS</t>
  </si>
  <si>
    <t>IT IS EXPLICITLY REQUIRED TO</t>
  </si>
  <si>
    <t>ENTER IT AS NEGATIVE</t>
  </si>
  <si>
    <r>
      <t xml:space="preserve">3. </t>
    </r>
    <r>
      <rPr>
        <b/>
        <sz val="10"/>
        <rFont val="Arial"/>
        <family val="2"/>
      </rPr>
      <t>Tip:</t>
    </r>
    <r>
      <rPr>
        <sz val="10"/>
        <rFont val="Arial"/>
        <family val="2"/>
      </rPr>
      <t xml:space="preserve"> After you save this template to your server/desktop, you could add another column to this page and assign/match your GL accounts against the MYOB accounts or definitions. A once off exercise may assist with segmenting.</t>
    </r>
  </si>
  <si>
    <t>5. Community housing providers should use their own internal planning tools in filling out numbers for the budget and forecast years.</t>
  </si>
  <si>
    <t>1. This requires costing or estimates splitting up the income statement (or information from your management accounts)</t>
  </si>
  <si>
    <t>1. This requires costing or estimates splitting up the income statement - should default what is not part of segments 2 &amp; 3 in your housing business.</t>
  </si>
  <si>
    <t>1. Read only - ratios thresholds are only an indicator of performance and a useful starting point against which financial viability measures can be assessed. Thresholds do not determine capacity or compliance.</t>
  </si>
  <si>
    <t>1. Graphs in this worksheet are automatically generated from the data entered by the community housing provider in the 'Segmented Business Analysis' and 'Consolidated Business Analysis' worksheets.</t>
  </si>
  <si>
    <t>1. Enter the list of legal entities (subsidiaries) included in the consolidated financial performance report.</t>
  </si>
  <si>
    <t>Sum of current liabilities above</t>
  </si>
  <si>
    <t>2-2230; 2-2210</t>
  </si>
  <si>
    <t>Other liabilities that are not expected to be actioned in the next 12 months and that are not specifically listed</t>
  </si>
  <si>
    <t>Total non-current liabilities</t>
  </si>
  <si>
    <t>Sum non-current liabilities above</t>
  </si>
  <si>
    <t>Total liabilities</t>
  </si>
  <si>
    <t>Sum of current and non-current liabilities</t>
  </si>
  <si>
    <t>Net assets</t>
  </si>
  <si>
    <t>Total assets less total liabilities</t>
  </si>
  <si>
    <t>3-1000; 3-0500</t>
  </si>
  <si>
    <t>Net surplus/(deficit)</t>
  </si>
  <si>
    <t>Transfers (to)/from reserves</t>
  </si>
  <si>
    <t>Represents transfers between accumulated surpluses/(deficits) and reserves through the year</t>
  </si>
  <si>
    <t>Net Cash flow</t>
  </si>
  <si>
    <t>Opening Cash balance</t>
  </si>
  <si>
    <t>Closing Cash balance</t>
  </si>
  <si>
    <t>Actual</t>
  </si>
  <si>
    <t>Less:</t>
  </si>
  <si>
    <t>Total  Assets</t>
  </si>
  <si>
    <t>Total Liabilities</t>
  </si>
  <si>
    <r>
      <t>Operating EBITDA</t>
    </r>
    <r>
      <rPr>
        <b/>
        <sz val="9"/>
        <rFont val="Arial Narrow"/>
        <family val="2"/>
      </rPr>
      <t/>
    </r>
  </si>
  <si>
    <t>Operating EBIT</t>
  </si>
  <si>
    <t>Net Operating Surplus</t>
  </si>
  <si>
    <t>Checks</t>
  </si>
  <si>
    <t>Salaries and wages</t>
  </si>
  <si>
    <t>Finance/audit/consultancy fees/charges</t>
  </si>
  <si>
    <t>Cash from divestments (Cash from sale of fixed assets)</t>
  </si>
  <si>
    <t>Cash Flow from Investment Activities</t>
  </si>
  <si>
    <t>Total Operating Expenses</t>
  </si>
  <si>
    <t>Net Surplus/(Deficit)</t>
  </si>
  <si>
    <t>Income Statement</t>
  </si>
  <si>
    <t>Short term investments</t>
  </si>
  <si>
    <t>Net Surplus</t>
  </si>
  <si>
    <t>Non cash income (NCI)</t>
  </si>
  <si>
    <t>Overdraft</t>
  </si>
  <si>
    <t>Capitalised planned maintenance</t>
  </si>
  <si>
    <t>Balance Sheet balance check</t>
  </si>
  <si>
    <t>NRAS subsidy</t>
  </si>
  <si>
    <t>Fees for service income</t>
  </si>
  <si>
    <t>Budget</t>
  </si>
  <si>
    <t>SIGN OFF SHEET</t>
  </si>
  <si>
    <t>Variance %</t>
  </si>
  <si>
    <t>Receivables and other debtors</t>
  </si>
  <si>
    <t>Current loan liabilities - Other commercial loans</t>
  </si>
  <si>
    <t>Total</t>
  </si>
  <si>
    <t>Cash was applied to:</t>
  </si>
  <si>
    <t>Payment to employees and suppliers</t>
  </si>
  <si>
    <t>Net GST</t>
  </si>
  <si>
    <t>Other</t>
  </si>
  <si>
    <t>Year 1</t>
  </si>
  <si>
    <t>Year 2</t>
  </si>
  <si>
    <t>Year 3</t>
  </si>
  <si>
    <t>Year 4</t>
  </si>
  <si>
    <t>Year 5</t>
  </si>
  <si>
    <t>Year 6</t>
  </si>
  <si>
    <t>Year 7</t>
  </si>
  <si>
    <t>Year 8</t>
  </si>
  <si>
    <t>Year 9</t>
  </si>
  <si>
    <t>Year 10</t>
  </si>
  <si>
    <t>Economic Assumptions</t>
  </si>
  <si>
    <t>Inflation rate on rent (%)</t>
  </si>
  <si>
    <t>Inflation rate on operating costs (%)</t>
  </si>
  <si>
    <t>Total cost of new community housing units (GST exclusive)</t>
  </si>
  <si>
    <t>Net cost</t>
  </si>
  <si>
    <t>Financed by:</t>
  </si>
  <si>
    <t>NRAS Capital Funding (GST exclusive)</t>
  </si>
  <si>
    <t>Other grants (GST exclusive)</t>
  </si>
  <si>
    <t>Non-interest bearing loans</t>
  </si>
  <si>
    <t>Interest bearing loans</t>
  </si>
  <si>
    <t>Loans partially used to fund community housing units</t>
  </si>
  <si>
    <t>Security</t>
  </si>
  <si>
    <t>Covenant Compliance</t>
  </si>
  <si>
    <t>Other Information</t>
  </si>
  <si>
    <t>Capitalised interest</t>
  </si>
  <si>
    <t>Capital expenditure in maintenance and major repairs</t>
  </si>
  <si>
    <t>Cost incurred to manage interest rate risk (e.g. hedging cost)</t>
  </si>
  <si>
    <t>Maturity of Loans</t>
  </si>
  <si>
    <t>Represents cash payments for investment in community housing and other fixed assets. (Includes capitalised maintenance)</t>
  </si>
  <si>
    <t>Cash paid to purchase or build other fixed assets</t>
  </si>
  <si>
    <t>Cash paid for maintenance that materially increases the value of assets</t>
  </si>
  <si>
    <t>Any other cash payments or receipts related to investment activities</t>
  </si>
  <si>
    <t>Sum of the above investment cash flow accounts</t>
  </si>
  <si>
    <t>Cash flow from financing activities</t>
  </si>
  <si>
    <t>Represents the cash used to finance investments and / or operational shortfalls</t>
  </si>
  <si>
    <t>Number of housing units managed on behalf of other entities</t>
  </si>
  <si>
    <t>Total long term housing units developed/acquired</t>
  </si>
  <si>
    <t>Total long term housing units transferred (title)</t>
  </si>
  <si>
    <t>Corporate overheads</t>
  </si>
  <si>
    <t>Long term housing - Owned</t>
  </si>
  <si>
    <t>Long term housing - Managed</t>
  </si>
  <si>
    <t>Other housing business</t>
  </si>
  <si>
    <t>Employee expenses (including employee benefits)</t>
  </si>
  <si>
    <t>Profit/ (Loss) on disposal of other fixed assets</t>
  </si>
  <si>
    <t>Interest income</t>
  </si>
  <si>
    <t>Corporate overhead</t>
  </si>
  <si>
    <t>Cash and cash equivalents</t>
  </si>
  <si>
    <t>Loan liabilities - Other commercial loans</t>
  </si>
  <si>
    <t>Current loan liabilities - Community housing</t>
  </si>
  <si>
    <t>Loan liabilities - Community housing</t>
  </si>
  <si>
    <t>Retained earnings at start of year</t>
  </si>
  <si>
    <t>Net surplus/ (Deficit)</t>
  </si>
  <si>
    <t>Opening balance reserves</t>
  </si>
  <si>
    <t>Asset revaluation reserve</t>
  </si>
  <si>
    <t>Available overdraft, line of credit or similar</t>
  </si>
  <si>
    <t>Unused overdraft, line of credit or similar</t>
  </si>
  <si>
    <t>Receipts from clients/ tenants</t>
  </si>
  <si>
    <t>Interest received</t>
  </si>
  <si>
    <t>Other inflow</t>
  </si>
  <si>
    <t>Interest paid</t>
  </si>
  <si>
    <t>Other investment cash flows</t>
  </si>
  <si>
    <t>Government capital grants/ Other capital grants</t>
  </si>
  <si>
    <t>Before allocation of overheads</t>
  </si>
  <si>
    <t>Contribution from Business Segments before Allocation of Overheads</t>
  </si>
  <si>
    <t>Community housing assets - Written down value</t>
  </si>
  <si>
    <t>Other fixed assets - Written down value</t>
  </si>
  <si>
    <t>Bank overdrafts</t>
  </si>
  <si>
    <t>Depreciation</t>
  </si>
  <si>
    <t>Cash flow from Operating Activities</t>
  </si>
  <si>
    <t>Cash flow from Financing Activities</t>
  </si>
  <si>
    <t>Cash flow from Investing Activities</t>
  </si>
  <si>
    <t>Total operating cash outflow</t>
  </si>
  <si>
    <t>Cash flow from Operating Activities (Net of Capital Grants)</t>
  </si>
  <si>
    <t>Depreciation and amortisation - Other fixed assets</t>
  </si>
  <si>
    <t>Item no</t>
  </si>
  <si>
    <t>Element</t>
  </si>
  <si>
    <t>Form</t>
  </si>
  <si>
    <t>MYOB Account Number</t>
  </si>
  <si>
    <t>Data Definition</t>
  </si>
  <si>
    <t>Heading</t>
  </si>
  <si>
    <r>
      <t>DF4.</t>
    </r>
    <r>
      <rPr>
        <sz val="7"/>
        <rFont val="Times New Roman"/>
        <family val="1"/>
      </rPr>
      <t xml:space="preserve">                </t>
    </r>
    <r>
      <rPr>
        <sz val="9"/>
        <rFont val="Arial"/>
        <family val="2"/>
      </rPr>
      <t> </t>
    </r>
  </si>
  <si>
    <r>
      <t>DF5.</t>
    </r>
    <r>
      <rPr>
        <sz val="7"/>
        <rFont val="Times New Roman"/>
        <family val="1"/>
      </rPr>
      <t xml:space="preserve">               </t>
    </r>
    <r>
      <rPr>
        <sz val="10"/>
        <rFont val="Arial"/>
        <family val="2"/>
      </rPr>
      <t> </t>
    </r>
  </si>
  <si>
    <t>(For the purpose of this worksheet, please match funding income to capital expenditure)</t>
  </si>
  <si>
    <r>
      <t>DF6.</t>
    </r>
    <r>
      <rPr>
        <sz val="7"/>
        <rFont val="Times New Roman"/>
        <family val="1"/>
      </rPr>
      <t xml:space="preserve">                </t>
    </r>
    <r>
      <rPr>
        <sz val="9"/>
        <rFont val="Arial"/>
        <family val="2"/>
      </rPr>
      <t> </t>
    </r>
  </si>
  <si>
    <t xml:space="preserve">Sales proceeds </t>
  </si>
  <si>
    <t>Include in the following lines all sources of finance being used to fund new development and capital expenditure. These should be positive and not used to show loan facilities drawn down in anticipation of future development.</t>
  </si>
  <si>
    <r>
      <t>DF12.</t>
    </r>
    <r>
      <rPr>
        <sz val="7"/>
        <rFont val="Times New Roman"/>
        <family val="1"/>
      </rPr>
      <t xml:space="preserve">             </t>
    </r>
    <r>
      <rPr>
        <sz val="9"/>
        <rFont val="Arial"/>
        <family val="2"/>
      </rPr>
      <t> </t>
    </r>
  </si>
  <si>
    <r>
      <t>DF13.</t>
    </r>
    <r>
      <rPr>
        <sz val="7"/>
        <rFont val="Times New Roman"/>
        <family val="1"/>
      </rPr>
      <t xml:space="preserve">             </t>
    </r>
    <r>
      <rPr>
        <sz val="9"/>
        <rFont val="Arial"/>
        <family val="2"/>
      </rPr>
      <t> </t>
    </r>
  </si>
  <si>
    <r>
      <t>DF14.</t>
    </r>
    <r>
      <rPr>
        <sz val="7"/>
        <rFont val="Times New Roman"/>
        <family val="1"/>
      </rPr>
      <t xml:space="preserve">             </t>
    </r>
    <r>
      <rPr>
        <sz val="9"/>
        <rFont val="Arial"/>
        <family val="2"/>
      </rPr>
      <t> </t>
    </r>
  </si>
  <si>
    <r>
      <t>DF15.</t>
    </r>
    <r>
      <rPr>
        <sz val="7"/>
        <rFont val="Times New Roman"/>
        <family val="1"/>
      </rPr>
      <t xml:space="preserve">             </t>
    </r>
    <r>
      <rPr>
        <sz val="9"/>
        <rFont val="Arial"/>
        <family val="2"/>
      </rPr>
      <t> </t>
    </r>
  </si>
  <si>
    <r>
      <t>DF16.</t>
    </r>
    <r>
      <rPr>
        <sz val="7"/>
        <rFont val="Times New Roman"/>
        <family val="1"/>
      </rPr>
      <t xml:space="preserve">             </t>
    </r>
    <r>
      <rPr>
        <sz val="9"/>
        <rFont val="Arial"/>
        <family val="2"/>
      </rPr>
      <t> </t>
    </r>
  </si>
  <si>
    <r>
      <t>DF19.</t>
    </r>
    <r>
      <rPr>
        <sz val="7"/>
        <rFont val="Times New Roman"/>
        <family val="1"/>
      </rPr>
      <t xml:space="preserve">             </t>
    </r>
    <r>
      <rPr>
        <sz val="9"/>
        <rFont val="Arial"/>
        <family val="2"/>
      </rPr>
      <t> </t>
    </r>
  </si>
  <si>
    <r>
      <t>DF20.</t>
    </r>
    <r>
      <rPr>
        <sz val="7"/>
        <rFont val="Times New Roman"/>
        <family val="1"/>
      </rPr>
      <t xml:space="preserve">            </t>
    </r>
    <r>
      <rPr>
        <sz val="10"/>
        <rFont val="Arial"/>
        <family val="2"/>
      </rPr>
      <t> </t>
    </r>
  </si>
  <si>
    <t>Total cost of new non-community housing units (GST exclusive)</t>
  </si>
  <si>
    <r>
      <t>DF21.</t>
    </r>
    <r>
      <rPr>
        <sz val="7"/>
        <rFont val="Times New Roman"/>
        <family val="1"/>
      </rPr>
      <t xml:space="preserve">            </t>
    </r>
    <r>
      <rPr>
        <sz val="10"/>
        <rFont val="Arial"/>
        <family val="2"/>
      </rPr>
      <t> </t>
    </r>
  </si>
  <si>
    <t>4-1030; 4-1060; 4-1090</t>
  </si>
  <si>
    <t>Subsidy received or receivable in relation to the NRAS program</t>
  </si>
  <si>
    <t>Non-cash income</t>
  </si>
  <si>
    <t>Other Revenue</t>
  </si>
  <si>
    <t>4-5040; 4-5035; 4-5050; 4‑2010; 4-2020; 4-2030</t>
  </si>
  <si>
    <t>Other revenue not identified above</t>
  </si>
  <si>
    <t xml:space="preserve">Calculation </t>
  </si>
  <si>
    <t>6-0430; 6-0530; 4-0550; 6‑0560; 6-0570; 6-0580, 6‑0690, 6-0720</t>
  </si>
  <si>
    <t xml:space="preserve">Responsive maintenance </t>
  </si>
  <si>
    <t>6-0590, 6-0595</t>
  </si>
  <si>
    <t>Any other operating expense not included above</t>
  </si>
  <si>
    <t>Gain or (loss) on revaluation of assets</t>
  </si>
  <si>
    <r>
      <t>DF38.</t>
    </r>
    <r>
      <rPr>
        <sz val="7"/>
        <rFont val="Times New Roman"/>
        <family val="1"/>
      </rPr>
      <t xml:space="preserve">            </t>
    </r>
    <r>
      <rPr>
        <sz val="10"/>
        <rFont val="Arial"/>
        <family val="2"/>
      </rPr>
      <t> </t>
    </r>
  </si>
  <si>
    <r>
      <t>DF39.</t>
    </r>
    <r>
      <rPr>
        <sz val="7"/>
        <rFont val="Times New Roman"/>
        <family val="1"/>
      </rPr>
      <t xml:space="preserve">             </t>
    </r>
    <r>
      <rPr>
        <sz val="9"/>
        <rFont val="Arial"/>
        <family val="2"/>
      </rPr>
      <t> </t>
    </r>
  </si>
  <si>
    <r>
      <t xml:space="preserve">Are you in breach of covenants?                       </t>
    </r>
    <r>
      <rPr>
        <i/>
        <sz val="9"/>
        <rFont val="Arial"/>
        <family val="2"/>
      </rPr>
      <t>(YES / NO answer)</t>
    </r>
  </si>
  <si>
    <t>Yes/No</t>
  </si>
  <si>
    <r>
      <t>DF40.</t>
    </r>
    <r>
      <rPr>
        <sz val="7"/>
        <rFont val="Times New Roman"/>
        <family val="1"/>
      </rPr>
      <t xml:space="preserve">             </t>
    </r>
    <r>
      <rPr>
        <sz val="9"/>
        <rFont val="Arial"/>
        <family val="2"/>
      </rPr>
      <t> </t>
    </r>
  </si>
  <si>
    <r>
      <t>DF41.</t>
    </r>
    <r>
      <rPr>
        <sz val="7"/>
        <rFont val="Times New Roman"/>
        <family val="1"/>
      </rPr>
      <t xml:space="preserve">             </t>
    </r>
    <r>
      <rPr>
        <sz val="9"/>
        <rFont val="Arial"/>
        <family val="2"/>
      </rPr>
      <t> </t>
    </r>
  </si>
  <si>
    <r>
      <t>DF42.</t>
    </r>
    <r>
      <rPr>
        <sz val="7"/>
        <rFont val="Times New Roman"/>
        <family val="1"/>
      </rPr>
      <t xml:space="preserve">             </t>
    </r>
    <r>
      <rPr>
        <sz val="9"/>
        <rFont val="Arial"/>
        <family val="2"/>
      </rPr>
      <t> </t>
    </r>
  </si>
  <si>
    <r>
      <t>DF44.</t>
    </r>
    <r>
      <rPr>
        <sz val="7"/>
        <rFont val="Times New Roman"/>
        <family val="1"/>
      </rPr>
      <t xml:space="preserve">           </t>
    </r>
    <r>
      <rPr>
        <sz val="11"/>
        <rFont val="Arial"/>
        <family val="2"/>
      </rPr>
      <t> </t>
    </r>
  </si>
  <si>
    <t>Maturity of loans</t>
  </si>
  <si>
    <r>
      <t>DF45.</t>
    </r>
    <r>
      <rPr>
        <sz val="7"/>
        <rFont val="Times New Roman"/>
        <family val="1"/>
      </rPr>
      <t xml:space="preserve">             </t>
    </r>
    <r>
      <rPr>
        <sz val="9"/>
        <rFont val="Arial"/>
        <family val="2"/>
      </rPr>
      <t> </t>
    </r>
  </si>
  <si>
    <r>
      <t>DF46.</t>
    </r>
    <r>
      <rPr>
        <sz val="7"/>
        <rFont val="Times New Roman"/>
        <family val="1"/>
      </rPr>
      <t xml:space="preserve">             </t>
    </r>
    <r>
      <rPr>
        <sz val="9"/>
        <rFont val="Arial"/>
        <family val="2"/>
      </rPr>
      <t> </t>
    </r>
  </si>
  <si>
    <r>
      <t>DF48.</t>
    </r>
    <r>
      <rPr>
        <b/>
        <sz val="7"/>
        <rFont val="Times New Roman"/>
        <family val="1"/>
      </rPr>
      <t xml:space="preserve">             </t>
    </r>
    <r>
      <rPr>
        <b/>
        <sz val="9"/>
        <rFont val="Arial"/>
        <family val="2"/>
      </rPr>
      <t> </t>
    </r>
  </si>
  <si>
    <t>Sum of the above loans</t>
  </si>
  <si>
    <t>Segmented financial performance report</t>
  </si>
  <si>
    <t>Consolidated financial performance report</t>
  </si>
  <si>
    <t>Movement in Receivables and other debtors</t>
  </si>
  <si>
    <t>Movement in Other current assets</t>
  </si>
  <si>
    <t>Movement in Other current liabilities</t>
  </si>
  <si>
    <t>Movement in Other non-current liabilities</t>
  </si>
  <si>
    <t>Adjustment for Non cash income</t>
  </si>
  <si>
    <t>Movement in Provisions</t>
  </si>
  <si>
    <t>Movement in Payables</t>
  </si>
  <si>
    <t>EBITDA</t>
  </si>
  <si>
    <t>Operating expenses</t>
  </si>
  <si>
    <t>Consolidated Statements</t>
  </si>
  <si>
    <t>Segmented Statements</t>
  </si>
  <si>
    <t xml:space="preserve">(    )  </t>
  </si>
  <si>
    <t>Calculated as the sum of the above operating income items</t>
  </si>
  <si>
    <t>Operating Expense</t>
  </si>
  <si>
    <t>6-0000</t>
  </si>
  <si>
    <t>Responsive maintenance expense</t>
  </si>
  <si>
    <t xml:space="preserve">6-0590, 6-0595 </t>
  </si>
  <si>
    <t>Planned maintenance is performed to prevent premature deterioration or failure of components within a built asset before it becomes a major failure that leads to a more expensive repair alternative. In addition, planned maintenance includes inspections and servicing of components to meet statutory compliance and components that require mandatory cyclic services to ensure they are in working order, safe and secure condition</t>
  </si>
  <si>
    <t>Employee expenses</t>
  </si>
  <si>
    <t>Total operating expenses</t>
  </si>
  <si>
    <t>Sum of operating expenses above</t>
  </si>
  <si>
    <t>Contribution from business segments</t>
  </si>
  <si>
    <t>Fair value gains / (losses)</t>
  </si>
  <si>
    <t>Profit / (loss) on disposal of other fixed assets</t>
  </si>
  <si>
    <t>6-0460; 4-5060</t>
  </si>
  <si>
    <t>Gain or (loss) on sale of any other fixed assets</t>
  </si>
  <si>
    <t>EBITDA – Total</t>
  </si>
  <si>
    <t>Earnings Before Interest, Tax, Depreciation and Amortisation (EBITDA)</t>
  </si>
  <si>
    <t>6-0250; 6-0280</t>
  </si>
  <si>
    <t>6-0250; 6-0260; 6-0270; 6-0280; 6-0290</t>
  </si>
  <si>
    <t xml:space="preserve"> EBIT</t>
  </si>
  <si>
    <t>Earnings Before Interest and Tax (EBIT)</t>
  </si>
  <si>
    <t>(Manual)</t>
  </si>
  <si>
    <t>4-5010; 4-5020</t>
  </si>
  <si>
    <t>Includes interest earned on the investments, cash or banked funds</t>
  </si>
  <si>
    <t>6-0445; 6-0070</t>
  </si>
  <si>
    <t>Accommodation bonds/loans/entrance fees (aged care only)</t>
  </si>
  <si>
    <t>4-5060</t>
  </si>
  <si>
    <t>4-5030</t>
  </si>
  <si>
    <t>4-1010; 4-1020; 4-1040; 4-1050; 4-1070; 4-1080; 4-1100</t>
  </si>
  <si>
    <t>1-7130; 1-7150; 1-7170</t>
  </si>
  <si>
    <t>1-5100; 1-5210; 1-5220; 1-5240; 1-5250; 1-5260; 1-7200</t>
  </si>
  <si>
    <t>Sum of above non-current asset accounts</t>
  </si>
  <si>
    <t>Total assets</t>
  </si>
  <si>
    <t>Sum of current and non-current asset accounts</t>
  </si>
  <si>
    <t>Current liabilities</t>
  </si>
  <si>
    <t>Outstanding balance of bank overdraft</t>
  </si>
  <si>
    <t xml:space="preserve">2-1110; 2-1140; 2-1180; 2-1190; 2-1200; 2-1220; </t>
  </si>
  <si>
    <t>Includes trade, employee related and other creditors</t>
  </si>
  <si>
    <t>2-1170;</t>
  </si>
  <si>
    <t>Represents the current year liability for employee related expenses e.g. long service leave, annual leave, personal/carer’s leave, sick leave</t>
  </si>
  <si>
    <t>2-1230; 2-1240; 2-1250</t>
  </si>
  <si>
    <t xml:space="preserve">2-1130; </t>
  </si>
  <si>
    <t>2-1130; 2-1210; 2-1220</t>
  </si>
  <si>
    <t>Segmented Business Analysis worksheet</t>
  </si>
  <si>
    <t>Segment 1 Corporate Overheads</t>
  </si>
  <si>
    <t>Segment 4 Other Housing Business</t>
  </si>
  <si>
    <t>Consolidated Business Analysis worksheet</t>
  </si>
  <si>
    <t>Ratios worksheet</t>
  </si>
  <si>
    <t>Graphs worksheet</t>
  </si>
  <si>
    <t>Sign-Off Sheet worksheet</t>
  </si>
  <si>
    <t>Disclaimer worksheet</t>
  </si>
  <si>
    <t>Read only.</t>
  </si>
  <si>
    <t>3-2000</t>
  </si>
  <si>
    <t>3-4000</t>
  </si>
  <si>
    <t>3-3000</t>
  </si>
  <si>
    <t>6-0600; 6-0601; 6-0602; 6‑0603; 6-0604; 6-0605; 6‑0606; 6-0607; 6-0608; 6‑0609; 6-0610, 6-0611, 6-0612, 6-0613</t>
  </si>
  <si>
    <t>Transfers (from)/to reserves</t>
  </si>
  <si>
    <t>Operating EBITDA Margin</t>
  </si>
  <si>
    <t>Working Capital Ratio</t>
  </si>
  <si>
    <t>Amended Quick Ratio</t>
  </si>
  <si>
    <t>Total responsive maintenance per housing unit ($)</t>
  </si>
  <si>
    <t>Total non-capitalised planned maintenance per housing unit ($)</t>
  </si>
  <si>
    <t>Long Term solvency</t>
  </si>
  <si>
    <t>Loan to Valuation Ratio - Based on cost of housing assets</t>
  </si>
  <si>
    <t>Loan to Valuation Ratio - Based on WDV of housing assets</t>
  </si>
  <si>
    <t>Total corporate overhead/ Total operating expenditure (%)</t>
  </si>
  <si>
    <t>Direct operating cash flow</t>
  </si>
  <si>
    <t>Cash Inflow from:</t>
  </si>
  <si>
    <t>Community housing assets - Accumulated depreciation</t>
  </si>
  <si>
    <t>Operating EBITDA/ Total assets</t>
  </si>
  <si>
    <t>Financial viability measures</t>
  </si>
  <si>
    <t>04-5030</t>
  </si>
  <si>
    <t>04-5060</t>
  </si>
  <si>
    <t>01-5000</t>
  </si>
  <si>
    <t>01-7110</t>
  </si>
  <si>
    <t>02-2240</t>
  </si>
  <si>
    <t>02-2230</t>
  </si>
  <si>
    <t>02-2250</t>
  </si>
  <si>
    <t>Employee expenses/ Number of FTE ($)</t>
  </si>
  <si>
    <t>Enter profit as negative</t>
  </si>
  <si>
    <t>Contribution Surplus/ (Deficit) (Total)</t>
  </si>
  <si>
    <t>Contribution Surplus/ (Deficit) (Operating)</t>
  </si>
  <si>
    <t>Number of residency/ tenancy agreements</t>
  </si>
  <si>
    <r>
      <t xml:space="preserve">Sales proceeds (GST exclusive) </t>
    </r>
    <r>
      <rPr>
        <sz val="10"/>
        <color indexed="10"/>
        <rFont val="Trebuchet MS"/>
        <family val="2"/>
      </rPr>
      <t>(Enter as negative)</t>
    </r>
  </si>
  <si>
    <t>3.Reflects Strategic Plan</t>
  </si>
  <si>
    <t>4.Reflects Business Plan</t>
  </si>
  <si>
    <t>5.Reflects Asset Mgmt Plan</t>
  </si>
  <si>
    <t>6.Reflects Asset Maint Plan</t>
  </si>
  <si>
    <t>1. Must match Financial Report</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</si>
  <si>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</si>
  <si>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Accumulated as at 30 June</t>
  </si>
  <si>
    <t>(Opening FTE + Closing FTE)/2</t>
  </si>
  <si>
    <t>Includes term deposits and short-term investments e.g. securities, shares in listed or unlisted companies expected to be realised in the next 12 months</t>
  </si>
  <si>
    <t>Provider's contribution - Cash reserves or in-kind</t>
  </si>
  <si>
    <t>Optional worksheet to enter workings and relevant information to support the financial model.</t>
  </si>
  <si>
    <r>
      <t>DF7.</t>
    </r>
    <r>
      <rPr>
        <sz val="7"/>
        <rFont val="Times New Roman"/>
        <family val="1"/>
      </rPr>
      <t xml:space="preserve">                </t>
    </r>
    <r>
      <rPr>
        <sz val="9"/>
        <rFont val="Arial"/>
        <family val="2"/>
      </rPr>
      <t> </t>
    </r>
  </si>
  <si>
    <r>
      <t>DF47.</t>
    </r>
    <r>
      <rPr>
        <sz val="7"/>
        <rFont val="Times New Roman"/>
        <family val="1"/>
      </rPr>
      <t xml:space="preserve">             </t>
    </r>
    <r>
      <rPr>
        <sz val="9"/>
        <rFont val="Arial"/>
        <family val="2"/>
      </rPr>
      <t> </t>
    </r>
  </si>
  <si>
    <t>The Financial Performance Report consists of the following worksheets</t>
  </si>
  <si>
    <t>Number of community housing units to be developed</t>
  </si>
  <si>
    <t>Number of non community housing properties to be developed</t>
  </si>
  <si>
    <t>Loan details</t>
  </si>
  <si>
    <t>Financiers</t>
  </si>
  <si>
    <t>Interest cover (inclusive of capitalised interest)</t>
  </si>
  <si>
    <t>Providers workings</t>
  </si>
  <si>
    <t>Confidentiality</t>
  </si>
  <si>
    <t>Guidance on financial viability</t>
  </si>
  <si>
    <t>Primary jurisdiction:</t>
  </si>
  <si>
    <t>VIC</t>
  </si>
  <si>
    <t>NSW</t>
  </si>
  <si>
    <t>QLD</t>
  </si>
  <si>
    <t>WA</t>
  </si>
  <si>
    <t>SA</t>
  </si>
  <si>
    <t>ACT</t>
  </si>
  <si>
    <t>NT</t>
  </si>
  <si>
    <t>TAS</t>
  </si>
  <si>
    <t>Operating Expenses</t>
  </si>
  <si>
    <t>Interest expense (Segment specific)</t>
  </si>
  <si>
    <t>Interest expense (Non segment specific)</t>
  </si>
  <si>
    <t>Community housing investments</t>
  </si>
  <si>
    <t>Other fixed asset investments</t>
  </si>
  <si>
    <t>Other outflow</t>
  </si>
  <si>
    <t>Total corporate overheads</t>
  </si>
  <si>
    <t>Net Assets vs Total Equity</t>
  </si>
  <si>
    <t>Cash balance matches</t>
  </si>
  <si>
    <t>Does the unallocated overhead exceed 20% of total overhead?</t>
  </si>
  <si>
    <t>Are contact details, signature and board approval complete?</t>
  </si>
  <si>
    <t>Movement in Provisions (Non current)</t>
  </si>
  <si>
    <t>Bad debts written off during the year/ Rental revenue</t>
  </si>
  <si>
    <t>Development and financing</t>
  </si>
  <si>
    <t>Efficiency ratios</t>
  </si>
  <si>
    <r>
      <t>Includes</t>
    </r>
    <r>
      <rPr>
        <b/>
        <sz val="10"/>
        <rFont val="Trebuchet MS"/>
        <family val="2"/>
      </rPr>
      <t xml:space="preserve"> </t>
    </r>
    <r>
      <rPr>
        <i/>
        <sz val="10"/>
        <rFont val="Trebuchet MS"/>
        <family val="2"/>
      </rPr>
      <t>(highlight those that apply)</t>
    </r>
    <r>
      <rPr>
        <b/>
        <sz val="10"/>
        <rFont val="Trebuchet MS"/>
        <family val="2"/>
      </rPr>
      <t>:</t>
    </r>
  </si>
  <si>
    <t>Bad debts</t>
  </si>
  <si>
    <t>6-0080</t>
  </si>
  <si>
    <t>Transitional housing</t>
  </si>
  <si>
    <t>Housing support services</t>
  </si>
  <si>
    <r>
      <t xml:space="preserve">Load to CHRIS
</t>
    </r>
    <r>
      <rPr>
        <b/>
        <sz val="9"/>
        <color indexed="10"/>
        <rFont val="Calibri"/>
        <family val="2"/>
      </rPr>
      <t>Control</t>
    </r>
  </si>
  <si>
    <r>
      <rPr>
        <b/>
        <sz val="9"/>
        <rFont val="Calibri"/>
        <family val="2"/>
      </rPr>
      <t>Label or Data</t>
    </r>
    <r>
      <rPr>
        <b/>
        <sz val="9"/>
        <color indexed="60"/>
        <rFont val="Calibri"/>
        <family val="2"/>
      </rPr>
      <t xml:space="preserve">
</t>
    </r>
    <r>
      <rPr>
        <b/>
        <sz val="9"/>
        <color indexed="10"/>
        <rFont val="Calibri"/>
        <family val="2"/>
      </rPr>
      <t>Control</t>
    </r>
  </si>
  <si>
    <r>
      <t xml:space="preserve">Excel Label
</t>
    </r>
    <r>
      <rPr>
        <sz val="9"/>
        <color indexed="60"/>
        <rFont val="Calibri"/>
        <family val="2"/>
      </rPr>
      <t>CHRIS Field Help and Description Text</t>
    </r>
    <r>
      <rPr>
        <b/>
        <sz val="9"/>
        <rFont val="Calibri"/>
        <family val="2"/>
      </rPr>
      <t xml:space="preserve">
</t>
    </r>
    <r>
      <rPr>
        <sz val="9"/>
        <color indexed="60"/>
        <rFont val="Calibri"/>
        <family val="2"/>
      </rPr>
      <t>Required for X-Referencing</t>
    </r>
  </si>
  <si>
    <r>
      <t xml:space="preserve">Excel Cell
</t>
    </r>
    <r>
      <rPr>
        <sz val="9"/>
        <color indexed="60"/>
        <rFont val="Calibri"/>
        <family val="2"/>
      </rPr>
      <t>Actual Physical Location</t>
    </r>
  </si>
  <si>
    <r>
      <t xml:space="preserve">Excel Cell Code
</t>
    </r>
    <r>
      <rPr>
        <b/>
        <sz val="9"/>
        <color indexed="10"/>
        <rFont val="Calibri"/>
        <family val="2"/>
      </rPr>
      <t>Control</t>
    </r>
  </si>
  <si>
    <r>
      <t xml:space="preserve">CHRIS Label Description
</t>
    </r>
    <r>
      <rPr>
        <sz val="9"/>
        <color indexed="60"/>
        <rFont val="Calibri"/>
        <family val="2"/>
      </rPr>
      <t>CHRIS Field Label</t>
    </r>
  </si>
  <si>
    <r>
      <t xml:space="preserve">CHRIS Data Object API
</t>
    </r>
    <r>
      <rPr>
        <b/>
        <sz val="9"/>
        <color indexed="10"/>
        <rFont val="Calibri"/>
        <family val="2"/>
      </rPr>
      <t>Control</t>
    </r>
    <r>
      <rPr>
        <b/>
        <sz val="9"/>
        <rFont val="Calibri"/>
        <family val="2"/>
      </rPr>
      <t xml:space="preserve">
</t>
    </r>
  </si>
  <si>
    <r>
      <t xml:space="preserve">CHRIS API Field Name
</t>
    </r>
    <r>
      <rPr>
        <b/>
        <sz val="9"/>
        <color indexed="10"/>
        <rFont val="Calibri"/>
        <family val="2"/>
      </rPr>
      <t>Control</t>
    </r>
    <r>
      <rPr>
        <b/>
        <sz val="9"/>
        <rFont val="Calibri"/>
        <family val="2"/>
      </rPr>
      <t xml:space="preserve">
</t>
    </r>
  </si>
  <si>
    <r>
      <t xml:space="preserve">Data Type
</t>
    </r>
    <r>
      <rPr>
        <sz val="9"/>
        <color indexed="60"/>
        <rFont val="Calibri"/>
        <family val="2"/>
      </rPr>
      <t>CHRIS Field Data Type</t>
    </r>
  </si>
  <si>
    <r>
      <t xml:space="preserve">Default Value
</t>
    </r>
    <r>
      <rPr>
        <sz val="9"/>
        <color indexed="60"/>
        <rFont val="Calibri"/>
        <family val="2"/>
      </rPr>
      <t>Initial CHRIS Field Value</t>
    </r>
  </si>
  <si>
    <r>
      <t xml:space="preserve">Worksheet
</t>
    </r>
    <r>
      <rPr>
        <b/>
        <sz val="9"/>
        <color indexed="10"/>
        <rFont val="Calibri"/>
        <family val="2"/>
      </rPr>
      <t>Control</t>
    </r>
  </si>
  <si>
    <r>
      <t xml:space="preserve">Comment
</t>
    </r>
    <r>
      <rPr>
        <sz val="9"/>
        <color indexed="60"/>
        <rFont val="Calibri"/>
        <family val="2"/>
      </rPr>
      <t>Anything we need to know?</t>
    </r>
  </si>
  <si>
    <t>Meta</t>
  </si>
  <si>
    <t>Field</t>
  </si>
  <si>
    <t>FY Year Type</t>
  </si>
  <si>
    <t>A15</t>
  </si>
  <si>
    <t>CBA_FY_Year_Type</t>
  </si>
  <si>
    <t>Return_FPR_CBA__c</t>
  </si>
  <si>
    <t>CBA_FY_Year_Type__c</t>
  </si>
  <si>
    <t>Text(100)</t>
  </si>
  <si>
    <t>NULL</t>
  </si>
  <si>
    <t>Direct copy of value from FPR to CHRIS</t>
  </si>
  <si>
    <t>Yes</t>
  </si>
  <si>
    <t>Data</t>
  </si>
  <si>
    <t>CBA_FY_Year_Type_ACT1</t>
  </si>
  <si>
    <t>CBA_FY_Year_Type_ACT2</t>
  </si>
  <si>
    <t>CBA_FY_Year_Type_ACT3</t>
  </si>
  <si>
    <t>CBA_FY_Year_Type_FC01</t>
  </si>
  <si>
    <t>CBA_FY_Year_Type_FC02</t>
  </si>
  <si>
    <t>CBA_FY_Year_Type_FC03</t>
  </si>
  <si>
    <t>CBA_FY_Year_Type_FC04</t>
  </si>
  <si>
    <t>CBA_FY_Year_Type_FC05</t>
  </si>
  <si>
    <t>CBA_FY_Year_Type_FC06</t>
  </si>
  <si>
    <t>CBA_FY_Year_Type_FC07</t>
  </si>
  <si>
    <t>CBA_FY_Year_Type_FC08</t>
  </si>
  <si>
    <t>CBA_FY_Year_Type_FC09</t>
  </si>
  <si>
    <t>CBA_FY_Year_Type_FC10</t>
  </si>
  <si>
    <t>FY End Date</t>
  </si>
  <si>
    <t>CBA_FY_End_Date</t>
  </si>
  <si>
    <t>Rent Revenue</t>
  </si>
  <si>
    <t>CBA_FY_End_Date__c</t>
  </si>
  <si>
    <t>Date</t>
  </si>
  <si>
    <t>CBA_FY_End_Date_ACT1</t>
  </si>
  <si>
    <t>CBA_FY_End_Date_ACT2</t>
  </si>
  <si>
    <t>CBA_FY_End_Date_ACT3</t>
  </si>
  <si>
    <t>CBA_FY_End_Date_FC01</t>
  </si>
  <si>
    <t>CBA_FY_End_Date_FC02</t>
  </si>
  <si>
    <t>CBA_FY_End_Date_FC03</t>
  </si>
  <si>
    <t>CBA_FY_End_Date_FC04</t>
  </si>
  <si>
    <t>CBA_FY_End_Date_FC05</t>
  </si>
  <si>
    <t>CBA_FY_End_Date_FC06</t>
  </si>
  <si>
    <t>CBA_FY_End_Date_FC07</t>
  </si>
  <si>
    <t>CBA_FY_End_Date_FC08</t>
  </si>
  <si>
    <t>CBA_FY_End_Date_FC09</t>
  </si>
  <si>
    <t>CBA_FY_End_Date_FC10</t>
  </si>
  <si>
    <t>CBA_RentRevenue_FLD</t>
  </si>
  <si>
    <t>CBA_RentRevenue_FLD__c</t>
  </si>
  <si>
    <t>Currency(16,2)</t>
  </si>
  <si>
    <t>CBA_RentRevenue_ACT1</t>
  </si>
  <si>
    <t>Currency</t>
  </si>
  <si>
    <t>CBA_RentRevenue_ACT2</t>
  </si>
  <si>
    <t>CBA_RentRevenue_ACT3</t>
  </si>
  <si>
    <t>CBA_RentRevenue_FC01</t>
  </si>
  <si>
    <t>CBA_RentRevenue_FC02</t>
  </si>
  <si>
    <t>CBA_RentRevenue_FC03</t>
  </si>
  <si>
    <t>CBA_RentRevenue_FC04</t>
  </si>
  <si>
    <t>CBA_RentRevenue_FC05</t>
  </si>
  <si>
    <t>CBA_RentRevenue_FC06</t>
  </si>
  <si>
    <t>CBA_RentRevenue_FC07</t>
  </si>
  <si>
    <t>CBA_RentRevenue_FC08</t>
  </si>
  <si>
    <t>CBA_RentRevenue_FC09</t>
  </si>
  <si>
    <t>CBA_RentRevenue_FC10</t>
  </si>
  <si>
    <t>A16</t>
  </si>
  <si>
    <t>CBA_BadDebt_FLD</t>
  </si>
  <si>
    <t>Bad Debt</t>
  </si>
  <si>
    <t>CBA_BadDebt_FLD__c</t>
  </si>
  <si>
    <t>CBA_BadDebt_ACT1</t>
  </si>
  <si>
    <t>CBA_BadDebt_ACT2</t>
  </si>
  <si>
    <t>CBA_BadDebt_ACT3</t>
  </si>
  <si>
    <t>CBA_BadDebt_FC01</t>
  </si>
  <si>
    <t>CBA_BadDebt_FC02</t>
  </si>
  <si>
    <t>CBA_BadDebt_FC03</t>
  </si>
  <si>
    <t>CBA_BadDebt_FC04</t>
  </si>
  <si>
    <t>CBA_BadDebt_FC05</t>
  </si>
  <si>
    <t>CBA_BadDebt_FC06</t>
  </si>
  <si>
    <t>CBA_BadDebt_FC07</t>
  </si>
  <si>
    <t>CBA_BadDebt_FC08</t>
  </si>
  <si>
    <t>CBA_BadDebt_FC09</t>
  </si>
  <si>
    <t>CBA_BadDebt_FC10</t>
  </si>
  <si>
    <t>A17</t>
  </si>
  <si>
    <t>CBA_OperatingGrants_FLD</t>
  </si>
  <si>
    <t>CBA_OperatingGrants_FLD__c</t>
  </si>
  <si>
    <t>CBA_OperatingGrants_ACT1</t>
  </si>
  <si>
    <t>CBA_OperatingGrants_ACT2</t>
  </si>
  <si>
    <t>CBA_OperatingGrants_ACT3</t>
  </si>
  <si>
    <t>CBA_OperatingGrants_FC01</t>
  </si>
  <si>
    <t>CBA_OperatingGrants_FC02</t>
  </si>
  <si>
    <t>CBA_OperatingGrants_FC03</t>
  </si>
  <si>
    <t>CBA_OperatingGrants_FC04</t>
  </si>
  <si>
    <t>CBA_OperatingGrants_FC05</t>
  </si>
  <si>
    <t>CBA_OperatingGrants_FC06</t>
  </si>
  <si>
    <t>CBA_OperatingGrants_FC07</t>
  </si>
  <si>
    <t>CBA_OperatingGrants_FC08</t>
  </si>
  <si>
    <t>CBA_OperatingGrants_FC09</t>
  </si>
  <si>
    <t>CBA_OperatingGrants_FC10</t>
  </si>
  <si>
    <t>A18</t>
  </si>
  <si>
    <t>CBA_CapitalGrants_FLD</t>
  </si>
  <si>
    <t>CBA_CapitalGrants_FLD__c</t>
  </si>
  <si>
    <t>CBA_CapitalGrants_ACT1</t>
  </si>
  <si>
    <t>CBA_CapitalGrants_ACT2</t>
  </si>
  <si>
    <t>CBA_CapitalGrants_ACT3</t>
  </si>
  <si>
    <t>CBA_CapitalGrants_FC01</t>
  </si>
  <si>
    <t>CBA_CapitalGrants_FC02</t>
  </si>
  <si>
    <t>CBA_CapitalGrants_FC03</t>
  </si>
  <si>
    <t>CBA_CapitalGrants_FC04</t>
  </si>
  <si>
    <t>CBA_CapitalGrants_FC05</t>
  </si>
  <si>
    <t>CBA_CapitalGrants_FC06</t>
  </si>
  <si>
    <t>CBA_CapitalGrants_FC07</t>
  </si>
  <si>
    <t>CBA_CapitalGrants_FC08</t>
  </si>
  <si>
    <t>CBA_CapitalGrants_FC09</t>
  </si>
  <si>
    <t>CBA_CapitalGrants_FC10</t>
  </si>
  <si>
    <t>A19</t>
  </si>
  <si>
    <t>CBA_NRASsubsidy_FLD</t>
  </si>
  <si>
    <t>CBA_NRASsubsidy_FLD__c</t>
  </si>
  <si>
    <t>CBA_NRASsubsidy_ACT1</t>
  </si>
  <si>
    <t>CBA_NRASsubsidy_ACT2</t>
  </si>
  <si>
    <t>CBA_NRASsubsidy_ACT3</t>
  </si>
  <si>
    <t>CBA_NRASsubsidy_FC01</t>
  </si>
  <si>
    <t>CBA_NRASsubsidy_FC02</t>
  </si>
  <si>
    <t>CBA_NRASsubsidy_FC03</t>
  </si>
  <si>
    <t>CBA_NRASsubsidy_FC04</t>
  </si>
  <si>
    <t>CBA_NRASsubsidy_FC05</t>
  </si>
  <si>
    <t>CBA_NRASsubsidy_FC06</t>
  </si>
  <si>
    <t>CBA_NRASsubsidy_FC07</t>
  </si>
  <si>
    <t>CBA_NRASsubsidy_FC08</t>
  </si>
  <si>
    <t>CBA_NRASsubsidy_FC09</t>
  </si>
  <si>
    <t>CBA_NRASsubsidy_FC10</t>
  </si>
  <si>
    <t>A20</t>
  </si>
  <si>
    <t>CBA_NCI_FLD</t>
  </si>
  <si>
    <t>CBA_NCI_FLD__c</t>
  </si>
  <si>
    <t>CBA_NCI_ACT1</t>
  </si>
  <si>
    <t>CBA_NCI_ACT2</t>
  </si>
  <si>
    <t>CBA_NCI_ACT3</t>
  </si>
  <si>
    <t>CBA_NCI_FC01</t>
  </si>
  <si>
    <t>CBA_NCI_FC02</t>
  </si>
  <si>
    <t>CBA_NCI_FC03</t>
  </si>
  <si>
    <t>CBA_NCI_FC04</t>
  </si>
  <si>
    <t>CBA_NCI_FC05</t>
  </si>
  <si>
    <t>CBA_NCI_FC06</t>
  </si>
  <si>
    <t>CBA_NCI_FC07</t>
  </si>
  <si>
    <t>CBA_NCI_FC08</t>
  </si>
  <si>
    <t>CBA_NCI_FC09</t>
  </si>
  <si>
    <t>CBA_NCI_FC10</t>
  </si>
  <si>
    <t>A21</t>
  </si>
  <si>
    <t>CBA_ServiceIncomeFees_FLD</t>
  </si>
  <si>
    <t>CBA_ServiceIncomeFees_FLD__c</t>
  </si>
  <si>
    <t>CBA_ServiceIncomeFees_ACT1</t>
  </si>
  <si>
    <t>CBA_ServiceIncomeFees_ACT2</t>
  </si>
  <si>
    <t>CBA_ServiceIncomeFees_ACT3</t>
  </si>
  <si>
    <t>CBA_ServiceIncomeFees_FC01</t>
  </si>
  <si>
    <t>CBA_ServiceIncomeFees_FC02</t>
  </si>
  <si>
    <t>CBA_ServiceIncomeFees_FC03</t>
  </si>
  <si>
    <t>CBA_ServiceIncomeFees_FC04</t>
  </si>
  <si>
    <t>CBA_ServiceIncomeFees_FC05</t>
  </si>
  <si>
    <t>CBA_ServiceIncomeFees_FC06</t>
  </si>
  <si>
    <t>CBA_ServiceIncomeFees_FC07</t>
  </si>
  <si>
    <t>CBA_ServiceIncomeFees_FC08</t>
  </si>
  <si>
    <t>CBA_ServiceIncomeFees_FC09</t>
  </si>
  <si>
    <t>CBA_ServiceIncomeFees_FC10</t>
  </si>
  <si>
    <t>A22</t>
  </si>
  <si>
    <t>CBA_OthRevenue_FLD</t>
  </si>
  <si>
    <t>CBA_OtherRevenue_FLD__c</t>
  </si>
  <si>
    <t>CBA_OthRevenue_ACT1</t>
  </si>
  <si>
    <t>CBA_OthRevenue_ACT2</t>
  </si>
  <si>
    <t>CBA_OthRevenue_ACT3</t>
  </si>
  <si>
    <t>CBA_OthRevenue_FC01</t>
  </si>
  <si>
    <t>CBA_OthRevenue_FC02</t>
  </si>
  <si>
    <t>CBA_OthRevenue_FC03</t>
  </si>
  <si>
    <t>CBA_OthRevenue_FC04</t>
  </si>
  <si>
    <t>CBA_OthRevenue_FC05</t>
  </si>
  <si>
    <t>CBA_OthRevenue_FC06</t>
  </si>
  <si>
    <t>CBA_OthRevenue_FC07</t>
  </si>
  <si>
    <t>CBA_OthRevenue_FC08</t>
  </si>
  <si>
    <t>CBA_OthRevenue_FC09</t>
  </si>
  <si>
    <t>CBA_OthRevenue_FC10</t>
  </si>
  <si>
    <t>Formula Field</t>
  </si>
  <si>
    <t>A23</t>
  </si>
  <si>
    <t>CBA_TotalIncome_FLD</t>
  </si>
  <si>
    <t>N/A</t>
  </si>
  <si>
    <t>Do Not Create (Yet) - Leanne</t>
  </si>
  <si>
    <t>CBA_TotalIncome_ACT1</t>
  </si>
  <si>
    <t>CBA_TotalIncome_ACT2</t>
  </si>
  <si>
    <t>CBA_TotalIncome_ACT3</t>
  </si>
  <si>
    <t>CBA_TotalIncome_FC01</t>
  </si>
  <si>
    <t>CBA_TotalIncome_FC02</t>
  </si>
  <si>
    <t>CBA_TotalIncome_FC03</t>
  </si>
  <si>
    <t>CBA_TotalIncome_FC04</t>
  </si>
  <si>
    <t>CBA_TotalIncome_FC05</t>
  </si>
  <si>
    <t>CBA_TotalIncome_FC06</t>
  </si>
  <si>
    <t>CBA_TotalIncome_FC07</t>
  </si>
  <si>
    <t>CBA_TotalIncome_FC08</t>
  </si>
  <si>
    <t>CBA_TotalIncome_FC09</t>
  </si>
  <si>
    <t>CBA_TotalIncome_FC10</t>
  </si>
  <si>
    <t>A26</t>
  </si>
  <si>
    <t>CBA_PropertyExpenses_FLD</t>
  </si>
  <si>
    <t>CBA_PropertyExpenses_FLD__c</t>
  </si>
  <si>
    <t>CBA_PropertyExpenses_ACT1</t>
  </si>
  <si>
    <t>CBA_PropertyExpenses_ACT2</t>
  </si>
  <si>
    <t>CBA_PropertyExpenses_ACT3</t>
  </si>
  <si>
    <t>CBA_PropertyExpenses_FC01</t>
  </si>
  <si>
    <t>CBA_PropertyExpenses_FC02</t>
  </si>
  <si>
    <t>CBA_PropertyExpenses_FC03</t>
  </si>
  <si>
    <t>CBA_PropertyExpenses_FC04</t>
  </si>
  <si>
    <t>CBA_PropertyExpenses_FC05</t>
  </si>
  <si>
    <t>CBA_PropertyExpenses_FC06</t>
  </si>
  <si>
    <t>CBA_PropertyExpenses_FC07</t>
  </si>
  <si>
    <t>CBA_PropertyExpenses_FC08</t>
  </si>
  <si>
    <t>CBA_PropertyExpenses_FC09</t>
  </si>
  <si>
    <t>CBA_PropertyExpenses_FC10</t>
  </si>
  <si>
    <t>A27</t>
  </si>
  <si>
    <t>CBA_ResponsiveMaint_FLD</t>
  </si>
  <si>
    <t>CBA_ResponsiveMaint_FLD__c</t>
  </si>
  <si>
    <t>CBA_ResponsiveMaint_ACT1</t>
  </si>
  <si>
    <t>CBA_ResponsiveMaint_ACT2</t>
  </si>
  <si>
    <t>CBA_ResponsiveMaint_ACT3</t>
  </si>
  <si>
    <t>CBA_ResponsiveMaint_FC01</t>
  </si>
  <si>
    <t>CBA_ResponsiveMaint_FC02</t>
  </si>
  <si>
    <t>CBA_ResponsiveMaint_FC03</t>
  </si>
  <si>
    <t>CBA_ResponsiveMaint_FC04</t>
  </si>
  <si>
    <t>CBA_ResponsiveMaint_FC05</t>
  </si>
  <si>
    <t>CBA_ResponsiveMaint_FC06</t>
  </si>
  <si>
    <t>CBA_ResponsiveMaint_FC07</t>
  </si>
  <si>
    <t>CBA_ResponsiveMaint_FC08</t>
  </si>
  <si>
    <t>CBA_ResponsiveMaint_FC09</t>
  </si>
  <si>
    <t>CBA_ResponsiveMaint_FC10</t>
  </si>
  <si>
    <t>A28</t>
  </si>
  <si>
    <t>CBA_NonCapPlannedMaint_FLD</t>
  </si>
  <si>
    <t>CBA_NonCapPlannedMaint_FLD__c</t>
  </si>
  <si>
    <t>CBA_NonCapPlannedMaint_ACT1</t>
  </si>
  <si>
    <t>CBA_NonCapPlannedMaint_ACT2</t>
  </si>
  <si>
    <t>CBA_NonCapPlannedMaint_ACT3</t>
  </si>
  <si>
    <t>CBA_NonCapPlannedMaint_FC01</t>
  </si>
  <si>
    <t>CBA_NonCapPlannedMaint_FC02</t>
  </si>
  <si>
    <t>CBA_NonCapPlannedMaint_FC03</t>
  </si>
  <si>
    <t>CBA_NonCapPlannedMaint_FC04</t>
  </si>
  <si>
    <t>CBA_NonCapPlannedMaint_FC05</t>
  </si>
  <si>
    <t>CBA_NonCapPlannedMaint_FC06</t>
  </si>
  <si>
    <t>CBA_NonCapPlannedMaint_FC07</t>
  </si>
  <si>
    <t>CBA_NonCapPlannedMaint_FC08</t>
  </si>
  <si>
    <t>CBA_NonCapPlannedMaint_FC09</t>
  </si>
  <si>
    <t>CBA_NonCapPlannedMaint_FC10</t>
  </si>
  <si>
    <t>A29</t>
  </si>
  <si>
    <t>CBA_EmpExpense_FLD</t>
  </si>
  <si>
    <t>CBA_EmpExpense_FLD__c</t>
  </si>
  <si>
    <t>CBA_EmpExpense_ACT1</t>
  </si>
  <si>
    <t>CBA_EmpExpense_ACT2</t>
  </si>
  <si>
    <t>CBA_EmpExpense_ACT3</t>
  </si>
  <si>
    <t>CBA_EmpExpense_FC01</t>
  </si>
  <si>
    <t>CBA_EmpExpense_FC02</t>
  </si>
  <si>
    <t>CBA_EmpExpense_FC03</t>
  </si>
  <si>
    <t>CBA_EmpExpense_FC04</t>
  </si>
  <si>
    <t>CBA_EmpExpense_FC05</t>
  </si>
  <si>
    <t>CBA_EmpExpense_FC06</t>
  </si>
  <si>
    <t>CBA_EmpExpense_FC07</t>
  </si>
  <si>
    <t>CBA_EmpExpense_FC08</t>
  </si>
  <si>
    <t>CBA_EmpExpense_FC09</t>
  </si>
  <si>
    <t>CBA_EmpExpense_FC10</t>
  </si>
  <si>
    <t>A30</t>
  </si>
  <si>
    <t>CBA_OthDirAdminExpense_FLD</t>
  </si>
  <si>
    <t>CBA_OthDirAdminExpense_ACT1</t>
  </si>
  <si>
    <t>CBA_OthDirAdminExpense_ACT2</t>
  </si>
  <si>
    <t>CBA_OthDirAdminExpense_ACT3</t>
  </si>
  <si>
    <t>CBA_OthDirAdminExpense_FC01</t>
  </si>
  <si>
    <t>CBA_OthDirAdminExpense_FC02</t>
  </si>
  <si>
    <t>CBA_OthDirAdminExpense_FC03</t>
  </si>
  <si>
    <t>CBA_OthDirAdminExpense_FC04</t>
  </si>
  <si>
    <t>CBA_OthDirAdminExpense_FC05</t>
  </si>
  <si>
    <t>CBA_OthDirAdminExpense_FC06</t>
  </si>
  <si>
    <t>CBA_OthDirAdminExpense_FC07</t>
  </si>
  <si>
    <t>CBA_OthDirAdminExpense_FC08</t>
  </si>
  <si>
    <t>CBA_OthDirAdminExpense_FC09</t>
  </si>
  <si>
    <t>CBA_OthDirAdminExpense_FC10</t>
  </si>
  <si>
    <t>A31</t>
  </si>
  <si>
    <t>CBA_CoporateOverhead_FLD</t>
  </si>
  <si>
    <t>CBA_CoporateOverhead_FLD__c</t>
  </si>
  <si>
    <t>CBA_CoporateOverhead_ACT1</t>
  </si>
  <si>
    <t>CBA_CoporateOverhead_ACT2</t>
  </si>
  <si>
    <t>CBA_CoporateOverhead_ACT3</t>
  </si>
  <si>
    <t>CBA_CoporateOverhead_FC01</t>
  </si>
  <si>
    <t>CBA_CoporateOverhead_FC02</t>
  </si>
  <si>
    <t>CBA_CoporateOverhead_FC03</t>
  </si>
  <si>
    <t>CBA_CoporateOverhead_FC04</t>
  </si>
  <si>
    <t>CBA_CoporateOverhead_FC05</t>
  </si>
  <si>
    <t>CBA_CoporateOverhead_FC06</t>
  </si>
  <si>
    <t>CBA_CoporateOverhead_FC07</t>
  </si>
  <si>
    <t>CBA_CoporateOverhead_FC08</t>
  </si>
  <si>
    <t>CBA_CoporateOverhead_FC09</t>
  </si>
  <si>
    <t>CBA_CoporateOverhead_FC10</t>
  </si>
  <si>
    <t>A32</t>
  </si>
  <si>
    <t>CBA_OthExpense_FLD</t>
  </si>
  <si>
    <t>CBA_OtherExpense_FLD__c</t>
  </si>
  <si>
    <t>CBA_OthExpense_ACT1</t>
  </si>
  <si>
    <t>CBA_OthExpense_ACT2</t>
  </si>
  <si>
    <t>CBA_OthExpense_ACT3</t>
  </si>
  <si>
    <t>CBA_OthExpense_FC01</t>
  </si>
  <si>
    <t>CBA_OthExpense_FC02</t>
  </si>
  <si>
    <t>CBA_OthExpense_FC03</t>
  </si>
  <si>
    <t>CBA_OthExpense_FC04</t>
  </si>
  <si>
    <t>CBA_OthExpense_FC05</t>
  </si>
  <si>
    <t>CBA_OthExpense_FC06</t>
  </si>
  <si>
    <t>CBA_OthExpense_FC07</t>
  </si>
  <si>
    <t>CBA_OthExpense_FC08</t>
  </si>
  <si>
    <t>CBA_OthExpense_FC09</t>
  </si>
  <si>
    <t>CBA_OthExpense_FC10</t>
  </si>
  <si>
    <t>A33</t>
  </si>
  <si>
    <t>CBA_TotalOpExpense_FLD</t>
  </si>
  <si>
    <t>CBA_TotalOpExpense_ACT1</t>
  </si>
  <si>
    <t>CBA_TotalOpExpense_ACT2</t>
  </si>
  <si>
    <t>CBA_TotalOpExpense_ACT3</t>
  </si>
  <si>
    <t>CBA_TotalOpExpense_FC01</t>
  </si>
  <si>
    <t>CBA_TotalOpExpense_FC02</t>
  </si>
  <si>
    <t>CBA_TotalOpExpense_FC03</t>
  </si>
  <si>
    <t>CBA_TotalOpExpense_FC04</t>
  </si>
  <si>
    <t>CBA_TotalOpExpense_FC05</t>
  </si>
  <si>
    <t>CBA_TotalOpExpense_FC06</t>
  </si>
  <si>
    <t>CBA_TotalOpExpense_FC07</t>
  </si>
  <si>
    <t>CBA_TotalOpExpense_FC08</t>
  </si>
  <si>
    <t>CBA_TotalOpExpense_FC09</t>
  </si>
  <si>
    <t>CBA_TotalOpExpense_FC10</t>
  </si>
  <si>
    <t>A35</t>
  </si>
  <si>
    <t>CBA_BusSegments_FLD</t>
  </si>
  <si>
    <t>CBA_BusSegments_ACT1</t>
  </si>
  <si>
    <t>CBA_BusSegments_ACT2</t>
  </si>
  <si>
    <t>CBA_BusSegments_ACT3</t>
  </si>
  <si>
    <t>CBA_BusSegments_FC01</t>
  </si>
  <si>
    <t>CBA_BusSegments_FC02</t>
  </si>
  <si>
    <t>CBA_BusSegments_FC03</t>
  </si>
  <si>
    <t>CBA_BusSegments_FC04</t>
  </si>
  <si>
    <t>CBA_BusSegments_FC05</t>
  </si>
  <si>
    <t>CBA_BusSegments_FC06</t>
  </si>
  <si>
    <t>CBA_BusSegments_FC07</t>
  </si>
  <si>
    <t>CBA_BusSegments_FC08</t>
  </si>
  <si>
    <t>CBA_BusSegments_FC09</t>
  </si>
  <si>
    <t>CBA_BusSegments_FC10</t>
  </si>
  <si>
    <t>A37</t>
  </si>
  <si>
    <t>CBA_OthRevenueNonSpecific_FLD</t>
  </si>
  <si>
    <t>CBA_OtherRevenue2_FLD__c</t>
  </si>
  <si>
    <t>CBA_OthRevenue2_ACT1</t>
  </si>
  <si>
    <t>CBA_OthRevenue2_ACT2</t>
  </si>
  <si>
    <t>CBA_OthRevenue2_ACT3</t>
  </si>
  <si>
    <t>CBA_OthRevenue2_FC01</t>
  </si>
  <si>
    <t>CBA_OthRevenue2_FC02</t>
  </si>
  <si>
    <t>CBA_OthRevenue2_FC03</t>
  </si>
  <si>
    <t>CBA_OthRevenue2_FC04</t>
  </si>
  <si>
    <t>CBA_OthRevenue2_FC05</t>
  </si>
  <si>
    <t>CBA_OthRevenue2_FC06</t>
  </si>
  <si>
    <t>CBA_OthRevenue2_FC07</t>
  </si>
  <si>
    <t>CBA_OthRevenue2_FC08</t>
  </si>
  <si>
    <t>CBA_OthRevenue2_FC09</t>
  </si>
  <si>
    <t>CBA_OthRevenue2_FC10</t>
  </si>
  <si>
    <t>A38</t>
  </si>
  <si>
    <t>CBA_FairValue_FLD</t>
  </si>
  <si>
    <t>CBA_FareValue_FLD__c</t>
  </si>
  <si>
    <t>CBA_FairValue_ACT1</t>
  </si>
  <si>
    <t>CBA_FairValue_ACT2</t>
  </si>
  <si>
    <t>CBA_FairValue_ACT3</t>
  </si>
  <si>
    <t>CBA_FairValue_FC01</t>
  </si>
  <si>
    <t>CBA_FairValue_FC02</t>
  </si>
  <si>
    <t>CBA_FairValue_FC03</t>
  </si>
  <si>
    <t>CBA_FairValue_FC04</t>
  </si>
  <si>
    <t>CBA_FairValue_FC05</t>
  </si>
  <si>
    <t>CBA_FairValue_FC06</t>
  </si>
  <si>
    <t>CBA_FairValue_FC07</t>
  </si>
  <si>
    <t>CBA_FairValue_FC08</t>
  </si>
  <si>
    <t>CBA_FairValue_FC09</t>
  </si>
  <si>
    <t>CBA_FairValue_FC10</t>
  </si>
  <si>
    <t>A39</t>
  </si>
  <si>
    <t>CBA_PLCHAssetDisp_FLD</t>
  </si>
  <si>
    <t>P/L on disposal of CH Assets</t>
  </si>
  <si>
    <t>CBA_PLCHAssetDisp_FLD__c</t>
  </si>
  <si>
    <t>CBA_PLCHAssetDisp_ACT1</t>
  </si>
  <si>
    <t>CBA_PLCHAssetDisp_FC01</t>
  </si>
  <si>
    <t>CBA_PLCHAssetDisp_FC02</t>
  </si>
  <si>
    <t>CBA_PLCHAssetDisp_FC03</t>
  </si>
  <si>
    <t>CBA_PLCHAssetDisp_FC04</t>
  </si>
  <si>
    <t>CBA_PLCHAssetDisp_FC05</t>
  </si>
  <si>
    <t>CBA_PLCHAssetDisp_FC06</t>
  </si>
  <si>
    <t>CBA_PLCHAssetDisp_FC07</t>
  </si>
  <si>
    <t>CBA_PLCHAssetDisp_FC08</t>
  </si>
  <si>
    <t>CBA_PLCHAssetDisp_FC09</t>
  </si>
  <si>
    <t>CBA_PLCHAssetDisp_FC10</t>
  </si>
  <si>
    <t>A40</t>
  </si>
  <si>
    <t>CBA_PLOtherFixedAssDisp_FLD</t>
  </si>
  <si>
    <t>P/L on disposal of other fixed Assets</t>
  </si>
  <si>
    <t>CBA_PLOtherFixedAssDisp_FLD__c</t>
  </si>
  <si>
    <t>CBA_PLOtherFixedAssetDisp_ACT1</t>
  </si>
  <si>
    <t>CBA_PLOtherFixedAssetDisp_FC01</t>
  </si>
  <si>
    <t>CBA_PLOtherFixedAssetDisp_FC02</t>
  </si>
  <si>
    <t>CBA_PLOtherFixedAssetDisp_FC03</t>
  </si>
  <si>
    <t>CBA_PLOtherFixedAssetDisp_FC04</t>
  </si>
  <si>
    <t>CBA_PLOtherFixedAssetDisp_FC05</t>
  </si>
  <si>
    <t>CBA_PLOtherFixedAssetDisp_FC06</t>
  </si>
  <si>
    <t>CBA_PLOtherFixedAssetDisp_FC07</t>
  </si>
  <si>
    <t>CBA_PLOtherFixedAssetDisp_FC08</t>
  </si>
  <si>
    <t>CBA_PLOtherFixedAssetDisp_FC09</t>
  </si>
  <si>
    <t>CBA_PLOtherFixedAssetDisp_FC10</t>
  </si>
  <si>
    <t>A41</t>
  </si>
  <si>
    <t>CBA_EBITDA_FLD</t>
  </si>
  <si>
    <t>CBA_EBITDA_ACT1</t>
  </si>
  <si>
    <t>CBA_EBITDA_ACT2</t>
  </si>
  <si>
    <t>CBA_EBITDA_ACT3</t>
  </si>
  <si>
    <t>CBA_EBITDA_FC01</t>
  </si>
  <si>
    <t>CBA_EBITDA_FC02</t>
  </si>
  <si>
    <t>CBA_EBITDA_FC03</t>
  </si>
  <si>
    <t>CBA_EBITDA_FC04</t>
  </si>
  <si>
    <t>CBA_EBITDA_FC05</t>
  </si>
  <si>
    <t>CBA_EBITDA_FC06</t>
  </si>
  <si>
    <t>CBA_EBITDA_FC07</t>
  </si>
  <si>
    <t>CBA_EBITDA_FC08</t>
  </si>
  <si>
    <t>CBA_EBITDA_FC09</t>
  </si>
  <si>
    <t>CBA_EBITDA_FC10</t>
  </si>
  <si>
    <t>A42</t>
  </si>
  <si>
    <t>CBA_DCHAssets_FLD</t>
  </si>
  <si>
    <t>CBA_DCHAssets_FLD__c</t>
  </si>
  <si>
    <t>CBA_DCHAssets_ACT1</t>
  </si>
  <si>
    <t>CBA_DCHAssets_ACT2</t>
  </si>
  <si>
    <t>CBA_DCHAssets_ACT3</t>
  </si>
  <si>
    <t>CBA_DCHAssets_FC01</t>
  </si>
  <si>
    <t>CBA_DCHAssets_FC02</t>
  </si>
  <si>
    <t>CBA_DCHAssets_FC03</t>
  </si>
  <si>
    <t>CBA_DCHAssets_FC04</t>
  </si>
  <si>
    <t>CBA_DCHAssets_FC05</t>
  </si>
  <si>
    <t>CBA_DCHAssets_FC06</t>
  </si>
  <si>
    <t>CBA_DCHAssets_FC07</t>
  </si>
  <si>
    <t>CBA_DCHAssets_FC08</t>
  </si>
  <si>
    <t>CBA_DCHAssets_FC09</t>
  </si>
  <si>
    <t>CBA_DCHAssets_FC10</t>
  </si>
  <si>
    <t>A43</t>
  </si>
  <si>
    <t>CBA_DAOtherFixedAssets_FLD</t>
  </si>
  <si>
    <t>Depreciation &amp; Amortisation- Other fixed assets</t>
  </si>
  <si>
    <t>CBA_DAOtherFixedAssets_FLD__c</t>
  </si>
  <si>
    <t>CBA_DAOtherFixedAssets_ACT1</t>
  </si>
  <si>
    <t>CBA_DAOtherFixedAssets_ACT2</t>
  </si>
  <si>
    <t>CBA_DAOtherFixedAssets_ACT3</t>
  </si>
  <si>
    <t>CBA_DAOtherFixedAssets_FC01</t>
  </si>
  <si>
    <t>CBA_DAOtherFixedAssets_FC02</t>
  </si>
  <si>
    <t>CBA_DAOtherFixedAssets_FC03</t>
  </si>
  <si>
    <t>CBA_DAOtherFixedAssets_FC04</t>
  </si>
  <si>
    <t>CBA_DAOtherFixedAssets_FC05</t>
  </si>
  <si>
    <t>CBA_DAOtherFixedAssets_FC06</t>
  </si>
  <si>
    <t>CBA_DAOtherFixedAssets_FC07</t>
  </si>
  <si>
    <t>CBA_DAOtherFixedAssets_FC08</t>
  </si>
  <si>
    <t>CBA_DAOtherFixedAssets_FC09</t>
  </si>
  <si>
    <t>CBA_DAOtherFixedAssets_FC10</t>
  </si>
  <si>
    <t>A44</t>
  </si>
  <si>
    <t>CBA_EBIT_FLD</t>
  </si>
  <si>
    <t>CBA_EBIT_ACT1</t>
  </si>
  <si>
    <t>CBA_EBIT_ACT2</t>
  </si>
  <si>
    <t>CBA_EBIT_ACT3</t>
  </si>
  <si>
    <t>CBA_EBIT_FC01</t>
  </si>
  <si>
    <t>CBA_EBIT_FC02</t>
  </si>
  <si>
    <t>CBA_EBIT_FC03</t>
  </si>
  <si>
    <t>CBA_EBIT_FC04</t>
  </si>
  <si>
    <t>CBA_EBIT_FC05</t>
  </si>
  <si>
    <t>CBA_EBIT_FC06</t>
  </si>
  <si>
    <t>CBA_EBIT_FC07</t>
  </si>
  <si>
    <t>CBA_EBIT_FC08</t>
  </si>
  <si>
    <t>CBA_EBIT_FC09</t>
  </si>
  <si>
    <t>CBA_EBIT_FC10</t>
  </si>
  <si>
    <t>A45</t>
  </si>
  <si>
    <t>CBA_InterestIncome_FLD</t>
  </si>
  <si>
    <t>CBA_InterestIncome_FLD__c</t>
  </si>
  <si>
    <t>CBA_InterestIncome_ACT1</t>
  </si>
  <si>
    <t>CBA_InterestIncome_ACT2</t>
  </si>
  <si>
    <t>CBA_InterestIncome_ACT3</t>
  </si>
  <si>
    <t>CBA_InterestIncome_FC01</t>
  </si>
  <si>
    <t>CBA_InterestIncome_FC02</t>
  </si>
  <si>
    <t>CBA_InterestIncome_FC03</t>
  </si>
  <si>
    <t>CBA_InterestIncome_FC04</t>
  </si>
  <si>
    <t>CBA_InterestIncome_FC05</t>
  </si>
  <si>
    <t>CBA_InterestIncome_FC06</t>
  </si>
  <si>
    <t>CBA_InterestIncome_FC07</t>
  </si>
  <si>
    <t>CBA_InterestIncome_FC08</t>
  </si>
  <si>
    <t>CBA_InterestIncome_FC09</t>
  </si>
  <si>
    <t>CBA_InterestIncome_FC10</t>
  </si>
  <si>
    <t>A46</t>
  </si>
  <si>
    <t>CBA_InterestExpSegment_FLD</t>
  </si>
  <si>
    <t>CBA_InterestExpSegment_FLD__c</t>
  </si>
  <si>
    <t>CBA_InterestExpSegment_ACT1</t>
  </si>
  <si>
    <t>CBA_InterestExpSegment_ACT2</t>
  </si>
  <si>
    <t>CBA_InterestExpSegment_ACT3</t>
  </si>
  <si>
    <t>CBA_InterestExpSegment_FC01</t>
  </si>
  <si>
    <t>CBA_InterestExpSegment_FC02</t>
  </si>
  <si>
    <t>CBA_InterestExpSegment_FC03</t>
  </si>
  <si>
    <t>CBA_InterestExpSegment_FC04</t>
  </si>
  <si>
    <t>CBA_InterestExpSegment_FC05</t>
  </si>
  <si>
    <t>CBA_InterestExpSegment_FC06</t>
  </si>
  <si>
    <t>CBA_InterestExpSegment_FC07</t>
  </si>
  <si>
    <t>CBA_InterestExpSegment_FC08</t>
  </si>
  <si>
    <t>CBA_InterestExpSegment_FC09</t>
  </si>
  <si>
    <t>CBA_InterestExpSegment_FC10</t>
  </si>
  <si>
    <t>A47</t>
  </si>
  <si>
    <t>CBA_InterestExpNonSegment_FLD</t>
  </si>
  <si>
    <t>CBA_InterestExpNonSegment_FLD__c</t>
  </si>
  <si>
    <t>CBA_InterestExpNonSegment_ACT1</t>
  </si>
  <si>
    <t>CBA_InterestExpNonSegment_ACT2</t>
  </si>
  <si>
    <t>CBA_InterestExpNonSegment_ACT3</t>
  </si>
  <si>
    <t>CBA_InterestExpNonSegment_FC01</t>
  </si>
  <si>
    <t>CBA_InterestExpNonSegment_FC02</t>
  </si>
  <si>
    <t>CBA_InterestExpNonSegment_FC03</t>
  </si>
  <si>
    <t>CBA_InterestExpNonSegment_FC04</t>
  </si>
  <si>
    <t>CBA_InterestExpNonSegment_FC05</t>
  </si>
  <si>
    <t>CBA_InterestExpNonSegment_FC06</t>
  </si>
  <si>
    <t>CBA_InterestExpNonSegment_FC07</t>
  </si>
  <si>
    <t>CBA_InterestExpNonSegment_FC08</t>
  </si>
  <si>
    <t>CBA_InterestExpNonSegment_FC09</t>
  </si>
  <si>
    <t>CBA_InterestExpNonSegment_FC10</t>
  </si>
  <si>
    <t>A48</t>
  </si>
  <si>
    <t>CBA_NetSurplus_FLD</t>
  </si>
  <si>
    <t>CBA_NetSurplus_ACT1</t>
  </si>
  <si>
    <t>CBA_NetSurplus_ACT2</t>
  </si>
  <si>
    <t>CBA_NetSurplus_ACT3</t>
  </si>
  <si>
    <t>CBA_NetSurplus_FC01</t>
  </si>
  <si>
    <t>CBA_NetSurplus_FC02</t>
  </si>
  <si>
    <t>CBA_NetSurplus_FC03</t>
  </si>
  <si>
    <t>CBA_NetSurplus_FC04</t>
  </si>
  <si>
    <t>CBA_NetSurplus_FC05</t>
  </si>
  <si>
    <t>CBA_NetSurplus_FC06</t>
  </si>
  <si>
    <t>CBA_NetSurplus_FC07</t>
  </si>
  <si>
    <t>CBA_NetSurplus_FC08</t>
  </si>
  <si>
    <t>CBA_NetSurplus_FC09</t>
  </si>
  <si>
    <t>CBA_NetSurplus_FC10</t>
  </si>
  <si>
    <t>A50</t>
  </si>
  <si>
    <t>CBA_OPEBITDA_FLD</t>
  </si>
  <si>
    <t>CBA_OPEBITDA_ACT1</t>
  </si>
  <si>
    <t>CBA_OPEBITDA_ACT2</t>
  </si>
  <si>
    <t>CBA_OPEBITDA_ACT3</t>
  </si>
  <si>
    <t>CBA_OPEBITDA_ACT4</t>
  </si>
  <si>
    <t>CBA_OPEBITDA_ACT5</t>
  </si>
  <si>
    <t>CBA_OPEBITDA_ACT6</t>
  </si>
  <si>
    <t>CBA_OPEBITDA_ACT7</t>
  </si>
  <si>
    <t>CBA_OPEBITDA_ACT8</t>
  </si>
  <si>
    <t>CBA_OPEBITDA_ACT9</t>
  </si>
  <si>
    <t>CBA_OPEBITDA_ACT10</t>
  </si>
  <si>
    <t>CBA_OPEBITDA_ACT11</t>
  </si>
  <si>
    <t>CBA_OPEBITDA_ACT12</t>
  </si>
  <si>
    <t>CBA_OPEBITDA_ACT13</t>
  </si>
  <si>
    <t>A51</t>
  </si>
  <si>
    <t>CBA_OPEBIT_FLD</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</si>
  <si>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</si>
  <si>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</si>
  <si>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</si>
  <si>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</si>
  <si>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</si>
  <si>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</si>
  <si>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</si>
  <si>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</si>
  <si>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</si>
  <si>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</si>
  <si>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</si>
  <si>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</si>
  <si>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</si>
  <si>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A52</t>
  </si>
  <si>
    <t>CBA_NetOpSurplus_FLD</t>
  </si>
  <si>
    <t>CBA_NetOpSurplus_ACT1</t>
  </si>
  <si>
    <t>CBA_NetOpSurplus_ACT2</t>
  </si>
  <si>
    <t>CBA_NetOpSurplus_ACT3</t>
  </si>
  <si>
    <t>CBA_NetOpSurplus_FC01</t>
  </si>
  <si>
    <t>CBA_NetOpSurplus_FC02</t>
  </si>
  <si>
    <t>CBA_NetOpSurplus_FC03</t>
  </si>
  <si>
    <t>CBA_NetOpSurplus_FC04</t>
  </si>
  <si>
    <t>CBA_NetOpSurplus_FC05</t>
  </si>
  <si>
    <t>CBA_NetOpSurplus_FC06</t>
  </si>
  <si>
    <t>CBA_NetOpSurplus_FC07</t>
  </si>
  <si>
    <t>CBA_NetOpSurplus_FC08</t>
  </si>
  <si>
    <t>CBA_NetOpSurplus_FC09</t>
  </si>
  <si>
    <t>CBA_NetOpSurplus_FC10</t>
  </si>
  <si>
    <t>A58</t>
  </si>
  <si>
    <t>CBA_CashEquivalents_FLD</t>
  </si>
  <si>
    <t>CBA_CashEquivalents_FLD__c</t>
  </si>
  <si>
    <t>CBA_CashEquivalents_ACT1</t>
  </si>
  <si>
    <t>CBA_CashEquivalents_ACT2</t>
  </si>
  <si>
    <t>CBA_CashEquivalents_ACT3</t>
  </si>
  <si>
    <t>CBA_CashEquivalents_FC01</t>
  </si>
  <si>
    <t>CBA_CashEquivalents_FC02</t>
  </si>
  <si>
    <t>CBA_CashEquivalents_FC03</t>
  </si>
  <si>
    <t>CBA_CashEquivalents_FC04</t>
  </si>
  <si>
    <t>CBA_CashEquivalents_FC05</t>
  </si>
  <si>
    <t>CBA_CashEquivalents_FC06</t>
  </si>
  <si>
    <t>CBA_CashEquivalents_FC07</t>
  </si>
  <si>
    <t>CBA_CashEquivalents_FC08</t>
  </si>
  <si>
    <t>CBA_CashEquivalents_FC09</t>
  </si>
  <si>
    <t>CBA_CashEquivalents_FC10</t>
  </si>
  <si>
    <t>A59</t>
  </si>
  <si>
    <t>CBA_UnspentGrants_FLD</t>
  </si>
  <si>
    <t>CBA_UnspentGrants_FLD__c</t>
  </si>
  <si>
    <t>CBA_UnspentGrants_ACT1</t>
  </si>
  <si>
    <t>CBA_UnspentGrants_ACT2</t>
  </si>
  <si>
    <t>CBA_UnspentGrants_ACT3</t>
  </si>
  <si>
    <t>CBA_UnspentGrants_FC01</t>
  </si>
  <si>
    <t>CBA_UnspentGrants_FC02</t>
  </si>
  <si>
    <t>CBA_UnspentGrants_FC03</t>
  </si>
  <si>
    <t>CBA_UnspentGrants_FC04</t>
  </si>
  <si>
    <t>CBA_UnspentGrants_FC05</t>
  </si>
  <si>
    <t>CBA_UnspentGrants_FC06</t>
  </si>
  <si>
    <t>CBA_UnspentGrants_FC07</t>
  </si>
  <si>
    <t>CBA_UnspentGrants_FC08</t>
  </si>
  <si>
    <t>CBA_UnspentGrants_FC09</t>
  </si>
  <si>
    <t>CBA_UnspentGrants_FC10</t>
  </si>
  <si>
    <t>A60</t>
  </si>
  <si>
    <t>CBA_ShrTermInvest_FLD</t>
  </si>
  <si>
    <t>CBA_ShrTermInvest_FLD__c</t>
  </si>
  <si>
    <t>CBA_ShrTermInvest_ACT1</t>
  </si>
  <si>
    <t>CBA_ShrTermInvest_ACT2</t>
  </si>
  <si>
    <t>CBA_ShrTermInvest_ACT3</t>
  </si>
  <si>
    <t>CBA_ShrTermInvest_FC01</t>
  </si>
  <si>
    <t>CBA_ShrTermInvest_FC02</t>
  </si>
  <si>
    <t>CBA_ShrTermInvest_FC03</t>
  </si>
  <si>
    <t>CBA_ShrTermInvest_FC04</t>
  </si>
  <si>
    <t>CBA_ShrTermInvest_FC05</t>
  </si>
  <si>
    <t>CBA_ShrTermInvest_FC06</t>
  </si>
  <si>
    <t>CBA_ShrTermInvest_FC07</t>
  </si>
  <si>
    <t>CBA_ShrTermInvest_FC08</t>
  </si>
  <si>
    <t>CBA_ShrTermInvest_FC09</t>
  </si>
  <si>
    <t>CBA_ShrTermInvest_FC10</t>
  </si>
  <si>
    <t>A61</t>
  </si>
  <si>
    <t>CBA_Receivables_FLD</t>
  </si>
  <si>
    <t>CBA_Receivables_FLD__c</t>
  </si>
  <si>
    <t>CBA_Receivables_ACT1</t>
  </si>
  <si>
    <t>CBA_Receivables_ACT2</t>
  </si>
  <si>
    <t>CBA_Receivables_ACT3</t>
  </si>
  <si>
    <t>CBA_Receivables_FC01</t>
  </si>
  <si>
    <t>CBA_Receivables_FC02</t>
  </si>
  <si>
    <t>CBA_Receivables_FC03</t>
  </si>
  <si>
    <t>CBA_Receivables_FC04</t>
  </si>
  <si>
    <t>CBA_Receivables_FC05</t>
  </si>
  <si>
    <t>CBA_Receivables_FC06</t>
  </si>
  <si>
    <t>CBA_Receivables_FC07</t>
  </si>
  <si>
    <t>CBA_Receivables_FC08</t>
  </si>
  <si>
    <t>CBA_Receivables_FC09</t>
  </si>
  <si>
    <t>CBA_Receivables_FC10</t>
  </si>
  <si>
    <t>A62</t>
  </si>
  <si>
    <t>CBA_GSTReceivable_FLD</t>
  </si>
  <si>
    <t>CBA_GSTReceivable_ACT1</t>
  </si>
  <si>
    <t>CBA_GSTReceivable_ACT2</t>
  </si>
  <si>
    <t>CBA_GSTReceivable_ACT3</t>
  </si>
  <si>
    <t>CBA_GSTReceivable_FC01</t>
  </si>
  <si>
    <t>CBA_GSTReceivable_FC02</t>
  </si>
  <si>
    <t>CBA_GSTReceivable_FC03</t>
  </si>
  <si>
    <t>CBA_GSTReceivable_FC04</t>
  </si>
  <si>
    <t>CBA_GSTReceivable_FC05</t>
  </si>
  <si>
    <t>CBA_GSTReceivable_FC06</t>
  </si>
  <si>
    <t>CBA_GSTReceivable_FC07</t>
  </si>
  <si>
    <t>CBA_GSTReceivable_FC08</t>
  </si>
  <si>
    <t>CBA_GSTReceivable_FC09</t>
  </si>
  <si>
    <t>CBA_GSTReceivable_FC10</t>
  </si>
  <si>
    <t>A63</t>
  </si>
  <si>
    <t>CBA_OthCurrentAssets_FLD</t>
  </si>
  <si>
    <t>CBA_OthCurrentAssets_FLD__c</t>
  </si>
  <si>
    <t>CBA_OthCurrentAssets_ACT1</t>
  </si>
  <si>
    <t>CBA_OthCurrentAssets_ACT2</t>
  </si>
  <si>
    <t>CBA_OthCurrentAssets_ACT3</t>
  </si>
  <si>
    <t>CBA_OthCurrentAssets_FC01</t>
  </si>
  <si>
    <t>CBA_OthCurrentAssets_FC02</t>
  </si>
  <si>
    <t>CBA_OthCurrentAssets_FC03</t>
  </si>
  <si>
    <t>CBA_OthCurrentAssets_FC04</t>
  </si>
  <si>
    <t>CBA_OthCurrentAssets_FC05</t>
  </si>
  <si>
    <t>CBA_OthCurrentAssets_FC06</t>
  </si>
  <si>
    <t>CBA_OthCurrentAssets_FC07</t>
  </si>
  <si>
    <t>CBA_OthCurrentAssets_FC08</t>
  </si>
  <si>
    <t>CBA_OthCurrentAssets_FC09</t>
  </si>
  <si>
    <t>CBA_OthCurrentAssets_FC10</t>
  </si>
  <si>
    <t>A64</t>
  </si>
  <si>
    <t>CBA_TotalCurrentAssets_FLD</t>
  </si>
  <si>
    <t>CBA_TotalCurrentAssets_ACT1</t>
  </si>
  <si>
    <t>CBA_TotalCurrentAssets_ACT2</t>
  </si>
  <si>
    <t>CBA_TotalCurrentAssets_ACT3</t>
  </si>
  <si>
    <t>CBA_TotalCurrentAssets_FC01</t>
  </si>
  <si>
    <t>CBA_TotalCurrentAssets_FC02</t>
  </si>
  <si>
    <t>CBA_TotalCurrentAssets_FC03</t>
  </si>
  <si>
    <t>CBA_TotalCurrentAssets_FC04</t>
  </si>
  <si>
    <t>CBA_TotalCurrentAssets_FC05</t>
  </si>
  <si>
    <t>CBA_TotalCurrentAssets_FC06</t>
  </si>
  <si>
    <t>CBA_TotalCurrentAssets_FC07</t>
  </si>
  <si>
    <t>CBA_TotalCurrentAssets_FC08</t>
  </si>
  <si>
    <t>CBA_TotalCurrentAssets_FC09</t>
  </si>
  <si>
    <t>CBA_TotalCurrentAssets_FC10</t>
  </si>
  <si>
    <t>A67</t>
  </si>
  <si>
    <t>CBA_CHAssets_FLD</t>
  </si>
  <si>
    <t>CBA_CHAssets_FLD__c</t>
  </si>
  <si>
    <t>CBA_CHAssets_ACT1</t>
  </si>
  <si>
    <t>CBA_CHAssets_ACT2</t>
  </si>
  <si>
    <t>CBA_CHAssets_ACT3</t>
  </si>
  <si>
    <t>CBA_CHAssets_FC01</t>
  </si>
  <si>
    <t>CBA_CHAssets_FC02</t>
  </si>
  <si>
    <t>CBA_CHAssets_FC03</t>
  </si>
  <si>
    <t>CBA_CHAssets_FC04</t>
  </si>
  <si>
    <t>CBA_CHAssets_FC05</t>
  </si>
  <si>
    <t>CBA_CHAssets_FC06</t>
  </si>
  <si>
    <t>CBA_CHAssets_FC07</t>
  </si>
  <si>
    <t>CBA_CHAssets_FC08</t>
  </si>
  <si>
    <t>CBA_CHAssets_FC09</t>
  </si>
  <si>
    <t>CBA_CHAssets_FC10</t>
  </si>
  <si>
    <t>A68</t>
  </si>
  <si>
    <t>CBA_CHAssetsAccumD_FLD</t>
  </si>
  <si>
    <t>CH assets - Accumultd depreciation</t>
  </si>
  <si>
    <t>CBA_CHAssetsAccumD_FLD__c</t>
  </si>
  <si>
    <t>CBA_CHAssetsAccumD_ACT1</t>
  </si>
  <si>
    <t>CBA_CHAssetsAccumD_ACT2</t>
  </si>
  <si>
    <t>CBA_CHAssetsAccumD_ACT3</t>
  </si>
  <si>
    <t>CBA_CHAssetsAccumD_FC01</t>
  </si>
  <si>
    <t>CBA_CHAssetsAccumD_FC02</t>
  </si>
  <si>
    <t>CBA_CHAssetsAccumD_FC03</t>
  </si>
  <si>
    <t>CBA_CHAssetsAccumD_FC04</t>
  </si>
  <si>
    <t>CBA_CHAssetsAccumD_FC05</t>
  </si>
  <si>
    <t>CBA_CHAssetsAccumD_FC06</t>
  </si>
  <si>
    <t>CBA_CHAssetsAccumD_FC07</t>
  </si>
  <si>
    <t>CBA_CHAssetsAccumD_FC08</t>
  </si>
  <si>
    <t>CBA_CHAssetsAccumD_FC09</t>
  </si>
  <si>
    <t>CBA_CHAssetsAccumD_FC10</t>
  </si>
  <si>
    <t>A69</t>
  </si>
  <si>
    <t>CBA_CHAssetsWrittenVal_FLD</t>
  </si>
  <si>
    <t>CH assets - Written down value</t>
  </si>
  <si>
    <t>CBA_CHAssetsWrittenVal_FLD__c</t>
  </si>
  <si>
    <t>CBA_CHAssetsWrittenVal_ACT1</t>
  </si>
  <si>
    <t>CBA_CHAssetsWrittenVal_ACT2</t>
  </si>
  <si>
    <t>CBA_CHAssetsWrittenVal_ACT3</t>
  </si>
  <si>
    <t>CBA_CHAssetsWrittenVal_FC01</t>
  </si>
  <si>
    <t>CBA_CHAssetsWrittenVal_FC02</t>
  </si>
  <si>
    <t>CBA_CHAssetsWrittenVal_FC03</t>
  </si>
  <si>
    <t>CBA_CHAssetsWrittenVal_FC04</t>
  </si>
  <si>
    <t>CBA_CHAssetsWrittenVal_FC05</t>
  </si>
  <si>
    <t>CBA_CHAssetsWrittenVal_FC06</t>
  </si>
  <si>
    <t>CBA_CHAssetsWrittenVal_FC07</t>
  </si>
  <si>
    <t>CBA_CHAssetsWrittenVal_FC08</t>
  </si>
  <si>
    <t>CBA_CHAssetsWrittenVal_FC09</t>
  </si>
  <si>
    <t>CBA_CHAssetsWrittenVal_FC10</t>
  </si>
  <si>
    <t>A71</t>
  </si>
  <si>
    <t>CBA_OthFixedAssets_FLD</t>
  </si>
  <si>
    <t>CBA_OtherFixedAssets_FLD__c</t>
  </si>
  <si>
    <t>CBA_OthFixedAssets_ACT1</t>
  </si>
  <si>
    <t>CBA_OthFixedAssets_ACT2</t>
  </si>
  <si>
    <t>CBA_OthFixedAssets_ACT3</t>
  </si>
  <si>
    <t>CBA_OthFixedAssets_FC01</t>
  </si>
  <si>
    <t>CBA_OthFixedAssets_FC02</t>
  </si>
  <si>
    <t>CBA_OthFixedAssets_FC03</t>
  </si>
  <si>
    <t>CBA_OthFixedAssets_FC04</t>
  </si>
  <si>
    <t>CBA_OthFixedAssets_FC05</t>
  </si>
  <si>
    <t>CBA_OthFixedAssets_FC06</t>
  </si>
  <si>
    <t>CBA_OthFixedAssets_FC07</t>
  </si>
  <si>
    <t>CBA_OthFixedAssets_FC08</t>
  </si>
  <si>
    <t>CBA_OthFixedAssets_FC09</t>
  </si>
  <si>
    <t>CBA_OthFixedAssets_FC10</t>
  </si>
  <si>
    <t>A72</t>
  </si>
  <si>
    <t>CBA_OFixedAssetAccumD_FLD</t>
  </si>
  <si>
    <t>CBA_OFixedAssetAccumD_FLD__c</t>
  </si>
  <si>
    <t>CBA_OFixedAssetAccumD_ACT1</t>
  </si>
  <si>
    <t>CBA_OFixedAssetAccumD_ACT2</t>
  </si>
  <si>
    <t>CBA_OFixedAssetAccumD_ACT3</t>
  </si>
  <si>
    <t>CBA_OFixedAssetAccumD_FC01</t>
  </si>
  <si>
    <t>CBA_OFixedAssetAccumD_FC02</t>
  </si>
  <si>
    <t>CBA_OFixedAssetAccumD_FC03</t>
  </si>
  <si>
    <t>CBA_OFixedAssetAccumD_FC04</t>
  </si>
  <si>
    <t>CBA_OFixedAssetAccumD_FC05</t>
  </si>
  <si>
    <t>CBA_OFixedAssetAccumD_FC06</t>
  </si>
  <si>
    <t>CBA_OFixedAssetAccumD_FC07</t>
  </si>
  <si>
    <t>CBA_OFixedAssetAccumD_FC08</t>
  </si>
  <si>
    <t>CBA_OFixedAssetAccumD_FC09</t>
  </si>
  <si>
    <t>CBA_OFixedAssetAccumD_FC10</t>
  </si>
  <si>
    <t>A73</t>
  </si>
  <si>
    <t>CBA_OFixedAssetWritten_FLD</t>
  </si>
  <si>
    <t>CBA_OFixedAssetWritten_FLD__c</t>
  </si>
  <si>
    <t>CBA_OFixedAssetWritten_ACT1</t>
  </si>
  <si>
    <t>CBA_OFixedAssetWritten_ACT2</t>
  </si>
  <si>
    <t>CBA_OFixedAssetWritten_ACT3</t>
  </si>
  <si>
    <t>CBA_OFixedAssetWritten_FC01</t>
  </si>
  <si>
    <t>CBA_OFixedAssetWritten_FC02</t>
  </si>
  <si>
    <t>CBA_OFixedAssetWritten_FC03</t>
  </si>
  <si>
    <t>CBA_OFixedAssetWritten_FC04</t>
  </si>
  <si>
    <t>CBA_OFixedAssetWritten_FC05</t>
  </si>
  <si>
    <t>CBA_OFixedAssetWritten_FC06</t>
  </si>
  <si>
    <t>CBA_OFixedAssetWritten_FC07</t>
  </si>
  <si>
    <t>CBA_OFixedAssetWritten_FC08</t>
  </si>
  <si>
    <t>CBA_OFixedAssetWritten_FC09</t>
  </si>
  <si>
    <t>CBA_OFixedAssetWritten_FC10</t>
  </si>
  <si>
    <t>A74</t>
  </si>
  <si>
    <t>CBA_Intangible_Assets_FLD</t>
  </si>
  <si>
    <t>CBA_Intangible_Assets_ACT1</t>
  </si>
  <si>
    <t>CBA_Intangible_Assets_ACT2</t>
  </si>
  <si>
    <t>CBA_Intangible_Assets_ACT3</t>
  </si>
  <si>
    <t>CBA_Intangible_Assets_FC01</t>
  </si>
  <si>
    <t>CBA_Intangible_Assets_FC02</t>
  </si>
  <si>
    <t>CBA_Intangible_Assets_FC03</t>
  </si>
  <si>
    <t>CBA_Intangible_Assets_FC04</t>
  </si>
  <si>
    <t>CBA_Intangible_Assets_FC05</t>
  </si>
  <si>
    <t>CBA_Intangible_Assets_FC06</t>
  </si>
  <si>
    <t>CBA_Intangible_Assets_FC07</t>
  </si>
  <si>
    <t>CBA_Intangible_Assets_FC08</t>
  </si>
  <si>
    <t>CBA_Intangible_Assets_FC09</t>
  </si>
  <si>
    <t>CBA_Intangible_Assets_FC10</t>
  </si>
  <si>
    <t>A75</t>
  </si>
  <si>
    <t>CBA_OthNonCurrentAsset_FLD</t>
  </si>
  <si>
    <t>CBA_OthNonCurrentAsset_FLD__c</t>
  </si>
  <si>
    <t>CBA_OthNonCurrentAsset_ACT1</t>
  </si>
  <si>
    <t>CBA_OthNonCurrentAsset_ACT2</t>
  </si>
  <si>
    <t>CBA_OthNonCurrentAsset_ACT3</t>
  </si>
  <si>
    <t>CBA_OthNonCurrentAsset_FC01</t>
  </si>
  <si>
    <t>CBA_OthNonCurrentAsset_FC02</t>
  </si>
  <si>
    <t>CBA_OthNonCurrentAsset_FC03</t>
  </si>
  <si>
    <t>CBA_OthNonCurrentAsset_FC04</t>
  </si>
  <si>
    <t>CBA_OthNonCurrentAsset_FC05</t>
  </si>
  <si>
    <t>CBA_OthNonCurrentAsset_FC06</t>
  </si>
  <si>
    <t>CBA_OthNonCurrentAsset_FC07</t>
  </si>
  <si>
    <t>CBA_OthNonCurrentAsset_FC08</t>
  </si>
  <si>
    <t>CBA_OthNonCurrentAsset_FC09</t>
  </si>
  <si>
    <t>CBA_OthNonCurrentAsset_FC10</t>
  </si>
  <si>
    <t>A76</t>
  </si>
  <si>
    <t>CBA_TotalNonCurrentAssets_FLD</t>
  </si>
  <si>
    <t>CBA_TotalNonCurrentAssets_ACT1</t>
  </si>
  <si>
    <t>CBA_TotalNonCurrentAssets_ACT2</t>
  </si>
  <si>
    <t>CBA_TotalNonCurrentAssets_ACT3</t>
  </si>
  <si>
    <t>CBA_TotalNonCurrentAssets_FC01</t>
  </si>
  <si>
    <t>CBA_TotalNonCurrentAssets_FC02</t>
  </si>
  <si>
    <t>CBA_TotalNonCurrentAssets_FC03</t>
  </si>
  <si>
    <t>CBA_TotalNonCurrentAssets_FC04</t>
  </si>
  <si>
    <t>CBA_TotalNonCurrentAssets_FC05</t>
  </si>
  <si>
    <t>CBA_TotalNonCurrentAssets_FC06</t>
  </si>
  <si>
    <t>CBA_TotalNonCurrentAssets_FC07</t>
  </si>
  <si>
    <t>CBA_TotalNonCurrentAssets_FC08</t>
  </si>
  <si>
    <t>CBA_TotalNonCurrentAssets_FC09</t>
  </si>
  <si>
    <t>CBA_TotalNonCurrentAssets_FC10</t>
  </si>
  <si>
    <t>A77</t>
  </si>
  <si>
    <t>CBA_TotalAssets_FLD</t>
  </si>
  <si>
    <t>CBA_TotalAssets_ACT1</t>
  </si>
  <si>
    <t>CBA_TotalAssets_ACT2</t>
  </si>
  <si>
    <t>CBA_TotalAssets_ACT3</t>
  </si>
  <si>
    <t>CBA_TotalAssets_FC01</t>
  </si>
  <si>
    <t>CBA_TotalAssets_FC02</t>
  </si>
  <si>
    <t>CBA_TotalAssets_FC03</t>
  </si>
  <si>
    <t>CBA_TotalAssets_FC04</t>
  </si>
  <si>
    <t>CBA_TotalAssets_FC05</t>
  </si>
  <si>
    <t>CBA_TotalAssets_FC06</t>
  </si>
  <si>
    <t>CBA_TotalAssets_FC07</t>
  </si>
  <si>
    <t>CBA_TotalAssets_FC08</t>
  </si>
  <si>
    <t>CBA_TotalAssets_FC09</t>
  </si>
  <si>
    <t>CBA_TotalAssets_FC10</t>
  </si>
  <si>
    <t>A79</t>
  </si>
  <si>
    <t>CBA_BkOverdrafts_FLD</t>
  </si>
  <si>
    <t>CBA_BkOverdrafts_FLD__c</t>
  </si>
  <si>
    <t>CBA_BkOverdrafts_ACT1</t>
  </si>
  <si>
    <t>CBA_BkOverdrafts_ACT2</t>
  </si>
  <si>
    <t>CBA_BkOverdrafts_ACT3</t>
  </si>
  <si>
    <t>CBA_BkOverdrafts_FC01</t>
  </si>
  <si>
    <t>CBA_BkOverdrafts_FC02</t>
  </si>
  <si>
    <t>CBA_BkOverdrafts_FC03</t>
  </si>
  <si>
    <t>CBA_BkOverdrafts_FC04</t>
  </si>
  <si>
    <t>CBA_BkOverdrafts_FC05</t>
  </si>
  <si>
    <t>CBA_BkOverdrafts_FC06</t>
  </si>
  <si>
    <t>CBA_BkOverdrafts_FC07</t>
  </si>
  <si>
    <t>CBA_BkOverdrafts_FC08</t>
  </si>
  <si>
    <t>CBA_BkOverdrafts_FC09</t>
  </si>
  <si>
    <t>CBA_BkOverdrafts_FC10</t>
  </si>
  <si>
    <t>A80</t>
  </si>
  <si>
    <t>CBA_Payables_FLD</t>
  </si>
  <si>
    <t>CBA_Payables_FLD__c</t>
  </si>
  <si>
    <t>CBA_Payables_ACT1</t>
  </si>
  <si>
    <t>CBA_Payables_ACT2</t>
  </si>
  <si>
    <t>CBA_Payables_ACT3</t>
  </si>
  <si>
    <t>CBA_Payables_FC01</t>
  </si>
  <si>
    <t>CBA_Payables_FC02</t>
  </si>
  <si>
    <t>CBA_Payables_FC03</t>
  </si>
  <si>
    <t>CBA_Payables_FC04</t>
  </si>
  <si>
    <t>CBA_Payables_FC05</t>
  </si>
  <si>
    <t>CBA_Payables_FC06</t>
  </si>
  <si>
    <t>CBA_Payables_FC07</t>
  </si>
  <si>
    <t>CBA_Payables_FC08</t>
  </si>
  <si>
    <t>CBA_Payables_FC09</t>
  </si>
  <si>
    <t>CBA_Payables_FC10</t>
  </si>
  <si>
    <t>CBA_GSTPayable_FLD</t>
  </si>
  <si>
    <t>CBA_GSTPayable_ACT1</t>
  </si>
  <si>
    <t>CBA_GSTPayable_ACT2</t>
  </si>
  <si>
    <t>CBA_GSTPayable_ACT3</t>
  </si>
  <si>
    <t>CBA_GSTPayable_FC01</t>
  </si>
  <si>
    <t>CBA_GSTPayable_FC02</t>
  </si>
  <si>
    <t>CBA_GSTPayable_FC03</t>
  </si>
  <si>
    <t>CBA_GSTPayable_FC04</t>
  </si>
  <si>
    <t>CBA_GSTPayable_FC05</t>
  </si>
  <si>
    <t>CBA_GSTPayable_FC06</t>
  </si>
  <si>
    <t>CBA_GSTPayable_FC07</t>
  </si>
  <si>
    <t>CBA_GSTPayable_FC08</t>
  </si>
  <si>
    <t>CBA_GSTPayable_FC09</t>
  </si>
  <si>
    <t>CBA_GSTPayable_FC10</t>
  </si>
  <si>
    <t>A82</t>
  </si>
  <si>
    <t>CBA_Provisions_FLD</t>
  </si>
  <si>
    <t>CBA_Provisions_FLD__c</t>
  </si>
  <si>
    <t>CBA_Provisions_ACT1</t>
  </si>
  <si>
    <t>CBA_Provisions_ACT2</t>
  </si>
  <si>
    <t>CBA_Provisions_ACT3</t>
  </si>
  <si>
    <t>CBA_Provisions_FC01</t>
  </si>
  <si>
    <t>CBA_Provisions_FC02</t>
  </si>
  <si>
    <t>CBA_Provisions_FC03</t>
  </si>
  <si>
    <t>CBA_Provisions_FC04</t>
  </si>
  <si>
    <t>CBA_Provisions_FC05</t>
  </si>
  <si>
    <t>CBA_Provisions_FC06</t>
  </si>
  <si>
    <t>CBA_Provisions_FC07</t>
  </si>
  <si>
    <t>CBA_Provisions_FC08</t>
  </si>
  <si>
    <t>CBA_Provisions_FC09</t>
  </si>
  <si>
    <t>CBA_Provisions_FC10</t>
  </si>
  <si>
    <t>A83</t>
  </si>
  <si>
    <t>CBA_UnSpentOpCapGrnt_FLD</t>
  </si>
  <si>
    <t>CBA_UnSpentOpCapGrnt_FLD__c</t>
  </si>
  <si>
    <t>CBA_UnSpentOpCapGrnt_ACT1</t>
  </si>
  <si>
    <t>CBA_UnSpentOpCapGrnt_ACT2</t>
  </si>
  <si>
    <t>CBA_UnSpentOpCapGrnt_ACT3</t>
  </si>
  <si>
    <t>CBA_UnSpentOpCapGrnt_FC01</t>
  </si>
  <si>
    <t>CBA_UnSpentOpCapGrnt_FC02</t>
  </si>
  <si>
    <t>CBA_UnSpentOpCapGrnt_FC03</t>
  </si>
  <si>
    <t>CBA_UnSpentOpCapGrnt_FC04</t>
  </si>
  <si>
    <t>CBA_UnSpentOpCapGrnt_FC05</t>
  </si>
  <si>
    <t>CBA_UnSpentOpCapGrnt_FC06</t>
  </si>
  <si>
    <t>CBA_UnSpentOpCapGrnt_FC07</t>
  </si>
  <si>
    <t>CBA_UnSpentOpCapGrnt_FC08</t>
  </si>
  <si>
    <t>CBA_UnSpentOpCapGrnt_FC09</t>
  </si>
  <si>
    <t>CBA_UnSpentOpCapGrnt_FC10</t>
  </si>
  <si>
    <t>A84</t>
  </si>
  <si>
    <t>CBA_CurrLoanLibCH_FLD</t>
  </si>
  <si>
    <t>Current loan liabilities - CH</t>
  </si>
  <si>
    <t>CBA_CurrLoanLibCH_FLD__c</t>
  </si>
  <si>
    <t>CBA_CurrLoanLibCH_ACT1</t>
  </si>
  <si>
    <t>CBA_CurrLoanLibCH_ACT2</t>
  </si>
  <si>
    <t>CBA_CurrLoanLibCH_ACT3</t>
  </si>
  <si>
    <t>CBA_CurrLoanLibCH_FC01</t>
  </si>
  <si>
    <t>CBA_CurrLoanLibCH_FC02</t>
  </si>
  <si>
    <t>CBA_CurrLoanLibCH_FC03</t>
  </si>
  <si>
    <t>CBA_CurrLoanLibCH_FC04</t>
  </si>
  <si>
    <t>CBA_CurrLoanLibCH_FC05</t>
  </si>
  <si>
    <t>CBA_CurrLoanLibCH_FC06</t>
  </si>
  <si>
    <t>CBA_CurrLoanLibCH_FC07</t>
  </si>
  <si>
    <t>CBA_CurrLoanLibCH_FC08</t>
  </si>
  <si>
    <t>CBA_CurrLoanLibCH_FC09</t>
  </si>
  <si>
    <t>CBA_CurrLoanLibCH_FC10</t>
  </si>
  <si>
    <t>A85</t>
  </si>
  <si>
    <t>CBA_CurrLoanLibOther_FLD</t>
  </si>
  <si>
    <t>Current loan liabilities - Other Com Lns</t>
  </si>
  <si>
    <t>CBA_CurrLoanLibOther_FLD__c</t>
  </si>
  <si>
    <t>CBA_CurrLoanLibOther_ACT1</t>
  </si>
  <si>
    <t>CBA_CurrLoanLibOther_ACT2</t>
  </si>
  <si>
    <t>CBA_CurrLoanLibOther_ACT3</t>
  </si>
  <si>
    <t>CBA_CurrLoanLibOther_FC01</t>
  </si>
  <si>
    <t>CBA_CurrLoanLibOther_FC02</t>
  </si>
  <si>
    <t>CBA_CurrLoanLibOther_FC03</t>
  </si>
  <si>
    <t>CBA_CurrLoanLibOther_FC04</t>
  </si>
  <si>
    <t>CBA_CurrLoanLibOther_FC05</t>
  </si>
  <si>
    <t>CBA_CurrLoanLibOther_FC06</t>
  </si>
  <si>
    <t>CBA_CurrLoanLibOther_FC07</t>
  </si>
  <si>
    <t>CBA_CurrLoanLibOther_FC08</t>
  </si>
  <si>
    <t>CBA_CurrLoanLibOther_FC09</t>
  </si>
  <si>
    <t>CBA_CurrLoanLibOther_FC10</t>
  </si>
  <si>
    <t>A86</t>
  </si>
  <si>
    <t>CBA_NonIntBearLoans_FLD</t>
  </si>
  <si>
    <t>CBA_IntBearLoans_FLD__c</t>
  </si>
  <si>
    <t>CBA_IntBearLoans_ACT1</t>
  </si>
  <si>
    <t>CBA_IntBearLoans_ACT2</t>
  </si>
  <si>
    <t>CBA_IntBearLoans_ACT3</t>
  </si>
  <si>
    <t>CBA_IntBearLoans_FC01</t>
  </si>
  <si>
    <t>CBA_IntBearLoans_FC02</t>
  </si>
  <si>
    <t>CBA_IntBearLoans_FC03</t>
  </si>
  <si>
    <t>CBA_IntBearLoans_FC04</t>
  </si>
  <si>
    <t>CBA_IntBearLoans_FC05</t>
  </si>
  <si>
    <t>CBA_IntBearLoans_FC06</t>
  </si>
  <si>
    <t>CBA_IntBearLoans_FC07</t>
  </si>
  <si>
    <t>CBA_IntBearLoans_FC08</t>
  </si>
  <si>
    <t>CBA_IntBearLoans_FC09</t>
  </si>
  <si>
    <t>CBA_IntBearLoans_FC10</t>
  </si>
  <si>
    <t>A87</t>
  </si>
  <si>
    <t>CBA_AccomAgedCare_FLD</t>
  </si>
  <si>
    <t>Accommodation bonds/loans/entrance fees</t>
  </si>
  <si>
    <t>CBA_AccomAgedCare_FLD__c</t>
  </si>
  <si>
    <t>CBA_AccomAgedCare_ACT1</t>
  </si>
  <si>
    <t>CBA_AccomAgedCare_ACT2</t>
  </si>
  <si>
    <t>CBA_AccomAgedCare_ACT3</t>
  </si>
  <si>
    <t>CBA_AccomAgedCare_FC01</t>
  </si>
  <si>
    <t>CBA_AccomAgedCare_FC02</t>
  </si>
  <si>
    <t>CBA_AccomAgedCare_FC03</t>
  </si>
  <si>
    <t>CBA_AccomAgedCare_FC04</t>
  </si>
  <si>
    <t>CBA_AccomAgedCare_FC05</t>
  </si>
  <si>
    <t>CBA_AccomAgedCare_FC06</t>
  </si>
  <si>
    <t>CBA_AccomAgedCare_FC07</t>
  </si>
  <si>
    <t>CBA_AccomAgedCare_FC08</t>
  </si>
  <si>
    <t>CBA_AccomAgedCare_FC09</t>
  </si>
  <si>
    <t>CBA_AccomAgedCare_FC10</t>
  </si>
  <si>
    <t>A88</t>
  </si>
  <si>
    <t>CBA_OthCurrLib_FLD</t>
  </si>
  <si>
    <t>CBA_OtherCurrLib_FLD__c</t>
  </si>
  <si>
    <t>CBA_OtherCurrLib_ACT1</t>
  </si>
  <si>
    <t>CBA_OtherCurrLib_ACT2</t>
  </si>
  <si>
    <t>CBA_OtherCurrLib_ACT3</t>
  </si>
  <si>
    <t>CBA_OtherCurrLib_FC01</t>
  </si>
  <si>
    <t>CBA_OtherCurrLib_FC02</t>
  </si>
  <si>
    <t>CBA_OtherCurrLib_FC03</t>
  </si>
  <si>
    <t>CBA_OtherCurrLib_FC04</t>
  </si>
  <si>
    <t>CBA_OtherCurrLib_FC05</t>
  </si>
  <si>
    <t>CBA_OtherCurrLib_FC06</t>
  </si>
  <si>
    <t>CBA_OtherCurrLib_FC07</t>
  </si>
  <si>
    <t>CBA_OtherCurrLib_FC08</t>
  </si>
  <si>
    <t>CBA_OtherCurrLib_FC09</t>
  </si>
  <si>
    <t>CBA_OtherCurrLib_FC10</t>
  </si>
  <si>
    <t>A89</t>
  </si>
  <si>
    <t>CBA_TotCurrLib_FLD</t>
  </si>
  <si>
    <t>CBA_TotCurrLib_ACT1</t>
  </si>
  <si>
    <t>CBA_TotCurrLib_ACT2</t>
  </si>
  <si>
    <t>CBA_TotCurrLib_ACT3</t>
  </si>
  <si>
    <t>CBA_TotCurrLib_FC01</t>
  </si>
  <si>
    <t>CBA_TotCurrLib_FC02</t>
  </si>
  <si>
    <t>CBA_TotCurrLib_FC03</t>
  </si>
  <si>
    <t>CBA_TotCurrLib_FC04</t>
  </si>
  <si>
    <t>CBA_TotCurrLib_FC05</t>
  </si>
  <si>
    <t>CBA_TotCurrLib_FC06</t>
  </si>
  <si>
    <t>CBA_TotCurrLib_FC07</t>
  </si>
  <si>
    <t>CBA_TotCurrLib_FC08</t>
  </si>
  <si>
    <t>CBA_TotCurrLib_FC09</t>
  </si>
  <si>
    <t>CBA_TotCurrLib_FC10</t>
  </si>
  <si>
    <t>A90</t>
  </si>
  <si>
    <t>CBA_NonCurrLib_FLD</t>
  </si>
  <si>
    <t>CBA_NonCurrLib_FLD__c</t>
  </si>
  <si>
    <t>CBA_NonCurrLib_ACT1</t>
  </si>
  <si>
    <t>CBA_NonCurrLib_ACT2</t>
  </si>
  <si>
    <t>CBA_NonCurrLib_ACT3</t>
  </si>
  <si>
    <t>CBA_NonCurrLib_FC01</t>
  </si>
  <si>
    <t>CBA_NonCurrLib_FC02</t>
  </si>
  <si>
    <t>CBA_NonCurrLib_FC03</t>
  </si>
  <si>
    <t>CBA_NonCurrLib_FC04</t>
  </si>
  <si>
    <t>CBA_NonCurrLib_FC05</t>
  </si>
  <si>
    <t>CBA_NonCurrLib_FC06</t>
  </si>
  <si>
    <t>CBA_NonCurrLib_FC07</t>
  </si>
  <si>
    <t>CBA_NonCurrLib_FC08</t>
  </si>
  <si>
    <t>CBA_NonCurrLib_FC09</t>
  </si>
  <si>
    <t>CBA_NonCurrLib_FC10</t>
  </si>
  <si>
    <t>A91</t>
  </si>
  <si>
    <t>CBA_NonCurrLibProvisions_FLD</t>
  </si>
  <si>
    <t>CBA_NonCurrLibProvisions_FLD__c</t>
  </si>
  <si>
    <t>CBA_NonCurrLibProvisions_ACT1</t>
  </si>
  <si>
    <t>CBA_NonCurrLibProvisions_ACT2</t>
  </si>
  <si>
    <t>CBA_NonCurrLibProvisions_ACT3</t>
  </si>
  <si>
    <t>CBA_NonCurrLibProvisions_FC01</t>
  </si>
  <si>
    <t>CBA_NonCurrLibProvisions_FC02</t>
  </si>
  <si>
    <t>CBA_NonCurrLibProvisions_FC03</t>
  </si>
  <si>
    <t>CBA_NonCurrLibProvisions_FC04</t>
  </si>
  <si>
    <t>CBA_NonCurrLibProvisions_FC05</t>
  </si>
  <si>
    <t>CBA_NonCurrLibProvisions_FC06</t>
  </si>
  <si>
    <t>CBA_NonCurrLibProvisions_FC07</t>
  </si>
  <si>
    <t>CBA_NonCurrLibProvisions_FC08</t>
  </si>
  <si>
    <t>CBA_NonCurrLibProvisions_FC09</t>
  </si>
  <si>
    <t>CBA_NonCurrLibProvisions_FC10</t>
  </si>
  <si>
    <t>A92</t>
  </si>
  <si>
    <t>CBA_NonCurrLibCH_FLD</t>
  </si>
  <si>
    <t>CBA_NonCurrLibCH_FLD__c</t>
  </si>
  <si>
    <t>CBA_NonCurrLibCH_ACT1</t>
  </si>
  <si>
    <t>CBA_NonCurrLibCH_ACT2</t>
  </si>
  <si>
    <t>CBA_NonCurrLibCH_ACT3</t>
  </si>
  <si>
    <t>CBA_NonCurrLibCH_FC01</t>
  </si>
  <si>
    <t>CBA_NonCurrLibCH_FC02</t>
  </si>
  <si>
    <t>CBA_NonCurrLibCH_FC03</t>
  </si>
  <si>
    <t>CBA_NonCurrLibCH_FC04</t>
  </si>
  <si>
    <t>CBA_NonCurrLibCH_FC05</t>
  </si>
  <si>
    <t>CBA_NonCurrLibCH_FC06</t>
  </si>
  <si>
    <t>CBA_NonCurrLibCH_FC07</t>
  </si>
  <si>
    <t>CBA_NonCurrLibCH_FC08</t>
  </si>
  <si>
    <t>CBA_NonCurrLibCH_FC09</t>
  </si>
  <si>
    <t>CBA_NonCurrLibCH_FC10</t>
  </si>
  <si>
    <t>A93</t>
  </si>
  <si>
    <t>CBA_NonCurrLibOtherCommLns_FLD</t>
  </si>
  <si>
    <t>CBA_NonCurrLibOtherCommLns_FLD__c</t>
  </si>
  <si>
    <t>CBA_NonCurrLibOtherCommLns_ACT1</t>
  </si>
  <si>
    <t>CBA_NonCurrLibOtherCommLns_ACT2</t>
  </si>
  <si>
    <t>CBA_NonCurrLibOtherCommLns_ACT3</t>
  </si>
  <si>
    <t>CBA_NonCurrLibOtherCommLns_FC01</t>
  </si>
  <si>
    <t>CBA_NonCurrLibOtherCommLns_FC02</t>
  </si>
  <si>
    <t>CBA_NonCurrLibOtherCommLns_FC03</t>
  </si>
  <si>
    <t>CBA_NonCurrLibOtherCommLns_FC04</t>
  </si>
  <si>
    <t>CBA_NonCurrLibOtherCommLns_FC05</t>
  </si>
  <si>
    <t>CBA_NonCurrLibOtherCommLns_FC06</t>
  </si>
  <si>
    <t>CBA_NonCurrLibOtherCommLns_FC07</t>
  </si>
  <si>
    <t>CBA_NonCurrLibOtherCommLns_FC08</t>
  </si>
  <si>
    <t>CBA_NonCurrLibOtherCommLns_FC09</t>
  </si>
  <si>
    <t>CBA_NonCurrLibOtherCommLns_FC10</t>
  </si>
  <si>
    <t>A94</t>
  </si>
  <si>
    <t>CBA_NonCurrLibNonInt_FLD</t>
  </si>
  <si>
    <t>CBA_NonCurrLibNonInt_FLD__c</t>
  </si>
  <si>
    <t>CBA_NonCurrLibNonInt_ACT1</t>
  </si>
  <si>
    <t>CBA_NonCurrLibNonInt_ACT2</t>
  </si>
  <si>
    <t>CBA_NonCurrLibNonInt_ACT3</t>
  </si>
  <si>
    <t>CBA_NonCurrLibNonInt_FC01</t>
  </si>
  <si>
    <t>CBA_NonCurrLibNonInt_FC02</t>
  </si>
  <si>
    <t>CBA_NonCurrLibNonInt_FC03</t>
  </si>
  <si>
    <t>CBA_NonCurrLibNonInt_FC04</t>
  </si>
  <si>
    <t>CBA_NonCurrLibNonInt_FC05</t>
  </si>
  <si>
    <t>CBA_NonCurrLibNonInt_FC06</t>
  </si>
  <si>
    <t>CBA_NonCurrLibNonInt_FC07</t>
  </si>
  <si>
    <t>CBA_NonCurrLibNonInt_FC08</t>
  </si>
  <si>
    <t>CBA_NonCurrLibNonInt_FC09</t>
  </si>
  <si>
    <t>CBA_NonCurrLibNonInt_FC10</t>
  </si>
  <si>
    <t>A95</t>
  </si>
  <si>
    <t>CBA_NonCurrLibDebentures_FLD</t>
  </si>
  <si>
    <t>CBA_NonCurrLibDebentures_FLD__c</t>
  </si>
  <si>
    <t>CBA_NonCurrLibDebentures_ACT1</t>
  </si>
  <si>
    <t>CBA_NonCurrLibDebentures_ACT2</t>
  </si>
  <si>
    <t>CBA_NonCurrLibDebentures_ACT3</t>
  </si>
  <si>
    <t>CBA_NonCurrLibDebentures_FC01</t>
  </si>
  <si>
    <t>CBA_NonCurrLibDebentures_FC02</t>
  </si>
  <si>
    <t>CBA_NonCurrLibDebentures_FC03</t>
  </si>
  <si>
    <t>CBA_NonCurrLibDebentures_FC04</t>
  </si>
  <si>
    <t>CBA_NonCurrLibDebentures_FC05</t>
  </si>
  <si>
    <t>CBA_NonCurrLibDebentures_FC06</t>
  </si>
  <si>
    <t>CBA_NonCurrLibDebentures_FC07</t>
  </si>
  <si>
    <t>CBA_NonCurrLibDebentures_FC08</t>
  </si>
  <si>
    <t>CBA_NonCurrLibDebentures_FC09</t>
  </si>
  <si>
    <t>CBA_NonCurrLibDebentures_FC10</t>
  </si>
  <si>
    <t>A96</t>
  </si>
  <si>
    <t>CBA_NonCurrLibUnspentOpCap_FLD</t>
  </si>
  <si>
    <t>CBA_NonCurrLibUnspentOpCap_FLD__c</t>
  </si>
  <si>
    <t>CBA_NonCurrLibUnspentOpCap_ACT1</t>
  </si>
  <si>
    <t>CBA_NonCurrLibUnspentOpCap_ACT2</t>
  </si>
  <si>
    <t>CBA_NonCurrLibUnspentOpCap_ACT3</t>
  </si>
  <si>
    <t>CBA_NonCurrLibUnspentOpCap_FC01</t>
  </si>
  <si>
    <t>CBA_NonCurrLibUnspentOpCap_FC02</t>
  </si>
  <si>
    <t>CBA_NonCurrLibUnspentOpCap_FC03</t>
  </si>
  <si>
    <t>CBA_NonCurrLibUnspentOpCap_FC04</t>
  </si>
  <si>
    <t>CBA_NonCurrLibUnspentOpCap_FC05</t>
  </si>
  <si>
    <t>CBA_NonCurrLibUnspentOpCap_FC06</t>
  </si>
  <si>
    <t>CBA_NonCurrLibUnspentOpCap_FC07</t>
  </si>
  <si>
    <t>CBA_NonCurrLibUnspentOpCap_FC08</t>
  </si>
  <si>
    <t>CBA_NonCurrLibUnspentOpCap_FC09</t>
  </si>
  <si>
    <t>CBA_NonCurrLibUnspentOpCap_FC10</t>
  </si>
  <si>
    <t>A97</t>
  </si>
  <si>
    <t>CBA_NonCurrLibAccomAgedCare_FLD</t>
  </si>
  <si>
    <t>CBA_NonCurrLibAccomAgedCare_FLD__c</t>
  </si>
  <si>
    <t>CBA_NonCurrLibAccomAgedCare_ACT1</t>
  </si>
  <si>
    <t>CBA_NonCurrLibAccomAgedCare_ACT2</t>
  </si>
  <si>
    <t>CBA_NonCurrLibAccomAgedCare_ACT3</t>
  </si>
  <si>
    <t>CBA_NonCurrLibAccomAgedCare_FC01</t>
  </si>
  <si>
    <t>CBA_NonCurrLibAccomAgedCare_FC02</t>
  </si>
  <si>
    <t>CBA_NonCurrLibAccomAgedCare_FC03</t>
  </si>
  <si>
    <t>CBA_NonCurrLibAccomAgedCare_FC04</t>
  </si>
  <si>
    <t>CBA_NonCurrLibAccomAgedCare_FC05</t>
  </si>
  <si>
    <t>CBA_NonCurrLibAccomAgedCare_FC06</t>
  </si>
  <si>
    <t>CBA_NonCurrLibAccomAgedCare_FC07</t>
  </si>
  <si>
    <t>CBA_NonCurrLibAccomAgedCare_FC08</t>
  </si>
  <si>
    <t>CBA_NonCurrLibAccomAgedCare_FC09</t>
  </si>
  <si>
    <t>CBA_NonCurrLibAccomAgedCare_FC10</t>
  </si>
  <si>
    <t>A98</t>
  </si>
  <si>
    <t>CBA_NonCurrLibOther_FLD</t>
  </si>
  <si>
    <t>CBA_NonCurrLibOther_FLD__c</t>
  </si>
  <si>
    <t>CBA_NonCurrLibOther_ACT1</t>
  </si>
  <si>
    <t>CBA_NonCurrLibOther_ACT2</t>
  </si>
  <si>
    <t>CBA_NonCurrLibOther_ACT3</t>
  </si>
  <si>
    <t>CBA_NonCurrLibOther_FC01</t>
  </si>
  <si>
    <t>CBA_NonCurrLibOther_FC02</t>
  </si>
  <si>
    <t>CBA_NonCurrLibOther_FC03</t>
  </si>
  <si>
    <t>CBA_NonCurrLibOther_FC04</t>
  </si>
  <si>
    <t>CBA_NonCurrLibOther_FC05</t>
  </si>
  <si>
    <t>CBA_NonCurrLibOther_FC06</t>
  </si>
  <si>
    <t>CBA_NonCurrLibOther_FC07</t>
  </si>
  <si>
    <t>CBA_NonCurrLibOther_FC08</t>
  </si>
  <si>
    <t>CBA_NonCurrLibOther_FC09</t>
  </si>
  <si>
    <t>CBA_NonCurrLibOther_FC10</t>
  </si>
  <si>
    <t>A99</t>
  </si>
  <si>
    <t>CBA_TotNonCurrLib_FLD</t>
  </si>
  <si>
    <t>CBA_TotNonCurrLib_ACT1</t>
  </si>
  <si>
    <t>CBA_TotNonCurrLib_ACT2</t>
  </si>
  <si>
    <t>CBA_TotNonCurrLib_ACT3</t>
  </si>
  <si>
    <t>CBA_TotNonCurrLib_FC01</t>
  </si>
  <si>
    <t>CBA_TotNonCurrLib_FC02</t>
  </si>
  <si>
    <t>CBA_TotNonCurrLib_FC03</t>
  </si>
  <si>
    <t>CBA_TotNonCurrLib_FC04</t>
  </si>
  <si>
    <t>CBA_TotNonCurrLib_FC05</t>
  </si>
  <si>
    <t>CBA_TotNonCurrLib_FC06</t>
  </si>
  <si>
    <t>CBA_TotNonCurrLib_FC07</t>
  </si>
  <si>
    <t>CBA_TotNonCurrLib_FC08</t>
  </si>
  <si>
    <t>CBA_TotNonCurrLib_FC09</t>
  </si>
  <si>
    <t>CBA_TotNonCurrLib_FC10</t>
  </si>
  <si>
    <t>A100</t>
  </si>
  <si>
    <t>CBA_TotalLiabilities_FLD</t>
  </si>
  <si>
    <t>CBA_TotalLiabilities_ACT1</t>
  </si>
  <si>
    <t>CBA_TotalLiabilities_ACT2</t>
  </si>
  <si>
    <t>CBA_TotalLiabilities_ACT3</t>
  </si>
  <si>
    <t>CBA_TotalLiabilities_FC01</t>
  </si>
  <si>
    <t>CBA_TotalLiabilities_FC02</t>
  </si>
  <si>
    <t>CBA_TotalLiabilities_FC03</t>
  </si>
  <si>
    <t>CBA_TotalLiabilities_FC04</t>
  </si>
  <si>
    <t>CBA_TotalLiabilities_FC05</t>
  </si>
  <si>
    <t>CBA_TotalLiabilities_FC06</t>
  </si>
  <si>
    <t>CBA_TotalLiabilities_FC07</t>
  </si>
  <si>
    <t>CBA_TotalLiabilities_FC08</t>
  </si>
  <si>
    <t>CBA_TotalLiabilities_FC09</t>
  </si>
  <si>
    <t>CBA_TotalLiabilities_FC10</t>
  </si>
  <si>
    <t>A102</t>
  </si>
  <si>
    <t>CBA_NetAssets_FLD</t>
  </si>
  <si>
    <t>CBA_NetAssets_ACT1</t>
  </si>
  <si>
    <t>CBA_NetAssets_ACT2</t>
  </si>
  <si>
    <t>CBA_NetAssets_ACT3</t>
  </si>
  <si>
    <t>CBA_NetAssets_FC01</t>
  </si>
  <si>
    <t>CBA_NetAssets_FC02</t>
  </si>
  <si>
    <t>CBA_NetAssets_FC03</t>
  </si>
  <si>
    <t>CBA_NetAssets_FC04</t>
  </si>
  <si>
    <t>CBA_NetAssets_FC05</t>
  </si>
  <si>
    <t>CBA_NetAssets_FC06</t>
  </si>
  <si>
    <t>CBA_NetAssets_FC07</t>
  </si>
  <si>
    <t>CBA_NetAssets_FC08</t>
  </si>
  <si>
    <t>CBA_NetAssets_FC09</t>
  </si>
  <si>
    <t>CBA_NetAssets_FC10</t>
  </si>
  <si>
    <t>A104</t>
  </si>
  <si>
    <t>CBA_RetainedEarnings_FLD</t>
  </si>
  <si>
    <t>CBA_RetainedEarnings_FLD__c</t>
  </si>
  <si>
    <t>CBA_RetainedEarnings_ACT1</t>
  </si>
  <si>
    <t>CBA_RetainedEarnings_ACT2</t>
  </si>
  <si>
    <t>CBA_RetainedEarnings_ACT3</t>
  </si>
  <si>
    <t>CBA_RetainedEarnings_FC01</t>
  </si>
  <si>
    <t>CBA_RetainedEarnings_FC02</t>
  </si>
  <si>
    <t>CBA_RetainedEarnings_FC03</t>
  </si>
  <si>
    <t>CBA_RetainedEarnings_FC04</t>
  </si>
  <si>
    <t>CBA_RetainedEarnings_FC05</t>
  </si>
  <si>
    <t>CBA_RetainedEarnings_FC06</t>
  </si>
  <si>
    <t>CBA_RetainedEarnings_FC07</t>
  </si>
  <si>
    <t>CBA_RetainedEarnings_FC08</t>
  </si>
  <si>
    <t>CBA_RetainedEarnings_FC09</t>
  </si>
  <si>
    <t>CBA_RetainedEarnings_FC10</t>
  </si>
  <si>
    <t>A105</t>
  </si>
  <si>
    <t>CBA_RetainedEarningsSoY_FLD</t>
  </si>
  <si>
    <t>CBA_RetainedEarningsSoY_FLD__c</t>
  </si>
  <si>
    <t>CBA_RetainedEarningsSoY_ACT1</t>
  </si>
  <si>
    <t>CBA_RetainedEarningsSoY_ACT2</t>
  </si>
  <si>
    <t>CBA_RetainedEarningsSoY_ACT3</t>
  </si>
  <si>
    <t>CBA_RetainedEarningsSoY_FC01</t>
  </si>
  <si>
    <t>CBA_RetainedEarningsSoY_FC02</t>
  </si>
  <si>
    <t>CBA_RetainedEarningsSoY_FC03</t>
  </si>
  <si>
    <t>CBA_RetainedEarningsSoY_FC04</t>
  </si>
  <si>
    <t>CBA_RetainedEarningsSoY_FC05</t>
  </si>
  <si>
    <t>CBA_RetainedEarningsSoY_FC06</t>
  </si>
  <si>
    <t>CBA_RetainedEarningsSoY_FC07</t>
  </si>
  <si>
    <t>CBA_RetainedEarningsSoY_FC08</t>
  </si>
  <si>
    <t>CBA_RetainedEarningsSoY_FC09</t>
  </si>
  <si>
    <t>CBA_RetainedEarningsSoY_FC10</t>
  </si>
  <si>
    <t>A106</t>
  </si>
  <si>
    <t>CBA_RetainedEarningsNetSD_FLD</t>
  </si>
  <si>
    <t>CBA_RetainedEarningsNetSD_FLD__c</t>
  </si>
  <si>
    <t>CBA_RetainedEarningsNetSD_ACT1</t>
  </si>
  <si>
    <t>CBA_RetainedEarningsNetSD_ACT2</t>
  </si>
  <si>
    <t>CBA_RetainedEarningsNetSD_ACT3</t>
  </si>
  <si>
    <t>CBA_RetainedEarningsNetSD_FC01</t>
  </si>
  <si>
    <t>CBA_RetainedEarningsNetSD_FC02</t>
  </si>
  <si>
    <t>CBA_RetainedEarningsNetSD_FC03</t>
  </si>
  <si>
    <t>CBA_RetainedEarningsNetSD_FC04</t>
  </si>
  <si>
    <t>CBA_RetainedEarningsNetSD_FC05</t>
  </si>
  <si>
    <t>CBA_RetainedEarningsNetSD_FC06</t>
  </si>
  <si>
    <t>CBA_RetainedEarningsNetSD_FC07</t>
  </si>
  <si>
    <t>CBA_RetainedEarningsNetSD_FC08</t>
  </si>
  <si>
    <t>CBA_RetainedEarningsNetSD_FC09</t>
  </si>
  <si>
    <t>CBA_RetainedEarningsNetSD_FC10</t>
  </si>
  <si>
    <t>A107</t>
  </si>
  <si>
    <t>CBA_RetainedEarningsTransfers_FLD</t>
  </si>
  <si>
    <t>CBA_RetainedEarningsTransfers_FLD__c</t>
  </si>
  <si>
    <t>CBA_RetainedEarningsTransfers_ACT1</t>
  </si>
  <si>
    <t>CBA_RetainedEarningsTransfers_ACT2</t>
  </si>
  <si>
    <t>CBA_RetainedEarningsTransfers_ACT3</t>
  </si>
  <si>
    <t>CBA_RetainedEarningsTransfers_FC01</t>
  </si>
  <si>
    <t>CBA_RetainedEarningsTransfers_FC02</t>
  </si>
  <si>
    <t>CBA_RetainedEarningsTransfers_FC03</t>
  </si>
  <si>
    <t>CBA_RetainedEarningsTransfers_FC04</t>
  </si>
  <si>
    <t>CBA_RetainedEarningsTransfers_FC05</t>
  </si>
  <si>
    <t>CBA_RetainedEarningsTransfers_FC06</t>
  </si>
  <si>
    <t>CBA_RetainedEarningsTransfers_FC07</t>
  </si>
  <si>
    <t>CBA_RetainedEarningsTransfers_FC08</t>
  </si>
  <si>
    <t>CBA_RetainedEarningsTransfers_FC09</t>
  </si>
  <si>
    <t>CBA_RetainedEarningsTransfers_FC10</t>
  </si>
  <si>
    <t>A108</t>
  </si>
  <si>
    <t>CBA_TotalRetained_FLD</t>
  </si>
  <si>
    <t>CBA_TotalRetained_ACT1</t>
  </si>
  <si>
    <t>CBA_TotalRetained_ACT2</t>
  </si>
  <si>
    <t>CBA_TotalRetained_ACT3</t>
  </si>
  <si>
    <t>CBA_TotalRetained_FC01</t>
  </si>
  <si>
    <t>CBA_TotalRetained_FC02</t>
  </si>
  <si>
    <t>CBA_TotalRetained_FC03</t>
  </si>
  <si>
    <t>CBA_TotalRetained_FC04</t>
  </si>
  <si>
    <t>CBA_TotalRetained_FC05</t>
  </si>
  <si>
    <t>CBA_TotalRetained_FC06</t>
  </si>
  <si>
    <t>CBA_TotalRetained_FC07</t>
  </si>
  <si>
    <t>CBA_TotalRetained_FC08</t>
  </si>
  <si>
    <t>CBA_TotalRetained_FC09</t>
  </si>
  <si>
    <t>CBA_TotalRetained_FC10</t>
  </si>
  <si>
    <t>A110</t>
  </si>
  <si>
    <t>CBA_OpBLReserves_FLD</t>
  </si>
  <si>
    <t>CBA_OpBLReserves_FLD__c</t>
  </si>
  <si>
    <t>CBA_OpBLReserves_ACT1</t>
  </si>
  <si>
    <t>CBA_OpBLReserves_ACT2</t>
  </si>
  <si>
    <t>CBA_OpBLReserves_ACT3</t>
  </si>
  <si>
    <t>CBA_OpBLReserves_FC01</t>
  </si>
  <si>
    <t>CBA_OpBLReserves_FC02</t>
  </si>
  <si>
    <t>CBA_OpBLReserves_FC03</t>
  </si>
  <si>
    <t>CBA_OpBLReserves_FC04</t>
  </si>
  <si>
    <t>CBA_OpBLReserves_FC05</t>
  </si>
  <si>
    <t>CBA_OpBLReserves_FC06</t>
  </si>
  <si>
    <t>CBA_OpBLReserves_FC07</t>
  </si>
  <si>
    <t>CBA_OpBLReserves_FC08</t>
  </si>
  <si>
    <t>CBA_OpBLReserves_FC09</t>
  </si>
  <si>
    <t>CBA_OpBLReserves_FC10</t>
  </si>
  <si>
    <t>A111</t>
  </si>
  <si>
    <t>CBA_TFRReserves_FLD</t>
  </si>
  <si>
    <t>CBA_TFRReserves_FLD__c</t>
  </si>
  <si>
    <t>CBA_TFRReserves_ACT1</t>
  </si>
  <si>
    <t>CBA_TFRReserves_ACT2</t>
  </si>
  <si>
    <t>CBA_TFRReserves_ACT3</t>
  </si>
  <si>
    <t>CBA_TFRReserves_FC01</t>
  </si>
  <si>
    <t>CBA_TFRReserves_FC02</t>
  </si>
  <si>
    <t>CBA_TFRReserves_FC03</t>
  </si>
  <si>
    <t>CBA_TFRReserves_FC04</t>
  </si>
  <si>
    <t>CBA_TFRReserves_FC05</t>
  </si>
  <si>
    <t>CBA_TFRReserves_FC06</t>
  </si>
  <si>
    <t>CBA_TFRReserves_FC07</t>
  </si>
  <si>
    <t>CBA_TFRReserves_FC08</t>
  </si>
  <si>
    <t>CBA_TFRReserves_FC09</t>
  </si>
  <si>
    <t>CBA_TFRReserves_FC10</t>
  </si>
  <si>
    <t>A112</t>
  </si>
  <si>
    <t>CBA_AssetRevalReserve_FLD</t>
  </si>
  <si>
    <t>CBA_AssetRevalReserve_FLD__c</t>
  </si>
  <si>
    <t>CBA_AssetRevalReserve_ACT1</t>
  </si>
  <si>
    <t>CBA_AssetRevalReserve_ACT2</t>
  </si>
  <si>
    <t>CBA_AssetRevalReserve_ACT3</t>
  </si>
  <si>
    <t>CBA_AssetRevalReserve_FC01</t>
  </si>
  <si>
    <t>CBA_AssetRevalReserve_FC02</t>
  </si>
  <si>
    <t>CBA_AssetRevalReserve_FC03</t>
  </si>
  <si>
    <t>CBA_AssetRevalReserve_FC04</t>
  </si>
  <si>
    <t>CBA_AssetRevalReserve_FC05</t>
  </si>
  <si>
    <t>CBA_AssetRevalReserve_FC06</t>
  </si>
  <si>
    <t>CBA_AssetRevalReserve_FC07</t>
  </si>
  <si>
    <t>CBA_AssetRevalReserve_FC08</t>
  </si>
  <si>
    <t>CBA_AssetRevalReserve_FC09</t>
  </si>
  <si>
    <t>CBA_AssetRevalReserve_FC10</t>
  </si>
  <si>
    <t>A113</t>
  </si>
  <si>
    <t>CBA_CloseReserveBL_FLD</t>
  </si>
  <si>
    <t>CBA_CloseReserveBL_ACT1</t>
  </si>
  <si>
    <t>CBA_CloseReserveBL_ACT2</t>
  </si>
  <si>
    <t>CBA_CloseReserveBL_ACT3</t>
  </si>
  <si>
    <t>CBA_CloseReserveBL_FC01</t>
  </si>
  <si>
    <t>CBA_CloseReserveBL_FC02</t>
  </si>
  <si>
    <t>CBA_CloseReserveBL_FC03</t>
  </si>
  <si>
    <t>CBA_CloseReserveBL_FC04</t>
  </si>
  <si>
    <t>CBA_CloseReserveBL_FC05</t>
  </si>
  <si>
    <t>CBA_CloseReserveBL_FC06</t>
  </si>
  <si>
    <t>CBA_CloseReserveBL_FC07</t>
  </si>
  <si>
    <t>CBA_CloseReserveBL_FC08</t>
  </si>
  <si>
    <t>CBA_CloseReserveBL_FC09</t>
  </si>
  <si>
    <t>CBA_CloseReserveBL_FC10</t>
  </si>
  <si>
    <t>A115</t>
  </si>
  <si>
    <t>CBA_TotalEquity_FLD</t>
  </si>
  <si>
    <t>CBA_TotalEquity_ACT1</t>
  </si>
  <si>
    <t>CBA_TotalEquity_ACT2</t>
  </si>
  <si>
    <t>CBA_TotalEquity_ACT3</t>
  </si>
  <si>
    <t>CBA_TotalEquity_FC01</t>
  </si>
  <si>
    <t>CBA_TotalEquity_FC02</t>
  </si>
  <si>
    <t>CBA_TotalEquity_FC03</t>
  </si>
  <si>
    <t>CBA_TotalEquity_FC04</t>
  </si>
  <si>
    <t>CBA_TotalEquity_FC05</t>
  </si>
  <si>
    <t>CBA_TotalEquity_FC06</t>
  </si>
  <si>
    <t>CBA_TotalEquity_FC07</t>
  </si>
  <si>
    <t>CBA_TotalEquity_FC08</t>
  </si>
  <si>
    <t>CBA_TotalEquity_FC09</t>
  </si>
  <si>
    <t>CBA_TotalEquity_FC10</t>
  </si>
  <si>
    <t>A117</t>
  </si>
  <si>
    <t>CBA_AvailOverdraft_FLD</t>
  </si>
  <si>
    <t>CBA_AvailOverdraft_FLD__c</t>
  </si>
  <si>
    <t>CBA_AvailOverdraft_ACT1</t>
  </si>
  <si>
    <t>CBA_AvailOverdraft_ACT2</t>
  </si>
  <si>
    <t>CBA_AvailOverdraft_ACT3</t>
  </si>
  <si>
    <t>CBA_AvailOverdraft_FC01</t>
  </si>
  <si>
    <t>CBA_AvailOverdraft_FC02</t>
  </si>
  <si>
    <t>CBA_AvailOverdraft_FC03</t>
  </si>
  <si>
    <t>CBA_AvailOverdraft_FC04</t>
  </si>
  <si>
    <t>CBA_AvailOverdraft_FC05</t>
  </si>
  <si>
    <t>CBA_AvailOverdraft_FC06</t>
  </si>
  <si>
    <t>CBA_AvailOverdraft_FC07</t>
  </si>
  <si>
    <t>CBA_AvailOverdraft_FC08</t>
  </si>
  <si>
    <t>CBA_AvailOverdraft_FC09</t>
  </si>
  <si>
    <t>CBA_AvailOverdraft_FC10</t>
  </si>
  <si>
    <t>A118</t>
  </si>
  <si>
    <t>CBA_UnusedOverdraft_FLD</t>
  </si>
  <si>
    <t>CBA_UnusedOverdraft_FLD__c</t>
  </si>
  <si>
    <t>CBA_UnusedOverdraft_ACT1</t>
  </si>
  <si>
    <t>CBA_UnusedOverdraft_ACT2</t>
  </si>
  <si>
    <t>CBA_UnusedOverdraft_ACT3</t>
  </si>
  <si>
    <t>CBA_UnusedOverdraft_FC01</t>
  </si>
  <si>
    <t>CBA_UnusedOverdraft_FC02</t>
  </si>
  <si>
    <t>CBA_UnusedOverdraft_FC03</t>
  </si>
  <si>
    <t>CBA_UnusedOverdraft_FC04</t>
  </si>
  <si>
    <t>CBA_UnusedOverdraft_FC05</t>
  </si>
  <si>
    <t>CBA_UnusedOverdraft_FC06</t>
  </si>
  <si>
    <t>CBA_UnusedOverdraft_FC07</t>
  </si>
  <si>
    <t>CBA_UnusedOverdraft_FC08</t>
  </si>
  <si>
    <t>CBA_UnusedOverdraft_FC09</t>
  </si>
  <si>
    <t>CBA_UnusedOverdraft_FC10</t>
  </si>
  <si>
    <t>A125</t>
  </si>
  <si>
    <t>CBA_GovGrant_Rec_FLD</t>
  </si>
  <si>
    <t>CBA_GovGrant_Rec_FLD__c</t>
  </si>
  <si>
    <t>CBA_GovGrant_Rec_ACT1</t>
  </si>
  <si>
    <t>CBA_GovGrant_Rec_ACT2</t>
  </si>
  <si>
    <t>CBA_GovGrant_Rec_ACT3</t>
  </si>
  <si>
    <t>CBA_GovGrant_Rec_FC01</t>
  </si>
  <si>
    <t>CBA_GovGrant_Rec_FC02</t>
  </si>
  <si>
    <t>CBA_GovGrant_Rec_FC03</t>
  </si>
  <si>
    <t>CBA_GovGrant_Rec_FC04</t>
  </si>
  <si>
    <t>CBA_GovGrant_Rec_FC05</t>
  </si>
  <si>
    <t>CBA_GovGrant_Rec_FC06</t>
  </si>
  <si>
    <t>CBA_GovGrant_Rec_FC07</t>
  </si>
  <si>
    <t>CBA_GovGrant_Rec_FC08</t>
  </si>
  <si>
    <t>CBA_GovGrant_Rec_FC09</t>
  </si>
  <si>
    <t>CBA_GovGrant_Rec_FC10</t>
  </si>
  <si>
    <t>A126</t>
  </si>
  <si>
    <t>CBA_RecFromClients_FLD</t>
  </si>
  <si>
    <t>CBA_RecFromClients_FLD__c</t>
  </si>
  <si>
    <t>CBA_RecFromClients_ACT1</t>
  </si>
  <si>
    <t>CBA_RecFromClients_ACT2</t>
  </si>
  <si>
    <t>CBA_RecFromClients_ACT3</t>
  </si>
  <si>
    <t>CBA_RecFromClients_FC01</t>
  </si>
  <si>
    <t>CBA_RecFromClients_FC02</t>
  </si>
  <si>
    <t>CBA_RecFromClients_FC03</t>
  </si>
  <si>
    <t>CBA_RecFromClients_FC04</t>
  </si>
  <si>
    <t>CBA_RecFromClients_FC05</t>
  </si>
  <si>
    <t>CBA_RecFromClients_FC06</t>
  </si>
  <si>
    <t>CBA_RecFromClients_FC07</t>
  </si>
  <si>
    <t>CBA_RecFromClients_FC08</t>
  </si>
  <si>
    <t>CBA_RecFromClients_FC09</t>
  </si>
  <si>
    <t>CBA_RecFromClients_FC10</t>
  </si>
  <si>
    <t>A127</t>
  </si>
  <si>
    <t>CBA_InterestRec_FLD</t>
  </si>
  <si>
    <t>CBA_InterestRec_FLD__c</t>
  </si>
  <si>
    <t>CBA_InterestRec_ACT1</t>
  </si>
  <si>
    <t>CBA_InterestRec_ACT2</t>
  </si>
  <si>
    <t>CBA_InterestRec_ACT3</t>
  </si>
  <si>
    <t>CBA_InterestRec_FC01</t>
  </si>
  <si>
    <t>CBA_InterestRec_FC02</t>
  </si>
  <si>
    <t>CBA_InterestRec_FC03</t>
  </si>
  <si>
    <t>CBA_InterestRec_FC04</t>
  </si>
  <si>
    <t>CBA_InterestRec_FC05</t>
  </si>
  <si>
    <t>CBA_InterestRec_FC06</t>
  </si>
  <si>
    <t>CBA_InterestRec_FC07</t>
  </si>
  <si>
    <t>CBA_InterestRec_FC08</t>
  </si>
  <si>
    <t>CBA_InterestRec_FC09</t>
  </si>
  <si>
    <t>CBA_InterestRec_FC10</t>
  </si>
  <si>
    <t>A128</t>
  </si>
  <si>
    <t>CBA_OthInflow_FLD</t>
  </si>
  <si>
    <t>CBA_OtherInflow_FLD__c</t>
  </si>
  <si>
    <t>CBA_OthInflow_ACT1</t>
  </si>
  <si>
    <t>CBA_OtherInflow_FC01</t>
  </si>
  <si>
    <t>CBA_OtherInflow_FC02</t>
  </si>
  <si>
    <t>CBA_OtherInflow_FC03</t>
  </si>
  <si>
    <t>CBA_OtherInflow_FC04</t>
  </si>
  <si>
    <t>CBA_OtherInflow_FC05</t>
  </si>
  <si>
    <t>CBA_OtherInflow_FC06</t>
  </si>
  <si>
    <t>CBA_OtherInflow_FC07</t>
  </si>
  <si>
    <t>CBA_OtherInflow_FC08</t>
  </si>
  <si>
    <t>CBA_OtherInflow_FC09</t>
  </si>
  <si>
    <t>CBA_OtherInflow_FC10</t>
  </si>
  <si>
    <t>A129</t>
  </si>
  <si>
    <t>CBA_TotalOpCashInflow_FLD</t>
  </si>
  <si>
    <t>CBA_TotalOpCashInflow_FLD__c</t>
  </si>
  <si>
    <t>CBA_TotalOpCashInflow_ACT1</t>
  </si>
  <si>
    <t>CBA_TotalOpCashInflow_ACT2</t>
  </si>
  <si>
    <t>CBA_TotalOpCashInflow_ACT3</t>
  </si>
  <si>
    <t>CBA_TotalOpCashInflow_FC01</t>
  </si>
  <si>
    <t>CBA_TotalOpCashInflow_FC02</t>
  </si>
  <si>
    <t>CBA_TotalOpCashInflow_FC03</t>
  </si>
  <si>
    <t>CBA_TotalOpCashInflow_FC04</t>
  </si>
  <si>
    <t>CBA_TotalOpCashInflow_FC05</t>
  </si>
  <si>
    <t>CBA_TotalOpCashInflow_FC06</t>
  </si>
  <si>
    <t>CBA_TotalOpCashInflow_FC07</t>
  </si>
  <si>
    <t>CBA_TotalOpCashInflow_FC08</t>
  </si>
  <si>
    <t>CBA_TotalOpCashInflow_FC09</t>
  </si>
  <si>
    <t>CBA_TotalOpCashInflow_FC10</t>
  </si>
  <si>
    <t>A132</t>
  </si>
  <si>
    <t>CBA_Payment_FLD</t>
  </si>
  <si>
    <t>CBA_Payment_FLD__c</t>
  </si>
  <si>
    <t>CBA_Payment_ACT1</t>
  </si>
  <si>
    <t>CBA_Payment_ACT2</t>
  </si>
  <si>
    <t>CBA_Payment_ACT3</t>
  </si>
  <si>
    <t>CBA_Payment_FC01</t>
  </si>
  <si>
    <t>CBA_Payment_FC02</t>
  </si>
  <si>
    <t>CBA_Payment_FC03</t>
  </si>
  <si>
    <t>CBA_Payment_FC04</t>
  </si>
  <si>
    <t>CBA_Payment_FC05</t>
  </si>
  <si>
    <t>CBA_Payment_FC06</t>
  </si>
  <si>
    <t>CBA_Payment_FC07</t>
  </si>
  <si>
    <t>CBA_Payment_FC08</t>
  </si>
  <si>
    <t>CBA_Payment_FC09</t>
  </si>
  <si>
    <t>CBA_Payment_FC10</t>
  </si>
  <si>
    <t>A133</t>
  </si>
  <si>
    <t>CBA_InterestPaid_FLD</t>
  </si>
  <si>
    <t>CBA_InterestPaid_FLD__c</t>
  </si>
  <si>
    <t>CBA_InterestPaid_ACT1</t>
  </si>
  <si>
    <t>CBA_InterestPaid_ACT2</t>
  </si>
  <si>
    <t>CBA_InterestPaid_ACT3</t>
  </si>
  <si>
    <t>CBA_InterestPaid_FC01</t>
  </si>
  <si>
    <t>CBA_InterestPaid_FC02</t>
  </si>
  <si>
    <t>CBA_InterestPaid_FC03</t>
  </si>
  <si>
    <t>CBA_InterestPaid_FC04</t>
  </si>
  <si>
    <t>CBA_InterestPaid_FC05</t>
  </si>
  <si>
    <t>CBA_InterestPaid_FC06</t>
  </si>
  <si>
    <t>CBA_InterestPaid_FC07</t>
  </si>
  <si>
    <t>CBA_InterestPaid_FC08</t>
  </si>
  <si>
    <t>CBA_InterestPaid_FC09</t>
  </si>
  <si>
    <t>CBA_InterestPaid_FC10</t>
  </si>
  <si>
    <t>A134</t>
  </si>
  <si>
    <t>CBA_NetGST_FLD</t>
  </si>
  <si>
    <t>CBA_NetGST_FLD__c</t>
  </si>
  <si>
    <t>CBA_NetGST_ACT1</t>
  </si>
  <si>
    <t>CBA_NetGST_ACT2</t>
  </si>
  <si>
    <t>CBA_NetGST_ACT3</t>
  </si>
  <si>
    <t>CBA_NetGST_FC01</t>
  </si>
  <si>
    <t>CBA_NetGST_FC02</t>
  </si>
  <si>
    <t>CBA_NetGST_FC03</t>
  </si>
  <si>
    <t>CBA_NetGST_FC04</t>
  </si>
  <si>
    <t>CBA_NetGST_FC05</t>
  </si>
  <si>
    <t>CBA_NetGST_FC06</t>
  </si>
  <si>
    <t>CBA_NetGST_FC07</t>
  </si>
  <si>
    <t>CBA_NetGST_FC08</t>
  </si>
  <si>
    <t>CBA_NetGST_FC09</t>
  </si>
  <si>
    <t>CBA_NetGST_FC10</t>
  </si>
  <si>
    <t>A135</t>
  </si>
  <si>
    <t>CBA_OthOutflow_FLD</t>
  </si>
  <si>
    <t>CBA_OtherOutflow_FLD__c</t>
  </si>
  <si>
    <t>CBA_OtherOutflow_ACT1</t>
  </si>
  <si>
    <t>CBA_OtherOutflow_ACT2</t>
  </si>
  <si>
    <t>CBA_OtherOutflow_ACT3</t>
  </si>
  <si>
    <t>CBA_OtherOutflow_FC01</t>
  </si>
  <si>
    <t>CBA_OtherOutflow_FC02</t>
  </si>
  <si>
    <t>CBA_OtherOutflow_FC03</t>
  </si>
  <si>
    <t>CBA_OtherOutflow_FC04</t>
  </si>
  <si>
    <t>CBA_OtherOutflow_FC05</t>
  </si>
  <si>
    <t>CBA_OtherOutflow_FC06</t>
  </si>
  <si>
    <t>CBA_OtherOutflow_FC07</t>
  </si>
  <si>
    <t>CBA_OtherOutflow_FC08</t>
  </si>
  <si>
    <t>CBA_OtherOutflow_FC09</t>
  </si>
  <si>
    <t>CBA_OtherOutflow_FC10</t>
  </si>
  <si>
    <t>A136</t>
  </si>
  <si>
    <t>CBA_TotalOpCashOutflow_FLD</t>
  </si>
  <si>
    <t>CBA_TotalOpCashOutflow_ACT1</t>
  </si>
  <si>
    <t>CBA_TotalOpCashOutflow_ACT2</t>
  </si>
  <si>
    <t>CBA_TotalOpCashOutflow_ACT3</t>
  </si>
  <si>
    <t>CBA_TotalOpCashOutflow_FC01</t>
  </si>
  <si>
    <t>CBA_TotalOpCashOutflow_FC02</t>
  </si>
  <si>
    <t>CBA_TotalOpCashOutflow_FC03</t>
  </si>
  <si>
    <t>CBA_TotalOpCashOutflow_FC04</t>
  </si>
  <si>
    <t>CBA_TotalOpCashOutflow_FC05</t>
  </si>
  <si>
    <t>CBA_TotalOpCashOutflow_FC06</t>
  </si>
  <si>
    <t>CBA_TotalOpCashOutflow_FC07</t>
  </si>
  <si>
    <t>CBA_TotalOpCashOutflow_FC08</t>
  </si>
  <si>
    <t>CBA_TotalOpCashOutflow_FC09</t>
  </si>
  <si>
    <t>CBA_TotalOpCashOutflow_FC10</t>
  </si>
  <si>
    <t>A138</t>
  </si>
  <si>
    <t>CBA_CashflowFromOpAct_FLD</t>
  </si>
  <si>
    <t>CBA_CashflowFromOpAct_ACT1</t>
  </si>
  <si>
    <t>CBA_CashflowFromOpAct_ACT2</t>
  </si>
  <si>
    <t>CBA_CashflowFromOpAct_ACT3</t>
  </si>
  <si>
    <t>CBA_CashflowFromOpAct_FC01</t>
  </si>
  <si>
    <t>CBA_CashflowFromOpAct_FC02</t>
  </si>
  <si>
    <t>CBA_CashflowFromOpAct_FC03</t>
  </si>
  <si>
    <t>CBA_CashflowFromOpAct_FC04</t>
  </si>
  <si>
    <t>CBA_CashflowFromOpAct_FC05</t>
  </si>
  <si>
    <t>CBA_CashflowFromOpAct_FC06</t>
  </si>
  <si>
    <t>CBA_CashflowFromOpAct_FC07</t>
  </si>
  <si>
    <t>CBA_CashflowFromOpAct_FC08</t>
  </si>
  <si>
    <t>CBA_CashflowFromOpAct_FC09</t>
  </si>
  <si>
    <t>CBA_CashflowFromOpAct_FC10</t>
  </si>
  <si>
    <t>A143</t>
  </si>
  <si>
    <t>CBA_CashflowFromDivestFxdA_FLD</t>
  </si>
  <si>
    <t xml:space="preserve">Cash from divestments </t>
  </si>
  <si>
    <t>CBA_CashflowFromDivestFxdA_FLD__c</t>
  </si>
  <si>
    <t>CBA_CashflowFromDivestFxdA_ACT1</t>
  </si>
  <si>
    <t>CBA_CashflowFromDivestFxdA_ACT2</t>
  </si>
  <si>
    <t>CBA_CashflowFromDivestFxdA_ACT3</t>
  </si>
  <si>
    <t>CBA_CashflowFromDivestFxdA_FC01</t>
  </si>
  <si>
    <t>CBA_CashflowFromDivestFxdA_FC02</t>
  </si>
  <si>
    <t>CBA_CashflowFromDivestFxdA_FC03</t>
  </si>
  <si>
    <t>CBA_CashflowFromDivestFxdA_FC04</t>
  </si>
  <si>
    <t>CBA_CashflowFromDivestFxdA_FC05</t>
  </si>
  <si>
    <t>CBA_CashflowFromDivestFxdA_FC06</t>
  </si>
  <si>
    <t>CBA_CashflowFromDivestFxdA_FC07</t>
  </si>
  <si>
    <t>CBA_CashflowFromDivestFxdA_FC08</t>
  </si>
  <si>
    <t>CBA_CashflowFromDivestFxdA_FC09</t>
  </si>
  <si>
    <t>CBA_CashflowFromDivestFxdA_FC10</t>
  </si>
  <si>
    <t>A144</t>
  </si>
  <si>
    <t>CBA_CHInvest_FLD</t>
  </si>
  <si>
    <t>CBA_CHInvest_FLD__c</t>
  </si>
  <si>
    <t>CBA_CHInvest_ACT1</t>
  </si>
  <si>
    <t>CBA_CHInvest_ACT2</t>
  </si>
  <si>
    <t>CBA_CHInvest_ACT3</t>
  </si>
  <si>
    <t>CBA_CHInvest_FC01</t>
  </si>
  <si>
    <t>CBA_CHInvest_FC02</t>
  </si>
  <si>
    <t>CBA_CHInvest_FC03</t>
  </si>
  <si>
    <t>CBA_CHInvest_FC04</t>
  </si>
  <si>
    <t>CBA_CHInvest_FC05</t>
  </si>
  <si>
    <t>CBA_CHInvest_FC06</t>
  </si>
  <si>
    <t>CBA_CHInvest_FC07</t>
  </si>
  <si>
    <t>CBA_CHInvest_FC08</t>
  </si>
  <si>
    <t>CBA_CHInvest_FC09</t>
  </si>
  <si>
    <t>CBA_CHInvest_FC10</t>
  </si>
  <si>
    <t>A145</t>
  </si>
  <si>
    <t>CBA_OthFixedAssetInvest_FLD</t>
  </si>
  <si>
    <t>CBA_OthFixedAssetInvest_FLD__c</t>
  </si>
  <si>
    <t>CBA_OthFixedAssetInvest_ACT1</t>
  </si>
  <si>
    <t>CBA_OthFixedAssetInvest_ACT2</t>
  </si>
  <si>
    <t>CBA_OthFixedAssetInvest_ACT3</t>
  </si>
  <si>
    <t>CBA_OthFixedAssetInvest_FC01</t>
  </si>
  <si>
    <t>CBA_OthFixedAssetInvest_FC02</t>
  </si>
  <si>
    <t>CBA_OthFixedAssetInvest_FC03</t>
  </si>
  <si>
    <t>CBA_OthFixedAssetInvest_FC04</t>
  </si>
  <si>
    <t>CBA_OthFixedAssetInvest_FC05</t>
  </si>
  <si>
    <t>CBA_OthFixedAssetInvest_FC06</t>
  </si>
  <si>
    <t>CBA_OthFixedAssetInvest_FC07</t>
  </si>
  <si>
    <t>CBA_OthFixedAssetInvest_FC08</t>
  </si>
  <si>
    <t>CBA_OthFixedAssetInvest_FC09</t>
  </si>
  <si>
    <t>CBA_OthFixedAssetInvest_FC10</t>
  </si>
  <si>
    <t>A146</t>
  </si>
  <si>
    <t>CBA_CapPlannedMaint_FLD</t>
  </si>
  <si>
    <t>CBA_CAPPlannedMaint_FLD__c</t>
  </si>
  <si>
    <t>CBA_CapPlannedMaint_ACT1</t>
  </si>
  <si>
    <t>CBA_CapPlannedMaint_ACT2</t>
  </si>
  <si>
    <t>CBA_CapPlannedMaint_ACT3</t>
  </si>
  <si>
    <t>CBA_CAPPlannedMaint_FC01</t>
  </si>
  <si>
    <t>CBA_CAPPlannedMaint_FC02</t>
  </si>
  <si>
    <t>CBA_CAPPlannedMaint_FC03</t>
  </si>
  <si>
    <t>CBA_CAPPlannedMaint_FC04</t>
  </si>
  <si>
    <t>CBA_CAPPlannedMaint_FC05</t>
  </si>
  <si>
    <t>CBA_CAPPlannedMaint_FC06</t>
  </si>
  <si>
    <t>CBA_CAPPlannedMaint_FC07</t>
  </si>
  <si>
    <t>CBA_CAPPlannedMaint_FC08</t>
  </si>
  <si>
    <t>CBA_CAPPlannedMaint_FC09</t>
  </si>
  <si>
    <t>CBA_CAPPlannedMaint_FC10</t>
  </si>
  <si>
    <t>A147</t>
  </si>
  <si>
    <t>CBA_OthInvestCashflows_FLD</t>
  </si>
  <si>
    <t>CBA_OthInvestCashflows_FLD__c</t>
  </si>
  <si>
    <t>CBA_OthInvestCashflows_ACT1</t>
  </si>
  <si>
    <t>CBA_OthInvestCashflows_ACT2</t>
  </si>
  <si>
    <t>CBA_OthInvestCashflows_ACT3</t>
  </si>
  <si>
    <t>CBA_OthInvestCashflows_FC01</t>
  </si>
  <si>
    <t>CBA_OthInvestCashflows_FC02</t>
  </si>
  <si>
    <t>CBA_OthInvestCashflows_FC03</t>
  </si>
  <si>
    <t>CBA_OthInvestCashflows_FC04</t>
  </si>
  <si>
    <t>CBA_OthInvestCashflows_FC05</t>
  </si>
  <si>
    <t>CBA_OthInvestCashflows_FC06</t>
  </si>
  <si>
    <t>CBA_OthInvestCashflows_FC07</t>
  </si>
  <si>
    <t>CBA_OthInvestCashflows_FC08</t>
  </si>
  <si>
    <t>CBA_OthInvestCashflows_FC09</t>
  </si>
  <si>
    <t>CBA_OthInvestCashflows_FC10</t>
  </si>
  <si>
    <t>A148</t>
  </si>
  <si>
    <t>CBA_CashflowInvestAct_FLD</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</si>
  <si>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</si>
  <si>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</si>
  <si>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</si>
  <si>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</si>
  <si>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</si>
  <si>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</si>
  <si>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</si>
  <si>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</si>
  <si>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</si>
  <si>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</si>
  <si>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</si>
  <si>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</si>
  <si>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</si>
  <si>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A151</t>
  </si>
  <si>
    <t>CBA_GovtCapGrants_FLD</t>
  </si>
  <si>
    <t>Govt capital grants/ Other capital grants</t>
  </si>
  <si>
    <t>CBA_GovtCapGrants_FLD__c</t>
  </si>
  <si>
    <t>CBA_GovtCapGrants_ACT1</t>
  </si>
  <si>
    <t>CBA_GovtCapGrants_ACT2</t>
  </si>
  <si>
    <t>CBA_GovtCapGrants_ACT3</t>
  </si>
  <si>
    <t>CBA_GovtCapGrants_FC01</t>
  </si>
  <si>
    <t>CBA_GovtCapGrants_FC02</t>
  </si>
  <si>
    <t>CBA_GovtCapGrants_FC03</t>
  </si>
  <si>
    <t>CBA_GovtCapGrants_FC04</t>
  </si>
  <si>
    <t>CBA_GovtCapGrants_FC05</t>
  </si>
  <si>
    <t>CBA_GovtCapGrants_FC06</t>
  </si>
  <si>
    <t>CBA_GovtCapGrants_FC07</t>
  </si>
  <si>
    <t>CBA_GovtCapGrants_FC08</t>
  </si>
  <si>
    <t>CBA_GovtCapGrants_FC09</t>
  </si>
  <si>
    <t>CBA_GovtCapGrants_FC10</t>
  </si>
  <si>
    <t>A152</t>
  </si>
  <si>
    <t>CBA_NewLoans_FLD</t>
  </si>
  <si>
    <t>CBA_NewLoans_FLD__c</t>
  </si>
  <si>
    <t>CBA_NewLoans_ACT1</t>
  </si>
  <si>
    <t>CBA_NewLoans_ACT2</t>
  </si>
  <si>
    <t>CBA_NewLoans_ACT3</t>
  </si>
  <si>
    <t>CBA_NewLoans_FC01</t>
  </si>
  <si>
    <t>CBA_NewLoans_FC02</t>
  </si>
  <si>
    <t>CBA_NewLoans_FC03</t>
  </si>
  <si>
    <t>CBA_NewLoans_FC04</t>
  </si>
  <si>
    <t>CBA_NewLoans_FC05</t>
  </si>
  <si>
    <t>CBA_NewLoans_FC06</t>
  </si>
  <si>
    <t>CBA_NewLoans_FC07</t>
  </si>
  <si>
    <t>CBA_NewLoans_FC08</t>
  </si>
  <si>
    <t>CBA_NewLoans_FC09</t>
  </si>
  <si>
    <t>CBA_NewLoans_FC10</t>
  </si>
  <si>
    <t>A153</t>
  </si>
  <si>
    <t>CBA_LoanRepayments_FLD</t>
  </si>
  <si>
    <t>CBA_LoanRepayments_FLD__c</t>
  </si>
  <si>
    <t>CBA_LoanRepayments_ACT1</t>
  </si>
  <si>
    <t>CBA_LoanRepayments_ACT2</t>
  </si>
  <si>
    <t>CBA_LoanRepayments_ACT3</t>
  </si>
  <si>
    <t>CBA_LoanRepayments_FC01</t>
  </si>
  <si>
    <t>CBA_LoanRepayments_FC02</t>
  </si>
  <si>
    <t>CBA_LoanRepayments_FC03</t>
  </si>
  <si>
    <t>CBA_LoanRepayments_FC04</t>
  </si>
  <si>
    <t>CBA_LoanRepayments_FC05</t>
  </si>
  <si>
    <t>CBA_LoanRepayments_FC06</t>
  </si>
  <si>
    <t>CBA_LoanRepayments_FC07</t>
  </si>
  <si>
    <t>CBA_LoanRepayments_FC08</t>
  </si>
  <si>
    <t>CBA_LoanRepayments_FC09</t>
  </si>
  <si>
    <t>CBA_LoanRepayments_FC10</t>
  </si>
  <si>
    <t>A154</t>
  </si>
  <si>
    <t>CBA_Overdraft_FLD</t>
  </si>
  <si>
    <t>CBA_Overdraft_FLD__c</t>
  </si>
  <si>
    <t>CBA_Overdraft_ACT1</t>
  </si>
  <si>
    <t>CBA_Overdraft_ACT2</t>
  </si>
  <si>
    <t>CBA_Overdraft_ACT3</t>
  </si>
  <si>
    <t>CBA_Overdraft_FC01</t>
  </si>
  <si>
    <t>CBA_Overdraft_FC02</t>
  </si>
  <si>
    <t>CBA_Overdraft_FC03</t>
  </si>
  <si>
    <t>CBA_Overdraft_FC04</t>
  </si>
  <si>
    <t>CBA_Overdraft_FC05</t>
  </si>
  <si>
    <t>CBA_Overdraft_FC06</t>
  </si>
  <si>
    <t>CBA_Overdraft_FC07</t>
  </si>
  <si>
    <t>CBA_Overdraft_FC08</t>
  </si>
  <si>
    <t>CBA_Overdraft_FC09</t>
  </si>
  <si>
    <t>CBA_Overdraft_FC10</t>
  </si>
  <si>
    <t>A155</t>
  </si>
  <si>
    <t>CBA_OthFinCashflows_FLD</t>
  </si>
  <si>
    <t>CBA_OthFinCashflows_FLD__c</t>
  </si>
  <si>
    <t>CBA_OthFinCashflows_ACT1</t>
  </si>
  <si>
    <t>CBA_OthFinCashflows_ACT2</t>
  </si>
  <si>
    <t>CBA_OthFinCashflows_ACT3</t>
  </si>
  <si>
    <t>CBA_OthFinCashflows_FC01</t>
  </si>
  <si>
    <t>CBA_OthFinCashflows_FC02</t>
  </si>
  <si>
    <t>CBA_OthFinCashflows_FC03</t>
  </si>
  <si>
    <t>CBA_OthFinCashflows_FC04</t>
  </si>
  <si>
    <t>CBA_OthFinCashflows_FC05</t>
  </si>
  <si>
    <t>CBA_OthFinCashflows_FC06</t>
  </si>
  <si>
    <t>CBA_OthFinCashflows_FC07</t>
  </si>
  <si>
    <t>CBA_OthFinCashflows_FC08</t>
  </si>
  <si>
    <t>CBA_OthFinCashflows_FC09</t>
  </si>
  <si>
    <t>CBA_OthFinCashflows_FC10</t>
  </si>
  <si>
    <t>A156</t>
  </si>
  <si>
    <t>CBA_CashflowFinAct_FLD</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</si>
  <si>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</si>
  <si>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</si>
  <si>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</si>
  <si>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</si>
  <si>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</si>
  <si>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</si>
  <si>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</si>
  <si>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</si>
  <si>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</si>
  <si>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</si>
  <si>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</si>
  <si>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</si>
  <si>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</si>
  <si>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A157</t>
  </si>
  <si>
    <t>CBA_NetCashflow_FLD</t>
  </si>
  <si>
    <t>CBA_NetCashflow_ACT1</t>
  </si>
  <si>
    <t>CBA_NetCashflow_ACT2</t>
  </si>
  <si>
    <t>CBA_NetCashflow_ACT3</t>
  </si>
  <si>
    <t>CBA_NetCashflow_FC01</t>
  </si>
  <si>
    <t>CBA_NetCashflow_FC02</t>
  </si>
  <si>
    <t>CBA_NetCashflow_FC03</t>
  </si>
  <si>
    <t>CBA_NetCashflow_FC04</t>
  </si>
  <si>
    <t>CBA_NetCashflow_FC05</t>
  </si>
  <si>
    <t>CBA_NetCashflow_FC06</t>
  </si>
  <si>
    <t>CBA_NetCashflow_FC07</t>
  </si>
  <si>
    <t>CBA_NetCashflow_FC08</t>
  </si>
  <si>
    <t>CBA_NetCashflow_FC09</t>
  </si>
  <si>
    <t>CBA_NetCashflow_FC10</t>
  </si>
  <si>
    <t>A158</t>
  </si>
  <si>
    <t>CBA_OpenCashBL_FLD</t>
  </si>
  <si>
    <t>CBA_OpenCashBL_FLD__c</t>
  </si>
  <si>
    <t>CBA_OpenCashBL_ACT1</t>
  </si>
  <si>
    <t>CBA_OpenCashBL_ACT2</t>
  </si>
  <si>
    <t>CBA_OpenCashBL_ACT3</t>
  </si>
  <si>
    <t>CBA_OpenCashBL_FC01</t>
  </si>
  <si>
    <t>CBA_OpenCashBL_FC02</t>
  </si>
  <si>
    <t>CBA_OpenCashBL_FC03</t>
  </si>
  <si>
    <t>CBA_OpenCashBL_FC04</t>
  </si>
  <si>
    <t>CBA_OpenCashBL_FC05</t>
  </si>
  <si>
    <t>CBA_OpenCashBL_FC06</t>
  </si>
  <si>
    <t>CBA_OpenCashBL_FC07</t>
  </si>
  <si>
    <t>CBA_OpenCashBL_FC08</t>
  </si>
  <si>
    <t>CBA_OpenCashBL_FC09</t>
  </si>
  <si>
    <t>CBA_OpenCashBL_FC10</t>
  </si>
  <si>
    <t>A159</t>
  </si>
  <si>
    <t>CBA_CloseCashBL_FLD</t>
  </si>
  <si>
    <t>CBA_CloseCashBL_ACT1</t>
  </si>
  <si>
    <t>CBA_CloseCashBL_ACT2</t>
  </si>
  <si>
    <t>CBA_CloseCashBL_ACT3</t>
  </si>
  <si>
    <t>CBA_CloseCashBL_FC01</t>
  </si>
  <si>
    <t>CBA_CloseCashBL_FC02</t>
  </si>
  <si>
    <t>CBA_CloseCashBL_FC03</t>
  </si>
  <si>
    <t>CBA_CloseCashBL_FC04</t>
  </si>
  <si>
    <t>CBA_CloseCashBL_FC05</t>
  </si>
  <si>
    <t>CBA_CloseCashBL_FC06</t>
  </si>
  <si>
    <t>CBA_CloseCashBL_FC07</t>
  </si>
  <si>
    <t>CBA_CloseCashBL_FC08</t>
  </si>
  <si>
    <t>CBA_CloseCashBL_FC09</t>
  </si>
  <si>
    <t>CBA_CloseCashBL_FC10</t>
  </si>
  <si>
    <t>Net Surplus/Deficit</t>
  </si>
  <si>
    <t>A164</t>
  </si>
  <si>
    <t>CBA_NetSurDef_FLD</t>
  </si>
  <si>
    <t>CBA_NetSurDef_FLD__c</t>
  </si>
  <si>
    <t>CBA_NetSurDef_ACT1</t>
  </si>
  <si>
    <t>CBA_NetSurDef_ACT2</t>
  </si>
  <si>
    <t>CBA_NetSurDef_ACT3</t>
  </si>
  <si>
    <t>CBA_NetSurDef_FC01</t>
  </si>
  <si>
    <t>CBA_NetSurDef_FC02</t>
  </si>
  <si>
    <t>CBA_NetSurDef_FC03</t>
  </si>
  <si>
    <t>CBA_NetSurDef_FC04</t>
  </si>
  <si>
    <t>CBA_NetSurDef_FC05</t>
  </si>
  <si>
    <t>CBA_NetSurDef_FC06</t>
  </si>
  <si>
    <t>CBA_NetSurDef_FC07</t>
  </si>
  <si>
    <t>CBA_NetSurDef_FC08</t>
  </si>
  <si>
    <t>CBA_NetSurDef_FC09</t>
  </si>
  <si>
    <t>CBA_NetSurDef_FC10</t>
  </si>
  <si>
    <t>A165</t>
  </si>
  <si>
    <t>CBA_Depreciation_FLD</t>
  </si>
  <si>
    <t>CBA_Depreciation_FLD__c</t>
  </si>
  <si>
    <t>CBA_Depreciation_ACT1</t>
  </si>
  <si>
    <t>CBA_Depreciation_ACT2</t>
  </si>
  <si>
    <t>CBA_Depreciation_ACT3</t>
  </si>
  <si>
    <t>CBA_Depreciation_FC01</t>
  </si>
  <si>
    <t>CBA_Depreciation_FC02</t>
  </si>
  <si>
    <t>CBA_Depreciation_FC03</t>
  </si>
  <si>
    <t>CBA_Depreciation_FC04</t>
  </si>
  <si>
    <t>CBA_Depreciation_FC05</t>
  </si>
  <si>
    <t>CBA_Depreciation_FC06</t>
  </si>
  <si>
    <t>CBA_Depreciation_FC07</t>
  </si>
  <si>
    <t>CBA_Depreciation_FC08</t>
  </si>
  <si>
    <t>CBA_Depreciation_FC09</t>
  </si>
  <si>
    <t>CBA_Depreciation_FC10</t>
  </si>
  <si>
    <t>A166</t>
  </si>
  <si>
    <t>CBA_FairValueGL_FLD</t>
  </si>
  <si>
    <t>CBA_FairValueGL_FLD__c</t>
  </si>
  <si>
    <t>CBA_FairValueGL_ACT1</t>
  </si>
  <si>
    <t>CBA_FairValueGL_ACT2</t>
  </si>
  <si>
    <t>CBA_FairValueGL_ACT3</t>
  </si>
  <si>
    <t>CBA_FairValueGL_FC01</t>
  </si>
  <si>
    <t>CBA_FairValueGL_FC02</t>
  </si>
  <si>
    <t>CBA_FairValueGL_FC03</t>
  </si>
  <si>
    <t>CBA_FairValueGL_FC04</t>
  </si>
  <si>
    <t>CBA_FairValueGL_FC05</t>
  </si>
  <si>
    <t>CBA_FairValueGL_FC06</t>
  </si>
  <si>
    <t>CBA_FairValueGL_FC07</t>
  </si>
  <si>
    <t>CBA_FairValueGL_FC08</t>
  </si>
  <si>
    <t>CBA_FairValueGL_FC09</t>
  </si>
  <si>
    <t>CBA_FairValueGL_FC10</t>
  </si>
  <si>
    <t>A167</t>
  </si>
  <si>
    <t>CBA_PLDisposalCH_FLD</t>
  </si>
  <si>
    <t>CBA_PLDisposalCH_FLD__c</t>
  </si>
  <si>
    <t>CBA_PLDisposalofCH_ACT1</t>
  </si>
  <si>
    <t>CBA_PLDisposalofCH_ACT2</t>
  </si>
  <si>
    <t>CBA_PLDisposalofCH_ACT3</t>
  </si>
  <si>
    <t>CBA_PLDisposalofCH_FC01</t>
  </si>
  <si>
    <t>CBA_PLDisposalofCH_FC02</t>
  </si>
  <si>
    <t>CBA_PLDisposalofCH_FC03</t>
  </si>
  <si>
    <t>CBA_PLDisposalofCH_FC04</t>
  </si>
  <si>
    <t>CBA_PLDisposalofCH_FC05</t>
  </si>
  <si>
    <t>CBA_PLDisposalofCH_FC06</t>
  </si>
  <si>
    <t>CBA_PLDisposalofCH_FC07</t>
  </si>
  <si>
    <t>CBA_PLDisposalofCH_FC08</t>
  </si>
  <si>
    <t>CBA_PLDisposalofCH_FC09</t>
  </si>
  <si>
    <t>CBA_PLDisposalofCH_FC10</t>
  </si>
  <si>
    <t>A168</t>
  </si>
  <si>
    <t>CBA_PLDisposalofOthFixedAss_FLD</t>
  </si>
  <si>
    <t>P/L on disposal of other fixed assets</t>
  </si>
  <si>
    <t>CBA_PLDisposalofOthFixedAss_FLD__c</t>
  </si>
  <si>
    <t>CBA_PLDisposalofOthFixedAss_ACT1</t>
  </si>
  <si>
    <t>CBA_PLDisposalofOthFixedAss_ACT2</t>
  </si>
  <si>
    <t>CBA_PLDisposalofOthFixedAss_ACT3</t>
  </si>
  <si>
    <t>CBA_PLDisposalofOthFixedAss_FC01</t>
  </si>
  <si>
    <t>CBA_PLDisposalofOthFixedAss_FC02</t>
  </si>
  <si>
    <t>CBA_PLDisposalofOthFixedAss_FC03</t>
  </si>
  <si>
    <t>CBA_PLDisposalofOthFixedAss_FC04</t>
  </si>
  <si>
    <t>CBA_PLDisposalofOthFixedAss_FC05</t>
  </si>
  <si>
    <t>CBA_PLDisposalofOthFixedAss_FC06</t>
  </si>
  <si>
    <t>CBA_PLDisposalofOthFixedAss_FC07</t>
  </si>
  <si>
    <t>CBA_PLDisposalofOthFixedAss_FC08</t>
  </si>
  <si>
    <t>CBA_PLDisposalofOthFixedAss_FC09</t>
  </si>
  <si>
    <t>CBA_PLDisposalofOthFixedAss_FC10</t>
  </si>
  <si>
    <t>A169</t>
  </si>
  <si>
    <t>CBA_AdjNonCashIncome_FLD</t>
  </si>
  <si>
    <t>CBA_AdjNonCashIncome_FLD__c</t>
  </si>
  <si>
    <t>CBA_AdjNonCashIncome_ACT1</t>
  </si>
  <si>
    <t>CBA_AdjNonCashIncome_ACT2</t>
  </si>
  <si>
    <t>CBA_AdjNonCashIncome_ACT3</t>
  </si>
  <si>
    <t>CBA_AdjNonCashIncome_FC01</t>
  </si>
  <si>
    <t>CBA_AdjNonCashIncome_FC02</t>
  </si>
  <si>
    <t>CBA_AdjNonCashIncome_FC03</t>
  </si>
  <si>
    <t>CBA_AdjNonCashIncome_FC04</t>
  </si>
  <si>
    <t>CBA_AdjNonCashIncome_FC05</t>
  </si>
  <si>
    <t>CBA_AdjNonCashIncome_FC06</t>
  </si>
  <si>
    <t>CBA_AdjNonCashIncome_FC07</t>
  </si>
  <si>
    <t>CBA_AdjNonCashIncome_FC08</t>
  </si>
  <si>
    <t>CBA_AdjNonCashIncome_FC09</t>
  </si>
  <si>
    <t>CBA_AdjNonCashIncome_FC10</t>
  </si>
  <si>
    <t>A170</t>
  </si>
  <si>
    <t>CBA_AdjOthNonCashIncome_FLD</t>
  </si>
  <si>
    <t>CBA_AdjOthNonCashIncome_FLD__c</t>
  </si>
  <si>
    <t>CBA_AdjOthNonCashIncome_ACT1</t>
  </si>
  <si>
    <t>CBA_AdjOthNonCashIncome_ACT2</t>
  </si>
  <si>
    <t>CBA_AdjOthNonCashIncome_ACT3</t>
  </si>
  <si>
    <t>CBA_AdjOthNonCashIncome_FC01</t>
  </si>
  <si>
    <t>CBA_AdjOthNonCashIncome_FC02</t>
  </si>
  <si>
    <t>CBA_AdjOthNonCashIncome_FC03</t>
  </si>
  <si>
    <t>CBA_AdjOthNonCashIncome_FC04</t>
  </si>
  <si>
    <t>CBA_AdjOthNonCashIncome_FC05</t>
  </si>
  <si>
    <t>CBA_AdjOthNonCashIncome_FC06</t>
  </si>
  <si>
    <t>CBA_AdjOthNonCashIncome_FC07</t>
  </si>
  <si>
    <t>CBA_AdjOthNonCashIncome_FC08</t>
  </si>
  <si>
    <t>CBA_AdjOthNonCashIncome_FC09</t>
  </si>
  <si>
    <t>CBA_AdjOthNonCashIncome_FC10</t>
  </si>
  <si>
    <t>A172</t>
  </si>
  <si>
    <t>CBA_RecDebtMovements_FLD</t>
  </si>
  <si>
    <t>Movement in Receivables and other debtor</t>
  </si>
  <si>
    <t>CBA_RecDebtMovements_FLD__c</t>
  </si>
  <si>
    <t>CBA_RecDebtMovements_ACT1</t>
  </si>
  <si>
    <t>CBA_RecDebtMovements_ACT2</t>
  </si>
  <si>
    <t>CBA_RecDebtMovements_ACT3</t>
  </si>
  <si>
    <t>CBA_RecDebtMovements_FC01</t>
  </si>
  <si>
    <t>CBA_RecDebtMovements_FC02</t>
  </si>
  <si>
    <t>CBA_RecDebtMovements_FC03</t>
  </si>
  <si>
    <t>CBA_RecDebtMovements_FC04</t>
  </si>
  <si>
    <t>CBA_RecDebtMovements_FC05</t>
  </si>
  <si>
    <t>CBA_RecDebtMovements_FC06</t>
  </si>
  <si>
    <t>CBA_RecDebtMovements_FC07</t>
  </si>
  <si>
    <t>CBA_RecDebtMovements_FC08</t>
  </si>
  <si>
    <t>CBA_RecDebtMovements_FC09</t>
  </si>
  <si>
    <t>CBA_RecDebtMovements_FC10</t>
  </si>
  <si>
    <t>CBA_GSTRecMovements_FLD</t>
  </si>
  <si>
    <t>CBA_GSTRecMovements_ACT1</t>
  </si>
  <si>
    <t>CBA_GSTRecMovements_ACT2</t>
  </si>
  <si>
    <t>CBA_GSTRecMovements_ACT3</t>
  </si>
  <si>
    <t>CBA_GSTRecMovements_FC01</t>
  </si>
  <si>
    <t>CBA_GSTRecMovements_FC02</t>
  </si>
  <si>
    <t>CBA_GSTRecMovements_FC03</t>
  </si>
  <si>
    <t>CBA_GSTRecMovements_FC04</t>
  </si>
  <si>
    <t>CBA_GSTRecMovements_FC05</t>
  </si>
  <si>
    <t>CBA_GSTRecMovements_FC06</t>
  </si>
  <si>
    <t>CBA_GSTRecMovements_FC07</t>
  </si>
  <si>
    <t>CBA_GSTRecMovements_FC08</t>
  </si>
  <si>
    <t>CBA_GSTRecMovements_FC09</t>
  </si>
  <si>
    <t>CBA_GSTRecMovements_FC10</t>
  </si>
  <si>
    <t>A174</t>
  </si>
  <si>
    <t>CBA_OthCurrentAssMovements_FLD</t>
  </si>
  <si>
    <t>CBA_OthCurrentAssMovements_FLD__c</t>
  </si>
  <si>
    <t>CBA_OthCurrentAssMovements_ACT1</t>
  </si>
  <si>
    <t>CBA_OthCurrentAssMovements_ACT2</t>
  </si>
  <si>
    <t>CBA_OthCurrentAssMovements_ACT3</t>
  </si>
  <si>
    <t>CBA_OthCurrentAssMovements_FC01</t>
  </si>
  <si>
    <t>CBA_OthCurrentAssMovements_FC02</t>
  </si>
  <si>
    <t>CBA_OthCurrentAssMovements_FC03</t>
  </si>
  <si>
    <t>CBA_OthCurrentAssMovements_FC04</t>
  </si>
  <si>
    <t>CBA_OthCurrentAssMovements_FC05</t>
  </si>
  <si>
    <t>CBA_OthCurrentAssMovements_FC06</t>
  </si>
  <si>
    <t>CBA_OthCurrentAssMovements_FC07</t>
  </si>
  <si>
    <t>CBA_OthCurrentAssMovements_FC08</t>
  </si>
  <si>
    <t>CBA_OthCurrentAssMovements_FC09</t>
  </si>
  <si>
    <t>CBA_OthCurrentAssMovements_FC10</t>
  </si>
  <si>
    <t>A175</t>
  </si>
  <si>
    <t>CBA_PayableMovements_FLD</t>
  </si>
  <si>
    <t>CBA_PayableMovements_FLD__c</t>
  </si>
  <si>
    <t>CBA_PayableMovements_ACT1</t>
  </si>
  <si>
    <t>CBA_PayableMovements_ACT2</t>
  </si>
  <si>
    <t>CBA_PayableMovements_ACT3</t>
  </si>
  <si>
    <t>CBA_PayableMovements_FC01</t>
  </si>
  <si>
    <t>CBA_PayableMovements_FC02</t>
  </si>
  <si>
    <t>CBA_PayableMovements_FC03</t>
  </si>
  <si>
    <t>CBA_PayableMovements_FC04</t>
  </si>
  <si>
    <t>CBA_PayableMovements_FC05</t>
  </si>
  <si>
    <t>CBA_PayableMovements_FC06</t>
  </si>
  <si>
    <t>CBA_PayableMovements_FC07</t>
  </si>
  <si>
    <t>CBA_PayableMovements_FC08</t>
  </si>
  <si>
    <t>CBA_PayableMovements_FC09</t>
  </si>
  <si>
    <t>CBA_PayableMovements_FC10</t>
  </si>
  <si>
    <t>CBA_GSTPayableMovement_FLD</t>
  </si>
  <si>
    <t>CBA_GSTPayableMovement_ACT1</t>
  </si>
  <si>
    <t>CBA_GSTPayableMovement_ACT2</t>
  </si>
  <si>
    <t>CBA_GSTPayableMovement_ACT3</t>
  </si>
  <si>
    <t>CBA_GSTPayableMovement_FC01</t>
  </si>
  <si>
    <t>CBA_GSTPayableMovement_FC02</t>
  </si>
  <si>
    <t>CBA_GSTPayableMovement_FC03</t>
  </si>
  <si>
    <t>CBA_GSTPayableMovement_FC04</t>
  </si>
  <si>
    <t>CBA_GSTPayableMovement_FC05</t>
  </si>
  <si>
    <t>CBA_GSTPayableMovement_FC06</t>
  </si>
  <si>
    <t>CBA_GSTPayableMovement_FC07</t>
  </si>
  <si>
    <t>CBA_GSTPayableMovement_FC08</t>
  </si>
  <si>
    <t>CBA_GSTPayableMovement_FC09</t>
  </si>
  <si>
    <t>CBA_GSTPayableMovement_FC10</t>
  </si>
  <si>
    <t>A177</t>
  </si>
  <si>
    <t>CBA_ProvisionMovement_FLD</t>
  </si>
  <si>
    <t>CBA_ProvisionMovement_FLD__c</t>
  </si>
  <si>
    <t>CBA_ProvisionMovement_ACT1</t>
  </si>
  <si>
    <t>CBA_ProvisionMovement_ACT2</t>
  </si>
  <si>
    <t>CBA_ProvisionMovement_ACT3</t>
  </si>
  <si>
    <t>CBA_ProvisionMovement_FC01</t>
  </si>
  <si>
    <t>CBA_ProvisionMovement_FC02</t>
  </si>
  <si>
    <t>CBA_ProvisionMovement_FC03</t>
  </si>
  <si>
    <t>CBA_ProvisionMovement_FC04</t>
  </si>
  <si>
    <t>CBA_ProvisionMovement_FC05</t>
  </si>
  <si>
    <t>CBA_ProvisionMovement_FC06</t>
  </si>
  <si>
    <t>CBA_ProvisionMovement_FC07</t>
  </si>
  <si>
    <t>CBA_ProvisionMovement_FC08</t>
  </si>
  <si>
    <t>CBA_ProvisionMovement_FC09</t>
  </si>
  <si>
    <t>CBA_ProvisionMovement_FC10</t>
  </si>
  <si>
    <t>A178</t>
  </si>
  <si>
    <t>CBA_UnspentMovement_FLD</t>
  </si>
  <si>
    <t>CBA_UnspentMovement_FLD__c</t>
  </si>
  <si>
    <t>CBA_UnspentMovement_ACT1</t>
  </si>
  <si>
    <t>CBA_UnspentMovement_ACT2</t>
  </si>
  <si>
    <t>CBA_UnspentMovement_ACT3</t>
  </si>
  <si>
    <t>CBA_UnspentMovement_FC01</t>
  </si>
  <si>
    <t>CBA_UnspentMovement_FC02</t>
  </si>
  <si>
    <t>CBA_UnspentMovement_FC03</t>
  </si>
  <si>
    <t>CBA_UnspentMovement_FC04</t>
  </si>
  <si>
    <t>CBA_UnspentMovement_FC05</t>
  </si>
  <si>
    <t>CBA_UnspentMovement_FC06</t>
  </si>
  <si>
    <t>CBA_UnspentMovement_FC07</t>
  </si>
  <si>
    <t>CBA_UnspentMovement_FC08</t>
  </si>
  <si>
    <t>CBA_UnspentMovement_FC09</t>
  </si>
  <si>
    <t>CBA_UnspentMovement_FC10</t>
  </si>
  <si>
    <t>A180</t>
  </si>
  <si>
    <t>CBA_OthCurrentLiabMovement_FLD</t>
  </si>
  <si>
    <t>CBA_OthCurrentLiabMovement_FLD__c</t>
  </si>
  <si>
    <t>CBA_OthCurrentLLiabMovement_ACT1</t>
  </si>
  <si>
    <t>CBA_OthCurrentLLiabMovement_ACT2</t>
  </si>
  <si>
    <t>CBA_OthCurrentLLiabMovement_ACT3</t>
  </si>
  <si>
    <t>CBA_OthCurrentLLiabMovement_FC01</t>
  </si>
  <si>
    <t>CBA_OthCurrentLLiabMovement_FC02</t>
  </si>
  <si>
    <t>CBA_OthCurrentLLiabMovement_FC03</t>
  </si>
  <si>
    <t>CBA_OthCurrentLLiabMovement_FC04</t>
  </si>
  <si>
    <t>CBA_OthCurrentLLiabMovement_FC05</t>
  </si>
  <si>
    <t>CBA_OthCurrentLLiabMovement_FC06</t>
  </si>
  <si>
    <t>CBA_OthCurrentLLiabMovement_FC07</t>
  </si>
  <si>
    <t>CBA_OthCurrentLLiabMovement_FC08</t>
  </si>
  <si>
    <t>CBA_OthCurrentLLiabMovement_FC09</t>
  </si>
  <si>
    <t>CBA_OthCurrentLLiabMovement_FC10</t>
  </si>
  <si>
    <t>A181</t>
  </si>
  <si>
    <t>CBA_NonCurrProvMovement_FLD</t>
  </si>
  <si>
    <t>CBA_NonCurrProvMovement_FLD__c</t>
  </si>
  <si>
    <t>CBA_NonCurrProvMovement_ACT1</t>
  </si>
  <si>
    <t>CBA_NonCurrProvMovement_ACT2</t>
  </si>
  <si>
    <t>CBA_NonCurrProvMovement_ACT3</t>
  </si>
  <si>
    <t>CBA_NonCurrProvMovement_FC01</t>
  </si>
  <si>
    <t>CBA_NonCurrProvMovement_FC02</t>
  </si>
  <si>
    <t>CBA_NonCurrProvMovement_FC03</t>
  </si>
  <si>
    <t>CBA_NonCurrProvMovement_FC04</t>
  </si>
  <si>
    <t>CBA_NonCurrProvMovement_FC05</t>
  </si>
  <si>
    <t>CBA_NonCurrProvMovement_FC06</t>
  </si>
  <si>
    <t>CBA_NonCurrProvMovement_FC07</t>
  </si>
  <si>
    <t>CBA_NonCurrProvMovement_FC08</t>
  </si>
  <si>
    <t>CBA_NonCurrProvMovement_FC09</t>
  </si>
  <si>
    <t>CBA_NonCurrProvMovement_FC10</t>
  </si>
  <si>
    <t>A182</t>
  </si>
  <si>
    <t>CBA_NonCurrUnspentMovement_FLD</t>
  </si>
  <si>
    <t>CBA_NonCurruUnspentMovement_FLD__c</t>
  </si>
  <si>
    <t>CBA_NonCurruUnspentMovement_ACT1</t>
  </si>
  <si>
    <t>CBA_NonCurruUnspentMovement_ACT2</t>
  </si>
  <si>
    <t>CBA_NonCurruUnspentMovement_ACT3</t>
  </si>
  <si>
    <t>CBA_NonCurruUnspentMovement_FC01</t>
  </si>
  <si>
    <t>CBA_NonCurruUnspentMovement_FC02</t>
  </si>
  <si>
    <t>CBA_NonCurruUnspentMovement_FC03</t>
  </si>
  <si>
    <t>CBA_NonCurruUnspentMovement_FC04</t>
  </si>
  <si>
    <t>CBA_NonCurruUnspentMovement_FC05</t>
  </si>
  <si>
    <t>CBA_NonCurruUnspentMovement_FC06</t>
  </si>
  <si>
    <t>CBA_NonCurruUnspentMovement_FC07</t>
  </si>
  <si>
    <t>CBA_NonCurruUnspentMovement_FC08</t>
  </si>
  <si>
    <t>CBA_NonCurruUnspentMovement_FC09</t>
  </si>
  <si>
    <t>CBA_NonCurruUnspentMovement_FC10</t>
  </si>
  <si>
    <t>A184</t>
  </si>
  <si>
    <t>CBA_OthNonCurrLiabMovement_FLD</t>
  </si>
  <si>
    <t>Movement in Other non-curr liabilities</t>
  </si>
  <si>
    <t>CBA_OthNonCurrLiabMovement_FLD__c</t>
  </si>
  <si>
    <t>CBA_OthNonCurrLiabMovement_ACT1</t>
  </si>
  <si>
    <t>CBA_OthNonCurrLiabMovement_ACT2</t>
  </si>
  <si>
    <t>CBA_OthNonCurrLiabMovement_ACT3</t>
  </si>
  <si>
    <t>CBA_OthNonCurrLiabMovement_FC01</t>
  </si>
  <si>
    <t>CBA_OthNonCurrLiabMovement_FC02</t>
  </si>
  <si>
    <t>CBA_OthNonCurrLiabMovement_FC03</t>
  </si>
  <si>
    <t>CBA_OthNonCurrLiabMovement_FC04</t>
  </si>
  <si>
    <t>CBA_OthNonCurrLiabMovement_FC05</t>
  </si>
  <si>
    <t>CBA_OthNonCurrLiabMovement_FC06</t>
  </si>
  <si>
    <t>CBA_OthNonCurrLiabMovement_FC07</t>
  </si>
  <si>
    <t>CBA_OthNonCurrLiabMovement_FC08</t>
  </si>
  <si>
    <t>CBA_OthNonCurrLiabMovement_FC09</t>
  </si>
  <si>
    <t>CBA_OthNonCurrLiabMovement_FC10</t>
  </si>
  <si>
    <t>A185</t>
  </si>
  <si>
    <t>CBA_CashflowFrOpAct_FLD</t>
  </si>
  <si>
    <t>CBA_CashflowFrOpAct_ACT1</t>
  </si>
  <si>
    <t>CBA_CashflowFrOpAct_ACT2</t>
  </si>
  <si>
    <t>CBA_CashflowFrOpAct_ACT3</t>
  </si>
  <si>
    <t>CBA_CashflowFrOpAct_FC01</t>
  </si>
  <si>
    <t>CBA_CashflowFrOpAct_FC02</t>
  </si>
  <si>
    <t>CBA_CashflowFrOpAct_FC03</t>
  </si>
  <si>
    <t>CBA_CashflowFrOpAct_FC04</t>
  </si>
  <si>
    <t>CBA_CashflowFrOpAct_FC05</t>
  </si>
  <si>
    <t>CBA_CashflowFrOpAct_FC06</t>
  </si>
  <si>
    <t>CBA_CashflowFrOpAct_FC07</t>
  </si>
  <si>
    <t>CBA_CashflowFrOpAct_FC08</t>
  </si>
  <si>
    <t>CBA_CashflowFrOpAct_FC09</t>
  </si>
  <si>
    <t>CBA_CashflowFrOpAct_FC10</t>
  </si>
  <si>
    <t>A197</t>
  </si>
  <si>
    <t>CBA_TotalLongTermHouseDA_FLD</t>
  </si>
  <si>
    <t>CBA_TotalLongTermHouseDA_FLD__c</t>
  </si>
  <si>
    <t>CBA_TotalLongTermHouseDA_ACT1</t>
  </si>
  <si>
    <t>CBA_TotalLongTermHouseDA_ACT2</t>
  </si>
  <si>
    <t>CBA_TotalLongTermHouseDA_ACT3</t>
  </si>
  <si>
    <t>CBA_TotalLongTermHouseDA_FC01</t>
  </si>
  <si>
    <t>CBA_TotalLongTermHouseDA_FC02</t>
  </si>
  <si>
    <t>CBA_TotalLongTermHouseDA_FC03</t>
  </si>
  <si>
    <t>CBA_TotalLongTermHouseDA_FC04</t>
  </si>
  <si>
    <t>CBA_TotalLongTermHouseDA_FC05</t>
  </si>
  <si>
    <t>CBA_TotalLongTermHouseDA_FC06</t>
  </si>
  <si>
    <t>CBA_TotalLongTermHouseDA_FC07</t>
  </si>
  <si>
    <t>CBA_TotalLongTermHouseDA_FC08</t>
  </si>
  <si>
    <t>CBA_TotalLongTermHouseDA_FC09</t>
  </si>
  <si>
    <t>CBA_TotalLongTermHouseDA_FC10</t>
  </si>
  <si>
    <t>A198</t>
  </si>
  <si>
    <t>CBA_TotalLongTermHouseTFR_FLD</t>
  </si>
  <si>
    <t>CBA_TotalLongTermHouseTFR_FLD__c</t>
  </si>
  <si>
    <t>CBA_TotalLongTermHouseTFR_ACT1</t>
  </si>
  <si>
    <t>CBA_TotalLongTermHouseTFR_ACT2</t>
  </si>
  <si>
    <t>CBA_TotalLongTermHouseTFR_ACT3</t>
  </si>
  <si>
    <t>CBA_TotalLongTermHouseTFR_FC01</t>
  </si>
  <si>
    <t>CBA_TotalLongTermHouseTFR_FC02</t>
  </si>
  <si>
    <t>CBA_TotalLongTermHouseTFR_FC03</t>
  </si>
  <si>
    <t>CBA_TotalLongTermHouseTFR_FC04</t>
  </si>
  <si>
    <t>CBA_TotalLongTermHouseTFR_FC05</t>
  </si>
  <si>
    <t>CBA_TotalLongTermHouseTFR_FC06</t>
  </si>
  <si>
    <t>CBA_TotalLongTermHouseTFR_FC07</t>
  </si>
  <si>
    <t>CBA_TotalLongTermHouseTFR_FC08</t>
  </si>
  <si>
    <t>CBA_TotalLongTermHouseTFR_FC09</t>
  </si>
  <si>
    <t>CBA_TotalLongTermHouseTFR_FC10</t>
  </si>
  <si>
    <t>A199</t>
  </si>
  <si>
    <t>CBA_NoUnitsMngedGov_FLD</t>
  </si>
  <si>
    <t>Number of housing units mngd (gov)</t>
  </si>
  <si>
    <t>CBA_NoUnitsMngedGov_FLD__c</t>
  </si>
  <si>
    <t>CBA_NoUnitsMngedGov_ACT1</t>
  </si>
  <si>
    <t>CBA_NoUnitsMngedGov_ACT2</t>
  </si>
  <si>
    <t>CBA_NoUnitsMngedGov_ACT3</t>
  </si>
  <si>
    <t>CBA_NoUnitsMngedGov_FC01</t>
  </si>
  <si>
    <t>CBA_NoUnitsMngedGov_FC02</t>
  </si>
  <si>
    <t>CBA_NoUnitsMngedGov_FC03</t>
  </si>
  <si>
    <t>CBA_NoUnitsMngedGov_FC04</t>
  </si>
  <si>
    <t>CBA_NoUnitsMngedGov_FC05</t>
  </si>
  <si>
    <t>CBA_NoUnitsMngedGov_FC06</t>
  </si>
  <si>
    <t>CBA_NoUnitsMngedGov_FC07</t>
  </si>
  <si>
    <t>CBA_NoUnitsMngedGov_FC08</t>
  </si>
  <si>
    <t>CBA_NoUnitsMngedGov_FC09</t>
  </si>
  <si>
    <t>CBA_NoUnitsMngedGov_FC10</t>
  </si>
  <si>
    <t>A200</t>
  </si>
  <si>
    <t>CBA_NoUnitsMngedOth_FLD</t>
  </si>
  <si>
    <t>Number of housing units mngd on behalf of oth entity</t>
  </si>
  <si>
    <t>CBA_NoUnitsMngedOth_FLD__c</t>
  </si>
  <si>
    <t>CBA_NoUnitsMngedOth_ACT1</t>
  </si>
  <si>
    <t>CBA_NoUnitsMngedOth_ACT2</t>
  </si>
  <si>
    <t>CBA_NoUnitsMngedOth_ACT3</t>
  </si>
  <si>
    <t>CBA_NoUnitsMngedOth_FC01</t>
  </si>
  <si>
    <t>CBA_NoUnitsMngedOth_FC02</t>
  </si>
  <si>
    <t>CBA_NoUnitsMngedOth_FC03</t>
  </si>
  <si>
    <t>CBA_NoUnitsMngedOth_FC04</t>
  </si>
  <si>
    <t>CBA_NoUnitsMngedOth_FC05</t>
  </si>
  <si>
    <t>CBA_NoUnitsMngedOth_FC06</t>
  </si>
  <si>
    <t>CBA_NoUnitsMngedOth_FC07</t>
  </si>
  <si>
    <t>CBA_NoUnitsMngedOth_FC08</t>
  </si>
  <si>
    <t>CBA_NoUnitsMngedOth_FC09</t>
  </si>
  <si>
    <t>CBA_NoUnitsMngedOth_FC10</t>
  </si>
  <si>
    <t>A201</t>
  </si>
  <si>
    <t>CBA_NoTenancyAgreements_FLD</t>
  </si>
  <si>
    <t>CBA_NoTenancyAgree_FLD__c</t>
  </si>
  <si>
    <t>CBA_NoTenancyAgree_ACT1</t>
  </si>
  <si>
    <t>CBA_NoTenancyAgree_ACT2</t>
  </si>
  <si>
    <t>CBA_NoTenancyAgree_ACT3</t>
  </si>
  <si>
    <t>CBA_NoTenancyAgree_FC01</t>
  </si>
  <si>
    <t>CBA_NoTenancyAgree_FC02</t>
  </si>
  <si>
    <t>CBA_NoTenancyAgree_FC03</t>
  </si>
  <si>
    <t>CBA_NoTenancyAgree_FC04</t>
  </si>
  <si>
    <t>CBA_NoTenancyAgree_FC05</t>
  </si>
  <si>
    <t>CBA_NoTenancyAgree_FC06</t>
  </si>
  <si>
    <t>CBA_NoTenancyAgree_FC07</t>
  </si>
  <si>
    <t>CBA_NoTenancyAgree_FC08</t>
  </si>
  <si>
    <t>CBA_NoTenancyAgree_FC09</t>
  </si>
  <si>
    <t>CBA_NoTenancyAgree_FC10</t>
  </si>
  <si>
    <t>A202</t>
  </si>
  <si>
    <t>CBA_AvgFTE_FLD</t>
  </si>
  <si>
    <t>CBA_AvgFTE_FLD__c</t>
  </si>
  <si>
    <t>CBA_AvgFTE_ACT1</t>
  </si>
  <si>
    <t>CBA_AvgFTE_ACT2</t>
  </si>
  <si>
    <t>CBA_AvgFTE_ACT3</t>
  </si>
  <si>
    <t>CBA_AvgFTE_FC01</t>
  </si>
  <si>
    <t>CBA_AvgFTE_FC02</t>
  </si>
  <si>
    <t>CBA_AvgFTE_FC03</t>
  </si>
  <si>
    <t>CBA_AvgFTE_FC04</t>
  </si>
  <si>
    <t>CBA_AvgFTE_FC05</t>
  </si>
  <si>
    <t>CBA_AvgFTE_FC06</t>
  </si>
  <si>
    <t>CBA_AvgFTE_FC07</t>
  </si>
  <si>
    <t>CBA_AvgFTE_FC08</t>
  </si>
  <si>
    <t>CBA_AvgFTE_FC09</t>
  </si>
  <si>
    <t>CBA_AvgFTE_FC10</t>
  </si>
  <si>
    <t>DF_TotalCostCHUnits_FLD</t>
  </si>
  <si>
    <t>Cost of new comm. housing (GST excl)</t>
  </si>
  <si>
    <t>Return_FPR_DF__c</t>
  </si>
  <si>
    <t>DF_TotalCostCHUnits_ACT</t>
  </si>
  <si>
    <t>DF_TotalCostCHUnits_FLD__c</t>
  </si>
  <si>
    <t>DF_TotalCostCHUnits_FC01</t>
  </si>
  <si>
    <t>DF_TotalCostCHUnits_FC02</t>
  </si>
  <si>
    <t>DF_TotalCostCHUnits_FC03</t>
  </si>
  <si>
    <t>DF_TotalCostCHUnits_FC04</t>
  </si>
  <si>
    <t>DF_TotalCostCHUnits_FC05</t>
  </si>
  <si>
    <t>DF_TotalCostCHUnits_FC06</t>
  </si>
  <si>
    <t>DF_TotalCostCHUnits_FC07</t>
  </si>
  <si>
    <t>DF_TotalCostCHUnits_FC08</t>
  </si>
  <si>
    <t>DF_TotalCostCHUnits_FC09</t>
  </si>
  <si>
    <t>DF_TotalCostCHUnits_FC10</t>
  </si>
  <si>
    <t>Sales proceeds (GST exclusive) (Enter as negative)</t>
  </si>
  <si>
    <t>DF_CHSalesProceeds_FLD</t>
  </si>
  <si>
    <t>Sales proceeds (GST excl) (Negative)</t>
  </si>
  <si>
    <t>DF_CHSalesProceeds_ACT</t>
  </si>
  <si>
    <t>DF_CHSalesProceeds_FLD__c</t>
  </si>
  <si>
    <t>DF_CHSalesProceeds_FC01</t>
  </si>
  <si>
    <t>DF_CHSalesProceeds_FC02</t>
  </si>
  <si>
    <t>DF_CHSalesProceeds_FC03</t>
  </si>
  <si>
    <t>DF_CHSalesProceeds_FC04</t>
  </si>
  <si>
    <t>DF_CHSalesProceeds_FC05</t>
  </si>
  <si>
    <t>DF_CHSalesProceeds_FC06</t>
  </si>
  <si>
    <t>DF_CHSalesProceeds_FC07</t>
  </si>
  <si>
    <t>DF_CHSalesProceeds_FC08</t>
  </si>
  <si>
    <t>DF_CHSalesProceeds_FC09</t>
  </si>
  <si>
    <t>DF_CHSalesProceeds_FC10</t>
  </si>
  <si>
    <t>DF_NumCHUntisDev_FLD</t>
  </si>
  <si>
    <t>Number(10,0)</t>
  </si>
  <si>
    <t>DF_NumCHUntisDev_ACT</t>
  </si>
  <si>
    <t>DF_NumCHUntisDev_FLD__c</t>
  </si>
  <si>
    <t>DF_NumCHUntisDev_FC01</t>
  </si>
  <si>
    <t>DF_NumCHUntisDev_FC02</t>
  </si>
  <si>
    <t>DF_NumCHUntisDev_FC03</t>
  </si>
  <si>
    <t>DF_NumCHUntisDev_FC04</t>
  </si>
  <si>
    <t>DF_NumCHUntisDev_FC05</t>
  </si>
  <si>
    <t>DF_NumCHUntisDev_FC06</t>
  </si>
  <si>
    <t>DF_NumCHUntisDev_FC07</t>
  </si>
  <si>
    <t>DF_NumCHUntisDev_FC08</t>
  </si>
  <si>
    <t>DF_NumCHUntisDev_FC09</t>
  </si>
  <si>
    <t>DF_NumCHUntisDev_FC10</t>
  </si>
  <si>
    <t>DF_NRASCapFundCH_FLD</t>
  </si>
  <si>
    <t>NRAS CH Capital Funding (GST exclusive)</t>
  </si>
  <si>
    <t>DF_NRASCapFundCH_ACT</t>
  </si>
  <si>
    <t>DF_NRASCapFundCH_FLD__c</t>
  </si>
  <si>
    <t>DF_NRASCapFundCH_FC01</t>
  </si>
  <si>
    <t>DF_NRASCapFundCH_FC02</t>
  </si>
  <si>
    <t>DF_NRASCapFundCH_FC03</t>
  </si>
  <si>
    <t>DF_NRASCapFundCH_FC04</t>
  </si>
  <si>
    <t>DF_NRASCapFundCH_FC05</t>
  </si>
  <si>
    <t>DF_NRASCapFundCH_FC06</t>
  </si>
  <si>
    <t>DF_NRASCapFundCH_FC07</t>
  </si>
  <si>
    <t>DF_NRASCapFundCH_FC08</t>
  </si>
  <si>
    <t>DF_NRASCapFundCH_FC09</t>
  </si>
  <si>
    <t>DF_NRASCapFundCH_FC10</t>
  </si>
  <si>
    <t>DF_GovCapFundCH_FLD</t>
  </si>
  <si>
    <t>DF_GovCapFundCH_ACT</t>
  </si>
  <si>
    <t>DF_GovCapFundCH_FLD__c</t>
  </si>
  <si>
    <t>DF_GovCapFundCH_FC01</t>
  </si>
  <si>
    <t>DF_GovCapFundCH_FC02</t>
  </si>
  <si>
    <t>DF_GovCapFundCH_FC03</t>
  </si>
  <si>
    <t>DF_GovCapFundCH_FC04</t>
  </si>
  <si>
    <t>DF_GovCapFundCH_FC05</t>
  </si>
  <si>
    <t>DF_GovCapFundCH_FC06</t>
  </si>
  <si>
    <t>DF_GovCapFundCH_FC07</t>
  </si>
  <si>
    <t>DF_GovCapFundCH_FC08</t>
  </si>
  <si>
    <t>DF_GovCapFundCH_FC09</t>
  </si>
  <si>
    <t>DF_GovCapFundCH_FC10</t>
  </si>
  <si>
    <t>DF_OtherGrantsCH_FLD</t>
  </si>
  <si>
    <t>Other CH grants (GST exclusive)</t>
  </si>
  <si>
    <t>DF_OtherGrantsCH_ACT</t>
  </si>
  <si>
    <t>DF_OtherGrantsCH_FLD__c</t>
  </si>
  <si>
    <t>DF_OtherGrantsCH_FC01</t>
  </si>
  <si>
    <t>DF_OtherGrantsCH_FC02</t>
  </si>
  <si>
    <t>DF_OtherGrantsCH_FC03</t>
  </si>
  <si>
    <t>DF_OtherGrantsCH_FC04</t>
  </si>
  <si>
    <t>DF_OtherGrantsCH_FC05</t>
  </si>
  <si>
    <t>DF_OtherGrantsCH_FC06</t>
  </si>
  <si>
    <t>DF_OtherGrantsCH_FC07</t>
  </si>
  <si>
    <t>DF_OtherGrantsCH_FC08</t>
  </si>
  <si>
    <t>DF_OtherGrantsCH_FC09</t>
  </si>
  <si>
    <t>DF_OtherGrantsCH_FC10</t>
  </si>
  <si>
    <t>DF_ProvContribCH_FLD</t>
  </si>
  <si>
    <t>Provider contrib - Cash rsrvs or in-kind</t>
  </si>
  <si>
    <t>DF_ProvContribCH_ACT</t>
  </si>
  <si>
    <t>DF_ProvContribCH_FLD__c</t>
  </si>
  <si>
    <t>DF_ProvContribCH_FC01</t>
  </si>
  <si>
    <t>DF_ProvContribCH_FC02</t>
  </si>
  <si>
    <t>DF_ProvContribCH_FC03</t>
  </si>
  <si>
    <t>DF_ProvContribCH_FC04</t>
  </si>
  <si>
    <t>DF_ProvContribCH_FC05</t>
  </si>
  <si>
    <t>DF_ProvContribCH_FC06</t>
  </si>
  <si>
    <t>DF_ProvContribCH_FC07</t>
  </si>
  <si>
    <t>DF_ProvContribCH_FC08</t>
  </si>
  <si>
    <t>DF_ProvContribCH_FC09</t>
  </si>
  <si>
    <t>DF_ProvContribCH_FC10</t>
  </si>
  <si>
    <t>DF_NonIntBearLoansCH_FLD</t>
  </si>
  <si>
    <t>Non-interest bearing CH loans</t>
  </si>
  <si>
    <t>DF_NonIntBearLoansCH_ACT</t>
  </si>
  <si>
    <t>DF_NonIntBearLoansCH_FLD__c</t>
  </si>
  <si>
    <t>DF_NonIntBearLoansCH_FC01</t>
  </si>
  <si>
    <t>DF_NonIntBearLoansCH_FC02</t>
  </si>
  <si>
    <t>DF_NonIntBearLoansCH_FC03</t>
  </si>
  <si>
    <t>DF_NonIntBearLoansCH_FC04</t>
  </si>
  <si>
    <t>DF_NonIntBearLoansCH_FC05</t>
  </si>
  <si>
    <t>DF_NonIntBearLoansCH_FC06</t>
  </si>
  <si>
    <t>DF_NonIntBearLoansCH_FC07</t>
  </si>
  <si>
    <t>DF_NonIntBearLoansCH_FC08</t>
  </si>
  <si>
    <t>DF_NonIntBearLoansCH_FC09</t>
  </si>
  <si>
    <t>DF_NonIntBearLoansCH_FC10</t>
  </si>
  <si>
    <t>DF_IntBearLoansCH_FLD</t>
  </si>
  <si>
    <t>Interest bearing CH loans</t>
  </si>
  <si>
    <t>DF_IntBearLoansCH_ACT</t>
  </si>
  <si>
    <t>DF_IntBearLoansCH_FLD__c</t>
  </si>
  <si>
    <t>DF_IntBearLoansCH_FC01</t>
  </si>
  <si>
    <t>DF_IntBearLoansCH_FC02</t>
  </si>
  <si>
    <t>DF_IntBearLoansCH_FC03</t>
  </si>
  <si>
    <t>DF_IntBearLoansCH_FC04</t>
  </si>
  <si>
    <t>DF_IntBearLoansCH_FC05</t>
  </si>
  <si>
    <t>DF_IntBearLoansCH_FC06</t>
  </si>
  <si>
    <t>DF_IntBearLoansCH_FC07</t>
  </si>
  <si>
    <t>DF_IntBearLoansCH_FC08</t>
  </si>
  <si>
    <t>DF_IntBearLoansCH_FC09</t>
  </si>
  <si>
    <t>DF_IntBearLoansCH_FC10</t>
  </si>
  <si>
    <t>DF_PartialLoansCH_FLD</t>
  </si>
  <si>
    <t>Partial loans used to fund comm. housing</t>
  </si>
  <si>
    <t>DF_PartialLoansCH_ACT</t>
  </si>
  <si>
    <t>DF_PartialLoansCH_FLD__c</t>
  </si>
  <si>
    <t>DF_PartialLoansCH_FC01</t>
  </si>
  <si>
    <t>DF_PartialLoansCH_FC02</t>
  </si>
  <si>
    <t>DF_PartialLoansCH_FC03</t>
  </si>
  <si>
    <t>DF_PartialLoansCH_FC04</t>
  </si>
  <si>
    <t>DF_PartialLoansCH_FC05</t>
  </si>
  <si>
    <t>DF_PartialLoansCH_FC06</t>
  </si>
  <si>
    <t>DF_PartialLoansCH_FC07</t>
  </si>
  <si>
    <t>DF_PartialLoansCH_FC08</t>
  </si>
  <si>
    <t>DF_PartialLoansCH_FC09</t>
  </si>
  <si>
    <t>DF_PartialLoansCH_FC10</t>
  </si>
  <si>
    <t>A36</t>
  </si>
  <si>
    <t>DF_TotalCostNewNonCHUnits_FLD</t>
  </si>
  <si>
    <t>Cost of new non-comm. housing (GST excl)</t>
  </si>
  <si>
    <t>DF_TotalCostNewNonCHUnits_ACT</t>
  </si>
  <si>
    <t>DF_TotalCostNewNonCHUnits_FLD__c</t>
  </si>
  <si>
    <t>DF_TotalCostNewNonCHUnits_FC01</t>
  </si>
  <si>
    <t>DF_TotalCostNewNonCHUnits_FC02</t>
  </si>
  <si>
    <t>DF_TotalCostNewNonCHUnits_FC03</t>
  </si>
  <si>
    <t>DF_TotalCostNewNonCHUnits_FC04</t>
  </si>
  <si>
    <t>DF_TotalCostNewNonCHUnits_FC05</t>
  </si>
  <si>
    <t>DF_TotalCostNewNonCHUnits_FC06</t>
  </si>
  <si>
    <t>DF_TotalCostNewNonCHUnits_FC07</t>
  </si>
  <si>
    <t>DF_TotalCostNewNonCHUnits_FC08</t>
  </si>
  <si>
    <t>DF_TotalCostNewNonCHUnits_FC09</t>
  </si>
  <si>
    <t>DF_TotalCostNewNonCHUnits_FC10</t>
  </si>
  <si>
    <t>DF_SalesProceeds_FLD</t>
  </si>
  <si>
    <t>DF_SalesProceeds_ACT</t>
  </si>
  <si>
    <t>DF_SalesProceeds_FLD__c</t>
  </si>
  <si>
    <t>DF_SalesProceeds_FC01</t>
  </si>
  <si>
    <t>DF_SalesProceeds_FC02</t>
  </si>
  <si>
    <t>DF_SalesProceeds_FC03</t>
  </si>
  <si>
    <t>DF_SalesProceeds_FC04</t>
  </si>
  <si>
    <t>DF_SalesProceeds_FC05</t>
  </si>
  <si>
    <t>DF_SalesProceeds_FC06</t>
  </si>
  <si>
    <t>DF_SalesProceeds_FC07</t>
  </si>
  <si>
    <t>DF_SalesProceeds_FC08</t>
  </si>
  <si>
    <t>DF_SalesProceeds_FC09</t>
  </si>
  <si>
    <t>DF_SalesProceeds_FC10</t>
  </si>
  <si>
    <t>DF_NumNonCHUntisDev_FLD</t>
  </si>
  <si>
    <t>No. of non comm. housing to be developed</t>
  </si>
  <si>
    <t>DF_NumNonCHUntisDev_ACT</t>
  </si>
  <si>
    <t>DF_NumNonCHUntisDev_FLD__c</t>
  </si>
  <si>
    <t>DF_NumNonCHUntisDev_FC01</t>
  </si>
  <si>
    <t>DF_NumNonCHUntisDev_FC02</t>
  </si>
  <si>
    <t>DF_NumNonCHUntisDev_FC03</t>
  </si>
  <si>
    <t>DF_NumNonCHUntisDev_FC04</t>
  </si>
  <si>
    <t>DF_NumNonCHUntisDev_FC05</t>
  </si>
  <si>
    <t>DF_NumNonCHUntisDev_FC06</t>
  </si>
  <si>
    <t>DF_NumNonCHUntisDev_FC07</t>
  </si>
  <si>
    <t>DF_NumNonCHUntisDev_FC08</t>
  </si>
  <si>
    <t>DF_NumNonCHUntisDev_FC09</t>
  </si>
  <si>
    <t>DF_NumNonCHUntisDev_FC10</t>
  </si>
  <si>
    <t>DF_GovCapFund_FLD</t>
  </si>
  <si>
    <t>DF_GovCapFund_FLD__c</t>
  </si>
  <si>
    <t>DF_GovCapFund_ACT</t>
  </si>
  <si>
    <t>DF_GovCapFund_FC01</t>
  </si>
  <si>
    <t>DF_GovCapFund_FC02</t>
  </si>
  <si>
    <t>DF_GovCapFund_FC03</t>
  </si>
  <si>
    <t>DF_GovCapFund_FC04</t>
  </si>
  <si>
    <t>DF_GovCapFund_FC05</t>
  </si>
  <si>
    <t>DF_GovCapFund_FC06</t>
  </si>
  <si>
    <t>DF_GovCapFund_FC07</t>
  </si>
  <si>
    <t>DF_GovCapFund_FC08</t>
  </si>
  <si>
    <t>DF_GovCapFund_FC09</t>
  </si>
  <si>
    <t>DF_GovCapFund_FC10</t>
  </si>
  <si>
    <t>DF_NRASCapFund_FLD</t>
  </si>
  <si>
    <t>DF_NRASCapFund_FLD__c</t>
  </si>
  <si>
    <t>DF_NRASCapFund_ACT</t>
  </si>
  <si>
    <t>DF_NRASCapFund_FC01</t>
  </si>
  <si>
    <t>DF_NRASCapFund_FC02</t>
  </si>
  <si>
    <t>DF_NRASCapFund_FC03</t>
  </si>
  <si>
    <t>DF_NRASCapFund_FC04</t>
  </si>
  <si>
    <t>DF_NRASCapFund_FC05</t>
  </si>
  <si>
    <t>DF_NRASCapFund_FC06</t>
  </si>
  <si>
    <t>DF_NRASCapFund_FC07</t>
  </si>
  <si>
    <t>DF_NRASCapFund_FC08</t>
  </si>
  <si>
    <t>DF_NRASCapFund_FC09</t>
  </si>
  <si>
    <t>DF_NRASCapFund_FC10</t>
  </si>
  <si>
    <t>DF_OtherGrants_FLD</t>
  </si>
  <si>
    <t>DF_OtherGrants_ACT</t>
  </si>
  <si>
    <t>DF_OtherGrants_FLD__c</t>
  </si>
  <si>
    <t>DF_OtherGrants_FC01</t>
  </si>
  <si>
    <t>DF_OtherGrants_FC02</t>
  </si>
  <si>
    <t>DF_OtherGrants_FC03</t>
  </si>
  <si>
    <t>DF_OtherGrants_FC04</t>
  </si>
  <si>
    <t>DF_OtherGrants_FC05</t>
  </si>
  <si>
    <t>DF_OtherGrants_FC06</t>
  </si>
  <si>
    <t>DF_OtherGrants_FC07</t>
  </si>
  <si>
    <t>DF_OtherGrants_FC08</t>
  </si>
  <si>
    <t>DF_OtherGrants_FC09</t>
  </si>
  <si>
    <t>DF_OtherGrants_FC10</t>
  </si>
  <si>
    <t>DF_ProvContrib_FLD</t>
  </si>
  <si>
    <t>DF_ProvContrib_ACT</t>
  </si>
  <si>
    <t>DF_ProvContrib_FLD__c</t>
  </si>
  <si>
    <t>DF_ProvContrib_FC01</t>
  </si>
  <si>
    <t>DF_ProvContrib_FC02</t>
  </si>
  <si>
    <t>DF_ProvContrib_FC03</t>
  </si>
  <si>
    <t>DF_ProvContrib_FC04</t>
  </si>
  <si>
    <t>DF_ProvContrib_FC05</t>
  </si>
  <si>
    <t>DF_ProvContrib_FC06</t>
  </si>
  <si>
    <t>DF_ProvContrib_FC07</t>
  </si>
  <si>
    <t>DF_ProvContrib_FC08</t>
  </si>
  <si>
    <t>DF_ProvContrib_FC09</t>
  </si>
  <si>
    <t>DF_ProvContrib_FC10</t>
  </si>
  <si>
    <t>DF_NonIntBearLoans_FLD</t>
  </si>
  <si>
    <t>DF_NonIntBearLoans_ACT</t>
  </si>
  <si>
    <t>DF_NonIntBearLoans_FLD__c</t>
  </si>
  <si>
    <t>DF_NonIntBearLoans_FC01</t>
  </si>
  <si>
    <t>DF_NonIntBearLoans_FC02</t>
  </si>
  <si>
    <t>DF_NonIntBearLoans_FC03</t>
  </si>
  <si>
    <t>DF_NonIntBearLoans_FC04</t>
  </si>
  <si>
    <t>DF_NonIntBearLoans_FC05</t>
  </si>
  <si>
    <t>DF_NonIntBearLoans_FC06</t>
  </si>
  <si>
    <t>DF_NonIntBearLoans_FC07</t>
  </si>
  <si>
    <t>DF_NonIntBearLoans_FC08</t>
  </si>
  <si>
    <t>DF_NonIntBearLoans_FC09</t>
  </si>
  <si>
    <t>DF_NonIntBearLoans_FC10</t>
  </si>
  <si>
    <t>DF_IntBearLoans_FLD</t>
  </si>
  <si>
    <t>DF_IntBearLoans_ACT</t>
  </si>
  <si>
    <t>DF_IntBearLoans_FLD__c</t>
  </si>
  <si>
    <t>DF_IntBearLoans_FC01</t>
  </si>
  <si>
    <t>DF_IntBearLoans_FC02</t>
  </si>
  <si>
    <t>DF_IntBearLoans_FC03</t>
  </si>
  <si>
    <t>DF_IntBearLoans_FC04</t>
  </si>
  <si>
    <t>DF_IntBearLoans_FC05</t>
  </si>
  <si>
    <t>DF_IntBearLoans_FC06</t>
  </si>
  <si>
    <t>DF_IntBearLoans_FC07</t>
  </si>
  <si>
    <t>DF_IntBearLoans_FC08</t>
  </si>
  <si>
    <t>DF_IntBearLoans_FC09</t>
  </si>
  <si>
    <t>DF_IntBearLoans_FC10</t>
  </si>
  <si>
    <t>Loans partially used to fund non community housing units</t>
  </si>
  <si>
    <t>DF_PartialLoans_FLD</t>
  </si>
  <si>
    <r>
      <t xml:space="preserve">Loans partially used </t>
    </r>
    <r>
      <rPr>
        <b/>
        <sz val="9"/>
        <color indexed="56"/>
        <rFont val="Calibri"/>
        <family val="2"/>
      </rPr>
      <t>non</t>
    </r>
    <r>
      <rPr>
        <sz val="9"/>
        <color indexed="56"/>
        <rFont val="Calibri"/>
        <family val="2"/>
      </rPr>
      <t xml:space="preserve"> comm. housing</t>
    </r>
  </si>
  <si>
    <t>DF_PartialLoans_ACT</t>
  </si>
  <si>
    <t>DF_PartialLoans_FLD__c</t>
  </si>
  <si>
    <t>DF_PartialLoans_FC01</t>
  </si>
  <si>
    <t>DF_PartialLoans_FC02</t>
  </si>
  <si>
    <t>DF_PartialLoans_FC03</t>
  </si>
  <si>
    <t>DF_PartialLoans_FC04</t>
  </si>
  <si>
    <t>DF_PartialLoans_FC05</t>
  </si>
  <si>
    <t>DF_PartialLoans_FC06</t>
  </si>
  <si>
    <t>DF_PartialLoans_FC07</t>
  </si>
  <si>
    <t>DF_PartialLoans_FC08</t>
  </si>
  <si>
    <t>DF_PartialLoans_FC09</t>
  </si>
  <si>
    <t>DF_PartialLoans_FC10</t>
  </si>
  <si>
    <t>DF_CapInterest_FLD</t>
  </si>
  <si>
    <t>DF_CapInterest_ACT</t>
  </si>
  <si>
    <t>DF_CapInterest_FLD__c</t>
  </si>
  <si>
    <t>DF_CapInterest_FC01</t>
  </si>
  <si>
    <t>DF_CapInterest_FC02</t>
  </si>
  <si>
    <t>DF_CapInterest_FC03</t>
  </si>
  <si>
    <t>DF_CapInterest_FC04</t>
  </si>
  <si>
    <t>DF_CapInterest_FC05</t>
  </si>
  <si>
    <t>DF_CapInterest_FC06</t>
  </si>
  <si>
    <t>DF_CapInterest_FC07</t>
  </si>
  <si>
    <t>DF_CapInterest_FC08</t>
  </si>
  <si>
    <t>DF_CapInterest_FC09</t>
  </si>
  <si>
    <t>DF_CapInterest_FC10</t>
  </si>
  <si>
    <t>DF_CapExpMaintRepairs_FLD</t>
  </si>
  <si>
    <t>Capital exp. in maint. and major repairs</t>
  </si>
  <si>
    <t>DF_CapExpMaintRepairs_ACT</t>
  </si>
  <si>
    <t>DF_CapExpMaintRepairs_FLD__c</t>
  </si>
  <si>
    <t>DF_CapExpMaintRepairs_FC01</t>
  </si>
  <si>
    <t>DF_CapExpMaintRepairs_FC02</t>
  </si>
  <si>
    <t>DF_CapExpMaintRepairs_FC03</t>
  </si>
  <si>
    <t>DF_CapExpMaintRepairs_FC04</t>
  </si>
  <si>
    <t>DF_CapExpMaintRepairs_FC05</t>
  </si>
  <si>
    <t>DF_CapExpMaintRepairs_FC06</t>
  </si>
  <si>
    <t>DF_CapExpMaintRepairs_FC07</t>
  </si>
  <si>
    <t>DF_CapExpMaintRepairs_FC08</t>
  </si>
  <si>
    <t>DF_CapExpMaintRepairs_FC09</t>
  </si>
  <si>
    <t>DF_CapExpMaintRepairs_FC10</t>
  </si>
  <si>
    <t>DF_CostMgIntRateRisk_FLD</t>
  </si>
  <si>
    <t>Cost incurred to manage int. rate risk</t>
  </si>
  <si>
    <t>DF_CostMgIntRateRisk_ACT</t>
  </si>
  <si>
    <t>DF_CostMgIntRateRisk_FLD__c</t>
  </si>
  <si>
    <t>DF_CostMgIntRateRisk_FC01</t>
  </si>
  <si>
    <t>DF_CostMgIntRateRisk_FC02</t>
  </si>
  <si>
    <t>DF_CostMgIntRateRisk_FC03</t>
  </si>
  <si>
    <t>DF_CostMgIntRateRisk_FC04</t>
  </si>
  <si>
    <t>DF_CostMgIntRateRisk_FC05</t>
  </si>
  <si>
    <t>DF_CostMgIntRateRisk_FC06</t>
  </si>
  <si>
    <t>DF_CostMgIntRateRisk_FC07</t>
  </si>
  <si>
    <t>DF_CostMgIntRateRisk_FC08</t>
  </si>
  <si>
    <t>DF_CostMgIntRateRisk_FC09</t>
  </si>
  <si>
    <t>DF_CostMgIntRateRisk_FC10</t>
  </si>
  <si>
    <t>DF_LoanRepay12mths_FLD</t>
  </si>
  <si>
    <t>Return_FPR_DF_Loan__c</t>
  </si>
  <si>
    <t>DF_LoanRepay12mths_LastP</t>
  </si>
  <si>
    <t>DF_LoanRepay12mths_FLD__c</t>
  </si>
  <si>
    <t>Loans repayable within 12 months (Movement)</t>
  </si>
  <si>
    <t>DF_LoanRepay12mthsMvmnt_FLD</t>
  </si>
  <si>
    <t>Movement of Loans repayable within 12 months</t>
  </si>
  <si>
    <t>DF_LoanRepay12mths_Move</t>
  </si>
  <si>
    <t>DF_LoanRepay12mthsMvmnt_FLD__c</t>
  </si>
  <si>
    <t>A70</t>
  </si>
  <si>
    <t>DF_LoanRepay1_2yrs_FLD</t>
  </si>
  <si>
    <t>DF_LoanRepay1_2yrs_LastP</t>
  </si>
  <si>
    <t>DF_LoanRepay1_2yrs_FLD__c</t>
  </si>
  <si>
    <t>Loans repayable between 1 and 2 years (Movement)</t>
  </si>
  <si>
    <t>DF_LoanRepay1_2yrsMvmnt_FLD</t>
  </si>
  <si>
    <t>Movement of Loans repayable between 1 and 2 years</t>
  </si>
  <si>
    <t>DF_LoanRepay1_2yrs_Move</t>
  </si>
  <si>
    <t>DF_LoanRepay1_2yrsMvmnt_FLD__c</t>
  </si>
  <si>
    <t>DF_LoanRepayGtr2yrs_FLD</t>
  </si>
  <si>
    <t>DF_LoanRepayGtr2yrs_LastP</t>
  </si>
  <si>
    <t>DF_LoanRepayGtr2yrs_FLD__c</t>
  </si>
  <si>
    <t>Loans repayable in more than 2 years (Movement)</t>
  </si>
  <si>
    <t>DF_LoanRepayGtr2yrsMvmnt_FLD</t>
  </si>
  <si>
    <t>Movement of Loans repayable in more than 2 years</t>
  </si>
  <si>
    <t>DF_LoanRepayGtr2yrs_Move</t>
  </si>
  <si>
    <t>DF_LoanRepayGtr2yrsMvmnt_FLD__c</t>
  </si>
  <si>
    <t>DF_NetIssueCosts_FLD</t>
  </si>
  <si>
    <t>DF_NetIssueCosts_LastP</t>
  </si>
  <si>
    <t>DF_NetIssueCosts_FLD__c</t>
  </si>
  <si>
    <t>Net issue costs (Movement)</t>
  </si>
  <si>
    <t>DF_NetIssueCostsMvmnt_FLD</t>
  </si>
  <si>
    <t>Movement of Net issue costs</t>
  </si>
  <si>
    <t>DF_NetIssueCosts_Move</t>
  </si>
  <si>
    <t>DF_NetIssueCostsMvmnt_FLD__c</t>
  </si>
  <si>
    <t>FY End Date Last Period</t>
  </si>
  <si>
    <t>B67</t>
  </si>
  <si>
    <t>DF_FY_End_Date_Last_Period</t>
  </si>
  <si>
    <t>DF_FY_End_Date_Last_Period__c</t>
  </si>
  <si>
    <t>FY End Date This Period</t>
  </si>
  <si>
    <t>D67</t>
  </si>
  <si>
    <t>DF_FY_End_Date_This_Period</t>
  </si>
  <si>
    <t>DF_FY_End_Date_This_Period__c</t>
  </si>
  <si>
    <t>B66</t>
  </si>
  <si>
    <t>DF_FY_Year_Type</t>
  </si>
  <si>
    <t>DF_FY_Year_Type__c</t>
  </si>
  <si>
    <t>B78</t>
  </si>
  <si>
    <t>DF_FY_End_Date_Financier</t>
  </si>
  <si>
    <t>Return_FPR_DF_Financier__c</t>
  </si>
  <si>
    <t>DF_FY_End_Date__c</t>
  </si>
  <si>
    <t>DF_FY_Year_Type_Financier</t>
  </si>
  <si>
    <t>A78</t>
  </si>
  <si>
    <t>DF_NameofLender_FLD</t>
  </si>
  <si>
    <t>DF_NameofLender_ROW1</t>
  </si>
  <si>
    <t>DF_NameofLender_FLD__c</t>
  </si>
  <si>
    <t>Create row in CHRIS if populated in S/S</t>
  </si>
  <si>
    <t>DF_NameofLender_ROW2</t>
  </si>
  <si>
    <t>DF_NameofLender_ROW3</t>
  </si>
  <si>
    <t>DF_NameofLender_ROW4</t>
  </si>
  <si>
    <t>DF_NameofLender_ROW5</t>
  </si>
  <si>
    <t>DF_NameofLender_ROW6</t>
  </si>
  <si>
    <t>DF_NameofLender_ROW7</t>
  </si>
  <si>
    <t>Amount drawn at end of "Reporting Year"</t>
  </si>
  <si>
    <t>C78</t>
  </si>
  <si>
    <t>DF_AmtDrawn_FLD</t>
  </si>
  <si>
    <t>Currency(16, 2)</t>
  </si>
  <si>
    <t>DF_AmtDrawn_ROW1</t>
  </si>
  <si>
    <t>DF_AmtDrawn_FLD__c</t>
  </si>
  <si>
    <t>DF_AmtDrawn_ROW2</t>
  </si>
  <si>
    <t>DF_AmtDrawn_ROW3</t>
  </si>
  <si>
    <t>DF_AmtDrawn_ROW4</t>
  </si>
  <si>
    <t>DF_AmtDrawn_ROW5</t>
  </si>
  <si>
    <t>DF_AmtDrawn_ROW6</t>
  </si>
  <si>
    <t>DF_AmtDrawn_ROW7</t>
  </si>
  <si>
    <t>D78</t>
  </si>
  <si>
    <t>DF_TotalFacility_FLD</t>
  </si>
  <si>
    <t>DF_TotalFacility_ROW1</t>
  </si>
  <si>
    <t>DF_TotalFacility_FLD__c</t>
  </si>
  <si>
    <t>DF_TotalFacility_ROW2</t>
  </si>
  <si>
    <t>DF_TotalFacility_ROW3</t>
  </si>
  <si>
    <t>DF_TotalFacility_ROW4</t>
  </si>
  <si>
    <t>DF_TotalFacility_ROW5</t>
  </si>
  <si>
    <t>DF_TotalFacility_ROW6</t>
  </si>
  <si>
    <t>DF_TotalFacility_ROW7</t>
  </si>
  <si>
    <t>E78</t>
  </si>
  <si>
    <t>DF_LoanTermYears_FLD</t>
  </si>
  <si>
    <t>Number(2, 2)</t>
  </si>
  <si>
    <t>DF_LoanTermYears_ROW1</t>
  </si>
  <si>
    <t>DF_LoanTermYears_FLD__c</t>
  </si>
  <si>
    <t>DF_LoanTermYears_ROW2</t>
  </si>
  <si>
    <t>DF_LoanTermYears_ROW3</t>
  </si>
  <si>
    <t>DF_LoanTermYears_ROW4</t>
  </si>
  <si>
    <t>DF_LoanTermYears_ROW5</t>
  </si>
  <si>
    <t>DF_LoanTermYears_ROW6</t>
  </si>
  <si>
    <t>DF_LoanTermYears_ROW7</t>
  </si>
  <si>
    <t>F78</t>
  </si>
  <si>
    <t>DF_LoanType_FLD</t>
  </si>
  <si>
    <t>Picklist</t>
  </si>
  <si>
    <t>Fixed, Variable, Other</t>
  </si>
  <si>
    <t>DF_LoanType_ROW1</t>
  </si>
  <si>
    <t>DF_LoanType_FLD__c</t>
  </si>
  <si>
    <t>DF_LoanType_ROW2</t>
  </si>
  <si>
    <t>DF_LoanType_ROW3</t>
  </si>
  <si>
    <t>DF_LoanType_ROW4</t>
  </si>
  <si>
    <t>DF_LoanType_ROW5</t>
  </si>
  <si>
    <t>DF_LoanType_ROW6</t>
  </si>
  <si>
    <t>DF_LoanType_ROW7</t>
  </si>
  <si>
    <t>G78</t>
  </si>
  <si>
    <t>DF_AvgIntRate_FLD</t>
  </si>
  <si>
    <t>Percent(2, 2)</t>
  </si>
  <si>
    <t>DF_AvgIntRate_ROW1</t>
  </si>
  <si>
    <t>DF_AvgIntRate_FLD__c</t>
  </si>
  <si>
    <t>DF_AvgIntRate_ROW2</t>
  </si>
  <si>
    <t>DF_AvgIntRate_ROW3</t>
  </si>
  <si>
    <t>DF_AvgIntRate_ROW4</t>
  </si>
  <si>
    <t>DF_AvgIntRate_ROW5</t>
  </si>
  <si>
    <t>DF_AvgIntRate_ROW6</t>
  </si>
  <si>
    <t>DF_AvgIntRate_ROW7</t>
  </si>
  <si>
    <t>H78</t>
  </si>
  <si>
    <t>DF_Hedged_FLD</t>
  </si>
  <si>
    <t>Yes, No</t>
  </si>
  <si>
    <t>DF_Hedged_ROW1</t>
  </si>
  <si>
    <t>DF_Hedged_FLD__c</t>
  </si>
  <si>
    <t>DF_Hedged_ROW2</t>
  </si>
  <si>
    <t>DF_Hedged_ROW3</t>
  </si>
  <si>
    <t>DF_Hedged_ROW4</t>
  </si>
  <si>
    <t>DF_Hedged_ROW5</t>
  </si>
  <si>
    <t>DF_Hedged_ROW6</t>
  </si>
  <si>
    <t>DF_Hedged_ROW7</t>
  </si>
  <si>
    <t>RATIO_FY_Year_Type_ACT3</t>
  </si>
  <si>
    <t>Return_FPR_RATIOs__c</t>
  </si>
  <si>
    <t>RATIO_FY_Year_Type__c</t>
  </si>
  <si>
    <t>Ratio</t>
  </si>
  <si>
    <t>G16</t>
  </si>
  <si>
    <t>RATIO_FY_End_Date_ACT3</t>
  </si>
  <si>
    <t>RATIO_FY_End_Date__c</t>
  </si>
  <si>
    <t>RATIO_OperatingEBITDAMargin_FLD</t>
  </si>
  <si>
    <t>RATIO_OperatingEBITDAMargin_FLD__c</t>
  </si>
  <si>
    <t>Percent(10,0)</t>
  </si>
  <si>
    <t>RATIO_OperatingEBITDAMargin_ACT3</t>
  </si>
  <si>
    <t>RATIO_WorkingCaptialRatio_FLD</t>
  </si>
  <si>
    <t>RATIO_WorkingCaptialRatio_FLD__c</t>
  </si>
  <si>
    <t>Number(10,2)</t>
  </si>
  <si>
    <t>G17</t>
  </si>
  <si>
    <t>RATIO_WorkingCaptialRatio_ACT3</t>
  </si>
  <si>
    <t>RATIO_AmendedQuickRatio_FLD</t>
  </si>
  <si>
    <t>RATIO_AmendedQuickRatio_FLD__c</t>
  </si>
  <si>
    <t>G18</t>
  </si>
  <si>
    <t>RATIO_AmendedQuickRatio_ACT3</t>
  </si>
  <si>
    <t>RATIO_OperatingCashFlow_FLD</t>
  </si>
  <si>
    <t>RATIO_OperatingCashFlow_FLD__c</t>
  </si>
  <si>
    <t>G19</t>
  </si>
  <si>
    <t>RATIO_OperatingCashFlow_ACT3</t>
  </si>
  <si>
    <t>RATIO_GearingRatio_FLD</t>
  </si>
  <si>
    <t>RATIO_GearingRatio_FLD__c</t>
  </si>
  <si>
    <t>G20</t>
  </si>
  <si>
    <t>RATIO_GearingRatio_ACT3</t>
  </si>
  <si>
    <t>RATIO_InterestCover_FLD</t>
  </si>
  <si>
    <t>RATIO_InterestCover_FLD__c</t>
  </si>
  <si>
    <t>G21</t>
  </si>
  <si>
    <t>RATIO_InterestCover_ACT3</t>
  </si>
  <si>
    <t>RATIO_DebtServiceability_FLD</t>
  </si>
  <si>
    <t>RATIO_DebtServiceability_FLD__c</t>
  </si>
  <si>
    <t>G22</t>
  </si>
  <si>
    <t>RATIO_DebtServiceability_ACT3</t>
  </si>
  <si>
    <t>RATIO_ReturnOnAssets_FLD</t>
  </si>
  <si>
    <t>RATIO_ReturnOnAssets_FLD__c</t>
  </si>
  <si>
    <t>G23</t>
  </si>
  <si>
    <t>RATIO_ReturnOnAssets_ACT3</t>
  </si>
  <si>
    <t>A24</t>
  </si>
  <si>
    <t>RATIO_CashCostOfCaptial_FLD</t>
  </si>
  <si>
    <t>RATIO_CashCostOfCaptial_FLD__c</t>
  </si>
  <si>
    <t>G24</t>
  </si>
  <si>
    <t>RATIO_CashCostOfCaptial_ACT3</t>
  </si>
  <si>
    <t>DF_NetCHCost_FLD</t>
  </si>
  <si>
    <t>Formula(Currency)</t>
  </si>
  <si>
    <t>DF_NetCHCost_ACT</t>
  </si>
  <si>
    <t>DF_NetCHCost_FC01</t>
  </si>
  <si>
    <t>DF_NetCHCost_FC02</t>
  </si>
  <si>
    <t>DF_NetCHCost_FC03</t>
  </si>
  <si>
    <t>DF_NetCHCost_FC04</t>
  </si>
  <si>
    <t>DF_NetCHCost_FC05</t>
  </si>
  <si>
    <t>DF_NetCHCost_FC06</t>
  </si>
  <si>
    <t>DF_NetCHCost_FC07</t>
  </si>
  <si>
    <t>DF_NetCHCost_FC08</t>
  </si>
  <si>
    <t>DF_NetCHCost_FC09</t>
  </si>
  <si>
    <t>DF_NetCHCost_FC10</t>
  </si>
  <si>
    <t>DF_TotalCH_FLD</t>
  </si>
  <si>
    <t>DF_TotalCH_ACT</t>
  </si>
  <si>
    <t>DF_TotalCH_FC01</t>
  </si>
  <si>
    <t>DF_TotalCH_FC02</t>
  </si>
  <si>
    <t>DF_TotalCH_FC03</t>
  </si>
  <si>
    <t>DF_TotalCH_FC04</t>
  </si>
  <si>
    <t>DF_TotalCH_FC05</t>
  </si>
  <si>
    <t>DF_TotalCH_FC06</t>
  </si>
  <si>
    <t>DF_TotalCH_FC07</t>
  </si>
  <si>
    <t>DF_TotalCH_FC08</t>
  </si>
  <si>
    <t>DF_TotalCH_FC09</t>
  </si>
  <si>
    <t>DF_TotalCH_FC10</t>
  </si>
  <si>
    <t>DF_NetCost_FLD</t>
  </si>
  <si>
    <t>DF_NetCost_ACT</t>
  </si>
  <si>
    <t>DF_NetCost_FC01</t>
  </si>
  <si>
    <t>DF_NetCost_FC02</t>
  </si>
  <si>
    <t>DF_NetCost_FC03</t>
  </si>
  <si>
    <t>DF_NetCost_FC04</t>
  </si>
  <si>
    <t>DF_NetCost_FC05</t>
  </si>
  <si>
    <t>DF_NetCost_FC06</t>
  </si>
  <si>
    <t>DF_NetCost_FC07</t>
  </si>
  <si>
    <t>DF_NetCost_FC08</t>
  </si>
  <si>
    <t>DF_NetCost_FC09</t>
  </si>
  <si>
    <t>DF_NetCost_FC10</t>
  </si>
  <si>
    <t>A49</t>
  </si>
  <si>
    <t>DF_Total_FLD</t>
  </si>
  <si>
    <t>DF_Total_ACT</t>
  </si>
  <si>
    <t>DF_Total_FC01</t>
  </si>
  <si>
    <t>DF_Total_FC02</t>
  </si>
  <si>
    <t>DF_Total_FC03</t>
  </si>
  <si>
    <t>DF_Total_FC04</t>
  </si>
  <si>
    <t>DF_Total_FC05</t>
  </si>
  <si>
    <t>DF_Total_FC06</t>
  </si>
  <si>
    <t>DF_Total_FC07</t>
  </si>
  <si>
    <t>DF_Total_FC08</t>
  </si>
  <si>
    <t>DF_Total_FC09</t>
  </si>
  <si>
    <t>DF_Total_FC10</t>
  </si>
  <si>
    <t>DF_LoanRepay12mths_ThisP</t>
  </si>
  <si>
    <t>DF_LoanRepay1-2yrs_ThisP</t>
  </si>
  <si>
    <t>DF_LoanRepayGtr2yrs_ThisP</t>
  </si>
  <si>
    <t>DF_TotalLoanOutstand_FLD</t>
  </si>
  <si>
    <t>DF_TotalLoanOutstand_LastP</t>
  </si>
  <si>
    <t>DF_TotalLoanOutstand_Move</t>
  </si>
  <si>
    <t>DF_TotalLoanOutstand_ThisP</t>
  </si>
  <si>
    <t>DF_NetIssueCosts_ThisP</t>
  </si>
  <si>
    <t>DF_NetLoanOutstand_FLD</t>
  </si>
  <si>
    <t>DF_NetLoanOutstand_LastP</t>
  </si>
  <si>
    <t>DF_NetLoanOutstand_Move</t>
  </si>
  <si>
    <t>DF_NetLoanOutstand_thisP</t>
  </si>
  <si>
    <t>Financial Year Type</t>
  </si>
  <si>
    <t>A11</t>
  </si>
  <si>
    <t>DF_FY_Year_Type_ACT</t>
  </si>
  <si>
    <t>DF_FY_Year_Type_FC01</t>
  </si>
  <si>
    <t>DF_FY_Year_Type_FC02</t>
  </si>
  <si>
    <t>DF_FY_Year_Type_FC03</t>
  </si>
  <si>
    <t>DF_FY_Year_Type_FC04</t>
  </si>
  <si>
    <t>DF_FY_Year_Type_FC05</t>
  </si>
  <si>
    <t>DF_FY_Year_Type_FC06</t>
  </si>
  <si>
    <t>DF_FY_Year_Type_FC07</t>
  </si>
  <si>
    <t>DF_FY_Year_Type_FC08</t>
  </si>
  <si>
    <t>DF_FY_Year_Type_FC09</t>
  </si>
  <si>
    <t>DF_FY_Year_Type_FC10</t>
  </si>
  <si>
    <t>Financial Year</t>
  </si>
  <si>
    <t>A12</t>
  </si>
  <si>
    <t>DF_FY_End_Date</t>
  </si>
  <si>
    <t>FY Year</t>
  </si>
  <si>
    <t>DF_FY_End_Date_ACT</t>
  </si>
  <si>
    <t>DF_FY_End_Date_FC01</t>
  </si>
  <si>
    <t>DF_FY_End_Date_FC02</t>
  </si>
  <si>
    <t>DF_FY_End_Date_FC03</t>
  </si>
  <si>
    <t>DF_FY_End_Date_FC04</t>
  </si>
  <si>
    <t>DF_FY_End_Date_FC05</t>
  </si>
  <si>
    <t>DF_FY_End_Date_FC06</t>
  </si>
  <si>
    <t>DF_FY_End_Date_FC07</t>
  </si>
  <si>
    <t>DF_FY_End_Date_FC08</t>
  </si>
  <si>
    <t>DF_FY_End_Date_FC09</t>
  </si>
  <si>
    <t>DF_FY_End_Date_FC10</t>
  </si>
  <si>
    <t>CBA_TotalOpExp_FLD</t>
  </si>
  <si>
    <t>CBA_Total_Operating_Expenses_FLD__c</t>
  </si>
  <si>
    <t>CBA_TotalOpExp_ACT1</t>
  </si>
  <si>
    <t>CBA_TotalOpExp_ACT2</t>
  </si>
  <si>
    <t>CBA_TotalOpExp_ACT3</t>
  </si>
  <si>
    <t>CBA_TotalOpExp_FC01</t>
  </si>
  <si>
    <t>CBA_TotalOpExp_FC02</t>
  </si>
  <si>
    <t>CBA_TotalOpExp_FC03</t>
  </si>
  <si>
    <t>CBA_TotalOpExp_FC04</t>
  </si>
  <si>
    <t>CBA_TotalOpExp_FC05</t>
  </si>
  <si>
    <t>CBA_TotalOpExp_FC06</t>
  </si>
  <si>
    <t>CBA_TotalOpExp_FC07</t>
  </si>
  <si>
    <t>CBA_TotalOpExp_FC08</t>
  </si>
  <si>
    <t>CBA_TotalOpExp_FC09</t>
  </si>
  <si>
    <t>CBA_TotalOpExp_FC10</t>
  </si>
  <si>
    <t>CBA_ContribBusSegment_FLD</t>
  </si>
  <si>
    <t>Contributions from Business Segments</t>
  </si>
  <si>
    <t>CBA_Contrib_from_Business_Segments_FLD__c</t>
  </si>
  <si>
    <t>CBA_ContribBusSegment_ACT1</t>
  </si>
  <si>
    <t>CBA_ContribBusSegment_ACT2</t>
  </si>
  <si>
    <t>CBA_ContribBusSegment_ACT3</t>
  </si>
  <si>
    <t>CBA_ContribBusSegment_FC01</t>
  </si>
  <si>
    <t>CBA_ContribBusSegment_FC02</t>
  </si>
  <si>
    <t>CBA_ContribBusSegment_FC03</t>
  </si>
  <si>
    <t>CBA_ContribBusSegment_FC04</t>
  </si>
  <si>
    <t>CBA_ContribBusSegment_FC05</t>
  </si>
  <si>
    <t>CBA_ContribBusSegment_FC06</t>
  </si>
  <si>
    <t>CBA_ContribBusSegment_FC07</t>
  </si>
  <si>
    <t>CBA_ContribBusSegment_FC08</t>
  </si>
  <si>
    <t>CBA_ContribBusSegment_FC09</t>
  </si>
  <si>
    <t>CBA_ContribBusSegment_FC10</t>
  </si>
  <si>
    <t>CBA_EBITDA_FLD__c</t>
  </si>
  <si>
    <t>CBA_EBIT_FLD__c</t>
  </si>
  <si>
    <t>CBA_Net_Surplus_FLD__c</t>
  </si>
  <si>
    <t>CBA_OpEBITDA_FLD</t>
  </si>
  <si>
    <t>CBA_Operating_EBITDA_FLD__c</t>
  </si>
  <si>
    <t>CBA_OpEBITDA_ACT1</t>
  </si>
  <si>
    <t>CBA_OpEBITDA_ACT2</t>
  </si>
  <si>
    <t>CBA_OpEBITDA_ACT3</t>
  </si>
  <si>
    <t>CBA_OpEBITDA_FC01</t>
  </si>
  <si>
    <t>CBA_OpEBITDA_FC02</t>
  </si>
  <si>
    <t>CBA_OpEBITDA_FC03</t>
  </si>
  <si>
    <t>CBA_OpEBITDA_FC04</t>
  </si>
  <si>
    <t>CBA_OpEBITDA_FC05</t>
  </si>
  <si>
    <t>CBA_OpEBITDA_FC06</t>
  </si>
  <si>
    <t>CBA_OpEBITDA_FC07</t>
  </si>
  <si>
    <t>CBA_OpEBITDA_FC08</t>
  </si>
  <si>
    <t>CBA_OpEBITDA_FC09</t>
  </si>
  <si>
    <t>CBA_OpEBITDA_FC10</t>
  </si>
  <si>
    <t>CBA_OpEBIT_FLD</t>
  </si>
  <si>
    <t>CBA_Operating_EBIT_FLD__c</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</si>
  <si>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</si>
  <si>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</si>
  <si>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</si>
  <si>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</si>
  <si>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</si>
  <si>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</si>
  <si>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</si>
  <si>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</si>
  <si>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</si>
  <si>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</si>
  <si>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</si>
  <si>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</si>
  <si>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</si>
  <si>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CBA_Net_Operating_Surplus_FLD__c</t>
  </si>
  <si>
    <t>Total Current Assets</t>
  </si>
  <si>
    <t>CBA_TotalCurrAsset_FLD</t>
  </si>
  <si>
    <t>CBA_Total_Current_assets_FLD__c</t>
  </si>
  <si>
    <t>CBA_TotalCurrAsset_ACT1</t>
  </si>
  <si>
    <t>CBA_TotalCurrAsset_ACT2</t>
  </si>
  <si>
    <t>CBA_TotalCurrAsset_ACT3</t>
  </si>
  <si>
    <t>CBA_TotalCurrAsset_FC01</t>
  </si>
  <si>
    <t>CBA_TotalCurrAsset_FC02</t>
  </si>
  <si>
    <t>CBA_TotalCurrAsset_FC03</t>
  </si>
  <si>
    <t>CBA_TotalCurrAsset_FC04</t>
  </si>
  <si>
    <t>CBA_TotalCurrAsset_FC05</t>
  </si>
  <si>
    <t>CBA_TotalCurrAsset_FC06</t>
  </si>
  <si>
    <t>CBA_TotalCurrAsset_FC07</t>
  </si>
  <si>
    <t>CBA_TotalCurrAsset_FC08</t>
  </si>
  <si>
    <t>CBA_TotalCurrAsset_FC09</t>
  </si>
  <si>
    <t>CBA_TotalCurrAsset_FC10</t>
  </si>
  <si>
    <t>Total Non Current Assets</t>
  </si>
  <si>
    <t>CBA_TotalNonCurrAsset_FLD</t>
  </si>
  <si>
    <t>CBA_Total_non_current_assets_FLD__c</t>
  </si>
  <si>
    <t>CBA_TotalNonCurrAsset_ACT1</t>
  </si>
  <si>
    <t>CBA_TotalNonCurrAsset_ACT2</t>
  </si>
  <si>
    <t>CBA_TotalNonCurrAsset_ACT3</t>
  </si>
  <si>
    <t>CBA_TotalNonCurrAsset_FC01</t>
  </si>
  <si>
    <t>CBA_TotalNonCurrAsset_FC02</t>
  </si>
  <si>
    <t>CBA_TotalNonCurrAsset_FC03</t>
  </si>
  <si>
    <t>CBA_TotalNonCurrAsset_FC04</t>
  </si>
  <si>
    <t>CBA_TotalNonCurrAsset_FC05</t>
  </si>
  <si>
    <t>CBA_TotalNonCurrAsset_FC06</t>
  </si>
  <si>
    <t>CBA_TotalNonCurrAsset_FC07</t>
  </si>
  <si>
    <t>CBA_TotalNonCurrAsset_FC08</t>
  </si>
  <si>
    <t>CBA_TotalNonCurrAsset_FC09</t>
  </si>
  <si>
    <t>CBA_TotalNonCurrAsset_FC10</t>
  </si>
  <si>
    <t>Total Assets</t>
  </si>
  <si>
    <t>CBA_TotalAsset_FLD</t>
  </si>
  <si>
    <t>CBA_Total_Assets_FLD__c</t>
  </si>
  <si>
    <t>CBA_TotalAsset_ACT1</t>
  </si>
  <si>
    <t>CBA_TotalAsset_ACT2</t>
  </si>
  <si>
    <t>CBA_TotalAsset_ACT3</t>
  </si>
  <si>
    <t>CBA_TotalAsset_FC01</t>
  </si>
  <si>
    <t>CBA_TotalAsset_FC02</t>
  </si>
  <si>
    <t>CBA_TotalAsset_FC03</t>
  </si>
  <si>
    <t>CBA_TotalAsset_FC04</t>
  </si>
  <si>
    <t>CBA_TotalAsset_FC05</t>
  </si>
  <si>
    <t>CBA_TotalAsset_FC06</t>
  </si>
  <si>
    <t>CBA_TotalAsset_FC07</t>
  </si>
  <si>
    <t>CBA_TotalAsset_FC08</t>
  </si>
  <si>
    <t>CBA_TotalAsset_FC09</t>
  </si>
  <si>
    <t>CBA_TotalAsset_FC10</t>
  </si>
  <si>
    <t>CBA_TotalCurrLiabilities_FLD</t>
  </si>
  <si>
    <t>CBA_Total_Current_liabilities_FLD__c</t>
  </si>
  <si>
    <t>CBA_TotalCurrLiabilities_ACT1</t>
  </si>
  <si>
    <t>CBA_TotalCurrLiabilities_ACT2</t>
  </si>
  <si>
    <t>CBA_TotalCurrLiabilities_ACT3</t>
  </si>
  <si>
    <t>CBA_TotalCurrLiabilities_FC01</t>
  </si>
  <si>
    <t>CBA_TotalCurrLiabilities_FC02</t>
  </si>
  <si>
    <t>CBA_TotalCurrLiabilities_FC03</t>
  </si>
  <si>
    <t>CBA_TotalCurrLiabilities_FC04</t>
  </si>
  <si>
    <t>CBA_TotalCurrLiabilities_FC05</t>
  </si>
  <si>
    <t>CBA_TotalCurrLiabilities_FC06</t>
  </si>
  <si>
    <t>CBA_TotalCurrLiabilities_FC07</t>
  </si>
  <si>
    <t>CBA_TotalCurrLiabilities_FC08</t>
  </si>
  <si>
    <t>CBA_TotalCurrLiabilities_FC09</t>
  </si>
  <si>
    <t>CBA_TotalCurrLiabilities_FC10</t>
  </si>
  <si>
    <t>CBA_TotalNonCurrLiabilities_FLD</t>
  </si>
  <si>
    <t>CBA_Total_Non_current_liabilities_FLD__c</t>
  </si>
  <si>
    <t>CBA_TotalNonCurrLiabilities_ACT1</t>
  </si>
  <si>
    <t>CBA_TotalNonCurrLiabilities_ACT2</t>
  </si>
  <si>
    <t>CBA_TotalNonCurrLiabilities_ACT3</t>
  </si>
  <si>
    <t>CBA_TotalNonCurrLiabilities_FC01</t>
  </si>
  <si>
    <t>CBA_TotalNonCurrLiabilities_FC02</t>
  </si>
  <si>
    <t>CBA_TotalNonCurrLiabilities_FC03</t>
  </si>
  <si>
    <t>CBA_TotalNonCurrLiabilities_FC04</t>
  </si>
  <si>
    <t>CBA_TotalNonCurrLiabilities_FC05</t>
  </si>
  <si>
    <t>CBA_TotalNonCurrLiabilities_FC06</t>
  </si>
  <si>
    <t>CBA_TotalNonCurrLiabilities_FC07</t>
  </si>
  <si>
    <t>CBA_TotalNonCurrLiabilities_FC08</t>
  </si>
  <si>
    <t>CBA_TotalNonCurrLiabilities_FC09</t>
  </si>
  <si>
    <t>CBA_TotalNonCurrLiabilities_FC10</t>
  </si>
  <si>
    <t>CBA_Total_Liabilities_FLD__c</t>
  </si>
  <si>
    <t>CBA_Net_Assets_FLD__c</t>
  </si>
  <si>
    <t>CBA_TotalRetainedEarnings_FLD</t>
  </si>
  <si>
    <t>CBA_Total_retained_earnings_FLD__c</t>
  </si>
  <si>
    <t>CBA_TotalRetainedEarnings_ACT1</t>
  </si>
  <si>
    <t>CBA_TotalRetainedEarnings_ACT2</t>
  </si>
  <si>
    <t>CBA_TotalRetainedEarnings_ACT3</t>
  </si>
  <si>
    <t>CBA_TotalRetainedEarnings_FC01</t>
  </si>
  <si>
    <t>CBA_TotalRetainedEarnings_FC02</t>
  </si>
  <si>
    <t>CBA_TotalRetainedEarnings_FC03</t>
  </si>
  <si>
    <t>CBA_TotalRetainedEarnings_FC04</t>
  </si>
  <si>
    <t>CBA_TotalRetainedEarnings_FC05</t>
  </si>
  <si>
    <t>CBA_TotalRetainedEarnings_FC06</t>
  </si>
  <si>
    <t>CBA_TotalRetainedEarnings_FC07</t>
  </si>
  <si>
    <t>CBA_TotalRetainedEarnings_FC08</t>
  </si>
  <si>
    <t>CBA_TotalRetainedEarnings_FC09</t>
  </si>
  <si>
    <t>CBA_TotalRetainedEarnings_FC10</t>
  </si>
  <si>
    <t>Closing Reserve Balance</t>
  </si>
  <si>
    <t>CBA_ClosingReserveBalance_FLD</t>
  </si>
  <si>
    <t>CBA_Closing_Reserve_Balance_FLD__c</t>
  </si>
  <si>
    <t>CBA_ClosingReserveBalance_ACT1</t>
  </si>
  <si>
    <t>CBA_ClosingReserveBalance_ACT2</t>
  </si>
  <si>
    <t>CBA_ClosingReserveBalance_ACT3</t>
  </si>
  <si>
    <t>CBA_ClosingReserveBalance_FC01</t>
  </si>
  <si>
    <t>CBA_ClosingReserveBalance_FC02</t>
  </si>
  <si>
    <t>CBA_ClosingReserveBalance_FC03</t>
  </si>
  <si>
    <t>CBA_ClosingReserveBalance_FC04</t>
  </si>
  <si>
    <t>CBA_ClosingReserveBalance_FC05</t>
  </si>
  <si>
    <t>CBA_ClosingReserveBalance_FC06</t>
  </si>
  <si>
    <t>CBA_ClosingReserveBalance_FC07</t>
  </si>
  <si>
    <t>CBA_ClosingReserveBalance_FC08</t>
  </si>
  <si>
    <t>CBA_ClosingReserveBalance_FC09</t>
  </si>
  <si>
    <t>CBA_ClosingReserveBalance_FC10</t>
  </si>
  <si>
    <t>CBA_Total_Equity_FLD__c</t>
  </si>
  <si>
    <t>Total Operating Cash Inflow</t>
  </si>
  <si>
    <t>CBA_TotalOCashInflow_FLD</t>
  </si>
  <si>
    <t>CBA_Total_operating_cash_inflow_FLD__c</t>
  </si>
  <si>
    <t>CBA_TotalOCashInflow_ACT1</t>
  </si>
  <si>
    <t>CBA_TotalOCashInflow_ACT2</t>
  </si>
  <si>
    <t>CBA_TotalOCashInflow_ACT3</t>
  </si>
  <si>
    <t>CBA_TotalOCashInflow_FC01</t>
  </si>
  <si>
    <t>CBA_TotalOCashInflow_FC02</t>
  </si>
  <si>
    <t>CBA_TotalOCashInflow_FC03</t>
  </si>
  <si>
    <t>CBA_TotalOCashInflow_FC04</t>
  </si>
  <si>
    <t>CBA_TotalOCashInflow_FC05</t>
  </si>
  <si>
    <t>CBA_TotalOCashInflow_FC06</t>
  </si>
  <si>
    <t>CBA_TotalOCashInflow_FC07</t>
  </si>
  <si>
    <t>CBA_TotalOCashInflow_FC08</t>
  </si>
  <si>
    <t>CBA_TotalOCashInflow_FC09</t>
  </si>
  <si>
    <t>CBA_TotalOCashInflow_FC10</t>
  </si>
  <si>
    <t>Total Operating Cash Outflow</t>
  </si>
  <si>
    <t>CBA_TotalOCashOutflow_FLD</t>
  </si>
  <si>
    <t>CBA_Total_operating_cash_outflow_FLD__c</t>
  </si>
  <si>
    <t>CBA_TotalOCashOutflow_ACT1</t>
  </si>
  <si>
    <t>CBA_TotalOCashOutflow_ACT2</t>
  </si>
  <si>
    <t>CBA_TotalOCashOutflow_ACT3</t>
  </si>
  <si>
    <t>CBA_TotalOCashOutflow_FC01</t>
  </si>
  <si>
    <t>CBA_TotalOCashOutflow_FC02</t>
  </si>
  <si>
    <t>CBA_TotalOCashOutflow_FC03</t>
  </si>
  <si>
    <t>CBA_TotalOCashOutflow_FC04</t>
  </si>
  <si>
    <t>CBA_TotalOCashOutflow_FC05</t>
  </si>
  <si>
    <t>CBA_TotalOCashOutflow_FC06</t>
  </si>
  <si>
    <t>CBA_TotalOCashOutflow_FC07</t>
  </si>
  <si>
    <t>CBA_TotalOCashOutflow_FC08</t>
  </si>
  <si>
    <t>CBA_TotalOCashOutflow_FC09</t>
  </si>
  <si>
    <t>CBA_TotalOCashOutflow_FC10</t>
  </si>
  <si>
    <t>CBA_NetCapGrants_FLD</t>
  </si>
  <si>
    <t>Cash flow from Op Actvts (Net Cap Grnts)</t>
  </si>
  <si>
    <t>Cash_flow_from_Op_Actvts_Nt_Cp_Grnts_FLD__c</t>
  </si>
  <si>
    <t>CBA_NetCapGrants_ACT1</t>
  </si>
  <si>
    <t>CBA_NetCapGrants_ACT2</t>
  </si>
  <si>
    <t>CBA_NetCapGrants_ACT3</t>
  </si>
  <si>
    <t>CBA_NetCapGrants_FC01</t>
  </si>
  <si>
    <t>CBA_NetCapGrants_FC02</t>
  </si>
  <si>
    <t>CBA_NetCapGrants_FC03</t>
  </si>
  <si>
    <t>CBA_NetCapGrants_FC04</t>
  </si>
  <si>
    <t>CBA_NetCapGrants_FC05</t>
  </si>
  <si>
    <t>CBA_NetCapGrants_FC06</t>
  </si>
  <si>
    <t>CBA_NetCapGrants_FC07</t>
  </si>
  <si>
    <t>CBA_NetCapGrants_FC08</t>
  </si>
  <si>
    <t>CBA_NetCapGrants_FC09</t>
  </si>
  <si>
    <t>CBA_NetCapGrants_FC10</t>
  </si>
  <si>
    <t>CBA_CashFlowInvestAct_FLD</t>
  </si>
  <si>
    <t>CBA_Cash_flow_from_Investing_Actvts_FLD__c</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</si>
  <si>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</si>
  <si>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</si>
  <si>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</si>
  <si>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</si>
  <si>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</si>
  <si>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</si>
  <si>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</si>
  <si>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</si>
  <si>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</si>
  <si>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</si>
  <si>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</si>
  <si>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</si>
  <si>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</si>
  <si>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CBA_CashFlowFinAct_FLD</t>
  </si>
  <si>
    <t>CBA_Cash_flow_from_Financing_Actvts_FLD__c</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</si>
  <si>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</si>
  <si>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</si>
  <si>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</si>
  <si>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</si>
  <si>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</si>
  <si>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</si>
  <si>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</si>
  <si>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</si>
  <si>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</si>
  <si>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</si>
  <si>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</si>
  <si>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</si>
  <si>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</si>
  <si>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Net Cash Flow</t>
  </si>
  <si>
    <t>CBA_Net_Cash_flow_FLD__c</t>
  </si>
  <si>
    <t>CBA_CashFlowOpAct_FLD</t>
  </si>
  <si>
    <t>CBA_Cash_flow_from_Operating_Actvts_FLD__c</t>
  </si>
  <si>
    <t>CBA_CashFlowOpAct_ACT1</t>
  </si>
  <si>
    <t>CBA_CashFlowOpAct_ACT2</t>
  </si>
  <si>
    <t>CBA_CashFlowOpAct_ACT3</t>
  </si>
  <si>
    <t>CBA_CashFlowOpAct_FC01</t>
  </si>
  <si>
    <t>CBA_CashFlowOpAct_FC02</t>
  </si>
  <si>
    <t>CBA_CashFlowOpAct_FC03</t>
  </si>
  <si>
    <t>CBA_CashFlowOpAct_FC04</t>
  </si>
  <si>
    <t>CBA_CashFlowOpAct_FC05</t>
  </si>
  <si>
    <t>CBA_CashFlowOpAct_FC06</t>
  </si>
  <si>
    <t>CBA_CashFlowOpAct_FC07</t>
  </si>
  <si>
    <t>CBA_CashFlowOpAct_FC08</t>
  </si>
  <si>
    <t>CBA_CashFlowOpAct_FC09</t>
  </si>
  <si>
    <t>CBA_CashFlowOpAct_FC10</t>
  </si>
  <si>
    <t>Total Financed By</t>
  </si>
  <si>
    <t>DF_TotalFINNonCH_FLD</t>
  </si>
  <si>
    <t>DF_TotalFINNonCH_ACT</t>
  </si>
  <si>
    <t>DF_TotalFINNonCH_FC01</t>
  </si>
  <si>
    <t>DF_TotalFINNonCH_FC02</t>
  </si>
  <si>
    <t>DF_TotalFINNonCH_FC03</t>
  </si>
  <si>
    <t>DF_TotalFINNonCH_FC04</t>
  </si>
  <si>
    <t>DF_TotalFINNonCH_FC05</t>
  </si>
  <si>
    <t>DF_TotalFINNonCH_FC06</t>
  </si>
  <si>
    <t>DF_TotalFINNonCH_FC07</t>
  </si>
  <si>
    <t>DF_TotalFINNonCH_FC08</t>
  </si>
  <si>
    <t>DF_TotalFINNonCH_FC09</t>
  </si>
  <si>
    <t>DF_TotalFINNonCH_FC10</t>
  </si>
  <si>
    <t>DF_TotalFINNonCH_FLD__c</t>
  </si>
  <si>
    <t>Total Security</t>
  </si>
  <si>
    <t>A55</t>
  </si>
  <si>
    <t>DF_TotalSecurity_FLD</t>
  </si>
  <si>
    <t>DF_TotalSecurity_ACT</t>
  </si>
  <si>
    <t>DF_TotalSecurity_FC01</t>
  </si>
  <si>
    <t>DF_TotalSecurity_FC02</t>
  </si>
  <si>
    <t>DF_TotalSecurity_FC03</t>
  </si>
  <si>
    <t>DF_TotalSecurity_FC04</t>
  </si>
  <si>
    <t>DF_TotalSecurity_FC05</t>
  </si>
  <si>
    <t>DF_TotalSecurity_FC06</t>
  </si>
  <si>
    <t>DF_TotalSecurity_FC07</t>
  </si>
  <si>
    <t>DF_TotalSecurity_FC08</t>
  </si>
  <si>
    <t>DF_TotalSecurity_FC09</t>
  </si>
  <si>
    <t>DF_TotalSecurity_FC10</t>
  </si>
  <si>
    <t>DF_TotalSecurity_FLD__c</t>
  </si>
  <si>
    <t>CBA_TotalIncome_FLD__c</t>
  </si>
  <si>
    <t>Other unusual and non-operating item</t>
  </si>
  <si>
    <t>Expenses enter as negative</t>
  </si>
  <si>
    <t>Includes GST</t>
  </si>
  <si>
    <r>
      <t>IMPORTANT  - Please do NOT submit to Registrar unless all checks are "</t>
    </r>
    <r>
      <rPr>
        <b/>
        <sz val="10"/>
        <color rgb="FF00B050"/>
        <rFont val="Trebuchet MS"/>
        <family val="2"/>
      </rPr>
      <t>OK</t>
    </r>
    <r>
      <rPr>
        <b/>
        <sz val="10"/>
        <color indexed="10"/>
        <rFont val="Trebuchet MS"/>
        <family val="2"/>
      </rPr>
      <t>", if issues arise please contact your lead regulator.</t>
    </r>
  </si>
  <si>
    <t xml:space="preserve">Other Non-Housing business </t>
  </si>
  <si>
    <t xml:space="preserve">Non Housing Assets </t>
  </si>
  <si>
    <t>Other fixed and Intangible assets</t>
  </si>
  <si>
    <t>Other fixed and intangible assets - Accumulated depreciation and Amortisation</t>
  </si>
  <si>
    <t>Depreciation and Amortisation</t>
  </si>
  <si>
    <t>Aa</t>
  </si>
  <si>
    <t>='Segmented Business Analysis'!$A$13</t>
  </si>
  <si>
    <t>Ab</t>
  </si>
  <si>
    <t>='Segmented Business Analysis'!$A$21</t>
  </si>
  <si>
    <t>Ac</t>
  </si>
  <si>
    <t>='Segmented Business Analysis'!$A$91</t>
  </si>
  <si>
    <t>Ad</t>
  </si>
  <si>
    <t>='Segmented Business Analysis'!$A$125</t>
  </si>
  <si>
    <t>Ae</t>
  </si>
  <si>
    <t>='Segmented Business Analysis'!#REF!</t>
  </si>
  <si>
    <t>Af</t>
  </si>
  <si>
    <t>='Segmented Business Analysis'!$A$57</t>
  </si>
  <si>
    <t>Ag</t>
  </si>
  <si>
    <t>Ah</t>
  </si>
  <si>
    <t>Ai</t>
  </si>
  <si>
    <t>='Consolidated Business Analysis'!$A$13</t>
  </si>
  <si>
    <t>Aj</t>
  </si>
  <si>
    <t>='Consolidated Business Analysis'!$A$57</t>
  </si>
  <si>
    <t>Ak</t>
  </si>
  <si>
    <t>='Consolidated Business Analysis'!$A$123</t>
  </si>
  <si>
    <t>='Consolidated Business Analysis'!$C$88</t>
  </si>
  <si>
    <t>='Consolidated Business Analysis'!$D$88</t>
  </si>
  <si>
    <t>='Consolidated Business Analysis'!$E$88</t>
  </si>
  <si>
    <t>='Consolidated Business Analysis'!$H$88</t>
  </si>
  <si>
    <t>='Consolidated Business Analysis'!$I$88</t>
  </si>
  <si>
    <t>='Consolidated Business Analysis'!$J$88</t>
  </si>
  <si>
    <t>='Consolidated Business Analysis'!$K$88</t>
  </si>
  <si>
    <t>='Consolidated Business Analysis'!$L$88</t>
  </si>
  <si>
    <t>='Consolidated Business Analysis'!$M$88</t>
  </si>
  <si>
    <t>='Consolidated Business Analysis'!$N$88</t>
  </si>
  <si>
    <t>='Consolidated Business Analysis'!$O$88</t>
  </si>
  <si>
    <t>='Consolidated Business Analysis'!$P$88</t>
  </si>
  <si>
    <t>='Consolidated Business Analysis'!$Q$88</t>
  </si>
  <si>
    <t>='Consolidated Business Analysis'!$A$88</t>
  </si>
  <si>
    <t>='Consolidated Business Analysis'!$C$170</t>
  </si>
  <si>
    <t>='Consolidated Business Analysis'!$D$170</t>
  </si>
  <si>
    <t>='Consolidated Business Analysis'!$E$170</t>
  </si>
  <si>
    <t>='Consolidated Business Analysis'!$H$170</t>
  </si>
  <si>
    <t>='Consolidated Business Analysis'!$I$170</t>
  </si>
  <si>
    <t>='Consolidated Business Analysis'!$J$170</t>
  </si>
  <si>
    <t>='Consolidated Business Analysis'!$K$170</t>
  </si>
  <si>
    <t>='Consolidated Business Analysis'!$L$170</t>
  </si>
  <si>
    <t>='Consolidated Business Analysis'!$M$170</t>
  </si>
  <si>
    <t>='Consolidated Business Analysis'!$N$170</t>
  </si>
  <si>
    <t>='Consolidated Business Analysis'!$O$170</t>
  </si>
  <si>
    <t>='Consolidated Business Analysis'!$P$170</t>
  </si>
  <si>
    <t>='Consolidated Business Analysis'!$Q$170</t>
  </si>
  <si>
    <t>='Consolidated Business Analysis'!$A$170</t>
  </si>
  <si>
    <t>='Consolidated Business Analysis'!$C$171</t>
  </si>
  <si>
    <t>='Consolidated Business Analysis'!$D$171</t>
  </si>
  <si>
    <t>='Consolidated Business Analysis'!$E$171</t>
  </si>
  <si>
    <t>='Consolidated Business Analysis'!$H$171</t>
  </si>
  <si>
    <t>='Consolidated Business Analysis'!$I$171</t>
  </si>
  <si>
    <t>='Consolidated Business Analysis'!$J$171</t>
  </si>
  <si>
    <t>='Consolidated Business Analysis'!$K$171</t>
  </si>
  <si>
    <t>='Consolidated Business Analysis'!$L$171</t>
  </si>
  <si>
    <t>='Consolidated Business Analysis'!$M$171</t>
  </si>
  <si>
    <t>='Consolidated Business Analysis'!$N$171</t>
  </si>
  <si>
    <t>='Consolidated Business Analysis'!$O$171</t>
  </si>
  <si>
    <t>='Consolidated Business Analysis'!$P$171</t>
  </si>
  <si>
    <t>='Consolidated Business Analysis'!$Q$171</t>
  </si>
  <si>
    <t>='Consolidated Business Analysis'!$A$171</t>
  </si>
  <si>
    <t>='Consolidated Business Analysis'!$C$113</t>
  </si>
  <si>
    <t>='Consolidated Business Analysis'!$D$113</t>
  </si>
  <si>
    <t>='Consolidated Business Analysis'!$E$113</t>
  </si>
  <si>
    <t>='Consolidated Business Analysis'!$H$113</t>
  </si>
  <si>
    <t>='Consolidated Business Analysis'!$I$113</t>
  </si>
  <si>
    <t>='Consolidated Business Analysis'!$J$113</t>
  </si>
  <si>
    <t>='Consolidated Business Analysis'!$K$113</t>
  </si>
  <si>
    <t>='Consolidated Business Analysis'!$L$113</t>
  </si>
  <si>
    <t>='Consolidated Business Analysis'!$M$113</t>
  </si>
  <si>
    <t>='Consolidated Business Analysis'!$N$113</t>
  </si>
  <si>
    <t>='Consolidated Business Analysis'!$O$113</t>
  </si>
  <si>
    <t>='Consolidated Business Analysis'!$P$113</t>
  </si>
  <si>
    <t>='Consolidated Business Analysis'!$Q$113</t>
  </si>
  <si>
    <t>='Consolidated Business Analysis'!$A$113</t>
  </si>
  <si>
    <t>='Consolidated Business Analysis'!$C$118</t>
  </si>
  <si>
    <t>='Consolidated Business Analysis'!$D$118</t>
  </si>
  <si>
    <t>='Consolidated Business Analysis'!$E$118</t>
  </si>
  <si>
    <t>='Consolidated Business Analysis'!$H$118</t>
  </si>
  <si>
    <t>='Consolidated Business Analysis'!$I$118</t>
  </si>
  <si>
    <t>='Consolidated Business Analysis'!$J$118</t>
  </si>
  <si>
    <t>='Consolidated Business Analysis'!$K$118</t>
  </si>
  <si>
    <t>='Consolidated Business Analysis'!$L$118</t>
  </si>
  <si>
    <t>='Consolidated Business Analysis'!$M$118</t>
  </si>
  <si>
    <t>='Consolidated Business Analysis'!$N$118</t>
  </si>
  <si>
    <t>='Consolidated Business Analysis'!$O$118</t>
  </si>
  <si>
    <t>='Consolidated Business Analysis'!$P$118</t>
  </si>
  <si>
    <t>='Consolidated Business Analysis'!$Q$118</t>
  </si>
  <si>
    <t>='Consolidated Business Analysis'!$A$118</t>
  </si>
  <si>
    <t>='Consolidated Business Analysis'!$C$204</t>
  </si>
  <si>
    <t>='Consolidated Business Analysis'!$D$204</t>
  </si>
  <si>
    <t>='Consolidated Business Analysis'!$E$204</t>
  </si>
  <si>
    <t>='Consolidated Business Analysis'!$H$204</t>
  </si>
  <si>
    <t>='Consolidated Business Analysis'!$I$204</t>
  </si>
  <si>
    <t>='Consolidated Business Analysis'!$J$204</t>
  </si>
  <si>
    <t>='Consolidated Business Analysis'!$K$204</t>
  </si>
  <si>
    <t>='Consolidated Business Analysis'!$L$204</t>
  </si>
  <si>
    <t>='Consolidated Business Analysis'!$M$204</t>
  </si>
  <si>
    <t>='Consolidated Business Analysis'!$N$204</t>
  </si>
  <si>
    <t>='Consolidated Business Analysis'!$O$204</t>
  </si>
  <si>
    <t>='Consolidated Business Analysis'!$P$204</t>
  </si>
  <si>
    <t>='Consolidated Business Analysis'!$Q$204</t>
  </si>
  <si>
    <t>='Consolidated Business Analysis'!$A$204</t>
  </si>
  <si>
    <t>='Consolidated Business Analysis'!$C$16</t>
  </si>
  <si>
    <t>='Consolidated Business Analysis'!$D$16</t>
  </si>
  <si>
    <t>='Consolidated Business Analysis'!$E$16</t>
  </si>
  <si>
    <t>='Consolidated Business Analysis'!$H$16</t>
  </si>
  <si>
    <t>='Consolidated Business Analysis'!$I$16</t>
  </si>
  <si>
    <t>='Consolidated Business Analysis'!$J$16</t>
  </si>
  <si>
    <t>='Consolidated Business Analysis'!$K$16</t>
  </si>
  <si>
    <t>='Consolidated Business Analysis'!$L$16</t>
  </si>
  <si>
    <t>='Consolidated Business Analysis'!$M$16</t>
  </si>
  <si>
    <t>='Consolidated Business Analysis'!$N$16</t>
  </si>
  <si>
    <t>='Consolidated Business Analysis'!$O$16</t>
  </si>
  <si>
    <t>='Consolidated Business Analysis'!$P$16</t>
  </si>
  <si>
    <t>='Consolidated Business Analysis'!$Q$16</t>
  </si>
  <si>
    <t>='Consolidated Business Analysis'!$A$16</t>
  </si>
  <si>
    <t>='Consolidated Business Analysis'!$C$80</t>
  </si>
  <si>
    <t>='Consolidated Business Analysis'!$D$80</t>
  </si>
  <si>
    <t>='Consolidated Business Analysis'!$E$80</t>
  </si>
  <si>
    <t>='Consolidated Business Analysis'!$H$80</t>
  </si>
  <si>
    <t>='Consolidated Business Analysis'!$I$80</t>
  </si>
  <si>
    <t>='Consolidated Business Analysis'!$J$80</t>
  </si>
  <si>
    <t>='Consolidated Business Analysis'!$K$80</t>
  </si>
  <si>
    <t>='Consolidated Business Analysis'!$L$80</t>
  </si>
  <si>
    <t>='Consolidated Business Analysis'!$M$80</t>
  </si>
  <si>
    <t>='Consolidated Business Analysis'!$N$80</t>
  </si>
  <si>
    <t>='Consolidated Business Analysis'!$O$80</t>
  </si>
  <si>
    <t>='Consolidated Business Analysis'!$P$80</t>
  </si>
  <si>
    <t>='Consolidated Business Analysis'!$Q$80</t>
  </si>
  <si>
    <t>='Consolidated Business Analysis'!$A$80</t>
  </si>
  <si>
    <t>='Consolidated Business Analysis'!$C$18</t>
  </si>
  <si>
    <t>='Consolidated Business Analysis'!$D$18</t>
  </si>
  <si>
    <t>='Consolidated Business Analysis'!$E$18</t>
  </si>
  <si>
    <t>='Consolidated Business Analysis'!$H$18</t>
  </si>
  <si>
    <t>='Consolidated Business Analysis'!$I$18</t>
  </si>
  <si>
    <t>='Consolidated Business Analysis'!$J$18</t>
  </si>
  <si>
    <t>='Consolidated Business Analysis'!$K$18</t>
  </si>
  <si>
    <t>='Consolidated Business Analysis'!$L$18</t>
  </si>
  <si>
    <t>='Consolidated Business Analysis'!$M$18</t>
  </si>
  <si>
    <t>='Consolidated Business Analysis'!$N$18</t>
  </si>
  <si>
    <t>='Consolidated Business Analysis'!$O$18</t>
  </si>
  <si>
    <t>='Consolidated Business Analysis'!$P$18</t>
  </si>
  <si>
    <t>='Consolidated Business Analysis'!$Q$18</t>
  </si>
  <si>
    <t>='Consolidated Business Analysis'!$A$18</t>
  </si>
  <si>
    <t>='Consolidated Business Analysis'!$C$147</t>
  </si>
  <si>
    <t>='Consolidated Business Analysis'!$D$147</t>
  </si>
  <si>
    <t>='Consolidated Business Analysis'!$E$147</t>
  </si>
  <si>
    <t>='Consolidated Business Analysis'!$H$147</t>
  </si>
  <si>
    <t>='Consolidated Business Analysis'!$I$147</t>
  </si>
  <si>
    <t>='Consolidated Business Analysis'!$J$147</t>
  </si>
  <si>
    <t>='Consolidated Business Analysis'!$K$147</t>
  </si>
  <si>
    <t>='Consolidated Business Analysis'!$L$147</t>
  </si>
  <si>
    <t>='Consolidated Business Analysis'!$M$147</t>
  </si>
  <si>
    <t>='Consolidated Business Analysis'!$N$147</t>
  </si>
  <si>
    <t>='Consolidated Business Analysis'!$O$147</t>
  </si>
  <si>
    <t>='Consolidated Business Analysis'!$P$147</t>
  </si>
  <si>
    <t>='Consolidated Business Analysis'!$Q$147</t>
  </si>
  <si>
    <t>='Consolidated Business Analysis'!$C$59</t>
  </si>
  <si>
    <t>='Consolidated Business Analysis'!$D$59</t>
  </si>
  <si>
    <t>='Consolidated Business Analysis'!$E$59</t>
  </si>
  <si>
    <t>='Consolidated Business Analysis'!$H$59</t>
  </si>
  <si>
    <t>='Consolidated Business Analysis'!$I$59</t>
  </si>
  <si>
    <t>='Consolidated Business Analysis'!$J$59</t>
  </si>
  <si>
    <t>='Consolidated Business Analysis'!$K$59</t>
  </si>
  <si>
    <t>='Consolidated Business Analysis'!$L$59</t>
  </si>
  <si>
    <t>='Consolidated Business Analysis'!$M$59</t>
  </si>
  <si>
    <t>='Consolidated Business Analysis'!$N$59</t>
  </si>
  <si>
    <t>='Consolidated Business Analysis'!$O$59</t>
  </si>
  <si>
    <t>='Consolidated Business Analysis'!$P$59</t>
  </si>
  <si>
    <t>='Consolidated Business Analysis'!$Q$59</t>
  </si>
  <si>
    <t>='Consolidated Business Analysis'!$A$59</t>
  </si>
  <si>
    <t>='Consolidated Business Analysis'!$C$157</t>
  </si>
  <si>
    <t>='Consolidated Business Analysis'!$D$157</t>
  </si>
  <si>
    <t>='Consolidated Business Analysis'!$E$157</t>
  </si>
  <si>
    <t>='Consolidated Business Analysis'!$H$157</t>
  </si>
  <si>
    <t>='Consolidated Business Analysis'!$I$157</t>
  </si>
  <si>
    <t>='Consolidated Business Analysis'!$J$157</t>
  </si>
  <si>
    <t>='Consolidated Business Analysis'!$K$157</t>
  </si>
  <si>
    <t>='Consolidated Business Analysis'!$L$157</t>
  </si>
  <si>
    <t>='Consolidated Business Analysis'!$M$157</t>
  </si>
  <si>
    <t>='Consolidated Business Analysis'!$N$157</t>
  </si>
  <si>
    <t>='Consolidated Business Analysis'!$O$157</t>
  </si>
  <si>
    <t>='Consolidated Business Analysis'!$P$157</t>
  </si>
  <si>
    <t>='Consolidated Business Analysis'!$Q$157</t>
  </si>
  <si>
    <t>='Consolidated Business Analysis'!$A$157</t>
  </si>
  <si>
    <t>='Consolidated Business Analysis'!$C$144</t>
  </si>
  <si>
    <t>='Consolidated Business Analysis'!$D$144</t>
  </si>
  <si>
    <t>='Consolidated Business Analysis'!$E$144</t>
  </si>
  <si>
    <t>='Consolidated Business Analysis'!$H$144</t>
  </si>
  <si>
    <t>='Consolidated Business Analysis'!$I$144</t>
  </si>
  <si>
    <t>='Consolidated Business Analysis'!$J$144</t>
  </si>
  <si>
    <t>='Consolidated Business Analysis'!$K$144</t>
  </si>
  <si>
    <t>='Consolidated Business Analysis'!$L$144</t>
  </si>
  <si>
    <t>='Consolidated Business Analysis'!$M$144</t>
  </si>
  <si>
    <t>='Consolidated Business Analysis'!$N$144</t>
  </si>
  <si>
    <t>='Consolidated Business Analysis'!$O$144</t>
  </si>
  <si>
    <t>='Consolidated Business Analysis'!$P$144</t>
  </si>
  <si>
    <t>='Consolidated Business Analysis'!$Q$144</t>
  </si>
  <si>
    <t>='Consolidated Business Analysis'!$A$144</t>
  </si>
  <si>
    <t>='Consolidated Business Analysis'!$C$149</t>
  </si>
  <si>
    <t>='Consolidated Business Analysis'!$D$149</t>
  </si>
  <si>
    <t>='Consolidated Business Analysis'!$E$149</t>
  </si>
  <si>
    <t>='Consolidated Business Analysis'!$H$149</t>
  </si>
  <si>
    <t>='Consolidated Business Analysis'!$I$149</t>
  </si>
  <si>
    <t>='Consolidated Business Analysis'!$J$149</t>
  </si>
  <si>
    <t>='Consolidated Business Analysis'!$K$149</t>
  </si>
  <si>
    <t>='Consolidated Business Analysis'!$L$149</t>
  </si>
  <si>
    <t>='Consolidated Business Analysis'!$M$149</t>
  </si>
  <si>
    <t>='Consolidated Business Analysis'!$N$149</t>
  </si>
  <si>
    <t>='Consolidated Business Analysis'!$O$149</t>
  </si>
  <si>
    <t>='Consolidated Business Analysis'!$P$149</t>
  </si>
  <si>
    <t>='Consolidated Business Analysis'!$Q$149</t>
  </si>
  <si>
    <t>='Consolidated Business Analysis'!$A$149</t>
  </si>
  <si>
    <t>='Consolidated Business Analysis'!$C$186</t>
  </si>
  <si>
    <t>='Consolidated Business Analysis'!$D$186</t>
  </si>
  <si>
    <t>='Consolidated Business Analysis'!$E$186</t>
  </si>
  <si>
    <t>='Consolidated Business Analysis'!$H$186</t>
  </si>
  <si>
    <t>='Consolidated Business Analysis'!$I$186</t>
  </si>
  <si>
    <t>='Consolidated Business Analysis'!$J$186</t>
  </si>
  <si>
    <t>='Consolidated Business Analysis'!$K$186</t>
  </si>
  <si>
    <t>='Consolidated Business Analysis'!$L$186</t>
  </si>
  <si>
    <t>='Consolidated Business Analysis'!$M$186</t>
  </si>
  <si>
    <t>='Consolidated Business Analysis'!$N$186</t>
  </si>
  <si>
    <t>='Consolidated Business Analysis'!$O$186</t>
  </si>
  <si>
    <t>='Consolidated Business Analysis'!$P$186</t>
  </si>
  <si>
    <t>='Consolidated Business Analysis'!$Q$186</t>
  </si>
  <si>
    <t>='Consolidated Business Analysis'!$A$186</t>
  </si>
  <si>
    <t>='Consolidated Business Analysis'!$C$68</t>
  </si>
  <si>
    <t>='Consolidated Business Analysis'!$D$68</t>
  </si>
  <si>
    <t>='Consolidated Business Analysis'!$E$68</t>
  </si>
  <si>
    <t>='Consolidated Business Analysis'!$H$68</t>
  </si>
  <si>
    <t>='Consolidated Business Analysis'!$I$68</t>
  </si>
  <si>
    <t>='Consolidated Business Analysis'!$J$68</t>
  </si>
  <si>
    <t>='Consolidated Business Analysis'!$K$68</t>
  </si>
  <si>
    <t>='Consolidated Business Analysis'!$L$68</t>
  </si>
  <si>
    <t>='Consolidated Business Analysis'!$M$68</t>
  </si>
  <si>
    <t>='Consolidated Business Analysis'!$N$68</t>
  </si>
  <si>
    <t>='Consolidated Business Analysis'!$O$68</t>
  </si>
  <si>
    <t>='Consolidated Business Analysis'!$P$68</t>
  </si>
  <si>
    <t>='Consolidated Business Analysis'!$Q$68</t>
  </si>
  <si>
    <t>='Consolidated Business Analysis'!$A$68</t>
  </si>
  <si>
    <t>='Consolidated Business Analysis'!$C$69</t>
  </si>
  <si>
    <t>='Consolidated Business Analysis'!$D$69</t>
  </si>
  <si>
    <t>='Consolidated Business Analysis'!$E$69</t>
  </si>
  <si>
    <t>='Consolidated Business Analysis'!$H$69</t>
  </si>
  <si>
    <t>='Consolidated Business Analysis'!$I$69</t>
  </si>
  <si>
    <t>='Consolidated Business Analysis'!$J$69</t>
  </si>
  <si>
    <t>='Consolidated Business Analysis'!$K$69</t>
  </si>
  <si>
    <t>='Consolidated Business Analysis'!$L$69</t>
  </si>
  <si>
    <t>='Consolidated Business Analysis'!$M$69</t>
  </si>
  <si>
    <t>='Consolidated Business Analysis'!$N$69</t>
  </si>
  <si>
    <t>='Consolidated Business Analysis'!$O$69</t>
  </si>
  <si>
    <t>='Consolidated Business Analysis'!$P$69</t>
  </si>
  <si>
    <t>='Consolidated Business Analysis'!$Q$69</t>
  </si>
  <si>
    <t>='Consolidated Business Analysis'!$A$69</t>
  </si>
  <si>
    <t>='Consolidated Business Analysis'!$C$70</t>
  </si>
  <si>
    <t>='Consolidated Business Analysis'!$D$70</t>
  </si>
  <si>
    <t>='Consolidated Business Analysis'!$E$70</t>
  </si>
  <si>
    <t>='Consolidated Business Analysis'!$H$70</t>
  </si>
  <si>
    <t>='Consolidated Business Analysis'!$I$70</t>
  </si>
  <si>
    <t>='Consolidated Business Analysis'!$J$70</t>
  </si>
  <si>
    <t>='Consolidated Business Analysis'!$K$70</t>
  </si>
  <si>
    <t>='Consolidated Business Analysis'!$L$70</t>
  </si>
  <si>
    <t>='Consolidated Business Analysis'!$M$70</t>
  </si>
  <si>
    <t>='Consolidated Business Analysis'!$N$70</t>
  </si>
  <si>
    <t>='Consolidated Business Analysis'!$O$70</t>
  </si>
  <si>
    <t>='Consolidated Business Analysis'!$P$70</t>
  </si>
  <si>
    <t>='Consolidated Business Analysis'!$Q$70</t>
  </si>
  <si>
    <t>='Consolidated Business Analysis'!$A$70</t>
  </si>
  <si>
    <t>='Consolidated Business Analysis'!$C$145</t>
  </si>
  <si>
    <t>='Consolidated Business Analysis'!$D$145</t>
  </si>
  <si>
    <t>='Consolidated Business Analysis'!$E$145</t>
  </si>
  <si>
    <t>='Consolidated Business Analysis'!$H$145</t>
  </si>
  <si>
    <t>='Consolidated Business Analysis'!$I$145</t>
  </si>
  <si>
    <t>='Consolidated Business Analysis'!$J$145</t>
  </si>
  <si>
    <t>='Consolidated Business Analysis'!$K$145</t>
  </si>
  <si>
    <t>='Consolidated Business Analysis'!$L$145</t>
  </si>
  <si>
    <t>='Consolidated Business Analysis'!$M$145</t>
  </si>
  <si>
    <t>='Consolidated Business Analysis'!$N$145</t>
  </si>
  <si>
    <t>='Consolidated Business Analysis'!$O$145</t>
  </si>
  <si>
    <t>='Consolidated Business Analysis'!$P$145</t>
  </si>
  <si>
    <t>='Consolidated Business Analysis'!$Q$145</t>
  </si>
  <si>
    <t>='Consolidated Business Analysis'!$A$145</t>
  </si>
  <si>
    <t>CBA_ClosingCashBal_ACT1</t>
  </si>
  <si>
    <t>='Consolidated Business Analysis'!$C$160</t>
  </si>
  <si>
    <t>CBA_ClosingCashBal_ACT2</t>
  </si>
  <si>
    <t>='Consolidated Business Analysis'!$D$160</t>
  </si>
  <si>
    <t>CBA_ClosingCashBal_ACT3</t>
  </si>
  <si>
    <t>='Consolidated Business Analysis'!$E$160</t>
  </si>
  <si>
    <t>CBA_ClosingCashBal_FC01</t>
  </si>
  <si>
    <t>='Consolidated Business Analysis'!$H$160</t>
  </si>
  <si>
    <t>CBA_ClosingCashBal_FC02</t>
  </si>
  <si>
    <t>='Consolidated Business Analysis'!$I$160</t>
  </si>
  <si>
    <t>CBA_ClosingCashBal_FC03</t>
  </si>
  <si>
    <t>='Consolidated Business Analysis'!$J$160</t>
  </si>
  <si>
    <t>CBA_ClosingCashBal_FC04</t>
  </si>
  <si>
    <t>='Consolidated Business Analysis'!$K$160</t>
  </si>
  <si>
    <t>CBA_ClosingCashBal_FC05</t>
  </si>
  <si>
    <t>='Consolidated Business Analysis'!$L$160</t>
  </si>
  <si>
    <t>CBA_ClosingCashBal_FC06</t>
  </si>
  <si>
    <t>='Consolidated Business Analysis'!$M$160</t>
  </si>
  <si>
    <t>CBA_ClosingCashBal_FC07</t>
  </si>
  <si>
    <t>='Consolidated Business Analysis'!$N$160</t>
  </si>
  <si>
    <t>CBA_ClosingCashBal_FC08</t>
  </si>
  <si>
    <t>='Consolidated Business Analysis'!$O$160</t>
  </si>
  <si>
    <t>CBA_ClosingCashBal_FC09</t>
  </si>
  <si>
    <t>='Consolidated Business Analysis'!$P$160</t>
  </si>
  <si>
    <t>CBA_ClosingCashBal_FC10</t>
  </si>
  <si>
    <t>='Consolidated Business Analysis'!$Q$160</t>
  </si>
  <si>
    <t>CBA_ClosingCashBal_FLD</t>
  </si>
  <si>
    <t>='Consolidated Business Analysis'!$A$160</t>
  </si>
  <si>
    <t>='Consolidated Business Analysis'!$C$114</t>
  </si>
  <si>
    <t>='Consolidated Business Analysis'!$D$114</t>
  </si>
  <si>
    <t>='Consolidated Business Analysis'!$E$114</t>
  </si>
  <si>
    <t>='Consolidated Business Analysis'!$H$114</t>
  </si>
  <si>
    <t>='Consolidated Business Analysis'!$I$114</t>
  </si>
  <si>
    <t>='Consolidated Business Analysis'!$J$114</t>
  </si>
  <si>
    <t>='Consolidated Business Analysis'!$K$114</t>
  </si>
  <si>
    <t>='Consolidated Business Analysis'!$L$114</t>
  </si>
  <si>
    <t>='Consolidated Business Analysis'!$M$114</t>
  </si>
  <si>
    <t>='Consolidated Business Analysis'!$N$114</t>
  </si>
  <si>
    <t>='Consolidated Business Analysis'!$O$114</t>
  </si>
  <si>
    <t>='Consolidated Business Analysis'!$P$114</t>
  </si>
  <si>
    <t>='Consolidated Business Analysis'!$Q$114</t>
  </si>
  <si>
    <t>='Consolidated Business Analysis'!$A$114</t>
  </si>
  <si>
    <t>='Consolidated Business Analysis'!$C$36</t>
  </si>
  <si>
    <t>='Consolidated Business Analysis'!$D$36</t>
  </si>
  <si>
    <t>='Consolidated Business Analysis'!$E$36</t>
  </si>
  <si>
    <t>='Consolidated Business Analysis'!$H$36</t>
  </si>
  <si>
    <t>='Consolidated Business Analysis'!$I$36</t>
  </si>
  <si>
    <t>='Consolidated Business Analysis'!$J$36</t>
  </si>
  <si>
    <t>='Consolidated Business Analysis'!$K$36</t>
  </si>
  <si>
    <t>='Consolidated Business Analysis'!$L$36</t>
  </si>
  <si>
    <t>='Consolidated Business Analysis'!$M$36</t>
  </si>
  <si>
    <t>='Consolidated Business Analysis'!$N$36</t>
  </si>
  <si>
    <t>='Consolidated Business Analysis'!$O$36</t>
  </si>
  <si>
    <t>='Consolidated Business Analysis'!$P$36</t>
  </si>
  <si>
    <t>='Consolidated Business Analysis'!$Q$36</t>
  </si>
  <si>
    <t>='Consolidated Business Analysis'!$A$36</t>
  </si>
  <si>
    <t>='Consolidated Business Analysis'!$C$31</t>
  </si>
  <si>
    <t>='Consolidated Business Analysis'!$D$31</t>
  </si>
  <si>
    <t>='Consolidated Business Analysis'!$E$31</t>
  </si>
  <si>
    <t>='Consolidated Business Analysis'!$H$31</t>
  </si>
  <si>
    <t>='Consolidated Business Analysis'!$I$31</t>
  </si>
  <si>
    <t>='Consolidated Business Analysis'!$J$31</t>
  </si>
  <si>
    <t>='Consolidated Business Analysis'!$K$31</t>
  </si>
  <si>
    <t>='Consolidated Business Analysis'!$L$31</t>
  </si>
  <si>
    <t>='Consolidated Business Analysis'!$M$31</t>
  </si>
  <si>
    <t>='Consolidated Business Analysis'!$N$31</t>
  </si>
  <si>
    <t>='Consolidated Business Analysis'!$O$31</t>
  </si>
  <si>
    <t>='Consolidated Business Analysis'!$P$31</t>
  </si>
  <si>
    <t>='Consolidated Business Analysis'!$Q$31</t>
  </si>
  <si>
    <t>='Consolidated Business Analysis'!$A$31</t>
  </si>
  <si>
    <t>='Consolidated Business Analysis'!$C$85</t>
  </si>
  <si>
    <t>='Consolidated Business Analysis'!$D$85</t>
  </si>
  <si>
    <t>='Consolidated Business Analysis'!$E$85</t>
  </si>
  <si>
    <t>='Consolidated Business Analysis'!$H$85</t>
  </si>
  <si>
    <t>='Consolidated Business Analysis'!$I$85</t>
  </si>
  <si>
    <t>='Consolidated Business Analysis'!$J$85</t>
  </si>
  <si>
    <t>='Consolidated Business Analysis'!$K$85</t>
  </si>
  <si>
    <t>='Consolidated Business Analysis'!$L$85</t>
  </si>
  <si>
    <t>='Consolidated Business Analysis'!$M$85</t>
  </si>
  <si>
    <t>='Consolidated Business Analysis'!$N$85</t>
  </si>
  <si>
    <t>='Consolidated Business Analysis'!$O$85</t>
  </si>
  <si>
    <t>='Consolidated Business Analysis'!$P$85</t>
  </si>
  <si>
    <t>='Consolidated Business Analysis'!$Q$85</t>
  </si>
  <si>
    <t>='Consolidated Business Analysis'!$A$85</t>
  </si>
  <si>
    <t>='Consolidated Business Analysis'!$C$86</t>
  </si>
  <si>
    <t>='Consolidated Business Analysis'!$D$86</t>
  </si>
  <si>
    <t>='Consolidated Business Analysis'!$E$86</t>
  </si>
  <si>
    <t>='Consolidated Business Analysis'!$H$86</t>
  </si>
  <si>
    <t>='Consolidated Business Analysis'!$I$86</t>
  </si>
  <si>
    <t>='Consolidated Business Analysis'!$J$86</t>
  </si>
  <si>
    <t>='Consolidated Business Analysis'!$K$86</t>
  </si>
  <si>
    <t>='Consolidated Business Analysis'!$L$86</t>
  </si>
  <si>
    <t>='Consolidated Business Analysis'!$M$86</t>
  </si>
  <si>
    <t>='Consolidated Business Analysis'!$N$86</t>
  </si>
  <si>
    <t>='Consolidated Business Analysis'!$O$86</t>
  </si>
  <si>
    <t>='Consolidated Business Analysis'!$P$86</t>
  </si>
  <si>
    <t>='Consolidated Business Analysis'!$Q$86</t>
  </si>
  <si>
    <t>='Consolidated Business Analysis'!$A$86</t>
  </si>
  <si>
    <t>='Consolidated Business Analysis'!$C$44</t>
  </si>
  <si>
    <t>='Consolidated Business Analysis'!$D$44</t>
  </si>
  <si>
    <t>='Consolidated Business Analysis'!$E$44</t>
  </si>
  <si>
    <t>='Consolidated Business Analysis'!$H$44</t>
  </si>
  <si>
    <t>='Consolidated Business Analysis'!$I$44</t>
  </si>
  <si>
    <t>='Consolidated Business Analysis'!$J$44</t>
  </si>
  <si>
    <t>='Consolidated Business Analysis'!$K$44</t>
  </si>
  <si>
    <t>='Consolidated Business Analysis'!$L$44</t>
  </si>
  <si>
    <t>='Consolidated Business Analysis'!$M$44</t>
  </si>
  <si>
    <t>='Consolidated Business Analysis'!$N$44</t>
  </si>
  <si>
    <t>='Consolidated Business Analysis'!$O$44</t>
  </si>
  <si>
    <t>='Consolidated Business Analysis'!$P$44</t>
  </si>
  <si>
    <t>='Consolidated Business Analysis'!$Q$44</t>
  </si>
  <si>
    <t>='Consolidated Business Analysis'!$A$44</t>
  </si>
  <si>
    <t>='Consolidated Business Analysis'!$C$43</t>
  </si>
  <si>
    <t>='Consolidated Business Analysis'!$D$43</t>
  </si>
  <si>
    <t>='Consolidated Business Analysis'!$E$43</t>
  </si>
  <si>
    <t>='Consolidated Business Analysis'!$H$43</t>
  </si>
  <si>
    <t>='Consolidated Business Analysis'!$I$43</t>
  </si>
  <si>
    <t>='Consolidated Business Analysis'!$J$43</t>
  </si>
  <si>
    <t>='Consolidated Business Analysis'!$K$43</t>
  </si>
  <si>
    <t>='Consolidated Business Analysis'!$L$43</t>
  </si>
  <si>
    <t>='Consolidated Business Analysis'!$M$43</t>
  </si>
  <si>
    <t>='Consolidated Business Analysis'!$N$43</t>
  </si>
  <si>
    <t>='Consolidated Business Analysis'!$O$43</t>
  </si>
  <si>
    <t>='Consolidated Business Analysis'!$P$43</t>
  </si>
  <si>
    <t>='Consolidated Business Analysis'!$Q$43</t>
  </si>
  <si>
    <t>='Consolidated Business Analysis'!$A$43</t>
  </si>
  <si>
    <t>='Consolidated Business Analysis'!$C$166</t>
  </si>
  <si>
    <t>='Consolidated Business Analysis'!$D$166</t>
  </si>
  <si>
    <t>='Consolidated Business Analysis'!$E$166</t>
  </si>
  <si>
    <t>='Consolidated Business Analysis'!$H$166</t>
  </si>
  <si>
    <t>='Consolidated Business Analysis'!$I$166</t>
  </si>
  <si>
    <t>='Consolidated Business Analysis'!$J$166</t>
  </si>
  <si>
    <t>='Consolidated Business Analysis'!$K$166</t>
  </si>
  <si>
    <t>='Consolidated Business Analysis'!$L$166</t>
  </si>
  <si>
    <t>='Consolidated Business Analysis'!$M$166</t>
  </si>
  <si>
    <t>='Consolidated Business Analysis'!$N$166</t>
  </si>
  <si>
    <t>='Consolidated Business Analysis'!$O$166</t>
  </si>
  <si>
    <t>='Consolidated Business Analysis'!$P$166</t>
  </si>
  <si>
    <t>='Consolidated Business Analysis'!$Q$166</t>
  </si>
  <si>
    <t>='Consolidated Business Analysis'!$A$166</t>
  </si>
  <si>
    <t>='Consolidated Business Analysis'!$C$45</t>
  </si>
  <si>
    <t>='Consolidated Business Analysis'!$D$45</t>
  </si>
  <si>
    <t>='Consolidated Business Analysis'!$E$45</t>
  </si>
  <si>
    <t>='Consolidated Business Analysis'!$H$45</t>
  </si>
  <si>
    <t>='Consolidated Business Analysis'!$I$45</t>
  </si>
  <si>
    <t>='Consolidated Business Analysis'!$J$45</t>
  </si>
  <si>
    <t>='Consolidated Business Analysis'!$K$45</t>
  </si>
  <si>
    <t>='Consolidated Business Analysis'!$L$45</t>
  </si>
  <si>
    <t>='Consolidated Business Analysis'!$M$45</t>
  </si>
  <si>
    <t>='Consolidated Business Analysis'!$N$45</t>
  </si>
  <si>
    <t>='Consolidated Business Analysis'!$O$45</t>
  </si>
  <si>
    <t>='Consolidated Business Analysis'!$P$45</t>
  </si>
  <si>
    <t>='Consolidated Business Analysis'!$Q$45</t>
  </si>
  <si>
    <t>='Consolidated Business Analysis'!$A$45</t>
  </si>
  <si>
    <t>='Consolidated Business Analysis'!$C$42</t>
  </si>
  <si>
    <t>='Consolidated Business Analysis'!$D$42</t>
  </si>
  <si>
    <t>='Consolidated Business Analysis'!$E$42</t>
  </si>
  <si>
    <t>='Consolidated Business Analysis'!$H$42</t>
  </si>
  <si>
    <t>='Consolidated Business Analysis'!$I$42</t>
  </si>
  <si>
    <t>='Consolidated Business Analysis'!$J$42</t>
  </si>
  <si>
    <t>='Consolidated Business Analysis'!$K$42</t>
  </si>
  <si>
    <t>='Consolidated Business Analysis'!$L$42</t>
  </si>
  <si>
    <t>='Consolidated Business Analysis'!$M$42</t>
  </si>
  <si>
    <t>='Consolidated Business Analysis'!$N$42</t>
  </si>
  <si>
    <t>='Consolidated Business Analysis'!$O$42</t>
  </si>
  <si>
    <t>='Consolidated Business Analysis'!$P$42</t>
  </si>
  <si>
    <t>='Consolidated Business Analysis'!$Q$42</t>
  </si>
  <si>
    <t>='Consolidated Business Analysis'!$A$42</t>
  </si>
  <si>
    <t>='Consolidated Business Analysis'!$C$29</t>
  </si>
  <si>
    <t>='Consolidated Business Analysis'!$D$29</t>
  </si>
  <si>
    <t>='Consolidated Business Analysis'!$E$29</t>
  </si>
  <si>
    <t>='Consolidated Business Analysis'!$H$29</t>
  </si>
  <si>
    <t>='Consolidated Business Analysis'!$I$29</t>
  </si>
  <si>
    <t>='Consolidated Business Analysis'!$J$29</t>
  </si>
  <si>
    <t>='Consolidated Business Analysis'!$K$29</t>
  </si>
  <si>
    <t>='Consolidated Business Analysis'!$L$29</t>
  </si>
  <si>
    <t>='Consolidated Business Analysis'!$M$29</t>
  </si>
  <si>
    <t>='Consolidated Business Analysis'!$N$29</t>
  </si>
  <si>
    <t>='Consolidated Business Analysis'!$O$29</t>
  </si>
  <si>
    <t>='Consolidated Business Analysis'!$P$29</t>
  </si>
  <si>
    <t>='Consolidated Business Analysis'!$Q$29</t>
  </si>
  <si>
    <t>='Consolidated Business Analysis'!$A$29</t>
  </si>
  <si>
    <t>='Consolidated Business Analysis'!$C$39</t>
  </si>
  <si>
    <t>='Consolidated Business Analysis'!$D$39</t>
  </si>
  <si>
    <t>='Consolidated Business Analysis'!$E$39</t>
  </si>
  <si>
    <t>='Consolidated Business Analysis'!$H$39</t>
  </si>
  <si>
    <t>='Consolidated Business Analysis'!$I$39</t>
  </si>
  <si>
    <t>='Consolidated Business Analysis'!$J$39</t>
  </si>
  <si>
    <t>='Consolidated Business Analysis'!$K$39</t>
  </si>
  <si>
    <t>='Consolidated Business Analysis'!$L$39</t>
  </si>
  <si>
    <t>='Consolidated Business Analysis'!$M$39</t>
  </si>
  <si>
    <t>='Consolidated Business Analysis'!$N$39</t>
  </si>
  <si>
    <t>='Consolidated Business Analysis'!$O$39</t>
  </si>
  <si>
    <t>='Consolidated Business Analysis'!$P$39</t>
  </si>
  <si>
    <t>='Consolidated Business Analysis'!$Q$39</t>
  </si>
  <si>
    <t>='Consolidated Business Analysis'!$A$39</t>
  </si>
  <si>
    <t>='Consolidated Business Analysis'!$C$167</t>
  </si>
  <si>
    <t>='Consolidated Business Analysis'!$D$167</t>
  </si>
  <si>
    <t>='Consolidated Business Analysis'!$E$167</t>
  </si>
  <si>
    <t>='Consolidated Business Analysis'!$H$167</t>
  </si>
  <si>
    <t>='Consolidated Business Analysis'!$I$167</t>
  </si>
  <si>
    <t>='Consolidated Business Analysis'!$J$167</t>
  </si>
  <si>
    <t>='Consolidated Business Analysis'!$K$167</t>
  </si>
  <si>
    <t>='Consolidated Business Analysis'!$L$167</t>
  </si>
  <si>
    <t>='Consolidated Business Analysis'!$M$167</t>
  </si>
  <si>
    <t>='Consolidated Business Analysis'!$N$167</t>
  </si>
  <si>
    <t>='Consolidated Business Analysis'!$O$167</t>
  </si>
  <si>
    <t>='Consolidated Business Analysis'!$P$167</t>
  </si>
  <si>
    <t>='Consolidated Business Analysis'!$Q$167</t>
  </si>
  <si>
    <t>='Consolidated Business Analysis'!$A$167</t>
  </si>
  <si>
    <t>='Segmented Business Analysis'!$C$11</t>
  </si>
  <si>
    <t>='Segmented Business Analysis'!$D$11</t>
  </si>
  <si>
    <t>='Segmented Business Analysis'!$E$11</t>
  </si>
  <si>
    <t>='Segmented Business Analysis'!$H$11</t>
  </si>
  <si>
    <t>='Segmented Business Analysis'!$I$11</t>
  </si>
  <si>
    <t>='Segmented Business Analysis'!$J$11</t>
  </si>
  <si>
    <t>='Segmented Business Analysis'!$K$11</t>
  </si>
  <si>
    <t>='Segmented Business Analysis'!$L$11</t>
  </si>
  <si>
    <t>='Segmented Business Analysis'!$M$11</t>
  </si>
  <si>
    <t>='Segmented Business Analysis'!$N$11</t>
  </si>
  <si>
    <t>='Segmented Business Analysis'!$O$11</t>
  </si>
  <si>
    <t>='Segmented Business Analysis'!$P$11</t>
  </si>
  <si>
    <t>='Segmented Business Analysis'!$Q$11</t>
  </si>
  <si>
    <t>='Consolidated Business Analysis'!$C$10</t>
  </si>
  <si>
    <t>='Consolidated Business Analysis'!$D$10</t>
  </si>
  <si>
    <t>='Consolidated Business Analysis'!$E$10</t>
  </si>
  <si>
    <t>='Consolidated Business Analysis'!$H$10</t>
  </si>
  <si>
    <t>='Consolidated Business Analysis'!$I$10</t>
  </si>
  <si>
    <t>='Consolidated Business Analysis'!$J$10</t>
  </si>
  <si>
    <t>='Consolidated Business Analysis'!$K$10</t>
  </si>
  <si>
    <t>='Segmented Business Analysis'!$L$10</t>
  </si>
  <si>
    <t>='Segmented Business Analysis'!$M$10</t>
  </si>
  <si>
    <t>='Segmented Business Analysis'!$N$10</t>
  </si>
  <si>
    <t>='Segmented Business Analysis'!$O$10</t>
  </si>
  <si>
    <t>='Segmented Business Analysis'!$P$10</t>
  </si>
  <si>
    <t>='Segmented Business Analysis'!$Q$10</t>
  </si>
  <si>
    <t>='Consolidated Business Analysis'!$C$126</t>
  </si>
  <si>
    <t>='Consolidated Business Analysis'!$D$126</t>
  </si>
  <si>
    <t>='Consolidated Business Analysis'!$E$126</t>
  </si>
  <si>
    <t>='Consolidated Business Analysis'!$H$126</t>
  </si>
  <si>
    <t>='Consolidated Business Analysis'!$I$126</t>
  </si>
  <si>
    <t>='Consolidated Business Analysis'!$J$126</t>
  </si>
  <si>
    <t>='Consolidated Business Analysis'!$K$126</t>
  </si>
  <si>
    <t>='Consolidated Business Analysis'!$L$126</t>
  </si>
  <si>
    <t>='Consolidated Business Analysis'!$M$126</t>
  </si>
  <si>
    <t>='Consolidated Business Analysis'!$N$126</t>
  </si>
  <si>
    <t>='Consolidated Business Analysis'!$O$126</t>
  </si>
  <si>
    <t>='Consolidated Business Analysis'!$P$126</t>
  </si>
  <si>
    <t>='Consolidated Business Analysis'!$Q$126</t>
  </si>
  <si>
    <t>='Consolidated Business Analysis'!$A$126</t>
  </si>
  <si>
    <t>='Consolidated Business Analysis'!$C$152</t>
  </si>
  <si>
    <t>='Consolidated Business Analysis'!$D$152</t>
  </si>
  <si>
    <t>='Consolidated Business Analysis'!$E$152</t>
  </si>
  <si>
    <t>='Consolidated Business Analysis'!$H$152</t>
  </si>
  <si>
    <t>='Consolidated Business Analysis'!$I$152</t>
  </si>
  <si>
    <t>='Consolidated Business Analysis'!$J$152</t>
  </si>
  <si>
    <t>='Consolidated Business Analysis'!$K$152</t>
  </si>
  <si>
    <t>='Consolidated Business Analysis'!$L$152</t>
  </si>
  <si>
    <t>='Consolidated Business Analysis'!$M$152</t>
  </si>
  <si>
    <t>='Consolidated Business Analysis'!$N$152</t>
  </si>
  <si>
    <t>='Consolidated Business Analysis'!$O$152</t>
  </si>
  <si>
    <t>='Consolidated Business Analysis'!$P$152</t>
  </si>
  <si>
    <t>='Consolidated Business Analysis'!$Q$152</t>
  </si>
  <si>
    <t>='Consolidated Business Analysis'!$A$152</t>
  </si>
  <si>
    <t>='Consolidated Business Analysis'!$C$82</t>
  </si>
  <si>
    <t>='Consolidated Business Analysis'!$D$82</t>
  </si>
  <si>
    <t>='Consolidated Business Analysis'!$E$82</t>
  </si>
  <si>
    <t>='Consolidated Business Analysis'!$H$82</t>
  </si>
  <si>
    <t>='Consolidated Business Analysis'!$I$82</t>
  </si>
  <si>
    <t>='Consolidated Business Analysis'!$J$82</t>
  </si>
  <si>
    <t>='Consolidated Business Analysis'!$K$82</t>
  </si>
  <si>
    <t>='Consolidated Business Analysis'!$L$82</t>
  </si>
  <si>
    <t>='Consolidated Business Analysis'!$M$82</t>
  </si>
  <si>
    <t>='Consolidated Business Analysis'!$N$82</t>
  </si>
  <si>
    <t>='Consolidated Business Analysis'!$O$82</t>
  </si>
  <si>
    <t>='Consolidated Business Analysis'!$P$82</t>
  </si>
  <si>
    <t>='Consolidated Business Analysis'!$Q$82</t>
  </si>
  <si>
    <t>='Consolidated Business Analysis'!$A$82</t>
  </si>
  <si>
    <t>='Consolidated Business Analysis'!$C$177</t>
  </si>
  <si>
    <t>='Consolidated Business Analysis'!$D$177</t>
  </si>
  <si>
    <t>='Consolidated Business Analysis'!$E$177</t>
  </si>
  <si>
    <t>='Consolidated Business Analysis'!$H$177</t>
  </si>
  <si>
    <t>='Consolidated Business Analysis'!$I$177</t>
  </si>
  <si>
    <t>='Consolidated Business Analysis'!$J$177</t>
  </si>
  <si>
    <t>='Consolidated Business Analysis'!$K$177</t>
  </si>
  <si>
    <t>='Consolidated Business Analysis'!$L$177</t>
  </si>
  <si>
    <t>='Consolidated Business Analysis'!$M$177</t>
  </si>
  <si>
    <t>='Consolidated Business Analysis'!$N$177</t>
  </si>
  <si>
    <t>='Consolidated Business Analysis'!$O$177</t>
  </si>
  <si>
    <t>='Consolidated Business Analysis'!$P$177</t>
  </si>
  <si>
    <t>='Consolidated Business Analysis'!$Q$177</t>
  </si>
  <si>
    <t>='Consolidated Business Analysis'!$A$177</t>
  </si>
  <si>
    <t>='Consolidated Business Analysis'!$C$63</t>
  </si>
  <si>
    <t>='Consolidated Business Analysis'!$D$63</t>
  </si>
  <si>
    <t>='Consolidated Business Analysis'!$E$63</t>
  </si>
  <si>
    <t>='Consolidated Business Analysis'!$H$63</t>
  </si>
  <si>
    <t>='Consolidated Business Analysis'!$I$63</t>
  </si>
  <si>
    <t>='Consolidated Business Analysis'!$J$63</t>
  </si>
  <si>
    <t>='Consolidated Business Analysis'!$K$63</t>
  </si>
  <si>
    <t>='Consolidated Business Analysis'!$L$63</t>
  </si>
  <si>
    <t>='Consolidated Business Analysis'!$M$63</t>
  </si>
  <si>
    <t>='Consolidated Business Analysis'!$N$63</t>
  </si>
  <si>
    <t>='Consolidated Business Analysis'!$O$63</t>
  </si>
  <si>
    <t>='Consolidated Business Analysis'!$P$63</t>
  </si>
  <si>
    <t>='Consolidated Business Analysis'!$Q$63</t>
  </si>
  <si>
    <t>='Consolidated Business Analysis'!$A$63</t>
  </si>
  <si>
    <t>='Consolidated Business Analysis'!$C$174</t>
  </si>
  <si>
    <t>='Consolidated Business Analysis'!$D$174</t>
  </si>
  <si>
    <t>='Consolidated Business Analysis'!$E$174</t>
  </si>
  <si>
    <t>='Consolidated Business Analysis'!$H$174</t>
  </si>
  <si>
    <t>='Consolidated Business Analysis'!$I$174</t>
  </si>
  <si>
    <t>='Consolidated Business Analysis'!$J$174</t>
  </si>
  <si>
    <t>='Consolidated Business Analysis'!$K$174</t>
  </si>
  <si>
    <t>='Consolidated Business Analysis'!$L$174</t>
  </si>
  <si>
    <t>='Consolidated Business Analysis'!$M$174</t>
  </si>
  <si>
    <t>='Consolidated Business Analysis'!$N$174</t>
  </si>
  <si>
    <t>='Consolidated Business Analysis'!$O$174</t>
  </si>
  <si>
    <t>='Consolidated Business Analysis'!$P$174</t>
  </si>
  <si>
    <t>='Consolidated Business Analysis'!$Q$174</t>
  </si>
  <si>
    <t>='Consolidated Business Analysis'!$A$174</t>
  </si>
  <si>
    <t>='Consolidated Business Analysis'!$C$75</t>
  </si>
  <si>
    <t>='Consolidated Business Analysis'!$D$75</t>
  </si>
  <si>
    <t>='Consolidated Business Analysis'!$E$75</t>
  </si>
  <si>
    <t>='Consolidated Business Analysis'!$H$75</t>
  </si>
  <si>
    <t>='Consolidated Business Analysis'!$I$75</t>
  </si>
  <si>
    <t>='Consolidated Business Analysis'!$J$75</t>
  </si>
  <si>
    <t>='Consolidated Business Analysis'!$K$75</t>
  </si>
  <si>
    <t>='Consolidated Business Analysis'!$L$75</t>
  </si>
  <si>
    <t>='Consolidated Business Analysis'!$M$75</t>
  </si>
  <si>
    <t>='Consolidated Business Analysis'!$N$75</t>
  </si>
  <si>
    <t>='Consolidated Business Analysis'!$O$75</t>
  </si>
  <si>
    <t>='Consolidated Business Analysis'!$P$75</t>
  </si>
  <si>
    <t>='Consolidated Business Analysis'!$Q$75</t>
  </si>
  <si>
    <t>='Consolidated Business Analysis'!$A$75</t>
  </si>
  <si>
    <t>='Consolidated Business Analysis'!$C$87</t>
  </si>
  <si>
    <t>='Consolidated Business Analysis'!$D$87</t>
  </si>
  <si>
    <t>='Consolidated Business Analysis'!$E$87</t>
  </si>
  <si>
    <t>='Consolidated Business Analysis'!$H$87</t>
  </si>
  <si>
    <t>='Consolidated Business Analysis'!$I$87</t>
  </si>
  <si>
    <t>='Consolidated Business Analysis'!$J$87</t>
  </si>
  <si>
    <t>='Consolidated Business Analysis'!$K$87</t>
  </si>
  <si>
    <t>='Consolidated Business Analysis'!$L$87</t>
  </si>
  <si>
    <t>='Consolidated Business Analysis'!$M$87</t>
  </si>
  <si>
    <t>='Consolidated Business Analysis'!$N$87</t>
  </si>
  <si>
    <t>='Consolidated Business Analysis'!$O$87</t>
  </si>
  <si>
    <t>='Consolidated Business Analysis'!$P$87</t>
  </si>
  <si>
    <t>='Consolidated Business Analysis'!$Q$87</t>
  </si>
  <si>
    <t>='Consolidated Business Analysis'!$C$48</t>
  </si>
  <si>
    <t>='Consolidated Business Analysis'!$D$48</t>
  </si>
  <si>
    <t>='Consolidated Business Analysis'!$E$48</t>
  </si>
  <si>
    <t>='Consolidated Business Analysis'!$H$48</t>
  </si>
  <si>
    <t>='Consolidated Business Analysis'!$I$48</t>
  </si>
  <si>
    <t>='Consolidated Business Analysis'!$J$48</t>
  </si>
  <si>
    <t>='Consolidated Business Analysis'!$K$48</t>
  </si>
  <si>
    <t>='Consolidated Business Analysis'!$L$48</t>
  </si>
  <si>
    <t>='Consolidated Business Analysis'!$M$48</t>
  </si>
  <si>
    <t>='Consolidated Business Analysis'!$N$48</t>
  </si>
  <si>
    <t>='Consolidated Business Analysis'!$O$48</t>
  </si>
  <si>
    <t>='Consolidated Business Analysis'!$P$48</t>
  </si>
  <si>
    <t>='Consolidated Business Analysis'!$Q$48</t>
  </si>
  <si>
    <t>='Consolidated Business Analysis'!$A$48</t>
  </si>
  <si>
    <t>='Consolidated Business Analysis'!$C$47</t>
  </si>
  <si>
    <t>='Consolidated Business Analysis'!$D$47</t>
  </si>
  <si>
    <t>='Consolidated Business Analysis'!$E$47</t>
  </si>
  <si>
    <t>='Consolidated Business Analysis'!$H$47</t>
  </si>
  <si>
    <t>='Consolidated Business Analysis'!$I$47</t>
  </si>
  <si>
    <t>='Consolidated Business Analysis'!$J$47</t>
  </si>
  <si>
    <t>='Consolidated Business Analysis'!$K$47</t>
  </si>
  <si>
    <t>='Consolidated Business Analysis'!$L$47</t>
  </si>
  <si>
    <t>='Consolidated Business Analysis'!$M$47</t>
  </si>
  <si>
    <t>='Consolidated Business Analysis'!$N$47</t>
  </si>
  <si>
    <t>='Consolidated Business Analysis'!$O$47</t>
  </si>
  <si>
    <t>='Consolidated Business Analysis'!$P$47</t>
  </si>
  <si>
    <t>='Consolidated Business Analysis'!$Q$47</t>
  </si>
  <si>
    <t>='Consolidated Business Analysis'!$A$47</t>
  </si>
  <si>
    <t>='Consolidated Business Analysis'!$C$46</t>
  </si>
  <si>
    <t>='Consolidated Business Analysis'!$D$46</t>
  </si>
  <si>
    <t>='Consolidated Business Analysis'!$E$46</t>
  </si>
  <si>
    <t>='Consolidated Business Analysis'!$H$46</t>
  </si>
  <si>
    <t>='Consolidated Business Analysis'!$I$46</t>
  </si>
  <si>
    <t>='Consolidated Business Analysis'!$J$46</t>
  </si>
  <si>
    <t>='Consolidated Business Analysis'!$K$46</t>
  </si>
  <si>
    <t>='Consolidated Business Analysis'!$L$46</t>
  </si>
  <si>
    <t>='Consolidated Business Analysis'!$M$46</t>
  </si>
  <si>
    <t>='Consolidated Business Analysis'!$N$46</t>
  </si>
  <si>
    <t>='Consolidated Business Analysis'!$O$46</t>
  </si>
  <si>
    <t>='Consolidated Business Analysis'!$P$46</t>
  </si>
  <si>
    <t>='Consolidated Business Analysis'!$Q$46</t>
  </si>
  <si>
    <t>='Consolidated Business Analysis'!$A$46</t>
  </si>
  <si>
    <t>='Consolidated Business Analysis'!$C$134</t>
  </si>
  <si>
    <t>='Consolidated Business Analysis'!$D$134</t>
  </si>
  <si>
    <t>='Consolidated Business Analysis'!$E$134</t>
  </si>
  <si>
    <t>='Consolidated Business Analysis'!$H$134</t>
  </si>
  <si>
    <t>='Consolidated Business Analysis'!$I$134</t>
  </si>
  <si>
    <t>='Consolidated Business Analysis'!$J$134</t>
  </si>
  <si>
    <t>='Consolidated Business Analysis'!$K$134</t>
  </si>
  <si>
    <t>='Consolidated Business Analysis'!$L$134</t>
  </si>
  <si>
    <t>='Consolidated Business Analysis'!$M$134</t>
  </si>
  <si>
    <t>='Consolidated Business Analysis'!$N$134</t>
  </si>
  <si>
    <t>='Consolidated Business Analysis'!$O$134</t>
  </si>
  <si>
    <t>='Consolidated Business Analysis'!$P$134</t>
  </si>
  <si>
    <t>='Consolidated Business Analysis'!$Q$134</t>
  </si>
  <si>
    <t>='Consolidated Business Analysis'!$A$134</t>
  </si>
  <si>
    <t>='Consolidated Business Analysis'!$C$128</t>
  </si>
  <si>
    <t>='Consolidated Business Analysis'!$D$128</t>
  </si>
  <si>
    <t>='Consolidated Business Analysis'!$E$128</t>
  </si>
  <si>
    <t>='Consolidated Business Analysis'!$H$128</t>
  </si>
  <si>
    <t>='Consolidated Business Analysis'!$I$128</t>
  </si>
  <si>
    <t>='Consolidated Business Analysis'!$J$128</t>
  </si>
  <si>
    <t>='Consolidated Business Analysis'!$K$128</t>
  </si>
  <si>
    <t>='Consolidated Business Analysis'!$L$128</t>
  </si>
  <si>
    <t>='Consolidated Business Analysis'!$M$128</t>
  </si>
  <si>
    <t>='Consolidated Business Analysis'!$N$128</t>
  </si>
  <si>
    <t>='Consolidated Business Analysis'!$O$128</t>
  </si>
  <si>
    <t>='Consolidated Business Analysis'!$P$128</t>
  </si>
  <si>
    <t>='Consolidated Business Analysis'!$Q$128</t>
  </si>
  <si>
    <t>='Consolidated Business Analysis'!$A$128</t>
  </si>
  <si>
    <t>='Consolidated Business Analysis'!$C$154</t>
  </si>
  <si>
    <t>='Consolidated Business Analysis'!$D$154</t>
  </si>
  <si>
    <t>='Consolidated Business Analysis'!$E$154</t>
  </si>
  <si>
    <t>='Consolidated Business Analysis'!$H$154</t>
  </si>
  <si>
    <t>='Consolidated Business Analysis'!$I$154</t>
  </si>
  <si>
    <t>='Consolidated Business Analysis'!$J$154</t>
  </si>
  <si>
    <t>='Consolidated Business Analysis'!$K$154</t>
  </si>
  <si>
    <t>='Consolidated Business Analysis'!$L$154</t>
  </si>
  <si>
    <t>='Consolidated Business Analysis'!$M$154</t>
  </si>
  <si>
    <t>='Consolidated Business Analysis'!$N$154</t>
  </si>
  <si>
    <t>='Consolidated Business Analysis'!$O$154</t>
  </si>
  <si>
    <t>='Consolidated Business Analysis'!$P$154</t>
  </si>
  <si>
    <t>='Consolidated Business Analysis'!$Q$154</t>
  </si>
  <si>
    <t>='Consolidated Business Analysis'!$A$154</t>
  </si>
  <si>
    <t>='Consolidated Business Analysis'!$C$20</t>
  </si>
  <si>
    <t>='Consolidated Business Analysis'!$D$20</t>
  </si>
  <si>
    <t>='Consolidated Business Analysis'!$E$20</t>
  </si>
  <si>
    <t>='Consolidated Business Analysis'!$H$20</t>
  </si>
  <si>
    <t>='Consolidated Business Analysis'!$I$20</t>
  </si>
  <si>
    <t>='Consolidated Business Analysis'!$J$20</t>
  </si>
  <si>
    <t>='Consolidated Business Analysis'!$K$20</t>
  </si>
  <si>
    <t>='Consolidated Business Analysis'!$L$20</t>
  </si>
  <si>
    <t>='Consolidated Business Analysis'!$M$20</t>
  </si>
  <si>
    <t>='Consolidated Business Analysis'!$N$20</t>
  </si>
  <si>
    <t>='Consolidated Business Analysis'!$O$20</t>
  </si>
  <si>
    <t>='Consolidated Business Analysis'!$P$20</t>
  </si>
  <si>
    <t>='Consolidated Business Analysis'!$Q$20</t>
  </si>
  <si>
    <t>='Consolidated Business Analysis'!$A$20</t>
  </si>
  <si>
    <t>='Consolidated Business Analysis'!$C$103</t>
  </si>
  <si>
    <t>='Consolidated Business Analysis'!$D$103</t>
  </si>
  <si>
    <t>='Consolidated Business Analysis'!$E$103</t>
  </si>
  <si>
    <t>='Consolidated Business Analysis'!$H$103</t>
  </si>
  <si>
    <t>='Consolidated Business Analysis'!$I$103</t>
  </si>
  <si>
    <t>='Consolidated Business Analysis'!$J$103</t>
  </si>
  <si>
    <t>='Consolidated Business Analysis'!$K$103</t>
  </si>
  <si>
    <t>='Consolidated Business Analysis'!$L$103</t>
  </si>
  <si>
    <t>='Consolidated Business Analysis'!$M$103</t>
  </si>
  <si>
    <t>='Consolidated Business Analysis'!$N$103</t>
  </si>
  <si>
    <t>='Consolidated Business Analysis'!$O$103</t>
  </si>
  <si>
    <t>='Consolidated Business Analysis'!$P$103</t>
  </si>
  <si>
    <t>='Consolidated Business Analysis'!$Q$103</t>
  </si>
  <si>
    <t>='Consolidated Business Analysis'!$A$103</t>
  </si>
  <si>
    <t>='Consolidated Business Analysis'!$C$139</t>
  </si>
  <si>
    <t>='Consolidated Business Analysis'!$D$139</t>
  </si>
  <si>
    <t>='Consolidated Business Analysis'!$E$139</t>
  </si>
  <si>
    <t>='Consolidated Business Analysis'!$H$139</t>
  </si>
  <si>
    <t>='Consolidated Business Analysis'!$I$139</t>
  </si>
  <si>
    <t>='Consolidated Business Analysis'!$J$139</t>
  </si>
  <si>
    <t>='Consolidated Business Analysis'!$K$139</t>
  </si>
  <si>
    <t>='Consolidated Business Analysis'!$L$139</t>
  </si>
  <si>
    <t>='Consolidated Business Analysis'!$M$139</t>
  </si>
  <si>
    <t>='Consolidated Business Analysis'!$N$139</t>
  </si>
  <si>
    <t>='Consolidated Business Analysis'!$O$139</t>
  </si>
  <si>
    <t>='Consolidated Business Analysis'!$P$139</t>
  </si>
  <si>
    <t>='Consolidated Business Analysis'!$Q$139</t>
  </si>
  <si>
    <t>='Consolidated Business Analysis'!$A$139</t>
  </si>
  <si>
    <t>='Consolidated Business Analysis'!$C$158</t>
  </si>
  <si>
    <t>='Consolidated Business Analysis'!$D$158</t>
  </si>
  <si>
    <t>='Consolidated Business Analysis'!$E$158</t>
  </si>
  <si>
    <t>='Consolidated Business Analysis'!$H$158</t>
  </si>
  <si>
    <t>='Consolidated Business Analysis'!$I$158</t>
  </si>
  <si>
    <t>='Consolidated Business Analysis'!$J$158</t>
  </si>
  <si>
    <t>='Consolidated Business Analysis'!$K$158</t>
  </si>
  <si>
    <t>='Consolidated Business Analysis'!$L$158</t>
  </si>
  <si>
    <t>='Consolidated Business Analysis'!$M$158</t>
  </si>
  <si>
    <t>='Consolidated Business Analysis'!$N$158</t>
  </si>
  <si>
    <t>='Consolidated Business Analysis'!$O$158</t>
  </si>
  <si>
    <t>='Consolidated Business Analysis'!$P$158</t>
  </si>
  <si>
    <t>='Consolidated Business Analysis'!$Q$158</t>
  </si>
  <si>
    <t>='Consolidated Business Analysis'!$A$158</t>
  </si>
  <si>
    <t>='Consolidated Business Analysis'!$C$135</t>
  </si>
  <si>
    <t>='Consolidated Business Analysis'!$D$135</t>
  </si>
  <si>
    <t>='Consolidated Business Analysis'!$E$135</t>
  </si>
  <si>
    <t>='Consolidated Business Analysis'!$H$135</t>
  </si>
  <si>
    <t>='Consolidated Business Analysis'!$I$135</t>
  </si>
  <si>
    <t>='Consolidated Business Analysis'!$J$135</t>
  </si>
  <si>
    <t>='Consolidated Business Analysis'!$K$135</t>
  </si>
  <si>
    <t>='Consolidated Business Analysis'!$L$135</t>
  </si>
  <si>
    <t>='Consolidated Business Analysis'!$M$135</t>
  </si>
  <si>
    <t>='Consolidated Business Analysis'!$N$135</t>
  </si>
  <si>
    <t>='Consolidated Business Analysis'!$O$135</t>
  </si>
  <si>
    <t>='Consolidated Business Analysis'!$P$135</t>
  </si>
  <si>
    <t>='Consolidated Business Analysis'!$Q$135</t>
  </si>
  <si>
    <t>='Consolidated Business Analysis'!$A$135</t>
  </si>
  <si>
    <t>='Consolidated Business Analysis'!$C$53</t>
  </si>
  <si>
    <t>='Consolidated Business Analysis'!$D$53</t>
  </si>
  <si>
    <t>='Consolidated Business Analysis'!$E$53</t>
  </si>
  <si>
    <t>='Consolidated Business Analysis'!$H$53</t>
  </si>
  <si>
    <t>='Consolidated Business Analysis'!$I$53</t>
  </si>
  <si>
    <t>='Consolidated Business Analysis'!$J$53</t>
  </si>
  <si>
    <t>='Consolidated Business Analysis'!$K$53</t>
  </si>
  <si>
    <t>='Consolidated Business Analysis'!$L$53</t>
  </si>
  <si>
    <t>='Consolidated Business Analysis'!$M$53</t>
  </si>
  <si>
    <t>='Consolidated Business Analysis'!$N$53</t>
  </si>
  <si>
    <t>='Consolidated Business Analysis'!$O$53</t>
  </si>
  <si>
    <t>='Consolidated Business Analysis'!$P$53</t>
  </si>
  <si>
    <t>='Consolidated Business Analysis'!$Q$53</t>
  </si>
  <si>
    <t>='Consolidated Business Analysis'!$A$53</t>
  </si>
  <si>
    <t>='Consolidated Business Analysis'!$C$165</t>
  </si>
  <si>
    <t>='Consolidated Business Analysis'!$D$165</t>
  </si>
  <si>
    <t>='Consolidated Business Analysis'!$E$165</t>
  </si>
  <si>
    <t>='Consolidated Business Analysis'!$H$165</t>
  </si>
  <si>
    <t>='Consolidated Business Analysis'!$I$165</t>
  </si>
  <si>
    <t>='Consolidated Business Analysis'!$J$165</t>
  </si>
  <si>
    <t>='Consolidated Business Analysis'!$K$165</t>
  </si>
  <si>
    <t>='Consolidated Business Analysis'!$L$165</t>
  </si>
  <si>
    <t>='Consolidated Business Analysis'!$M$165</t>
  </si>
  <si>
    <t>='Consolidated Business Analysis'!$N$165</t>
  </si>
  <si>
    <t>='Consolidated Business Analysis'!$O$165</t>
  </si>
  <si>
    <t>='Consolidated Business Analysis'!$P$165</t>
  </si>
  <si>
    <t>='Consolidated Business Analysis'!$Q$165</t>
  </si>
  <si>
    <t>='Consolidated Business Analysis'!$A$165</t>
  </si>
  <si>
    <t>='Consolidated Business Analysis'!$C$49</t>
  </si>
  <si>
    <t>='Consolidated Business Analysis'!$D$49</t>
  </si>
  <si>
    <t>='Consolidated Business Analysis'!$E$49</t>
  </si>
  <si>
    <t>='Consolidated Business Analysis'!$H$49</t>
  </si>
  <si>
    <t>='Consolidated Business Analysis'!$I$49</t>
  </si>
  <si>
    <t>='Consolidated Business Analysis'!$J$49</t>
  </si>
  <si>
    <t>='Consolidated Business Analysis'!$K$49</t>
  </si>
  <si>
    <t>='Consolidated Business Analysis'!$L$49</t>
  </si>
  <si>
    <t>='Consolidated Business Analysis'!$M$49</t>
  </si>
  <si>
    <t>='Consolidated Business Analysis'!$N$49</t>
  </si>
  <si>
    <t>='Consolidated Business Analysis'!$O$49</t>
  </si>
  <si>
    <t>='Consolidated Business Analysis'!$P$49</t>
  </si>
  <si>
    <t>='Consolidated Business Analysis'!$Q$49</t>
  </si>
  <si>
    <t>='Consolidated Business Analysis'!$A$49</t>
  </si>
  <si>
    <t>='Consolidated Business Analysis'!$C$153</t>
  </si>
  <si>
    <t>='Consolidated Business Analysis'!$D$153</t>
  </si>
  <si>
    <t>='Consolidated Business Analysis'!$E$153</t>
  </si>
  <si>
    <t>='Consolidated Business Analysis'!$H$153</t>
  </si>
  <si>
    <t>='Consolidated Business Analysis'!$I$153</t>
  </si>
  <si>
    <t>='Consolidated Business Analysis'!$J$153</t>
  </si>
  <si>
    <t>='Consolidated Business Analysis'!$K$153</t>
  </si>
  <si>
    <t>='Consolidated Business Analysis'!$L$153</t>
  </si>
  <si>
    <t>='Consolidated Business Analysis'!$M$153</t>
  </si>
  <si>
    <t>='Consolidated Business Analysis'!$N$153</t>
  </si>
  <si>
    <t>='Consolidated Business Analysis'!$O$153</t>
  </si>
  <si>
    <t>='Consolidated Business Analysis'!$P$153</t>
  </si>
  <si>
    <t>='Consolidated Business Analysis'!$Q$153</t>
  </si>
  <si>
    <t>='Consolidated Business Analysis'!$A$153</t>
  </si>
  <si>
    <t>='Consolidated Business Analysis'!$C$28</t>
  </si>
  <si>
    <t>='Consolidated Business Analysis'!$D$28</t>
  </si>
  <si>
    <t>='Consolidated Business Analysis'!$E$28</t>
  </si>
  <si>
    <t>='Consolidated Business Analysis'!$H$28</t>
  </si>
  <si>
    <t>='Consolidated Business Analysis'!$I$28</t>
  </si>
  <si>
    <t>='Consolidated Business Analysis'!$J$28</t>
  </si>
  <si>
    <t>='Consolidated Business Analysis'!$K$28</t>
  </si>
  <si>
    <t>='Consolidated Business Analysis'!$L$28</t>
  </si>
  <si>
    <t>='Consolidated Business Analysis'!$M$28</t>
  </si>
  <si>
    <t>='Consolidated Business Analysis'!$N$28</t>
  </si>
  <si>
    <t>='Consolidated Business Analysis'!$O$28</t>
  </si>
  <si>
    <t>='Consolidated Business Analysis'!$P$28</t>
  </si>
  <si>
    <t>='Consolidated Business Analysis'!$Q$28</t>
  </si>
  <si>
    <t>='Consolidated Business Analysis'!$A$28</t>
  </si>
  <si>
    <t>='Consolidated Business Analysis'!$C$98</t>
  </si>
  <si>
    <t>='Consolidated Business Analysis'!$D$98</t>
  </si>
  <si>
    <t>='Consolidated Business Analysis'!$E$98</t>
  </si>
  <si>
    <t>='Consolidated Business Analysis'!$H$98</t>
  </si>
  <si>
    <t>='Consolidated Business Analysis'!$I$98</t>
  </si>
  <si>
    <t>='Consolidated Business Analysis'!$J$98</t>
  </si>
  <si>
    <t>='Consolidated Business Analysis'!$K$98</t>
  </si>
  <si>
    <t>='Consolidated Business Analysis'!$L$98</t>
  </si>
  <si>
    <t>='Consolidated Business Analysis'!$M$98</t>
  </si>
  <si>
    <t>='Consolidated Business Analysis'!$N$98</t>
  </si>
  <si>
    <t>='Consolidated Business Analysis'!$O$98</t>
  </si>
  <si>
    <t>='Consolidated Business Analysis'!$P$98</t>
  </si>
  <si>
    <t>='Consolidated Business Analysis'!$Q$98</t>
  </si>
  <si>
    <t>='Consolidated Business Analysis'!$A$98</t>
  </si>
  <si>
    <t>='Consolidated Business Analysis'!$C$93</t>
  </si>
  <si>
    <t>='Consolidated Business Analysis'!$D$93</t>
  </si>
  <si>
    <t>='Consolidated Business Analysis'!$E$93</t>
  </si>
  <si>
    <t>='Consolidated Business Analysis'!$H$93</t>
  </si>
  <si>
    <t>='Consolidated Business Analysis'!$I$93</t>
  </si>
  <si>
    <t>='Consolidated Business Analysis'!$J$93</t>
  </si>
  <si>
    <t>='Consolidated Business Analysis'!$K$93</t>
  </si>
  <si>
    <t>='Consolidated Business Analysis'!$L$93</t>
  </si>
  <si>
    <t>='Consolidated Business Analysis'!$M$93</t>
  </si>
  <si>
    <t>='Consolidated Business Analysis'!$N$93</t>
  </si>
  <si>
    <t>='Consolidated Business Analysis'!$O$93</t>
  </si>
  <si>
    <t>='Consolidated Business Analysis'!$P$93</t>
  </si>
  <si>
    <t>='Consolidated Business Analysis'!$Q$93</t>
  </si>
  <si>
    <t>='Consolidated Business Analysis'!$A$93</t>
  </si>
  <si>
    <t>='Consolidated Business Analysis'!$C$96</t>
  </si>
  <si>
    <t>='Consolidated Business Analysis'!$D$96</t>
  </si>
  <si>
    <t>='Consolidated Business Analysis'!$E$96</t>
  </si>
  <si>
    <t>='Consolidated Business Analysis'!$H$96</t>
  </si>
  <si>
    <t>='Consolidated Business Analysis'!$I$96</t>
  </si>
  <si>
    <t>='Consolidated Business Analysis'!$J$96</t>
  </si>
  <si>
    <t>='Consolidated Business Analysis'!$K$96</t>
  </si>
  <si>
    <t>='Consolidated Business Analysis'!$L$96</t>
  </si>
  <si>
    <t>='Consolidated Business Analysis'!$M$96</t>
  </si>
  <si>
    <t>='Consolidated Business Analysis'!$N$96</t>
  </si>
  <si>
    <t>='Consolidated Business Analysis'!$O$96</t>
  </si>
  <si>
    <t>='Consolidated Business Analysis'!$P$96</t>
  </si>
  <si>
    <t>='Consolidated Business Analysis'!$Q$96</t>
  </si>
  <si>
    <t>='Consolidated Business Analysis'!$A$96</t>
  </si>
  <si>
    <t>='Consolidated Business Analysis'!$C$95</t>
  </si>
  <si>
    <t>='Consolidated Business Analysis'!$D$95</t>
  </si>
  <si>
    <t>='Consolidated Business Analysis'!$E$95</t>
  </si>
  <si>
    <t>='Consolidated Business Analysis'!$H$95</t>
  </si>
  <si>
    <t>='Consolidated Business Analysis'!$I$95</t>
  </si>
  <si>
    <t>='Consolidated Business Analysis'!$J$95</t>
  </si>
  <si>
    <t>='Consolidated Business Analysis'!$K$95</t>
  </si>
  <si>
    <t>='Consolidated Business Analysis'!$L$95</t>
  </si>
  <si>
    <t>='Consolidated Business Analysis'!$M$95</t>
  </si>
  <si>
    <t>='Consolidated Business Analysis'!$N$95</t>
  </si>
  <si>
    <t>='Consolidated Business Analysis'!$O$95</t>
  </si>
  <si>
    <t>='Consolidated Business Analysis'!$P$95</t>
  </si>
  <si>
    <t>='Consolidated Business Analysis'!$Q$95</t>
  </si>
  <si>
    <t>='Consolidated Business Analysis'!$A$95</t>
  </si>
  <si>
    <t>='Consolidated Business Analysis'!$C$99</t>
  </si>
  <si>
    <t>='Consolidated Business Analysis'!$D$99</t>
  </si>
  <si>
    <t>='Consolidated Business Analysis'!$E$99</t>
  </si>
  <si>
    <t>='Consolidated Business Analysis'!$H$99</t>
  </si>
  <si>
    <t>='Consolidated Business Analysis'!$I$99</t>
  </si>
  <si>
    <t>='Consolidated Business Analysis'!$J$99</t>
  </si>
  <si>
    <t>='Consolidated Business Analysis'!$K$99</t>
  </si>
  <si>
    <t>='Consolidated Business Analysis'!$L$99</t>
  </si>
  <si>
    <t>='Consolidated Business Analysis'!$M$99</t>
  </si>
  <si>
    <t>='Consolidated Business Analysis'!$N$99</t>
  </si>
  <si>
    <t>='Consolidated Business Analysis'!$O$99</t>
  </si>
  <si>
    <t>='Consolidated Business Analysis'!$P$99</t>
  </si>
  <si>
    <t>='Consolidated Business Analysis'!$Q$99</t>
  </si>
  <si>
    <t>='Consolidated Business Analysis'!$A$99</t>
  </si>
  <si>
    <t>='Consolidated Business Analysis'!$C$94</t>
  </si>
  <si>
    <t>='Consolidated Business Analysis'!$D$94</t>
  </si>
  <si>
    <t>='Consolidated Business Analysis'!$E$94</t>
  </si>
  <si>
    <t>='Consolidated Business Analysis'!$H$94</t>
  </si>
  <si>
    <t>='Consolidated Business Analysis'!$I$94</t>
  </si>
  <si>
    <t>='Consolidated Business Analysis'!$J$94</t>
  </si>
  <si>
    <t>='Consolidated Business Analysis'!$K$94</t>
  </si>
  <si>
    <t>='Consolidated Business Analysis'!$L$94</t>
  </si>
  <si>
    <t>='Consolidated Business Analysis'!$M$94</t>
  </si>
  <si>
    <t>='Consolidated Business Analysis'!$N$94</t>
  </si>
  <si>
    <t>='Consolidated Business Analysis'!$O$94</t>
  </si>
  <si>
    <t>='Consolidated Business Analysis'!$P$94</t>
  </si>
  <si>
    <t>='Consolidated Business Analysis'!$Q$94</t>
  </si>
  <si>
    <t>='Consolidated Business Analysis'!$A$94</t>
  </si>
  <si>
    <t>='Consolidated Business Analysis'!$C$92</t>
  </si>
  <si>
    <t>='Consolidated Business Analysis'!$D$92</t>
  </si>
  <si>
    <t>='Consolidated Business Analysis'!$E$92</t>
  </si>
  <si>
    <t>='Consolidated Business Analysis'!$H$92</t>
  </si>
  <si>
    <t>='Consolidated Business Analysis'!$I$92</t>
  </si>
  <si>
    <t>='Consolidated Business Analysis'!$J$92</t>
  </si>
  <si>
    <t>='Consolidated Business Analysis'!$K$92</t>
  </si>
  <si>
    <t>='Consolidated Business Analysis'!$L$92</t>
  </si>
  <si>
    <t>='Consolidated Business Analysis'!$M$92</t>
  </si>
  <si>
    <t>='Consolidated Business Analysis'!$N$92</t>
  </si>
  <si>
    <t>='Consolidated Business Analysis'!$O$92</t>
  </si>
  <si>
    <t>='Consolidated Business Analysis'!$P$92</t>
  </si>
  <si>
    <t>='Consolidated Business Analysis'!$Q$92</t>
  </si>
  <si>
    <t>='Consolidated Business Analysis'!$A$92</t>
  </si>
  <si>
    <t>='Consolidated Business Analysis'!$C$97</t>
  </si>
  <si>
    <t>='Consolidated Business Analysis'!$D$97</t>
  </si>
  <si>
    <t>='Consolidated Business Analysis'!$E$97</t>
  </si>
  <si>
    <t>='Consolidated Business Analysis'!$H$97</t>
  </si>
  <si>
    <t>='Consolidated Business Analysis'!$I$97</t>
  </si>
  <si>
    <t>='Consolidated Business Analysis'!$J$97</t>
  </si>
  <si>
    <t>='Consolidated Business Analysis'!$K$97</t>
  </si>
  <si>
    <t>='Consolidated Business Analysis'!$L$97</t>
  </si>
  <si>
    <t>='Consolidated Business Analysis'!$M$97</t>
  </si>
  <si>
    <t>='Consolidated Business Analysis'!$N$97</t>
  </si>
  <si>
    <t>='Consolidated Business Analysis'!$O$97</t>
  </si>
  <si>
    <t>='Consolidated Business Analysis'!$P$97</t>
  </si>
  <si>
    <t>='Consolidated Business Analysis'!$Q$97</t>
  </si>
  <si>
    <t>='Consolidated Business Analysis'!$A$97</t>
  </si>
  <si>
    <t>='Consolidated Business Analysis'!$C$182</t>
  </si>
  <si>
    <t>='Consolidated Business Analysis'!$D$182</t>
  </si>
  <si>
    <t>='Consolidated Business Analysis'!$E$182</t>
  </si>
  <si>
    <t>='Consolidated Business Analysis'!$H$182</t>
  </si>
  <si>
    <t>='Consolidated Business Analysis'!$I$182</t>
  </si>
  <si>
    <t>='Consolidated Business Analysis'!$J$182</t>
  </si>
  <si>
    <t>='Consolidated Business Analysis'!$K$182</t>
  </si>
  <si>
    <t>='Consolidated Business Analysis'!$L$182</t>
  </si>
  <si>
    <t>='Consolidated Business Analysis'!$M$182</t>
  </si>
  <si>
    <t>='Consolidated Business Analysis'!$N$182</t>
  </si>
  <si>
    <t>='Consolidated Business Analysis'!$O$182</t>
  </si>
  <si>
    <t>='Consolidated Business Analysis'!$P$182</t>
  </si>
  <si>
    <t>='Consolidated Business Analysis'!$Q$182</t>
  </si>
  <si>
    <t>='Consolidated Business Analysis'!$A$182</t>
  </si>
  <si>
    <t>='Consolidated Business Analysis'!$A$183</t>
  </si>
  <si>
    <t>='Consolidated Business Analysis'!$C$183</t>
  </si>
  <si>
    <t>='Consolidated Business Analysis'!$D$183</t>
  </si>
  <si>
    <t>='Consolidated Business Analysis'!$E$183</t>
  </si>
  <si>
    <t>='Consolidated Business Analysis'!$H$183</t>
  </si>
  <si>
    <t>='Consolidated Business Analysis'!$I$183</t>
  </si>
  <si>
    <t>='Consolidated Business Analysis'!$J$183</t>
  </si>
  <si>
    <t>='Consolidated Business Analysis'!$K$183</t>
  </si>
  <si>
    <t>='Consolidated Business Analysis'!$L$183</t>
  </si>
  <si>
    <t>='Consolidated Business Analysis'!$M$183</t>
  </si>
  <si>
    <t>='Consolidated Business Analysis'!$N$183</t>
  </si>
  <si>
    <t>='Consolidated Business Analysis'!$O$183</t>
  </si>
  <si>
    <t>='Consolidated Business Analysis'!$P$183</t>
  </si>
  <si>
    <t>='Consolidated Business Analysis'!$Q$183</t>
  </si>
  <si>
    <t>='Consolidated Business Analysis'!$A$87</t>
  </si>
  <si>
    <t>='Consolidated Business Analysis'!$C$203</t>
  </si>
  <si>
    <t>='Consolidated Business Analysis'!$D$203</t>
  </si>
  <si>
    <t>='Consolidated Business Analysis'!$E$203</t>
  </si>
  <si>
    <t>='Consolidated Business Analysis'!$H$203</t>
  </si>
  <si>
    <t>='Consolidated Business Analysis'!$I$203</t>
  </si>
  <si>
    <t>='Consolidated Business Analysis'!$J$203</t>
  </si>
  <si>
    <t>='Consolidated Business Analysis'!$K$203</t>
  </si>
  <si>
    <t>='Consolidated Business Analysis'!$L$203</t>
  </si>
  <si>
    <t>='Consolidated Business Analysis'!$M$203</t>
  </si>
  <si>
    <t>='Consolidated Business Analysis'!$N$203</t>
  </si>
  <si>
    <t>='Consolidated Business Analysis'!$O$203</t>
  </si>
  <si>
    <t>='Consolidated Business Analysis'!$P$203</t>
  </si>
  <si>
    <t>='Consolidated Business Analysis'!$Q$203</t>
  </si>
  <si>
    <t>='Consolidated Business Analysis'!$A$203</t>
  </si>
  <si>
    <t>='Consolidated Business Analysis'!$C$201</t>
  </si>
  <si>
    <t>='Consolidated Business Analysis'!$D$201</t>
  </si>
  <si>
    <t>='Consolidated Business Analysis'!$E$201</t>
  </si>
  <si>
    <t>='Consolidated Business Analysis'!$H$201</t>
  </si>
  <si>
    <t>='Consolidated Business Analysis'!$I$201</t>
  </si>
  <si>
    <t>='Consolidated Business Analysis'!$J$201</t>
  </si>
  <si>
    <t>='Consolidated Business Analysis'!$K$201</t>
  </si>
  <si>
    <t>='Consolidated Business Analysis'!$L$201</t>
  </si>
  <si>
    <t>='Consolidated Business Analysis'!$M$201</t>
  </si>
  <si>
    <t>='Consolidated Business Analysis'!$N$201</t>
  </si>
  <si>
    <t>='Consolidated Business Analysis'!$O$201</t>
  </si>
  <si>
    <t>='Consolidated Business Analysis'!$P$201</t>
  </si>
  <si>
    <t>='Consolidated Business Analysis'!$Q$201</t>
  </si>
  <si>
    <t>='Consolidated Business Analysis'!$A$201</t>
  </si>
  <si>
    <t>='Consolidated Business Analysis'!$C$202</t>
  </si>
  <si>
    <t>='Consolidated Business Analysis'!$D$202</t>
  </si>
  <si>
    <t>='Consolidated Business Analysis'!$E$202</t>
  </si>
  <si>
    <t>='Consolidated Business Analysis'!$H$202</t>
  </si>
  <si>
    <t>='Consolidated Business Analysis'!$I$202</t>
  </si>
  <si>
    <t>='Consolidated Business Analysis'!$J$202</t>
  </si>
  <si>
    <t>='Consolidated Business Analysis'!$K$202</t>
  </si>
  <si>
    <t>='Consolidated Business Analysis'!$L$202</t>
  </si>
  <si>
    <t>='Consolidated Business Analysis'!$M$202</t>
  </si>
  <si>
    <t>='Consolidated Business Analysis'!$N$202</t>
  </si>
  <si>
    <t>='Consolidated Business Analysis'!$O$202</t>
  </si>
  <si>
    <t>='Consolidated Business Analysis'!$P$202</t>
  </si>
  <si>
    <t>='Consolidated Business Analysis'!$Q$202</t>
  </si>
  <si>
    <t>='Consolidated Business Analysis'!$A$202</t>
  </si>
  <si>
    <t>='Consolidated Business Analysis'!$C$19</t>
  </si>
  <si>
    <t>='Consolidated Business Analysis'!$D$19</t>
  </si>
  <si>
    <t>='Consolidated Business Analysis'!$E$19</t>
  </si>
  <si>
    <t>='Consolidated Business Analysis'!$H$19</t>
  </si>
  <si>
    <t>='Consolidated Business Analysis'!$I$19</t>
  </si>
  <si>
    <t>='Consolidated Business Analysis'!$J$19</t>
  </si>
  <si>
    <t>='Consolidated Business Analysis'!$K$19</t>
  </si>
  <si>
    <t>='Consolidated Business Analysis'!$L$19</t>
  </si>
  <si>
    <t>='Consolidated Business Analysis'!$M$19</t>
  </si>
  <si>
    <t>='Consolidated Business Analysis'!$N$19</t>
  </si>
  <si>
    <t>='Consolidated Business Analysis'!$O$19</t>
  </si>
  <si>
    <t>='Consolidated Business Analysis'!$P$19</t>
  </si>
  <si>
    <t>='Consolidated Business Analysis'!$Q$19</t>
  </si>
  <si>
    <t>='Consolidated Business Analysis'!$A$19</t>
  </si>
  <si>
    <t>='Consolidated Business Analysis'!$C$73</t>
  </si>
  <si>
    <t>='Consolidated Business Analysis'!$D$73</t>
  </si>
  <si>
    <t>='Consolidated Business Analysis'!$E$73</t>
  </si>
  <si>
    <t>='Consolidated Business Analysis'!$H$73</t>
  </si>
  <si>
    <t>='Consolidated Business Analysis'!$I$73</t>
  </si>
  <si>
    <t>='Consolidated Business Analysis'!$J$73</t>
  </si>
  <si>
    <t>='Consolidated Business Analysis'!$K$73</t>
  </si>
  <si>
    <t>='Consolidated Business Analysis'!$L$73</t>
  </si>
  <si>
    <t>='Consolidated Business Analysis'!$M$73</t>
  </si>
  <si>
    <t>='Consolidated Business Analysis'!$N$73</t>
  </si>
  <si>
    <t>='Consolidated Business Analysis'!$O$73</t>
  </si>
  <si>
    <t>='Consolidated Business Analysis'!$P$73</t>
  </si>
  <si>
    <t>='Consolidated Business Analysis'!$Q$73</t>
  </si>
  <si>
    <t>='Consolidated Business Analysis'!$A$73</t>
  </si>
  <si>
    <t>='Consolidated Business Analysis'!$C$74</t>
  </si>
  <si>
    <t>='Consolidated Business Analysis'!$D$74</t>
  </si>
  <si>
    <t>='Consolidated Business Analysis'!$E$74</t>
  </si>
  <si>
    <t>='Consolidated Business Analysis'!$H$74</t>
  </si>
  <si>
    <t>='Consolidated Business Analysis'!$I$74</t>
  </si>
  <si>
    <t>='Consolidated Business Analysis'!$J$74</t>
  </si>
  <si>
    <t>='Consolidated Business Analysis'!$K$74</t>
  </si>
  <si>
    <t>='Consolidated Business Analysis'!$L$74</t>
  </si>
  <si>
    <t>='Consolidated Business Analysis'!$M$74</t>
  </si>
  <si>
    <t>='Consolidated Business Analysis'!$N$74</t>
  </si>
  <si>
    <t>='Consolidated Business Analysis'!$O$74</t>
  </si>
  <si>
    <t>='Consolidated Business Analysis'!$P$74</t>
  </si>
  <si>
    <t>='Consolidated Business Analysis'!$Q$74</t>
  </si>
  <si>
    <t>='Consolidated Business Analysis'!$A$74</t>
  </si>
  <si>
    <t>='Consolidated Business Analysis'!$C$111</t>
  </si>
  <si>
    <t>='Consolidated Business Analysis'!$D$111</t>
  </si>
  <si>
    <t>='Consolidated Business Analysis'!$E$111</t>
  </si>
  <si>
    <t>='Consolidated Business Analysis'!$H$111</t>
  </si>
  <si>
    <t>='Consolidated Business Analysis'!$I$111</t>
  </si>
  <si>
    <t>='Consolidated Business Analysis'!$J$111</t>
  </si>
  <si>
    <t>='Consolidated Business Analysis'!$K$111</t>
  </si>
  <si>
    <t>='Consolidated Business Analysis'!$L$111</t>
  </si>
  <si>
    <t>='Consolidated Business Analysis'!$M$111</t>
  </si>
  <si>
    <t>='Consolidated Business Analysis'!$N$111</t>
  </si>
  <si>
    <t>='Consolidated Business Analysis'!$O$111</t>
  </si>
  <si>
    <t>='Consolidated Business Analysis'!$P$111</t>
  </si>
  <si>
    <t>='Consolidated Business Analysis'!$Q$111</t>
  </si>
  <si>
    <t>='Consolidated Business Analysis'!$A$111</t>
  </si>
  <si>
    <t>='Consolidated Business Analysis'!$C$52</t>
  </si>
  <si>
    <t>='Consolidated Business Analysis'!$D$52</t>
  </si>
  <si>
    <t>='Consolidated Business Analysis'!$E$52</t>
  </si>
  <si>
    <t>='Consolidated Business Analysis'!$H$52</t>
  </si>
  <si>
    <t>='Consolidated Business Analysis'!$I$52</t>
  </si>
  <si>
    <t>='Consolidated Business Analysis'!$J$52</t>
  </si>
  <si>
    <t>='Consolidated Business Analysis'!$K$52</t>
  </si>
  <si>
    <t>='Consolidated Business Analysis'!$L$52</t>
  </si>
  <si>
    <t>='Consolidated Business Analysis'!$M$52</t>
  </si>
  <si>
    <t>='Consolidated Business Analysis'!$N$52</t>
  </si>
  <si>
    <t>='Consolidated Business Analysis'!$O$52</t>
  </si>
  <si>
    <t>='Consolidated Business Analysis'!$P$52</t>
  </si>
  <si>
    <t>='Consolidated Business Analysis'!$Q$52</t>
  </si>
  <si>
    <t>='Consolidated Business Analysis'!$A$52</t>
  </si>
  <si>
    <t>='Consolidated Business Analysis'!$C$51</t>
  </si>
  <si>
    <t>='Consolidated Business Analysis'!$D$51</t>
  </si>
  <si>
    <t>='Consolidated Business Analysis'!$E$51</t>
  </si>
  <si>
    <t>='Consolidated Business Analysis'!$H$51</t>
  </si>
  <si>
    <t>='Consolidated Business Analysis'!$I$51</t>
  </si>
  <si>
    <t>='Consolidated Business Analysis'!$J$51</t>
  </si>
  <si>
    <t>='Consolidated Business Analysis'!$K$51</t>
  </si>
  <si>
    <t>='Consolidated Business Analysis'!$L$51</t>
  </si>
  <si>
    <t>='Consolidated Business Analysis'!$M$51</t>
  </si>
  <si>
    <t>='Consolidated Business Analysis'!$N$51</t>
  </si>
  <si>
    <t>='Consolidated Business Analysis'!$O$51</t>
  </si>
  <si>
    <t>='Consolidated Business Analysis'!$P$51</t>
  </si>
  <si>
    <t>='Consolidated Business Analysis'!$Q$51</t>
  </si>
  <si>
    <t>='Consolidated Business Analysis'!$A$51</t>
  </si>
  <si>
    <t>='Consolidated Business Analysis'!$C$159</t>
  </si>
  <si>
    <t>='Consolidated Business Analysis'!$D$159</t>
  </si>
  <si>
    <t>='Consolidated Business Analysis'!$E$159</t>
  </si>
  <si>
    <t>='Consolidated Business Analysis'!$H$159</t>
  </si>
  <si>
    <t>='Consolidated Business Analysis'!$I$159</t>
  </si>
  <si>
    <t>='Consolidated Business Analysis'!$J$159</t>
  </si>
  <si>
    <t>='Consolidated Business Analysis'!$K$159</t>
  </si>
  <si>
    <t>='Consolidated Business Analysis'!$L$159</t>
  </si>
  <si>
    <t>='Consolidated Business Analysis'!$M$159</t>
  </si>
  <si>
    <t>='Consolidated Business Analysis'!$N$159</t>
  </si>
  <si>
    <t>='Consolidated Business Analysis'!$O$159</t>
  </si>
  <si>
    <t>='Consolidated Business Analysis'!$P$159</t>
  </si>
  <si>
    <t>='Consolidated Business Analysis'!$Q$159</t>
  </si>
  <si>
    <t>='Consolidated Business Analysis'!$A$159</t>
  </si>
  <si>
    <t>='Consolidated Business Analysis'!$C$17</t>
  </si>
  <si>
    <t>='Consolidated Business Analysis'!$D$17</t>
  </si>
  <si>
    <t>='Consolidated Business Analysis'!$E$17</t>
  </si>
  <si>
    <t>='Consolidated Business Analysis'!$H$17</t>
  </si>
  <si>
    <t>='Consolidated Business Analysis'!$I$17</t>
  </si>
  <si>
    <t>='Consolidated Business Analysis'!$J$17</t>
  </si>
  <si>
    <t>='Consolidated Business Analysis'!$K$17</t>
  </si>
  <si>
    <t>='Consolidated Business Analysis'!$L$17</t>
  </si>
  <si>
    <t>='Consolidated Business Analysis'!$M$17</t>
  </si>
  <si>
    <t>='Consolidated Business Analysis'!$N$17</t>
  </si>
  <si>
    <t>='Consolidated Business Analysis'!$O$17</t>
  </si>
  <si>
    <t>='Consolidated Business Analysis'!$P$17</t>
  </si>
  <si>
    <t>='Consolidated Business Analysis'!$Q$17</t>
  </si>
  <si>
    <t>='Consolidated Business Analysis'!$A$17</t>
  </si>
  <si>
    <t>='Consolidated Business Analysis'!$C$64</t>
  </si>
  <si>
    <t>='Consolidated Business Analysis'!$D$64</t>
  </si>
  <si>
    <t>='Consolidated Business Analysis'!$E$64</t>
  </si>
  <si>
    <t>='Consolidated Business Analysis'!$H$64</t>
  </si>
  <si>
    <t>='Consolidated Business Analysis'!$I$64</t>
  </si>
  <si>
    <t>='Consolidated Business Analysis'!$J$64</t>
  </si>
  <si>
    <t>='Consolidated Business Analysis'!$K$64</t>
  </si>
  <si>
    <t>='Consolidated Business Analysis'!$L$64</t>
  </si>
  <si>
    <t>='Consolidated Business Analysis'!$M$64</t>
  </si>
  <si>
    <t>='Consolidated Business Analysis'!$N$64</t>
  </si>
  <si>
    <t>='Consolidated Business Analysis'!$O$64</t>
  </si>
  <si>
    <t>='Consolidated Business Analysis'!$P$64</t>
  </si>
  <si>
    <t>='Consolidated Business Analysis'!$Q$64</t>
  </si>
  <si>
    <t>='Consolidated Business Analysis'!$A$64</t>
  </si>
  <si>
    <t>='Consolidated Business Analysis'!$C$175</t>
  </si>
  <si>
    <t>='Consolidated Business Analysis'!$D$175</t>
  </si>
  <si>
    <t>='Consolidated Business Analysis'!$E$175</t>
  </si>
  <si>
    <t>='Consolidated Business Analysis'!$H$175</t>
  </si>
  <si>
    <t>='Consolidated Business Analysis'!$I$175</t>
  </si>
  <si>
    <t>='Consolidated Business Analysis'!$J$175</t>
  </si>
  <si>
    <t>='Consolidated Business Analysis'!$K$175</t>
  </si>
  <si>
    <t>='Consolidated Business Analysis'!$L$175</t>
  </si>
  <si>
    <t>='Consolidated Business Analysis'!$M$175</t>
  </si>
  <si>
    <t>='Consolidated Business Analysis'!$N$175</t>
  </si>
  <si>
    <t>='Consolidated Business Analysis'!$O$175</t>
  </si>
  <si>
    <t>='Consolidated Business Analysis'!$P$175</t>
  </si>
  <si>
    <t>='Consolidated Business Analysis'!$Q$175</t>
  </si>
  <si>
    <t>='Consolidated Business Analysis'!$A$175</t>
  </si>
  <si>
    <t>='Consolidated Business Analysis'!$A$181</t>
  </si>
  <si>
    <t>='Consolidated Business Analysis'!$C$181</t>
  </si>
  <si>
    <t>='Consolidated Business Analysis'!$D$181</t>
  </si>
  <si>
    <t>='Consolidated Business Analysis'!$E$181</t>
  </si>
  <si>
    <t>='Consolidated Business Analysis'!$H$181</t>
  </si>
  <si>
    <t>='Consolidated Business Analysis'!$I$181</t>
  </si>
  <si>
    <t>='Consolidated Business Analysis'!$J$181</t>
  </si>
  <si>
    <t>='Consolidated Business Analysis'!$K$181</t>
  </si>
  <si>
    <t>='Consolidated Business Analysis'!$L$181</t>
  </si>
  <si>
    <t>='Consolidated Business Analysis'!$M$181</t>
  </si>
  <si>
    <t>='Consolidated Business Analysis'!$N$181</t>
  </si>
  <si>
    <t>='Consolidated Business Analysis'!$O$181</t>
  </si>
  <si>
    <t>='Consolidated Business Analysis'!$P$181</t>
  </si>
  <si>
    <t>='Consolidated Business Analysis'!$Q$181</t>
  </si>
  <si>
    <t>='Consolidated Business Analysis'!$A$89</t>
  </si>
  <si>
    <t>='Consolidated Business Analysis'!$C$30</t>
  </si>
  <si>
    <t>='Consolidated Business Analysis'!$D$30</t>
  </si>
  <si>
    <t>='Consolidated Business Analysis'!$E$30</t>
  </si>
  <si>
    <t>='Consolidated Business Analysis'!$H$30</t>
  </si>
  <si>
    <t>='Consolidated Business Analysis'!$I$30</t>
  </si>
  <si>
    <t>='Consolidated Business Analysis'!$J$30</t>
  </si>
  <si>
    <t>='Consolidated Business Analysis'!$K$30</t>
  </si>
  <si>
    <t>='Consolidated Business Analysis'!$L$30</t>
  </si>
  <si>
    <t>='Consolidated Business Analysis'!$M$30</t>
  </si>
  <si>
    <t>='Consolidated Business Analysis'!$N$30</t>
  </si>
  <si>
    <t>='Consolidated Business Analysis'!$O$30</t>
  </si>
  <si>
    <t>='Consolidated Business Analysis'!$P$30</t>
  </si>
  <si>
    <t>='Consolidated Business Analysis'!$Q$30</t>
  </si>
  <si>
    <t>='Consolidated Business Analysis'!$A$30</t>
  </si>
  <si>
    <t>='Consolidated Business Analysis'!$C$89</t>
  </si>
  <si>
    <t>='Consolidated Business Analysis'!$D$89</t>
  </si>
  <si>
    <t>='Consolidated Business Analysis'!$E$89</t>
  </si>
  <si>
    <t>='Consolidated Business Analysis'!$H$89</t>
  </si>
  <si>
    <t>='Consolidated Business Analysis'!$I$89</t>
  </si>
  <si>
    <t>='Consolidated Business Analysis'!$J$89</t>
  </si>
  <si>
    <t>='Consolidated Business Analysis'!$K$89</t>
  </si>
  <si>
    <t>='Consolidated Business Analysis'!$L$89</t>
  </si>
  <si>
    <t>='Consolidated Business Analysis'!$M$89</t>
  </si>
  <si>
    <t>='Consolidated Business Analysis'!$N$89</t>
  </si>
  <si>
    <t>='Consolidated Business Analysis'!$O$89</t>
  </si>
  <si>
    <t>='Consolidated Business Analysis'!$P$89</t>
  </si>
  <si>
    <t>='Consolidated Business Analysis'!$Q$89</t>
  </si>
  <si>
    <t>='Consolidated Business Analysis'!$H$129</t>
  </si>
  <si>
    <t>='Consolidated Business Analysis'!$I$129</t>
  </si>
  <si>
    <t>='Consolidated Business Analysis'!$J$129</t>
  </si>
  <si>
    <t>='Consolidated Business Analysis'!$K$129</t>
  </si>
  <si>
    <t>='Consolidated Business Analysis'!$L$129</t>
  </si>
  <si>
    <t>='Consolidated Business Analysis'!$M$129</t>
  </si>
  <si>
    <t>='Consolidated Business Analysis'!$N$129</t>
  </si>
  <si>
    <t>='Consolidated Business Analysis'!$O$129</t>
  </si>
  <si>
    <t>='Consolidated Business Analysis'!$P$129</t>
  </si>
  <si>
    <t>='Consolidated Business Analysis'!$Q$129</t>
  </si>
  <si>
    <t>='Consolidated Business Analysis'!$C$136</t>
  </si>
  <si>
    <t>='Consolidated Business Analysis'!$D$136</t>
  </si>
  <si>
    <t>='Consolidated Business Analysis'!$E$136</t>
  </si>
  <si>
    <t>='Consolidated Business Analysis'!$H$136</t>
  </si>
  <si>
    <t>='Consolidated Business Analysis'!$I$136</t>
  </si>
  <si>
    <t>='Consolidated Business Analysis'!$J$136</t>
  </si>
  <si>
    <t>='Consolidated Business Analysis'!$K$136</t>
  </si>
  <si>
    <t>='Consolidated Business Analysis'!$L$136</t>
  </si>
  <si>
    <t>='Consolidated Business Analysis'!$M$136</t>
  </si>
  <si>
    <t>='Consolidated Business Analysis'!$N$136</t>
  </si>
  <si>
    <t>='Consolidated Business Analysis'!$O$136</t>
  </si>
  <si>
    <t>='Consolidated Business Analysis'!$P$136</t>
  </si>
  <si>
    <t>='Consolidated Business Analysis'!$Q$136</t>
  </si>
  <si>
    <t>CBA_OtherRevenue2_ACT3</t>
  </si>
  <si>
    <t>='Consolidated Business Analysis'!$E$38</t>
  </si>
  <si>
    <t>='Consolidated Business Analysis'!$C$33</t>
  </si>
  <si>
    <t>='Consolidated Business Analysis'!$D$33</t>
  </si>
  <si>
    <t>='Consolidated Business Analysis'!$E$33</t>
  </si>
  <si>
    <t>='Consolidated Business Analysis'!$H$33</t>
  </si>
  <si>
    <t>='Consolidated Business Analysis'!$I$33</t>
  </si>
  <si>
    <t>='Consolidated Business Analysis'!$J$33</t>
  </si>
  <si>
    <t>='Consolidated Business Analysis'!$K$33</t>
  </si>
  <si>
    <t>='Consolidated Business Analysis'!$L$33</t>
  </si>
  <si>
    <t>='Consolidated Business Analysis'!$M$33</t>
  </si>
  <si>
    <t>='Consolidated Business Analysis'!$N$33</t>
  </si>
  <si>
    <t>='Consolidated Business Analysis'!$O$33</t>
  </si>
  <si>
    <t>='Consolidated Business Analysis'!$P$33</t>
  </si>
  <si>
    <t>='Consolidated Business Analysis'!$Q$33</t>
  </si>
  <si>
    <t>='Consolidated Business Analysis'!$A$33</t>
  </si>
  <si>
    <t>='Consolidated Business Analysis'!$C$156</t>
  </si>
  <si>
    <t>='Consolidated Business Analysis'!$D$156</t>
  </si>
  <si>
    <t>='Consolidated Business Analysis'!$E$156</t>
  </si>
  <si>
    <t>='Consolidated Business Analysis'!$H$156</t>
  </si>
  <si>
    <t>='Consolidated Business Analysis'!$I$156</t>
  </si>
  <si>
    <t>='Consolidated Business Analysis'!$J$156</t>
  </si>
  <si>
    <t>='Consolidated Business Analysis'!$K$156</t>
  </si>
  <si>
    <t>='Consolidated Business Analysis'!$L$156</t>
  </si>
  <si>
    <t>='Consolidated Business Analysis'!$M$156</t>
  </si>
  <si>
    <t>='Consolidated Business Analysis'!$N$156</t>
  </si>
  <si>
    <t>='Consolidated Business Analysis'!$O$156</t>
  </si>
  <si>
    <t>='Consolidated Business Analysis'!$P$156</t>
  </si>
  <si>
    <t>='Consolidated Business Analysis'!$Q$156</t>
  </si>
  <si>
    <t>='Consolidated Business Analysis'!$A$156</t>
  </si>
  <si>
    <t>='Consolidated Business Analysis'!$C$146</t>
  </si>
  <si>
    <t>='Consolidated Business Analysis'!$D$146</t>
  </si>
  <si>
    <t>='Consolidated Business Analysis'!$E$146</t>
  </si>
  <si>
    <t>='Consolidated Business Analysis'!$H$146</t>
  </si>
  <si>
    <t>='Consolidated Business Analysis'!$I$146</t>
  </si>
  <si>
    <t>='Consolidated Business Analysis'!$J$146</t>
  </si>
  <si>
    <t>='Consolidated Business Analysis'!$K$146</t>
  </si>
  <si>
    <t>='Consolidated Business Analysis'!$L$146</t>
  </si>
  <si>
    <t>='Consolidated Business Analysis'!$M$146</t>
  </si>
  <si>
    <t>='Consolidated Business Analysis'!$N$146</t>
  </si>
  <si>
    <t>='Consolidated Business Analysis'!$O$146</t>
  </si>
  <si>
    <t>='Consolidated Business Analysis'!$P$146</t>
  </si>
  <si>
    <t>='Consolidated Business Analysis'!$Q$146</t>
  </si>
  <si>
    <t>='Consolidated Business Analysis'!$A$146</t>
  </si>
  <si>
    <t>='Consolidated Business Analysis'!$C$72</t>
  </si>
  <si>
    <t>='Consolidated Business Analysis'!$D$72</t>
  </si>
  <si>
    <t>='Consolidated Business Analysis'!$E$72</t>
  </si>
  <si>
    <t>='Consolidated Business Analysis'!$H$72</t>
  </si>
  <si>
    <t>='Consolidated Business Analysis'!$I$72</t>
  </si>
  <si>
    <t>='Consolidated Business Analysis'!$J$72</t>
  </si>
  <si>
    <t>='Consolidated Business Analysis'!$K$72</t>
  </si>
  <si>
    <t>='Consolidated Business Analysis'!$L$72</t>
  </si>
  <si>
    <t>='Consolidated Business Analysis'!$M$72</t>
  </si>
  <si>
    <t>='Consolidated Business Analysis'!$N$72</t>
  </si>
  <si>
    <t>='Consolidated Business Analysis'!$O$72</t>
  </si>
  <si>
    <t>='Consolidated Business Analysis'!$P$72</t>
  </si>
  <si>
    <t>='Consolidated Business Analysis'!$Q$72</t>
  </si>
  <si>
    <t>='Consolidated Business Analysis'!$A$72</t>
  </si>
  <si>
    <t>='Consolidated Business Analysis'!$C$129</t>
  </si>
  <si>
    <t>CBA_OthInflow_ACT2</t>
  </si>
  <si>
    <t>='Consolidated Business Analysis'!$D$129</t>
  </si>
  <si>
    <t>CBA_OthInflow_ACT3</t>
  </si>
  <si>
    <t>='Consolidated Business Analysis'!$E$129</t>
  </si>
  <si>
    <t>='Consolidated Business Analysis'!$A$129</t>
  </si>
  <si>
    <t>='Consolidated Business Analysis'!$C$148</t>
  </si>
  <si>
    <t>='Consolidated Business Analysis'!$D$148</t>
  </si>
  <si>
    <t>='Consolidated Business Analysis'!$E$148</t>
  </si>
  <si>
    <t>='Consolidated Business Analysis'!$H$148</t>
  </si>
  <si>
    <t>='Consolidated Business Analysis'!$I$148</t>
  </si>
  <si>
    <t>='Consolidated Business Analysis'!$J$148</t>
  </si>
  <si>
    <t>='Consolidated Business Analysis'!$K$148</t>
  </si>
  <si>
    <t>='Consolidated Business Analysis'!$L$148</t>
  </si>
  <si>
    <t>='Consolidated Business Analysis'!$M$148</t>
  </si>
  <si>
    <t>='Consolidated Business Analysis'!$N$148</t>
  </si>
  <si>
    <t>='Consolidated Business Analysis'!$O$148</t>
  </si>
  <si>
    <t>='Consolidated Business Analysis'!$P$148</t>
  </si>
  <si>
    <t>='Consolidated Business Analysis'!$Q$148</t>
  </si>
  <si>
    <t>='Consolidated Business Analysis'!$A$148</t>
  </si>
  <si>
    <t>='Consolidated Business Analysis'!$C$76</t>
  </si>
  <si>
    <t>='Consolidated Business Analysis'!$D$76</t>
  </si>
  <si>
    <t>='Consolidated Business Analysis'!$E$76</t>
  </si>
  <si>
    <t>='Consolidated Business Analysis'!$H$76</t>
  </si>
  <si>
    <t>='Consolidated Business Analysis'!$I$76</t>
  </si>
  <si>
    <t>='Consolidated Business Analysis'!$J$76</t>
  </si>
  <si>
    <t>='Consolidated Business Analysis'!$K$76</t>
  </si>
  <si>
    <t>='Consolidated Business Analysis'!$L$76</t>
  </si>
  <si>
    <t>='Consolidated Business Analysis'!$M$76</t>
  </si>
  <si>
    <t>='Consolidated Business Analysis'!$N$76</t>
  </si>
  <si>
    <t>='Consolidated Business Analysis'!$O$76</t>
  </si>
  <si>
    <t>='Consolidated Business Analysis'!$P$76</t>
  </si>
  <si>
    <t>='Consolidated Business Analysis'!$Q$76</t>
  </si>
  <si>
    <t>='Consolidated Business Analysis'!$A$76</t>
  </si>
  <si>
    <t>='Consolidated Business Analysis'!$C$185</t>
  </si>
  <si>
    <t>='Consolidated Business Analysis'!$D$185</t>
  </si>
  <si>
    <t>='Consolidated Business Analysis'!$E$185</t>
  </si>
  <si>
    <t>='Consolidated Business Analysis'!$H$185</t>
  </si>
  <si>
    <t>='Consolidated Business Analysis'!$I$185</t>
  </si>
  <si>
    <t>='Consolidated Business Analysis'!$J$185</t>
  </si>
  <si>
    <t>='Consolidated Business Analysis'!$K$185</t>
  </si>
  <si>
    <t>='Consolidated Business Analysis'!$L$185</t>
  </si>
  <si>
    <t>='Consolidated Business Analysis'!$M$185</t>
  </si>
  <si>
    <t>='Consolidated Business Analysis'!$N$185</t>
  </si>
  <si>
    <t>='Consolidated Business Analysis'!$O$185</t>
  </si>
  <si>
    <t>='Consolidated Business Analysis'!$P$185</t>
  </si>
  <si>
    <t>='Consolidated Business Analysis'!$Q$185</t>
  </si>
  <si>
    <t>='Consolidated Business Analysis'!$A$185</t>
  </si>
  <si>
    <t>='Consolidated Business Analysis'!$A$136</t>
  </si>
  <si>
    <t>='Consolidated Business Analysis'!$C$22</t>
  </si>
  <si>
    <t>='Consolidated Business Analysis'!$D$22</t>
  </si>
  <si>
    <t>='Consolidated Business Analysis'!$E$22</t>
  </si>
  <si>
    <t>='Consolidated Business Analysis'!$H$22</t>
  </si>
  <si>
    <t>='Consolidated Business Analysis'!$I$22</t>
  </si>
  <si>
    <t>='Consolidated Business Analysis'!$J$22</t>
  </si>
  <si>
    <t>='Consolidated Business Analysis'!$K$22</t>
  </si>
  <si>
    <t>='Consolidated Business Analysis'!$L$22</t>
  </si>
  <si>
    <t>='Consolidated Business Analysis'!$M$22</t>
  </si>
  <si>
    <t>='Consolidated Business Analysis'!$N$22</t>
  </si>
  <si>
    <t>='Consolidated Business Analysis'!$O$22</t>
  </si>
  <si>
    <t>='Consolidated Business Analysis'!$P$22</t>
  </si>
  <si>
    <t>='Consolidated Business Analysis'!$Q$22</t>
  </si>
  <si>
    <t>='Consolidated Business Analysis'!$A$22</t>
  </si>
  <si>
    <t>='Consolidated Business Analysis'!$C$38</t>
  </si>
  <si>
    <t>='Consolidated Business Analysis'!$D$38</t>
  </si>
  <si>
    <t>='Consolidated Business Analysis'!$H$38</t>
  </si>
  <si>
    <t>='Consolidated Business Analysis'!$I$38</t>
  </si>
  <si>
    <t>='Consolidated Business Analysis'!$J$38</t>
  </si>
  <si>
    <t>='Consolidated Business Analysis'!$K$38</t>
  </si>
  <si>
    <t>='Consolidated Business Analysis'!$L$38</t>
  </si>
  <si>
    <t>='Consolidated Business Analysis'!$M$38</t>
  </si>
  <si>
    <t>='Consolidated Business Analysis'!$N$38</t>
  </si>
  <si>
    <t>='Consolidated Business Analysis'!$O$38</t>
  </si>
  <si>
    <t>='Consolidated Business Analysis'!$P$38</t>
  </si>
  <si>
    <t>='Consolidated Business Analysis'!$Q$38</t>
  </si>
  <si>
    <t>='Consolidated Business Analysis'!$A$38</t>
  </si>
  <si>
    <t>='Consolidated Business Analysis'!$C$155</t>
  </si>
  <si>
    <t>='Consolidated Business Analysis'!$D$155</t>
  </si>
  <si>
    <t>='Consolidated Business Analysis'!$E$155</t>
  </si>
  <si>
    <t>='Consolidated Business Analysis'!$H$155</t>
  </si>
  <si>
    <t>='Consolidated Business Analysis'!$I$155</t>
  </si>
  <si>
    <t>='Consolidated Business Analysis'!$J$155</t>
  </si>
  <si>
    <t>='Consolidated Business Analysis'!$K$155</t>
  </si>
  <si>
    <t>='Consolidated Business Analysis'!$L$155</t>
  </si>
  <si>
    <t>='Consolidated Business Analysis'!$M$155</t>
  </si>
  <si>
    <t>='Consolidated Business Analysis'!$N$155</t>
  </si>
  <si>
    <t>='Consolidated Business Analysis'!$O$155</t>
  </si>
  <si>
    <t>='Consolidated Business Analysis'!$P$155</t>
  </si>
  <si>
    <t>='Consolidated Business Analysis'!$Q$155</t>
  </si>
  <si>
    <t>='Consolidated Business Analysis'!$A$155</t>
  </si>
  <si>
    <t>='Consolidated Business Analysis'!$C$176</t>
  </si>
  <si>
    <t>='Consolidated Business Analysis'!$D$176</t>
  </si>
  <si>
    <t>='Consolidated Business Analysis'!$E$176</t>
  </si>
  <si>
    <t>='Consolidated Business Analysis'!$H$176</t>
  </si>
  <si>
    <t>='Consolidated Business Analysis'!$I$176</t>
  </si>
  <si>
    <t>='Consolidated Business Analysis'!$J$176</t>
  </si>
  <si>
    <t>='Consolidated Business Analysis'!$K$176</t>
  </si>
  <si>
    <t>='Consolidated Business Analysis'!$L$176</t>
  </si>
  <si>
    <t>='Consolidated Business Analysis'!$M$176</t>
  </si>
  <si>
    <t>='Consolidated Business Analysis'!$N$176</t>
  </si>
  <si>
    <t>='Consolidated Business Analysis'!$O$176</t>
  </si>
  <si>
    <t>='Consolidated Business Analysis'!$P$176</t>
  </si>
  <si>
    <t>='Consolidated Business Analysis'!$Q$176</t>
  </si>
  <si>
    <t>='Consolidated Business Analysis'!$A$176</t>
  </si>
  <si>
    <t>='Consolidated Business Analysis'!$C$81</t>
  </si>
  <si>
    <t>='Consolidated Business Analysis'!$D$81</t>
  </si>
  <si>
    <t>='Consolidated Business Analysis'!$E$81</t>
  </si>
  <si>
    <t>='Consolidated Business Analysis'!$H$81</t>
  </si>
  <si>
    <t>='Consolidated Business Analysis'!$I$81</t>
  </si>
  <si>
    <t>='Consolidated Business Analysis'!$J$81</t>
  </si>
  <si>
    <t>='Consolidated Business Analysis'!$K$81</t>
  </si>
  <si>
    <t>='Consolidated Business Analysis'!$L$81</t>
  </si>
  <si>
    <t>='Consolidated Business Analysis'!$M$81</t>
  </si>
  <si>
    <t>='Consolidated Business Analysis'!$N$81</t>
  </si>
  <si>
    <t>='Consolidated Business Analysis'!$O$81</t>
  </si>
  <si>
    <t>='Consolidated Business Analysis'!$P$81</t>
  </si>
  <si>
    <t>='Consolidated Business Analysis'!$Q$81</t>
  </si>
  <si>
    <t>='Consolidated Business Analysis'!$A$81</t>
  </si>
  <si>
    <t>='Consolidated Business Analysis'!$C$133</t>
  </si>
  <si>
    <t>='Consolidated Business Analysis'!$D$133</t>
  </si>
  <si>
    <t>='Consolidated Business Analysis'!$E$133</t>
  </si>
  <si>
    <t>='Consolidated Business Analysis'!$H$133</t>
  </si>
  <si>
    <t>='Consolidated Business Analysis'!$I$133</t>
  </si>
  <si>
    <t>='Consolidated Business Analysis'!$J$133</t>
  </si>
  <si>
    <t>='Consolidated Business Analysis'!$K$133</t>
  </si>
  <si>
    <t>='Consolidated Business Analysis'!$L$133</t>
  </si>
  <si>
    <t>='Consolidated Business Analysis'!$M$133</t>
  </si>
  <si>
    <t>='Consolidated Business Analysis'!$N$133</t>
  </si>
  <si>
    <t>='Consolidated Business Analysis'!$O$133</t>
  </si>
  <si>
    <t>='Consolidated Business Analysis'!$P$133</t>
  </si>
  <si>
    <t>='Consolidated Business Analysis'!$Q$133</t>
  </si>
  <si>
    <t>='Consolidated Business Analysis'!$A$133</t>
  </si>
  <si>
    <t>='Consolidated Business Analysis'!$C$40</t>
  </si>
  <si>
    <t>CBA_PLCHAssetDisp_ACT2</t>
  </si>
  <si>
    <t>='Consolidated Business Analysis'!$D$40</t>
  </si>
  <si>
    <t>CBA_PLCHAssetDisp_ACT3</t>
  </si>
  <si>
    <t>='Consolidated Business Analysis'!$E$40</t>
  </si>
  <si>
    <t>='Consolidated Business Analysis'!$H$40</t>
  </si>
  <si>
    <t>='Consolidated Business Analysis'!$I$40</t>
  </si>
  <si>
    <t>='Consolidated Business Analysis'!$J$40</t>
  </si>
  <si>
    <t>='Consolidated Business Analysis'!$K$40</t>
  </si>
  <si>
    <t>='Consolidated Business Analysis'!$L$40</t>
  </si>
  <si>
    <t>='Consolidated Business Analysis'!$M$40</t>
  </si>
  <si>
    <t>='Consolidated Business Analysis'!$N$40</t>
  </si>
  <si>
    <t>='Consolidated Business Analysis'!$O$40</t>
  </si>
  <si>
    <t>='Consolidated Business Analysis'!$P$40</t>
  </si>
  <si>
    <t>='Consolidated Business Analysis'!$Q$40</t>
  </si>
  <si>
    <t>='Consolidated Business Analysis'!$A$40</t>
  </si>
  <si>
    <t>='Consolidated Business Analysis'!$A$168</t>
  </si>
  <si>
    <t>='Consolidated Business Analysis'!$C$168</t>
  </si>
  <si>
    <t>='Consolidated Business Analysis'!$D$168</t>
  </si>
  <si>
    <t>='Consolidated Business Analysis'!$E$168</t>
  </si>
  <si>
    <t>='Consolidated Business Analysis'!$H$168</t>
  </si>
  <si>
    <t>='Consolidated Business Analysis'!$I$168</t>
  </si>
  <si>
    <t>='Consolidated Business Analysis'!$J$168</t>
  </si>
  <si>
    <t>='Consolidated Business Analysis'!$K$168</t>
  </si>
  <si>
    <t>='Consolidated Business Analysis'!$L$168</t>
  </si>
  <si>
    <t>='Consolidated Business Analysis'!$M$168</t>
  </si>
  <si>
    <t>='Consolidated Business Analysis'!$N$168</t>
  </si>
  <si>
    <t>='Consolidated Business Analysis'!$O$168</t>
  </si>
  <si>
    <t>='Consolidated Business Analysis'!$P$168</t>
  </si>
  <si>
    <t>='Consolidated Business Analysis'!$Q$168</t>
  </si>
  <si>
    <t>='Consolidated Business Analysis'!$C$169</t>
  </si>
  <si>
    <t>='Consolidated Business Analysis'!$D$169</t>
  </si>
  <si>
    <t>='Consolidated Business Analysis'!$E$169</t>
  </si>
  <si>
    <t>='Consolidated Business Analysis'!$H$169</t>
  </si>
  <si>
    <t>='Consolidated Business Analysis'!$I$169</t>
  </si>
  <si>
    <t>='Consolidated Business Analysis'!$J$169</t>
  </si>
  <si>
    <t>='Consolidated Business Analysis'!$K$169</t>
  </si>
  <si>
    <t>='Consolidated Business Analysis'!$L$169</t>
  </si>
  <si>
    <t>='Consolidated Business Analysis'!$M$169</t>
  </si>
  <si>
    <t>='Consolidated Business Analysis'!$N$169</t>
  </si>
  <si>
    <t>='Consolidated Business Analysis'!$O$169</t>
  </si>
  <si>
    <t>='Consolidated Business Analysis'!$P$169</t>
  </si>
  <si>
    <t>='Consolidated Business Analysis'!$Q$169</t>
  </si>
  <si>
    <t>='Consolidated Business Analysis'!$A$169</t>
  </si>
  <si>
    <t>='Consolidated Business Analysis'!$A$41</t>
  </si>
  <si>
    <t>='Consolidated Business Analysis'!$C$41</t>
  </si>
  <si>
    <t>CBA_PLOtherFixedAssetDisp_ACT2</t>
  </si>
  <si>
    <t>='Consolidated Business Analysis'!$D$41</t>
  </si>
  <si>
    <t>CBA_PLOtherFixedAssetDisp_ACT3</t>
  </si>
  <si>
    <t>='Consolidated Business Analysis'!$E$41</t>
  </si>
  <si>
    <t>='Consolidated Business Analysis'!$H$41</t>
  </si>
  <si>
    <t>='Consolidated Business Analysis'!$I$41</t>
  </si>
  <si>
    <t>='Consolidated Business Analysis'!$J$41</t>
  </si>
  <si>
    <t>='Consolidated Business Analysis'!$K$41</t>
  </si>
  <si>
    <t>='Consolidated Business Analysis'!$L$41</t>
  </si>
  <si>
    <t>='Consolidated Business Analysis'!$M$41</t>
  </si>
  <si>
    <t>='Consolidated Business Analysis'!$N$41</t>
  </si>
  <si>
    <t>='Consolidated Business Analysis'!$O$41</t>
  </si>
  <si>
    <t>='Consolidated Business Analysis'!$P$41</t>
  </si>
  <si>
    <t>='Consolidated Business Analysis'!$Q$41</t>
  </si>
  <si>
    <t>='Consolidated Business Analysis'!$C$26</t>
  </si>
  <si>
    <t>='Consolidated Business Analysis'!$D$26</t>
  </si>
  <si>
    <t>='Consolidated Business Analysis'!$E$26</t>
  </si>
  <si>
    <t>='Consolidated Business Analysis'!$H$26</t>
  </si>
  <si>
    <t>='Consolidated Business Analysis'!$I$26</t>
  </si>
  <si>
    <t>='Consolidated Business Analysis'!$J$26</t>
  </si>
  <si>
    <t>='Consolidated Business Analysis'!$K$26</t>
  </si>
  <si>
    <t>='Consolidated Business Analysis'!$L$26</t>
  </si>
  <si>
    <t>='Consolidated Business Analysis'!$M$26</t>
  </si>
  <si>
    <t>='Consolidated Business Analysis'!$N$26</t>
  </si>
  <si>
    <t>='Consolidated Business Analysis'!$O$26</t>
  </si>
  <si>
    <t>='Consolidated Business Analysis'!$P$26</t>
  </si>
  <si>
    <t>='Consolidated Business Analysis'!$Q$26</t>
  </si>
  <si>
    <t>='Consolidated Business Analysis'!$A$26</t>
  </si>
  <si>
    <t>='Consolidated Business Analysis'!$C$178</t>
  </si>
  <si>
    <t>='Consolidated Business Analysis'!$D$178</t>
  </si>
  <si>
    <t>='Consolidated Business Analysis'!$E$178</t>
  </si>
  <si>
    <t>='Consolidated Business Analysis'!$H$178</t>
  </si>
  <si>
    <t>='Consolidated Business Analysis'!$I$178</t>
  </si>
  <si>
    <t>='Consolidated Business Analysis'!$J$178</t>
  </si>
  <si>
    <t>='Consolidated Business Analysis'!$K$178</t>
  </si>
  <si>
    <t>='Consolidated Business Analysis'!$L$178</t>
  </si>
  <si>
    <t>='Consolidated Business Analysis'!$M$178</t>
  </si>
  <si>
    <t>='Consolidated Business Analysis'!$N$178</t>
  </si>
  <si>
    <t>='Consolidated Business Analysis'!$O$178</t>
  </si>
  <si>
    <t>='Consolidated Business Analysis'!$P$178</t>
  </si>
  <si>
    <t>='Consolidated Business Analysis'!$Q$178</t>
  </si>
  <si>
    <t>='Consolidated Business Analysis'!$A$178</t>
  </si>
  <si>
    <t>='Consolidated Business Analysis'!$C$83</t>
  </si>
  <si>
    <t>='Consolidated Business Analysis'!$D$83</t>
  </si>
  <si>
    <t>='Consolidated Business Analysis'!$E$83</t>
  </si>
  <si>
    <t>='Consolidated Business Analysis'!$H$83</t>
  </si>
  <si>
    <t>='Consolidated Business Analysis'!$I$83</t>
  </si>
  <si>
    <t>='Consolidated Business Analysis'!$J$83</t>
  </si>
  <si>
    <t>='Consolidated Business Analysis'!$K$83</t>
  </si>
  <si>
    <t>='Consolidated Business Analysis'!$L$83</t>
  </si>
  <si>
    <t>='Consolidated Business Analysis'!$M$83</t>
  </si>
  <si>
    <t>='Consolidated Business Analysis'!$N$83</t>
  </si>
  <si>
    <t>='Consolidated Business Analysis'!$O$83</t>
  </si>
  <si>
    <t>='Consolidated Business Analysis'!$P$83</t>
  </si>
  <si>
    <t>='Consolidated Business Analysis'!$Q$83</t>
  </si>
  <si>
    <t>='Consolidated Business Analysis'!$A$83</t>
  </si>
  <si>
    <t>='Consolidated Business Analysis'!$C$173</t>
  </si>
  <si>
    <t>='Consolidated Business Analysis'!$D$173</t>
  </si>
  <si>
    <t>='Consolidated Business Analysis'!$E$173</t>
  </si>
  <si>
    <t>='Consolidated Business Analysis'!$H$173</t>
  </si>
  <si>
    <t>='Consolidated Business Analysis'!$I$173</t>
  </si>
  <si>
    <t>='Consolidated Business Analysis'!$J$173</t>
  </si>
  <si>
    <t>='Consolidated Business Analysis'!$K$173</t>
  </si>
  <si>
    <t>='Consolidated Business Analysis'!$L$173</t>
  </si>
  <si>
    <t>='Consolidated Business Analysis'!$M$173</t>
  </si>
  <si>
    <t>='Consolidated Business Analysis'!$N$173</t>
  </si>
  <si>
    <t>='Consolidated Business Analysis'!$O$173</t>
  </si>
  <si>
    <t>='Consolidated Business Analysis'!$P$173</t>
  </si>
  <si>
    <t>='Consolidated Business Analysis'!$Q$173</t>
  </si>
  <si>
    <t>='Consolidated Business Analysis'!$A$173</t>
  </si>
  <si>
    <t>='Consolidated Business Analysis'!$C$62</t>
  </si>
  <si>
    <t>='Consolidated Business Analysis'!$D$62</t>
  </si>
  <si>
    <t>='Consolidated Business Analysis'!$E$62</t>
  </si>
  <si>
    <t>='Consolidated Business Analysis'!$H$62</t>
  </si>
  <si>
    <t>='Consolidated Business Analysis'!$I$62</t>
  </si>
  <si>
    <t>='Consolidated Business Analysis'!$J$62</t>
  </si>
  <si>
    <t>='Consolidated Business Analysis'!$K$62</t>
  </si>
  <si>
    <t>='Consolidated Business Analysis'!$L$62</t>
  </si>
  <si>
    <t>='Consolidated Business Analysis'!$M$62</t>
  </si>
  <si>
    <t>='Consolidated Business Analysis'!$N$62</t>
  </si>
  <si>
    <t>='Consolidated Business Analysis'!$O$62</t>
  </si>
  <si>
    <t>='Consolidated Business Analysis'!$P$62</t>
  </si>
  <si>
    <t>='Consolidated Business Analysis'!$Q$62</t>
  </si>
  <si>
    <t>='Consolidated Business Analysis'!$A$62</t>
  </si>
  <si>
    <t>='Consolidated Business Analysis'!$C$127</t>
  </si>
  <si>
    <t>='Consolidated Business Analysis'!$D$127</t>
  </si>
  <si>
    <t>='Consolidated Business Analysis'!$E$127</t>
  </si>
  <si>
    <t>='Consolidated Business Analysis'!$H$127</t>
  </si>
  <si>
    <t>='Consolidated Business Analysis'!$I$127</t>
  </si>
  <si>
    <t>='Consolidated Business Analysis'!$J$127</t>
  </si>
  <si>
    <t>='Consolidated Business Analysis'!$K$127</t>
  </si>
  <si>
    <t>='Consolidated Business Analysis'!$L$127</t>
  </si>
  <si>
    <t>='Consolidated Business Analysis'!$M$127</t>
  </si>
  <si>
    <t>='Consolidated Business Analysis'!$N$127</t>
  </si>
  <si>
    <t>='Consolidated Business Analysis'!$O$127</t>
  </si>
  <si>
    <t>='Consolidated Business Analysis'!$P$127</t>
  </si>
  <si>
    <t>='Consolidated Business Analysis'!$Q$127</t>
  </si>
  <si>
    <t>='Consolidated Business Analysis'!$A$127</t>
  </si>
  <si>
    <t>='Consolidated Business Analysis'!$C$15</t>
  </si>
  <si>
    <t>='Consolidated Business Analysis'!$D$15</t>
  </si>
  <si>
    <t>='Consolidated Business Analysis'!$E$15</t>
  </si>
  <si>
    <t>='Consolidated Business Analysis'!$H$15</t>
  </si>
  <si>
    <t>='Consolidated Business Analysis'!$I$15</t>
  </si>
  <si>
    <t>='Consolidated Business Analysis'!$J$15</t>
  </si>
  <si>
    <t>='Consolidated Business Analysis'!$K$15</t>
  </si>
  <si>
    <t>='Consolidated Business Analysis'!$L$15</t>
  </si>
  <si>
    <t>='Consolidated Business Analysis'!$M$15</t>
  </si>
  <si>
    <t>='Consolidated Business Analysis'!$N$15</t>
  </si>
  <si>
    <t>='Consolidated Business Analysis'!$O$15</t>
  </si>
  <si>
    <t>='Consolidated Business Analysis'!$P$15</t>
  </si>
  <si>
    <t>='Consolidated Business Analysis'!$Q$15</t>
  </si>
  <si>
    <t>='Consolidated Business Analysis'!$A$15</t>
  </si>
  <si>
    <t>='Consolidated Business Analysis'!$C$27</t>
  </si>
  <si>
    <t>='Consolidated Business Analysis'!$D$27</t>
  </si>
  <si>
    <t>='Consolidated Business Analysis'!$E$27</t>
  </si>
  <si>
    <t>='Consolidated Business Analysis'!$H$27</t>
  </si>
  <si>
    <t>='Consolidated Business Analysis'!$I$27</t>
  </si>
  <si>
    <t>='Consolidated Business Analysis'!$J$27</t>
  </si>
  <si>
    <t>='Consolidated Business Analysis'!$K$27</t>
  </si>
  <si>
    <t>='Consolidated Business Analysis'!$L$27</t>
  </si>
  <si>
    <t>='Consolidated Business Analysis'!$M$27</t>
  </si>
  <si>
    <t>='Consolidated Business Analysis'!$N$27</t>
  </si>
  <si>
    <t>='Consolidated Business Analysis'!$O$27</t>
  </si>
  <si>
    <t>='Consolidated Business Analysis'!$P$27</t>
  </si>
  <si>
    <t>='Consolidated Business Analysis'!$Q$27</t>
  </si>
  <si>
    <t>='Consolidated Business Analysis'!$A$27</t>
  </si>
  <si>
    <t>='Consolidated Business Analysis'!$H$105</t>
  </si>
  <si>
    <t>='Consolidated Business Analysis'!$I$105</t>
  </si>
  <si>
    <t>='Consolidated Business Analysis'!$J$105</t>
  </si>
  <si>
    <t>='Consolidated Business Analysis'!$K$105</t>
  </si>
  <si>
    <t>='Consolidated Business Analysis'!$L$105</t>
  </si>
  <si>
    <t>='Consolidated Business Analysis'!$M$105</t>
  </si>
  <si>
    <t>='Consolidated Business Analysis'!$N$105</t>
  </si>
  <si>
    <t>='Consolidated Business Analysis'!$O$105</t>
  </si>
  <si>
    <t>='Consolidated Business Analysis'!$P$105</t>
  </si>
  <si>
    <t>='Consolidated Business Analysis'!$Q$105</t>
  </si>
  <si>
    <t>='Consolidated Business Analysis'!$C$107</t>
  </si>
  <si>
    <t>='Consolidated Business Analysis'!$D$107</t>
  </si>
  <si>
    <t>='Consolidated Business Analysis'!$E$107</t>
  </si>
  <si>
    <t>='Consolidated Business Analysis'!$H$107</t>
  </si>
  <si>
    <t>='Consolidated Business Analysis'!$I$107</t>
  </si>
  <si>
    <t>='Consolidated Business Analysis'!$J$107</t>
  </si>
  <si>
    <t>='Consolidated Business Analysis'!$K$107</t>
  </si>
  <si>
    <t>='Consolidated Business Analysis'!$L$107</t>
  </si>
  <si>
    <t>='Consolidated Business Analysis'!$M$107</t>
  </si>
  <si>
    <t>='Consolidated Business Analysis'!$N$107</t>
  </si>
  <si>
    <t>='Consolidated Business Analysis'!$O$107</t>
  </si>
  <si>
    <t>='Consolidated Business Analysis'!$P$107</t>
  </si>
  <si>
    <t>='Consolidated Business Analysis'!$Q$107</t>
  </si>
  <si>
    <t>='Consolidated Business Analysis'!$A$107</t>
  </si>
  <si>
    <t>='Consolidated Business Analysis'!$C$106</t>
  </si>
  <si>
    <t>='Consolidated Business Analysis'!$D$106</t>
  </si>
  <si>
    <t>='Consolidated Business Analysis'!$E$106</t>
  </si>
  <si>
    <t>='Consolidated Business Analysis'!$H$106</t>
  </si>
  <si>
    <t>='Consolidated Business Analysis'!$I$106</t>
  </si>
  <si>
    <t>='Consolidated Business Analysis'!$J$106</t>
  </si>
  <si>
    <t>='Consolidated Business Analysis'!$K$106</t>
  </si>
  <si>
    <t>='Consolidated Business Analysis'!$L$106</t>
  </si>
  <si>
    <t>='Consolidated Business Analysis'!$M$106</t>
  </si>
  <si>
    <t>='Consolidated Business Analysis'!$N$106</t>
  </si>
  <si>
    <t>='Consolidated Business Analysis'!$O$106</t>
  </si>
  <si>
    <t>='Consolidated Business Analysis'!$P$106</t>
  </si>
  <si>
    <t>='Consolidated Business Analysis'!$Q$106</t>
  </si>
  <si>
    <t>='Consolidated Business Analysis'!$A$106</t>
  </si>
  <si>
    <t>='Consolidated Business Analysis'!$C$108</t>
  </si>
  <si>
    <t>='Consolidated Business Analysis'!$D$108</t>
  </si>
  <si>
    <t>='Consolidated Business Analysis'!$E$108</t>
  </si>
  <si>
    <t>='Consolidated Business Analysis'!$H$108</t>
  </si>
  <si>
    <t>='Consolidated Business Analysis'!$I$108</t>
  </si>
  <si>
    <t>='Consolidated Business Analysis'!$J$108</t>
  </si>
  <si>
    <t>='Consolidated Business Analysis'!$K$108</t>
  </si>
  <si>
    <t>='Consolidated Business Analysis'!$L$108</t>
  </si>
  <si>
    <t>='Consolidated Business Analysis'!$M$108</t>
  </si>
  <si>
    <t>='Consolidated Business Analysis'!$N$108</t>
  </si>
  <si>
    <t>='Consolidated Business Analysis'!$O$108</t>
  </si>
  <si>
    <t>='Consolidated Business Analysis'!$P$108</t>
  </si>
  <si>
    <t>='Consolidated Business Analysis'!$Q$108</t>
  </si>
  <si>
    <t>='Consolidated Business Analysis'!$A$108</t>
  </si>
  <si>
    <t>='Consolidated Business Analysis'!$C$21</t>
  </si>
  <si>
    <t>='Consolidated Business Analysis'!$D$21</t>
  </si>
  <si>
    <t>='Consolidated Business Analysis'!$E$21</t>
  </si>
  <si>
    <t>='Consolidated Business Analysis'!$H$21</t>
  </si>
  <si>
    <t>='Consolidated Business Analysis'!$I$21</t>
  </si>
  <si>
    <t>='Consolidated Business Analysis'!$J$21</t>
  </si>
  <si>
    <t>='Consolidated Business Analysis'!$K$21</t>
  </si>
  <si>
    <t>='Consolidated Business Analysis'!$L$21</t>
  </si>
  <si>
    <t>='Consolidated Business Analysis'!$M$21</t>
  </si>
  <si>
    <t>='Consolidated Business Analysis'!$N$21</t>
  </si>
  <si>
    <t>='Consolidated Business Analysis'!$O$21</t>
  </si>
  <si>
    <t>='Consolidated Business Analysis'!$P$21</t>
  </si>
  <si>
    <t>='Consolidated Business Analysis'!$Q$21</t>
  </si>
  <si>
    <t>='Consolidated Business Analysis'!$A$21</t>
  </si>
  <si>
    <t>='Consolidated Business Analysis'!$C$61</t>
  </si>
  <si>
    <t>='Consolidated Business Analysis'!$D$61</t>
  </si>
  <si>
    <t>='Consolidated Business Analysis'!$E$61</t>
  </si>
  <si>
    <t>='Consolidated Business Analysis'!$H$61</t>
  </si>
  <si>
    <t>='Consolidated Business Analysis'!$I$61</t>
  </si>
  <si>
    <t>='Consolidated Business Analysis'!$J$61</t>
  </si>
  <si>
    <t>='Consolidated Business Analysis'!$K$61</t>
  </si>
  <si>
    <t>='Consolidated Business Analysis'!$L$61</t>
  </si>
  <si>
    <t>='Consolidated Business Analysis'!$M$61</t>
  </si>
  <si>
    <t>='Consolidated Business Analysis'!$N$61</t>
  </si>
  <si>
    <t>='Consolidated Business Analysis'!$O$61</t>
  </si>
  <si>
    <t>='Consolidated Business Analysis'!$P$61</t>
  </si>
  <si>
    <t>='Consolidated Business Analysis'!$Q$61</t>
  </si>
  <si>
    <t>='Consolidated Business Analysis'!$A$61</t>
  </si>
  <si>
    <t>='Consolidated Business Analysis'!$C$112</t>
  </si>
  <si>
    <t>='Consolidated Business Analysis'!$D$112</t>
  </si>
  <si>
    <t>='Consolidated Business Analysis'!$E$112</t>
  </si>
  <si>
    <t>='Consolidated Business Analysis'!$H$112</t>
  </si>
  <si>
    <t>='Consolidated Business Analysis'!$I$112</t>
  </si>
  <si>
    <t>='Consolidated Business Analysis'!$J$112</t>
  </si>
  <si>
    <t>='Consolidated Business Analysis'!$K$112</t>
  </si>
  <si>
    <t>='Consolidated Business Analysis'!$L$112</t>
  </si>
  <si>
    <t>='Consolidated Business Analysis'!$M$112</t>
  </si>
  <si>
    <t>='Consolidated Business Analysis'!$N$112</t>
  </si>
  <si>
    <t>='Consolidated Business Analysis'!$O$112</t>
  </si>
  <si>
    <t>='Consolidated Business Analysis'!$P$112</t>
  </si>
  <si>
    <t>='Consolidated Business Analysis'!$Q$112</t>
  </si>
  <si>
    <t>='Consolidated Business Analysis'!$A$112</t>
  </si>
  <si>
    <t>='Consolidated Business Analysis'!$C$78</t>
  </si>
  <si>
    <t>='Consolidated Business Analysis'!$D$78</t>
  </si>
  <si>
    <t>='Consolidated Business Analysis'!$E$78</t>
  </si>
  <si>
    <t>='Consolidated Business Analysis'!$H$78</t>
  </si>
  <si>
    <t>='Consolidated Business Analysis'!$I$78</t>
  </si>
  <si>
    <t>='Consolidated Business Analysis'!$J$78</t>
  </si>
  <si>
    <t>='Consolidated Business Analysis'!$K$78</t>
  </si>
  <si>
    <t>='Consolidated Business Analysis'!$L$78</t>
  </si>
  <si>
    <t>='Consolidated Business Analysis'!$M$78</t>
  </si>
  <si>
    <t>='Consolidated Business Analysis'!$N$78</t>
  </si>
  <si>
    <t>='Consolidated Business Analysis'!$O$78</t>
  </si>
  <si>
    <t>='Consolidated Business Analysis'!$P$78</t>
  </si>
  <si>
    <t>='Consolidated Business Analysis'!$Q$78</t>
  </si>
  <si>
    <t>='Consolidated Business Analysis'!$A$78</t>
  </si>
  <si>
    <t>='Consolidated Business Analysis'!$C$65</t>
  </si>
  <si>
    <t>='Consolidated Business Analysis'!$D$65</t>
  </si>
  <si>
    <t>='Consolidated Business Analysis'!$E$65</t>
  </si>
  <si>
    <t>='Consolidated Business Analysis'!$H$65</t>
  </si>
  <si>
    <t>='Consolidated Business Analysis'!$I$65</t>
  </si>
  <si>
    <t>='Consolidated Business Analysis'!$J$65</t>
  </si>
  <si>
    <t>='Consolidated Business Analysis'!$K$65</t>
  </si>
  <si>
    <t>='Consolidated Business Analysis'!$L$65</t>
  </si>
  <si>
    <t>='Consolidated Business Analysis'!$M$65</t>
  </si>
  <si>
    <t>='Consolidated Business Analysis'!$N$65</t>
  </si>
  <si>
    <t>='Consolidated Business Analysis'!$O$65</t>
  </si>
  <si>
    <t>='Consolidated Business Analysis'!$P$65</t>
  </si>
  <si>
    <t>='Consolidated Business Analysis'!$Q$65</t>
  </si>
  <si>
    <t>='Consolidated Business Analysis'!$A$65</t>
  </si>
  <si>
    <t>='Consolidated Business Analysis'!$C$90</t>
  </si>
  <si>
    <t>='Consolidated Business Analysis'!$D$90</t>
  </si>
  <si>
    <t>='Consolidated Business Analysis'!$E$90</t>
  </si>
  <si>
    <t>='Consolidated Business Analysis'!$H$90</t>
  </si>
  <si>
    <t>='Consolidated Business Analysis'!$I$90</t>
  </si>
  <si>
    <t>='Consolidated Business Analysis'!$J$90</t>
  </si>
  <si>
    <t>='Consolidated Business Analysis'!$K$90</t>
  </si>
  <si>
    <t>='Consolidated Business Analysis'!$L$90</t>
  </si>
  <si>
    <t>='Consolidated Business Analysis'!$M$90</t>
  </si>
  <si>
    <t>='Consolidated Business Analysis'!$N$90</t>
  </si>
  <si>
    <t>='Consolidated Business Analysis'!$O$90</t>
  </si>
  <si>
    <t>='Consolidated Business Analysis'!$P$90</t>
  </si>
  <si>
    <t>='Consolidated Business Analysis'!$Q$90</t>
  </si>
  <si>
    <t>='Consolidated Business Analysis'!$A$90</t>
  </si>
  <si>
    <t>='Consolidated Business Analysis'!$C$116</t>
  </si>
  <si>
    <t>='Consolidated Business Analysis'!$D$116</t>
  </si>
  <si>
    <t>='Consolidated Business Analysis'!$E$116</t>
  </si>
  <si>
    <t>='Consolidated Business Analysis'!$H$116</t>
  </si>
  <si>
    <t>='Consolidated Business Analysis'!$I$116</t>
  </si>
  <si>
    <t>='Consolidated Business Analysis'!$J$116</t>
  </si>
  <si>
    <t>='Consolidated Business Analysis'!$K$116</t>
  </si>
  <si>
    <t>='Consolidated Business Analysis'!$L$116</t>
  </si>
  <si>
    <t>='Consolidated Business Analysis'!$M$116</t>
  </si>
  <si>
    <t>='Consolidated Business Analysis'!$N$116</t>
  </si>
  <si>
    <t>='Consolidated Business Analysis'!$O$116</t>
  </si>
  <si>
    <t>='Consolidated Business Analysis'!$P$116</t>
  </si>
  <si>
    <t>='Consolidated Business Analysis'!$Q$116</t>
  </si>
  <si>
    <t>='Consolidated Business Analysis'!$A$116</t>
  </si>
  <si>
    <t>='Consolidated Business Analysis'!$C$23</t>
  </si>
  <si>
    <t>='Consolidated Business Analysis'!$D$23</t>
  </si>
  <si>
    <t>='Consolidated Business Analysis'!$E$23</t>
  </si>
  <si>
    <t>='Consolidated Business Analysis'!$H$23</t>
  </si>
  <si>
    <t>='Consolidated Business Analysis'!$I$23</t>
  </si>
  <si>
    <t>='Consolidated Business Analysis'!$J$23</t>
  </si>
  <si>
    <t>='Consolidated Business Analysis'!$K$23</t>
  </si>
  <si>
    <t>='Consolidated Business Analysis'!$L$23</t>
  </si>
  <si>
    <t>='Consolidated Business Analysis'!$M$23</t>
  </si>
  <si>
    <t>='Consolidated Business Analysis'!$N$23</t>
  </si>
  <si>
    <t>='Consolidated Business Analysis'!$O$23</t>
  </si>
  <si>
    <t>='Consolidated Business Analysis'!$P$23</t>
  </si>
  <si>
    <t>='Consolidated Business Analysis'!$Q$23</t>
  </si>
  <si>
    <t>='Consolidated Business Analysis'!$A$23</t>
  </si>
  <si>
    <t>='Consolidated Business Analysis'!$C$101</t>
  </si>
  <si>
    <t>='Consolidated Business Analysis'!$D$101</t>
  </si>
  <si>
    <t>='Consolidated Business Analysis'!$E$101</t>
  </si>
  <si>
    <t>='Consolidated Business Analysis'!$H$101</t>
  </si>
  <si>
    <t>='Consolidated Business Analysis'!$I$101</t>
  </si>
  <si>
    <t>='Consolidated Business Analysis'!$J$101</t>
  </si>
  <si>
    <t>='Consolidated Business Analysis'!$K$101</t>
  </si>
  <si>
    <t>='Consolidated Business Analysis'!$L$101</t>
  </si>
  <si>
    <t>='Consolidated Business Analysis'!$M$101</t>
  </si>
  <si>
    <t>='Consolidated Business Analysis'!$N$101</t>
  </si>
  <si>
    <t>='Consolidated Business Analysis'!$O$101</t>
  </si>
  <si>
    <t>='Consolidated Business Analysis'!$P$101</t>
  </si>
  <si>
    <t>='Consolidated Business Analysis'!$Q$101</t>
  </si>
  <si>
    <t>='Consolidated Business Analysis'!$A$101</t>
  </si>
  <si>
    <t>='Consolidated Business Analysis'!$C$199</t>
  </si>
  <si>
    <t>='Consolidated Business Analysis'!$D$199</t>
  </si>
  <si>
    <t>='Consolidated Business Analysis'!$E$199</t>
  </si>
  <si>
    <t>='Consolidated Business Analysis'!$H$199</t>
  </si>
  <si>
    <t>='Consolidated Business Analysis'!$I$199</t>
  </si>
  <si>
    <t>='Consolidated Business Analysis'!$J$199</t>
  </si>
  <si>
    <t>='Consolidated Business Analysis'!$K$199</t>
  </si>
  <si>
    <t>='Consolidated Business Analysis'!$L$199</t>
  </si>
  <si>
    <t>='Consolidated Business Analysis'!$M$199</t>
  </si>
  <si>
    <t>='Consolidated Business Analysis'!$N$199</t>
  </si>
  <si>
    <t>='Consolidated Business Analysis'!$O$199</t>
  </si>
  <si>
    <t>='Consolidated Business Analysis'!$P$199</t>
  </si>
  <si>
    <t>='Consolidated Business Analysis'!$Q$199</t>
  </si>
  <si>
    <t>='Consolidated Business Analysis'!$A$199</t>
  </si>
  <si>
    <t>='Consolidated Business Analysis'!$C$200</t>
  </si>
  <si>
    <t>='Consolidated Business Analysis'!$D$200</t>
  </si>
  <si>
    <t>='Consolidated Business Analysis'!$E$200</t>
  </si>
  <si>
    <t>='Consolidated Business Analysis'!$H$200</t>
  </si>
  <si>
    <t>='Consolidated Business Analysis'!$I$200</t>
  </si>
  <si>
    <t>='Consolidated Business Analysis'!$J$200</t>
  </si>
  <si>
    <t>='Consolidated Business Analysis'!$K$200</t>
  </si>
  <si>
    <t>='Consolidated Business Analysis'!$L$200</t>
  </si>
  <si>
    <t>='Consolidated Business Analysis'!$M$200</t>
  </si>
  <si>
    <t>='Consolidated Business Analysis'!$N$200</t>
  </si>
  <si>
    <t>='Consolidated Business Analysis'!$O$200</t>
  </si>
  <si>
    <t>='Consolidated Business Analysis'!$P$200</t>
  </si>
  <si>
    <t>='Consolidated Business Analysis'!$Q$200</t>
  </si>
  <si>
    <t>='Consolidated Business Analysis'!$A$200</t>
  </si>
  <si>
    <t>='Consolidated Business Analysis'!$C$77</t>
  </si>
  <si>
    <t>='Consolidated Business Analysis'!$D$77</t>
  </si>
  <si>
    <t>='Consolidated Business Analysis'!$E$77</t>
  </si>
  <si>
    <t>='Consolidated Business Analysis'!$H$77</t>
  </si>
  <si>
    <t>='Consolidated Business Analysis'!$I$77</t>
  </si>
  <si>
    <t>='Consolidated Business Analysis'!$J$77</t>
  </si>
  <si>
    <t>='Consolidated Business Analysis'!$K$77</t>
  </si>
  <si>
    <t>='Consolidated Business Analysis'!$L$77</t>
  </si>
  <si>
    <t>='Consolidated Business Analysis'!$M$77</t>
  </si>
  <si>
    <t>='Consolidated Business Analysis'!$N$77</t>
  </si>
  <si>
    <t>='Consolidated Business Analysis'!$O$77</t>
  </si>
  <si>
    <t>='Consolidated Business Analysis'!$P$77</t>
  </si>
  <si>
    <t>='Consolidated Business Analysis'!$Q$77</t>
  </si>
  <si>
    <t>='Consolidated Business Analysis'!$A$77</t>
  </si>
  <si>
    <t>='Consolidated Business Analysis'!$C$100</t>
  </si>
  <si>
    <t>='Consolidated Business Analysis'!$D$100</t>
  </si>
  <si>
    <t>='Consolidated Business Analysis'!$E$100</t>
  </si>
  <si>
    <t>='Consolidated Business Analysis'!$H$100</t>
  </si>
  <si>
    <t>='Consolidated Business Analysis'!$I$100</t>
  </si>
  <si>
    <t>='Consolidated Business Analysis'!$J$100</t>
  </si>
  <si>
    <t>='Consolidated Business Analysis'!$K$100</t>
  </si>
  <si>
    <t>='Consolidated Business Analysis'!$L$100</t>
  </si>
  <si>
    <t>='Consolidated Business Analysis'!$M$100</t>
  </si>
  <si>
    <t>='Consolidated Business Analysis'!$N$100</t>
  </si>
  <si>
    <t>='Consolidated Business Analysis'!$O$100</t>
  </si>
  <si>
    <t>='Consolidated Business Analysis'!$P$100</t>
  </si>
  <si>
    <t>='Consolidated Business Analysis'!$Q$100</t>
  </si>
  <si>
    <t>='Consolidated Business Analysis'!$A$100</t>
  </si>
  <si>
    <t>='Consolidated Business Analysis'!$C$130</t>
  </si>
  <si>
    <t>='Consolidated Business Analysis'!$D$130</t>
  </si>
  <si>
    <t>='Consolidated Business Analysis'!$E$130</t>
  </si>
  <si>
    <t>='Consolidated Business Analysis'!$H$130</t>
  </si>
  <si>
    <t>='Consolidated Business Analysis'!$I$130</t>
  </si>
  <si>
    <t>='Consolidated Business Analysis'!$J$130</t>
  </si>
  <si>
    <t>='Consolidated Business Analysis'!$K$130</t>
  </si>
  <si>
    <t>='Consolidated Business Analysis'!$L$130</t>
  </si>
  <si>
    <t>='Consolidated Business Analysis'!$M$130</t>
  </si>
  <si>
    <t>='Consolidated Business Analysis'!$N$130</t>
  </si>
  <si>
    <t>='Consolidated Business Analysis'!$O$130</t>
  </si>
  <si>
    <t>='Consolidated Business Analysis'!$P$130</t>
  </si>
  <si>
    <t>='Consolidated Business Analysis'!$Q$130</t>
  </si>
  <si>
    <t>='Consolidated Business Analysis'!$A$130</t>
  </si>
  <si>
    <t>='Consolidated Business Analysis'!$C$137</t>
  </si>
  <si>
    <t>='Consolidated Business Analysis'!$D$137</t>
  </si>
  <si>
    <t>='Consolidated Business Analysis'!$E$137</t>
  </si>
  <si>
    <t>='Consolidated Business Analysis'!$H$137</t>
  </si>
  <si>
    <t>='Consolidated Business Analysis'!$I$137</t>
  </si>
  <si>
    <t>='Consolidated Business Analysis'!$J$137</t>
  </si>
  <si>
    <t>='Consolidated Business Analysis'!$K$137</t>
  </si>
  <si>
    <t>='Consolidated Business Analysis'!$L$137</t>
  </si>
  <si>
    <t>='Consolidated Business Analysis'!$M$137</t>
  </si>
  <si>
    <t>='Consolidated Business Analysis'!$N$137</t>
  </si>
  <si>
    <t>='Consolidated Business Analysis'!$O$137</t>
  </si>
  <si>
    <t>='Consolidated Business Analysis'!$P$137</t>
  </si>
  <si>
    <t>='Consolidated Business Analysis'!$Q$137</t>
  </si>
  <si>
    <t>='Consolidated Business Analysis'!$A$137</t>
  </si>
  <si>
    <t>='Consolidated Business Analysis'!$C$34</t>
  </si>
  <si>
    <t>='Consolidated Business Analysis'!$D$34</t>
  </si>
  <si>
    <t>='Consolidated Business Analysis'!$E$34</t>
  </si>
  <si>
    <t>='Consolidated Business Analysis'!$H$34</t>
  </si>
  <si>
    <t>='Consolidated Business Analysis'!$I$34</t>
  </si>
  <si>
    <t>='Consolidated Business Analysis'!$J$34</t>
  </si>
  <si>
    <t>='Consolidated Business Analysis'!$K$34</t>
  </si>
  <si>
    <t>='Consolidated Business Analysis'!$L$34</t>
  </si>
  <si>
    <t>='Consolidated Business Analysis'!$M$34</t>
  </si>
  <si>
    <t>='Consolidated Business Analysis'!$N$34</t>
  </si>
  <si>
    <t>='Consolidated Business Analysis'!$O$34</t>
  </si>
  <si>
    <t>='Consolidated Business Analysis'!$P$34</t>
  </si>
  <si>
    <t>='Consolidated Business Analysis'!$Q$34</t>
  </si>
  <si>
    <t>='Consolidated Business Analysis'!$A$34</t>
  </si>
  <si>
    <t>='Consolidated Business Analysis'!$C$109</t>
  </si>
  <si>
    <t>='Consolidated Business Analysis'!$D$109</t>
  </si>
  <si>
    <t>='Consolidated Business Analysis'!$E$109</t>
  </si>
  <si>
    <t>='Consolidated Business Analysis'!$H$109</t>
  </si>
  <si>
    <t>='Consolidated Business Analysis'!$I$109</t>
  </si>
  <si>
    <t>='Consolidated Business Analysis'!$J$109</t>
  </si>
  <si>
    <t>='Consolidated Business Analysis'!$K$109</t>
  </si>
  <si>
    <t>='Consolidated Business Analysis'!$L$109</t>
  </si>
  <si>
    <t>='Consolidated Business Analysis'!$M$109</t>
  </si>
  <si>
    <t>='Consolidated Business Analysis'!$N$109</t>
  </si>
  <si>
    <t>='Consolidated Business Analysis'!$O$109</t>
  </si>
  <si>
    <t>='Consolidated Business Analysis'!$P$109</t>
  </si>
  <si>
    <t>='Consolidated Business Analysis'!$Q$109</t>
  </si>
  <si>
    <t>='Consolidated Business Analysis'!$A$109</t>
  </si>
  <si>
    <t>='Consolidated Business Analysis'!$C$60</t>
  </si>
  <si>
    <t>='Consolidated Business Analysis'!$D$60</t>
  </si>
  <si>
    <t>='Consolidated Business Analysis'!$E$60</t>
  </si>
  <si>
    <t>='Consolidated Business Analysis'!$H$60</t>
  </si>
  <si>
    <t>='Consolidated Business Analysis'!$I$60</t>
  </si>
  <si>
    <t>='Consolidated Business Analysis'!$J$60</t>
  </si>
  <si>
    <t>='Consolidated Business Analysis'!$K$60</t>
  </si>
  <si>
    <t>='Consolidated Business Analysis'!$L$60</t>
  </si>
  <si>
    <t>='Consolidated Business Analysis'!$M$60</t>
  </si>
  <si>
    <t>='Consolidated Business Analysis'!$N$60</t>
  </si>
  <si>
    <t>='Consolidated Business Analysis'!$O$60</t>
  </si>
  <si>
    <t>='Consolidated Business Analysis'!$P$60</t>
  </si>
  <si>
    <t>='Consolidated Business Analysis'!$Q$60</t>
  </si>
  <si>
    <t>='Consolidated Business Analysis'!$A$60</t>
  </si>
  <si>
    <t>='Consolidated Business Analysis'!$C$179</t>
  </si>
  <si>
    <t>='Consolidated Business Analysis'!$D$179</t>
  </si>
  <si>
    <t>='Consolidated Business Analysis'!$E$179</t>
  </si>
  <si>
    <t>='Consolidated Business Analysis'!$H$179</t>
  </si>
  <si>
    <t>='Consolidated Business Analysis'!$I$179</t>
  </si>
  <si>
    <t>='Consolidated Business Analysis'!$J$179</t>
  </si>
  <si>
    <t>='Consolidated Business Analysis'!$K$179</t>
  </si>
  <si>
    <t>='Consolidated Business Analysis'!$L$179</t>
  </si>
  <si>
    <t>='Consolidated Business Analysis'!$M$179</t>
  </si>
  <si>
    <t>='Consolidated Business Analysis'!$N$179</t>
  </si>
  <si>
    <t>='Consolidated Business Analysis'!$O$179</t>
  </si>
  <si>
    <t>='Consolidated Business Analysis'!$P$179</t>
  </si>
  <si>
    <t>='Consolidated Business Analysis'!$Q$179</t>
  </si>
  <si>
    <t>='Consolidated Business Analysis'!$A$179</t>
  </si>
  <si>
    <t>='Consolidated Business Analysis'!$C$84</t>
  </si>
  <si>
    <t>='Consolidated Business Analysis'!$D$84</t>
  </si>
  <si>
    <t>='Consolidated Business Analysis'!$E$84</t>
  </si>
  <si>
    <t>='Consolidated Business Analysis'!$H$84</t>
  </si>
  <si>
    <t>='Consolidated Business Analysis'!$I$84</t>
  </si>
  <si>
    <t>='Consolidated Business Analysis'!$J$84</t>
  </si>
  <si>
    <t>='Consolidated Business Analysis'!$K$84</t>
  </si>
  <si>
    <t>='Consolidated Business Analysis'!$L$84</t>
  </si>
  <si>
    <t>='Consolidated Business Analysis'!$M$84</t>
  </si>
  <si>
    <t>='Consolidated Business Analysis'!$N$84</t>
  </si>
  <si>
    <t>='Consolidated Business Analysis'!$O$84</t>
  </si>
  <si>
    <t>='Consolidated Business Analysis'!$P$84</t>
  </si>
  <si>
    <t>='Consolidated Business Analysis'!$Q$84</t>
  </si>
  <si>
    <t>='Consolidated Business Analysis'!$A$84</t>
  </si>
  <si>
    <t>='Consolidated Business Analysis'!$C$119</t>
  </si>
  <si>
    <t>='Consolidated Business Analysis'!$D$119</t>
  </si>
  <si>
    <t>='Consolidated Business Analysis'!$E$119</t>
  </si>
  <si>
    <t>='Consolidated Business Analysis'!$H$119</t>
  </si>
  <si>
    <t>='Consolidated Business Analysis'!$I$119</t>
  </si>
  <si>
    <t>='Consolidated Business Analysis'!$J$119</t>
  </si>
  <si>
    <t>='Consolidated Business Analysis'!$K$119</t>
  </si>
  <si>
    <t>='Consolidated Business Analysis'!$L$119</t>
  </si>
  <si>
    <t>='Consolidated Business Analysis'!$M$119</t>
  </si>
  <si>
    <t>='Consolidated Business Analysis'!$N$119</t>
  </si>
  <si>
    <t>='Consolidated Business Analysis'!$O$119</t>
  </si>
  <si>
    <t>='Consolidated Business Analysis'!$P$119</t>
  </si>
  <si>
    <t>='Consolidated Business Analysis'!$Q$119</t>
  </si>
  <si>
    <t>='Consolidated Business Analysis'!$A$119</t>
  </si>
  <si>
    <t>Class</t>
  </si>
  <si>
    <t>='C:\Documents and Settings\NLP\Desktop\NRS Financial Viability\Reporting Template - NSW\[NSW Financial Performance Report_Class 1 2 3_Ver 6.1.xls]Front Sheet'!$C$4</t>
  </si>
  <si>
    <t>='Development and Financing'!$B$78</t>
  </si>
  <si>
    <t>='Development and Financing'!$B$79</t>
  </si>
  <si>
    <t>='Development and Financing'!$B$80</t>
  </si>
  <si>
    <t>='Development and Financing'!$B$81</t>
  </si>
  <si>
    <t>='Development and Financing'!$B$82</t>
  </si>
  <si>
    <t>='Development and Financing'!$B$83</t>
  </si>
  <si>
    <t>='Development and Financing'!$B$84</t>
  </si>
  <si>
    <t>='Development and Financing'!$B$85</t>
  </si>
  <si>
    <t>='Development and Financing'!$F$77</t>
  </si>
  <si>
    <t>='Development and Financing'!$F$79</t>
  </si>
  <si>
    <t>='Development and Financing'!$F$80</t>
  </si>
  <si>
    <t>='Development and Financing'!$F$81</t>
  </si>
  <si>
    <t>='Development and Financing'!$F$82</t>
  </si>
  <si>
    <t>='Development and Financing'!$F$83</t>
  </si>
  <si>
    <t>='Development and Financing'!$F$84</t>
  </si>
  <si>
    <t>='Development and Financing'!$F$85</t>
  </si>
  <si>
    <t>='Development and Financing'!$B$62</t>
  </si>
  <si>
    <t>='Development and Financing'!$C$62</t>
  </si>
  <si>
    <t>='Development and Financing'!$D$62</t>
  </si>
  <si>
    <t>='Development and Financing'!$E$62</t>
  </si>
  <si>
    <t>='Development and Financing'!$F$62</t>
  </si>
  <si>
    <t>='Development and Financing'!$G$62</t>
  </si>
  <si>
    <t>='Development and Financing'!$H$62</t>
  </si>
  <si>
    <t>='Development and Financing'!$I$62</t>
  </si>
  <si>
    <t>='Development and Financing'!$J$62</t>
  </si>
  <si>
    <t>='Development and Financing'!$K$62</t>
  </si>
  <si>
    <t>='Development and Financing'!$L$62</t>
  </si>
  <si>
    <t>='Development and Financing'!$A$62</t>
  </si>
  <si>
    <t>='Development and Financing'!$B$61</t>
  </si>
  <si>
    <t>='Development and Financing'!$C$61</t>
  </si>
  <si>
    <t>='Development and Financing'!$D$61</t>
  </si>
  <si>
    <t>='Development and Financing'!$E$61</t>
  </si>
  <si>
    <t>='Development and Financing'!$F$61</t>
  </si>
  <si>
    <t>='Development and Financing'!$G$61</t>
  </si>
  <si>
    <t>='Development and Financing'!$H$61</t>
  </si>
  <si>
    <t>='Development and Financing'!$I$61</t>
  </si>
  <si>
    <t>='Development and Financing'!$J$61</t>
  </si>
  <si>
    <t>='Development and Financing'!$K$61</t>
  </si>
  <si>
    <t>='Development and Financing'!$L$61</t>
  </si>
  <si>
    <t>='Development and Financing'!$A$61</t>
  </si>
  <si>
    <t>='Development and Financing'!$B$21</t>
  </si>
  <si>
    <t>='Development and Financing'!$C$21</t>
  </si>
  <si>
    <t>='Development and Financing'!$D$21</t>
  </si>
  <si>
    <t>='Development and Financing'!$E$21</t>
  </si>
  <si>
    <t>='Development and Financing'!$F$21</t>
  </si>
  <si>
    <t>='Development and Financing'!$G$21</t>
  </si>
  <si>
    <t>='Development and Financing'!$H$21</t>
  </si>
  <si>
    <t>='Development and Financing'!$I$21</t>
  </si>
  <si>
    <t>='Development and Financing'!$J$21</t>
  </si>
  <si>
    <t>='Development and Financing'!$K$21</t>
  </si>
  <si>
    <t>='Development and Financing'!$L$21</t>
  </si>
  <si>
    <t>='Development and Financing'!$A$21</t>
  </si>
  <si>
    <t>='Development and Financing'!$B$63</t>
  </si>
  <si>
    <t>='Development and Financing'!$C$63</t>
  </si>
  <si>
    <t>='Development and Financing'!$D$63</t>
  </si>
  <si>
    <t>='Development and Financing'!$E$63</t>
  </si>
  <si>
    <t>='Development and Financing'!$F$63</t>
  </si>
  <si>
    <t>='Development and Financing'!$G$63</t>
  </si>
  <si>
    <t>='Development and Financing'!$H$63</t>
  </si>
  <si>
    <t>='Development and Financing'!$I$63</t>
  </si>
  <si>
    <t>='Development and Financing'!$J$63</t>
  </si>
  <si>
    <t>='Development and Financing'!$K$63</t>
  </si>
  <si>
    <t>='Development and Financing'!$L$63</t>
  </si>
  <si>
    <t>='Development and Financing'!$A$63</t>
  </si>
  <si>
    <t>='Development and Financing'!$B$12</t>
  </si>
  <si>
    <t>='Development and Financing'!$C$12</t>
  </si>
  <si>
    <t>='Development and Financing'!$D$12</t>
  </si>
  <si>
    <t>='Development and Financing'!$E$12</t>
  </si>
  <si>
    <t>='Development and Financing'!$F$12</t>
  </si>
  <si>
    <t>='Development and Financing'!$G$12</t>
  </si>
  <si>
    <t>='Development and Financing'!$H$12</t>
  </si>
  <si>
    <t>='Development and Financing'!$I$12</t>
  </si>
  <si>
    <t>='Development and Financing'!$J$12</t>
  </si>
  <si>
    <t>='Development and Financing'!$K$12</t>
  </si>
  <si>
    <t>='Development and Financing'!$L$12</t>
  </si>
  <si>
    <t>='Development and Financing'!$B$67</t>
  </si>
  <si>
    <t>='Development and Financing'!$D$67</t>
  </si>
  <si>
    <t>='Development and Financing'!$B$66</t>
  </si>
  <si>
    <t>='Development and Financing'!$B$11</t>
  </si>
  <si>
    <t>='Development and Financing'!$C$11</t>
  </si>
  <si>
    <t>='Development and Financing'!$D$11</t>
  </si>
  <si>
    <t>='Development and Financing'!$E$11</t>
  </si>
  <si>
    <t>='Development and Financing'!$F$11</t>
  </si>
  <si>
    <t>='Development and Financing'!$G$11</t>
  </si>
  <si>
    <t>='Development and Financing'!$H$11</t>
  </si>
  <si>
    <t>='Development and Financing'!$I$11</t>
  </si>
  <si>
    <t>='Development and Financing'!$J$11</t>
  </si>
  <si>
    <t>='Development and Financing'!$K$11</t>
  </si>
  <si>
    <t>='Development and Financing'!$L$11</t>
  </si>
  <si>
    <t>='Development and Financing'!$B$42</t>
  </si>
  <si>
    <t>='Development and Financing'!$C$42</t>
  </si>
  <si>
    <t>='Development and Financing'!$D$42</t>
  </si>
  <si>
    <t>='Development and Financing'!$E$42</t>
  </si>
  <si>
    <t>='Development and Financing'!$F$42</t>
  </si>
  <si>
    <t>='Development and Financing'!$G$42</t>
  </si>
  <si>
    <t>='Development and Financing'!$H$42</t>
  </si>
  <si>
    <t>='Development and Financing'!$I$42</t>
  </si>
  <si>
    <t>='Development and Financing'!$J$42</t>
  </si>
  <si>
    <t>='Development and Financing'!$K$42</t>
  </si>
  <si>
    <t>='Development and Financing'!$L$42</t>
  </si>
  <si>
    <t>='Development and Financing'!$A$42</t>
  </si>
  <si>
    <t>='Development and Financing'!$B$27</t>
  </si>
  <si>
    <t>='Development and Financing'!$C$27</t>
  </si>
  <si>
    <t>='Development and Financing'!$D$27</t>
  </si>
  <si>
    <t>='Development and Financing'!$E$27</t>
  </si>
  <si>
    <t>='Development and Financing'!$F$27</t>
  </si>
  <si>
    <t>='Development and Financing'!$G$27</t>
  </si>
  <si>
    <t>='Development and Financing'!$H$27</t>
  </si>
  <si>
    <t>='Development and Financing'!$I$27</t>
  </si>
  <si>
    <t>='Development and Financing'!$J$27</t>
  </si>
  <si>
    <t>='Development and Financing'!$K$27</t>
  </si>
  <si>
    <t>='Development and Financing'!$L$27</t>
  </si>
  <si>
    <t>='Development and Financing'!$A$27</t>
  </si>
  <si>
    <t>='Development and Financing'!$G$78</t>
  </si>
  <si>
    <t>='Development and Financing'!$G$79</t>
  </si>
  <si>
    <t>='Development and Financing'!$G$80</t>
  </si>
  <si>
    <t>='Development and Financing'!$G$81</t>
  </si>
  <si>
    <t>='Development and Financing'!$G$82</t>
  </si>
  <si>
    <t>='Development and Financing'!$G$83</t>
  </si>
  <si>
    <t>='Development and Financing'!$G$84</t>
  </si>
  <si>
    <t>='Development and Financing'!$G$85</t>
  </si>
  <si>
    <t>='Development and Financing'!$B$47</t>
  </si>
  <si>
    <t>='Development and Financing'!$C$47</t>
  </si>
  <si>
    <t>='Development and Financing'!$D$47</t>
  </si>
  <si>
    <t>='Development and Financing'!$E$47</t>
  </si>
  <si>
    <t>='Development and Financing'!$F$47</t>
  </si>
  <si>
    <t>='Development and Financing'!$G$47</t>
  </si>
  <si>
    <t>='Development and Financing'!$H$47</t>
  </si>
  <si>
    <t>='Development and Financing'!$I$47</t>
  </si>
  <si>
    <t>='Development and Financing'!$J$47</t>
  </si>
  <si>
    <t>='Development and Financing'!$K$47</t>
  </si>
  <si>
    <t>='Development and Financing'!$L$47</t>
  </si>
  <si>
    <t>='Development and Financing'!$A$47</t>
  </si>
  <si>
    <t>='Development and Financing'!$B$31</t>
  </si>
  <si>
    <t>='Development and Financing'!$C$31</t>
  </si>
  <si>
    <t>='Development and Financing'!$D$31</t>
  </si>
  <si>
    <t>='Development and Financing'!$E$31</t>
  </si>
  <si>
    <t>='Development and Financing'!$F$31</t>
  </si>
  <si>
    <t>='Development and Financing'!$G$31</t>
  </si>
  <si>
    <t>='Development and Financing'!$H$31</t>
  </si>
  <si>
    <t>='Development and Financing'!$I$31</t>
  </si>
  <si>
    <t>='Development and Financing'!$J$31</t>
  </si>
  <si>
    <t>='Development and Financing'!$K$31</t>
  </si>
  <si>
    <t>='Development and Financing'!$L$31</t>
  </si>
  <si>
    <t>='Development and Financing'!$A$31</t>
  </si>
  <si>
    <t>='Development and Financing'!$A$70</t>
  </si>
  <si>
    <t>='Development and Financing'!$B$70</t>
  </si>
  <si>
    <t>='Development and Financing'!$C$70</t>
  </si>
  <si>
    <t>='Development and Financing'!$A$69</t>
  </si>
  <si>
    <t>='Development and Financing'!$B$69</t>
  </si>
  <si>
    <t>='Development and Financing'!$C$69</t>
  </si>
  <si>
    <t>='Development and Financing'!$A$71</t>
  </si>
  <si>
    <t>='Development and Financing'!$B$71</t>
  </si>
  <si>
    <t>='Development and Financing'!$C$71</t>
  </si>
  <si>
    <t>='Development and Financing'!$D$77</t>
  </si>
  <si>
    <t>='Development and Financing'!$D$79</t>
  </si>
  <si>
    <t>='Development and Financing'!$D$80</t>
  </si>
  <si>
    <t>='Development and Financing'!$D$81</t>
  </si>
  <si>
    <t>='Development and Financing'!$D$82</t>
  </si>
  <si>
    <t>='Development and Financing'!$D$83</t>
  </si>
  <si>
    <t>='Development and Financing'!$D$84</t>
  </si>
  <si>
    <t>='Development and Financing'!$D$85</t>
  </si>
  <si>
    <t>='Development and Financing'!$E$77</t>
  </si>
  <si>
    <t>='Development and Financing'!$E$79</t>
  </si>
  <si>
    <t>='Development and Financing'!$E$80</t>
  </si>
  <si>
    <t>='Development and Financing'!$E$81</t>
  </si>
  <si>
    <t>='Development and Financing'!$E$82</t>
  </si>
  <si>
    <t>='Development and Financing'!$E$83</t>
  </si>
  <si>
    <t>='Development and Financing'!$E$84</t>
  </si>
  <si>
    <t>='Development and Financing'!$E$85</t>
  </si>
  <si>
    <t>='Development and Financing'!$A$78</t>
  </si>
  <si>
    <t>='Development and Financing'!$A$79</t>
  </si>
  <si>
    <t>='Development and Financing'!$A$80</t>
  </si>
  <si>
    <t>='Development and Financing'!$A$81</t>
  </si>
  <si>
    <t>='Development and Financing'!$A$82</t>
  </si>
  <si>
    <t>='Development and Financing'!$A$83</t>
  </si>
  <si>
    <t>='Development and Financing'!$A$84</t>
  </si>
  <si>
    <t>='Development and Financing'!$A$85</t>
  </si>
  <si>
    <t>='Development and Financing'!$B$22</t>
  </si>
  <si>
    <t>='Development and Financing'!$C$22</t>
  </si>
  <si>
    <t>='Development and Financing'!$D$22</t>
  </si>
  <si>
    <t>='Development and Financing'!$E$22</t>
  </si>
  <si>
    <t>='Development and Financing'!$F$22</t>
  </si>
  <si>
    <t>='Development and Financing'!$G$22</t>
  </si>
  <si>
    <t>='Development and Financing'!$H$22</t>
  </si>
  <si>
    <t>='Development and Financing'!$I$22</t>
  </si>
  <si>
    <t>='Development and Financing'!$J$22</t>
  </si>
  <si>
    <t>='Development and Financing'!$K$22</t>
  </si>
  <si>
    <t>='Development and Financing'!$L$22</t>
  </si>
  <si>
    <t>='Development and Financing'!$A$22</t>
  </si>
  <si>
    <t>='Development and Financing'!$A$38</t>
  </si>
  <si>
    <t>='Development and Financing'!$A$73</t>
  </si>
  <si>
    <t>='Development and Financing'!$B$73</t>
  </si>
  <si>
    <t>='Development and Financing'!$C$73</t>
  </si>
  <si>
    <t>='Development and Financing'!$B$46</t>
  </si>
  <si>
    <t>='Development and Financing'!$C$46</t>
  </si>
  <si>
    <t>='Development and Financing'!$D$46</t>
  </si>
  <si>
    <t>='Development and Financing'!$E$46</t>
  </si>
  <si>
    <t>='Development and Financing'!$F$46</t>
  </si>
  <si>
    <t>='Development and Financing'!$G$46</t>
  </si>
  <si>
    <t>='Development and Financing'!$H$46</t>
  </si>
  <si>
    <t>='Development and Financing'!$I$46</t>
  </si>
  <si>
    <t>='Development and Financing'!$J$46</t>
  </si>
  <si>
    <t>='Development and Financing'!$K$46</t>
  </si>
  <si>
    <t>='Development and Financing'!$L$46</t>
  </si>
  <si>
    <t>='Development and Financing'!$A$46</t>
  </si>
  <si>
    <t>='Development and Financing'!$B$30</t>
  </si>
  <si>
    <t>='Development and Financing'!$C$30</t>
  </si>
  <si>
    <t>='Development and Financing'!$D$30</t>
  </si>
  <si>
    <t>='Development and Financing'!$E$30</t>
  </si>
  <si>
    <t>='Development and Financing'!$F$30</t>
  </si>
  <si>
    <t>='Development and Financing'!$G$30</t>
  </si>
  <si>
    <t>='Development and Financing'!$H$30</t>
  </si>
  <si>
    <t>='Development and Financing'!$I$30</t>
  </si>
  <si>
    <t>='Development and Financing'!$J$30</t>
  </si>
  <si>
    <t>='Development and Financing'!$K$30</t>
  </si>
  <si>
    <t>='Development and Financing'!$L$30</t>
  </si>
  <si>
    <t>='Development and Financing'!$A$30</t>
  </si>
  <si>
    <t>='Development and Financing'!$B$43</t>
  </si>
  <si>
    <t>='Development and Financing'!$C$43</t>
  </si>
  <si>
    <t>='Development and Financing'!$D$43</t>
  </si>
  <si>
    <t>='Development and Financing'!$E$43</t>
  </si>
  <si>
    <t>='Development and Financing'!$F$43</t>
  </si>
  <si>
    <t>='Development and Financing'!$G$43</t>
  </si>
  <si>
    <t>='Development and Financing'!$H$43</t>
  </si>
  <si>
    <t>='Development and Financing'!$I$43</t>
  </si>
  <si>
    <t>='Development and Financing'!$J$43</t>
  </si>
  <si>
    <t>='Development and Financing'!$K$43</t>
  </si>
  <si>
    <t>='Development and Financing'!$L$43</t>
  </si>
  <si>
    <t>='Development and Financing'!$A$43</t>
  </si>
  <si>
    <t>='Development and Financing'!$B$26</t>
  </si>
  <si>
    <t>='Development and Financing'!$C$26</t>
  </si>
  <si>
    <t>='Development and Financing'!$D$26</t>
  </si>
  <si>
    <t>='Development and Financing'!$E$26</t>
  </si>
  <si>
    <t>='Development and Financing'!$F$26</t>
  </si>
  <si>
    <t>='Development and Financing'!$G$26</t>
  </si>
  <si>
    <t>='Development and Financing'!$H$26</t>
  </si>
  <si>
    <t>='Development and Financing'!$I$26</t>
  </si>
  <si>
    <t>='Development and Financing'!$J$26</t>
  </si>
  <si>
    <t>='Development and Financing'!$K$26</t>
  </si>
  <si>
    <t>='Development and Financing'!$L$26</t>
  </si>
  <si>
    <t>='Development and Financing'!$A$26</t>
  </si>
  <si>
    <t>='Development and Financing'!$B$23</t>
  </si>
  <si>
    <t>='Development and Financing'!$C$23</t>
  </si>
  <si>
    <t>='Development and Financing'!$D$23</t>
  </si>
  <si>
    <t>='Development and Financing'!$E$23</t>
  </si>
  <si>
    <t>='Development and Financing'!$F$23</t>
  </si>
  <si>
    <t>='Development and Financing'!$G$23</t>
  </si>
  <si>
    <t>='Development and Financing'!$H$23</t>
  </si>
  <si>
    <t>='Development and Financing'!$I$23</t>
  </si>
  <si>
    <t>='Development and Financing'!$J$23</t>
  </si>
  <si>
    <t>='Development and Financing'!$K$23</t>
  </si>
  <si>
    <t>='Development and Financing'!$L$23</t>
  </si>
  <si>
    <t>='Development and Financing'!$A$23</t>
  </si>
  <si>
    <t>='Development and Financing'!$B$39</t>
  </si>
  <si>
    <t>='Development and Financing'!$C$39</t>
  </si>
  <si>
    <t>='Development and Financing'!$D$39</t>
  </si>
  <si>
    <t>='Development and Financing'!$E$39</t>
  </si>
  <si>
    <t>='Development and Financing'!$F$39</t>
  </si>
  <si>
    <t>='Development and Financing'!$G$39</t>
  </si>
  <si>
    <t>='Development and Financing'!$H$39</t>
  </si>
  <si>
    <t>='Development and Financing'!$I$39</t>
  </si>
  <si>
    <t>='Development and Financing'!$J$39</t>
  </si>
  <si>
    <t>='Development and Financing'!$K$39</t>
  </si>
  <si>
    <t>='Development and Financing'!$L$39</t>
  </si>
  <si>
    <t>='Development and Financing'!$A$39</t>
  </si>
  <si>
    <t>='Development and Financing'!$B$44</t>
  </si>
  <si>
    <t>='Development and Financing'!$C$44</t>
  </si>
  <si>
    <t>='Development and Financing'!$D$44</t>
  </si>
  <si>
    <t>='Development and Financing'!$E$44</t>
  </si>
  <si>
    <t>='Development and Financing'!$F$44</t>
  </si>
  <si>
    <t>='Development and Financing'!$G$44</t>
  </si>
  <si>
    <t>='Development and Financing'!$H$44</t>
  </si>
  <si>
    <t>='Development and Financing'!$I$44</t>
  </si>
  <si>
    <t>='Development and Financing'!$J$44</t>
  </si>
  <si>
    <t>='Development and Financing'!$K$44</t>
  </si>
  <si>
    <t>='Development and Financing'!$L$44</t>
  </si>
  <si>
    <t>='Development and Financing'!$A$44</t>
  </si>
  <si>
    <t>='Development and Financing'!$B$28</t>
  </si>
  <si>
    <t>='Development and Financing'!$C$28</t>
  </si>
  <si>
    <t>='Development and Financing'!$D$28</t>
  </si>
  <si>
    <t>='Development and Financing'!$E$28</t>
  </si>
  <si>
    <t>='Development and Financing'!$F$28</t>
  </si>
  <si>
    <t>='Development and Financing'!$G$28</t>
  </si>
  <si>
    <t>='Development and Financing'!$H$28</t>
  </si>
  <si>
    <t>='Development and Financing'!$I$28</t>
  </si>
  <si>
    <t>='Development and Financing'!$J$28</t>
  </si>
  <si>
    <t>='Development and Financing'!$K$28</t>
  </si>
  <si>
    <t>='Development and Financing'!$L$28</t>
  </si>
  <si>
    <t>='Development and Financing'!$A$28</t>
  </si>
  <si>
    <t>='Development and Financing'!$B$48</t>
  </si>
  <si>
    <t>='Development and Financing'!$C$48</t>
  </si>
  <si>
    <t>='Development and Financing'!$D$48</t>
  </si>
  <si>
    <t>='Development and Financing'!$E$48</t>
  </si>
  <si>
    <t>='Development and Financing'!$F$48</t>
  </si>
  <si>
    <t>='Development and Financing'!$G$48</t>
  </si>
  <si>
    <t>='Development and Financing'!$H$48</t>
  </si>
  <si>
    <t>='Development and Financing'!$I$48</t>
  </si>
  <si>
    <t>='Development and Financing'!$J$48</t>
  </si>
  <si>
    <t>='Development and Financing'!$K$48</t>
  </si>
  <si>
    <t>='Development and Financing'!$L$48</t>
  </si>
  <si>
    <t>='Development and Financing'!$A$48</t>
  </si>
  <si>
    <t>='Development and Financing'!$B$32</t>
  </si>
  <si>
    <t>='Development and Financing'!$C$32</t>
  </si>
  <si>
    <t>='Development and Financing'!$D$32</t>
  </si>
  <si>
    <t>='Development and Financing'!$E$32</t>
  </si>
  <si>
    <t>='Development and Financing'!$F$32</t>
  </si>
  <si>
    <t>='Development and Financing'!$G$32</t>
  </si>
  <si>
    <t>='Development and Financing'!$H$32</t>
  </si>
  <si>
    <t>='Development and Financing'!$I$32</t>
  </si>
  <si>
    <t>='Development and Financing'!$J$32</t>
  </si>
  <si>
    <t>='Development and Financing'!$K$32</t>
  </si>
  <si>
    <t>='Development and Financing'!$L$32</t>
  </si>
  <si>
    <t>='Development and Financing'!$A$32</t>
  </si>
  <si>
    <t>='Development and Financing'!$B$45</t>
  </si>
  <si>
    <t>='Development and Financing'!$C$45</t>
  </si>
  <si>
    <t>='Development and Financing'!$D$45</t>
  </si>
  <si>
    <t>='Development and Financing'!$E$45</t>
  </si>
  <si>
    <t>='Development and Financing'!$F$45</t>
  </si>
  <si>
    <t>='Development and Financing'!$G$45</t>
  </si>
  <si>
    <t>='Development and Financing'!$H$45</t>
  </si>
  <si>
    <t>='Development and Financing'!$I$45</t>
  </si>
  <si>
    <t>='Development and Financing'!$J$45</t>
  </si>
  <si>
    <t>='Development and Financing'!$K$45</t>
  </si>
  <si>
    <t>='Development and Financing'!$L$45</t>
  </si>
  <si>
    <t>='Development and Financing'!$A$45</t>
  </si>
  <si>
    <t>='Development and Financing'!$B$29</t>
  </si>
  <si>
    <t>='Development and Financing'!$C$29</t>
  </si>
  <si>
    <t>='Development and Financing'!$D$29</t>
  </si>
  <si>
    <t>='Development and Financing'!$E$29</t>
  </si>
  <si>
    <t>='Development and Financing'!$F$29</t>
  </si>
  <si>
    <t>='Development and Financing'!$G$29</t>
  </si>
  <si>
    <t>='Development and Financing'!$H$29</t>
  </si>
  <si>
    <t>='Development and Financing'!$I$29</t>
  </si>
  <si>
    <t>='Development and Financing'!$J$29</t>
  </si>
  <si>
    <t>='Development and Financing'!$K$29</t>
  </si>
  <si>
    <t>='Development and Financing'!$L$29</t>
  </si>
  <si>
    <t>='Development and Financing'!$A$29</t>
  </si>
  <si>
    <t>='Development and Financing'!$B$37</t>
  </si>
  <si>
    <t>='Development and Financing'!$C$37</t>
  </si>
  <si>
    <t>='Development and Financing'!$D$37</t>
  </si>
  <si>
    <t>='Development and Financing'!$E$37</t>
  </si>
  <si>
    <t>='Development and Financing'!$F$37</t>
  </si>
  <si>
    <t>='Development and Financing'!$G$37</t>
  </si>
  <si>
    <t>='Development and Financing'!$H$37</t>
  </si>
  <si>
    <t>='Development and Financing'!$I$37</t>
  </si>
  <si>
    <t>='Development and Financing'!$J$37</t>
  </si>
  <si>
    <t>='Development and Financing'!$K$37</t>
  </si>
  <si>
    <t>='Development and Financing'!$L$37</t>
  </si>
  <si>
    <t>='Development and Financing'!$A$37</t>
  </si>
  <si>
    <t>='Development and Financing'!$B$20</t>
  </si>
  <si>
    <t>='Development and Financing'!$C$20</t>
  </si>
  <si>
    <t>='Development and Financing'!$D$20</t>
  </si>
  <si>
    <t>='Development and Financing'!$E$20</t>
  </si>
  <si>
    <t>='Development and Financing'!$F$20</t>
  </si>
  <si>
    <t>='Development and Financing'!$G$20</t>
  </si>
  <si>
    <t>='Development and Financing'!$H$20</t>
  </si>
  <si>
    <t>='Development and Financing'!$I$20</t>
  </si>
  <si>
    <t>='Development and Financing'!$J$20</t>
  </si>
  <si>
    <t>='Development and Financing'!$K$20</t>
  </si>
  <si>
    <t>='Development and Financing'!$L$20</t>
  </si>
  <si>
    <t>='Development and Financing'!$A$20</t>
  </si>
  <si>
    <t>='Development and Financing'!$B$36</t>
  </si>
  <si>
    <t>='Development and Financing'!$C$36</t>
  </si>
  <si>
    <t>='Development and Financing'!$D$36</t>
  </si>
  <si>
    <t>='Development and Financing'!$E$36</t>
  </si>
  <si>
    <t>='Development and Financing'!$F$36</t>
  </si>
  <si>
    <t>='Development and Financing'!$G$36</t>
  </si>
  <si>
    <t>='Development and Financing'!$H$36</t>
  </si>
  <si>
    <t>='Development and Financing'!$I$36</t>
  </si>
  <si>
    <t>='Development and Financing'!$J$36</t>
  </si>
  <si>
    <t>='Development and Financing'!$K$36</t>
  </si>
  <si>
    <t>='Development and Financing'!$L$36</t>
  </si>
  <si>
    <t>='Development and Financing'!$A$36</t>
  </si>
  <si>
    <t>='Development and Financing'!$C$77</t>
  </si>
  <si>
    <t>='Development and Financing'!$C$79</t>
  </si>
  <si>
    <t>='Development and Financing'!$C$80</t>
  </si>
  <si>
    <t>='Development and Financing'!$C$81</t>
  </si>
  <si>
    <t>='Development and Financing'!$C$82</t>
  </si>
  <si>
    <t>='Development and Financing'!$C$83</t>
  </si>
  <si>
    <t>='Development and Financing'!$C$84</t>
  </si>
  <si>
    <t>='Development and Financing'!$C$85</t>
  </si>
  <si>
    <t>DF_TotalFinCH_ACT</t>
  </si>
  <si>
    <t>='Development and Financing'!$B$33</t>
  </si>
  <si>
    <t>DF_TotalFinCH_FC01</t>
  </si>
  <si>
    <t>='Development and Financing'!$C$33</t>
  </si>
  <si>
    <t>DF_TotalFinCH_FC02</t>
  </si>
  <si>
    <t>='Development and Financing'!$D$33</t>
  </si>
  <si>
    <t>DF_TotalFinCH_FC03</t>
  </si>
  <si>
    <t>='Development and Financing'!$E$33</t>
  </si>
  <si>
    <t>DF_TotalFinCH_FC04</t>
  </si>
  <si>
    <t>='Development and Financing'!$F$33</t>
  </si>
  <si>
    <t>DF_TotalFinCH_FC05</t>
  </si>
  <si>
    <t>='Development and Financing'!$G$33</t>
  </si>
  <si>
    <t>DF_TotalFinCH_FC06</t>
  </si>
  <si>
    <t>='Development and Financing'!$H$33</t>
  </si>
  <si>
    <t>DF_TotalFinCH_FC07</t>
  </si>
  <si>
    <t>='Development and Financing'!$I$33</t>
  </si>
  <si>
    <t>DF_TotalFinCH_FC08</t>
  </si>
  <si>
    <t>='Development and Financing'!$J$33</t>
  </si>
  <si>
    <t>DF_TotalFinCH_FC09</t>
  </si>
  <si>
    <t>='Development and Financing'!$K$33</t>
  </si>
  <si>
    <t>DF_TotalFinCH_FC10</t>
  </si>
  <si>
    <t>='Development and Financing'!$L$33</t>
  </si>
  <si>
    <t>DF_TotalFinCH_FLD</t>
  </si>
  <si>
    <t>='Development and Financing'!$A$33</t>
  </si>
  <si>
    <t>='Development and Financing'!$B$49</t>
  </si>
  <si>
    <t>='Development and Financing'!$C$49</t>
  </si>
  <si>
    <t>='Development and Financing'!$D$49</t>
  </si>
  <si>
    <t>='Development and Financing'!$E$49</t>
  </si>
  <si>
    <t>='Development and Financing'!$F$49</t>
  </si>
  <si>
    <t>='Development and Financing'!$G$49</t>
  </si>
  <si>
    <t>='Development and Financing'!$H$49</t>
  </si>
  <si>
    <t>='Development and Financing'!$I$49</t>
  </si>
  <si>
    <t>='Development and Financing'!$J$49</t>
  </si>
  <si>
    <t>='Development and Financing'!$K$49</t>
  </si>
  <si>
    <t>='Development and Financing'!$L$49</t>
  </si>
  <si>
    <t>='Development and Financing'!$A$49</t>
  </si>
  <si>
    <t>='Development and Financing'!$B$55</t>
  </si>
  <si>
    <t>='Development and Financing'!$C$55</t>
  </si>
  <si>
    <t>='Development and Financing'!$D$55</t>
  </si>
  <si>
    <t>='Development and Financing'!$E$55</t>
  </si>
  <si>
    <t>='Development and Financing'!$F$55</t>
  </si>
  <si>
    <t>='Development and Financing'!$G$55</t>
  </si>
  <si>
    <t>='Development and Financing'!$H$55</t>
  </si>
  <si>
    <t>='Development and Financing'!$I$55</t>
  </si>
  <si>
    <t>='Development and Financing'!$J$55</t>
  </si>
  <si>
    <t>='Development and Financing'!$K$55</t>
  </si>
  <si>
    <t>='Development and Financing'!$L$55</t>
  </si>
  <si>
    <t>='Development and Financing'!$A$55</t>
  </si>
  <si>
    <t>FinYear</t>
  </si>
  <si>
    <t>='Front Sheet'!$C$21</t>
  </si>
  <si>
    <t>FinYr</t>
  </si>
  <si>
    <t>='Front Sheet'!#REF!</t>
  </si>
  <si>
    <t>ListClass</t>
  </si>
  <si>
    <t xml:space="preserve">='C:\Documents and Settings\NLP\Desktop\NRS Financial Viability\Reporting Template - NSW\[NSW Financial Performance Report_Class 1 2 3_Ver 6.1.xls]Table'!$D$2 0 0 </t>
  </si>
  <si>
    <t>ListFinYr</t>
  </si>
  <si>
    <t xml:space="preserve">='C:\Documents and Settings\NLP\Desktop\NRS Financial Viability\Reporting Template - NSW\[NSW Financial Performance Report_Class 1 2 3_Ver 6.1.xls]Table'!$C$2 0 0 </t>
  </si>
  <si>
    <t>NameOfLender</t>
  </si>
  <si>
    <t xml:space="preserve">='C:\Documents and Settings\NLP\Desktop\NRS Financial Viability\Reporting Template - NSW\[NSW Financial Performance Report_Class 1 2 3_Ver 6.1.xls]Table'!$A$2 0 0 </t>
  </si>
  <si>
    <t>Purpose</t>
  </si>
  <si>
    <t xml:space="preserve">='C:\Documents and Settings\NLP\Desktop\NRS Financial Viability\Reporting Template - NSW\[NSW Financial Performance Report_Class 1 2 3_Ver 6.1.xls]Table'!$B$2 0 0 </t>
  </si>
  <si>
    <t>=Ratios!$G$18</t>
  </si>
  <si>
    <t>=Ratios!$A$18</t>
  </si>
  <si>
    <t>=Ratios!$G$24</t>
  </si>
  <si>
    <t>=Ratios!$A$24</t>
  </si>
  <si>
    <t>=Ratios!$G$22</t>
  </si>
  <si>
    <t>=Ratios!$A$22</t>
  </si>
  <si>
    <t>=Ratios!$G$15</t>
  </si>
  <si>
    <t>=Ratios!$G$14</t>
  </si>
  <si>
    <t>=Ratios!$G$20</t>
  </si>
  <si>
    <t>=Ratios!$A$20</t>
  </si>
  <si>
    <t>=Ratios!$G$21</t>
  </si>
  <si>
    <t>=Ratios!$A$21</t>
  </si>
  <si>
    <t>=Ratios!$G$19</t>
  </si>
  <si>
    <t>=Ratios!$A$19</t>
  </si>
  <si>
    <t>=Ratios!$G$16</t>
  </si>
  <si>
    <t>=Ratios!$A$16</t>
  </si>
  <si>
    <t>=Ratios!$G$23</t>
  </si>
  <si>
    <t>=Ratios!$A$23</t>
  </si>
  <si>
    <t>=Ratios!$G$17</t>
  </si>
  <si>
    <t>=Ratios!$A$17</t>
  </si>
  <si>
    <t>SB_AvgNumCorpFTE_FLD</t>
  </si>
  <si>
    <t>='Segmented Business Analysis'!$A$19</t>
  </si>
  <si>
    <t>SB_CorpCharges_FLD</t>
  </si>
  <si>
    <t>='Segmented Business Analysis'!$A$16</t>
  </si>
  <si>
    <t>SB_LTHMngedApportCoprOverhead_FLD</t>
  </si>
  <si>
    <t>='Segmented Business Analysis'!$A$71</t>
  </si>
  <si>
    <t>SB_LTHMngedAvgNumFTE_FLD</t>
  </si>
  <si>
    <t>='Segmented Business Analysis'!$A$89</t>
  </si>
  <si>
    <t>SB_LTHMngedBadDebts_FLD</t>
  </si>
  <si>
    <t>='Segmented Business Analysis'!$A$72</t>
  </si>
  <si>
    <t>SB_LTHMngedContribSurpDefOp_FLD</t>
  </si>
  <si>
    <t>='Segmented Business Analysis'!$A$77</t>
  </si>
  <si>
    <t>SB_LTHMngedContribSurpDefTotal_FLD</t>
  </si>
  <si>
    <t>='Segmented Business Analysis'!$A$76</t>
  </si>
  <si>
    <t>SB_LTHMngedDepreciation_FLD</t>
  </si>
  <si>
    <t>='Segmented Business Analysis'!$A$79</t>
  </si>
  <si>
    <t>SB_LTHMngedEmployeeExp_FLD</t>
  </si>
  <si>
    <t>='Segmented Business Analysis'!$A$69</t>
  </si>
  <si>
    <t>SB_LTHMngedInterestExp_FLD</t>
  </si>
  <si>
    <t>='Segmented Business Analysis'!$A$80</t>
  </si>
  <si>
    <t>SB_LTHMngedNCI_FLD</t>
  </si>
  <si>
    <t>='Segmented Business Analysis'!$A$62</t>
  </si>
  <si>
    <t>SB_LTHMngedNetOpSurpDef_FLD</t>
  </si>
  <si>
    <t>='Segmented Business Analysis'!$A$85</t>
  </si>
  <si>
    <t>SB_LTHMngedNetSurpDef_FLD</t>
  </si>
  <si>
    <t>='Segmented Business Analysis'!$A$83</t>
  </si>
  <si>
    <t>SB_LTHMngedNonCapMaint_FLD</t>
  </si>
  <si>
    <t>='Segmented Business Analysis'!$A$68</t>
  </si>
  <si>
    <t>SB_LTHMngedNumTenancyAgreemt_FLD</t>
  </si>
  <si>
    <t>='Segmented Business Analysis'!$A$88</t>
  </si>
  <si>
    <t>SB_LTHMngedOperatingExp_FLD</t>
  </si>
  <si>
    <t>='Segmented Business Analysis'!$A$74</t>
  </si>
  <si>
    <t>SB_LTHMngedOpGrants_FLD</t>
  </si>
  <si>
    <t>='Segmented Business Analysis'!$A$60</t>
  </si>
  <si>
    <t>SB_LTHMngedOthExp_FLD</t>
  </si>
  <si>
    <t>='Segmented Business Analysis'!$A$73</t>
  </si>
  <si>
    <t>SB_LTHMngedOthRev_FLD</t>
  </si>
  <si>
    <t>='Segmented Business Analysis'!$A$63</t>
  </si>
  <si>
    <t>SB_LTHMngedPropertyExp_FLD</t>
  </si>
  <si>
    <t>='Segmented Business Analysis'!$A$66</t>
  </si>
  <si>
    <t>SB_LTHMngedRentRev_FLD</t>
  </si>
  <si>
    <t>='Segmented Business Analysis'!$A$58</t>
  </si>
  <si>
    <t>SB_LTHMngedRespMaint_FLD</t>
  </si>
  <si>
    <t>='Segmented Business Analysis'!$A$67</t>
  </si>
  <si>
    <t>SB_LTHMngedSvcIncomeFees_FLD</t>
  </si>
  <si>
    <t>='Segmented Business Analysis'!$A$61</t>
  </si>
  <si>
    <t>SB_LTHMngedTotalIncome_FLD</t>
  </si>
  <si>
    <t>='Segmented Business Analysis'!$A$64</t>
  </si>
  <si>
    <t>SB_LTHMngedTotalManagedGov_FLD</t>
  </si>
  <si>
    <t>='Segmented Business Analysis'!$A$86</t>
  </si>
  <si>
    <t>SB_LTHMngedTotalManagedOth_FLD</t>
  </si>
  <si>
    <t>='Segmented Business Analysis'!$A$87</t>
  </si>
  <si>
    <t>SB_LTHOwnedApportCoprOverhead_FLD</t>
  </si>
  <si>
    <t>='Segmented Business Analysis'!$A$36</t>
  </si>
  <si>
    <t>SB_LTHOwnedAvgNumFTE_FLD</t>
  </si>
  <si>
    <t>='Segmented Business Analysis'!$A$55</t>
  </si>
  <si>
    <t>SB_LTHOwnedBadDebts_FLD</t>
  </si>
  <si>
    <t>='Segmented Business Analysis'!$A$37</t>
  </si>
  <si>
    <t>SB_LTHOwnedCapGrants_FLD</t>
  </si>
  <si>
    <t>='Segmented Business Analysis'!$A$25</t>
  </si>
  <si>
    <t>SB_LTHOwnedContribSurpDefOp_FLD</t>
  </si>
  <si>
    <t>='Segmented Business Analysis'!$A$42</t>
  </si>
  <si>
    <t>SB_LTHOwnedContribSurpDefTotal_FLD</t>
  </si>
  <si>
    <t>='Segmented Business Analysis'!$A$41</t>
  </si>
  <si>
    <t>SB_LTHOwnedDepreciationCHAss_FLD</t>
  </si>
  <si>
    <t>='Segmented Business Analysis'!$A$44</t>
  </si>
  <si>
    <t>SB_LTHOwnedEmployeeExp_FLD</t>
  </si>
  <si>
    <t>='Segmented Business Analysis'!$A$34</t>
  </si>
  <si>
    <t>SB_LTHOwnedInterestExp_FLD</t>
  </si>
  <si>
    <t>='Segmented Business Analysis'!$A$45</t>
  </si>
  <si>
    <t>SB_LTHOwnedNCI_FLD</t>
  </si>
  <si>
    <t>='Segmented Business Analysis'!$A$27</t>
  </si>
  <si>
    <t>SB_LTHOwnedNetOpSurpDef_FLD</t>
  </si>
  <si>
    <t>='Segmented Business Analysis'!$A$51</t>
  </si>
  <si>
    <t>SB_LTHOwnedNetSurpDef_FLD</t>
  </si>
  <si>
    <t>='Segmented Business Analysis'!$A$49</t>
  </si>
  <si>
    <t>SB_LTHOwnedNonCapMaint_FLD</t>
  </si>
  <si>
    <t>='Segmented Business Analysis'!$A$33</t>
  </si>
  <si>
    <t>SB_LTHOwnedNRASSubsidy_FLD</t>
  </si>
  <si>
    <t>='Segmented Business Analysis'!$A$26</t>
  </si>
  <si>
    <t>SB_LTHOwnedNumTenancyAgreemt_FLD</t>
  </si>
  <si>
    <t>='Segmented Business Analysis'!$A$54</t>
  </si>
  <si>
    <t>SB_LTHOwnedOperatingExp_FLD</t>
  </si>
  <si>
    <t>='Segmented Business Analysis'!$A$39</t>
  </si>
  <si>
    <t>SB_LTHOwnedOpGrants_FLD</t>
  </si>
  <si>
    <t>='Segmented Business Analysis'!$A$24</t>
  </si>
  <si>
    <t>SB_LTHOwnedOthExp_FLD</t>
  </si>
  <si>
    <t>='Segmented Business Analysis'!$A$38</t>
  </si>
  <si>
    <t>SB_LTHOwnedOthRev_FLD</t>
  </si>
  <si>
    <t>='Segmented Business Analysis'!$A$28</t>
  </si>
  <si>
    <t>SB_LTHOwnedPropertyExp_FLD</t>
  </si>
  <si>
    <t>='Segmented Business Analysis'!$A$31</t>
  </si>
  <si>
    <t>SB_LTHOwnedRentRev_FLD</t>
  </si>
  <si>
    <t>='Segmented Business Analysis'!$A$22</t>
  </si>
  <si>
    <t>SB_LTHOwnedRespMaint_FLD</t>
  </si>
  <si>
    <t>='Segmented Business Analysis'!$A$32</t>
  </si>
  <si>
    <t>SB_LTHOwnedTotalDevAcquired_FLD</t>
  </si>
  <si>
    <t>='Segmented Business Analysis'!$A$52</t>
  </si>
  <si>
    <t>SB_LTHOwnedTotalIncome_FLD</t>
  </si>
  <si>
    <t>='Segmented Business Analysis'!$A$29</t>
  </si>
  <si>
    <t>SB_LTHOwnedTotalTrans_FLD</t>
  </si>
  <si>
    <t>='Segmented Business Analysis'!$A$53</t>
  </si>
  <si>
    <t>SB_OHBusApportCoprOverhead_FLD</t>
  </si>
  <si>
    <t>='Segmented Business Analysis'!$A$105</t>
  </si>
  <si>
    <t>SB_OHBusAvgNumFTE_FLD</t>
  </si>
  <si>
    <t>='Segmented Business Analysis'!$A$123</t>
  </si>
  <si>
    <t>SB_OHBusBadDebts_FLD</t>
  </si>
  <si>
    <t>='Segmented Business Analysis'!$A$106</t>
  </si>
  <si>
    <t>SB_OHBusContribSurpDefOp_FLD</t>
  </si>
  <si>
    <t>='Segmented Business Analysis'!$A$111</t>
  </si>
  <si>
    <t>SB_OHBusContribSurpDefTotal_FLD</t>
  </si>
  <si>
    <t>='Segmented Business Analysis'!$A$110</t>
  </si>
  <si>
    <t>SB_OHBusDepreciation_FLD</t>
  </si>
  <si>
    <t>='Segmented Business Analysis'!$A$113</t>
  </si>
  <si>
    <t>SB_OHBusEmployeeExp_FLD</t>
  </si>
  <si>
    <t>='Segmented Business Analysis'!$A$103</t>
  </si>
  <si>
    <t>SB_OHBusInterestExp_FLD</t>
  </si>
  <si>
    <t>='Segmented Business Analysis'!$A$114</t>
  </si>
  <si>
    <t>SB_OHBusNCI_FLD</t>
  </si>
  <si>
    <t>='Segmented Business Analysis'!$A$96</t>
  </si>
  <si>
    <t>SB_OHBusNetOpSurpDef_FLD</t>
  </si>
  <si>
    <t>='Segmented Business Analysis'!$A$119</t>
  </si>
  <si>
    <t>SB_OHBusNetSurpDef_FLD</t>
  </si>
  <si>
    <t>='Segmented Business Analysis'!$A$117</t>
  </si>
  <si>
    <t>SB_OHBusNonCapMaint_FLD</t>
  </si>
  <si>
    <t>='Segmented Business Analysis'!$A$102</t>
  </si>
  <si>
    <t>SB_OHBusNumTenancyAgreemt_FLD</t>
  </si>
  <si>
    <t>='Segmented Business Analysis'!$A$122</t>
  </si>
  <si>
    <t>SB_OHBusOperatingExp_FLD</t>
  </si>
  <si>
    <t>='Segmented Business Analysis'!$A$108</t>
  </si>
  <si>
    <t>SB_OHBusOpGrants_FLD</t>
  </si>
  <si>
    <t>='Segmented Business Analysis'!$A$94</t>
  </si>
  <si>
    <t>SB_OHBusOthExp_FLD</t>
  </si>
  <si>
    <t>='Segmented Business Analysis'!$A$107</t>
  </si>
  <si>
    <t>SB_OHBusOthRev_FLD</t>
  </si>
  <si>
    <t>='Segmented Business Analysis'!$A$97</t>
  </si>
  <si>
    <t>SB_OHBusPropertyExp_FLD</t>
  </si>
  <si>
    <t>='Segmented Business Analysis'!$A$100</t>
  </si>
  <si>
    <t>SB_OHBusRentRev_FLD</t>
  </si>
  <si>
    <t>='Segmented Business Analysis'!$A$92</t>
  </si>
  <si>
    <t>SB_OHBusRespMaint_FLD</t>
  </si>
  <si>
    <t>='Segmented Business Analysis'!$A$101</t>
  </si>
  <si>
    <t>SB_OHBusSvcIncomeFees_FLD</t>
  </si>
  <si>
    <t>='Segmented Business Analysis'!$A$95</t>
  </si>
  <si>
    <t>SB_OHBusTotalIncome_FLD</t>
  </si>
  <si>
    <t>='Segmented Business Analysis'!$A$98</t>
  </si>
  <si>
    <t>SB_OHBusTotalManagedGov_FLD</t>
  </si>
  <si>
    <t>='Segmented Business Analysis'!$A$120</t>
  </si>
  <si>
    <t>SB_OHBusTotalManagedOth_FLD</t>
  </si>
  <si>
    <t>='Segmented Business Analysis'!$A$121</t>
  </si>
  <si>
    <t>SB_ONHBusApportCoprOverhead_FLD</t>
  </si>
  <si>
    <t>='Segmented Business Analysis'!$A$134</t>
  </si>
  <si>
    <t>SB_ONHBusAvgNumFTE_FLD</t>
  </si>
  <si>
    <t>='Segmented Business Analysis'!$A$148</t>
  </si>
  <si>
    <t>SB_ONHBusContribSurpDefOp_FLD</t>
  </si>
  <si>
    <t>='Segmented Business Analysis'!$A$139</t>
  </si>
  <si>
    <t>SB_ONHBusContribSurpDefTotal_FLD</t>
  </si>
  <si>
    <t>='Segmented Business Analysis'!$A$138</t>
  </si>
  <si>
    <t>SB_ONHBusDepreciation_FLD</t>
  </si>
  <si>
    <t>='Segmented Business Analysis'!$A$141</t>
  </si>
  <si>
    <t>SB_ONHBusEmployeeExp_FLD</t>
  </si>
  <si>
    <t>='Segmented Business Analysis'!$A$132</t>
  </si>
  <si>
    <t>SB_ONHBusInterestExp_FLD</t>
  </si>
  <si>
    <t>='Segmented Business Analysis'!$A$142</t>
  </si>
  <si>
    <t>SB_ONHBusNCI_FLD</t>
  </si>
  <si>
    <t>='Segmented Business Analysis'!$A$128</t>
  </si>
  <si>
    <t>SB_ONHBusNetOpSurpDef_FLD</t>
  </si>
  <si>
    <t>='Segmented Business Analysis'!$A$147</t>
  </si>
  <si>
    <t>SB_ONHBusNetSurpDef_FLD</t>
  </si>
  <si>
    <t>='Segmented Business Analysis'!$A$145</t>
  </si>
  <si>
    <t>SB_ONHBusOperatingExp_FLD</t>
  </si>
  <si>
    <t>='Segmented Business Analysis'!$A$136</t>
  </si>
  <si>
    <t>SB_ONHBusOpGrants_FLD</t>
  </si>
  <si>
    <t>='Segmented Business Analysis'!$A$126</t>
  </si>
  <si>
    <t>SB_ONHBusOthExp_FLD</t>
  </si>
  <si>
    <t>='Segmented Business Analysis'!$A$135</t>
  </si>
  <si>
    <t>SB_ONHBusOthRev_FLD</t>
  </si>
  <si>
    <t>='Segmented Business Analysis'!$A$129</t>
  </si>
  <si>
    <t>SB_ONHBusTotalIncome_FLD</t>
  </si>
  <si>
    <t>='Segmented Business Analysis'!$A$130</t>
  </si>
  <si>
    <t>SB_ONHCapitalGrants_FLD</t>
  </si>
  <si>
    <t>='Segmented Business Analysis'!$A$127</t>
  </si>
  <si>
    <t>SB_OthCorpOverheads_FLD</t>
  </si>
  <si>
    <t>='Segmented Business Analysis'!$A$17</t>
  </si>
  <si>
    <t>SB_RentUtilities_FLD</t>
  </si>
  <si>
    <t>='Segmented Business Analysis'!$A$15</t>
  </si>
  <si>
    <t>SB_SalariesWages_FLD</t>
  </si>
  <si>
    <t>='Segmented Business Analysis'!$A$14</t>
  </si>
  <si>
    <t>SB_TotalCorpOverheads_FLD</t>
  </si>
  <si>
    <t>='Segmented Business Analysis'!$A$18</t>
  </si>
  <si>
    <t>sens</t>
  </si>
  <si>
    <t>=#REF!#REF!</t>
  </si>
  <si>
    <t>Top</t>
  </si>
  <si>
    <t>='Consolidated Business Analysis'!$A$56</t>
  </si>
  <si>
    <t>='Consolidated Business Analysis'!$A$122</t>
  </si>
  <si>
    <t>='Consolidated Business Analysis'!$C$117</t>
  </si>
  <si>
    <t>='Consolidated Business Analysis'!$D$117</t>
  </si>
  <si>
    <t>='Consolidated Business Analysis'!$E$117</t>
  </si>
  <si>
    <t>='Consolidated Business Analysis'!$H$117</t>
  </si>
  <si>
    <t>='Consolidated Business Analysis'!$I$117</t>
  </si>
  <si>
    <t>='Consolidated Business Analysis'!$J$117</t>
  </si>
  <si>
    <t>='Consolidated Business Analysis'!$K$117</t>
  </si>
  <si>
    <t>='Consolidated Business Analysis'!$L$117</t>
  </si>
  <si>
    <t>='Consolidated Business Analysis'!$M$117</t>
  </si>
  <si>
    <t>='Consolidated Business Analysis'!$N$117</t>
  </si>
  <si>
    <t>='Consolidated Business Analysis'!$O$117</t>
  </si>
  <si>
    <t>='Consolidated Business Analysis'!$P$117</t>
  </si>
  <si>
    <t>='Consolidated Business Analysis'!$Q$117</t>
  </si>
  <si>
    <t>='Consolidated Business Analysis'!$A$117</t>
  </si>
  <si>
    <t>='Consolidated Business Analysis'!$C$79</t>
  </si>
  <si>
    <t>='Consolidated Business Analysis'!$D$79</t>
  </si>
  <si>
    <t>='Consolidated Business Analysis'!$E$79</t>
  </si>
  <si>
    <t>='Consolidated Business Analysis'!$H$79</t>
  </si>
  <si>
    <t>='Consolidated Business Analysis'!$I$79</t>
  </si>
  <si>
    <t>='Consolidated Business Analysis'!$J$79</t>
  </si>
  <si>
    <t>='Consolidated Business Analysis'!$K$79</t>
  </si>
  <si>
    <t>='Consolidated Business Analysis'!$L$79</t>
  </si>
  <si>
    <t>='Consolidated Business Analysis'!$M$79</t>
  </si>
  <si>
    <t>='Consolidated Business Analysis'!$N$79</t>
  </si>
  <si>
    <t>='Consolidated Business Analysis'!$O$79</t>
  </si>
  <si>
    <t>='Consolidated Business Analysis'!$P$79</t>
  </si>
  <si>
    <t>='Consolidated Business Analysis'!$Q$79</t>
  </si>
  <si>
    <t>='Consolidated Business Analysis'!$A$79</t>
  </si>
  <si>
    <t>='Consolidated Business Analysis'!$C$58</t>
  </si>
  <si>
    <t>='Consolidated Business Analysis'!$D$58</t>
  </si>
  <si>
    <t>='Consolidated Business Analysis'!$E$58</t>
  </si>
  <si>
    <t>='Consolidated Business Analysis'!$H$58</t>
  </si>
  <si>
    <t>='Consolidated Business Analysis'!$I$58</t>
  </si>
  <si>
    <t>='Consolidated Business Analysis'!$J$58</t>
  </si>
  <si>
    <t>='Consolidated Business Analysis'!$K$58</t>
  </si>
  <si>
    <t>='Consolidated Business Analysis'!$L$58</t>
  </si>
  <si>
    <t>='Consolidated Business Analysis'!$M$58</t>
  </si>
  <si>
    <t>='Consolidated Business Analysis'!$N$58</t>
  </si>
  <si>
    <t>='Consolidated Business Analysis'!$O$58</t>
  </si>
  <si>
    <t>='Consolidated Business Analysis'!$P$58</t>
  </si>
  <si>
    <t>='Consolidated Business Analysis'!$Q$58</t>
  </si>
  <si>
    <t>='Consolidated Business Analysis'!$A$58</t>
  </si>
  <si>
    <t>='Consolidated Business Analysis'!$C$143</t>
  </si>
  <si>
    <t>='Consolidated Business Analysis'!$D$143</t>
  </si>
  <si>
    <t>='Consolidated Business Analysis'!$E$143</t>
  </si>
  <si>
    <t>='Consolidated Business Analysis'!$H$143</t>
  </si>
  <si>
    <t>='Consolidated Business Analysis'!$I$143</t>
  </si>
  <si>
    <t>='Consolidated Business Analysis'!$J$143</t>
  </si>
  <si>
    <t>='Consolidated Business Analysis'!$K$143</t>
  </si>
  <si>
    <t>='Consolidated Business Analysis'!$L$143</t>
  </si>
  <si>
    <t>='Consolidated Business Analysis'!$M$143</t>
  </si>
  <si>
    <t>='Consolidated Business Analysis'!$N$143</t>
  </si>
  <si>
    <t>='Consolidated Business Analysis'!$O$143</t>
  </si>
  <si>
    <t>='Consolidated Business Analysis'!$P$143</t>
  </si>
  <si>
    <t>='Consolidated Business Analysis'!$Q$143</t>
  </si>
  <si>
    <t>='Consolidated Business Analysis'!$A$143</t>
  </si>
  <si>
    <t>='Consolidated Business Analysis'!$C$67</t>
  </si>
  <si>
    <t>='Consolidated Business Analysis'!$D$67</t>
  </si>
  <si>
    <t>='Consolidated Business Analysis'!$E$67</t>
  </si>
  <si>
    <t>='Consolidated Business Analysis'!$H$67</t>
  </si>
  <si>
    <t>='Consolidated Business Analysis'!$I$67</t>
  </si>
  <si>
    <t>='Consolidated Business Analysis'!$J$67</t>
  </si>
  <si>
    <t>='Consolidated Business Analysis'!$K$67</t>
  </si>
  <si>
    <t>='Consolidated Business Analysis'!$L$67</t>
  </si>
  <si>
    <t>='Consolidated Business Analysis'!$M$67</t>
  </si>
  <si>
    <t>='Consolidated Business Analysis'!$N$67</t>
  </si>
  <si>
    <t>='Consolidated Business Analysis'!$O$67</t>
  </si>
  <si>
    <t>='Consolidated Business Analysis'!$P$67</t>
  </si>
  <si>
    <t>='Consolidated Business Analysis'!$Q$67</t>
  </si>
  <si>
    <t>='Consolidated Business Analysis'!$A$67</t>
  </si>
  <si>
    <t>='Consolidated Business Analysis'!$C$35</t>
  </si>
  <si>
    <t>='Consolidated Business Analysis'!$D$35</t>
  </si>
  <si>
    <t>='Consolidated Business Analysis'!$E$35</t>
  </si>
  <si>
    <t>='Consolidated Business Analysis'!$H$35</t>
  </si>
  <si>
    <t>='Consolidated Business Analysis'!$I$35</t>
  </si>
  <si>
    <t>='Consolidated Business Analysis'!$J$35</t>
  </si>
  <si>
    <t>='Consolidated Business Analysis'!$K$35</t>
  </si>
  <si>
    <t>='Consolidated Business Analysis'!$L$35</t>
  </si>
  <si>
    <t>='Consolidated Business Analysis'!$M$35</t>
  </si>
  <si>
    <t>='Consolidated Business Analysis'!$N$35</t>
  </si>
  <si>
    <t>='Consolidated Business Analysis'!$O$35</t>
  </si>
  <si>
    <t>='Consolidated Business Analysis'!$P$35</t>
  </si>
  <si>
    <t>='Consolidated Business Analysis'!$Q$35</t>
  </si>
  <si>
    <t>='Consolidated Business Analysis'!$A$35</t>
  </si>
  <si>
    <t>='Consolidated Business Analysis'!$C$125</t>
  </si>
  <si>
    <t>='Consolidated Business Analysis'!$D$125</t>
  </si>
  <si>
    <t>='Consolidated Business Analysis'!$E$125</t>
  </si>
  <si>
    <t>='Consolidated Business Analysis'!$H$125</t>
  </si>
  <si>
    <t>='Consolidated Business Analysis'!$I$125</t>
  </si>
  <si>
    <t>='Consolidated Business Analysis'!$J$125</t>
  </si>
  <si>
    <t>='Consolidated Business Analysis'!$K$125</t>
  </si>
  <si>
    <t>='Consolidated Business Analysis'!$L$125</t>
  </si>
  <si>
    <t>='Consolidated Business Analysis'!$M$125</t>
  </si>
  <si>
    <t>='Consolidated Business Analysis'!$N$125</t>
  </si>
  <si>
    <t>='Consolidated Business Analysis'!$O$125</t>
  </si>
  <si>
    <t>='Consolidated Business Analysis'!$P$125</t>
  </si>
  <si>
    <t>='Consolidated Business Analysis'!$Q$125</t>
  </si>
  <si>
    <t>='Consolidated Business Analysis'!$A$125</t>
  </si>
  <si>
    <t>='Consolidated Business Analysis'!$C$151</t>
  </si>
  <si>
    <t>='Consolidated Business Analysis'!$D$151</t>
  </si>
  <si>
    <t>='Consolidated Business Analysis'!$E$151</t>
  </si>
  <si>
    <t>='Consolidated Business Analysis'!$H$151</t>
  </si>
  <si>
    <t>='Consolidated Business Analysis'!$I$151</t>
  </si>
  <si>
    <t>='Consolidated Business Analysis'!$J$151</t>
  </si>
  <si>
    <t>='Consolidated Business Analysis'!$K$151</t>
  </si>
  <si>
    <t>='Consolidated Business Analysis'!$L$151</t>
  </si>
  <si>
    <t>='Consolidated Business Analysis'!$M$151</t>
  </si>
  <si>
    <t>='Consolidated Business Analysis'!$N$151</t>
  </si>
  <si>
    <t>='Consolidated Business Analysis'!$O$151</t>
  </si>
  <si>
    <t>='Consolidated Business Analysis'!$P$151</t>
  </si>
  <si>
    <t>='Consolidated Business Analysis'!$Q$151</t>
  </si>
  <si>
    <t>='Consolidated Business Analysis'!$A$151</t>
  </si>
  <si>
    <t>='Consolidated Business Analysis'!$C$102</t>
  </si>
  <si>
    <t>='Consolidated Business Analysis'!$D$102</t>
  </si>
  <si>
    <t>='Consolidated Business Analysis'!$E$102</t>
  </si>
  <si>
    <t>='Consolidated Business Analysis'!$H$102</t>
  </si>
  <si>
    <t>='Consolidated Business Analysis'!$I$102</t>
  </si>
  <si>
    <t>='Consolidated Business Analysis'!$J$102</t>
  </si>
  <si>
    <t>='Consolidated Business Analysis'!$K$102</t>
  </si>
  <si>
    <t>='Consolidated Business Analysis'!$L$102</t>
  </si>
  <si>
    <t>='Consolidated Business Analysis'!$M$102</t>
  </si>
  <si>
    <t>='Consolidated Business Analysis'!$N$102</t>
  </si>
  <si>
    <t>='Consolidated Business Analysis'!$O$102</t>
  </si>
  <si>
    <t>='Consolidated Business Analysis'!$P$102</t>
  </si>
  <si>
    <t>='Consolidated Business Analysis'!$Q$102</t>
  </si>
  <si>
    <t>='Consolidated Business Analysis'!$A$102</t>
  </si>
  <si>
    <t>='Consolidated Business Analysis'!$C$138</t>
  </si>
  <si>
    <t>='Consolidated Business Analysis'!$D$138</t>
  </si>
  <si>
    <t>='Consolidated Business Analysis'!$E$138</t>
  </si>
  <si>
    <t>='Consolidated Business Analysis'!$H$138</t>
  </si>
  <si>
    <t>='Consolidated Business Analysis'!$I$138</t>
  </si>
  <si>
    <t>='Consolidated Business Analysis'!$J$138</t>
  </si>
  <si>
    <t>='Consolidated Business Analysis'!$K$138</t>
  </si>
  <si>
    <t>='Consolidated Business Analysis'!$L$138</t>
  </si>
  <si>
    <t>='Consolidated Business Analysis'!$M$138</t>
  </si>
  <si>
    <t>='Consolidated Business Analysis'!$N$138</t>
  </si>
  <si>
    <t>='Consolidated Business Analysis'!$O$138</t>
  </si>
  <si>
    <t>='Consolidated Business Analysis'!$P$138</t>
  </si>
  <si>
    <t>='Consolidated Business Analysis'!$Q$138</t>
  </si>
  <si>
    <t>='Consolidated Business Analysis'!$A$138</t>
  </si>
  <si>
    <t>='Consolidated Business Analysis'!$C$164</t>
  </si>
  <si>
    <t>='Consolidated Business Analysis'!$D$164</t>
  </si>
  <si>
    <t>='Consolidated Business Analysis'!$E$164</t>
  </si>
  <si>
    <t>='Consolidated Business Analysis'!$H$164</t>
  </si>
  <si>
    <t>='Consolidated Business Analysis'!$I$164</t>
  </si>
  <si>
    <t>='Consolidated Business Analysis'!$J$164</t>
  </si>
  <si>
    <t>='Consolidated Business Analysis'!$K$164</t>
  </si>
  <si>
    <t>='Consolidated Business Analysis'!$L$164</t>
  </si>
  <si>
    <t>='Consolidated Business Analysis'!$M$164</t>
  </si>
  <si>
    <t>='Consolidated Business Analysis'!$N$164</t>
  </si>
  <si>
    <t>='Consolidated Business Analysis'!$O$164</t>
  </si>
  <si>
    <t>='Consolidated Business Analysis'!$P$164</t>
  </si>
  <si>
    <t>='Consolidated Business Analysis'!$Q$164</t>
  </si>
  <si>
    <t>='Consolidated Business Analysis'!$A$164</t>
  </si>
  <si>
    <t>='Consolidated Business Analysis'!$C$91</t>
  </si>
  <si>
    <t>='Consolidated Business Analysis'!$D$91</t>
  </si>
  <si>
    <t>='Consolidated Business Analysis'!$E$91</t>
  </si>
  <si>
    <t>='Consolidated Business Analysis'!$H$91</t>
  </si>
  <si>
    <t>='Consolidated Business Analysis'!$I$91</t>
  </si>
  <si>
    <t>='Consolidated Business Analysis'!$J$91</t>
  </si>
  <si>
    <t>='Consolidated Business Analysis'!$K$91</t>
  </si>
  <si>
    <t>='Consolidated Business Analysis'!$L$91</t>
  </si>
  <si>
    <t>='Consolidated Business Analysis'!$M$91</t>
  </si>
  <si>
    <t>='Consolidated Business Analysis'!$N$91</t>
  </si>
  <si>
    <t>='Consolidated Business Analysis'!$O$91</t>
  </si>
  <si>
    <t>='Consolidated Business Analysis'!$P$91</t>
  </si>
  <si>
    <t>='Consolidated Business Analysis'!$Q$91</t>
  </si>
  <si>
    <t>='Consolidated Business Analysis'!$A$91</t>
  </si>
  <si>
    <t>='Consolidated Business Analysis'!$C$110</t>
  </si>
  <si>
    <t>='Consolidated Business Analysis'!$D$110</t>
  </si>
  <si>
    <t>='Consolidated Business Analysis'!$E$110</t>
  </si>
  <si>
    <t>='Consolidated Business Analysis'!$H$110</t>
  </si>
  <si>
    <t>='Consolidated Business Analysis'!$I$110</t>
  </si>
  <si>
    <t>='Consolidated Business Analysis'!$J$110</t>
  </si>
  <si>
    <t>='Consolidated Business Analysis'!$K$110</t>
  </si>
  <si>
    <t>='Consolidated Business Analysis'!$L$110</t>
  </si>
  <si>
    <t>='Consolidated Business Analysis'!$M$110</t>
  </si>
  <si>
    <t>='Consolidated Business Analysis'!$N$110</t>
  </si>
  <si>
    <t>='Consolidated Business Analysis'!$O$110</t>
  </si>
  <si>
    <t>='Consolidated Business Analysis'!$P$110</t>
  </si>
  <si>
    <t>='Consolidated Business Analysis'!$Q$110</t>
  </si>
  <si>
    <t>='Consolidated Business Analysis'!$A$110</t>
  </si>
  <si>
    <t>='Consolidated Business Analysis'!$C$50</t>
  </si>
  <si>
    <t>='Consolidated Business Analysis'!$D$50</t>
  </si>
  <si>
    <t>='Consolidated Business Analysis'!$E$50</t>
  </si>
  <si>
    <t>='Consolidated Business Analysis'!$H$50</t>
  </si>
  <si>
    <t>='Consolidated Business Analysis'!$I$50</t>
  </si>
  <si>
    <t>='Consolidated Business Analysis'!$J$50</t>
  </si>
  <si>
    <t>='Consolidated Business Analysis'!$K$50</t>
  </si>
  <si>
    <t>='Consolidated Business Analysis'!$L$50</t>
  </si>
  <si>
    <t>='Consolidated Business Analysis'!$M$50</t>
  </si>
  <si>
    <t>='Consolidated Business Analysis'!$N$50</t>
  </si>
  <si>
    <t>='Consolidated Business Analysis'!$O$50</t>
  </si>
  <si>
    <t>='Consolidated Business Analysis'!$P$50</t>
  </si>
  <si>
    <t>='Consolidated Business Analysis'!$Q$50</t>
  </si>
  <si>
    <t>='Consolidated Business Analysis'!$A$50</t>
  </si>
  <si>
    <t>='Consolidated Business Analysis'!$A$180</t>
  </si>
  <si>
    <t>='Consolidated Business Analysis'!$C$180</t>
  </si>
  <si>
    <t>='Consolidated Business Analysis'!$D$180</t>
  </si>
  <si>
    <t>='Consolidated Business Analysis'!$E$180</t>
  </si>
  <si>
    <t>='Consolidated Business Analysis'!$H$180</t>
  </si>
  <si>
    <t>='Consolidated Business Analysis'!$I$180</t>
  </si>
  <si>
    <t>='Consolidated Business Analysis'!$J$180</t>
  </si>
  <si>
    <t>='Consolidated Business Analysis'!$K$180</t>
  </si>
  <si>
    <t>='Consolidated Business Analysis'!$L$180</t>
  </si>
  <si>
    <t>='Consolidated Business Analysis'!$M$180</t>
  </si>
  <si>
    <t>='Consolidated Business Analysis'!$N$180</t>
  </si>
  <si>
    <t>='Consolidated Business Analysis'!$O$180</t>
  </si>
  <si>
    <t>='Consolidated Business Analysis'!$P$180</t>
  </si>
  <si>
    <t>='Consolidated Business Analysis'!$Q$180</t>
  </si>
  <si>
    <t>='Consolidated Business Analysis'!#REF!</t>
  </si>
  <si>
    <t>='Consolidated Business Analysis'!$E$37</t>
  </si>
  <si>
    <t>='Consolidated Business Analysis'!$C$32</t>
  </si>
  <si>
    <t>='Consolidated Business Analysis'!$D$32</t>
  </si>
  <si>
    <t>='Consolidated Business Analysis'!$E$32</t>
  </si>
  <si>
    <t>='Consolidated Business Analysis'!$H$32</t>
  </si>
  <si>
    <t>='Consolidated Business Analysis'!$I$32</t>
  </si>
  <si>
    <t>='Consolidated Business Analysis'!$J$32</t>
  </si>
  <si>
    <t>='Consolidated Business Analysis'!$K$32</t>
  </si>
  <si>
    <t>='Consolidated Business Analysis'!$L$32</t>
  </si>
  <si>
    <t>='Consolidated Business Analysis'!$M$32</t>
  </si>
  <si>
    <t>='Consolidated Business Analysis'!$N$32</t>
  </si>
  <si>
    <t>='Consolidated Business Analysis'!$O$32</t>
  </si>
  <si>
    <t>='Consolidated Business Analysis'!$P$32</t>
  </si>
  <si>
    <t>='Consolidated Business Analysis'!$Q$32</t>
  </si>
  <si>
    <t>='Consolidated Business Analysis'!$A$32</t>
  </si>
  <si>
    <t>='Consolidated Business Analysis'!$C$71</t>
  </si>
  <si>
    <t>='Consolidated Business Analysis'!$D$71</t>
  </si>
  <si>
    <t>='Consolidated Business Analysis'!$E$71</t>
  </si>
  <si>
    <t>='Consolidated Business Analysis'!$H$71</t>
  </si>
  <si>
    <t>='Consolidated Business Analysis'!$I$71</t>
  </si>
  <si>
    <t>='Consolidated Business Analysis'!$J$71</t>
  </si>
  <si>
    <t>='Consolidated Business Analysis'!$K$71</t>
  </si>
  <si>
    <t>='Consolidated Business Analysis'!$L$71</t>
  </si>
  <si>
    <t>='Consolidated Business Analysis'!$M$71</t>
  </si>
  <si>
    <t>='Consolidated Business Analysis'!$N$71</t>
  </si>
  <si>
    <t>='Consolidated Business Analysis'!$O$71</t>
  </si>
  <si>
    <t>='Consolidated Business Analysis'!$P$71</t>
  </si>
  <si>
    <t>='Consolidated Business Analysis'!$Q$71</t>
  </si>
  <si>
    <t>='Consolidated Business Analysis'!$A$71</t>
  </si>
  <si>
    <t>='Consolidated Business Analysis'!$A$147</t>
  </si>
  <si>
    <t>='Consolidated Business Analysis'!$C$184</t>
  </si>
  <si>
    <t>='Consolidated Business Analysis'!$D$184</t>
  </si>
  <si>
    <t>='Consolidated Business Analysis'!$E$184</t>
  </si>
  <si>
    <t>='Consolidated Business Analysis'!$H$184</t>
  </si>
  <si>
    <t>='Consolidated Business Analysis'!$I$184</t>
  </si>
  <si>
    <t>='Consolidated Business Analysis'!$J$184</t>
  </si>
  <si>
    <t>='Consolidated Business Analysis'!$K$184</t>
  </si>
  <si>
    <t>='Consolidated Business Analysis'!$L$184</t>
  </si>
  <si>
    <t>='Consolidated Business Analysis'!$M$184</t>
  </si>
  <si>
    <t>='Consolidated Business Analysis'!$N$184</t>
  </si>
  <si>
    <t>='Consolidated Business Analysis'!$O$184</t>
  </si>
  <si>
    <t>='Consolidated Business Analysis'!$P$184</t>
  </si>
  <si>
    <t>='Consolidated Business Analysis'!$Q$184</t>
  </si>
  <si>
    <t>='Consolidated Business Analysis'!$A$184</t>
  </si>
  <si>
    <t>='Consolidated Business Analysis'!$C$37</t>
  </si>
  <si>
    <t>='Consolidated Business Analysis'!$D$37</t>
  </si>
  <si>
    <t>='Consolidated Business Analysis'!$H$37</t>
  </si>
  <si>
    <t>='Consolidated Business Analysis'!$I$37</t>
  </si>
  <si>
    <t>='Consolidated Business Analysis'!$J$37</t>
  </si>
  <si>
    <t>='Consolidated Business Analysis'!$K$37</t>
  </si>
  <si>
    <t>='Consolidated Business Analysis'!$L$37</t>
  </si>
  <si>
    <t>='Consolidated Business Analysis'!$M$37</t>
  </si>
  <si>
    <t>='Consolidated Business Analysis'!$N$37</t>
  </si>
  <si>
    <t>='Consolidated Business Analysis'!$O$37</t>
  </si>
  <si>
    <t>='Consolidated Business Analysis'!$P$37</t>
  </si>
  <si>
    <t>='Consolidated Business Analysis'!$Q$37</t>
  </si>
  <si>
    <t>='Consolidated Business Analysis'!$A$37</t>
  </si>
  <si>
    <t>='Consolidated Business Analysis'!$C$132</t>
  </si>
  <si>
    <t>='Consolidated Business Analysis'!$D$132</t>
  </si>
  <si>
    <t>='Consolidated Business Analysis'!$E$132</t>
  </si>
  <si>
    <t>='Consolidated Business Analysis'!$H$132</t>
  </si>
  <si>
    <t>='Consolidated Business Analysis'!$I$132</t>
  </si>
  <si>
    <t>='Consolidated Business Analysis'!$J$132</t>
  </si>
  <si>
    <t>='Consolidated Business Analysis'!$K$132</t>
  </si>
  <si>
    <t>='Consolidated Business Analysis'!$L$132</t>
  </si>
  <si>
    <t>='Consolidated Business Analysis'!$M$132</t>
  </si>
  <si>
    <t>='Consolidated Business Analysis'!$N$132</t>
  </si>
  <si>
    <t>='Consolidated Business Analysis'!$O$132</t>
  </si>
  <si>
    <t>='Consolidated Business Analysis'!$P$132</t>
  </si>
  <si>
    <t>='Consolidated Business Analysis'!$Q$132</t>
  </si>
  <si>
    <t>='Consolidated Business Analysis'!$A$132</t>
  </si>
  <si>
    <t>='Consolidated Business Analysis'!$C$172</t>
  </si>
  <si>
    <t>='Consolidated Business Analysis'!$D$172</t>
  </si>
  <si>
    <t>='Consolidated Business Analysis'!$E$172</t>
  </si>
  <si>
    <t>='Consolidated Business Analysis'!$H$172</t>
  </si>
  <si>
    <t>='Consolidated Business Analysis'!$I$172</t>
  </si>
  <si>
    <t>='Consolidated Business Analysis'!$J$172</t>
  </si>
  <si>
    <t>='Consolidated Business Analysis'!$K$172</t>
  </si>
  <si>
    <t>='Consolidated Business Analysis'!$L$172</t>
  </si>
  <si>
    <t>='Consolidated Business Analysis'!$M$172</t>
  </si>
  <si>
    <t>='Consolidated Business Analysis'!$N$172</t>
  </si>
  <si>
    <t>='Consolidated Business Analysis'!$O$172</t>
  </si>
  <si>
    <t>='Consolidated Business Analysis'!$P$172</t>
  </si>
  <si>
    <t>='Consolidated Business Analysis'!$Q$172</t>
  </si>
  <si>
    <t>='Consolidated Business Analysis'!$A$172</t>
  </si>
  <si>
    <t>='Consolidated Business Analysis'!$H$104</t>
  </si>
  <si>
    <t>='Consolidated Business Analysis'!$I$104</t>
  </si>
  <si>
    <t>='Consolidated Business Analysis'!$J$104</t>
  </si>
  <si>
    <t>='Consolidated Business Analysis'!$K$104</t>
  </si>
  <si>
    <t>='Consolidated Business Analysis'!$L$104</t>
  </si>
  <si>
    <t>='Consolidated Business Analysis'!$M$104</t>
  </si>
  <si>
    <t>='Consolidated Business Analysis'!$N$104</t>
  </si>
  <si>
    <t>='Consolidated Business Analysis'!$O$104</t>
  </si>
  <si>
    <t>='Consolidated Business Analysis'!$P$104</t>
  </si>
  <si>
    <t>='Consolidated Business Analysis'!$Q$104</t>
  </si>
  <si>
    <t>='Consolidated Business Analysis'!$C$105</t>
  </si>
  <si>
    <t>='Consolidated Business Analysis'!$D$105</t>
  </si>
  <si>
    <t>='Consolidated Business Analysis'!$E$105</t>
  </si>
  <si>
    <t>='Consolidated Business Analysis'!$A$105</t>
  </si>
  <si>
    <t>='Consolidated Business Analysis'!$C$115</t>
  </si>
  <si>
    <t>='Consolidated Business Analysis'!$D$115</t>
  </si>
  <si>
    <t>='Consolidated Business Analysis'!$E$115</t>
  </si>
  <si>
    <t>='Consolidated Business Analysis'!$H$115</t>
  </si>
  <si>
    <t>='Consolidated Business Analysis'!$I$115</t>
  </si>
  <si>
    <t>='Consolidated Business Analysis'!$J$115</t>
  </si>
  <si>
    <t>='Consolidated Business Analysis'!$K$115</t>
  </si>
  <si>
    <t>='Consolidated Business Analysis'!$L$115</t>
  </si>
  <si>
    <t>='Consolidated Business Analysis'!$M$115</t>
  </si>
  <si>
    <t>='Consolidated Business Analysis'!$N$115</t>
  </si>
  <si>
    <t>='Consolidated Business Analysis'!$O$115</t>
  </si>
  <si>
    <t>='Consolidated Business Analysis'!$P$115</t>
  </si>
  <si>
    <t>='Consolidated Business Analysis'!$Q$115</t>
  </si>
  <si>
    <t>='Consolidated Business Analysis'!$A$115</t>
  </si>
  <si>
    <t>='Consolidated Business Analysis'!$C$197</t>
  </si>
  <si>
    <t>='Consolidated Business Analysis'!$D$197</t>
  </si>
  <si>
    <t>='Consolidated Business Analysis'!$E$197</t>
  </si>
  <si>
    <t>='Consolidated Business Analysis'!$H$197</t>
  </si>
  <si>
    <t>='Consolidated Business Analysis'!$I$197</t>
  </si>
  <si>
    <t>='Consolidated Business Analysis'!$J$197</t>
  </si>
  <si>
    <t>='Consolidated Business Analysis'!$K$197</t>
  </si>
  <si>
    <t>='Consolidated Business Analysis'!$L$197</t>
  </si>
  <si>
    <t>='Consolidated Business Analysis'!$M$197</t>
  </si>
  <si>
    <t>='Consolidated Business Analysis'!$N$197</t>
  </si>
  <si>
    <t>='Consolidated Business Analysis'!$O$197</t>
  </si>
  <si>
    <t>='Consolidated Business Analysis'!$P$197</t>
  </si>
  <si>
    <t>='Consolidated Business Analysis'!$Q$197</t>
  </si>
  <si>
    <t>='Consolidated Business Analysis'!$A$197</t>
  </si>
  <si>
    <t>='Consolidated Business Analysis'!$C$198</t>
  </si>
  <si>
    <t>='Consolidated Business Analysis'!$D$198</t>
  </si>
  <si>
    <t>='Consolidated Business Analysis'!$E$198</t>
  </si>
  <si>
    <t>='Consolidated Business Analysis'!$H$198</t>
  </si>
  <si>
    <t>='Consolidated Business Analysis'!$I$198</t>
  </si>
  <si>
    <t>='Consolidated Business Analysis'!$J$198</t>
  </si>
  <si>
    <t>='Consolidated Business Analysis'!$K$198</t>
  </si>
  <si>
    <t>='Consolidated Business Analysis'!$L$198</t>
  </si>
  <si>
    <t>='Consolidated Business Analysis'!$M$198</t>
  </si>
  <si>
    <t>='Consolidated Business Analysis'!$N$198</t>
  </si>
  <si>
    <t>='Consolidated Business Analysis'!$O$198</t>
  </si>
  <si>
    <t>='Consolidated Business Analysis'!$P$198</t>
  </si>
  <si>
    <t>='Consolidated Business Analysis'!$Q$198</t>
  </si>
  <si>
    <t>='Consolidated Business Analysis'!$A$198</t>
  </si>
  <si>
    <t>original</t>
  </si>
  <si>
    <t>Revised</t>
  </si>
  <si>
    <t>Code</t>
  </si>
  <si>
    <t>Address1</t>
  </si>
  <si>
    <t>revised</t>
  </si>
  <si>
    <t>check</t>
  </si>
  <si>
    <t>diff</t>
  </si>
  <si>
    <t>Return_FPR_SB__c</t>
  </si>
  <si>
    <t>Number (10)</t>
  </si>
  <si>
    <t xml:space="preserve">Depreciation </t>
  </si>
  <si>
    <t>Number of Housing Managed (Other)</t>
  </si>
  <si>
    <t>Number of Housing Managed (Gov)</t>
  </si>
  <si>
    <t>SB_LTHOwnedDepreciation_FLD</t>
  </si>
  <si>
    <r>
      <t xml:space="preserve">Net </t>
    </r>
    <r>
      <rPr>
        <sz val="9"/>
        <color indexed="56"/>
        <rFont val="Calibri"/>
        <family val="2"/>
      </rPr>
      <t>Operating Surplus/ (Deficit)</t>
    </r>
  </si>
  <si>
    <t>SB_SalariesWages_ACT1</t>
  </si>
  <si>
    <t>SB_SalariesWages_ACT2</t>
  </si>
  <si>
    <t>SB_SalariesWages_ACT3</t>
  </si>
  <si>
    <t>SB_SalariesWages_FC01</t>
  </si>
  <si>
    <t>SB_SalariesWages_FC02</t>
  </si>
  <si>
    <t>SB_SalariesWages_FC03</t>
  </si>
  <si>
    <t>SB_SalariesWages_FC04</t>
  </si>
  <si>
    <t>SB_SalariesWages_FC05</t>
  </si>
  <si>
    <t>SB_SalariesWages_FC06</t>
  </si>
  <si>
    <t>SB_SalariesWages_FC07</t>
  </si>
  <si>
    <t>SB_SalariesWages_FC08</t>
  </si>
  <si>
    <t>SB_SalariesWages_FC09</t>
  </si>
  <si>
    <t>SB_SalariesWages_FC10</t>
  </si>
  <si>
    <t>SB_RentUtilities_ACT1</t>
  </si>
  <si>
    <t>SB_RentUtilities_ACT2</t>
  </si>
  <si>
    <t>SB_RentUtilities_ACT3</t>
  </si>
  <si>
    <t>SB_RentUtilities_FC01</t>
  </si>
  <si>
    <t>SB_RentUtilities_FC02</t>
  </si>
  <si>
    <t>SB_RentUtilities_FC03</t>
  </si>
  <si>
    <t>SB_RentUtilities_FC04</t>
  </si>
  <si>
    <t>SB_RentUtilities_FC05</t>
  </si>
  <si>
    <t>SB_RentUtilities_FC06</t>
  </si>
  <si>
    <t>SB_RentUtilities_FC07</t>
  </si>
  <si>
    <t>SB_RentUtilities_FC08</t>
  </si>
  <si>
    <t>SB_RentUtilities_FC09</t>
  </si>
  <si>
    <t>SB_RentUtilities_FC10</t>
  </si>
  <si>
    <t>SB_ONHBusAvgNumFTE_ACT1</t>
  </si>
  <si>
    <t>SB_ONHBusAvgNumFTE_ACT2</t>
  </si>
  <si>
    <t>SB_ONHBusAvgNumFTE_ACT3</t>
  </si>
  <si>
    <t>SB_ONHBusAvgNumFTE_FC01</t>
  </si>
  <si>
    <t>SB_ONHBusAvgNumFTE_FC02</t>
  </si>
  <si>
    <t>SB_ONHBusAvgNumFTE_FC03</t>
  </si>
  <si>
    <t>SB_ONHBusAvgNumFTE_FC04</t>
  </si>
  <si>
    <t>SB_ONHBusAvgNumFTE_FC05</t>
  </si>
  <si>
    <t>SB_ONHBusAvgNumFTE_FC06</t>
  </si>
  <si>
    <t>SB_ONHBusAvgNumFTE_FC07</t>
  </si>
  <si>
    <t>SB_ONHBusAvgNumFTE_FC08</t>
  </si>
  <si>
    <t>SB_ONHBusAvgNumFTE_FC09</t>
  </si>
  <si>
    <t>SB_ONHBusAvgNumFTE_FC10</t>
  </si>
  <si>
    <t>SB_FY_Year_Type</t>
  </si>
  <si>
    <t>SB_FY_Year_Type_ACT1</t>
  </si>
  <si>
    <t>SB_FY_Year_Type_ACT2</t>
  </si>
  <si>
    <t>SB_FY_Year_Type_ACT3</t>
  </si>
  <si>
    <t>SB_FY_Year_Type_FC01</t>
  </si>
  <si>
    <t>SB_FY_Year_Type_FC02</t>
  </si>
  <si>
    <t>SB_FY_Year_Type_FC03</t>
  </si>
  <si>
    <t>SB_FY_Year_Type_FC04</t>
  </si>
  <si>
    <t>SB_FY_Year_Type_FC05</t>
  </si>
  <si>
    <t>SB_FY_Year_Type_FC06</t>
  </si>
  <si>
    <t>SB_FY_Year_Type_FC07</t>
  </si>
  <si>
    <t>SB_FY_Year_Type_FC08</t>
  </si>
  <si>
    <t>SB_FY_Year_Type_FC09</t>
  </si>
  <si>
    <t>SB_FY_Year_Type_FC10</t>
  </si>
  <si>
    <t>SB_FY_End_Date</t>
  </si>
  <si>
    <t>SB_FY_End_Date_ACT1</t>
  </si>
  <si>
    <t>SB_FY_End_Date_ACT2</t>
  </si>
  <si>
    <t>SB_FY_End_Date_ACT3</t>
  </si>
  <si>
    <t>SB_FY_End_Date_FC01</t>
  </si>
  <si>
    <t>SB_FY_End_Date_FC02</t>
  </si>
  <si>
    <t>SB_FY_End_Date_FC03</t>
  </si>
  <si>
    <t>SB_FY_End_Date_FC04</t>
  </si>
  <si>
    <t>SB_FY_End_Date_FC05</t>
  </si>
  <si>
    <t>SB_FY_End_Date_FC06</t>
  </si>
  <si>
    <t>SB_FY_End_Date_FC07</t>
  </si>
  <si>
    <t>SB_FY_End_Date_FC08</t>
  </si>
  <si>
    <t>SB_FY_End_Date_FC09</t>
  </si>
  <si>
    <t>SB_FY_End_Date_FC10</t>
  </si>
  <si>
    <t>SB_FY_Year_Type__c</t>
  </si>
  <si>
    <t>SB_FY_End_Date__c</t>
  </si>
  <si>
    <t>SB_CorpCharges_ACT1</t>
  </si>
  <si>
    <t>SB_CorpCharges_ACT2</t>
  </si>
  <si>
    <t>SB_CorpCharges_ACT3</t>
  </si>
  <si>
    <t>SB_CorpCharges_FC01</t>
  </si>
  <si>
    <t>SB_CorpCharges_FC02</t>
  </si>
  <si>
    <t>SB_CorpCharges_FC03</t>
  </si>
  <si>
    <t>SB_CorpCharges_FC04</t>
  </si>
  <si>
    <t>SB_CorpCharges_FC05</t>
  </si>
  <si>
    <t>SB_CorpCharges_FC06</t>
  </si>
  <si>
    <t>SB_CorpCharges_FC07</t>
  </si>
  <si>
    <t>SB_CorpCharges_FC08</t>
  </si>
  <si>
    <t>SB_CorpCharges_FC09</t>
  </si>
  <si>
    <t>SB_CorpCharges_FC10</t>
  </si>
  <si>
    <t>SB_OthCorpOverheads_ACT1</t>
  </si>
  <si>
    <t>SB_OthCorpOverheads_ACT2</t>
  </si>
  <si>
    <t>SB_OthCorpOverheads_ACT3</t>
  </si>
  <si>
    <t>SB_OthCorpOverheads_FC01</t>
  </si>
  <si>
    <t>SB_OthCorpOverheads_FC02</t>
  </si>
  <si>
    <t>SB_OthCorpOverheads_FC03</t>
  </si>
  <si>
    <t>SB_OthCorpOverheads_FC04</t>
  </si>
  <si>
    <t>SB_OthCorpOverheads_FC05</t>
  </si>
  <si>
    <t>SB_OthCorpOverheads_FC06</t>
  </si>
  <si>
    <t>SB_OthCorpOverheads_FC07</t>
  </si>
  <si>
    <t>SB_OthCorpOverheads_FC08</t>
  </si>
  <si>
    <t>SB_OthCorpOverheads_FC09</t>
  </si>
  <si>
    <t>SB_OthCorpOverheads_FC10</t>
  </si>
  <si>
    <t>SB_TotalCorpOverheads_ACT1</t>
  </si>
  <si>
    <t>SB_TotalCorpOverheads_ACT2</t>
  </si>
  <si>
    <t>SB_TotalCorpOverheads_ACT3</t>
  </si>
  <si>
    <t>SB_TotalCorpOverheads_FC01</t>
  </si>
  <si>
    <t>SB_TotalCorpOverheads_FC02</t>
  </si>
  <si>
    <t>SB_TotalCorpOverheads_FC03</t>
  </si>
  <si>
    <t>SB_TotalCorpOverheads_FC04</t>
  </si>
  <si>
    <t>SB_TotalCorpOverheads_FC05</t>
  </si>
  <si>
    <t>SB_TotalCorpOverheads_FC06</t>
  </si>
  <si>
    <t>SB_TotalCorpOverheads_FC07</t>
  </si>
  <si>
    <t>SB_TotalCorpOverheads_FC08</t>
  </si>
  <si>
    <t>SB_TotalCorpOverheads_FC09</t>
  </si>
  <si>
    <t>SB_TotalCorpOverheads_FC10</t>
  </si>
  <si>
    <t>SB_AvgNumCorpFTE_ACT1</t>
  </si>
  <si>
    <t>SB_AvgNumCorpFTE_ACT2</t>
  </si>
  <si>
    <t>SB_AvgNumCorpFTE_ACT3</t>
  </si>
  <si>
    <t>SB_AvgNumCorpFTE_FC01</t>
  </si>
  <si>
    <t>SB_AvgNumCorpFTE_FC02</t>
  </si>
  <si>
    <t>SB_AvgNumCorpFTE_FC03</t>
  </si>
  <si>
    <t>SB_AvgNumCorpFTE_FC04</t>
  </si>
  <si>
    <t>SB_AvgNumCorpFTE_FC05</t>
  </si>
  <si>
    <t>SB_AvgNumCorpFTE_FC06</t>
  </si>
  <si>
    <t>SB_AvgNumCorpFTE_FC07</t>
  </si>
  <si>
    <t>SB_AvgNumCorpFTE_FC08</t>
  </si>
  <si>
    <t>SB_AvgNumCorpFTE_FC09</t>
  </si>
  <si>
    <t>SB_AvgNumCorpFTE_FC10</t>
  </si>
  <si>
    <t>SB_LTHOwnedRentRev_ACT1</t>
  </si>
  <si>
    <t>SB_LTHOwnedRentRev_ACT2</t>
  </si>
  <si>
    <t>SB_LTHOwnedRentRev_ACT3</t>
  </si>
  <si>
    <t>SB_LTHOwnedRentRev_FC01</t>
  </si>
  <si>
    <t>SB_LTHOwnedRentRev_FC02</t>
  </si>
  <si>
    <t>SB_LTHOwnedRentRev_FC03</t>
  </si>
  <si>
    <t>SB_LTHOwnedRentRev_FC04</t>
  </si>
  <si>
    <t>SB_LTHOwnedRentRev_FC05</t>
  </si>
  <si>
    <t>SB_LTHOwnedRentRev_FC06</t>
  </si>
  <si>
    <t>SB_LTHOwnedRentRev_FC07</t>
  </si>
  <si>
    <t>SB_LTHOwnedRentRev_FC08</t>
  </si>
  <si>
    <t>SB_LTHOwnedRentRev_FC09</t>
  </si>
  <si>
    <t>SB_LTHOwnedRentRev_FC10</t>
  </si>
  <si>
    <t>SB_LTHOwnedOpGrants_ACT1</t>
  </si>
  <si>
    <t>SB_LTHOwnedOpGrants_ACT2</t>
  </si>
  <si>
    <t>SB_LTHOwnedOpGrants_ACT3</t>
  </si>
  <si>
    <t>SB_LTHOwnedOpGrants_FC01</t>
  </si>
  <si>
    <t>SB_LTHOwnedOpGrants_FC02</t>
  </si>
  <si>
    <t>SB_LTHOwnedOpGrants_FC03</t>
  </si>
  <si>
    <t>SB_LTHOwnedOpGrants_FC04</t>
  </si>
  <si>
    <t>SB_LTHOwnedOpGrants_FC05</t>
  </si>
  <si>
    <t>SB_LTHOwnedOpGrants_FC06</t>
  </si>
  <si>
    <t>SB_LTHOwnedOpGrants_FC07</t>
  </si>
  <si>
    <t>SB_LTHOwnedOpGrants_FC08</t>
  </si>
  <si>
    <t>SB_LTHOwnedOpGrants_FC09</t>
  </si>
  <si>
    <t>SB_LTHOwnedOpGrants_FC10</t>
  </si>
  <si>
    <t>SB_LTHOwnedCapGrants_ACT1</t>
  </si>
  <si>
    <t>SB_LTHOwnedCapGrants_ACT2</t>
  </si>
  <si>
    <t>SB_LTHOwnedCapGrants_ACT3</t>
  </si>
  <si>
    <t>SB_LTHOwnedCapGrants_FC01</t>
  </si>
  <si>
    <t>SB_LTHOwnedCapGrants_FC02</t>
  </si>
  <si>
    <t>SB_LTHOwnedCapGrants_FC03</t>
  </si>
  <si>
    <t>SB_LTHOwnedCapGrants_FC04</t>
  </si>
  <si>
    <t>SB_LTHOwnedCapGrants_FC05</t>
  </si>
  <si>
    <t>SB_LTHOwnedCapGrants_FC06</t>
  </si>
  <si>
    <t>SB_LTHOwnedCapGrants_FC07</t>
  </si>
  <si>
    <t>SB_LTHOwnedCapGrants_FC08</t>
  </si>
  <si>
    <t>SB_LTHOwnedCapGrants_FC09</t>
  </si>
  <si>
    <t>SB_LTHOwnedCapGrants_FC10</t>
  </si>
  <si>
    <t>SB_LTHOwnedNRASSubsidy_ACT1</t>
  </si>
  <si>
    <t>SB_LTHOwnedNRASSubsidy_ACT2</t>
  </si>
  <si>
    <t>SB_LTHOwnedNRASSubsidy_ACT3</t>
  </si>
  <si>
    <t>SB_LTHOwnedNRASSubsidy_FC01</t>
  </si>
  <si>
    <t>SB_LTHOwnedNRASSubsidy_FC02</t>
  </si>
  <si>
    <t>SB_LTHOwnedNRASSubsidy_FC03</t>
  </si>
  <si>
    <t>SB_LTHOwnedNRASSubsidy_FC04</t>
  </si>
  <si>
    <t>SB_LTHOwnedNRASSubsidy_FC05</t>
  </si>
  <si>
    <t>SB_LTHOwnedNRASSubsidy_FC06</t>
  </si>
  <si>
    <t>SB_LTHOwnedNRASSubsidy_FC07</t>
  </si>
  <si>
    <t>SB_LTHOwnedNRASSubsidy_FC08</t>
  </si>
  <si>
    <t>SB_LTHOwnedNRASSubsidy_FC09</t>
  </si>
  <si>
    <t>SB_LTHOwnedNRASSubsidy_FC10</t>
  </si>
  <si>
    <t>SB_LTHOwnedNCI_ACT1</t>
  </si>
  <si>
    <t>SB_LTHOwnedNCI_ACT2</t>
  </si>
  <si>
    <t>SB_LTHOwnedNCI_ACT3</t>
  </si>
  <si>
    <t>SB_LTHOwnedNCI_FC01</t>
  </si>
  <si>
    <t>SB_LTHOwnedNCI_FC02</t>
  </si>
  <si>
    <t>SB_LTHOwnedNCI_FC03</t>
  </si>
  <si>
    <t>SB_LTHOwnedNCI_FC04</t>
  </si>
  <si>
    <t>SB_LTHOwnedNCI_FC05</t>
  </si>
  <si>
    <t>SB_LTHOwnedNCI_FC06</t>
  </si>
  <si>
    <t>SB_LTHOwnedNCI_FC07</t>
  </si>
  <si>
    <t>SB_LTHOwnedNCI_FC08</t>
  </si>
  <si>
    <t>SB_LTHOwnedNCI_FC09</t>
  </si>
  <si>
    <t>SB_LTHOwnedNCI_FC10</t>
  </si>
  <si>
    <t>SB_LTHOwnedOthRev_ACT1</t>
  </si>
  <si>
    <t>SB_LTHOwnedOthRev_ACT2</t>
  </si>
  <si>
    <t>SB_LTHOwnedOthRev_ACT3</t>
  </si>
  <si>
    <t>SB_LTHOwnedOthRev_FC01</t>
  </si>
  <si>
    <t>SB_LTHOwnedOthRev_FC02</t>
  </si>
  <si>
    <t>SB_LTHOwnedOthRev_FC03</t>
  </si>
  <si>
    <t>SB_LTHOwnedOthRev_FC04</t>
  </si>
  <si>
    <t>SB_LTHOwnedOthRev_FC05</t>
  </si>
  <si>
    <t>SB_LTHOwnedOthRev_FC06</t>
  </si>
  <si>
    <t>SB_LTHOwnedOthRev_FC07</t>
  </si>
  <si>
    <t>SB_LTHOwnedOthRev_FC08</t>
  </si>
  <si>
    <t>SB_LTHOwnedOthRev_FC09</t>
  </si>
  <si>
    <t>SB_LTHOwnedOthRev_FC10</t>
  </si>
  <si>
    <t>SB_LTHOwnedTotalIncome_ACT1</t>
  </si>
  <si>
    <t>SB_LTHOwnedTotalIncome_ACT2</t>
  </si>
  <si>
    <t>SB_LTHOwnedTotalIncome_ACT3</t>
  </si>
  <si>
    <t>SB_LTHOwnedTotalIncome_FC01</t>
  </si>
  <si>
    <t>SB_LTHOwnedTotalIncome_FC02</t>
  </si>
  <si>
    <t>SB_LTHOwnedTotalIncome_FC03</t>
  </si>
  <si>
    <t>SB_LTHOwnedTotalIncome_FC04</t>
  </si>
  <si>
    <t>SB_LTHOwnedTotalIncome_FC05</t>
  </si>
  <si>
    <t>SB_LTHOwnedTotalIncome_FC06</t>
  </si>
  <si>
    <t>SB_LTHOwnedTotalIncome_FC07</t>
  </si>
  <si>
    <t>SB_LTHOwnedTotalIncome_FC08</t>
  </si>
  <si>
    <t>SB_LTHOwnedTotalIncome_FC09</t>
  </si>
  <si>
    <t>SB_LTHOwnedTotalIncome_FC10</t>
  </si>
  <si>
    <t>SB_LTHOwnedPropertyExp_ACT1</t>
  </si>
  <si>
    <t>SB_LTHOwnedPropertyExp_ACT2</t>
  </si>
  <si>
    <t>SB_LTHOwnedPropertyExp_ACT3</t>
  </si>
  <si>
    <t>SB_LTHOwnedPropertyExp_FC01</t>
  </si>
  <si>
    <t>SB_LTHOwnedPropertyExp_FC02</t>
  </si>
  <si>
    <t>SB_LTHOwnedPropertyExp_FC03</t>
  </si>
  <si>
    <t>SB_LTHOwnedPropertyExp_FC04</t>
  </si>
  <si>
    <t>SB_LTHOwnedPropertyExp_FC05</t>
  </si>
  <si>
    <t>SB_LTHOwnedPropertyExp_FC06</t>
  </si>
  <si>
    <t>SB_LTHOwnedPropertyExp_FC07</t>
  </si>
  <si>
    <t>SB_LTHOwnedPropertyExp_FC08</t>
  </si>
  <si>
    <t>SB_LTHOwnedPropertyExp_FC09</t>
  </si>
  <si>
    <t>SB_LTHOwnedPropertyExp_FC10</t>
  </si>
  <si>
    <t>SB_LTHOwnedRespMaint_ACT1</t>
  </si>
  <si>
    <t>SB_LTHOwnedRespMaint_ACT2</t>
  </si>
  <si>
    <t>SB_LTHOwnedRespMaint_ACT3</t>
  </si>
  <si>
    <t>SB_LTHOwnedRespMaint_FC01</t>
  </si>
  <si>
    <t>SB_LTHOwnedRespMaint_FC02</t>
  </si>
  <si>
    <t>SB_LTHOwnedRespMaint_FC03</t>
  </si>
  <si>
    <t>SB_LTHOwnedRespMaint_FC04</t>
  </si>
  <si>
    <t>SB_LTHOwnedRespMaint_FC05</t>
  </si>
  <si>
    <t>SB_LTHOwnedRespMaint_FC06</t>
  </si>
  <si>
    <t>SB_LTHOwnedRespMaint_FC07</t>
  </si>
  <si>
    <t>SB_LTHOwnedRespMaint_FC08</t>
  </si>
  <si>
    <t>SB_LTHOwnedRespMaint_FC09</t>
  </si>
  <si>
    <t>SB_LTHOwnedRespMaint_FC10</t>
  </si>
  <si>
    <t>SB_LTHOwnedNonCapMaint_ACT1</t>
  </si>
  <si>
    <t>SB_LTHOwnedNonCapMaint_ACT2</t>
  </si>
  <si>
    <t>SB_LTHOwnedNonCapMaint_ACT3</t>
  </si>
  <si>
    <t>SB_LTHOwnedNonCapMaint_FC01</t>
  </si>
  <si>
    <t>SB_LTHOwnedNonCapMaint_FC02</t>
  </si>
  <si>
    <t>SB_LTHOwnedNonCapMaint_FC03</t>
  </si>
  <si>
    <t>SB_LTHOwnedNonCapMaint_FC04</t>
  </si>
  <si>
    <t>SB_LTHOwnedNonCapMaint_FC05</t>
  </si>
  <si>
    <t>SB_LTHOwnedNonCapMaint_FC06</t>
  </si>
  <si>
    <t>SB_LTHOwnedNonCapMaint_FC07</t>
  </si>
  <si>
    <t>SB_LTHOwnedNonCapMaint_FC08</t>
  </si>
  <si>
    <t>SB_LTHOwnedNonCapMaint_FC09</t>
  </si>
  <si>
    <t>SB_LTHOwnedNonCapMaint_FC10</t>
  </si>
  <si>
    <t>SB_LTHOwnedEmployeeExp_ACT1</t>
  </si>
  <si>
    <t>SB_LTHOwnedEmployeeExp_ACT2</t>
  </si>
  <si>
    <t>SB_LTHOwnedEmployeeExp_ACT3</t>
  </si>
  <si>
    <t>SB_LTHOwnedEmployeeExp_FC01</t>
  </si>
  <si>
    <t>SB_LTHOwnedEmployeeExp_FC02</t>
  </si>
  <si>
    <t>SB_LTHOwnedEmployeeExp_FC03</t>
  </si>
  <si>
    <t>SB_LTHOwnedEmployeeExp_FC04</t>
  </si>
  <si>
    <t>SB_LTHOwnedEmployeeExp_FC05</t>
  </si>
  <si>
    <t>SB_LTHOwnedEmployeeExp_FC06</t>
  </si>
  <si>
    <t>SB_LTHOwnedEmployeeExp_FC07</t>
  </si>
  <si>
    <t>SB_LTHOwnedEmployeeExp_FC08</t>
  </si>
  <si>
    <t>SB_LTHOwnedEmployeeExp_FC09</t>
  </si>
  <si>
    <t>SB_LTHOwnedEmployeeExp_FC10</t>
  </si>
  <si>
    <t>SB_LTHOwnedApportCoprOverhead_ACT1</t>
  </si>
  <si>
    <t>SB_LTHOwnedApportCoprOverhead_ACT2</t>
  </si>
  <si>
    <t>SB_LTHOwnedApportCoprOverhead_ACT3</t>
  </si>
  <si>
    <t>SB_LTHOwnedApportCoprOverhead_FC01</t>
  </si>
  <si>
    <t>SB_LTHOwnedApportCoprOverhead_FC02</t>
  </si>
  <si>
    <t>SB_LTHOwnedApportCoprOverhead_FC03</t>
  </si>
  <si>
    <t>SB_LTHOwnedApportCoprOverhead_FC04</t>
  </si>
  <si>
    <t>SB_LTHOwnedApportCoprOverhead_FC05</t>
  </si>
  <si>
    <t>SB_LTHOwnedApportCoprOverhead_FC06</t>
  </si>
  <si>
    <t>SB_LTHOwnedApportCoprOverhead_FC07</t>
  </si>
  <si>
    <t>SB_LTHOwnedApportCoprOverhead_FC08</t>
  </si>
  <si>
    <t>SB_LTHOwnedApportCoprOverhead_FC09</t>
  </si>
  <si>
    <t>SB_LTHOwnedApportCoprOverhead_FC10</t>
  </si>
  <si>
    <t>SB_LTHOwnedBadDebts_ACT1</t>
  </si>
  <si>
    <t>SB_LTHOwnedBadDebts_ACT2</t>
  </si>
  <si>
    <t>SB_LTHOwnedBadDebts_ACT3</t>
  </si>
  <si>
    <t>SB_LTHOwnedBadDebts_FC01</t>
  </si>
  <si>
    <t>SB_LTHOwnedBadDebts_FC02</t>
  </si>
  <si>
    <t>SB_LTHOwnedBadDebts_FC03</t>
  </si>
  <si>
    <t>SB_LTHOwnedBadDebts_FC04</t>
  </si>
  <si>
    <t>SB_LTHOwnedBadDebts_FC05</t>
  </si>
  <si>
    <t>SB_LTHOwnedBadDebts_FC06</t>
  </si>
  <si>
    <t>SB_LTHOwnedBadDebts_FC07</t>
  </si>
  <si>
    <t>SB_LTHOwnedBadDebts_FC08</t>
  </si>
  <si>
    <t>SB_LTHOwnedBadDebts_FC09</t>
  </si>
  <si>
    <t>SB_LTHOwnedBadDebts_FC10</t>
  </si>
  <si>
    <t>SB_LTHOwnedOthExp_ACT1</t>
  </si>
  <si>
    <t>SB_LTHOwnedOthExp_ACT2</t>
  </si>
  <si>
    <t>SB_LTHOwnedOthExp_ACT3</t>
  </si>
  <si>
    <t>SB_LTHOwnedOthExp_FC01</t>
  </si>
  <si>
    <t>SB_LTHOwnedOthExp_FC02</t>
  </si>
  <si>
    <t>SB_LTHOwnedOthExp_FC03</t>
  </si>
  <si>
    <t>SB_LTHOwnedOthExp_FC04</t>
  </si>
  <si>
    <t>SB_LTHOwnedOthExp_FC05</t>
  </si>
  <si>
    <t>SB_LTHOwnedOthExp_FC06</t>
  </si>
  <si>
    <t>SB_LTHOwnedOthExp_FC07</t>
  </si>
  <si>
    <t>SB_LTHOwnedOthExp_FC08</t>
  </si>
  <si>
    <t>SB_LTHOwnedOthExp_FC09</t>
  </si>
  <si>
    <t>SB_LTHOwnedOthExp_FC10</t>
  </si>
  <si>
    <t>SB_LTHOwnedOperatingExp_ACT1</t>
  </si>
  <si>
    <t>SB_LTHOwnedOperatingExp_ACT2</t>
  </si>
  <si>
    <t>SB_LTHOwnedOperatingExp_ACT3</t>
  </si>
  <si>
    <t>SB_LTHOwnedOperatingExp_FC01</t>
  </si>
  <si>
    <t>SB_LTHOwnedOperatingExp_FC02</t>
  </si>
  <si>
    <t>SB_LTHOwnedOperatingExp_FC03</t>
  </si>
  <si>
    <t>SB_LTHOwnedOperatingExp_FC04</t>
  </si>
  <si>
    <t>SB_LTHOwnedOperatingExp_FC05</t>
  </si>
  <si>
    <t>SB_LTHOwnedOperatingExp_FC06</t>
  </si>
  <si>
    <t>SB_LTHOwnedOperatingExp_FC07</t>
  </si>
  <si>
    <t>SB_LTHOwnedOperatingExp_FC08</t>
  </si>
  <si>
    <t>SB_LTHOwnedOperatingExp_FC09</t>
  </si>
  <si>
    <t>SB_LTHOwnedOperatingExp_FC10</t>
  </si>
  <si>
    <t>SB_LTHOwnedContribSurpDefTotal_ACT1</t>
  </si>
  <si>
    <t>SB_LTHOwnedContribSurpDefTotal_ACT2</t>
  </si>
  <si>
    <t>SB_LTHOwnedContribSurpDefTotal_ACT3</t>
  </si>
  <si>
    <t>SB_LTHOwnedContribSurpDefTotal_FC01</t>
  </si>
  <si>
    <t>SB_LTHOwnedContribSurpDefTotal_FC02</t>
  </si>
  <si>
    <t>SB_LTHOwnedContribSurpDefTotal_FC03</t>
  </si>
  <si>
    <t>SB_LTHOwnedContribSurpDefTotal_FC04</t>
  </si>
  <si>
    <t>SB_LTHOwnedContribSurpDefTotal_FC05</t>
  </si>
  <si>
    <t>SB_LTHOwnedContribSurpDefTotal_FC06</t>
  </si>
  <si>
    <t>SB_LTHOwnedContribSurpDefTotal_FC07</t>
  </si>
  <si>
    <t>SB_LTHOwnedContribSurpDefTotal_FC08</t>
  </si>
  <si>
    <t>SB_LTHOwnedContribSurpDefTotal_FC09</t>
  </si>
  <si>
    <t>SB_LTHOwnedContribSurpDefTotal_FC10</t>
  </si>
  <si>
    <t>SB_LTHOwnedContribSurpDefOp_ACT1</t>
  </si>
  <si>
    <t>SB_LTHOwnedContribSurpDefOp_ACT2</t>
  </si>
  <si>
    <t>SB_LTHOwnedContribSurpDefOp_ACT3</t>
  </si>
  <si>
    <t>SB_LTHOwnedContribSurpDefOp_FC01</t>
  </si>
  <si>
    <t>SB_LTHOwnedContribSurpDefOp_FC02</t>
  </si>
  <si>
    <t>SB_LTHOwnedContribSurpDefOp_FC03</t>
  </si>
  <si>
    <t>SB_LTHOwnedContribSurpDefOp_FC04</t>
  </si>
  <si>
    <t>SB_LTHOwnedContribSurpDefOp_FC05</t>
  </si>
  <si>
    <t>SB_LTHOwnedContribSurpDefOp_FC06</t>
  </si>
  <si>
    <t>SB_LTHOwnedContribSurpDefOp_FC07</t>
  </si>
  <si>
    <t>SB_LTHOwnedContribSurpDefOp_FC08</t>
  </si>
  <si>
    <t>SB_LTHOwnedContribSurpDefOp_FC09</t>
  </si>
  <si>
    <t>SB_LTHOwnedContribSurpDefOp_FC10</t>
  </si>
  <si>
    <t>SB_LTHOwnedDepreciation_ACT1</t>
  </si>
  <si>
    <t>SB_LTHOwnedDepreciation_ACT2</t>
  </si>
  <si>
    <t>SB_LTHOwnedDepreciation_ACT3</t>
  </si>
  <si>
    <t>SB_LTHOwnedDepreciation_FC01</t>
  </si>
  <si>
    <t>SB_LTHOwnedDepreciation_FC02</t>
  </si>
  <si>
    <t>SB_LTHOwnedDepreciation_FC03</t>
  </si>
  <si>
    <t>SB_LTHOwnedDepreciation_FC04</t>
  </si>
  <si>
    <t>SB_LTHOwnedDepreciation_FC05</t>
  </si>
  <si>
    <t>SB_LTHOwnedDepreciation_FC06</t>
  </si>
  <si>
    <t>SB_LTHOwnedDepreciation_FC07</t>
  </si>
  <si>
    <t>SB_LTHOwnedDepreciation_FC08</t>
  </si>
  <si>
    <t>SB_LTHOwnedDepreciation_FC09</t>
  </si>
  <si>
    <t>SB_LTHOwnedDepreciation_FC10</t>
  </si>
  <si>
    <t>SB_LTHOwnedInterestExp_ACT1</t>
  </si>
  <si>
    <t>SB_LTHOwnedInterestExp_ACT2</t>
  </si>
  <si>
    <t>SB_LTHOwnedInterestExp_ACT3</t>
  </si>
  <si>
    <t>SB_LTHOwnedInterestExp_FC01</t>
  </si>
  <si>
    <t>SB_LTHOwnedInterestExp_FC02</t>
  </si>
  <si>
    <t>SB_LTHOwnedInterestExp_FC03</t>
  </si>
  <si>
    <t>SB_LTHOwnedInterestExp_FC04</t>
  </si>
  <si>
    <t>SB_LTHOwnedInterestExp_FC05</t>
  </si>
  <si>
    <t>SB_LTHOwnedInterestExp_FC06</t>
  </si>
  <si>
    <t>SB_LTHOwnedInterestExp_FC07</t>
  </si>
  <si>
    <t>SB_LTHOwnedInterestExp_FC08</t>
  </si>
  <si>
    <t>SB_LTHOwnedInterestExp_FC09</t>
  </si>
  <si>
    <t>SB_LTHOwnedInterestExp_FC10</t>
  </si>
  <si>
    <t>SB_LTHOwnedNetSurpDef_ACT1</t>
  </si>
  <si>
    <t>SB_LTHOwnedNetSurpDef_ACT2</t>
  </si>
  <si>
    <t>SB_LTHOwnedNetSurpDef_ACT3</t>
  </si>
  <si>
    <t>SB_LTHOwnedNetSurpDef_FC01</t>
  </si>
  <si>
    <t>SB_LTHOwnedNetSurpDef_FC02</t>
  </si>
  <si>
    <t>SB_LTHOwnedNetSurpDef_FC03</t>
  </si>
  <si>
    <t>SB_LTHOwnedNetSurpDef_FC04</t>
  </si>
  <si>
    <t>SB_LTHOwnedNetSurpDef_FC05</t>
  </si>
  <si>
    <t>SB_LTHOwnedNetSurpDef_FC06</t>
  </si>
  <si>
    <t>SB_LTHOwnedNetSurpDef_FC07</t>
  </si>
  <si>
    <t>SB_LTHOwnedNetSurpDef_FC08</t>
  </si>
  <si>
    <t>SB_LTHOwnedNetSurpDef_FC09</t>
  </si>
  <si>
    <t>SB_LTHOwnedNetSurpDef_FC10</t>
  </si>
  <si>
    <t>SB_LTHOwnedNetOpSurpDef_ACT1</t>
  </si>
  <si>
    <t>SB_LTHOwnedNetOpSurpDef_ACT2</t>
  </si>
  <si>
    <t>SB_LTHOwnedNetOpSurpDef_ACT3</t>
  </si>
  <si>
    <t>SB_LTHOwnedNetOpSurpDef_FC01</t>
  </si>
  <si>
    <t>SB_LTHOwnedNetOpSurpDef_FC02</t>
  </si>
  <si>
    <t>SB_LTHOwnedNetOpSurpDef_FC03</t>
  </si>
  <si>
    <t>SB_LTHOwnedNetOpSurpDef_FC04</t>
  </si>
  <si>
    <t>SB_LTHOwnedNetOpSurpDef_FC05</t>
  </si>
  <si>
    <t>SB_LTHOwnedNetOpSurpDef_FC06</t>
  </si>
  <si>
    <t>SB_LTHOwnedNetOpSurpDef_FC07</t>
  </si>
  <si>
    <t>SB_LTHOwnedNetOpSurpDef_FC08</t>
  </si>
  <si>
    <t>SB_LTHOwnedNetOpSurpDef_FC09</t>
  </si>
  <si>
    <t>SB_LTHOwnedNetOpSurpDef_FC10</t>
  </si>
  <si>
    <t>SB_LTHOwnedTotalDevAcquired_ACT1</t>
  </si>
  <si>
    <t>SB_LTHOwnedTotalDevAcquired_ACT2</t>
  </si>
  <si>
    <t>SB_LTHOwnedTotalDevAcquired_ACT3</t>
  </si>
  <si>
    <t>SB_LTHOwnedTotalDevAcquired_FC01</t>
  </si>
  <si>
    <t>SB_LTHOwnedTotalDevAcquired_FC02</t>
  </si>
  <si>
    <t>SB_LTHOwnedTotalDevAcquired_FC03</t>
  </si>
  <si>
    <t>SB_LTHOwnedTotalDevAcquired_FC04</t>
  </si>
  <si>
    <t>SB_LTHOwnedTotalDevAcquired_FC05</t>
  </si>
  <si>
    <t>SB_LTHOwnedTotalDevAcquired_FC06</t>
  </si>
  <si>
    <t>SB_LTHOwnedTotalDevAcquired_FC07</t>
  </si>
  <si>
    <t>SB_LTHOwnedTotalDevAcquired_FC08</t>
  </si>
  <si>
    <t>SB_LTHOwnedTotalDevAcquired_FC09</t>
  </si>
  <si>
    <t>SB_LTHOwnedTotalDevAcquired_FC10</t>
  </si>
  <si>
    <t>SB_LTHOwnedTotalTrans_ACT1</t>
  </si>
  <si>
    <t>SB_LTHOwnedTotalTrans_ACT2</t>
  </si>
  <si>
    <t>SB_LTHOwnedTotalTrans_ACT3</t>
  </si>
  <si>
    <t>SB_LTHOwnedTotalTrans_FC01</t>
  </si>
  <si>
    <t>SB_LTHOwnedTotalTrans_FC02</t>
  </si>
  <si>
    <t>SB_LTHOwnedTotalTrans_FC03</t>
  </si>
  <si>
    <t>SB_LTHOwnedTotalTrans_FC04</t>
  </si>
  <si>
    <t>SB_LTHOwnedTotalTrans_FC05</t>
  </si>
  <si>
    <t>SB_LTHOwnedTotalTrans_FC06</t>
  </si>
  <si>
    <t>SB_LTHOwnedTotalTrans_FC07</t>
  </si>
  <si>
    <t>SB_LTHOwnedTotalTrans_FC08</t>
  </si>
  <si>
    <t>SB_LTHOwnedTotalTrans_FC09</t>
  </si>
  <si>
    <t>SB_LTHOwnedTotalTrans_FC10</t>
  </si>
  <si>
    <t>SB_LTHOwnedNumTenancyAgreemt_ACT1</t>
  </si>
  <si>
    <t>SB_LTHOwnedNumTenancyAgreemt_ACT2</t>
  </si>
  <si>
    <t>SB_LTHOwnedNumTenancyAgreemt_ACT3</t>
  </si>
  <si>
    <t>SB_LTHOwnedNumTenancyAgreemt_FC01</t>
  </si>
  <si>
    <t>SB_LTHOwnedNumTenancyAgreemt_FC02</t>
  </si>
  <si>
    <t>SB_LTHOwnedNumTenancyAgreemt_FC03</t>
  </si>
  <si>
    <t>SB_LTHOwnedNumTenancyAgreemt_FC04</t>
  </si>
  <si>
    <t>SB_LTHOwnedNumTenancyAgreemt_FC05</t>
  </si>
  <si>
    <t>SB_LTHOwnedNumTenancyAgreemt_FC06</t>
  </si>
  <si>
    <t>SB_LTHOwnedNumTenancyAgreemt_FC07</t>
  </si>
  <si>
    <t>SB_LTHOwnedNumTenancyAgreemt_FC08</t>
  </si>
  <si>
    <t>SB_LTHOwnedNumTenancyAgreemt_FC09</t>
  </si>
  <si>
    <t>SB_LTHOwnedNumTenancyAgreemt_FC10</t>
  </si>
  <si>
    <t>SB_LTHOwnedAvgNumFTE_ACT1</t>
  </si>
  <si>
    <t>SB_LTHOwnedAvgNumFTE_ACT2</t>
  </si>
  <si>
    <t>SB_LTHOwnedAvgNumFTE_ACT3</t>
  </si>
  <si>
    <t>SB_LTHOwnedAvgNumFTE_FC01</t>
  </si>
  <si>
    <t>SB_LTHOwnedAvgNumFTE_FC02</t>
  </si>
  <si>
    <t>SB_LTHOwnedAvgNumFTE_FC03</t>
  </si>
  <si>
    <t>SB_LTHOwnedAvgNumFTE_FC04</t>
  </si>
  <si>
    <t>SB_LTHOwnedAvgNumFTE_FC05</t>
  </si>
  <si>
    <t>SB_LTHOwnedAvgNumFTE_FC06</t>
  </si>
  <si>
    <t>SB_LTHOwnedAvgNumFTE_FC07</t>
  </si>
  <si>
    <t>SB_LTHOwnedAvgNumFTE_FC08</t>
  </si>
  <si>
    <t>SB_LTHOwnedAvgNumFTE_FC09</t>
  </si>
  <si>
    <t>SB_LTHOwnedAvgNumFTE_FC10</t>
  </si>
  <si>
    <t>SB_LTHMngedRentRev_ACT1</t>
  </si>
  <si>
    <t>SB_LTHMngedRentRev_ACT2</t>
  </si>
  <si>
    <t>SB_LTHMngedRentRev_ACT3</t>
  </si>
  <si>
    <t>SB_LTHMngedRentRev_FC01</t>
  </si>
  <si>
    <t>SB_LTHMngedRentRev_FC02</t>
  </si>
  <si>
    <t>SB_LTHMngedRentRev_FC03</t>
  </si>
  <si>
    <t>SB_LTHMngedRentRev_FC04</t>
  </si>
  <si>
    <t>SB_LTHMngedRentRev_FC05</t>
  </si>
  <si>
    <t>SB_LTHMngedRentRev_FC06</t>
  </si>
  <si>
    <t>SB_LTHMngedRentRev_FC07</t>
  </si>
  <si>
    <t>SB_LTHMngedRentRev_FC08</t>
  </si>
  <si>
    <t>SB_LTHMngedRentRev_FC09</t>
  </si>
  <si>
    <t>SB_LTHMngedRentRev_FC10</t>
  </si>
  <si>
    <t>SB_LTHMngedOpGrants_ACT1</t>
  </si>
  <si>
    <t>SB_LTHMngedOpGrants_ACT2</t>
  </si>
  <si>
    <t>SB_LTHMngedOpGrants_ACT3</t>
  </si>
  <si>
    <t>SB_LTHMngedOpGrants_FC01</t>
  </si>
  <si>
    <t>SB_LTHMngedOpGrants_FC02</t>
  </si>
  <si>
    <t>SB_LTHMngedOpGrants_FC03</t>
  </si>
  <si>
    <t>SB_LTHMngedOpGrants_FC04</t>
  </si>
  <si>
    <t>SB_LTHMngedOpGrants_FC05</t>
  </si>
  <si>
    <t>SB_LTHMngedOpGrants_FC06</t>
  </si>
  <si>
    <t>SB_LTHMngedOpGrants_FC07</t>
  </si>
  <si>
    <t>SB_LTHMngedOpGrants_FC08</t>
  </si>
  <si>
    <t>SB_LTHMngedOpGrants_FC09</t>
  </si>
  <si>
    <t>SB_LTHMngedOpGrants_FC10</t>
  </si>
  <si>
    <t>SB_LTHMngedSvcIncomeFees_ACT1</t>
  </si>
  <si>
    <t>SB_LTHMngedSvcIncomeFees_ACT2</t>
  </si>
  <si>
    <t>SB_LTHMngedSvcIncomeFees_ACT3</t>
  </si>
  <si>
    <t>SB_LTHMngedSvcIncomeFees_FC01</t>
  </si>
  <si>
    <t>SB_LTHMngedSvcIncomeFees_FC02</t>
  </si>
  <si>
    <t>SB_LTHMngedSvcIncomeFees_FC03</t>
  </si>
  <si>
    <t>SB_LTHMngedSvcIncomeFees_FC04</t>
  </si>
  <si>
    <t>SB_LTHMngedSvcIncomeFees_FC05</t>
  </si>
  <si>
    <t>SB_LTHMngedSvcIncomeFees_FC06</t>
  </si>
  <si>
    <t>SB_LTHMngedSvcIncomeFees_FC07</t>
  </si>
  <si>
    <t>SB_LTHMngedSvcIncomeFees_FC08</t>
  </si>
  <si>
    <t>SB_LTHMngedSvcIncomeFees_FC09</t>
  </si>
  <si>
    <t>SB_LTHMngedSvcIncomeFees_FC10</t>
  </si>
  <si>
    <t>SB_LTHMngedNCI_ACT1</t>
  </si>
  <si>
    <t>SB_LTHMngedNCI_ACT2</t>
  </si>
  <si>
    <t>SB_LTHMngedNCI_ACT3</t>
  </si>
  <si>
    <t>SB_LTHMngedNCI_FC01</t>
  </si>
  <si>
    <t>SB_LTHMngedNCI_FC02</t>
  </si>
  <si>
    <t>SB_LTHMngedNCI_FC03</t>
  </si>
  <si>
    <t>SB_LTHMngedNCI_FC04</t>
  </si>
  <si>
    <t>SB_LTHMngedNCI_FC05</t>
  </si>
  <si>
    <t>SB_LTHMngedNCI_FC06</t>
  </si>
  <si>
    <t>SB_LTHMngedNCI_FC07</t>
  </si>
  <si>
    <t>SB_LTHMngedNCI_FC08</t>
  </si>
  <si>
    <t>SB_LTHMngedNCI_FC09</t>
  </si>
  <si>
    <t>SB_LTHMngedNCI_FC10</t>
  </si>
  <si>
    <t>SB_ONHBusNetOpSurpDef_ACT1</t>
  </si>
  <si>
    <t>SB_ONHBusNetOpSurpDef_ACT2</t>
  </si>
  <si>
    <t>SB_ONHBusNetOpSurpDef_ACT3</t>
  </si>
  <si>
    <t>SB_ONHBusNetOpSurpDef_FC01</t>
  </si>
  <si>
    <t>SB_ONHBusNetOpSurpDef_FC02</t>
  </si>
  <si>
    <t>SB_ONHBusNetOpSurpDef_FC03</t>
  </si>
  <si>
    <t>SB_ONHBusNetOpSurpDef_FC04</t>
  </si>
  <si>
    <t>SB_ONHBusNetOpSurpDef_FC05</t>
  </si>
  <si>
    <t>SB_ONHBusNetOpSurpDef_FC06</t>
  </si>
  <si>
    <t>SB_ONHBusNetOpSurpDef_FC07</t>
  </si>
  <si>
    <t>SB_ONHBusNetOpSurpDef_FC08</t>
  </si>
  <si>
    <t>SB_ONHBusNetOpSurpDef_FC09</t>
  </si>
  <si>
    <t>SB_ONHBusNetOpSurpDef_FC10</t>
  </si>
  <si>
    <t>SB_ONHBusNetSurpDef_ACT1</t>
  </si>
  <si>
    <t>SB_ONHBusNetSurpDef_ACT2</t>
  </si>
  <si>
    <t>SB_ONHBusNetSurpDef_ACT3</t>
  </si>
  <si>
    <t>SB_ONHBusNetSurpDef_FC01</t>
  </si>
  <si>
    <t>SB_ONHBusNetSurpDef_FC02</t>
  </si>
  <si>
    <t>SB_ONHBusNetSurpDef_FC03</t>
  </si>
  <si>
    <t>SB_ONHBusNetSurpDef_FC04</t>
  </si>
  <si>
    <t>SB_ONHBusNetSurpDef_FC05</t>
  </si>
  <si>
    <t>SB_ONHBusNetSurpDef_FC06</t>
  </si>
  <si>
    <t>SB_ONHBusNetSurpDef_FC07</t>
  </si>
  <si>
    <t>SB_ONHBusNetSurpDef_FC08</t>
  </si>
  <si>
    <t>SB_ONHBusNetSurpDef_FC09</t>
  </si>
  <si>
    <t>SB_ONHBusNetSurpDef_FC10</t>
  </si>
  <si>
    <t>SB_ONHBusInterestExp_ACT1</t>
  </si>
  <si>
    <t>SB_ONHBusInterestExp_ACT2</t>
  </si>
  <si>
    <t>SB_ONHBusInterestExp_ACT3</t>
  </si>
  <si>
    <t>SB_ONHBusInterestExp_FC01</t>
  </si>
  <si>
    <t>SB_ONHBusInterestExp_FC02</t>
  </si>
  <si>
    <t>SB_ONHBusInterestExp_FC03</t>
  </si>
  <si>
    <t>SB_ONHBusInterestExp_FC04</t>
  </si>
  <si>
    <t>SB_ONHBusInterestExp_FC05</t>
  </si>
  <si>
    <t>SB_ONHBusInterestExp_FC06</t>
  </si>
  <si>
    <t>SB_ONHBusInterestExp_FC07</t>
  </si>
  <si>
    <t>SB_ONHBusInterestExp_FC08</t>
  </si>
  <si>
    <t>SB_ONHBusInterestExp_FC09</t>
  </si>
  <si>
    <t>SB_ONHBusInterestExp_FC10</t>
  </si>
  <si>
    <t>SB_ONHBusDepreciation_ACT1</t>
  </si>
  <si>
    <t>SB_ONHBusDepreciation_ACT2</t>
  </si>
  <si>
    <t>SB_ONHBusDepreciation_ACT3</t>
  </si>
  <si>
    <t>SB_ONHBusDepreciation_FC01</t>
  </si>
  <si>
    <t>SB_ONHBusDepreciation_FC02</t>
  </si>
  <si>
    <t>SB_ONHBusDepreciation_FC03</t>
  </si>
  <si>
    <t>SB_ONHBusDepreciation_FC04</t>
  </si>
  <si>
    <t>SB_ONHBusDepreciation_FC05</t>
  </si>
  <si>
    <t>SB_ONHBusDepreciation_FC06</t>
  </si>
  <si>
    <t>SB_ONHBusDepreciation_FC07</t>
  </si>
  <si>
    <t>SB_ONHBusDepreciation_FC08</t>
  </si>
  <si>
    <t>SB_ONHBusDepreciation_FC09</t>
  </si>
  <si>
    <t>SB_ONHBusDepreciation_FC10</t>
  </si>
  <si>
    <t>SB_ONHBusContribSurpDefOp_ACT1</t>
  </si>
  <si>
    <t>SB_ONHBusContribSurpDefOp_ACT2</t>
  </si>
  <si>
    <t>SB_ONHBusContribSurpDefOp_ACT3</t>
  </si>
  <si>
    <t>SB_ONHBusContribSurpDefOp_FC01</t>
  </si>
  <si>
    <t>SB_ONHBusContribSurpDefOp_FC02</t>
  </si>
  <si>
    <t>SB_ONHBusContribSurpDefOp_FC03</t>
  </si>
  <si>
    <t>SB_ONHBusContribSurpDefOp_FC04</t>
  </si>
  <si>
    <t>SB_ONHBusContribSurpDefOp_FC05</t>
  </si>
  <si>
    <t>SB_ONHBusContribSurpDefOp_FC06</t>
  </si>
  <si>
    <t>SB_ONHBusContribSurpDefOp_FC07</t>
  </si>
  <si>
    <t>SB_ONHBusContribSurpDefOp_FC08</t>
  </si>
  <si>
    <t>SB_ONHBusContribSurpDefOp_FC09</t>
  </si>
  <si>
    <t>SB_ONHBusContribSurpDefOp_FC10</t>
  </si>
  <si>
    <t>SB_ONHBusContribSurpDefTotal_ACT1</t>
  </si>
  <si>
    <t>SB_ONHBusContribSurpDefTotal_ACT2</t>
  </si>
  <si>
    <t>SB_ONHBusContribSurpDefTotal_ACT3</t>
  </si>
  <si>
    <t>SB_ONHBusContribSurpDefTotal_FC01</t>
  </si>
  <si>
    <t>SB_ONHBusContribSurpDefTotal_FC02</t>
  </si>
  <si>
    <t>SB_ONHBusContribSurpDefTotal_FC03</t>
  </si>
  <si>
    <t>SB_ONHBusContribSurpDefTotal_FC04</t>
  </si>
  <si>
    <t>SB_ONHBusContribSurpDefTotal_FC05</t>
  </si>
  <si>
    <t>SB_ONHBusContribSurpDefTotal_FC06</t>
  </si>
  <si>
    <t>SB_ONHBusContribSurpDefTotal_FC07</t>
  </si>
  <si>
    <t>SB_ONHBusContribSurpDefTotal_FC08</t>
  </si>
  <si>
    <t>SB_ONHBusContribSurpDefTotal_FC09</t>
  </si>
  <si>
    <t>SB_ONHBusContribSurpDefTotal_FC10</t>
  </si>
  <si>
    <t>SB_LTHMngedOthRev_ACT1</t>
  </si>
  <si>
    <t>SB_LTHMngedOthRev_ACT2</t>
  </si>
  <si>
    <t>SB_LTHMngedOthRev_ACT3</t>
  </si>
  <si>
    <t>SB_LTHMngedOthRev_FC01</t>
  </si>
  <si>
    <t>SB_LTHMngedOthRev_FC02</t>
  </si>
  <si>
    <t>SB_LTHMngedOthRev_FC03</t>
  </si>
  <si>
    <t>SB_LTHMngedOthRev_FC04</t>
  </si>
  <si>
    <t>SB_LTHMngedOthRev_FC05</t>
  </si>
  <si>
    <t>SB_LTHMngedOthRev_FC06</t>
  </si>
  <si>
    <t>SB_LTHMngedOthRev_FC07</t>
  </si>
  <si>
    <t>SB_LTHMngedOthRev_FC08</t>
  </si>
  <si>
    <t>SB_LTHMngedOthRev_FC09</t>
  </si>
  <si>
    <t>SB_LTHMngedOthRev_FC10</t>
  </si>
  <si>
    <t>SB_LTHMngedTotalIncome_ACT1</t>
  </si>
  <si>
    <t>SB_LTHMngedTotalIncome_ACT2</t>
  </si>
  <si>
    <t>SB_LTHMngedTotalIncome_ACT3</t>
  </si>
  <si>
    <t>SB_LTHMngedTotalIncome_FC01</t>
  </si>
  <si>
    <t>SB_LTHMngedTotalIncome_FC02</t>
  </si>
  <si>
    <t>SB_LTHMngedTotalIncome_FC03</t>
  </si>
  <si>
    <t>SB_LTHMngedTotalIncome_FC04</t>
  </si>
  <si>
    <t>SB_LTHMngedTotalIncome_FC05</t>
  </si>
  <si>
    <t>SB_LTHMngedTotalIncome_FC06</t>
  </si>
  <si>
    <t>SB_LTHMngedTotalIncome_FC07</t>
  </si>
  <si>
    <t>SB_LTHMngedTotalIncome_FC08</t>
  </si>
  <si>
    <t>SB_LTHMngedTotalIncome_FC09</t>
  </si>
  <si>
    <t>SB_LTHMngedTotalIncome_FC10</t>
  </si>
  <si>
    <t>SB_LTHMngedPropertyExp_ACT1</t>
  </si>
  <si>
    <t>SB_LTHMngedPropertyExp_ACT2</t>
  </si>
  <si>
    <t>SB_LTHMngedPropertyExp_ACT3</t>
  </si>
  <si>
    <t>SB_LTHMngedPropertyExp_FC01</t>
  </si>
  <si>
    <t>SB_LTHMngedPropertyExp_FC02</t>
  </si>
  <si>
    <t>SB_LTHMngedPropertyExp_FC03</t>
  </si>
  <si>
    <t>SB_LTHMngedPropertyExp_FC04</t>
  </si>
  <si>
    <t>SB_LTHMngedPropertyExp_FC05</t>
  </si>
  <si>
    <t>SB_LTHMngedPropertyExp_FC06</t>
  </si>
  <si>
    <t>SB_LTHMngedPropertyExp_FC07</t>
  </si>
  <si>
    <t>SB_LTHMngedPropertyExp_FC08</t>
  </si>
  <si>
    <t>SB_LTHMngedPropertyExp_FC09</t>
  </si>
  <si>
    <t>SB_LTHMngedPropertyExp_FC10</t>
  </si>
  <si>
    <t>SB_LTHMngedRespMaint_ACT1</t>
  </si>
  <si>
    <t>SB_LTHMngedRespMaint_ACT2</t>
  </si>
  <si>
    <t>SB_LTHMngedRespMaint_ACT3</t>
  </si>
  <si>
    <t>SB_LTHMngedRespMaint_FC01</t>
  </si>
  <si>
    <t>SB_LTHMngedRespMaint_FC02</t>
  </si>
  <si>
    <t>SB_LTHMngedRespMaint_FC03</t>
  </si>
  <si>
    <t>SB_LTHMngedRespMaint_FC04</t>
  </si>
  <si>
    <t>SB_LTHMngedRespMaint_FC05</t>
  </si>
  <si>
    <t>SB_LTHMngedRespMaint_FC06</t>
  </si>
  <si>
    <t>SB_LTHMngedRespMaint_FC07</t>
  </si>
  <si>
    <t>SB_LTHMngedRespMaint_FC08</t>
  </si>
  <si>
    <t>SB_LTHMngedRespMaint_FC09</t>
  </si>
  <si>
    <t>SB_LTHMngedRespMaint_FC10</t>
  </si>
  <si>
    <t>SB_LTHMngedNonCapMaint_ACT1</t>
  </si>
  <si>
    <t>SB_LTHMngedNonCapMaint_ACT2</t>
  </si>
  <si>
    <t>SB_LTHMngedNonCapMaint_ACT3</t>
  </si>
  <si>
    <t>SB_LTHMngedNonCapMaint_FC01</t>
  </si>
  <si>
    <t>SB_LTHMngedNonCapMaint_FC02</t>
  </si>
  <si>
    <t>SB_LTHMngedNonCapMaint_FC03</t>
  </si>
  <si>
    <t>SB_LTHMngedNonCapMaint_FC04</t>
  </si>
  <si>
    <t>SB_LTHMngedNonCapMaint_FC05</t>
  </si>
  <si>
    <t>SB_LTHMngedNonCapMaint_FC06</t>
  </si>
  <si>
    <t>SB_LTHMngedNonCapMaint_FC07</t>
  </si>
  <si>
    <t>SB_LTHMngedNonCapMaint_FC08</t>
  </si>
  <si>
    <t>SB_LTHMngedNonCapMaint_FC09</t>
  </si>
  <si>
    <t>SB_LTHMngedNonCapMaint_FC10</t>
  </si>
  <si>
    <t>SB_LTHMngedEmployeeExp_ACT1</t>
  </si>
  <si>
    <t>SB_LTHMngedEmployeeExp_ACT2</t>
  </si>
  <si>
    <t>SB_LTHMngedEmployeeExp_ACT3</t>
  </si>
  <si>
    <t>SB_LTHMngedEmployeeExp_FC01</t>
  </si>
  <si>
    <t>SB_LTHMngedEmployeeExp_FC02</t>
  </si>
  <si>
    <t>SB_LTHMngedEmployeeExp_FC03</t>
  </si>
  <si>
    <t>SB_LTHMngedEmployeeExp_FC04</t>
  </si>
  <si>
    <t>SB_LTHMngedEmployeeExp_FC05</t>
  </si>
  <si>
    <t>SB_LTHMngedEmployeeExp_FC06</t>
  </si>
  <si>
    <t>SB_LTHMngedEmployeeExp_FC07</t>
  </si>
  <si>
    <t>SB_LTHMngedEmployeeExp_FC08</t>
  </si>
  <si>
    <t>SB_LTHMngedEmployeeExp_FC09</t>
  </si>
  <si>
    <t>SB_LTHMngedEmployeeExp_FC10</t>
  </si>
  <si>
    <t>SB_LTHMngedApportCoprOverhead_ACT1</t>
  </si>
  <si>
    <t>SB_LTHMngedApportCoprOverhead_ACT2</t>
  </si>
  <si>
    <t>SB_LTHMngedApportCoprOverhead_ACT3</t>
  </si>
  <si>
    <t>SB_LTHMngedApportCoprOverhead_FC01</t>
  </si>
  <si>
    <t>SB_LTHMngedApportCoprOverhead_FC02</t>
  </si>
  <si>
    <t>SB_LTHMngedApportCoprOverhead_FC03</t>
  </si>
  <si>
    <t>SB_LTHMngedApportCoprOverhead_FC04</t>
  </si>
  <si>
    <t>SB_LTHMngedApportCoprOverhead_FC05</t>
  </si>
  <si>
    <t>SB_LTHMngedApportCoprOverhead_FC06</t>
  </si>
  <si>
    <t>SB_LTHMngedApportCoprOverhead_FC07</t>
  </si>
  <si>
    <t>SB_LTHMngedApportCoprOverhead_FC08</t>
  </si>
  <si>
    <t>SB_LTHMngedApportCoprOverhead_FC09</t>
  </si>
  <si>
    <t>SB_LTHMngedApportCoprOverhead_FC10</t>
  </si>
  <si>
    <t>SB_LTHMngedBadDebts_ACT1</t>
  </si>
  <si>
    <t>SB_LTHMngedBadDebts_ACT2</t>
  </si>
  <si>
    <t>SB_LTHMngedBadDebts_ACT3</t>
  </si>
  <si>
    <t>SB_LTHMngedBadDebts_FC01</t>
  </si>
  <si>
    <t>SB_LTHMngedBadDebts_FC02</t>
  </si>
  <si>
    <t>SB_LTHMngedBadDebts_FC03</t>
  </si>
  <si>
    <t>SB_LTHMngedBadDebts_FC04</t>
  </si>
  <si>
    <t>SB_LTHMngedBadDebts_FC05</t>
  </si>
  <si>
    <t>SB_LTHMngedBadDebts_FC06</t>
  </si>
  <si>
    <t>SB_LTHMngedBadDebts_FC07</t>
  </si>
  <si>
    <t>SB_LTHMngedBadDebts_FC08</t>
  </si>
  <si>
    <t>SB_LTHMngedBadDebts_FC09</t>
  </si>
  <si>
    <t>SB_LTHMngedBadDebts_FC10</t>
  </si>
  <si>
    <t>SB_LTHMngedOthExp_ACT1</t>
  </si>
  <si>
    <t>SB_LTHMngedOthExp_ACT2</t>
  </si>
  <si>
    <t>SB_LTHMngedOthExp_ACT3</t>
  </si>
  <si>
    <t>SB_LTHMngedOthExp_FC01</t>
  </si>
  <si>
    <t>SB_LTHMngedOthExp_FC02</t>
  </si>
  <si>
    <t>SB_LTHMngedOthExp_FC03</t>
  </si>
  <si>
    <t>SB_LTHMngedOthExp_FC04</t>
  </si>
  <si>
    <t>SB_LTHMngedOthExp_FC05</t>
  </si>
  <si>
    <t>SB_LTHMngedOthExp_FC06</t>
  </si>
  <si>
    <t>SB_LTHMngedOthExp_FC07</t>
  </si>
  <si>
    <t>SB_LTHMngedOthExp_FC08</t>
  </si>
  <si>
    <t>SB_LTHMngedOthExp_FC09</t>
  </si>
  <si>
    <t>SB_LTHMngedOthExp_FC10</t>
  </si>
  <si>
    <t>SB_LTHMngedOperatingExp_ACT1</t>
  </si>
  <si>
    <t>SB_LTHMngedOperatingExp_ACT2</t>
  </si>
  <si>
    <t>SB_LTHMngedOperatingExp_ACT3</t>
  </si>
  <si>
    <t>SB_LTHMngedOperatingExp_FC01</t>
  </si>
  <si>
    <t>SB_LTHMngedOperatingExp_FC02</t>
  </si>
  <si>
    <t>SB_LTHMngedOperatingExp_FC03</t>
  </si>
  <si>
    <t>SB_LTHMngedOperatingExp_FC04</t>
  </si>
  <si>
    <t>SB_LTHMngedOperatingExp_FC05</t>
  </si>
  <si>
    <t>SB_LTHMngedOperatingExp_FC06</t>
  </si>
  <si>
    <t>SB_LTHMngedOperatingExp_FC07</t>
  </si>
  <si>
    <t>SB_LTHMngedOperatingExp_FC08</t>
  </si>
  <si>
    <t>SB_LTHMngedOperatingExp_FC09</t>
  </si>
  <si>
    <t>SB_LTHMngedOperatingExp_FC10</t>
  </si>
  <si>
    <t>SB_LTHMngedContribSurpDefTotal_ACT1</t>
  </si>
  <si>
    <t>SB_LTHMngedContribSurpDefTotal_ACT2</t>
  </si>
  <si>
    <t>SB_LTHMngedContribSurpDefTotal_ACT3</t>
  </si>
  <si>
    <t>SB_LTHMngedContribSurpDefTotal_FC01</t>
  </si>
  <si>
    <t>SB_LTHMngedContribSurpDefTotal_FC02</t>
  </si>
  <si>
    <t>SB_LTHMngedContribSurpDefTotal_FC03</t>
  </si>
  <si>
    <t>SB_LTHMngedContribSurpDefTotal_FC04</t>
  </si>
  <si>
    <t>SB_LTHMngedContribSurpDefTotal_FC05</t>
  </si>
  <si>
    <t>SB_LTHMngedContribSurpDefTotal_FC06</t>
  </si>
  <si>
    <t>SB_LTHMngedContribSurpDefTotal_FC07</t>
  </si>
  <si>
    <t>SB_LTHMngedContribSurpDefTotal_FC08</t>
  </si>
  <si>
    <t>SB_LTHMngedContribSurpDefTotal_FC09</t>
  </si>
  <si>
    <t>SB_LTHMngedContribSurpDefTotal_FC10</t>
  </si>
  <si>
    <t>SB_LTHMngedContribSurpDefOp_ACT1</t>
  </si>
  <si>
    <t>SB_LTHMngedContribSurpDefOp_ACT2</t>
  </si>
  <si>
    <t>SB_LTHMngedContribSurpDefOp_ACT3</t>
  </si>
  <si>
    <t>SB_LTHMngedContribSurpDefOp_FC01</t>
  </si>
  <si>
    <t>SB_LTHMngedContribSurpDefOp_FC02</t>
  </si>
  <si>
    <t>SB_LTHMngedContribSurpDefOp_FC03</t>
  </si>
  <si>
    <t>SB_LTHMngedContribSurpDefOp_FC04</t>
  </si>
  <si>
    <t>SB_LTHMngedContribSurpDefOp_FC05</t>
  </si>
  <si>
    <t>SB_LTHMngedContribSurpDefOp_FC06</t>
  </si>
  <si>
    <t>SB_LTHMngedContribSurpDefOp_FC07</t>
  </si>
  <si>
    <t>SB_LTHMngedContribSurpDefOp_FC08</t>
  </si>
  <si>
    <t>SB_LTHMngedContribSurpDefOp_FC09</t>
  </si>
  <si>
    <t>SB_LTHMngedContribSurpDefOp_FC10</t>
  </si>
  <si>
    <t>SB_LTHMngedDepreciation_ACT1</t>
  </si>
  <si>
    <t>SB_LTHMngedDepreciation_ACT2</t>
  </si>
  <si>
    <t>SB_LTHMngedDepreciation_ACT3</t>
  </si>
  <si>
    <t>SB_LTHMngedDepreciation_FC01</t>
  </si>
  <si>
    <t>SB_LTHMngedDepreciation_FC02</t>
  </si>
  <si>
    <t>SB_LTHMngedDepreciation_FC03</t>
  </si>
  <si>
    <t>SB_LTHMngedDepreciation_FC04</t>
  </si>
  <si>
    <t>SB_LTHMngedDepreciation_FC05</t>
  </si>
  <si>
    <t>SB_LTHMngedDepreciation_FC06</t>
  </si>
  <si>
    <t>SB_LTHMngedDepreciation_FC07</t>
  </si>
  <si>
    <t>SB_LTHMngedDepreciation_FC08</t>
  </si>
  <si>
    <t>SB_LTHMngedDepreciation_FC09</t>
  </si>
  <si>
    <t>SB_LTHMngedDepreciation_FC10</t>
  </si>
  <si>
    <t>SB_LTHMngedInterestExp_ACT1</t>
  </si>
  <si>
    <t>SB_LTHMngedInterestExp_ACT2</t>
  </si>
  <si>
    <t>SB_LTHMngedInterestExp_ACT3</t>
  </si>
  <si>
    <t>SB_LTHMngedInterestExp_FC01</t>
  </si>
  <si>
    <t>SB_LTHMngedInterestExp_FC02</t>
  </si>
  <si>
    <t>SB_LTHMngedInterestExp_FC03</t>
  </si>
  <si>
    <t>SB_LTHMngedInterestExp_FC04</t>
  </si>
  <si>
    <t>SB_LTHMngedInterestExp_FC05</t>
  </si>
  <si>
    <t>SB_LTHMngedInterestExp_FC06</t>
  </si>
  <si>
    <t>SB_LTHMngedInterestExp_FC07</t>
  </si>
  <si>
    <t>SB_LTHMngedInterestExp_FC08</t>
  </si>
  <si>
    <t>SB_LTHMngedInterestExp_FC09</t>
  </si>
  <si>
    <t>SB_LTHMngedInterestExp_FC10</t>
  </si>
  <si>
    <t>SB_LTHMngedNetSurpDef_ACT1</t>
  </si>
  <si>
    <t>SB_LTHMngedNetSurpDef_ACT2</t>
  </si>
  <si>
    <t>SB_LTHMngedNetSurpDef_ACT3</t>
  </si>
  <si>
    <t>SB_LTHMngedNetSurpDef_FC01</t>
  </si>
  <si>
    <t>SB_LTHMngedNetSurpDef_FC02</t>
  </si>
  <si>
    <t>SB_LTHMngedNetSurpDef_FC03</t>
  </si>
  <si>
    <t>SB_LTHMngedNetSurpDef_FC04</t>
  </si>
  <si>
    <t>SB_LTHMngedNetSurpDef_FC05</t>
  </si>
  <si>
    <t>SB_LTHMngedNetSurpDef_FC06</t>
  </si>
  <si>
    <t>SB_LTHMngedNetSurpDef_FC07</t>
  </si>
  <si>
    <t>SB_LTHMngedNetSurpDef_FC08</t>
  </si>
  <si>
    <t>SB_LTHMngedNetSurpDef_FC09</t>
  </si>
  <si>
    <t>SB_LTHMngedNetSurpDef_FC10</t>
  </si>
  <si>
    <t>SB_LTHMngedNetOpSurpDef_ACT1</t>
  </si>
  <si>
    <t>SB_LTHMngedNetOpSurpDef_ACT2</t>
  </si>
  <si>
    <t>SB_LTHMngedNetOpSurpDef_ACT3</t>
  </si>
  <si>
    <t>SB_LTHMngedNetOpSurpDef_FC01</t>
  </si>
  <si>
    <t>SB_LTHMngedNetOpSurpDef_FC02</t>
  </si>
  <si>
    <t>SB_LTHMngedNetOpSurpDef_FC03</t>
  </si>
  <si>
    <t>SB_LTHMngedNetOpSurpDef_FC04</t>
  </si>
  <si>
    <t>SB_LTHMngedNetOpSurpDef_FC05</t>
  </si>
  <si>
    <t>SB_LTHMngedNetOpSurpDef_FC06</t>
  </si>
  <si>
    <t>SB_LTHMngedNetOpSurpDef_FC07</t>
  </si>
  <si>
    <t>SB_LTHMngedNetOpSurpDef_FC08</t>
  </si>
  <si>
    <t>SB_LTHMngedNetOpSurpDef_FC09</t>
  </si>
  <si>
    <t>SB_LTHMngedNetOpSurpDef_FC10</t>
  </si>
  <si>
    <t>SB_LTHMngedTotalManagedGov_ACT1</t>
  </si>
  <si>
    <t>SB_LTHMngedTotalManagedGov_ACT2</t>
  </si>
  <si>
    <t>SB_LTHMngedTotalManagedGov_ACT3</t>
  </si>
  <si>
    <t>SB_LTHMngedTotalManagedGov_FC01</t>
  </si>
  <si>
    <t>SB_LTHMngedTotalManagedGov_FC02</t>
  </si>
  <si>
    <t>SB_LTHMngedTotalManagedGov_FC03</t>
  </si>
  <si>
    <t>SB_LTHMngedTotalManagedGov_FC04</t>
  </si>
  <si>
    <t>SB_LTHMngedTotalManagedGov_FC05</t>
  </si>
  <si>
    <t>SB_LTHMngedTotalManagedGov_FC06</t>
  </si>
  <si>
    <t>SB_LTHMngedTotalManagedGov_FC07</t>
  </si>
  <si>
    <t>SB_LTHMngedTotalManagedGov_FC08</t>
  </si>
  <si>
    <t>SB_LTHMngedTotalManagedGov_FC09</t>
  </si>
  <si>
    <t>SB_LTHMngedTotalManagedGov_FC10</t>
  </si>
  <si>
    <t>SB_LTHMngedTotalManagedOth_ACT1</t>
  </si>
  <si>
    <t>SB_LTHMngedTotalManagedOth_ACT2</t>
  </si>
  <si>
    <t>SB_LTHMngedTotalManagedOth_ACT3</t>
  </si>
  <si>
    <t>SB_LTHMngedTotalManagedOth_FC01</t>
  </si>
  <si>
    <t>SB_LTHMngedTotalManagedOth_FC02</t>
  </si>
  <si>
    <t>SB_LTHMngedTotalManagedOth_FC03</t>
  </si>
  <si>
    <t>SB_LTHMngedTotalManagedOth_FC04</t>
  </si>
  <si>
    <t>SB_LTHMngedTotalManagedOth_FC05</t>
  </si>
  <si>
    <t>SB_LTHMngedTotalManagedOth_FC06</t>
  </si>
  <si>
    <t>SB_LTHMngedTotalManagedOth_FC07</t>
  </si>
  <si>
    <t>SB_LTHMngedTotalManagedOth_FC08</t>
  </si>
  <si>
    <t>SB_LTHMngedTotalManagedOth_FC09</t>
  </si>
  <si>
    <t>SB_LTHMngedTotalManagedOth_FC10</t>
  </si>
  <si>
    <t>SB_LTHMngedNumTenancyAgreemt_ACT1</t>
  </si>
  <si>
    <t>SB_LTHMngedNumTenancyAgreemt_ACT2</t>
  </si>
  <si>
    <t>SB_LTHMngedNumTenancyAgreemt_ACT3</t>
  </si>
  <si>
    <t>SB_LTHMngedNumTenancyAgreemt_FC01</t>
  </si>
  <si>
    <t>SB_LTHMngedNumTenancyAgreemt_FC02</t>
  </si>
  <si>
    <t>SB_LTHMngedNumTenancyAgreemt_FC03</t>
  </si>
  <si>
    <t>SB_LTHMngedNumTenancyAgreemt_FC04</t>
  </si>
  <si>
    <t>SB_LTHMngedNumTenancyAgreemt_FC05</t>
  </si>
  <si>
    <t>SB_LTHMngedNumTenancyAgreemt_FC06</t>
  </si>
  <si>
    <t>SB_LTHMngedNumTenancyAgreemt_FC07</t>
  </si>
  <si>
    <t>SB_LTHMngedNumTenancyAgreemt_FC08</t>
  </si>
  <si>
    <t>SB_LTHMngedNumTenancyAgreemt_FC09</t>
  </si>
  <si>
    <t>SB_LTHMngedNumTenancyAgreemt_FC10</t>
  </si>
  <si>
    <t>SB_LTHMngedAvgNumFTE_ACT1</t>
  </si>
  <si>
    <t>SB_LTHMngedAvgNumFTE_ACT2</t>
  </si>
  <si>
    <t>SB_LTHMngedAvgNumFTE_ACT3</t>
  </si>
  <si>
    <t>SB_LTHMngedAvgNumFTE_FC01</t>
  </si>
  <si>
    <t>SB_LTHMngedAvgNumFTE_FC02</t>
  </si>
  <si>
    <t>SB_LTHMngedAvgNumFTE_FC03</t>
  </si>
  <si>
    <t>SB_LTHMngedAvgNumFTE_FC04</t>
  </si>
  <si>
    <t>SB_LTHMngedAvgNumFTE_FC05</t>
  </si>
  <si>
    <t>SB_LTHMngedAvgNumFTE_FC06</t>
  </si>
  <si>
    <t>SB_LTHMngedAvgNumFTE_FC07</t>
  </si>
  <si>
    <t>SB_LTHMngedAvgNumFTE_FC08</t>
  </si>
  <si>
    <t>SB_LTHMngedAvgNumFTE_FC09</t>
  </si>
  <si>
    <t>SB_LTHMngedAvgNumFTE_FC10</t>
  </si>
  <si>
    <t>SB_OHBusRentRev_ACT1</t>
  </si>
  <si>
    <t>SB_OHBusRentRev_ACT2</t>
  </si>
  <si>
    <t>SB_OHBusRentRev_ACT3</t>
  </si>
  <si>
    <t>SB_OHBusRentRev_FC01</t>
  </si>
  <si>
    <t>SB_OHBusRentRev_FC02</t>
  </si>
  <si>
    <t>SB_OHBusRentRev_FC03</t>
  </si>
  <si>
    <t>SB_OHBusRentRev_FC04</t>
  </si>
  <si>
    <t>SB_OHBusRentRev_FC05</t>
  </si>
  <si>
    <t>SB_OHBusRentRev_FC06</t>
  </si>
  <si>
    <t>SB_OHBusRentRev_FC07</t>
  </si>
  <si>
    <t>SB_OHBusRentRev_FC08</t>
  </si>
  <si>
    <t>SB_OHBusRentRev_FC09</t>
  </si>
  <si>
    <t>SB_OHBusRentRev_FC10</t>
  </si>
  <si>
    <t>SB_OHBusOpGrants_ACT1</t>
  </si>
  <si>
    <t>SB_OHBusOpGrants_ACT2</t>
  </si>
  <si>
    <t>SB_OHBusOpGrants_ACT3</t>
  </si>
  <si>
    <t>SB_OHBusOpGrants_FC01</t>
  </si>
  <si>
    <t>SB_OHBusOpGrants_FC02</t>
  </si>
  <si>
    <t>SB_OHBusOpGrants_FC03</t>
  </si>
  <si>
    <t>SB_OHBusOpGrants_FC04</t>
  </si>
  <si>
    <t>SB_OHBusOpGrants_FC05</t>
  </si>
  <si>
    <t>SB_OHBusOpGrants_FC06</t>
  </si>
  <si>
    <t>SB_OHBusOpGrants_FC07</t>
  </si>
  <si>
    <t>SB_OHBusOpGrants_FC08</t>
  </si>
  <si>
    <t>SB_OHBusOpGrants_FC09</t>
  </si>
  <si>
    <t>SB_OHBusOpGrants_FC10</t>
  </si>
  <si>
    <t>SB_OHBusSvcIncomeFees_ACT1</t>
  </si>
  <si>
    <t>SB_OHBusSvcIncomeFees_ACT2</t>
  </si>
  <si>
    <t>SB_OHBusSvcIncomeFees_ACT3</t>
  </si>
  <si>
    <t>SB_OHBusSvcIncomeFees_FC01</t>
  </si>
  <si>
    <t>SB_OHBusSvcIncomeFees_FC02</t>
  </si>
  <si>
    <t>SB_OHBusSvcIncomeFees_FC03</t>
  </si>
  <si>
    <t>SB_OHBusSvcIncomeFees_FC04</t>
  </si>
  <si>
    <t>SB_OHBusSvcIncomeFees_FC05</t>
  </si>
  <si>
    <t>SB_OHBusSvcIncomeFees_FC06</t>
  </si>
  <si>
    <t>SB_OHBusSvcIncomeFees_FC07</t>
  </si>
  <si>
    <t>SB_OHBusSvcIncomeFees_FC08</t>
  </si>
  <si>
    <t>SB_OHBusSvcIncomeFees_FC09</t>
  </si>
  <si>
    <t>SB_OHBusSvcIncomeFees_FC10</t>
  </si>
  <si>
    <t>SB_OHBusNCI_ACT1</t>
  </si>
  <si>
    <t>SB_OHBusNCI_ACT2</t>
  </si>
  <si>
    <t>SB_OHBusNCI_ACT3</t>
  </si>
  <si>
    <t>SB_OHBusNCI_FC01</t>
  </si>
  <si>
    <t>SB_OHBusNCI_FC02</t>
  </si>
  <si>
    <t>SB_OHBusNCI_FC03</t>
  </si>
  <si>
    <t>SB_OHBusNCI_FC04</t>
  </si>
  <si>
    <t>SB_OHBusNCI_FC05</t>
  </si>
  <si>
    <t>SB_OHBusNCI_FC06</t>
  </si>
  <si>
    <t>SB_OHBusNCI_FC07</t>
  </si>
  <si>
    <t>SB_OHBusNCI_FC08</t>
  </si>
  <si>
    <t>SB_OHBusNCI_FC09</t>
  </si>
  <si>
    <t>SB_OHBusNCI_FC10</t>
  </si>
  <si>
    <t>SB_OHBusOthRev_ACT1</t>
  </si>
  <si>
    <t>SB_OHBusOthRev_ACT2</t>
  </si>
  <si>
    <t>SB_OHBusOthRev_ACT3</t>
  </si>
  <si>
    <t>SB_OHBusOthRev_FC01</t>
  </si>
  <si>
    <t>SB_OHBusOthRev_FC02</t>
  </si>
  <si>
    <t>SB_OHBusOthRev_FC03</t>
  </si>
  <si>
    <t>SB_OHBusOthRev_FC04</t>
  </si>
  <si>
    <t>SB_OHBusOthRev_FC05</t>
  </si>
  <si>
    <t>SB_OHBusOthRev_FC06</t>
  </si>
  <si>
    <t>SB_OHBusOthRev_FC07</t>
  </si>
  <si>
    <t>SB_OHBusOthRev_FC08</t>
  </si>
  <si>
    <t>SB_OHBusOthRev_FC09</t>
  </si>
  <si>
    <t>SB_OHBusOthRev_FC10</t>
  </si>
  <si>
    <t>SB_OHBusTotalIncome_ACT1</t>
  </si>
  <si>
    <t>SB_OHBusTotalIncome_ACT2</t>
  </si>
  <si>
    <t>SB_OHBusTotalIncome_ACT3</t>
  </si>
  <si>
    <t>SB_OHBusTotalIncome_FC01</t>
  </si>
  <si>
    <t>SB_OHBusTotalIncome_FC02</t>
  </si>
  <si>
    <t>SB_OHBusTotalIncome_FC03</t>
  </si>
  <si>
    <t>SB_OHBusTotalIncome_FC04</t>
  </si>
  <si>
    <t>SB_OHBusTotalIncome_FC05</t>
  </si>
  <si>
    <t>SB_OHBusTotalIncome_FC06</t>
  </si>
  <si>
    <t>SB_OHBusTotalIncome_FC07</t>
  </si>
  <si>
    <t>SB_OHBusTotalIncome_FC08</t>
  </si>
  <si>
    <t>SB_OHBusTotalIncome_FC09</t>
  </si>
  <si>
    <t>SB_OHBusTotalIncome_FC10</t>
  </si>
  <si>
    <t>SB_OHBusPropertyExp_ACT1</t>
  </si>
  <si>
    <t>SB_OHBusPropertyExp_ACT2</t>
  </si>
  <si>
    <t>SB_OHBusPropertyExp_ACT3</t>
  </si>
  <si>
    <t>SB_OHBusPropertyExp_FC01</t>
  </si>
  <si>
    <t>SB_OHBusPropertyExp_FC02</t>
  </si>
  <si>
    <t>SB_OHBusPropertyExp_FC03</t>
  </si>
  <si>
    <t>SB_OHBusPropertyExp_FC04</t>
  </si>
  <si>
    <t>SB_OHBusPropertyExp_FC05</t>
  </si>
  <si>
    <t>SB_OHBusPropertyExp_FC06</t>
  </si>
  <si>
    <t>SB_OHBusPropertyExp_FC07</t>
  </si>
  <si>
    <t>SB_OHBusPropertyExp_FC08</t>
  </si>
  <si>
    <t>SB_OHBusPropertyExp_FC09</t>
  </si>
  <si>
    <t>SB_OHBusPropertyExp_FC10</t>
  </si>
  <si>
    <t>SB_OHBusRespMaint_ACT1</t>
  </si>
  <si>
    <t>SB_OHBusRespMaint_ACT2</t>
  </si>
  <si>
    <t>SB_OHBusRespMaint_ACT3</t>
  </si>
  <si>
    <t>SB_OHBusRespMaint_FC01</t>
  </si>
  <si>
    <t>SB_OHBusRespMaint_FC02</t>
  </si>
  <si>
    <t>SB_OHBusRespMaint_FC03</t>
  </si>
  <si>
    <t>SB_OHBusRespMaint_FC04</t>
  </si>
  <si>
    <t>SB_OHBusRespMaint_FC05</t>
  </si>
  <si>
    <t>SB_OHBusRespMaint_FC06</t>
  </si>
  <si>
    <t>SB_OHBusRespMaint_FC07</t>
  </si>
  <si>
    <t>SB_OHBusRespMaint_FC08</t>
  </si>
  <si>
    <t>SB_OHBusRespMaint_FC09</t>
  </si>
  <si>
    <t>SB_OHBusRespMaint_FC10</t>
  </si>
  <si>
    <t>SB_OHBusNonCapMaint_ACT1</t>
  </si>
  <si>
    <t>SB_OHBusNonCapMaint_ACT2</t>
  </si>
  <si>
    <t>SB_OHBusNonCapMaint_ACT3</t>
  </si>
  <si>
    <t>SB_OHBusNonCapMaint_FC01</t>
  </si>
  <si>
    <t>SB_OHBusNonCapMaint_FC02</t>
  </si>
  <si>
    <t>SB_OHBusNonCapMaint_FC03</t>
  </si>
  <si>
    <t>SB_OHBusNonCapMaint_FC04</t>
  </si>
  <si>
    <t>SB_OHBusNonCapMaint_FC05</t>
  </si>
  <si>
    <t>SB_OHBusNonCapMaint_FC06</t>
  </si>
  <si>
    <t>SB_OHBusNonCapMaint_FC07</t>
  </si>
  <si>
    <t>SB_OHBusNonCapMaint_FC08</t>
  </si>
  <si>
    <t>SB_OHBusNonCapMaint_FC09</t>
  </si>
  <si>
    <t>SB_OHBusNonCapMaint_FC10</t>
  </si>
  <si>
    <t>SB_OHBusEmployeeExp_ACT1</t>
  </si>
  <si>
    <t>SB_OHBusEmployeeExp_ACT2</t>
  </si>
  <si>
    <t>SB_OHBusEmployeeExp_ACT3</t>
  </si>
  <si>
    <t>SB_OHBusEmployeeExp_FC01</t>
  </si>
  <si>
    <t>SB_OHBusEmployeeExp_FC02</t>
  </si>
  <si>
    <t>SB_OHBusEmployeeExp_FC03</t>
  </si>
  <si>
    <t>SB_OHBusEmployeeExp_FC04</t>
  </si>
  <si>
    <t>SB_OHBusEmployeeExp_FC05</t>
  </si>
  <si>
    <t>SB_OHBusEmployeeExp_FC06</t>
  </si>
  <si>
    <t>SB_OHBusEmployeeExp_FC07</t>
  </si>
  <si>
    <t>SB_OHBusEmployeeExp_FC08</t>
  </si>
  <si>
    <t>SB_OHBusEmployeeExp_FC09</t>
  </si>
  <si>
    <t>SB_OHBusEmployeeExp_FC10</t>
  </si>
  <si>
    <t>SB_OHBusApportCoprOverhead_ACT1</t>
  </si>
  <si>
    <t>SB_OHBusApportCoprOverhead_ACT2</t>
  </si>
  <si>
    <t>SB_OHBusApportCoprOverhead_ACT3</t>
  </si>
  <si>
    <t>SB_OHBusApportCoprOverhead_FC01</t>
  </si>
  <si>
    <t>SB_OHBusApportCoprOverhead_FC02</t>
  </si>
  <si>
    <t>SB_OHBusApportCoprOverhead_FC03</t>
  </si>
  <si>
    <t>SB_OHBusApportCoprOverhead_FC04</t>
  </si>
  <si>
    <t>SB_OHBusApportCoprOverhead_FC05</t>
  </si>
  <si>
    <t>SB_OHBusApportCoprOverhead_FC06</t>
  </si>
  <si>
    <t>SB_OHBusApportCoprOverhead_FC07</t>
  </si>
  <si>
    <t>SB_OHBusApportCoprOverhead_FC08</t>
  </si>
  <si>
    <t>SB_OHBusApportCoprOverhead_FC09</t>
  </si>
  <si>
    <t>SB_OHBusApportCoprOverhead_FC10</t>
  </si>
  <si>
    <t>SB_OHBusBadDebts_ACT1</t>
  </si>
  <si>
    <t>SB_OHBusBadDebts_ACT2</t>
  </si>
  <si>
    <t>SB_OHBusBadDebts_ACT3</t>
  </si>
  <si>
    <t>SB_OHBusBadDebts_FC01</t>
  </si>
  <si>
    <t>SB_OHBusBadDebts_FC02</t>
  </si>
  <si>
    <t>SB_OHBusBadDebts_FC03</t>
  </si>
  <si>
    <t>SB_OHBusBadDebts_FC04</t>
  </si>
  <si>
    <t>SB_OHBusBadDebts_FC05</t>
  </si>
  <si>
    <t>SB_OHBusBadDebts_FC06</t>
  </si>
  <si>
    <t>SB_OHBusBadDebts_FC07</t>
  </si>
  <si>
    <t>SB_OHBusBadDebts_FC08</t>
  </si>
  <si>
    <t>SB_OHBusBadDebts_FC09</t>
  </si>
  <si>
    <t>SB_OHBusBadDebts_FC10</t>
  </si>
  <si>
    <t>SB_OHBusOthExp_ACT1</t>
  </si>
  <si>
    <t>SB_OHBusOthExp_ACT2</t>
  </si>
  <si>
    <t>SB_OHBusOthExp_ACT3</t>
  </si>
  <si>
    <t>SB_OHBusOthExp_FC01</t>
  </si>
  <si>
    <t>SB_OHBusOthExp_FC02</t>
  </si>
  <si>
    <t>SB_OHBusOthExp_FC03</t>
  </si>
  <si>
    <t>SB_OHBusOthExp_FC04</t>
  </si>
  <si>
    <t>SB_OHBusOthExp_FC05</t>
  </si>
  <si>
    <t>SB_OHBusOthExp_FC06</t>
  </si>
  <si>
    <t>SB_OHBusOthExp_FC07</t>
  </si>
  <si>
    <t>SB_OHBusOthExp_FC08</t>
  </si>
  <si>
    <t>SB_OHBusOthExp_FC09</t>
  </si>
  <si>
    <t>SB_OHBusOthExp_FC10</t>
  </si>
  <si>
    <t>SB_OHBusOperatingExp_ACT1</t>
  </si>
  <si>
    <t>SB_OHBusOperatingExp_ACT2</t>
  </si>
  <si>
    <t>SB_OHBusOperatingExp_ACT3</t>
  </si>
  <si>
    <t>SB_OHBusContribSurpDefTotal_ACT1</t>
  </si>
  <si>
    <t>SB_OHBusContribSurpDefTotal_ACT2</t>
  </si>
  <si>
    <t>SB_OHBusContribSurpDefTotal_ACT3</t>
  </si>
  <si>
    <t>SB_OHBusContribSurpDefTotal_FC01</t>
  </si>
  <si>
    <t>SB_OHBusContribSurpDefTotal_FC02</t>
  </si>
  <si>
    <t>SB_OHBusContribSurpDefTotal_FC03</t>
  </si>
  <si>
    <t>SB_OHBusContribSurpDefTotal_FC04</t>
  </si>
  <si>
    <t>SB_OHBusContribSurpDefTotal_FC05</t>
  </si>
  <si>
    <t>SB_OHBusContribSurpDefTotal_FC06</t>
  </si>
  <si>
    <t>SB_OHBusContribSurpDefTotal_FC07</t>
  </si>
  <si>
    <t>SB_OHBusContribSurpDefTotal_FC08</t>
  </si>
  <si>
    <t>SB_OHBusContribSurpDefTotal_FC09</t>
  </si>
  <si>
    <t>SB_OHBusContribSurpDefTotal_FC10</t>
  </si>
  <si>
    <t>SB_OHBusContribSurpDefOp_ACT1</t>
  </si>
  <si>
    <t>SB_OHBusContribSurpDefOp_ACT2</t>
  </si>
  <si>
    <t>SB_OHBusContribSurpDefOp_ACT3</t>
  </si>
  <si>
    <t>SB_OHBusContribSurpDefOp_FC01</t>
  </si>
  <si>
    <t>SB_OHBusContribSurpDefOp_FC02</t>
  </si>
  <si>
    <t>SB_OHBusContribSurpDefOp_FC03</t>
  </si>
  <si>
    <t>SB_OHBusContribSurpDefOp_FC04</t>
  </si>
  <si>
    <t>SB_OHBusContribSurpDefOp_FC05</t>
  </si>
  <si>
    <t>SB_OHBusContribSurpDefOp_FC06</t>
  </si>
  <si>
    <t>SB_OHBusContribSurpDefOp_FC07</t>
  </si>
  <si>
    <t>SB_OHBusContribSurpDefOp_FC08</t>
  </si>
  <si>
    <t>SB_OHBusContribSurpDefOp_FC09</t>
  </si>
  <si>
    <t>SB_OHBusContribSurpDefOp_FC10</t>
  </si>
  <si>
    <t>SB_OHBusDepreciation_ACT1</t>
  </si>
  <si>
    <t>SB_OHBusDepreciation_ACT2</t>
  </si>
  <si>
    <t>SB_OHBusDepreciation_ACT3</t>
  </si>
  <si>
    <t>SB_OHBusDepreciation_FC01</t>
  </si>
  <si>
    <t>SB_OHBusDepreciation_FC02</t>
  </si>
  <si>
    <t>SB_OHBusDepreciation_FC03</t>
  </si>
  <si>
    <t>SB_OHBusDepreciation_FC04</t>
  </si>
  <si>
    <t>SB_OHBusDepreciation_FC05</t>
  </si>
  <si>
    <t>SB_OHBusDepreciation_FC06</t>
  </si>
  <si>
    <t>SB_OHBusDepreciation_FC07</t>
  </si>
  <si>
    <t>SB_OHBusDepreciation_FC08</t>
  </si>
  <si>
    <t>SB_OHBusDepreciation_FC09</t>
  </si>
  <si>
    <t>SB_OHBusDepreciation_FC10</t>
  </si>
  <si>
    <t>SB_OHBusInterestExp_ACT1</t>
  </si>
  <si>
    <t>SB_OHBusInterestExp_ACT2</t>
  </si>
  <si>
    <t>SB_OHBusInterestExp_ACT3</t>
  </si>
  <si>
    <t>SB_OHBusInterestExp_FC01</t>
  </si>
  <si>
    <t>SB_OHBusInterestExp_FC02</t>
  </si>
  <si>
    <t>SB_OHBusInterestExp_FC03</t>
  </si>
  <si>
    <t>SB_OHBusInterestExp_FC04</t>
  </si>
  <si>
    <t>SB_OHBusInterestExp_FC05</t>
  </si>
  <si>
    <t>SB_OHBusInterestExp_FC06</t>
  </si>
  <si>
    <t>SB_OHBusInterestExp_FC07</t>
  </si>
  <si>
    <t>SB_OHBusInterestExp_FC08</t>
  </si>
  <si>
    <t>SB_OHBusInterestExp_FC09</t>
  </si>
  <si>
    <t>SB_OHBusInterestExp_FC10</t>
  </si>
  <si>
    <t>SB_OHBusNetSurpDef_ACT1</t>
  </si>
  <si>
    <t>SB_OHBusNetSurpDef_ACT2</t>
  </si>
  <si>
    <t>SB_OHBusNetSurpDef_ACT3</t>
  </si>
  <si>
    <t>SB_OHBusNetSurpDef_FC01</t>
  </si>
  <si>
    <t>SB_OHBusNetSurpDef_FC02</t>
  </si>
  <si>
    <t>SB_OHBusNetSurpDef_FC03</t>
  </si>
  <si>
    <t>SB_OHBusNetSurpDef_FC04</t>
  </si>
  <si>
    <t>SB_OHBusNetSurpDef_FC05</t>
  </si>
  <si>
    <t>SB_OHBusNetSurpDef_FC06</t>
  </si>
  <si>
    <t>SB_OHBusNetSurpDef_FC07</t>
  </si>
  <si>
    <t>SB_OHBusNetSurpDef_FC08</t>
  </si>
  <si>
    <t>SB_OHBusNetSurpDef_FC09</t>
  </si>
  <si>
    <t>SB_OHBusNetSurpDef_FC10</t>
  </si>
  <si>
    <t>SB_OHBusNetOpSurpDef_ACT1</t>
  </si>
  <si>
    <t>SB_OHBusNetOpSurpDef_ACT2</t>
  </si>
  <si>
    <t>SB_OHBusNetOpSurpDef_ACT3</t>
  </si>
  <si>
    <t>SB_OHBusNetOpSurpDef_FC01</t>
  </si>
  <si>
    <t>SB_OHBusNetOpSurpDef_FC02</t>
  </si>
  <si>
    <t>SB_OHBusNetOpSurpDef_FC03</t>
  </si>
  <si>
    <t>SB_OHBusNetOpSurpDef_FC04</t>
  </si>
  <si>
    <t>SB_OHBusNetOpSurpDef_FC05</t>
  </si>
  <si>
    <t>SB_OHBusNetOpSurpDef_FC06</t>
  </si>
  <si>
    <t>SB_OHBusNetOpSurpDef_FC07</t>
  </si>
  <si>
    <t>SB_OHBusNetOpSurpDef_FC08</t>
  </si>
  <si>
    <t>SB_OHBusNetOpSurpDef_FC09</t>
  </si>
  <si>
    <t>SB_OHBusNetOpSurpDef_FC10</t>
  </si>
  <si>
    <t>SB_OHBusTotalManagedGov_ACT1</t>
  </si>
  <si>
    <t>SB_OHBusTotalManagedGov_ACT2</t>
  </si>
  <si>
    <t>SB_OHBusTotalManagedGov_ACT3</t>
  </si>
  <si>
    <t>SB_OHBusTotalManagedGov_FC01</t>
  </si>
  <si>
    <t>SB_OHBusTotalManagedGov_FC02</t>
  </si>
  <si>
    <t>SB_OHBusTotalManagedGov_FC03</t>
  </si>
  <si>
    <t>SB_OHBusTotalManagedGov_FC04</t>
  </si>
  <si>
    <t>SB_OHBusTotalManagedGov_FC05</t>
  </si>
  <si>
    <t>SB_OHBusTotalManagedGov_FC06</t>
  </si>
  <si>
    <t>SB_OHBusTotalManagedGov_FC07</t>
  </si>
  <si>
    <t>SB_OHBusTotalManagedGov_FC08</t>
  </si>
  <si>
    <t>SB_OHBusTotalManagedGov_FC09</t>
  </si>
  <si>
    <t>SB_OHBusTotalManagedGov_FC10</t>
  </si>
  <si>
    <t>SB_OHBusTotalManagedOth_ACT1</t>
  </si>
  <si>
    <t>SB_OHBusTotalManagedOth_ACT2</t>
  </si>
  <si>
    <t>SB_OHBusTotalManagedOth_ACT3</t>
  </si>
  <si>
    <t>SB_OHBusTotalManagedOth_FC01</t>
  </si>
  <si>
    <t>SB_OHBusTotalManagedOth_FC02</t>
  </si>
  <si>
    <t>SB_OHBusTotalManagedOth_FC03</t>
  </si>
  <si>
    <t>SB_OHBusTotalManagedOth_FC04</t>
  </si>
  <si>
    <t>SB_OHBusTotalManagedOth_FC05</t>
  </si>
  <si>
    <t>SB_OHBusTotalManagedOth_FC06</t>
  </si>
  <si>
    <t>SB_OHBusTotalManagedOth_FC07</t>
  </si>
  <si>
    <t>SB_OHBusTotalManagedOth_FC08</t>
  </si>
  <si>
    <t>SB_OHBusTotalManagedOth_FC09</t>
  </si>
  <si>
    <t>SB_OHBusTotalManagedOth_FC10</t>
  </si>
  <si>
    <t>SB_OHBusNumTenancyAgreemt_ACT1</t>
  </si>
  <si>
    <t>SB_OHBusNumTenancyAgreemt_ACT2</t>
  </si>
  <si>
    <t>SB_OHBusNumTenancyAgreemt_ACT3</t>
  </si>
  <si>
    <t>SB_OHBusNumTenancyAgreemt_FC01</t>
  </si>
  <si>
    <t>SB_OHBusNumTenancyAgreemt_FC02</t>
  </si>
  <si>
    <t>SB_OHBusNumTenancyAgreemt_FC03</t>
  </si>
  <si>
    <t>SB_OHBusNumTenancyAgreemt_FC04</t>
  </si>
  <si>
    <t>SB_OHBusNumTenancyAgreemt_FC05</t>
  </si>
  <si>
    <t>SB_OHBusNumTenancyAgreemt_FC06</t>
  </si>
  <si>
    <t>SB_OHBusNumTenancyAgreemt_FC07</t>
  </si>
  <si>
    <t>SB_OHBusNumTenancyAgreemt_FC08</t>
  </si>
  <si>
    <t>SB_OHBusNumTenancyAgreemt_FC09</t>
  </si>
  <si>
    <t>SB_OHBusNumTenancyAgreemt_FC10</t>
  </si>
  <si>
    <t>SB_OHBusAvgNumFTE_ACT1</t>
  </si>
  <si>
    <t>SB_OHBusAvgNumFTE_ACT2</t>
  </si>
  <si>
    <t>SB_OHBusAvgNumFTE_ACT3</t>
  </si>
  <si>
    <t>SB_OHBusAvgNumFTE_FC01</t>
  </si>
  <si>
    <t>SB_OHBusAvgNumFTE_FC02</t>
  </si>
  <si>
    <t>SB_OHBusAvgNumFTE_FC03</t>
  </si>
  <si>
    <t>SB_OHBusAvgNumFTE_FC04</t>
  </si>
  <si>
    <t>SB_OHBusAvgNumFTE_FC05</t>
  </si>
  <si>
    <t>SB_OHBusAvgNumFTE_FC06</t>
  </si>
  <si>
    <t>SB_OHBusAvgNumFTE_FC07</t>
  </si>
  <si>
    <t>SB_OHBusAvgNumFTE_FC08</t>
  </si>
  <si>
    <t>SB_OHBusAvgNumFTE_FC09</t>
  </si>
  <si>
    <t>SB_OHBusAvgNumFTE_FC10</t>
  </si>
  <si>
    <t>SB_ONHBusOpGrants_ACT1</t>
  </si>
  <si>
    <t>SB_ONHBusOpGrants_ACT2</t>
  </si>
  <si>
    <t>SB_ONHBusOpGrants_ACT3</t>
  </si>
  <si>
    <t>SB_ONHBusOpGrants_FC01</t>
  </si>
  <si>
    <t>SB_ONHBusOpGrants_FC02</t>
  </si>
  <si>
    <t>SB_ONHBusOpGrants_FC03</t>
  </si>
  <si>
    <t>SB_ONHBusOpGrants_FC04</t>
  </si>
  <si>
    <t>SB_ONHBusOpGrants_FC05</t>
  </si>
  <si>
    <t>SB_ONHBusOpGrants_FC06</t>
  </si>
  <si>
    <t>SB_ONHBusOpGrants_FC07</t>
  </si>
  <si>
    <t>SB_ONHBusOpGrants_FC08</t>
  </si>
  <si>
    <t>SB_ONHBusOpGrants_FC09</t>
  </si>
  <si>
    <t>SB_ONHBusOpGrants_FC10</t>
  </si>
  <si>
    <t>SB_ONHCapitalGrants_ACT1</t>
  </si>
  <si>
    <t>SB_ONHCapitalGrants_ACT2</t>
  </si>
  <si>
    <t>SB_ONHCapitalGrants_ACT3</t>
  </si>
  <si>
    <t>SB_ONHCapitalGrants_FC01</t>
  </si>
  <si>
    <t>SB_ONHCapitalGrants_FC02</t>
  </si>
  <si>
    <t>SB_ONHCapitalGrants_FC03</t>
  </si>
  <si>
    <t>SB_ONHCapitalGrants_FC04</t>
  </si>
  <si>
    <t>SB_ONHCapitalGrants_FC05</t>
  </si>
  <si>
    <t>SB_ONHCapitalGrants_FC06</t>
  </si>
  <si>
    <t>SB_ONHCapitalGrants_FC07</t>
  </si>
  <si>
    <t>SB_ONHCapitalGrants_FC08</t>
  </si>
  <si>
    <t>SB_ONHCapitalGrants_FC09</t>
  </si>
  <si>
    <t>SB_ONHCapitalGrants_FC10</t>
  </si>
  <si>
    <t>SB_ONHBusNCI_ACT1</t>
  </si>
  <si>
    <t>SB_ONHBusNCI_ACT2</t>
  </si>
  <si>
    <t>SB_ONHBusNCI_ACT3</t>
  </si>
  <si>
    <t>SB_ONHBusNCI_FC01</t>
  </si>
  <si>
    <t>SB_ONHBusNCI_FC02</t>
  </si>
  <si>
    <t>SB_ONHBusNCI_FC03</t>
  </si>
  <si>
    <t>SB_ONHBusNCI_FC04</t>
  </si>
  <si>
    <t>SB_ONHBusNCI_FC05</t>
  </si>
  <si>
    <t>SB_ONHBusNCI_FC06</t>
  </si>
  <si>
    <t>SB_ONHBusNCI_FC07</t>
  </si>
  <si>
    <t>SB_ONHBusNCI_FC08</t>
  </si>
  <si>
    <t>SB_ONHBusNCI_FC09</t>
  </si>
  <si>
    <t>SB_ONHBusNCI_FC10</t>
  </si>
  <si>
    <t>SB_ONHBusOthRev_ACT1</t>
  </si>
  <si>
    <t>SB_ONHBusOthRev_ACT2</t>
  </si>
  <si>
    <t>SB_ONHBusOthRev_ACT3</t>
  </si>
  <si>
    <t>SB_ONHBusOthRev_FC01</t>
  </si>
  <si>
    <t>SB_ONHBusOthRev_FC02</t>
  </si>
  <si>
    <t>SB_ONHBusOthRev_FC03</t>
  </si>
  <si>
    <t>SB_ONHBusOthRev_FC04</t>
  </si>
  <si>
    <t>SB_ONHBusOthRev_FC05</t>
  </si>
  <si>
    <t>SB_ONHBusOthRev_FC06</t>
  </si>
  <si>
    <t>SB_ONHBusOthRev_FC07</t>
  </si>
  <si>
    <t>SB_ONHBusOthRev_FC08</t>
  </si>
  <si>
    <t>SB_ONHBusOthRev_FC09</t>
  </si>
  <si>
    <t>SB_ONHBusOthRev_FC10</t>
  </si>
  <si>
    <t>SB_ONHBusTotalIncome_ACT1</t>
  </si>
  <si>
    <t>SB_ONHBusTotalIncome_ACT2</t>
  </si>
  <si>
    <t>SB_ONHBusTotalIncome_ACT3</t>
  </si>
  <si>
    <t>SB_ONHBusTotalIncome_FC01</t>
  </si>
  <si>
    <t>SB_ONHBusTotalIncome_FC02</t>
  </si>
  <si>
    <t>SB_ONHBusTotalIncome_FC03</t>
  </si>
  <si>
    <t>SB_ONHBusTotalIncome_FC04</t>
  </si>
  <si>
    <t>SB_ONHBusTotalIncome_FC05</t>
  </si>
  <si>
    <t>SB_ONHBusTotalIncome_FC06</t>
  </si>
  <si>
    <t>SB_ONHBusTotalIncome_FC07</t>
  </si>
  <si>
    <t>SB_ONHBusTotalIncome_FC08</t>
  </si>
  <si>
    <t>SB_ONHBusTotalIncome_FC09</t>
  </si>
  <si>
    <t>SB_ONHBusTotalIncome_FC10</t>
  </si>
  <si>
    <t>SB_ONHBusEmployeeExp_ACT1</t>
  </si>
  <si>
    <t>SB_ONHBusEmployeeExp_ACT2</t>
  </si>
  <si>
    <t>SB_ONHBusEmployeeExp_ACT3</t>
  </si>
  <si>
    <t>SB_ONHBusEmployeeExp_FC01</t>
  </si>
  <si>
    <t>SB_ONHBusEmployeeExp_FC02</t>
  </si>
  <si>
    <t>SB_ONHBusEmployeeExp_FC03</t>
  </si>
  <si>
    <t>SB_ONHBusEmployeeExp_FC04</t>
  </si>
  <si>
    <t>SB_ONHBusEmployeeExp_FC05</t>
  </si>
  <si>
    <t>SB_ONHBusEmployeeExp_FC06</t>
  </si>
  <si>
    <t>SB_ONHBusEmployeeExp_FC07</t>
  </si>
  <si>
    <t>SB_ONHBusEmployeeExp_FC08</t>
  </si>
  <si>
    <t>SB_ONHBusEmployeeExp_FC09</t>
  </si>
  <si>
    <t>SB_ONHBusEmployeeExp_FC10</t>
  </si>
  <si>
    <t>SB_ONHBusApportCoprOverhead_ACT1</t>
  </si>
  <si>
    <t>SB_ONHBusApportCoprOverhead_ACT2</t>
  </si>
  <si>
    <t>SB_ONHBusApportCoprOverhead_ACT3</t>
  </si>
  <si>
    <t>SB_ONHBusApportCoprOverhead_FC01</t>
  </si>
  <si>
    <t>SB_ONHBusApportCoprOverhead_FC02</t>
  </si>
  <si>
    <t>SB_ONHBusApportCoprOverhead_FC03</t>
  </si>
  <si>
    <t>SB_ONHBusApportCoprOverhead_FC04</t>
  </si>
  <si>
    <t>SB_ONHBusApportCoprOverhead_FC05</t>
  </si>
  <si>
    <t>SB_ONHBusApportCoprOverhead_FC06</t>
  </si>
  <si>
    <t>SB_ONHBusApportCoprOverhead_FC07</t>
  </si>
  <si>
    <t>SB_ONHBusApportCoprOverhead_FC08</t>
  </si>
  <si>
    <t>SB_ONHBusApportCoprOverhead_FC09</t>
  </si>
  <si>
    <t>SB_ONHBusApportCoprOverhead_FC10</t>
  </si>
  <si>
    <t>SB_ONHBusOthExp_ACT1</t>
  </si>
  <si>
    <t>SB_ONHBusOthExp_ACT2</t>
  </si>
  <si>
    <t>SB_ONHBusOthExp_ACT3</t>
  </si>
  <si>
    <t>SB_ONHBusOthExp_FC01</t>
  </si>
  <si>
    <t>SB_ONHBusOthExp_FC02</t>
  </si>
  <si>
    <t>SB_ONHBusOthExp_FC03</t>
  </si>
  <si>
    <t>SB_ONHBusOthExp_FC04</t>
  </si>
  <si>
    <t>SB_ONHBusOthExp_FC05</t>
  </si>
  <si>
    <t>SB_ONHBusOthExp_FC06</t>
  </si>
  <si>
    <t>SB_ONHBusOthExp_FC07</t>
  </si>
  <si>
    <t>SB_ONHBusOthExp_FC08</t>
  </si>
  <si>
    <t>SB_ONHBusOthExp_FC09</t>
  </si>
  <si>
    <t>SB_ONHBusOthExp_FC10</t>
  </si>
  <si>
    <t>SB_ONHBusOperatingExp_ACT1</t>
  </si>
  <si>
    <t>SB_ONHBusOperatingExp_ACT2</t>
  </si>
  <si>
    <t>SB_ONHBusOperatingExp_ACT3</t>
  </si>
  <si>
    <t>SB_ONHBusOperatingExp_FC01</t>
  </si>
  <si>
    <t>SB_ONHBusOperatingExp_FC02</t>
  </si>
  <si>
    <t>SB_ONHBusOperatingExp_FC03</t>
  </si>
  <si>
    <t>SB_ONHBusOperatingExp_FC04</t>
  </si>
  <si>
    <t>SB_ONHBusOperatingExp_FC05</t>
  </si>
  <si>
    <t>SB_ONHBusOperatingExp_FC06</t>
  </si>
  <si>
    <t>SB_ONHBusOperatingExp_FC07</t>
  </si>
  <si>
    <t>SB_ONHBusOperatingExp_FC08</t>
  </si>
  <si>
    <t>SB_ONHBusOperatingExp_FC09</t>
  </si>
  <si>
    <t>SB_ONHBusOperatingExp_FC10</t>
  </si>
  <si>
    <t>SB_SalariesWages__c</t>
  </si>
  <si>
    <t>SB_RentUtilities__c</t>
  </si>
  <si>
    <t>SB_TotalCorpOverheads__c</t>
  </si>
  <si>
    <t>SB_LTHOwnedRentRev__c</t>
  </si>
  <si>
    <t>SB_LTHOwnedOpGrants__c</t>
  </si>
  <si>
    <t>SB_LTHOwnedCapGrants__c</t>
  </si>
  <si>
    <t>SB_LTHOwnedNRASSubsidy__c</t>
  </si>
  <si>
    <t>SB_LTHOwnedNCI__c</t>
  </si>
  <si>
    <t>SB_LTHOwnedOthRev__c</t>
  </si>
  <si>
    <t>SB_LTHOwnedTotalIncome__c</t>
  </si>
  <si>
    <t>SB_LTHOwnedPropertyExp__c</t>
  </si>
  <si>
    <t>SB_LTHOwnedRespMaint__c</t>
  </si>
  <si>
    <t>SB_LTHOwnedNonCapMaint__c</t>
  </si>
  <si>
    <t>SB_LTHOwnedEmployeeExp__c</t>
  </si>
  <si>
    <t>SB_LTHOwnedApportCoprOverhead__c</t>
  </si>
  <si>
    <t>SB_LTHOwnedBadDebts__c</t>
  </si>
  <si>
    <t>SB_LTHOwnedOthExp__c</t>
  </si>
  <si>
    <t>SB_LTHOwnedOperatingExp__c</t>
  </si>
  <si>
    <t>SB_LTHOwnedContribSurpDefTotal__c</t>
  </si>
  <si>
    <t>SB_LTHOwnedContribSurpDefOp__c</t>
  </si>
  <si>
    <t>SB_LTHOwnedDepreciation__c</t>
  </si>
  <si>
    <t>SB_LTHOwnedInterestExp__c</t>
  </si>
  <si>
    <t>SB_LTHOwnedNetSurpDef__c</t>
  </si>
  <si>
    <t>SB_LTHOwnedNetOpSurpDef__c</t>
  </si>
  <si>
    <t>SB_LTHOwnedTotalDevAcquired__c</t>
  </si>
  <si>
    <t>SB_LTHOwnedTotalTrans__c</t>
  </si>
  <si>
    <t>SB_LTHOwnedNumTenancyAgreemt__c</t>
  </si>
  <si>
    <t>SB_LTHOwnedAvgNumFTE__c</t>
  </si>
  <si>
    <t>SB_LTHMngedRentRev__c</t>
  </si>
  <si>
    <t>SB_LTHMngedOpGrants__c</t>
  </si>
  <si>
    <t>SB_LTHMngedSvcIncomeFees__c</t>
  </si>
  <si>
    <t>SB_LTHMngedNCI__c</t>
  </si>
  <si>
    <t>SB_LTHMngedOthRev__c</t>
  </si>
  <si>
    <t>SB_LTHMngedTotalIncome__c</t>
  </si>
  <si>
    <t>SB_LTHMngedPropertyExp__c</t>
  </si>
  <si>
    <t>SB_LTHMngedRespMaint__c</t>
  </si>
  <si>
    <t>SB_LTHMngedNonCapMaint__c</t>
  </si>
  <si>
    <t>SB_LTHMngedEmployeeExp__c</t>
  </si>
  <si>
    <t>SB_LTHMngedApportCoprOverhead__c</t>
  </si>
  <si>
    <t>SB_LTHMngedBadDebts__c</t>
  </si>
  <si>
    <t>SB_LTHMngedOthExp__c</t>
  </si>
  <si>
    <t>SB_LTHMngedOperatingExp__c</t>
  </si>
  <si>
    <t>SB_LTHMngedContribSurpDefTotal__c</t>
  </si>
  <si>
    <t>SB_LTHMngedContribSurpDefOp__c</t>
  </si>
  <si>
    <t>SB_LTHMngedDepreciation__c</t>
  </si>
  <si>
    <t>SB_LTHMngedInterestExp__c</t>
  </si>
  <si>
    <t>SB_LTHMngedNetSurpDef__c</t>
  </si>
  <si>
    <t>SB_LTHMngedNetOpSurpDef__c</t>
  </si>
  <si>
    <t>SB_LTHMngedTotalManagedGov__c</t>
  </si>
  <si>
    <t>SB_LTHMngedTotalManagedOth__c</t>
  </si>
  <si>
    <t>SB_LTHMngedNumTenancyAgreemt__c</t>
  </si>
  <si>
    <t>SB_LTHMngedAvgNumFTE__c</t>
  </si>
  <si>
    <t>SB_OHBusRentRev__c</t>
  </si>
  <si>
    <t>SB_OHBusOpGrants__c</t>
  </si>
  <si>
    <t>SB_OHBusSvcIncomeFees__c</t>
  </si>
  <si>
    <t>SB_OHBusNCI__c</t>
  </si>
  <si>
    <t>SB_OHBusOthRev__c</t>
  </si>
  <si>
    <t>SB_OHBusTotalIncome__c</t>
  </si>
  <si>
    <t>SB_OHBusPropertyExp__c</t>
  </si>
  <si>
    <t>SB_OHBusRespMaint__c</t>
  </si>
  <si>
    <t>SB_OHBusNonCapMaint__c</t>
  </si>
  <si>
    <t>SB_OHBusEmployeeExp__c</t>
  </si>
  <si>
    <t>SB_OHBusApportCoprOverhead__c</t>
  </si>
  <si>
    <t>SB_OHBusBadDebts__c</t>
  </si>
  <si>
    <t>SB_OHBusOthExp__c</t>
  </si>
  <si>
    <t>SB_OHBusOperatingExp__c</t>
  </si>
  <si>
    <t>SB_OHBusContribSurpDefTotal__c</t>
  </si>
  <si>
    <t>SB_OHBusContribSurpDefOp__c</t>
  </si>
  <si>
    <t>SB_OHBusDepreciation__c</t>
  </si>
  <si>
    <t>SB_OHBusInterestExp__c</t>
  </si>
  <si>
    <t>SB_OHBusNetSurpDef__c</t>
  </si>
  <si>
    <t>SB_OHBusNetOpSurpDef__c</t>
  </si>
  <si>
    <t>SB_OHBusTotalManagedGov__c</t>
  </si>
  <si>
    <t>SB_OHBusTotalManagedOth__c</t>
  </si>
  <si>
    <t>SB_OHBusNumTenancyAgreemt__c</t>
  </si>
  <si>
    <t>SB_OHBusAvgNumFTE__c</t>
  </si>
  <si>
    <t>SB_ONHBusOpGrants__c</t>
  </si>
  <si>
    <t>SB_ONHCapitalGrants__c</t>
  </si>
  <si>
    <t>SB_ONHBusNCI__c</t>
  </si>
  <si>
    <t>SB_ONHBusOthRev__c</t>
  </si>
  <si>
    <t>SB_ONHBusTotalIncome__c</t>
  </si>
  <si>
    <t>SB_ONHBusEmployeeExp__c</t>
  </si>
  <si>
    <t>SB_ONHBusApportCoprOverhead__c</t>
  </si>
  <si>
    <t>SB_ONHBusOthExp__c</t>
  </si>
  <si>
    <t>SB_ONHBusOperatingExp__c</t>
  </si>
  <si>
    <t>SB_ONHBusContribSurpDefTotal__c</t>
  </si>
  <si>
    <t>SB_ONHBusContribSurpDefOp__c</t>
  </si>
  <si>
    <t>SB_ONHBusDepreciation__c</t>
  </si>
  <si>
    <t>SB_ONHBusInterestExp__c</t>
  </si>
  <si>
    <t>SB_ONHBusNetSurpDef__c</t>
  </si>
  <si>
    <t>SB_ONHBusNetOpSurpDef__c</t>
  </si>
  <si>
    <t>SB_ONHBusAvgNumFTE__c</t>
  </si>
  <si>
    <t>SB_AvgNumCorpFTE__c</t>
  </si>
  <si>
    <t>SB_CorpCharges__c</t>
  </si>
  <si>
    <t>SB_OthCorpOverhead__c</t>
  </si>
  <si>
    <t>Other unusual and non-operating items</t>
  </si>
  <si>
    <t>Housing assets at cost/fair value</t>
  </si>
  <si>
    <t>Housing assets - Accumulated depreciation</t>
  </si>
  <si>
    <t>Current loan liabilities - Housing</t>
  </si>
  <si>
    <t>Loan liabilities - Housing</t>
  </si>
  <si>
    <t>Housing assets - Written down value (WDV)</t>
  </si>
  <si>
    <t>Profit/ (Loss) on disposal of housing assets</t>
  </si>
  <si>
    <t>Other fixed and intangible assets at cost/fair value</t>
  </si>
  <si>
    <t>Depreciation and amortisation - Other fixed and intangible assets</t>
  </si>
  <si>
    <t>Segment Surplus/ (Deficit)</t>
  </si>
  <si>
    <r>
      <t xml:space="preserve">Segment </t>
    </r>
    <r>
      <rPr>
        <b/>
        <u/>
        <sz val="10"/>
        <rFont val="Trebuchet MS"/>
        <family val="2"/>
      </rPr>
      <t>Operating</t>
    </r>
    <r>
      <rPr>
        <b/>
        <sz val="10"/>
        <rFont val="Trebuchet MS"/>
        <family val="2"/>
      </rPr>
      <t xml:space="preserve"> Surplus/ (Deficit)</t>
    </r>
  </si>
  <si>
    <t>Housing investments</t>
  </si>
  <si>
    <t>(Profit)/ Loss on disposal of housing assets</t>
  </si>
  <si>
    <t>Number of non housing properties to be developed</t>
  </si>
  <si>
    <t>Total cost of new non housing units (GST exclusive)</t>
  </si>
  <si>
    <t>Development Assumptions - Non housing units and other fixed assets</t>
  </si>
  <si>
    <t>Total cost of new housing units (GST exclusive)</t>
  </si>
  <si>
    <r>
      <t xml:space="preserve">Development Assumptions - housing units   </t>
    </r>
    <r>
      <rPr>
        <i/>
        <sz val="10"/>
        <rFont val="Trebuchet MS"/>
        <family val="2"/>
      </rPr>
      <t>(For the purpose of this worksheet, please match funding income to capital expenditure)</t>
    </r>
  </si>
  <si>
    <t>Operating EBITDA/ Housing assets (WDV)</t>
  </si>
  <si>
    <t>Other non-housing business</t>
  </si>
  <si>
    <t>='Segmented Business Analysis'!$A$93</t>
  </si>
  <si>
    <t>='Consolidated Business Analysis'!$C$11</t>
  </si>
  <si>
    <t>='Consolidated Business Analysis'!$D$11</t>
  </si>
  <si>
    <t>='Consolidated Business Analysis'!$E$11</t>
  </si>
  <si>
    <t>='Consolidated Business Analysis'!$H$11</t>
  </si>
  <si>
    <t>='Consolidated Business Analysis'!$I$11</t>
  </si>
  <si>
    <t>='Consolidated Business Analysis'!$J$11</t>
  </si>
  <si>
    <t>='Consolidated Business Analysis'!$K$11</t>
  </si>
  <si>
    <t>='Consolidated Business Analysis'!$L$11</t>
  </si>
  <si>
    <t>='Consolidated Business Analysis'!$M$11</t>
  </si>
  <si>
    <t>='Consolidated Business Analysis'!$N$11</t>
  </si>
  <si>
    <t>='Consolidated Business Analysis'!$O$11</t>
  </si>
  <si>
    <t>='Consolidated Business Analysis'!$P$11</t>
  </si>
  <si>
    <t>='Consolidated Business Analysis'!$Q$11</t>
  </si>
  <si>
    <t>='Consolidated Business Analysis'!$L$10</t>
  </si>
  <si>
    <t>='Consolidated Business Analysis'!$M$10</t>
  </si>
  <si>
    <t>='Consolidated Business Analysis'!$N$10</t>
  </si>
  <si>
    <t>='Consolidated Business Analysis'!$O$10</t>
  </si>
  <si>
    <t>='Consolidated Business Analysis'!$P$10</t>
  </si>
  <si>
    <t>='Consolidated Business Analysis'!$Q$10</t>
  </si>
  <si>
    <t>='Segmented Business Analysis'!$C$19</t>
  </si>
  <si>
    <t>='Segmented Business Analysis'!$D$19</t>
  </si>
  <si>
    <t>='Segmented Business Analysis'!$E$19</t>
  </si>
  <si>
    <t>='Segmented Business Analysis'!$H$19</t>
  </si>
  <si>
    <t>='Segmented Business Analysis'!$I$19</t>
  </si>
  <si>
    <t>='Segmented Business Analysis'!$J$19</t>
  </si>
  <si>
    <t>='Segmented Business Analysis'!$K$19</t>
  </si>
  <si>
    <t>='Segmented Business Analysis'!$L$19</t>
  </si>
  <si>
    <t>='Segmented Business Analysis'!$M$19</t>
  </si>
  <si>
    <t>='Segmented Business Analysis'!$N$19</t>
  </si>
  <si>
    <t>='Segmented Business Analysis'!$O$19</t>
  </si>
  <si>
    <t>='Segmented Business Analysis'!$P$19</t>
  </si>
  <si>
    <t>='Segmented Business Analysis'!$Q$19</t>
  </si>
  <si>
    <t>='Segmented Business Analysis'!$C$16</t>
  </si>
  <si>
    <t>='Segmented Business Analysis'!$D$16</t>
  </si>
  <si>
    <t>='Segmented Business Analysis'!$E$16</t>
  </si>
  <si>
    <t>='Segmented Business Analysis'!$H$16</t>
  </si>
  <si>
    <t>='Segmented Business Analysis'!$I$16</t>
  </si>
  <si>
    <t>='Segmented Business Analysis'!$J$16</t>
  </si>
  <si>
    <t>='Segmented Business Analysis'!$K$16</t>
  </si>
  <si>
    <t>='Segmented Business Analysis'!$L$16</t>
  </si>
  <si>
    <t>='Segmented Business Analysis'!$M$16</t>
  </si>
  <si>
    <t>='Segmented Business Analysis'!$N$16</t>
  </si>
  <si>
    <t>='Segmented Business Analysis'!$O$16</t>
  </si>
  <si>
    <t>='Segmented Business Analysis'!$P$16</t>
  </si>
  <si>
    <t>='Segmented Business Analysis'!$Q$16</t>
  </si>
  <si>
    <t>='Segmented Business Analysis'!$C$10</t>
  </si>
  <si>
    <t>='Segmented Business Analysis'!$D$10</t>
  </si>
  <si>
    <t>='Segmented Business Analysis'!$E$10</t>
  </si>
  <si>
    <t>='Segmented Business Analysis'!$H$10</t>
  </si>
  <si>
    <t>='Segmented Business Analysis'!$I$10</t>
  </si>
  <si>
    <t>='Segmented Business Analysis'!$J$10</t>
  </si>
  <si>
    <t>='Segmented Business Analysis'!$K$10</t>
  </si>
  <si>
    <t>='Segmented Business Analysis'!$C$72</t>
  </si>
  <si>
    <t>='Segmented Business Analysis'!$D$72</t>
  </si>
  <si>
    <t>='Segmented Business Analysis'!$E$72</t>
  </si>
  <si>
    <t>='Segmented Business Analysis'!$H$72</t>
  </si>
  <si>
    <t>='Segmented Business Analysis'!$I$72</t>
  </si>
  <si>
    <t>='Segmented Business Analysis'!$J$72</t>
  </si>
  <si>
    <t>='Segmented Business Analysis'!$K$72</t>
  </si>
  <si>
    <t>='Segmented Business Analysis'!$L$72</t>
  </si>
  <si>
    <t>='Segmented Business Analysis'!$M$72</t>
  </si>
  <si>
    <t>='Segmented Business Analysis'!$N$72</t>
  </si>
  <si>
    <t>='Segmented Business Analysis'!$O$72</t>
  </si>
  <si>
    <t>='Segmented Business Analysis'!$P$72</t>
  </si>
  <si>
    <t>='Segmented Business Analysis'!$Q$72</t>
  </si>
  <si>
    <t>='Segmented Business Analysis'!$C$91</t>
  </si>
  <si>
    <t>='Segmented Business Analysis'!$D$91</t>
  </si>
  <si>
    <t>='Segmented Business Analysis'!$E$91</t>
  </si>
  <si>
    <t>='Segmented Business Analysis'!$H$91</t>
  </si>
  <si>
    <t>='Segmented Business Analysis'!$I$91</t>
  </si>
  <si>
    <t>='Segmented Business Analysis'!$J$91</t>
  </si>
  <si>
    <t>='Segmented Business Analysis'!$K$91</t>
  </si>
  <si>
    <t>='Segmented Business Analysis'!$L$91</t>
  </si>
  <si>
    <t>='Segmented Business Analysis'!$M$91</t>
  </si>
  <si>
    <t>='Segmented Business Analysis'!$N$91</t>
  </si>
  <si>
    <t>='Segmented Business Analysis'!$O$91</t>
  </si>
  <si>
    <t>='Segmented Business Analysis'!$P$91</t>
  </si>
  <si>
    <t>='Segmented Business Analysis'!$Q$91</t>
  </si>
  <si>
    <t>='Segmented Business Analysis'!$C$73</t>
  </si>
  <si>
    <t>='Segmented Business Analysis'!$D$73</t>
  </si>
  <si>
    <t>='Segmented Business Analysis'!$E$73</t>
  </si>
  <si>
    <t>='Segmented Business Analysis'!$H$73</t>
  </si>
  <si>
    <t>='Segmented Business Analysis'!$I$73</t>
  </si>
  <si>
    <t>='Segmented Business Analysis'!$J$73</t>
  </si>
  <si>
    <t>='Segmented Business Analysis'!$K$73</t>
  </si>
  <si>
    <t>='Segmented Business Analysis'!$L$73</t>
  </si>
  <si>
    <t>='Segmented Business Analysis'!$M$73</t>
  </si>
  <si>
    <t>='Segmented Business Analysis'!$N$73</t>
  </si>
  <si>
    <t>='Segmented Business Analysis'!$O$73</t>
  </si>
  <si>
    <t>='Segmented Business Analysis'!$P$73</t>
  </si>
  <si>
    <t>='Segmented Business Analysis'!$Q$73</t>
  </si>
  <si>
    <t>='Segmented Business Analysis'!$C$78</t>
  </si>
  <si>
    <t>='Segmented Business Analysis'!$D$78</t>
  </si>
  <si>
    <t>='Segmented Business Analysis'!$E$78</t>
  </si>
  <si>
    <t>='Segmented Business Analysis'!$H$78</t>
  </si>
  <si>
    <t>='Segmented Business Analysis'!$I$78</t>
  </si>
  <si>
    <t>='Segmented Business Analysis'!$J$78</t>
  </si>
  <si>
    <t>='Segmented Business Analysis'!$K$78</t>
  </si>
  <si>
    <t>='Segmented Business Analysis'!$L$78</t>
  </si>
  <si>
    <t>='Segmented Business Analysis'!$M$78</t>
  </si>
  <si>
    <t>='Segmented Business Analysis'!$N$78</t>
  </si>
  <si>
    <t>='Segmented Business Analysis'!$O$78</t>
  </si>
  <si>
    <t>='Segmented Business Analysis'!$P$78</t>
  </si>
  <si>
    <t>='Segmented Business Analysis'!$Q$78</t>
  </si>
  <si>
    <t>='Segmented Business Analysis'!$A$78</t>
  </si>
  <si>
    <t>='Segmented Business Analysis'!$C$77</t>
  </si>
  <si>
    <t>='Segmented Business Analysis'!$D$77</t>
  </si>
  <si>
    <t>='Segmented Business Analysis'!$E$77</t>
  </si>
  <si>
    <t>='Segmented Business Analysis'!$H$77</t>
  </si>
  <si>
    <t>='Segmented Business Analysis'!$I$77</t>
  </si>
  <si>
    <t>='Segmented Business Analysis'!$J$77</t>
  </si>
  <si>
    <t>='Segmented Business Analysis'!$K$77</t>
  </si>
  <si>
    <t>='Segmented Business Analysis'!$L$77</t>
  </si>
  <si>
    <t>='Segmented Business Analysis'!$M$77</t>
  </si>
  <si>
    <t>='Segmented Business Analysis'!$N$77</t>
  </si>
  <si>
    <t>='Segmented Business Analysis'!$O$77</t>
  </si>
  <si>
    <t>='Segmented Business Analysis'!$P$77</t>
  </si>
  <si>
    <t>='Segmented Business Analysis'!$Q$77</t>
  </si>
  <si>
    <t>='Segmented Business Analysis'!$C$80</t>
  </si>
  <si>
    <t>='Segmented Business Analysis'!$D$80</t>
  </si>
  <si>
    <t>='Segmented Business Analysis'!$E$80</t>
  </si>
  <si>
    <t>='Segmented Business Analysis'!$H$80</t>
  </si>
  <si>
    <t>='Segmented Business Analysis'!$I$80</t>
  </si>
  <si>
    <t>='Segmented Business Analysis'!$J$80</t>
  </si>
  <si>
    <t>='Segmented Business Analysis'!$K$80</t>
  </si>
  <si>
    <t>='Segmented Business Analysis'!$L$80</t>
  </si>
  <si>
    <t>='Segmented Business Analysis'!$M$80</t>
  </si>
  <si>
    <t>='Segmented Business Analysis'!$N$80</t>
  </si>
  <si>
    <t>='Segmented Business Analysis'!$O$80</t>
  </si>
  <si>
    <t>='Segmented Business Analysis'!$P$80</t>
  </si>
  <si>
    <t>='Segmented Business Analysis'!$Q$80</t>
  </si>
  <si>
    <t>='Segmented Business Analysis'!$C$70</t>
  </si>
  <si>
    <t>='Segmented Business Analysis'!$D$70</t>
  </si>
  <si>
    <t>='Segmented Business Analysis'!$E$70</t>
  </si>
  <si>
    <t>='Segmented Business Analysis'!$H$70</t>
  </si>
  <si>
    <t>='Segmented Business Analysis'!$I$70</t>
  </si>
  <si>
    <t>='Segmented Business Analysis'!$J$70</t>
  </si>
  <si>
    <t>='Segmented Business Analysis'!$K$70</t>
  </si>
  <si>
    <t>='Segmented Business Analysis'!$L$70</t>
  </si>
  <si>
    <t>='Segmented Business Analysis'!$M$70</t>
  </si>
  <si>
    <t>='Segmented Business Analysis'!$N$70</t>
  </si>
  <si>
    <t>='Segmented Business Analysis'!$O$70</t>
  </si>
  <si>
    <t>='Segmented Business Analysis'!$P$70</t>
  </si>
  <si>
    <t>='Segmented Business Analysis'!$Q$70</t>
  </si>
  <si>
    <t>='Segmented Business Analysis'!$A$70</t>
  </si>
  <si>
    <t>='Segmented Business Analysis'!$C$82</t>
  </si>
  <si>
    <t>='Segmented Business Analysis'!$D$82</t>
  </si>
  <si>
    <t>='Segmented Business Analysis'!$E$82</t>
  </si>
  <si>
    <t>='Segmented Business Analysis'!$H$82</t>
  </si>
  <si>
    <t>='Segmented Business Analysis'!$I$82</t>
  </si>
  <si>
    <t>='Segmented Business Analysis'!$J$82</t>
  </si>
  <si>
    <t>='Segmented Business Analysis'!$K$82</t>
  </si>
  <si>
    <t>='Segmented Business Analysis'!$L$82</t>
  </si>
  <si>
    <t>='Segmented Business Analysis'!$M$82</t>
  </si>
  <si>
    <t>='Segmented Business Analysis'!$N$82</t>
  </si>
  <si>
    <t>='Segmented Business Analysis'!$O$82</t>
  </si>
  <si>
    <t>='Segmented Business Analysis'!$P$82</t>
  </si>
  <si>
    <t>='Segmented Business Analysis'!$Q$82</t>
  </si>
  <si>
    <t>='Segmented Business Analysis'!$A$82</t>
  </si>
  <si>
    <t>='Segmented Business Analysis'!$C$63</t>
  </si>
  <si>
    <t>='Segmented Business Analysis'!$D$63</t>
  </si>
  <si>
    <t>='Segmented Business Analysis'!$E$63</t>
  </si>
  <si>
    <t>='Segmented Business Analysis'!$H$63</t>
  </si>
  <si>
    <t>='Segmented Business Analysis'!$I$63</t>
  </si>
  <si>
    <t>='Segmented Business Analysis'!$J$63</t>
  </si>
  <si>
    <t>='Segmented Business Analysis'!$K$63</t>
  </si>
  <si>
    <t>='Segmented Business Analysis'!$L$63</t>
  </si>
  <si>
    <t>='Segmented Business Analysis'!$M$63</t>
  </si>
  <si>
    <t>='Segmented Business Analysis'!$N$63</t>
  </si>
  <si>
    <t>='Segmented Business Analysis'!$O$63</t>
  </si>
  <si>
    <t>='Segmented Business Analysis'!$P$63</t>
  </si>
  <si>
    <t>='Segmented Business Analysis'!$Q$63</t>
  </si>
  <si>
    <t>='Segmented Business Analysis'!$C$87</t>
  </si>
  <si>
    <t>='Segmented Business Analysis'!$D$87</t>
  </si>
  <si>
    <t>='Segmented Business Analysis'!$E$87</t>
  </si>
  <si>
    <t>='Segmented Business Analysis'!$H$87</t>
  </si>
  <si>
    <t>='Segmented Business Analysis'!$I$87</t>
  </si>
  <si>
    <t>='Segmented Business Analysis'!$J$87</t>
  </si>
  <si>
    <t>='Segmented Business Analysis'!$K$87</t>
  </si>
  <si>
    <t>='Segmented Business Analysis'!$L$87</t>
  </si>
  <si>
    <t>='Segmented Business Analysis'!$M$87</t>
  </si>
  <si>
    <t>='Segmented Business Analysis'!$N$87</t>
  </si>
  <si>
    <t>='Segmented Business Analysis'!$O$87</t>
  </si>
  <si>
    <t>='Segmented Business Analysis'!$P$87</t>
  </si>
  <si>
    <t>='Segmented Business Analysis'!$Q$87</t>
  </si>
  <si>
    <t>='Segmented Business Analysis'!$C$85</t>
  </si>
  <si>
    <t>='Segmented Business Analysis'!$D$85</t>
  </si>
  <si>
    <t>='Segmented Business Analysis'!$E$85</t>
  </si>
  <si>
    <t>='Segmented Business Analysis'!$H$85</t>
  </si>
  <si>
    <t>='Segmented Business Analysis'!$I$85</t>
  </si>
  <si>
    <t>='Segmented Business Analysis'!$J$85</t>
  </si>
  <si>
    <t>='Segmented Business Analysis'!$K$85</t>
  </si>
  <si>
    <t>='Segmented Business Analysis'!$L$85</t>
  </si>
  <si>
    <t>='Segmented Business Analysis'!$M$85</t>
  </si>
  <si>
    <t>='Segmented Business Analysis'!$N$85</t>
  </si>
  <si>
    <t>='Segmented Business Analysis'!$O$85</t>
  </si>
  <si>
    <t>='Segmented Business Analysis'!$P$85</t>
  </si>
  <si>
    <t>='Segmented Business Analysis'!$Q$85</t>
  </si>
  <si>
    <t>='Segmented Business Analysis'!$C$69</t>
  </si>
  <si>
    <t>='Segmented Business Analysis'!$D$69</t>
  </si>
  <si>
    <t>='Segmented Business Analysis'!$E$69</t>
  </si>
  <si>
    <t>='Segmented Business Analysis'!$H$69</t>
  </si>
  <si>
    <t>='Segmented Business Analysis'!$I$69</t>
  </si>
  <si>
    <t>='Segmented Business Analysis'!$J$69</t>
  </si>
  <si>
    <t>='Segmented Business Analysis'!$K$69</t>
  </si>
  <si>
    <t>='Segmented Business Analysis'!$L$69</t>
  </si>
  <si>
    <t>='Segmented Business Analysis'!$M$69</t>
  </si>
  <si>
    <t>='Segmented Business Analysis'!$N$69</t>
  </si>
  <si>
    <t>='Segmented Business Analysis'!$O$69</t>
  </si>
  <si>
    <t>='Segmented Business Analysis'!$P$69</t>
  </si>
  <si>
    <t>='Segmented Business Analysis'!$Q$69</t>
  </si>
  <si>
    <t>='Segmented Business Analysis'!$C$90</t>
  </si>
  <si>
    <t>='Segmented Business Analysis'!$D$90</t>
  </si>
  <si>
    <t>='Segmented Business Analysis'!$E$90</t>
  </si>
  <si>
    <t>='Segmented Business Analysis'!$H$90</t>
  </si>
  <si>
    <t>='Segmented Business Analysis'!$I$90</t>
  </si>
  <si>
    <t>='Segmented Business Analysis'!$J$90</t>
  </si>
  <si>
    <t>='Segmented Business Analysis'!$K$90</t>
  </si>
  <si>
    <t>='Segmented Business Analysis'!$L$90</t>
  </si>
  <si>
    <t>='Segmented Business Analysis'!$M$90</t>
  </si>
  <si>
    <t>='Segmented Business Analysis'!$N$90</t>
  </si>
  <si>
    <t>='Segmented Business Analysis'!$O$90</t>
  </si>
  <si>
    <t>='Segmented Business Analysis'!$P$90</t>
  </si>
  <si>
    <t>='Segmented Business Analysis'!$Q$90</t>
  </si>
  <si>
    <t>='Segmented Business Analysis'!$A$90</t>
  </si>
  <si>
    <t>='Segmented Business Analysis'!$C$75</t>
  </si>
  <si>
    <t>='Segmented Business Analysis'!$D$75</t>
  </si>
  <si>
    <t>='Segmented Business Analysis'!$E$75</t>
  </si>
  <si>
    <t>='Segmented Business Analysis'!$H$75</t>
  </si>
  <si>
    <t>='Segmented Business Analysis'!$I$75</t>
  </si>
  <si>
    <t>='Segmented Business Analysis'!$J$75</t>
  </si>
  <si>
    <t>='Segmented Business Analysis'!$K$75</t>
  </si>
  <si>
    <t>='Segmented Business Analysis'!$L$75</t>
  </si>
  <si>
    <t>='Segmented Business Analysis'!$M$75</t>
  </si>
  <si>
    <t>='Segmented Business Analysis'!$N$75</t>
  </si>
  <si>
    <t>='Segmented Business Analysis'!$O$75</t>
  </si>
  <si>
    <t>='Segmented Business Analysis'!$P$75</t>
  </si>
  <si>
    <t>='Segmented Business Analysis'!$Q$75</t>
  </si>
  <si>
    <t>='Segmented Business Analysis'!$A$75</t>
  </si>
  <si>
    <t>='Segmented Business Analysis'!$C$61</t>
  </si>
  <si>
    <t>='Segmented Business Analysis'!$D$61</t>
  </si>
  <si>
    <t>='Segmented Business Analysis'!$E$61</t>
  </si>
  <si>
    <t>='Segmented Business Analysis'!$H$61</t>
  </si>
  <si>
    <t>='Segmented Business Analysis'!$I$61</t>
  </si>
  <si>
    <t>='Segmented Business Analysis'!$J$61</t>
  </si>
  <si>
    <t>='Segmented Business Analysis'!$K$61</t>
  </si>
  <si>
    <t>='Segmented Business Analysis'!$L$61</t>
  </si>
  <si>
    <t>='Segmented Business Analysis'!$M$61</t>
  </si>
  <si>
    <t>='Segmented Business Analysis'!$N$61</t>
  </si>
  <si>
    <t>='Segmented Business Analysis'!$O$61</t>
  </si>
  <si>
    <t>='Segmented Business Analysis'!$P$61</t>
  </si>
  <si>
    <t>='Segmented Business Analysis'!$Q$61</t>
  </si>
  <si>
    <t>='Segmented Business Analysis'!$C$74</t>
  </si>
  <si>
    <t>='Segmented Business Analysis'!$D$74</t>
  </si>
  <si>
    <t>='Segmented Business Analysis'!$E$74</t>
  </si>
  <si>
    <t>='Segmented Business Analysis'!$H$74</t>
  </si>
  <si>
    <t>='Segmented Business Analysis'!$I$74</t>
  </si>
  <si>
    <t>='Segmented Business Analysis'!$J$74</t>
  </si>
  <si>
    <t>='Segmented Business Analysis'!$K$74</t>
  </si>
  <si>
    <t>='Segmented Business Analysis'!$L$74</t>
  </si>
  <si>
    <t>='Segmented Business Analysis'!$M$74</t>
  </si>
  <si>
    <t>='Segmented Business Analysis'!$N$74</t>
  </si>
  <si>
    <t>='Segmented Business Analysis'!$O$74</t>
  </si>
  <si>
    <t>='Segmented Business Analysis'!$P$74</t>
  </si>
  <si>
    <t>='Segmented Business Analysis'!$Q$74</t>
  </si>
  <si>
    <t>='Segmented Business Analysis'!$C$64</t>
  </si>
  <si>
    <t>='Segmented Business Analysis'!$D$64</t>
  </si>
  <si>
    <t>='Segmented Business Analysis'!$E$64</t>
  </si>
  <si>
    <t>='Segmented Business Analysis'!$H$64</t>
  </si>
  <si>
    <t>='Segmented Business Analysis'!$I$64</t>
  </si>
  <si>
    <t>='Segmented Business Analysis'!$J$64</t>
  </si>
  <si>
    <t>='Segmented Business Analysis'!$K$64</t>
  </si>
  <si>
    <t>='Segmented Business Analysis'!$L$64</t>
  </si>
  <si>
    <t>='Segmented Business Analysis'!$M$64</t>
  </si>
  <si>
    <t>='Segmented Business Analysis'!$N$64</t>
  </si>
  <si>
    <t>='Segmented Business Analysis'!$O$64</t>
  </si>
  <si>
    <t>='Segmented Business Analysis'!$P$64</t>
  </si>
  <si>
    <t>='Segmented Business Analysis'!$Q$64</t>
  </si>
  <si>
    <t>='Segmented Business Analysis'!$C$67</t>
  </si>
  <si>
    <t>='Segmented Business Analysis'!$D$67</t>
  </si>
  <si>
    <t>='Segmented Business Analysis'!$E$67</t>
  </si>
  <si>
    <t>='Segmented Business Analysis'!$H$67</t>
  </si>
  <si>
    <t>='Segmented Business Analysis'!$I$67</t>
  </si>
  <si>
    <t>='Segmented Business Analysis'!$J$67</t>
  </si>
  <si>
    <t>='Segmented Business Analysis'!$K$67</t>
  </si>
  <si>
    <t>='Segmented Business Analysis'!$L$67</t>
  </si>
  <si>
    <t>='Segmented Business Analysis'!$M$67</t>
  </si>
  <si>
    <t>='Segmented Business Analysis'!$N$67</t>
  </si>
  <si>
    <t>='Segmented Business Analysis'!$O$67</t>
  </si>
  <si>
    <t>='Segmented Business Analysis'!$P$67</t>
  </si>
  <si>
    <t>='Segmented Business Analysis'!$Q$67</t>
  </si>
  <si>
    <t>='Segmented Business Analysis'!$C$59</t>
  </si>
  <si>
    <t>='Segmented Business Analysis'!$D$59</t>
  </si>
  <si>
    <t>='Segmented Business Analysis'!$E$59</t>
  </si>
  <si>
    <t>='Segmented Business Analysis'!$H$59</t>
  </si>
  <si>
    <t>='Segmented Business Analysis'!$I$59</t>
  </si>
  <si>
    <t>='Segmented Business Analysis'!$J$59</t>
  </si>
  <si>
    <t>='Segmented Business Analysis'!$K$59</t>
  </si>
  <si>
    <t>='Segmented Business Analysis'!$L$59</t>
  </si>
  <si>
    <t>='Segmented Business Analysis'!$M$59</t>
  </si>
  <si>
    <t>='Segmented Business Analysis'!$N$59</t>
  </si>
  <si>
    <t>='Segmented Business Analysis'!$O$59</t>
  </si>
  <si>
    <t>='Segmented Business Analysis'!$P$59</t>
  </si>
  <si>
    <t>='Segmented Business Analysis'!$Q$59</t>
  </si>
  <si>
    <t>='Segmented Business Analysis'!$A$59</t>
  </si>
  <si>
    <t>='Segmented Business Analysis'!$C$68</t>
  </si>
  <si>
    <t>='Segmented Business Analysis'!$D$68</t>
  </si>
  <si>
    <t>='Segmented Business Analysis'!$E$68</t>
  </si>
  <si>
    <t>='Segmented Business Analysis'!$H$68</t>
  </si>
  <si>
    <t>='Segmented Business Analysis'!$I$68</t>
  </si>
  <si>
    <t>='Segmented Business Analysis'!$J$68</t>
  </si>
  <si>
    <t>='Segmented Business Analysis'!$K$68</t>
  </si>
  <si>
    <t>='Segmented Business Analysis'!$L$68</t>
  </si>
  <si>
    <t>='Segmented Business Analysis'!$M$68</t>
  </si>
  <si>
    <t>='Segmented Business Analysis'!$N$68</t>
  </si>
  <si>
    <t>='Segmented Business Analysis'!$O$68</t>
  </si>
  <si>
    <t>='Segmented Business Analysis'!$P$68</t>
  </si>
  <si>
    <t>='Segmented Business Analysis'!$Q$68</t>
  </si>
  <si>
    <t>='Segmented Business Analysis'!$C$62</t>
  </si>
  <si>
    <t>='Segmented Business Analysis'!$D$62</t>
  </si>
  <si>
    <t>='Segmented Business Analysis'!$E$62</t>
  </si>
  <si>
    <t>='Segmented Business Analysis'!$H$62</t>
  </si>
  <si>
    <t>='Segmented Business Analysis'!$I$62</t>
  </si>
  <si>
    <t>='Segmented Business Analysis'!$J$62</t>
  </si>
  <si>
    <t>='Segmented Business Analysis'!$K$62</t>
  </si>
  <si>
    <t>='Segmented Business Analysis'!$L$62</t>
  </si>
  <si>
    <t>='Segmented Business Analysis'!$M$62</t>
  </si>
  <si>
    <t>='Segmented Business Analysis'!$N$62</t>
  </si>
  <si>
    <t>='Segmented Business Analysis'!$O$62</t>
  </si>
  <si>
    <t>='Segmented Business Analysis'!$P$62</t>
  </si>
  <si>
    <t>='Segmented Business Analysis'!$Q$62</t>
  </si>
  <si>
    <t>='Segmented Business Analysis'!$C$65</t>
  </si>
  <si>
    <t>='Segmented Business Analysis'!$D$65</t>
  </si>
  <si>
    <t>='Segmented Business Analysis'!$E$65</t>
  </si>
  <si>
    <t>='Segmented Business Analysis'!$H$65</t>
  </si>
  <si>
    <t>='Segmented Business Analysis'!$I$65</t>
  </si>
  <si>
    <t>='Segmented Business Analysis'!$J$65</t>
  </si>
  <si>
    <t>='Segmented Business Analysis'!$K$65</t>
  </si>
  <si>
    <t>='Segmented Business Analysis'!$L$65</t>
  </si>
  <si>
    <t>='Segmented Business Analysis'!$M$65</t>
  </si>
  <si>
    <t>='Segmented Business Analysis'!$N$65</t>
  </si>
  <si>
    <t>='Segmented Business Analysis'!$O$65</t>
  </si>
  <si>
    <t>='Segmented Business Analysis'!$P$65</t>
  </si>
  <si>
    <t>='Segmented Business Analysis'!$Q$65</t>
  </si>
  <si>
    <t>='Segmented Business Analysis'!$A$65</t>
  </si>
  <si>
    <t>='Segmented Business Analysis'!$C$88</t>
  </si>
  <si>
    <t>='Segmented Business Analysis'!$D$88</t>
  </si>
  <si>
    <t>='Segmented Business Analysis'!$E$88</t>
  </si>
  <si>
    <t>='Segmented Business Analysis'!$H$88</t>
  </si>
  <si>
    <t>='Segmented Business Analysis'!$I$88</t>
  </si>
  <si>
    <t>='Segmented Business Analysis'!$J$88</t>
  </si>
  <si>
    <t>='Segmented Business Analysis'!$K$88</t>
  </si>
  <si>
    <t>='Segmented Business Analysis'!$L$88</t>
  </si>
  <si>
    <t>='Segmented Business Analysis'!$M$88</t>
  </si>
  <si>
    <t>='Segmented Business Analysis'!$N$88</t>
  </si>
  <si>
    <t>='Segmented Business Analysis'!$O$88</t>
  </si>
  <si>
    <t>='Segmented Business Analysis'!$P$88</t>
  </si>
  <si>
    <t>='Segmented Business Analysis'!$Q$88</t>
  </si>
  <si>
    <t>='Segmented Business Analysis'!$C$89</t>
  </si>
  <si>
    <t>='Segmented Business Analysis'!$D$89</t>
  </si>
  <si>
    <t>='Segmented Business Analysis'!$E$89</t>
  </si>
  <si>
    <t>='Segmented Business Analysis'!$H$89</t>
  </si>
  <si>
    <t>='Segmented Business Analysis'!$I$89</t>
  </si>
  <si>
    <t>='Segmented Business Analysis'!$J$89</t>
  </si>
  <si>
    <t>='Segmented Business Analysis'!$K$89</t>
  </si>
  <si>
    <t>='Segmented Business Analysis'!$L$89</t>
  </si>
  <si>
    <t>='Segmented Business Analysis'!$M$89</t>
  </si>
  <si>
    <t>='Segmented Business Analysis'!$N$89</t>
  </si>
  <si>
    <t>='Segmented Business Analysis'!$O$89</t>
  </si>
  <si>
    <t>='Segmented Business Analysis'!$P$89</t>
  </si>
  <si>
    <t>='Segmented Business Analysis'!$Q$89</t>
  </si>
  <si>
    <t>='Segmented Business Analysis'!$C$36</t>
  </si>
  <si>
    <t>='Segmented Business Analysis'!$D$36</t>
  </si>
  <si>
    <t>='Segmented Business Analysis'!$E$36</t>
  </si>
  <si>
    <t>='Segmented Business Analysis'!$H$36</t>
  </si>
  <si>
    <t>='Segmented Business Analysis'!$I$36</t>
  </si>
  <si>
    <t>='Segmented Business Analysis'!$J$36</t>
  </si>
  <si>
    <t>='Segmented Business Analysis'!$K$36</t>
  </si>
  <si>
    <t>='Segmented Business Analysis'!$L$36</t>
  </si>
  <si>
    <t>='Segmented Business Analysis'!$M$36</t>
  </si>
  <si>
    <t>='Segmented Business Analysis'!$N$36</t>
  </si>
  <si>
    <t>='Segmented Business Analysis'!$O$36</t>
  </si>
  <si>
    <t>='Segmented Business Analysis'!$P$36</t>
  </si>
  <si>
    <t>='Segmented Business Analysis'!$Q$36</t>
  </si>
  <si>
    <t>='Segmented Business Analysis'!$C$56</t>
  </si>
  <si>
    <t>='Segmented Business Analysis'!$D$56</t>
  </si>
  <si>
    <t>='Segmented Business Analysis'!$E$56</t>
  </si>
  <si>
    <t>='Segmented Business Analysis'!$H$56</t>
  </si>
  <si>
    <t>='Segmented Business Analysis'!$I$56</t>
  </si>
  <si>
    <t>='Segmented Business Analysis'!$J$56</t>
  </si>
  <si>
    <t>='Segmented Business Analysis'!$K$56</t>
  </si>
  <si>
    <t>='Segmented Business Analysis'!$L$56</t>
  </si>
  <si>
    <t>='Segmented Business Analysis'!$M$56</t>
  </si>
  <si>
    <t>='Segmented Business Analysis'!$N$56</t>
  </si>
  <si>
    <t>='Segmented Business Analysis'!$O$56</t>
  </si>
  <si>
    <t>='Segmented Business Analysis'!$P$56</t>
  </si>
  <si>
    <t>='Segmented Business Analysis'!$Q$56</t>
  </si>
  <si>
    <t>='Segmented Business Analysis'!$A$56</t>
  </si>
  <si>
    <t>='Segmented Business Analysis'!$C$37</t>
  </si>
  <si>
    <t>='Segmented Business Analysis'!$D$37</t>
  </si>
  <si>
    <t>='Segmented Business Analysis'!$E$37</t>
  </si>
  <si>
    <t>='Segmented Business Analysis'!$H$37</t>
  </si>
  <si>
    <t>='Segmented Business Analysis'!$I$37</t>
  </si>
  <si>
    <t>='Segmented Business Analysis'!$J$37</t>
  </si>
  <si>
    <t>='Segmented Business Analysis'!$K$37</t>
  </si>
  <si>
    <t>='Segmented Business Analysis'!$L$37</t>
  </si>
  <si>
    <t>='Segmented Business Analysis'!$M$37</t>
  </si>
  <si>
    <t>='Segmented Business Analysis'!$N$37</t>
  </si>
  <si>
    <t>='Segmented Business Analysis'!$O$37</t>
  </si>
  <si>
    <t>='Segmented Business Analysis'!$P$37</t>
  </si>
  <si>
    <t>='Segmented Business Analysis'!$Q$37</t>
  </si>
  <si>
    <t>='Segmented Business Analysis'!$C$25</t>
  </si>
  <si>
    <t>='Segmented Business Analysis'!$D$25</t>
  </si>
  <si>
    <t>='Segmented Business Analysis'!$E$25</t>
  </si>
  <si>
    <t>='Segmented Business Analysis'!$H$25</t>
  </si>
  <si>
    <t>='Segmented Business Analysis'!$I$25</t>
  </si>
  <si>
    <t>='Segmented Business Analysis'!$J$25</t>
  </si>
  <si>
    <t>='Segmented Business Analysis'!$K$25</t>
  </si>
  <si>
    <t>='Segmented Business Analysis'!$L$25</t>
  </si>
  <si>
    <t>='Segmented Business Analysis'!$M$25</t>
  </si>
  <si>
    <t>='Segmented Business Analysis'!$N$25</t>
  </si>
  <si>
    <t>='Segmented Business Analysis'!$O$25</t>
  </si>
  <si>
    <t>='Segmented Business Analysis'!$P$25</t>
  </si>
  <si>
    <t>='Segmented Business Analysis'!$Q$25</t>
  </si>
  <si>
    <t>='Segmented Business Analysis'!$C$42</t>
  </si>
  <si>
    <t>='Segmented Business Analysis'!$D$42</t>
  </si>
  <si>
    <t>='Segmented Business Analysis'!$E$42</t>
  </si>
  <si>
    <t>='Segmented Business Analysis'!$H$42</t>
  </si>
  <si>
    <t>='Segmented Business Analysis'!$I$42</t>
  </si>
  <si>
    <t>='Segmented Business Analysis'!$J$42</t>
  </si>
  <si>
    <t>='Segmented Business Analysis'!$K$42</t>
  </si>
  <si>
    <t>='Segmented Business Analysis'!$L$42</t>
  </si>
  <si>
    <t>='Segmented Business Analysis'!$M$42</t>
  </si>
  <si>
    <t>='Segmented Business Analysis'!$N$42</t>
  </si>
  <si>
    <t>='Segmented Business Analysis'!$O$42</t>
  </si>
  <si>
    <t>='Segmented Business Analysis'!$P$42</t>
  </si>
  <si>
    <t>='Segmented Business Analysis'!$Q$42</t>
  </si>
  <si>
    <t>='Segmented Business Analysis'!$C$41</t>
  </si>
  <si>
    <t>='Segmented Business Analysis'!$D$41</t>
  </si>
  <si>
    <t>='Segmented Business Analysis'!$E$41</t>
  </si>
  <si>
    <t>='Segmented Business Analysis'!$H$41</t>
  </si>
  <si>
    <t>='Segmented Business Analysis'!$I$41</t>
  </si>
  <si>
    <t>='Segmented Business Analysis'!$J$41</t>
  </si>
  <si>
    <t>='Segmented Business Analysis'!$K$41</t>
  </si>
  <si>
    <t>='Segmented Business Analysis'!$L$41</t>
  </si>
  <si>
    <t>='Segmented Business Analysis'!$M$41</t>
  </si>
  <si>
    <t>='Segmented Business Analysis'!$N$41</t>
  </si>
  <si>
    <t>='Segmented Business Analysis'!$O$41</t>
  </si>
  <si>
    <t>='Segmented Business Analysis'!$P$41</t>
  </si>
  <si>
    <t>='Segmented Business Analysis'!$Q$41</t>
  </si>
  <si>
    <t>='Segmented Business Analysis'!$C$44</t>
  </si>
  <si>
    <t>='Segmented Business Analysis'!$D$44</t>
  </si>
  <si>
    <t>='Segmented Business Analysis'!$E$44</t>
  </si>
  <si>
    <t>='Segmented Business Analysis'!$H$44</t>
  </si>
  <si>
    <t>='Segmented Business Analysis'!$I$44</t>
  </si>
  <si>
    <t>='Segmented Business Analysis'!$J$44</t>
  </si>
  <si>
    <t>='Segmented Business Analysis'!$K$44</t>
  </si>
  <si>
    <t>='Segmented Business Analysis'!$L$44</t>
  </si>
  <si>
    <t>='Segmented Business Analysis'!$M$44</t>
  </si>
  <si>
    <t>='Segmented Business Analysis'!$N$44</t>
  </si>
  <si>
    <t>='Segmented Business Analysis'!$O$44</t>
  </si>
  <si>
    <t>='Segmented Business Analysis'!$P$44</t>
  </si>
  <si>
    <t>='Segmented Business Analysis'!$Q$44</t>
  </si>
  <si>
    <t>='Segmented Business Analysis'!$C$34</t>
  </si>
  <si>
    <t>='Segmented Business Analysis'!$D$34</t>
  </si>
  <si>
    <t>='Segmented Business Analysis'!$E$34</t>
  </si>
  <si>
    <t>='Segmented Business Analysis'!$H$34</t>
  </si>
  <si>
    <t>='Segmented Business Analysis'!$I$34</t>
  </si>
  <si>
    <t>='Segmented Business Analysis'!$J$34</t>
  </si>
  <si>
    <t>='Segmented Business Analysis'!$K$34</t>
  </si>
  <si>
    <t>='Segmented Business Analysis'!$L$34</t>
  </si>
  <si>
    <t>='Segmented Business Analysis'!$M$34</t>
  </si>
  <si>
    <t>='Segmented Business Analysis'!$N$34</t>
  </si>
  <si>
    <t>='Segmented Business Analysis'!$O$34</t>
  </si>
  <si>
    <t>='Segmented Business Analysis'!$P$34</t>
  </si>
  <si>
    <t>='Segmented Business Analysis'!$Q$34</t>
  </si>
  <si>
    <t>='Segmented Business Analysis'!$C$46</t>
  </si>
  <si>
    <t>='Segmented Business Analysis'!$D$46</t>
  </si>
  <si>
    <t>='Segmented Business Analysis'!$E$46</t>
  </si>
  <si>
    <t>='Segmented Business Analysis'!$H$46</t>
  </si>
  <si>
    <t>='Segmented Business Analysis'!$I$46</t>
  </si>
  <si>
    <t>='Segmented Business Analysis'!$J$46</t>
  </si>
  <si>
    <t>='Segmented Business Analysis'!$K$46</t>
  </si>
  <si>
    <t>='Segmented Business Analysis'!$L$46</t>
  </si>
  <si>
    <t>='Segmented Business Analysis'!$M$46</t>
  </si>
  <si>
    <t>='Segmented Business Analysis'!$N$46</t>
  </si>
  <si>
    <t>='Segmented Business Analysis'!$O$46</t>
  </si>
  <si>
    <t>='Segmented Business Analysis'!$P$46</t>
  </si>
  <si>
    <t>='Segmented Business Analysis'!$Q$46</t>
  </si>
  <si>
    <t>='Segmented Business Analysis'!$A$46</t>
  </si>
  <si>
    <t>='Segmented Business Analysis'!$C$27</t>
  </si>
  <si>
    <t>='Segmented Business Analysis'!$D$27</t>
  </si>
  <si>
    <t>='Segmented Business Analysis'!$E$27</t>
  </si>
  <si>
    <t>='Segmented Business Analysis'!$H$27</t>
  </si>
  <si>
    <t>='Segmented Business Analysis'!$I$27</t>
  </si>
  <si>
    <t>='Segmented Business Analysis'!$J$27</t>
  </si>
  <si>
    <t>='Segmented Business Analysis'!$K$27</t>
  </si>
  <si>
    <t>='Segmented Business Analysis'!$L$27</t>
  </si>
  <si>
    <t>='Segmented Business Analysis'!$M$27</t>
  </si>
  <si>
    <t>='Segmented Business Analysis'!$N$27</t>
  </si>
  <si>
    <t>='Segmented Business Analysis'!$O$27</t>
  </si>
  <si>
    <t>='Segmented Business Analysis'!$P$27</t>
  </si>
  <si>
    <t>='Segmented Business Analysis'!$Q$27</t>
  </si>
  <si>
    <t>='Segmented Business Analysis'!$C$52</t>
  </si>
  <si>
    <t>='Segmented Business Analysis'!$D$52</t>
  </si>
  <si>
    <t>='Segmented Business Analysis'!$E$52</t>
  </si>
  <si>
    <t>='Segmented Business Analysis'!$H$52</t>
  </si>
  <si>
    <t>='Segmented Business Analysis'!$I$52</t>
  </si>
  <si>
    <t>='Segmented Business Analysis'!$J$52</t>
  </si>
  <si>
    <t>='Segmented Business Analysis'!$K$52</t>
  </si>
  <si>
    <t>='Segmented Business Analysis'!$L$52</t>
  </si>
  <si>
    <t>='Segmented Business Analysis'!$M$52</t>
  </si>
  <si>
    <t>='Segmented Business Analysis'!$N$52</t>
  </si>
  <si>
    <t>='Segmented Business Analysis'!$O$52</t>
  </si>
  <si>
    <t>='Segmented Business Analysis'!$P$52</t>
  </si>
  <si>
    <t>='Segmented Business Analysis'!$Q$52</t>
  </si>
  <si>
    <t>='Segmented Business Analysis'!$C$50</t>
  </si>
  <si>
    <t>='Segmented Business Analysis'!$D$50</t>
  </si>
  <si>
    <t>='Segmented Business Analysis'!$E$50</t>
  </si>
  <si>
    <t>='Segmented Business Analysis'!$H$50</t>
  </si>
  <si>
    <t>='Segmented Business Analysis'!$I$50</t>
  </si>
  <si>
    <t>='Segmented Business Analysis'!$J$50</t>
  </si>
  <si>
    <t>='Segmented Business Analysis'!$K$50</t>
  </si>
  <si>
    <t>='Segmented Business Analysis'!$L$50</t>
  </si>
  <si>
    <t>='Segmented Business Analysis'!$M$50</t>
  </si>
  <si>
    <t>='Segmented Business Analysis'!$N$50</t>
  </si>
  <si>
    <t>='Segmented Business Analysis'!$O$50</t>
  </si>
  <si>
    <t>='Segmented Business Analysis'!$P$50</t>
  </si>
  <si>
    <t>='Segmented Business Analysis'!$Q$50</t>
  </si>
  <si>
    <t>='Segmented Business Analysis'!$A$50</t>
  </si>
  <si>
    <t>='Segmented Business Analysis'!$C$33</t>
  </si>
  <si>
    <t>='Segmented Business Analysis'!$D$33</t>
  </si>
  <si>
    <t>='Segmented Business Analysis'!$E$33</t>
  </si>
  <si>
    <t>='Segmented Business Analysis'!$H$33</t>
  </si>
  <si>
    <t>='Segmented Business Analysis'!$I$33</t>
  </si>
  <si>
    <t>='Segmented Business Analysis'!$J$33</t>
  </si>
  <si>
    <t>='Segmented Business Analysis'!$K$33</t>
  </si>
  <si>
    <t>='Segmented Business Analysis'!$L$33</t>
  </si>
  <si>
    <t>='Segmented Business Analysis'!$M$33</t>
  </si>
  <si>
    <t>='Segmented Business Analysis'!$N$33</t>
  </si>
  <si>
    <t>='Segmented Business Analysis'!$O$33</t>
  </si>
  <si>
    <t>='Segmented Business Analysis'!$P$33</t>
  </si>
  <si>
    <t>='Segmented Business Analysis'!$Q$33</t>
  </si>
  <si>
    <t>='Segmented Business Analysis'!$C$26</t>
  </si>
  <si>
    <t>='Segmented Business Analysis'!$D$26</t>
  </si>
  <si>
    <t>='Segmented Business Analysis'!$E$26</t>
  </si>
  <si>
    <t>='Segmented Business Analysis'!$H$26</t>
  </si>
  <si>
    <t>='Segmented Business Analysis'!$I$26</t>
  </si>
  <si>
    <t>='Segmented Business Analysis'!$J$26</t>
  </si>
  <si>
    <t>='Segmented Business Analysis'!$K$26</t>
  </si>
  <si>
    <t>='Segmented Business Analysis'!$L$26</t>
  </si>
  <si>
    <t>='Segmented Business Analysis'!$M$26</t>
  </si>
  <si>
    <t>='Segmented Business Analysis'!$N$26</t>
  </si>
  <si>
    <t>='Segmented Business Analysis'!$O$26</t>
  </si>
  <si>
    <t>='Segmented Business Analysis'!$P$26</t>
  </si>
  <si>
    <t>='Segmented Business Analysis'!$Q$26</t>
  </si>
  <si>
    <t>='Segmented Business Analysis'!$C$55</t>
  </si>
  <si>
    <t>='Segmented Business Analysis'!$D$55</t>
  </si>
  <si>
    <t>='Segmented Business Analysis'!$E$55</t>
  </si>
  <si>
    <t>='Segmented Business Analysis'!$H$55</t>
  </si>
  <si>
    <t>='Segmented Business Analysis'!$I$55</t>
  </si>
  <si>
    <t>='Segmented Business Analysis'!$J$55</t>
  </si>
  <si>
    <t>='Segmented Business Analysis'!$K$55</t>
  </si>
  <si>
    <t>='Segmented Business Analysis'!$L$55</t>
  </si>
  <si>
    <t>='Segmented Business Analysis'!$M$55</t>
  </si>
  <si>
    <t>='Segmented Business Analysis'!$N$55</t>
  </si>
  <si>
    <t>='Segmented Business Analysis'!$O$55</t>
  </si>
  <si>
    <t>='Segmented Business Analysis'!$P$55</t>
  </si>
  <si>
    <t>='Segmented Business Analysis'!$Q$55</t>
  </si>
  <si>
    <t>='Segmented Business Analysis'!$C$39</t>
  </si>
  <si>
    <t>='Segmented Business Analysis'!$D$39</t>
  </si>
  <si>
    <t>='Segmented Business Analysis'!$E$39</t>
  </si>
  <si>
    <t>='Segmented Business Analysis'!$H$39</t>
  </si>
  <si>
    <t>='Segmented Business Analysis'!$I$39</t>
  </si>
  <si>
    <t>='Segmented Business Analysis'!$J$39</t>
  </si>
  <si>
    <t>='Segmented Business Analysis'!$K$39</t>
  </si>
  <si>
    <t>='Segmented Business Analysis'!$L$39</t>
  </si>
  <si>
    <t>='Segmented Business Analysis'!$M$39</t>
  </si>
  <si>
    <t>='Segmented Business Analysis'!$N$39</t>
  </si>
  <si>
    <t>='Segmented Business Analysis'!$O$39</t>
  </si>
  <si>
    <t>='Segmented Business Analysis'!$P$39</t>
  </si>
  <si>
    <t>='Segmented Business Analysis'!$Q$39</t>
  </si>
  <si>
    <t>='Segmented Business Analysis'!$C$24</t>
  </si>
  <si>
    <t>='Segmented Business Analysis'!$D$24</t>
  </si>
  <si>
    <t>='Segmented Business Analysis'!$E$24</t>
  </si>
  <si>
    <t>='Segmented Business Analysis'!$H$24</t>
  </si>
  <si>
    <t>='Segmented Business Analysis'!$I$24</t>
  </si>
  <si>
    <t>='Segmented Business Analysis'!$J$24</t>
  </si>
  <si>
    <t>='Segmented Business Analysis'!$K$24</t>
  </si>
  <si>
    <t>='Segmented Business Analysis'!$L$24</t>
  </si>
  <si>
    <t>='Segmented Business Analysis'!$M$24</t>
  </si>
  <si>
    <t>='Segmented Business Analysis'!$N$24</t>
  </si>
  <si>
    <t>='Segmented Business Analysis'!$O$24</t>
  </si>
  <si>
    <t>='Segmented Business Analysis'!$P$24</t>
  </si>
  <si>
    <t>='Segmented Business Analysis'!$Q$24</t>
  </si>
  <si>
    <t>='Segmented Business Analysis'!$C$38</t>
  </si>
  <si>
    <t>='Segmented Business Analysis'!$D$38</t>
  </si>
  <si>
    <t>='Segmented Business Analysis'!$E$38</t>
  </si>
  <si>
    <t>='Segmented Business Analysis'!$H$38</t>
  </si>
  <si>
    <t>='Segmented Business Analysis'!$I$38</t>
  </si>
  <si>
    <t>='Segmented Business Analysis'!$J$38</t>
  </si>
  <si>
    <t>='Segmented Business Analysis'!$K$38</t>
  </si>
  <si>
    <t>='Segmented Business Analysis'!$L$38</t>
  </si>
  <si>
    <t>='Segmented Business Analysis'!$M$38</t>
  </si>
  <si>
    <t>='Segmented Business Analysis'!$N$38</t>
  </si>
  <si>
    <t>='Segmented Business Analysis'!$O$38</t>
  </si>
  <si>
    <t>='Segmented Business Analysis'!$P$38</t>
  </si>
  <si>
    <t>='Segmented Business Analysis'!$Q$38</t>
  </si>
  <si>
    <t>='Segmented Business Analysis'!$C$28</t>
  </si>
  <si>
    <t>='Segmented Business Analysis'!$D$28</t>
  </si>
  <si>
    <t>='Segmented Business Analysis'!$E$28</t>
  </si>
  <si>
    <t>='Segmented Business Analysis'!$H$28</t>
  </si>
  <si>
    <t>='Segmented Business Analysis'!$I$28</t>
  </si>
  <si>
    <t>='Segmented Business Analysis'!$J$28</t>
  </si>
  <si>
    <t>='Segmented Business Analysis'!$K$28</t>
  </si>
  <si>
    <t>='Segmented Business Analysis'!$L$28</t>
  </si>
  <si>
    <t>='Segmented Business Analysis'!$M$28</t>
  </si>
  <si>
    <t>='Segmented Business Analysis'!$N$28</t>
  </si>
  <si>
    <t>='Segmented Business Analysis'!$O$28</t>
  </si>
  <si>
    <t>='Segmented Business Analysis'!$P$28</t>
  </si>
  <si>
    <t>='Segmented Business Analysis'!$Q$28</t>
  </si>
  <si>
    <t>='Segmented Business Analysis'!$C$31</t>
  </si>
  <si>
    <t>='Segmented Business Analysis'!$D$31</t>
  </si>
  <si>
    <t>='Segmented Business Analysis'!$E$31</t>
  </si>
  <si>
    <t>='Segmented Business Analysis'!$H$31</t>
  </si>
  <si>
    <t>='Segmented Business Analysis'!$I$31</t>
  </si>
  <si>
    <t>='Segmented Business Analysis'!$J$31</t>
  </si>
  <si>
    <t>='Segmented Business Analysis'!$K$31</t>
  </si>
  <si>
    <t>='Segmented Business Analysis'!$L$31</t>
  </si>
  <si>
    <t>='Segmented Business Analysis'!$M$31</t>
  </si>
  <si>
    <t>='Segmented Business Analysis'!$N$31</t>
  </si>
  <si>
    <t>='Segmented Business Analysis'!$O$31</t>
  </si>
  <si>
    <t>='Segmented Business Analysis'!$P$31</t>
  </si>
  <si>
    <t>='Segmented Business Analysis'!$Q$31</t>
  </si>
  <si>
    <t>='Segmented Business Analysis'!$C$22</t>
  </si>
  <si>
    <t>='Segmented Business Analysis'!$D$22</t>
  </si>
  <si>
    <t>='Segmented Business Analysis'!$E$22</t>
  </si>
  <si>
    <t>='Segmented Business Analysis'!$H$22</t>
  </si>
  <si>
    <t>='Segmented Business Analysis'!$I$22</t>
  </si>
  <si>
    <t>='Segmented Business Analysis'!$J$22</t>
  </si>
  <si>
    <t>='Segmented Business Analysis'!$K$22</t>
  </si>
  <si>
    <t>='Segmented Business Analysis'!$L$22</t>
  </si>
  <si>
    <t>='Segmented Business Analysis'!$M$22</t>
  </si>
  <si>
    <t>='Segmented Business Analysis'!$N$22</t>
  </si>
  <si>
    <t>='Segmented Business Analysis'!$O$22</t>
  </si>
  <si>
    <t>='Segmented Business Analysis'!$P$22</t>
  </si>
  <si>
    <t>='Segmented Business Analysis'!$Q$22</t>
  </si>
  <si>
    <t>='Segmented Business Analysis'!$C$32</t>
  </si>
  <si>
    <t>='Segmented Business Analysis'!$D$32</t>
  </si>
  <si>
    <t>='Segmented Business Analysis'!$E$32</t>
  </si>
  <si>
    <t>='Segmented Business Analysis'!$H$32</t>
  </si>
  <si>
    <t>='Segmented Business Analysis'!$I$32</t>
  </si>
  <si>
    <t>='Segmented Business Analysis'!$J$32</t>
  </si>
  <si>
    <t>='Segmented Business Analysis'!$K$32</t>
  </si>
  <si>
    <t>='Segmented Business Analysis'!$L$32</t>
  </si>
  <si>
    <t>='Segmented Business Analysis'!$M$32</t>
  </si>
  <si>
    <t>='Segmented Business Analysis'!$N$32</t>
  </si>
  <si>
    <t>='Segmented Business Analysis'!$O$32</t>
  </si>
  <si>
    <t>='Segmented Business Analysis'!$P$32</t>
  </si>
  <si>
    <t>='Segmented Business Analysis'!$Q$32</t>
  </si>
  <si>
    <t>='Segmented Business Analysis'!$C$53</t>
  </si>
  <si>
    <t>='Segmented Business Analysis'!$D$53</t>
  </si>
  <si>
    <t>='Segmented Business Analysis'!$E$53</t>
  </si>
  <si>
    <t>='Segmented Business Analysis'!$H$53</t>
  </si>
  <si>
    <t>='Segmented Business Analysis'!$I$53</t>
  </si>
  <si>
    <t>='Segmented Business Analysis'!$J$53</t>
  </si>
  <si>
    <t>='Segmented Business Analysis'!$K$53</t>
  </si>
  <si>
    <t>='Segmented Business Analysis'!$L$53</t>
  </si>
  <si>
    <t>='Segmented Business Analysis'!$M$53</t>
  </si>
  <si>
    <t>='Segmented Business Analysis'!$N$53</t>
  </si>
  <si>
    <t>='Segmented Business Analysis'!$O$53</t>
  </si>
  <si>
    <t>='Segmented Business Analysis'!$P$53</t>
  </si>
  <si>
    <t>='Segmented Business Analysis'!$Q$53</t>
  </si>
  <si>
    <t>='Segmented Business Analysis'!$C$29</t>
  </si>
  <si>
    <t>='Segmented Business Analysis'!$D$29</t>
  </si>
  <si>
    <t>='Segmented Business Analysis'!$E$29</t>
  </si>
  <si>
    <t>='Segmented Business Analysis'!$H$29</t>
  </si>
  <si>
    <t>='Segmented Business Analysis'!$I$29</t>
  </si>
  <si>
    <t>='Segmented Business Analysis'!$J$29</t>
  </si>
  <si>
    <t>='Segmented Business Analysis'!$K$29</t>
  </si>
  <si>
    <t>='Segmented Business Analysis'!$L$29</t>
  </si>
  <si>
    <t>='Segmented Business Analysis'!$M$29</t>
  </si>
  <si>
    <t>='Segmented Business Analysis'!$N$29</t>
  </si>
  <si>
    <t>='Segmented Business Analysis'!$O$29</t>
  </si>
  <si>
    <t>='Segmented Business Analysis'!$P$29</t>
  </si>
  <si>
    <t>='Segmented Business Analysis'!$Q$29</t>
  </si>
  <si>
    <t>='Segmented Business Analysis'!$C$54</t>
  </si>
  <si>
    <t>='Segmented Business Analysis'!$D$54</t>
  </si>
  <si>
    <t>='Segmented Business Analysis'!$E$54</t>
  </si>
  <si>
    <t>='Segmented Business Analysis'!$H$54</t>
  </si>
  <si>
    <t>='Segmented Business Analysis'!$I$54</t>
  </si>
  <si>
    <t>='Segmented Business Analysis'!$J$54</t>
  </si>
  <si>
    <t>='Segmented Business Analysis'!$K$54</t>
  </si>
  <si>
    <t>='Segmented Business Analysis'!$L$54</t>
  </si>
  <si>
    <t>='Segmented Business Analysis'!$M$54</t>
  </si>
  <si>
    <t>='Segmented Business Analysis'!$N$54</t>
  </si>
  <si>
    <t>='Segmented Business Analysis'!$O$54</t>
  </si>
  <si>
    <t>='Segmented Business Analysis'!$P$54</t>
  </si>
  <si>
    <t>='Segmented Business Analysis'!$Q$54</t>
  </si>
  <si>
    <t>='Segmented Business Analysis'!$C$107</t>
  </si>
  <si>
    <t>='Segmented Business Analysis'!$D$107</t>
  </si>
  <si>
    <t>='Segmented Business Analysis'!$E$107</t>
  </si>
  <si>
    <t>='Segmented Business Analysis'!$H$107</t>
  </si>
  <si>
    <t>='Segmented Business Analysis'!$I$107</t>
  </si>
  <si>
    <t>='Segmented Business Analysis'!$J$107</t>
  </si>
  <si>
    <t>='Segmented Business Analysis'!$K$107</t>
  </si>
  <si>
    <t>='Segmented Business Analysis'!$L$107</t>
  </si>
  <si>
    <t>='Segmented Business Analysis'!$M$107</t>
  </si>
  <si>
    <t>='Segmented Business Analysis'!$N$107</t>
  </si>
  <si>
    <t>='Segmented Business Analysis'!$O$107</t>
  </si>
  <si>
    <t>='Segmented Business Analysis'!$P$107</t>
  </si>
  <si>
    <t>='Segmented Business Analysis'!$Q$107</t>
  </si>
  <si>
    <t>='Segmented Business Analysis'!$C$126</t>
  </si>
  <si>
    <t>='Segmented Business Analysis'!$D$126</t>
  </si>
  <si>
    <t>='Segmented Business Analysis'!$E$126</t>
  </si>
  <si>
    <t>='Segmented Business Analysis'!$H$126</t>
  </si>
  <si>
    <t>='Segmented Business Analysis'!$I$126</t>
  </si>
  <si>
    <t>='Segmented Business Analysis'!$J$126</t>
  </si>
  <si>
    <t>='Segmented Business Analysis'!$K$126</t>
  </si>
  <si>
    <t>='Segmented Business Analysis'!$L$126</t>
  </si>
  <si>
    <t>='Segmented Business Analysis'!$M$126</t>
  </si>
  <si>
    <t>='Segmented Business Analysis'!$N$126</t>
  </si>
  <si>
    <t>='Segmented Business Analysis'!$O$126</t>
  </si>
  <si>
    <t>='Segmented Business Analysis'!$P$126</t>
  </si>
  <si>
    <t>='Segmented Business Analysis'!$Q$126</t>
  </si>
  <si>
    <t>='Segmented Business Analysis'!$C$108</t>
  </si>
  <si>
    <t>='Segmented Business Analysis'!$D$108</t>
  </si>
  <si>
    <t>='Segmented Business Analysis'!$E$108</t>
  </si>
  <si>
    <t>='Segmented Business Analysis'!$H$108</t>
  </si>
  <si>
    <t>='Segmented Business Analysis'!$I$108</t>
  </si>
  <si>
    <t>='Segmented Business Analysis'!$J$108</t>
  </si>
  <si>
    <t>='Segmented Business Analysis'!$K$108</t>
  </si>
  <si>
    <t>='Segmented Business Analysis'!$L$108</t>
  </si>
  <si>
    <t>='Segmented Business Analysis'!$M$108</t>
  </si>
  <si>
    <t>='Segmented Business Analysis'!$N$108</t>
  </si>
  <si>
    <t>='Segmented Business Analysis'!$O$108</t>
  </si>
  <si>
    <t>='Segmented Business Analysis'!$P$108</t>
  </si>
  <si>
    <t>='Segmented Business Analysis'!$Q$108</t>
  </si>
  <si>
    <t>='Segmented Business Analysis'!$C$113</t>
  </si>
  <si>
    <t>='Segmented Business Analysis'!$D$113</t>
  </si>
  <si>
    <t>='Segmented Business Analysis'!$E$113</t>
  </si>
  <si>
    <t>='Segmented Business Analysis'!$H$113</t>
  </si>
  <si>
    <t>='Segmented Business Analysis'!$I$113</t>
  </si>
  <si>
    <t>='Segmented Business Analysis'!$J$113</t>
  </si>
  <si>
    <t>='Segmented Business Analysis'!$K$113</t>
  </si>
  <si>
    <t>='Segmented Business Analysis'!$L$113</t>
  </si>
  <si>
    <t>='Segmented Business Analysis'!$M$113</t>
  </si>
  <si>
    <t>='Segmented Business Analysis'!$N$113</t>
  </si>
  <si>
    <t>='Segmented Business Analysis'!$O$113</t>
  </si>
  <si>
    <t>='Segmented Business Analysis'!$P$113</t>
  </si>
  <si>
    <t>='Segmented Business Analysis'!$Q$113</t>
  </si>
  <si>
    <t>='Segmented Business Analysis'!$C$112</t>
  </si>
  <si>
    <t>='Segmented Business Analysis'!$D$112</t>
  </si>
  <si>
    <t>='Segmented Business Analysis'!$E$112</t>
  </si>
  <si>
    <t>='Segmented Business Analysis'!$H$112</t>
  </si>
  <si>
    <t>='Segmented Business Analysis'!$I$112</t>
  </si>
  <si>
    <t>='Segmented Business Analysis'!$J$112</t>
  </si>
  <si>
    <t>='Segmented Business Analysis'!$K$112</t>
  </si>
  <si>
    <t>='Segmented Business Analysis'!$L$112</t>
  </si>
  <si>
    <t>='Segmented Business Analysis'!$M$112</t>
  </si>
  <si>
    <t>='Segmented Business Analysis'!$N$112</t>
  </si>
  <si>
    <t>='Segmented Business Analysis'!$O$112</t>
  </si>
  <si>
    <t>='Segmented Business Analysis'!$P$112</t>
  </si>
  <si>
    <t>='Segmented Business Analysis'!$Q$112</t>
  </si>
  <si>
    <t>='Segmented Business Analysis'!$A$112</t>
  </si>
  <si>
    <t>='Segmented Business Analysis'!$C$115</t>
  </si>
  <si>
    <t>='Segmented Business Analysis'!$D$115</t>
  </si>
  <si>
    <t>='Segmented Business Analysis'!$E$115</t>
  </si>
  <si>
    <t>='Segmented Business Analysis'!$H$115</t>
  </si>
  <si>
    <t>='Segmented Business Analysis'!$I$115</t>
  </si>
  <si>
    <t>='Segmented Business Analysis'!$J$115</t>
  </si>
  <si>
    <t>='Segmented Business Analysis'!$K$115</t>
  </si>
  <si>
    <t>='Segmented Business Analysis'!$L$115</t>
  </si>
  <si>
    <t>='Segmented Business Analysis'!$M$115</t>
  </si>
  <si>
    <t>='Segmented Business Analysis'!$N$115</t>
  </si>
  <si>
    <t>='Segmented Business Analysis'!$O$115</t>
  </si>
  <si>
    <t>='Segmented Business Analysis'!$P$115</t>
  </si>
  <si>
    <t>='Segmented Business Analysis'!$Q$115</t>
  </si>
  <si>
    <t>='Segmented Business Analysis'!$A$115</t>
  </si>
  <si>
    <t>='Segmented Business Analysis'!$C$105</t>
  </si>
  <si>
    <t>='Segmented Business Analysis'!$D$105</t>
  </si>
  <si>
    <t>='Segmented Business Analysis'!$E$105</t>
  </si>
  <si>
    <t>='Segmented Business Analysis'!$H$105</t>
  </si>
  <si>
    <t>='Segmented Business Analysis'!$I$105</t>
  </si>
  <si>
    <t>='Segmented Business Analysis'!$J$105</t>
  </si>
  <si>
    <t>='Segmented Business Analysis'!$K$105</t>
  </si>
  <si>
    <t>='Segmented Business Analysis'!$L$105</t>
  </si>
  <si>
    <t>='Segmented Business Analysis'!$M$105</t>
  </si>
  <si>
    <t>='Segmented Business Analysis'!$N$105</t>
  </si>
  <si>
    <t>='Segmented Business Analysis'!$O$105</t>
  </si>
  <si>
    <t>='Segmented Business Analysis'!$P$105</t>
  </si>
  <si>
    <t>='Segmented Business Analysis'!$Q$105</t>
  </si>
  <si>
    <t>='Segmented Business Analysis'!$C$117</t>
  </si>
  <si>
    <t>='Segmented Business Analysis'!$D$117</t>
  </si>
  <si>
    <t>='Segmented Business Analysis'!$E$117</t>
  </si>
  <si>
    <t>='Segmented Business Analysis'!$H$117</t>
  </si>
  <si>
    <t>='Segmented Business Analysis'!$I$117</t>
  </si>
  <si>
    <t>='Segmented Business Analysis'!$J$117</t>
  </si>
  <si>
    <t>='Segmented Business Analysis'!$K$117</t>
  </si>
  <si>
    <t>='Segmented Business Analysis'!$L$117</t>
  </si>
  <si>
    <t>='Segmented Business Analysis'!$M$117</t>
  </si>
  <si>
    <t>='Segmented Business Analysis'!$N$117</t>
  </si>
  <si>
    <t>='Segmented Business Analysis'!$O$117</t>
  </si>
  <si>
    <t>='Segmented Business Analysis'!$P$117</t>
  </si>
  <si>
    <t>='Segmented Business Analysis'!$Q$117</t>
  </si>
  <si>
    <t>='Segmented Business Analysis'!$C$98</t>
  </si>
  <si>
    <t>='Segmented Business Analysis'!$D$98</t>
  </si>
  <si>
    <t>='Segmented Business Analysis'!$E$98</t>
  </si>
  <si>
    <t>='Segmented Business Analysis'!$H$98</t>
  </si>
  <si>
    <t>='Segmented Business Analysis'!$I$98</t>
  </si>
  <si>
    <t>='Segmented Business Analysis'!$J$98</t>
  </si>
  <si>
    <t>='Segmented Business Analysis'!$K$98</t>
  </si>
  <si>
    <t>='Segmented Business Analysis'!$L$98</t>
  </si>
  <si>
    <t>='Segmented Business Analysis'!$M$98</t>
  </si>
  <si>
    <t>='Segmented Business Analysis'!$N$98</t>
  </si>
  <si>
    <t>='Segmented Business Analysis'!$O$98</t>
  </si>
  <si>
    <t>='Segmented Business Analysis'!$P$98</t>
  </si>
  <si>
    <t>='Segmented Business Analysis'!$Q$98</t>
  </si>
  <si>
    <t>='Segmented Business Analysis'!$C$122</t>
  </si>
  <si>
    <t>='Segmented Business Analysis'!$D$122</t>
  </si>
  <si>
    <t>='Segmented Business Analysis'!$E$122</t>
  </si>
  <si>
    <t>='Segmented Business Analysis'!$H$122</t>
  </si>
  <si>
    <t>='Segmented Business Analysis'!$I$122</t>
  </si>
  <si>
    <t>='Segmented Business Analysis'!$J$122</t>
  </si>
  <si>
    <t>='Segmented Business Analysis'!$K$122</t>
  </si>
  <si>
    <t>='Segmented Business Analysis'!$L$122</t>
  </si>
  <si>
    <t>='Segmented Business Analysis'!$M$122</t>
  </si>
  <si>
    <t>='Segmented Business Analysis'!$N$122</t>
  </si>
  <si>
    <t>='Segmented Business Analysis'!$O$122</t>
  </si>
  <si>
    <t>='Segmented Business Analysis'!$P$122</t>
  </si>
  <si>
    <t>='Segmented Business Analysis'!$Q$122</t>
  </si>
  <si>
    <t>='Segmented Business Analysis'!$C$120</t>
  </si>
  <si>
    <t>='Segmented Business Analysis'!$D$120</t>
  </si>
  <si>
    <t>='Segmented Business Analysis'!$E$120</t>
  </si>
  <si>
    <t>='Segmented Business Analysis'!$H$120</t>
  </si>
  <si>
    <t>='Segmented Business Analysis'!$I$120</t>
  </si>
  <si>
    <t>='Segmented Business Analysis'!$J$120</t>
  </si>
  <si>
    <t>='Segmented Business Analysis'!$K$120</t>
  </si>
  <si>
    <t>='Segmented Business Analysis'!$L$120</t>
  </si>
  <si>
    <t>='Segmented Business Analysis'!$M$120</t>
  </si>
  <si>
    <t>='Segmented Business Analysis'!$N$120</t>
  </si>
  <si>
    <t>='Segmented Business Analysis'!$O$120</t>
  </si>
  <si>
    <t>='Segmented Business Analysis'!$P$120</t>
  </si>
  <si>
    <t>='Segmented Business Analysis'!$Q$120</t>
  </si>
  <si>
    <t>='Segmented Business Analysis'!$C$104</t>
  </si>
  <si>
    <t>='Segmented Business Analysis'!$D$104</t>
  </si>
  <si>
    <t>='Segmented Business Analysis'!$E$104</t>
  </si>
  <si>
    <t>='Segmented Business Analysis'!$H$104</t>
  </si>
  <si>
    <t>='Segmented Business Analysis'!$I$104</t>
  </si>
  <si>
    <t>='Segmented Business Analysis'!$J$104</t>
  </si>
  <si>
    <t>='Segmented Business Analysis'!$K$104</t>
  </si>
  <si>
    <t>='Segmented Business Analysis'!$L$104</t>
  </si>
  <si>
    <t>='Segmented Business Analysis'!$M$104</t>
  </si>
  <si>
    <t>='Segmented Business Analysis'!$N$104</t>
  </si>
  <si>
    <t>='Segmented Business Analysis'!$O$104</t>
  </si>
  <si>
    <t>='Segmented Business Analysis'!$P$104</t>
  </si>
  <si>
    <t>='Segmented Business Analysis'!$Q$104</t>
  </si>
  <si>
    <t>='Segmented Business Analysis'!$A$104</t>
  </si>
  <si>
    <t>='Segmented Business Analysis'!$C$125</t>
  </si>
  <si>
    <t>='Segmented Business Analysis'!$D$125</t>
  </si>
  <si>
    <t>='Segmented Business Analysis'!$E$125</t>
  </si>
  <si>
    <t>='Segmented Business Analysis'!$H$125</t>
  </si>
  <si>
    <t>='Segmented Business Analysis'!$I$125</t>
  </si>
  <si>
    <t>='Segmented Business Analysis'!$J$125</t>
  </si>
  <si>
    <t>='Segmented Business Analysis'!$K$125</t>
  </si>
  <si>
    <t>='Segmented Business Analysis'!$L$125</t>
  </si>
  <si>
    <t>='Segmented Business Analysis'!$M$125</t>
  </si>
  <si>
    <t>='Segmented Business Analysis'!$N$125</t>
  </si>
  <si>
    <t>='Segmented Business Analysis'!$O$125</t>
  </si>
  <si>
    <t>='Segmented Business Analysis'!$P$125</t>
  </si>
  <si>
    <t>='Segmented Business Analysis'!$Q$125</t>
  </si>
  <si>
    <t>='Segmented Business Analysis'!$C$110</t>
  </si>
  <si>
    <t>='Segmented Business Analysis'!$D$110</t>
  </si>
  <si>
    <t>='Segmented Business Analysis'!$E$110</t>
  </si>
  <si>
    <t>SB_OHBusOperatingExp_FC01</t>
  </si>
  <si>
    <t>='Segmented Business Analysis'!$H$110</t>
  </si>
  <si>
    <t>SB_OHBusOperatingExp_FC02</t>
  </si>
  <si>
    <t>='Segmented Business Analysis'!$I$110</t>
  </si>
  <si>
    <t>SB_OHBusOperatingExp_FC03</t>
  </si>
  <si>
    <t>='Segmented Business Analysis'!$J$110</t>
  </si>
  <si>
    <t>SB_OHBusOperatingExp_FC04</t>
  </si>
  <si>
    <t>='Segmented Business Analysis'!$K$110</t>
  </si>
  <si>
    <t>SB_OHBusOperatingExp_FC05</t>
  </si>
  <si>
    <t>='Segmented Business Analysis'!$L$110</t>
  </si>
  <si>
    <t>SB_OHBusOperatingExp_FC06</t>
  </si>
  <si>
    <t>='Segmented Business Analysis'!$M$110</t>
  </si>
  <si>
    <t>SB_OHBusOperatingExp_FC07</t>
  </si>
  <si>
    <t>='Segmented Business Analysis'!$N$110</t>
  </si>
  <si>
    <t>SB_OHBusOperatingExp_FC08</t>
  </si>
  <si>
    <t>='Segmented Business Analysis'!$O$110</t>
  </si>
  <si>
    <t>SB_OHBusOperatingExp_FC09</t>
  </si>
  <si>
    <t>='Segmented Business Analysis'!$P$110</t>
  </si>
  <si>
    <t>SB_OHBusOperatingExp_FC10</t>
  </si>
  <si>
    <t>='Segmented Business Analysis'!$Q$110</t>
  </si>
  <si>
    <t>='Segmented Business Analysis'!$C$96</t>
  </si>
  <si>
    <t>='Segmented Business Analysis'!$D$96</t>
  </si>
  <si>
    <t>='Segmented Business Analysis'!$E$96</t>
  </si>
  <si>
    <t>='Segmented Business Analysis'!$H$96</t>
  </si>
  <si>
    <t>='Segmented Business Analysis'!$I$96</t>
  </si>
  <si>
    <t>='Segmented Business Analysis'!$J$96</t>
  </si>
  <si>
    <t>='Segmented Business Analysis'!$K$96</t>
  </si>
  <si>
    <t>='Segmented Business Analysis'!$L$96</t>
  </si>
  <si>
    <t>='Segmented Business Analysis'!$M$96</t>
  </si>
  <si>
    <t>='Segmented Business Analysis'!$N$96</t>
  </si>
  <si>
    <t>='Segmented Business Analysis'!$O$96</t>
  </si>
  <si>
    <t>='Segmented Business Analysis'!$P$96</t>
  </si>
  <si>
    <t>='Segmented Business Analysis'!$Q$96</t>
  </si>
  <si>
    <t>='Segmented Business Analysis'!$C$109</t>
  </si>
  <si>
    <t>='Segmented Business Analysis'!$D$109</t>
  </si>
  <si>
    <t>='Segmented Business Analysis'!$E$109</t>
  </si>
  <si>
    <t>='Segmented Business Analysis'!$H$109</t>
  </si>
  <si>
    <t>='Segmented Business Analysis'!$I$109</t>
  </si>
  <si>
    <t>='Segmented Business Analysis'!$J$109</t>
  </si>
  <si>
    <t>='Segmented Business Analysis'!$K$109</t>
  </si>
  <si>
    <t>='Segmented Business Analysis'!$L$109</t>
  </si>
  <si>
    <t>='Segmented Business Analysis'!$M$109</t>
  </si>
  <si>
    <t>='Segmented Business Analysis'!$N$109</t>
  </si>
  <si>
    <t>='Segmented Business Analysis'!$O$109</t>
  </si>
  <si>
    <t>='Segmented Business Analysis'!$P$109</t>
  </si>
  <si>
    <t>='Segmented Business Analysis'!$Q$109</t>
  </si>
  <si>
    <t>='Segmented Business Analysis'!$A$109</t>
  </si>
  <si>
    <t>='Segmented Business Analysis'!$C$99</t>
  </si>
  <si>
    <t>='Segmented Business Analysis'!$D$99</t>
  </si>
  <si>
    <t>='Segmented Business Analysis'!$E$99</t>
  </si>
  <si>
    <t>='Segmented Business Analysis'!$H$99</t>
  </si>
  <si>
    <t>='Segmented Business Analysis'!$I$99</t>
  </si>
  <si>
    <t>='Segmented Business Analysis'!$J$99</t>
  </si>
  <si>
    <t>='Segmented Business Analysis'!$K$99</t>
  </si>
  <si>
    <t>='Segmented Business Analysis'!$L$99</t>
  </si>
  <si>
    <t>='Segmented Business Analysis'!$M$99</t>
  </si>
  <si>
    <t>='Segmented Business Analysis'!$N$99</t>
  </si>
  <si>
    <t>='Segmented Business Analysis'!$O$99</t>
  </si>
  <si>
    <t>='Segmented Business Analysis'!$P$99</t>
  </si>
  <si>
    <t>='Segmented Business Analysis'!$Q$99</t>
  </si>
  <si>
    <t>='Segmented Business Analysis'!$A$99</t>
  </si>
  <si>
    <t>='Segmented Business Analysis'!$C$102</t>
  </si>
  <si>
    <t>='Segmented Business Analysis'!$D$102</t>
  </si>
  <si>
    <t>='Segmented Business Analysis'!$E$102</t>
  </si>
  <si>
    <t>='Segmented Business Analysis'!$H$102</t>
  </si>
  <si>
    <t>='Segmented Business Analysis'!$I$102</t>
  </si>
  <si>
    <t>='Segmented Business Analysis'!$J$102</t>
  </si>
  <si>
    <t>='Segmented Business Analysis'!$K$102</t>
  </si>
  <si>
    <t>='Segmented Business Analysis'!$L$102</t>
  </si>
  <si>
    <t>='Segmented Business Analysis'!$M$102</t>
  </si>
  <si>
    <t>='Segmented Business Analysis'!$N$102</t>
  </si>
  <si>
    <t>='Segmented Business Analysis'!$O$102</t>
  </si>
  <si>
    <t>='Segmented Business Analysis'!$P$102</t>
  </si>
  <si>
    <t>='Segmented Business Analysis'!$Q$102</t>
  </si>
  <si>
    <t>='Segmented Business Analysis'!$C$94</t>
  </si>
  <si>
    <t>='Segmented Business Analysis'!$D$94</t>
  </si>
  <si>
    <t>='Segmented Business Analysis'!$E$94</t>
  </si>
  <si>
    <t>='Segmented Business Analysis'!$H$94</t>
  </si>
  <si>
    <t>='Segmented Business Analysis'!$I$94</t>
  </si>
  <si>
    <t>='Segmented Business Analysis'!$J$94</t>
  </si>
  <si>
    <t>='Segmented Business Analysis'!$K$94</t>
  </si>
  <si>
    <t>='Segmented Business Analysis'!$L$94</t>
  </si>
  <si>
    <t>='Segmented Business Analysis'!$M$94</t>
  </si>
  <si>
    <t>='Segmented Business Analysis'!$N$94</t>
  </si>
  <si>
    <t>='Segmented Business Analysis'!$O$94</t>
  </si>
  <si>
    <t>='Segmented Business Analysis'!$P$94</t>
  </si>
  <si>
    <t>='Segmented Business Analysis'!$Q$94</t>
  </si>
  <si>
    <t>='Segmented Business Analysis'!$C$103</t>
  </si>
  <si>
    <t>='Segmented Business Analysis'!$D$103</t>
  </si>
  <si>
    <t>='Segmented Business Analysis'!$E$103</t>
  </si>
  <si>
    <t>='Segmented Business Analysis'!$H$103</t>
  </si>
  <si>
    <t>='Segmented Business Analysis'!$I$103</t>
  </si>
  <si>
    <t>='Segmented Business Analysis'!$J$103</t>
  </si>
  <si>
    <t>='Segmented Business Analysis'!$K$103</t>
  </si>
  <si>
    <t>='Segmented Business Analysis'!$L$103</t>
  </si>
  <si>
    <t>='Segmented Business Analysis'!$M$103</t>
  </si>
  <si>
    <t>='Segmented Business Analysis'!$N$103</t>
  </si>
  <si>
    <t>='Segmented Business Analysis'!$O$103</t>
  </si>
  <si>
    <t>='Segmented Business Analysis'!$P$103</t>
  </si>
  <si>
    <t>='Segmented Business Analysis'!$Q$103</t>
  </si>
  <si>
    <t>='Segmented Business Analysis'!$C$97</t>
  </si>
  <si>
    <t>='Segmented Business Analysis'!$D$97</t>
  </si>
  <si>
    <t>='Segmented Business Analysis'!$E$97</t>
  </si>
  <si>
    <t>='Segmented Business Analysis'!$H$97</t>
  </si>
  <si>
    <t>='Segmented Business Analysis'!$I$97</t>
  </si>
  <si>
    <t>='Segmented Business Analysis'!$J$97</t>
  </si>
  <si>
    <t>='Segmented Business Analysis'!$K$97</t>
  </si>
  <si>
    <t>='Segmented Business Analysis'!$L$97</t>
  </si>
  <si>
    <t>='Segmented Business Analysis'!$M$97</t>
  </si>
  <si>
    <t>='Segmented Business Analysis'!$N$97</t>
  </si>
  <si>
    <t>='Segmented Business Analysis'!$O$97</t>
  </si>
  <si>
    <t>='Segmented Business Analysis'!$P$97</t>
  </si>
  <si>
    <t>='Segmented Business Analysis'!$Q$97</t>
  </si>
  <si>
    <t>='Segmented Business Analysis'!$C$100</t>
  </si>
  <si>
    <t>='Segmented Business Analysis'!$D$100</t>
  </si>
  <si>
    <t>='Segmented Business Analysis'!$E$100</t>
  </si>
  <si>
    <t>='Segmented Business Analysis'!$H$100</t>
  </si>
  <si>
    <t>='Segmented Business Analysis'!$I$100</t>
  </si>
  <si>
    <t>='Segmented Business Analysis'!$J$100</t>
  </si>
  <si>
    <t>='Segmented Business Analysis'!$K$100</t>
  </si>
  <si>
    <t>='Segmented Business Analysis'!$L$100</t>
  </si>
  <si>
    <t>='Segmented Business Analysis'!$M$100</t>
  </si>
  <si>
    <t>='Segmented Business Analysis'!$N$100</t>
  </si>
  <si>
    <t>='Segmented Business Analysis'!$O$100</t>
  </si>
  <si>
    <t>='Segmented Business Analysis'!$P$100</t>
  </si>
  <si>
    <t>='Segmented Business Analysis'!$Q$100</t>
  </si>
  <si>
    <t>='Segmented Business Analysis'!$C$123</t>
  </si>
  <si>
    <t>='Segmented Business Analysis'!$D$123</t>
  </si>
  <si>
    <t>='Segmented Business Analysis'!$E$123</t>
  </si>
  <si>
    <t>='Segmented Business Analysis'!$H$123</t>
  </si>
  <si>
    <t>='Segmented Business Analysis'!$I$123</t>
  </si>
  <si>
    <t>='Segmented Business Analysis'!$J$123</t>
  </si>
  <si>
    <t>='Segmented Business Analysis'!$K$123</t>
  </si>
  <si>
    <t>='Segmented Business Analysis'!$L$123</t>
  </si>
  <si>
    <t>='Segmented Business Analysis'!$M$123</t>
  </si>
  <si>
    <t>='Segmented Business Analysis'!$N$123</t>
  </si>
  <si>
    <t>='Segmented Business Analysis'!$O$123</t>
  </si>
  <si>
    <t>='Segmented Business Analysis'!$P$123</t>
  </si>
  <si>
    <t>='Segmented Business Analysis'!$Q$123</t>
  </si>
  <si>
    <t>='Segmented Business Analysis'!$C$124</t>
  </si>
  <si>
    <t>='Segmented Business Analysis'!$D$124</t>
  </si>
  <si>
    <t>='Segmented Business Analysis'!$E$124</t>
  </si>
  <si>
    <t>='Segmented Business Analysis'!$H$124</t>
  </si>
  <si>
    <t>='Segmented Business Analysis'!$I$124</t>
  </si>
  <si>
    <t>='Segmented Business Analysis'!$J$124</t>
  </si>
  <si>
    <t>='Segmented Business Analysis'!$K$124</t>
  </si>
  <si>
    <t>='Segmented Business Analysis'!$L$124</t>
  </si>
  <si>
    <t>='Segmented Business Analysis'!$M$124</t>
  </si>
  <si>
    <t>='Segmented Business Analysis'!$N$124</t>
  </si>
  <si>
    <t>='Segmented Business Analysis'!$O$124</t>
  </si>
  <si>
    <t>='Segmented Business Analysis'!$P$124</t>
  </si>
  <si>
    <t>='Segmented Business Analysis'!$Q$124</t>
  </si>
  <si>
    <t>='Segmented Business Analysis'!$A$124</t>
  </si>
  <si>
    <t>='Segmented Business Analysis'!$C$137</t>
  </si>
  <si>
    <t>='Segmented Business Analysis'!$D$137</t>
  </si>
  <si>
    <t>='Segmented Business Analysis'!$E$137</t>
  </si>
  <si>
    <t>='Segmented Business Analysis'!$H$137</t>
  </si>
  <si>
    <t>='Segmented Business Analysis'!$I$137</t>
  </si>
  <si>
    <t>='Segmented Business Analysis'!$J$137</t>
  </si>
  <si>
    <t>='Segmented Business Analysis'!$K$137</t>
  </si>
  <si>
    <t>='Segmented Business Analysis'!$L$137</t>
  </si>
  <si>
    <t>='Segmented Business Analysis'!$M$137</t>
  </si>
  <si>
    <t>='Segmented Business Analysis'!$N$137</t>
  </si>
  <si>
    <t>='Segmented Business Analysis'!$O$137</t>
  </si>
  <si>
    <t>='Segmented Business Analysis'!$P$137</t>
  </si>
  <si>
    <t>='Segmented Business Analysis'!$Q$137</t>
  </si>
  <si>
    <t>='Segmented Business Analysis'!$A$137</t>
  </si>
  <si>
    <t>='Segmented Business Analysis'!$C$151</t>
  </si>
  <si>
    <t>='Segmented Business Analysis'!$D$151</t>
  </si>
  <si>
    <t>='Segmented Business Analysis'!$E$151</t>
  </si>
  <si>
    <t>='Segmented Business Analysis'!$H$151</t>
  </si>
  <si>
    <t>='Segmented Business Analysis'!$I$151</t>
  </si>
  <si>
    <t>='Segmented Business Analysis'!$J$151</t>
  </si>
  <si>
    <t>='Segmented Business Analysis'!$K$151</t>
  </si>
  <si>
    <t>='Segmented Business Analysis'!$L$151</t>
  </si>
  <si>
    <t>='Segmented Business Analysis'!$M$151</t>
  </si>
  <si>
    <t>='Segmented Business Analysis'!$N$151</t>
  </si>
  <si>
    <t>='Segmented Business Analysis'!$O$151</t>
  </si>
  <si>
    <t>='Segmented Business Analysis'!$P$151</t>
  </si>
  <si>
    <t>='Segmented Business Analysis'!$Q$151</t>
  </si>
  <si>
    <t>='Segmented Business Analysis'!$A$151</t>
  </si>
  <si>
    <t>='Segmented Business Analysis'!$C$142</t>
  </si>
  <si>
    <t>='Segmented Business Analysis'!$D$142</t>
  </si>
  <si>
    <t>='Segmented Business Analysis'!$E$142</t>
  </si>
  <si>
    <t>='Segmented Business Analysis'!$H$142</t>
  </si>
  <si>
    <t>='Segmented Business Analysis'!$I$142</t>
  </si>
  <si>
    <t>='Segmented Business Analysis'!$J$142</t>
  </si>
  <si>
    <t>='Segmented Business Analysis'!$K$142</t>
  </si>
  <si>
    <t>='Segmented Business Analysis'!$L$142</t>
  </si>
  <si>
    <t>='Segmented Business Analysis'!$M$142</t>
  </si>
  <si>
    <t>='Segmented Business Analysis'!$N$142</t>
  </si>
  <si>
    <t>='Segmented Business Analysis'!$O$142</t>
  </si>
  <si>
    <t>='Segmented Business Analysis'!$P$142</t>
  </si>
  <si>
    <t>='Segmented Business Analysis'!$Q$142</t>
  </si>
  <si>
    <t>='Segmented Business Analysis'!$C$141</t>
  </si>
  <si>
    <t>='Segmented Business Analysis'!$D$141</t>
  </si>
  <si>
    <t>='Segmented Business Analysis'!$E$141</t>
  </si>
  <si>
    <t>='Segmented Business Analysis'!$H$141</t>
  </si>
  <si>
    <t>='Segmented Business Analysis'!$I$141</t>
  </si>
  <si>
    <t>='Segmented Business Analysis'!$J$141</t>
  </si>
  <si>
    <t>='Segmented Business Analysis'!$K$141</t>
  </si>
  <si>
    <t>='Segmented Business Analysis'!$L$141</t>
  </si>
  <si>
    <t>='Segmented Business Analysis'!$M$141</t>
  </si>
  <si>
    <t>='Segmented Business Analysis'!$N$141</t>
  </si>
  <si>
    <t>='Segmented Business Analysis'!$O$141</t>
  </si>
  <si>
    <t>='Segmented Business Analysis'!$P$141</t>
  </si>
  <si>
    <t>='Segmented Business Analysis'!$Q$141</t>
  </si>
  <si>
    <t>='Segmented Business Analysis'!$C$144</t>
  </si>
  <si>
    <t>='Segmented Business Analysis'!$D$144</t>
  </si>
  <si>
    <t>='Segmented Business Analysis'!$E$144</t>
  </si>
  <si>
    <t>='Segmented Business Analysis'!$H$144</t>
  </si>
  <si>
    <t>='Segmented Business Analysis'!$I$144</t>
  </si>
  <si>
    <t>='Segmented Business Analysis'!$J$144</t>
  </si>
  <si>
    <t>='Segmented Business Analysis'!$K$144</t>
  </si>
  <si>
    <t>='Segmented Business Analysis'!$L$144</t>
  </si>
  <si>
    <t>='Segmented Business Analysis'!$M$144</t>
  </si>
  <si>
    <t>='Segmented Business Analysis'!$N$144</t>
  </si>
  <si>
    <t>='Segmented Business Analysis'!$O$144</t>
  </si>
  <si>
    <t>='Segmented Business Analysis'!$P$144</t>
  </si>
  <si>
    <t>='Segmented Business Analysis'!$Q$144</t>
  </si>
  <si>
    <t>='Segmented Business Analysis'!$A$144</t>
  </si>
  <si>
    <t>='Segmented Business Analysis'!$C$135</t>
  </si>
  <si>
    <t>='Segmented Business Analysis'!$D$135</t>
  </si>
  <si>
    <t>='Segmented Business Analysis'!$E$135</t>
  </si>
  <si>
    <t>='Segmented Business Analysis'!$H$135</t>
  </si>
  <si>
    <t>='Segmented Business Analysis'!$I$135</t>
  </si>
  <si>
    <t>='Segmented Business Analysis'!$J$135</t>
  </si>
  <si>
    <t>='Segmented Business Analysis'!$K$135</t>
  </si>
  <si>
    <t>='Segmented Business Analysis'!$L$135</t>
  </si>
  <si>
    <t>='Segmented Business Analysis'!$M$135</t>
  </si>
  <si>
    <t>='Segmented Business Analysis'!$N$135</t>
  </si>
  <si>
    <t>='Segmented Business Analysis'!$O$135</t>
  </si>
  <si>
    <t>='Segmented Business Analysis'!$P$135</t>
  </si>
  <si>
    <t>='Segmented Business Analysis'!$Q$135</t>
  </si>
  <si>
    <t>='Segmented Business Analysis'!$C$145</t>
  </si>
  <si>
    <t>='Segmented Business Analysis'!$D$145</t>
  </si>
  <si>
    <t>='Segmented Business Analysis'!$E$145</t>
  </si>
  <si>
    <t>='Segmented Business Analysis'!$H$145</t>
  </si>
  <si>
    <t>='Segmented Business Analysis'!$I$145</t>
  </si>
  <si>
    <t>='Segmented Business Analysis'!$J$145</t>
  </si>
  <si>
    <t>='Segmented Business Analysis'!$K$145</t>
  </si>
  <si>
    <t>='Segmented Business Analysis'!$L$145</t>
  </si>
  <si>
    <t>='Segmented Business Analysis'!$M$145</t>
  </si>
  <si>
    <t>='Segmented Business Analysis'!$N$145</t>
  </si>
  <si>
    <t>='Segmented Business Analysis'!$O$145</t>
  </si>
  <si>
    <t>='Segmented Business Analysis'!$P$145</t>
  </si>
  <si>
    <t>='Segmented Business Analysis'!$Q$145</t>
  </si>
  <si>
    <t>='Segmented Business Analysis'!$C$131</t>
  </si>
  <si>
    <t>='Segmented Business Analysis'!$D$131</t>
  </si>
  <si>
    <t>='Segmented Business Analysis'!$E$131</t>
  </si>
  <si>
    <t>='Segmented Business Analysis'!$H$131</t>
  </si>
  <si>
    <t>='Segmented Business Analysis'!$I$131</t>
  </si>
  <si>
    <t>='Segmented Business Analysis'!$J$131</t>
  </si>
  <si>
    <t>='Segmented Business Analysis'!$K$131</t>
  </si>
  <si>
    <t>='Segmented Business Analysis'!$L$131</t>
  </si>
  <si>
    <t>='Segmented Business Analysis'!$M$131</t>
  </si>
  <si>
    <t>='Segmented Business Analysis'!$N$131</t>
  </si>
  <si>
    <t>='Segmented Business Analysis'!$O$131</t>
  </si>
  <si>
    <t>='Segmented Business Analysis'!$P$131</t>
  </si>
  <si>
    <t>='Segmented Business Analysis'!$Q$131</t>
  </si>
  <si>
    <t>='Segmented Business Analysis'!$A$131</t>
  </si>
  <si>
    <t>='Segmented Business Analysis'!$C$150</t>
  </si>
  <si>
    <t>='Segmented Business Analysis'!$D$150</t>
  </si>
  <si>
    <t>='Segmented Business Analysis'!$E$150</t>
  </si>
  <si>
    <t>='Segmented Business Analysis'!$H$150</t>
  </si>
  <si>
    <t>='Segmented Business Analysis'!$I$150</t>
  </si>
  <si>
    <t>='Segmented Business Analysis'!$J$150</t>
  </si>
  <si>
    <t>='Segmented Business Analysis'!$K$150</t>
  </si>
  <si>
    <t>='Segmented Business Analysis'!$L$150</t>
  </si>
  <si>
    <t>='Segmented Business Analysis'!$M$150</t>
  </si>
  <si>
    <t>='Segmented Business Analysis'!$N$150</t>
  </si>
  <si>
    <t>='Segmented Business Analysis'!$O$150</t>
  </si>
  <si>
    <t>='Segmented Business Analysis'!$P$150</t>
  </si>
  <si>
    <t>='Segmented Business Analysis'!$Q$150</t>
  </si>
  <si>
    <t>='Segmented Business Analysis'!$A$150</t>
  </si>
  <si>
    <t>='Segmented Business Analysis'!$C$148</t>
  </si>
  <si>
    <t>='Segmented Business Analysis'!$D$148</t>
  </si>
  <si>
    <t>='Segmented Business Analysis'!$E$148</t>
  </si>
  <si>
    <t>='Segmented Business Analysis'!$H$148</t>
  </si>
  <si>
    <t>='Segmented Business Analysis'!$I$148</t>
  </si>
  <si>
    <t>='Segmented Business Analysis'!$J$148</t>
  </si>
  <si>
    <t>='Segmented Business Analysis'!$K$148</t>
  </si>
  <si>
    <t>='Segmented Business Analysis'!$L$148</t>
  </si>
  <si>
    <t>='Segmented Business Analysis'!$M$148</t>
  </si>
  <si>
    <t>='Segmented Business Analysis'!$N$148</t>
  </si>
  <si>
    <t>='Segmented Business Analysis'!$O$148</t>
  </si>
  <si>
    <t>='Segmented Business Analysis'!$P$148</t>
  </si>
  <si>
    <t>='Segmented Business Analysis'!$Q$148</t>
  </si>
  <si>
    <t>='Segmented Business Analysis'!$C$139</t>
  </si>
  <si>
    <t>='Segmented Business Analysis'!$D$139</t>
  </si>
  <si>
    <t>='Segmented Business Analysis'!$E$139</t>
  </si>
  <si>
    <t>='Segmented Business Analysis'!$H$139</t>
  </si>
  <si>
    <t>='Segmented Business Analysis'!$I$139</t>
  </si>
  <si>
    <t>='Segmented Business Analysis'!$J$139</t>
  </si>
  <si>
    <t>='Segmented Business Analysis'!$K$139</t>
  </si>
  <si>
    <t>='Segmented Business Analysis'!$L$139</t>
  </si>
  <si>
    <t>='Segmented Business Analysis'!$M$139</t>
  </si>
  <si>
    <t>='Segmented Business Analysis'!$N$139</t>
  </si>
  <si>
    <t>='Segmented Business Analysis'!$O$139</t>
  </si>
  <si>
    <t>='Segmented Business Analysis'!$P$139</t>
  </si>
  <si>
    <t>='Segmented Business Analysis'!$Q$139</t>
  </si>
  <si>
    <t>='Segmented Business Analysis'!$C$129</t>
  </si>
  <si>
    <t>='Segmented Business Analysis'!$D$129</t>
  </si>
  <si>
    <t>='Segmented Business Analysis'!$E$129</t>
  </si>
  <si>
    <t>='Segmented Business Analysis'!$H$129</t>
  </si>
  <si>
    <t>='Segmented Business Analysis'!$I$129</t>
  </si>
  <si>
    <t>='Segmented Business Analysis'!$J$129</t>
  </si>
  <si>
    <t>='Segmented Business Analysis'!$K$129</t>
  </si>
  <si>
    <t>='Segmented Business Analysis'!$L$129</t>
  </si>
  <si>
    <t>='Segmented Business Analysis'!$M$129</t>
  </si>
  <si>
    <t>='Segmented Business Analysis'!$N$129</t>
  </si>
  <si>
    <t>='Segmented Business Analysis'!$O$129</t>
  </si>
  <si>
    <t>='Segmented Business Analysis'!$P$129</t>
  </si>
  <si>
    <t>='Segmented Business Analysis'!$Q$129</t>
  </si>
  <si>
    <t>='Segmented Business Analysis'!$C$138</t>
  </si>
  <si>
    <t>='Segmented Business Analysis'!$D$138</t>
  </si>
  <si>
    <t>='Segmented Business Analysis'!$E$138</t>
  </si>
  <si>
    <t>='Segmented Business Analysis'!$H$138</t>
  </si>
  <si>
    <t>='Segmented Business Analysis'!$I$138</t>
  </si>
  <si>
    <t>='Segmented Business Analysis'!$J$138</t>
  </si>
  <si>
    <t>='Segmented Business Analysis'!$K$138</t>
  </si>
  <si>
    <t>='Segmented Business Analysis'!$L$138</t>
  </si>
  <si>
    <t>='Segmented Business Analysis'!$M$138</t>
  </si>
  <si>
    <t>='Segmented Business Analysis'!$N$138</t>
  </si>
  <si>
    <t>='Segmented Business Analysis'!$O$138</t>
  </si>
  <si>
    <t>='Segmented Business Analysis'!$P$138</t>
  </si>
  <si>
    <t>='Segmented Business Analysis'!$Q$138</t>
  </si>
  <si>
    <t>='Segmented Business Analysis'!$C$132</t>
  </si>
  <si>
    <t>='Segmented Business Analysis'!$D$132</t>
  </si>
  <si>
    <t>='Segmented Business Analysis'!$E$132</t>
  </si>
  <si>
    <t>='Segmented Business Analysis'!$H$132</t>
  </si>
  <si>
    <t>='Segmented Business Analysis'!$I$132</t>
  </si>
  <si>
    <t>='Segmented Business Analysis'!$J$132</t>
  </si>
  <si>
    <t>='Segmented Business Analysis'!$K$132</t>
  </si>
  <si>
    <t>='Segmented Business Analysis'!$L$132</t>
  </si>
  <si>
    <t>='Segmented Business Analysis'!$M$132</t>
  </si>
  <si>
    <t>='Segmented Business Analysis'!$N$132</t>
  </si>
  <si>
    <t>='Segmented Business Analysis'!$O$132</t>
  </si>
  <si>
    <t>='Segmented Business Analysis'!$P$132</t>
  </si>
  <si>
    <t>='Segmented Business Analysis'!$Q$132</t>
  </si>
  <si>
    <t>='Segmented Business Analysis'!$C$133</t>
  </si>
  <si>
    <t>='Segmented Business Analysis'!$D$133</t>
  </si>
  <si>
    <t>='Segmented Business Analysis'!$E$133</t>
  </si>
  <si>
    <t>='Segmented Business Analysis'!$H$133</t>
  </si>
  <si>
    <t>='Segmented Business Analysis'!$I$133</t>
  </si>
  <si>
    <t>='Segmented Business Analysis'!$J$133</t>
  </si>
  <si>
    <t>='Segmented Business Analysis'!$K$133</t>
  </si>
  <si>
    <t>='Segmented Business Analysis'!$L$133</t>
  </si>
  <si>
    <t>='Segmented Business Analysis'!$M$133</t>
  </si>
  <si>
    <t>='Segmented Business Analysis'!$N$133</t>
  </si>
  <si>
    <t>='Segmented Business Analysis'!$O$133</t>
  </si>
  <si>
    <t>='Segmented Business Analysis'!$P$133</t>
  </si>
  <si>
    <t>='Segmented Business Analysis'!$Q$133</t>
  </si>
  <si>
    <t>='Segmented Business Analysis'!$A$133</t>
  </si>
  <si>
    <t>='Segmented Business Analysis'!$C$130</t>
  </si>
  <si>
    <t>='Segmented Business Analysis'!$D$130</t>
  </si>
  <si>
    <t>='Segmented Business Analysis'!$E$130</t>
  </si>
  <si>
    <t>='Segmented Business Analysis'!$H$130</t>
  </si>
  <si>
    <t>='Segmented Business Analysis'!$I$130</t>
  </si>
  <si>
    <t>='Segmented Business Analysis'!$J$130</t>
  </si>
  <si>
    <t>='Segmented Business Analysis'!$K$130</t>
  </si>
  <si>
    <t>='Segmented Business Analysis'!$L$130</t>
  </si>
  <si>
    <t>='Segmented Business Analysis'!$M$130</t>
  </si>
  <si>
    <t>='Segmented Business Analysis'!$N$130</t>
  </si>
  <si>
    <t>='Segmented Business Analysis'!$O$130</t>
  </si>
  <si>
    <t>='Segmented Business Analysis'!$P$130</t>
  </si>
  <si>
    <t>='Segmented Business Analysis'!$Q$130</t>
  </si>
  <si>
    <t>='Segmented Business Analysis'!$C$17</t>
  </si>
  <si>
    <t>='Segmented Business Analysis'!$D$17</t>
  </si>
  <si>
    <t>='Segmented Business Analysis'!$E$17</t>
  </si>
  <si>
    <t>='Segmented Business Analysis'!$H$17</t>
  </si>
  <si>
    <t>='Segmented Business Analysis'!$I$17</t>
  </si>
  <si>
    <t>='Segmented Business Analysis'!$J$17</t>
  </si>
  <si>
    <t>='Segmented Business Analysis'!$K$17</t>
  </si>
  <si>
    <t>='Segmented Business Analysis'!$L$17</t>
  </si>
  <si>
    <t>='Segmented Business Analysis'!$M$17</t>
  </si>
  <si>
    <t>='Segmented Business Analysis'!$N$17</t>
  </si>
  <si>
    <t>='Segmented Business Analysis'!$O$17</t>
  </si>
  <si>
    <t>='Segmented Business Analysis'!$P$17</t>
  </si>
  <si>
    <t>='Segmented Business Analysis'!$Q$17</t>
  </si>
  <si>
    <t>='Segmented Business Analysis'!$C$15</t>
  </si>
  <si>
    <t>='Segmented Business Analysis'!$D$15</t>
  </si>
  <si>
    <t>='Segmented Business Analysis'!$E$15</t>
  </si>
  <si>
    <t>='Segmented Business Analysis'!$H$15</t>
  </si>
  <si>
    <t>='Segmented Business Analysis'!$I$15</t>
  </si>
  <si>
    <t>='Segmented Business Analysis'!$J$15</t>
  </si>
  <si>
    <t>='Segmented Business Analysis'!$K$15</t>
  </si>
  <si>
    <t>='Segmented Business Analysis'!$L$15</t>
  </si>
  <si>
    <t>='Segmented Business Analysis'!$M$15</t>
  </si>
  <si>
    <t>='Segmented Business Analysis'!$N$15</t>
  </si>
  <si>
    <t>='Segmented Business Analysis'!$O$15</t>
  </si>
  <si>
    <t>='Segmented Business Analysis'!$P$15</t>
  </si>
  <si>
    <t>='Segmented Business Analysis'!$Q$15</t>
  </si>
  <si>
    <t>='Segmented Business Analysis'!$C$14</t>
  </si>
  <si>
    <t>='Segmented Business Analysis'!$D$14</t>
  </si>
  <si>
    <t>='Segmented Business Analysis'!$E$14</t>
  </si>
  <si>
    <t>='Segmented Business Analysis'!$H$14</t>
  </si>
  <si>
    <t>='Segmented Business Analysis'!$I$14</t>
  </si>
  <si>
    <t>='Segmented Business Analysis'!$J$14</t>
  </si>
  <si>
    <t>='Segmented Business Analysis'!$K$14</t>
  </si>
  <si>
    <t>='Segmented Business Analysis'!$L$14</t>
  </si>
  <si>
    <t>='Segmented Business Analysis'!$M$14</t>
  </si>
  <si>
    <t>='Segmented Business Analysis'!$N$14</t>
  </si>
  <si>
    <t>='Segmented Business Analysis'!$O$14</t>
  </si>
  <si>
    <t>='Segmented Business Analysis'!$P$14</t>
  </si>
  <si>
    <t>='Segmented Business Analysis'!$Q$14</t>
  </si>
  <si>
    <t>='Segmented Business Analysis'!$C$18</t>
  </si>
  <si>
    <t>='Segmented Business Analysis'!$D$18</t>
  </si>
  <si>
    <t>='Segmented Business Analysis'!$E$18</t>
  </si>
  <si>
    <t>='Segmented Business Analysis'!$H$18</t>
  </si>
  <si>
    <t>='Segmented Business Analysis'!$I$18</t>
  </si>
  <si>
    <t>='Segmented Business Analysis'!$J$18</t>
  </si>
  <si>
    <t>='Segmented Business Analysis'!$K$18</t>
  </si>
  <si>
    <t>='Segmented Business Analysis'!$L$18</t>
  </si>
  <si>
    <t>='Segmented Business Analysis'!$M$18</t>
  </si>
  <si>
    <t>='Segmented Business Analysis'!$N$18</t>
  </si>
  <si>
    <t>='Segmented Business Analysis'!$O$18</t>
  </si>
  <si>
    <t>='Segmented Business Analysis'!$P$18</t>
  </si>
  <si>
    <t>='Segmented Business Analysis'!$Q$18</t>
  </si>
  <si>
    <t>Insurance, rates and charges, utilities, property management fees, rental expenses</t>
  </si>
  <si>
    <t>Bad debts written-off from long term housing - owned units</t>
  </si>
  <si>
    <t>Contribution surplus /(deficit)</t>
  </si>
  <si>
    <t>Contribution surplus/ (Deficit) operating</t>
  </si>
  <si>
    <t>Segment surplus / (deficit)</t>
  </si>
  <si>
    <t>Bad debts written-off from long term housing - managed units</t>
  </si>
  <si>
    <t>Bad debts written-off from other housing business</t>
  </si>
  <si>
    <t>Gain or (loss) on sale of housing assets</t>
  </si>
  <si>
    <t>Other fixed and intangible assets - Written down value (WDV)</t>
  </si>
  <si>
    <t>Bad debts written-off</t>
  </si>
  <si>
    <t>Profit /(loss) on disposal of housing assets</t>
  </si>
  <si>
    <t>Housing assets at cost / fair value</t>
  </si>
  <si>
    <t>Housing assets - Written down value WDV</t>
  </si>
  <si>
    <t>Non housing assets</t>
  </si>
  <si>
    <t>Other fixed and intangible assets</t>
  </si>
  <si>
    <t>1-7120; 1-7140; 1-7160; 1-7180; 1-7190</t>
  </si>
  <si>
    <t>Non-housing property, movable plant and equipment, including motor vehicles, rental property furniture and fittings. Intangible assets represents purchased and internally generated e.g. goodwill, software, distribution rights, intellectual property, etc.</t>
  </si>
  <si>
    <t>Other fixed and intangible assets accumulated  depreciation and amortisation</t>
  </si>
  <si>
    <t>Other fixed and intangible assets – Written down value WDV</t>
  </si>
  <si>
    <t>Loan liability due and payable within the next 12 months related to housing assets or activities</t>
  </si>
  <si>
    <t>Loan liabilities – housing</t>
  </si>
  <si>
    <t>Loan liability due and payable in future years related to housing assets or activities</t>
  </si>
  <si>
    <t>Loan, lease and hire purchase liability due and payable in future years related to operations other than housing assets or activities</t>
  </si>
  <si>
    <t>Cash paid to developers and other suppliers for housing assets</t>
  </si>
  <si>
    <t>Other fixed assets investments</t>
  </si>
  <si>
    <t xml:space="preserve">Development Assumptions - housing units </t>
  </si>
  <si>
    <t>The total amount of Capital Grants from Government received or receivable in respect of schemes completed and included in Development assumptions - housing assets</t>
  </si>
  <si>
    <t>The total amount of other grants and donations received or receivable in respect of the schemes included in Development assumptions - housing assets</t>
  </si>
  <si>
    <t>The total amount of the provider's cash reserves that have been or will be used to fund the schemes included in Development assumptions - housing assets</t>
  </si>
  <si>
    <t>The total amount of loan finance received or receivable in respect of the schemes included in completing Development assumptions - housing assets</t>
  </si>
  <si>
    <t>The total amount of sales proceeds from housing units that will be netted off against the total cost of development of new housing units during each period. Includes the sale of housing properties for lease-back schemes during each period. (GST exclusive) (Enter as negative)</t>
  </si>
  <si>
    <t>The total amount of sales proceeds from non-housing units that will be netted off against the total cost of development of new non-housing units during each period. Includes the sale of non-housing properties for lease-back schemes during each period. (GST exclusive) (Enter as negative)</t>
  </si>
  <si>
    <t>Development Assumptions – non-housing units and other fixed assets</t>
  </si>
  <si>
    <t>Total cost of new non-housing units (GST exclusive)</t>
  </si>
  <si>
    <t>Number of new properties for which capital costs are included in Development Assumptions – non-housing units and other fixed assets</t>
  </si>
  <si>
    <t>The total amount of Capital Grants from Government received or receivable in respect of schemes completed and included in Development Assumptions – non-housing units and other fixed assets</t>
  </si>
  <si>
    <t>The total amount of other grants and donations received or receivable in respect of the developments included in Development Assumptions – non-housing units and other fixed assets</t>
  </si>
  <si>
    <t>The total amount of the provider's cash reserves that have been or will be used to fund the developments included in Development Assumptions – non-housing units and other fixed assets</t>
  </si>
  <si>
    <t>The total amount of loan finance received or receivable in respect of the developments included in completing Development Assumptions – non-housing units and other fixed assets</t>
  </si>
  <si>
    <t>Total operating cash inflow less total operating cash outflow</t>
  </si>
  <si>
    <t>(Note - Operating refers to Net of capital grants/NCI/fair value gains/profit(loss) on disposal of assets and other unusual/non-operating items)</t>
  </si>
  <si>
    <t>Total income less operating expenses</t>
  </si>
  <si>
    <t>Contribution surplus / (deficit) less capital grants and non cash income</t>
  </si>
  <si>
    <t>Crisis accommodation</t>
  </si>
  <si>
    <t>2. Fill out coloured cells</t>
  </si>
  <si>
    <t>Movement in Unspent capital grants (received in advanced)</t>
  </si>
  <si>
    <t>Movement in Unspent capital grants (received in advanced) (Non current)</t>
  </si>
  <si>
    <t>Social housing - Owned</t>
  </si>
  <si>
    <t>Social housing - Managed</t>
  </si>
  <si>
    <t>Please describe other non-housing business:</t>
  </si>
  <si>
    <t>Segment 5 Other Non-Housing Business</t>
  </si>
  <si>
    <t xml:space="preserve">Movement in Unspent capital grants </t>
  </si>
  <si>
    <t>P/L on disposal of housing assets</t>
  </si>
  <si>
    <t>SB_OHBusOthFixedIntangibleAssets_FLD__c</t>
  </si>
  <si>
    <t xml:space="preserve"> Depreciation and Amortisation (OH)</t>
  </si>
  <si>
    <t>SB_OHBusOthFixedIntangibleAssets_FLD</t>
  </si>
  <si>
    <t>SB_OHBusOthFixedIntangibleAssets_ACT1</t>
  </si>
  <si>
    <t>SB_OHBusOthFixedIntangibleAssets_ACT2</t>
  </si>
  <si>
    <t>SB_OHBusOthFixedIntangibleAssets_ACT3</t>
  </si>
  <si>
    <t>SB_OHBusOthFixedIntangibleAssets_FC01</t>
  </si>
  <si>
    <t>SB_OHBusOthFixedIntangibleAssets_FC02</t>
  </si>
  <si>
    <t>SB_OHBusOthFixedIntangibleAssets_FC03</t>
  </si>
  <si>
    <t>SB_OHBusOthFixedIntangibleAssets_FC04</t>
  </si>
  <si>
    <t>SB_OHBusOthFixedIntangibleAssets_FC05</t>
  </si>
  <si>
    <t>SB_OHBusOthFixedIntangibleAssets_FC06</t>
  </si>
  <si>
    <t>SB_OHBusOthFixedIntangibleAssets_FC07</t>
  </si>
  <si>
    <t>SB_OHBusOthFixedIntangibleAssets_FC08</t>
  </si>
  <si>
    <t>SB_OHBusOthFixedIntangibleAssets_FC09</t>
  </si>
  <si>
    <t>SB_OHBusOthFixedIntangibleAssets_FC10</t>
  </si>
  <si>
    <t>SB_OHBusCapitalGrants_FLD</t>
  </si>
  <si>
    <t>SB_OHBusCapitalGrants_FLD__c</t>
  </si>
  <si>
    <t>SB_OHBusCapitalGrants_ACT1</t>
  </si>
  <si>
    <t>SB_OHBusCapitalGrants_ACT2</t>
  </si>
  <si>
    <t>SB_OHBusCapitalGrants_ACT3</t>
  </si>
  <si>
    <t>SB_OHBusCapitalGrants_FC01</t>
  </si>
  <si>
    <t>SB_OHBusCapitalGrants_FC02</t>
  </si>
  <si>
    <t>SB_OHBusCapitalGrants_FC03</t>
  </si>
  <si>
    <t>SB_OHBusCapitalGrants_FC04</t>
  </si>
  <si>
    <t>SB_OHBusCapitalGrants_FC05</t>
  </si>
  <si>
    <t>SB_OHBusCapitalGrants_FC06</t>
  </si>
  <si>
    <t>SB_OHBusCapitalGrants_FC07</t>
  </si>
  <si>
    <t>SB_OHBusCapitalGrants_FC08</t>
  </si>
  <si>
    <t>SB_OHBusCapitalGrants_FC09</t>
  </si>
  <si>
    <t>SB_OHBusCapitalGrants_FC10</t>
  </si>
  <si>
    <t xml:space="preserve"> Capital Grants (OH)</t>
  </si>
  <si>
    <t>Capital Grants (OH)</t>
  </si>
  <si>
    <t>SB_LTHOthFixedIntangibleAssets_FLD</t>
  </si>
  <si>
    <t>SB_LTHOthFixedIntangibleAssets_ACT1</t>
  </si>
  <si>
    <t xml:space="preserve"> Depreciation and amortisation (LTH)</t>
  </si>
  <si>
    <t>SB_LTHOthFixedIntangibleAssets_ACT2</t>
  </si>
  <si>
    <t>SB_LTHOthFixedIntangibleAssets_ACT3</t>
  </si>
  <si>
    <t>SB_LTHOthFixedIntangibleAssets_FC01</t>
  </si>
  <si>
    <t>SB_LTHOthFixedIntangibleAssets_FC02</t>
  </si>
  <si>
    <t>SB_LTHOthFixedIntangibleAssets_FC03</t>
  </si>
  <si>
    <t>SB_LTHOthFixedIntangibleAssets_FC04</t>
  </si>
  <si>
    <t>SB_LTHOthFixedIntangibleAssets_FC05</t>
  </si>
  <si>
    <t>SB_LTHOthFixedIntangibleAssets_FC06</t>
  </si>
  <si>
    <t>SB_LTHOthFixedIntangibleAssets_FC07</t>
  </si>
  <si>
    <t>SB_LTHOthFixedIntangibleAssets_FC08</t>
  </si>
  <si>
    <t>SB_LTHOthFixedIntangibleAssets_FC09</t>
  </si>
  <si>
    <t>SB_LTHOthFixedIntangibleAssets_FC10</t>
  </si>
  <si>
    <t>SB_LTHOthFixedIntangibleAssets_FLD__c</t>
  </si>
  <si>
    <t>EOF</t>
  </si>
  <si>
    <t>EOFXL</t>
  </si>
  <si>
    <t>EOF__c</t>
  </si>
  <si>
    <t>Text(30)</t>
  </si>
  <si>
    <t>EOFXL1</t>
  </si>
  <si>
    <t>EOFXL2</t>
  </si>
  <si>
    <t>EOFXL3</t>
  </si>
  <si>
    <t>EOFXL4</t>
  </si>
  <si>
    <t>EOFXL5</t>
  </si>
  <si>
    <t>EOFXL6</t>
  </si>
  <si>
    <t>EOFXL7</t>
  </si>
  <si>
    <t>EOFXL8</t>
  </si>
  <si>
    <t>EOFXL9</t>
  </si>
  <si>
    <t>EOFXL10</t>
  </si>
  <si>
    <t>EOFXL11</t>
  </si>
  <si>
    <t>EOFXL12</t>
  </si>
  <si>
    <t>EOFXL13</t>
  </si>
  <si>
    <t>Reporting Year</t>
  </si>
  <si>
    <t>SB_FinYear</t>
  </si>
  <si>
    <t>SB_FinYear__c</t>
  </si>
  <si>
    <t>Text(10)</t>
  </si>
  <si>
    <t>SB_FinYear1</t>
  </si>
  <si>
    <t>SB_FinYear2</t>
  </si>
  <si>
    <t>SB_FinYear3</t>
  </si>
  <si>
    <t>SB_FinYear4</t>
  </si>
  <si>
    <t>SB_FinYear5</t>
  </si>
  <si>
    <t>SB_FinYear6</t>
  </si>
  <si>
    <t>SB_FinYear7</t>
  </si>
  <si>
    <t>SB_FinYear8</t>
  </si>
  <si>
    <t>SB_FinYear9</t>
  </si>
  <si>
    <t>SB_FinYear10</t>
  </si>
  <si>
    <t>SB_FinYear11</t>
  </si>
  <si>
    <t>SB_FinYear12</t>
  </si>
  <si>
    <t>SB_FinYear13</t>
  </si>
  <si>
    <t>CBA_FinYear__c</t>
  </si>
  <si>
    <t>CBA_FinYear</t>
  </si>
  <si>
    <t>CBA_FinYear1</t>
  </si>
  <si>
    <t>CBA_FinYear2</t>
  </si>
  <si>
    <t>CBA_FinYear3</t>
  </si>
  <si>
    <t>CBA_FinYear4</t>
  </si>
  <si>
    <t>CBA_FinYear5</t>
  </si>
  <si>
    <t>CBA_FinYear6</t>
  </si>
  <si>
    <t>CBA_FinYear7</t>
  </si>
  <si>
    <t>CBA_FinYear8</t>
  </si>
  <si>
    <t>CBA_FinYear9</t>
  </si>
  <si>
    <t>CBA_FinYear10</t>
  </si>
  <si>
    <t>CBA_FinYear11</t>
  </si>
  <si>
    <t>CBA_FinYear12</t>
  </si>
  <si>
    <t>CBA_FinYear13</t>
  </si>
  <si>
    <t>Sum</t>
  </si>
  <si>
    <t>Cash from divestments (Cash from sale of housing assets and other fixed assets)</t>
  </si>
  <si>
    <t>Proceeds from the sale of housing assets and other fixed and intangible assets received during the year</t>
  </si>
  <si>
    <t>Average full time equivalent staffing dedicated to this particular segment. (Total FTE at start of the year plus total FTE at the end of the year)/2. Include only PAID full-time, part-time, and contracted employees. DO NOT include volunteers.</t>
  </si>
  <si>
    <t>S 7.      </t>
  </si>
  <si>
    <t>S 27.</t>
  </si>
  <si>
    <t>S 34.     </t>
  </si>
  <si>
    <t>S 35.                 </t>
  </si>
  <si>
    <t>S 36.</t>
  </si>
  <si>
    <t>S 37.</t>
  </si>
  <si>
    <t>S 38.</t>
  </si>
  <si>
    <t>S 39.</t>
  </si>
  <si>
    <t>S 40.</t>
  </si>
  <si>
    <t>S 41.</t>
  </si>
  <si>
    <t>S 42.</t>
  </si>
  <si>
    <t>S 43.</t>
  </si>
  <si>
    <t>S 44.</t>
  </si>
  <si>
    <t>S 45.</t>
  </si>
  <si>
    <t>S 46.</t>
  </si>
  <si>
    <t>S 47.</t>
  </si>
  <si>
    <t>S 48.</t>
  </si>
  <si>
    <t>S 49.</t>
  </si>
  <si>
    <t>S 50.</t>
  </si>
  <si>
    <t>S 51.</t>
  </si>
  <si>
    <t>S 52.</t>
  </si>
  <si>
    <t>S 53.</t>
  </si>
  <si>
    <t>S 54.</t>
  </si>
  <si>
    <t>S 55.</t>
  </si>
  <si>
    <t>S 56.</t>
  </si>
  <si>
    <t>S 57.</t>
  </si>
  <si>
    <t>S 58.</t>
  </si>
  <si>
    <t>S 59.</t>
  </si>
  <si>
    <t>S 60.</t>
  </si>
  <si>
    <t>S 61.</t>
  </si>
  <si>
    <t>S 62.</t>
  </si>
  <si>
    <t>S 63.</t>
  </si>
  <si>
    <t>S 64.</t>
  </si>
  <si>
    <t>S 65.</t>
  </si>
  <si>
    <t>S 66.</t>
  </si>
  <si>
    <t>S 67.</t>
  </si>
  <si>
    <t>S 68.</t>
  </si>
  <si>
    <t>S 69.</t>
  </si>
  <si>
    <t>S 70.</t>
  </si>
  <si>
    <t>S 71.</t>
  </si>
  <si>
    <t>S 72.</t>
  </si>
  <si>
    <t>S 73.</t>
  </si>
  <si>
    <t>S 74.</t>
  </si>
  <si>
    <t>S 75.</t>
  </si>
  <si>
    <t>S 76.</t>
  </si>
  <si>
    <t>S 77.</t>
  </si>
  <si>
    <t>S 79.</t>
  </si>
  <si>
    <t>S 78.</t>
  </si>
  <si>
    <t>S 80.</t>
  </si>
  <si>
    <t>S 81.</t>
  </si>
  <si>
    <t>S 82.</t>
  </si>
  <si>
    <t>S 83.</t>
  </si>
  <si>
    <t>S 84.</t>
  </si>
  <si>
    <t>S 85.</t>
  </si>
  <si>
    <t>S 86.</t>
  </si>
  <si>
    <t>S 87.</t>
  </si>
  <si>
    <t>S 88.</t>
  </si>
  <si>
    <t>S 89.</t>
  </si>
  <si>
    <t>S 90.</t>
  </si>
  <si>
    <t>S 91.</t>
  </si>
  <si>
    <t>S 92.</t>
  </si>
  <si>
    <t>S 93.</t>
  </si>
  <si>
    <t>S 94.</t>
  </si>
  <si>
    <t>S 95.</t>
  </si>
  <si>
    <t>S 96.</t>
  </si>
  <si>
    <t>S 97.</t>
  </si>
  <si>
    <t>S 98.</t>
  </si>
  <si>
    <t>S 99.</t>
  </si>
  <si>
    <t>C 1.</t>
  </si>
  <si>
    <t>C 2.</t>
  </si>
  <si>
    <t>C 3.</t>
  </si>
  <si>
    <t>C 4.</t>
  </si>
  <si>
    <t>C 5.</t>
  </si>
  <si>
    <t>C 6.</t>
  </si>
  <si>
    <t>C 7.</t>
  </si>
  <si>
    <t>C 8.</t>
  </si>
  <si>
    <t>C 9.</t>
  </si>
  <si>
    <t>C 10.</t>
  </si>
  <si>
    <t>C 11.</t>
  </si>
  <si>
    <t>C 12.</t>
  </si>
  <si>
    <t>C 13.</t>
  </si>
  <si>
    <t>C 14.</t>
  </si>
  <si>
    <t>C 15.</t>
  </si>
  <si>
    <t>C 16.</t>
  </si>
  <si>
    <t>C 17.</t>
  </si>
  <si>
    <t>C 18.</t>
  </si>
  <si>
    <t>C 19.</t>
  </si>
  <si>
    <t>C 20.</t>
  </si>
  <si>
    <t>C 21.</t>
  </si>
  <si>
    <t>C 22.</t>
  </si>
  <si>
    <t>C 23.</t>
  </si>
  <si>
    <t>C 24.</t>
  </si>
  <si>
    <t>C 25.</t>
  </si>
  <si>
    <t>C 26.</t>
  </si>
  <si>
    <t>C 27.</t>
  </si>
  <si>
    <t>C 28.</t>
  </si>
  <si>
    <t>C 29.</t>
  </si>
  <si>
    <t>C 30.</t>
  </si>
  <si>
    <t>C 31.</t>
  </si>
  <si>
    <t>C 32.</t>
  </si>
  <si>
    <t>C 33.</t>
  </si>
  <si>
    <t>C 34.</t>
  </si>
  <si>
    <t>C 35.</t>
  </si>
  <si>
    <t>C 36.</t>
  </si>
  <si>
    <t>C 37.</t>
  </si>
  <si>
    <t>C 38.</t>
  </si>
  <si>
    <t>C 39.</t>
  </si>
  <si>
    <t>C 40.</t>
  </si>
  <si>
    <t>C 41.</t>
  </si>
  <si>
    <t>C 42.</t>
  </si>
  <si>
    <t>C 43.</t>
  </si>
  <si>
    <t>C 44.</t>
  </si>
  <si>
    <t>C 45.</t>
  </si>
  <si>
    <t>C 46.</t>
  </si>
  <si>
    <t>C 47.</t>
  </si>
  <si>
    <t>C 48.</t>
  </si>
  <si>
    <t>C 49.</t>
  </si>
  <si>
    <t>C 50.</t>
  </si>
  <si>
    <t>C 51.</t>
  </si>
  <si>
    <t>C 52.</t>
  </si>
  <si>
    <t>C 53.</t>
  </si>
  <si>
    <t>C 54.</t>
  </si>
  <si>
    <t>C 55.</t>
  </si>
  <si>
    <t>C 56.</t>
  </si>
  <si>
    <t>C 57.</t>
  </si>
  <si>
    <t>C 58.</t>
  </si>
  <si>
    <t>C 59.</t>
  </si>
  <si>
    <t>C 60.</t>
  </si>
  <si>
    <t>C 61.</t>
  </si>
  <si>
    <t>C 62.</t>
  </si>
  <si>
    <t>C 63.</t>
  </si>
  <si>
    <t>C 64.</t>
  </si>
  <si>
    <t>C 65.</t>
  </si>
  <si>
    <t>C 66.</t>
  </si>
  <si>
    <t>C 67.</t>
  </si>
  <si>
    <t>Loan liabilities other commercial loans</t>
  </si>
  <si>
    <t>C 68.</t>
  </si>
  <si>
    <t>C 69.</t>
  </si>
  <si>
    <t>C 70.</t>
  </si>
  <si>
    <t>C 71.</t>
  </si>
  <si>
    <t>C 73.</t>
  </si>
  <si>
    <t>C 74.</t>
  </si>
  <si>
    <t>C 75.</t>
  </si>
  <si>
    <t>C 76.</t>
  </si>
  <si>
    <t>C 77.</t>
  </si>
  <si>
    <t>C 78.</t>
  </si>
  <si>
    <t>C 79.</t>
  </si>
  <si>
    <t>C 80.</t>
  </si>
  <si>
    <t>C 81.</t>
  </si>
  <si>
    <t>C 82.</t>
  </si>
  <si>
    <t>C 83.</t>
  </si>
  <si>
    <t>C 84.</t>
  </si>
  <si>
    <t>C 85.</t>
  </si>
  <si>
    <t>C 86.</t>
  </si>
  <si>
    <t>C 87.</t>
  </si>
  <si>
    <t>C 88.</t>
  </si>
  <si>
    <t>C 89.</t>
  </si>
  <si>
    <t>C 90.</t>
  </si>
  <si>
    <t>C 91.</t>
  </si>
  <si>
    <t>C 92.</t>
  </si>
  <si>
    <t>C 93.</t>
  </si>
  <si>
    <t>C 94.</t>
  </si>
  <si>
    <t>C 95.  </t>
  </si>
  <si>
    <t>C 96.  </t>
  </si>
  <si>
    <t>C 97.</t>
  </si>
  <si>
    <t>C 98.</t>
  </si>
  <si>
    <t>C 99.</t>
  </si>
  <si>
    <t>C 100.</t>
  </si>
  <si>
    <t>C 113.</t>
  </si>
  <si>
    <t>C 103.</t>
  </si>
  <si>
    <t>C 104.</t>
  </si>
  <si>
    <t>C 105.</t>
  </si>
  <si>
    <t>C 106.</t>
  </si>
  <si>
    <t>Cash from divestments (sale of housing assets and other fixed assets)</t>
  </si>
  <si>
    <t>C 107.</t>
  </si>
  <si>
    <t>C 108.</t>
  </si>
  <si>
    <t>C 109.</t>
  </si>
  <si>
    <t>C 110.</t>
  </si>
  <si>
    <t>C 111.</t>
  </si>
  <si>
    <t>C 112.</t>
  </si>
  <si>
    <t>C 114.</t>
  </si>
  <si>
    <t>C 115.</t>
  </si>
  <si>
    <t>C 116.</t>
  </si>
  <si>
    <t>C 117.</t>
  </si>
  <si>
    <t>C 118.</t>
  </si>
  <si>
    <t>C 119.</t>
  </si>
  <si>
    <t>C 120.</t>
  </si>
  <si>
    <t>C 121.</t>
  </si>
  <si>
    <t>C 122.</t>
  </si>
  <si>
    <t>Provider's contribution - cash reserves or in-kind</t>
  </si>
  <si>
    <t>Ratio_Fin_Year__c</t>
  </si>
  <si>
    <t>Ratio_FinYear2</t>
  </si>
  <si>
    <t>Ratio_FinYear3</t>
  </si>
  <si>
    <t>Ratio_FinYear4</t>
  </si>
  <si>
    <t>Ratio_FinYear5</t>
  </si>
  <si>
    <t>Ratio_FinYear6</t>
  </si>
  <si>
    <t>Ratio_FinYear7</t>
  </si>
  <si>
    <t>Ratio_FinYear8</t>
  </si>
  <si>
    <t>Ratio_FinYear9</t>
  </si>
  <si>
    <t>Ratio_FinYear10</t>
  </si>
  <si>
    <t>Ratio_FinYear11</t>
  </si>
  <si>
    <t>Ratio_FinYear12</t>
  </si>
  <si>
    <t>Ratio_FinYear13</t>
  </si>
  <si>
    <t>RATIO_FY_Year_Type_ACT1</t>
  </si>
  <si>
    <t>RATIO_FY_Year_Type_ACT2</t>
  </si>
  <si>
    <t>RATIO_FY_Year_Type_FC01</t>
  </si>
  <si>
    <t>RATIO_FY_Year_Type_FC02</t>
  </si>
  <si>
    <t>RATIO_FY_Year_Type_FC03</t>
  </si>
  <si>
    <t>RATIO_FY_Year_Type_FC04</t>
  </si>
  <si>
    <t>RATIO_FY_Year_Type_FC05</t>
  </si>
  <si>
    <t>RATIO_FY_Year_Type_FC06</t>
  </si>
  <si>
    <t>RATIO_FY_Year_Type_FC07</t>
  </si>
  <si>
    <t>RATIO_FY_Year_Type_FC08</t>
  </si>
  <si>
    <t>RATIO_FY_Year_Type_FC09</t>
  </si>
  <si>
    <t>RATIO_FY_Year_Type_FC10</t>
  </si>
  <si>
    <t>RATIO_CashCostOfCaptial_ACT1</t>
  </si>
  <si>
    <t>RATIO_CashCostOfCaptial_ACT2</t>
  </si>
  <si>
    <t>RATIO_CashCostOfCaptial_FC01</t>
  </si>
  <si>
    <t>RATIO_CashCostOfCaptial_FC02</t>
  </si>
  <si>
    <t>RATIO_CashCostOfCaptial_FC03</t>
  </si>
  <si>
    <t>RATIO_CashCostOfCaptial_FC04</t>
  </si>
  <si>
    <t>RATIO_CashCostOfCaptial_FC05</t>
  </si>
  <si>
    <t>RATIO_CashCostOfCaptial_FC06</t>
  </si>
  <si>
    <t>RATIO_CashCostOfCaptial_FC07</t>
  </si>
  <si>
    <t>RATIO_CashCostOfCaptial_FC08</t>
  </si>
  <si>
    <t>RATIO_CashCostOfCaptial_FC09</t>
  </si>
  <si>
    <t>RATIO_CashCostOfCaptial_FC10</t>
  </si>
  <si>
    <t>G25</t>
  </si>
  <si>
    <t>G26</t>
  </si>
  <si>
    <t>G27</t>
  </si>
  <si>
    <t>G28</t>
  </si>
  <si>
    <t>RATIO_FY_End_Date_ACT1</t>
  </si>
  <si>
    <t>RATIO_FY_End_Date_ACT2</t>
  </si>
  <si>
    <t>RATIO_FY_End_Date_FC01</t>
  </si>
  <si>
    <t>RATIO_FY_End_Date_FC02</t>
  </si>
  <si>
    <t>RATIO_FY_End_Date_FC03</t>
  </si>
  <si>
    <t>RATIO_FY_End_Date_FC04</t>
  </si>
  <si>
    <t>RATIO_FY_End_Date_FC05</t>
  </si>
  <si>
    <t>RATIO_FY_End_Date_FC06</t>
  </si>
  <si>
    <t>RATIO_FY_End_Date_FC07</t>
  </si>
  <si>
    <t>RATIO_FY_End_Date_FC08</t>
  </si>
  <si>
    <t>RATIO_FY_End_Date_FC09</t>
  </si>
  <si>
    <t>RATIO_FY_End_Date_FC10</t>
  </si>
  <si>
    <t>RATIO_OperatingEBITDAMargin_ACT1</t>
  </si>
  <si>
    <t>RATIO_OperatingEBITDAMargin_ACT2</t>
  </si>
  <si>
    <t>G29</t>
  </si>
  <si>
    <t>RATIO_OperatingEBITDAMargin_FC01</t>
  </si>
  <si>
    <t>RATIO_OperatingEBITDAMargin_FC02</t>
  </si>
  <si>
    <t>RATIO_OperatingEBITDAMargin_FC03</t>
  </si>
  <si>
    <t>RATIO_OperatingEBITDAMargin_FC04</t>
  </si>
  <si>
    <t>RATIO_OperatingEBITDAMargin_FC05</t>
  </si>
  <si>
    <t>RATIO_OperatingEBITDAMargin_FC06</t>
  </si>
  <si>
    <t>RATIO_OperatingEBITDAMargin_FC07</t>
  </si>
  <si>
    <t>RATIO_OperatingEBITDAMargin_FC08</t>
  </si>
  <si>
    <t>RATIO_OperatingEBITDAMargin_FC09</t>
  </si>
  <si>
    <t>RATIO_OperatingEBITDAMargin_FC10</t>
  </si>
  <si>
    <t>RATIO_WorkingCaptialRatio_ACT1</t>
  </si>
  <si>
    <t>RATIO_WorkingCaptialRatio_ACT2</t>
  </si>
  <si>
    <t>RATIO_WorkingCaptialRatio_FC01</t>
  </si>
  <si>
    <t>RATIO_WorkingCaptialRatio_FC02</t>
  </si>
  <si>
    <t>RATIO_WorkingCaptialRatio_FC03</t>
  </si>
  <si>
    <t>RATIO_WorkingCaptialRatio_FC04</t>
  </si>
  <si>
    <t>RATIO_WorkingCaptialRatio_FC05</t>
  </si>
  <si>
    <t>RATIO_WorkingCaptialRatio_FC06</t>
  </si>
  <si>
    <t>RATIO_WorkingCaptialRatio_FC07</t>
  </si>
  <si>
    <t>RATIO_WorkingCaptialRatio_FC08</t>
  </si>
  <si>
    <t>RATIO_WorkingCaptialRatio_FC09</t>
  </si>
  <si>
    <t>RATIO_WorkingCaptialRatio_FC10</t>
  </si>
  <si>
    <t>G30</t>
  </si>
  <si>
    <t>RATIO_AmendedQuickRatio_ACT1</t>
  </si>
  <si>
    <t>RATIO_AmendedQuickRatio_ACT2</t>
  </si>
  <si>
    <t>RATIO_AmendedQuickRatio_FC01</t>
  </si>
  <si>
    <t>RATIO_AmendedQuickRatio_FC02</t>
  </si>
  <si>
    <t>RATIO_AmendedQuickRatio_FC03</t>
  </si>
  <si>
    <t>RATIO_AmendedQuickRatio_FC04</t>
  </si>
  <si>
    <t>RATIO_AmendedQuickRatio_FC05</t>
  </si>
  <si>
    <t>RATIO_AmendedQuickRatio_FC06</t>
  </si>
  <si>
    <t>RATIO_AmendedQuickRatio_FC07</t>
  </si>
  <si>
    <t>RATIO_AmendedQuickRatio_FC08</t>
  </si>
  <si>
    <t>RATIO_AmendedQuickRatio_FC09</t>
  </si>
  <si>
    <t>RATIO_AmendedQuickRatio_FC10</t>
  </si>
  <si>
    <t>G31</t>
  </si>
  <si>
    <t>RATIO_OperatingCashFlow_ACT1</t>
  </si>
  <si>
    <t>RATIO_OperatingCashFlow_ACT2</t>
  </si>
  <si>
    <t>RATIO_OperatingCashFlow_FC01</t>
  </si>
  <si>
    <t>RATIO_OperatingCashFlow_FC02</t>
  </si>
  <si>
    <t>RATIO_OperatingCashFlow_FC03</t>
  </si>
  <si>
    <t>RATIO_OperatingCashFlow_FC04</t>
  </si>
  <si>
    <t>RATIO_OperatingCashFlow_FC05</t>
  </si>
  <si>
    <t>RATIO_OperatingCashFlow_FC06</t>
  </si>
  <si>
    <t>RATIO_OperatingCashFlow_FC07</t>
  </si>
  <si>
    <t>RATIO_OperatingCashFlow_FC08</t>
  </si>
  <si>
    <t>RATIO_OperatingCashFlow_FC09</t>
  </si>
  <si>
    <t>RATIO_OperatingCashFlow_FC10</t>
  </si>
  <si>
    <t>G32</t>
  </si>
  <si>
    <t>RATIO_GearingRatio_ACT1</t>
  </si>
  <si>
    <t>RATIO_GearingRatio_ACT2</t>
  </si>
  <si>
    <t>RATIO_GearingRatio_FC01</t>
  </si>
  <si>
    <t>RATIO_GearingRatio_FC02</t>
  </si>
  <si>
    <t>RATIO_GearingRatio_FC03</t>
  </si>
  <si>
    <t>RATIO_GearingRatio_FC04</t>
  </si>
  <si>
    <t>RATIO_GearingRatio_FC05</t>
  </si>
  <si>
    <t>RATIO_GearingRatio_FC06</t>
  </si>
  <si>
    <t>RATIO_GearingRatio_FC07</t>
  </si>
  <si>
    <t>RATIO_GearingRatio_FC08</t>
  </si>
  <si>
    <t>RATIO_GearingRatio_FC09</t>
  </si>
  <si>
    <t>RATIO_GearingRatio_FC10</t>
  </si>
  <si>
    <t>G33</t>
  </si>
  <si>
    <t>RATIO_InterestCover_ACT1</t>
  </si>
  <si>
    <t>RATIO_InterestCover_ACT2</t>
  </si>
  <si>
    <t>RATIO_InterestCover_FC01</t>
  </si>
  <si>
    <t>RATIO_InterestCover_FC02</t>
  </si>
  <si>
    <t>RATIO_InterestCover_FC03</t>
  </si>
  <si>
    <t>RATIO_InterestCover_FC04</t>
  </si>
  <si>
    <t>RATIO_InterestCover_FC05</t>
  </si>
  <si>
    <t>RATIO_InterestCover_FC06</t>
  </si>
  <si>
    <t>RATIO_InterestCover_FC07</t>
  </si>
  <si>
    <t>RATIO_InterestCover_FC08</t>
  </si>
  <si>
    <t>RATIO_InterestCover_FC09</t>
  </si>
  <si>
    <t>RATIO_InterestCover_FC10</t>
  </si>
  <si>
    <t>G34</t>
  </si>
  <si>
    <t>RATIO_DebtServiceability_ACT1</t>
  </si>
  <si>
    <t>RATIO_DebtServiceability_ACT2</t>
  </si>
  <si>
    <t>RATIO_DebtServiceability_FC01</t>
  </si>
  <si>
    <t>RATIO_DebtServiceability_FC02</t>
  </si>
  <si>
    <t>RATIO_DebtServiceability_FC03</t>
  </si>
  <si>
    <t>RATIO_DebtServiceability_FC04</t>
  </si>
  <si>
    <t>RATIO_DebtServiceability_FC05</t>
  </si>
  <si>
    <t>RATIO_DebtServiceability_FC06</t>
  </si>
  <si>
    <t>RATIO_DebtServiceability_FC07</t>
  </si>
  <si>
    <t>RATIO_DebtServiceability_FC08</t>
  </si>
  <si>
    <t>RATIO_DebtServiceability_FC09</t>
  </si>
  <si>
    <t>RATIO_DebtServiceability_FC10</t>
  </si>
  <si>
    <t>G35</t>
  </si>
  <si>
    <t>RATIO_ReturnOnAssets_ACT1</t>
  </si>
  <si>
    <t>RATIO_ReturnOnAssets_ACT2</t>
  </si>
  <si>
    <t>RATIO_ReturnOnAssets_FC01</t>
  </si>
  <si>
    <t>RATIO_ReturnOnAssets_FC02</t>
  </si>
  <si>
    <t>RATIO_ReturnOnAssets_FC03</t>
  </si>
  <si>
    <t>RATIO_ReturnOnAssets_FC04</t>
  </si>
  <si>
    <t>RATIO_ReturnOnAssets_FC05</t>
  </si>
  <si>
    <t>RATIO_ReturnOnAssets_FC06</t>
  </si>
  <si>
    <t>RATIO_ReturnOnAssets_FC07</t>
  </si>
  <si>
    <t>RATIO_ReturnOnAssets_FC08</t>
  </si>
  <si>
    <t>RATIO_ReturnOnAssets_FC09</t>
  </si>
  <si>
    <t>RATIO_ReturnOnAssets_FC10</t>
  </si>
  <si>
    <t>CBA_Closing_Cash_balance_FLD__c</t>
  </si>
  <si>
    <t>Closing Cash  Balance</t>
  </si>
  <si>
    <t>Number (10,2)</t>
  </si>
  <si>
    <t>Number(16,2)</t>
  </si>
  <si>
    <t>ABN:</t>
  </si>
  <si>
    <t>DF_LoanRepay1_2yrs_ThisP</t>
  </si>
  <si>
    <t>Please enter ABN in the format as per the example</t>
  </si>
  <si>
    <t>Please enter the name as it appears in CHRIS</t>
  </si>
  <si>
    <t>Affordable housing - Managed</t>
  </si>
  <si>
    <t>1. Insert the name of the community housing provider, TIER number, and ABN number in the cells in black.</t>
  </si>
  <si>
    <t>EBITDA  less interest income, interest expense, depreciation and amortisation</t>
  </si>
  <si>
    <t>Contribution from business segments less sum of the above</t>
  </si>
  <si>
    <t xml:space="preserve">Total income less total operating expenses </t>
  </si>
  <si>
    <t>EBIT less interest income and interest expense</t>
  </si>
  <si>
    <r>
      <t>DF10.</t>
    </r>
    <r>
      <rPr>
        <sz val="7"/>
        <rFont val="Times New Roman"/>
        <family val="1"/>
      </rPr>
      <t xml:space="preserve">                </t>
    </r>
    <r>
      <rPr>
        <sz val="9"/>
        <rFont val="Arial"/>
        <family val="2"/>
      </rPr>
      <t> </t>
    </r>
  </si>
  <si>
    <r>
      <t>DF18.</t>
    </r>
    <r>
      <rPr>
        <b/>
        <sz val="7"/>
        <rFont val="Times New Roman"/>
        <family val="1"/>
      </rPr>
      <t xml:space="preserve">             </t>
    </r>
    <r>
      <rPr>
        <b/>
        <sz val="9"/>
        <rFont val="Arial"/>
        <family val="2"/>
      </rPr>
      <t> </t>
    </r>
  </si>
  <si>
    <r>
      <t>DF23.</t>
    </r>
    <r>
      <rPr>
        <sz val="7"/>
        <rFont val="Times New Roman"/>
        <family val="1"/>
      </rPr>
      <t xml:space="preserve">             </t>
    </r>
    <r>
      <rPr>
        <sz val="9"/>
        <rFont val="Arial"/>
        <family val="2"/>
      </rPr>
      <t> </t>
    </r>
  </si>
  <si>
    <r>
      <t>DF32.</t>
    </r>
    <r>
      <rPr>
        <b/>
        <sz val="7"/>
        <rFont val="Times New Roman"/>
        <family val="1"/>
      </rPr>
      <t xml:space="preserve">             </t>
    </r>
    <r>
      <rPr>
        <b/>
        <sz val="9"/>
        <rFont val="Arial"/>
        <family val="2"/>
      </rPr>
      <t> </t>
    </r>
  </si>
  <si>
    <t>Allocated proportion of corporate overhead. Providers to determine appropriate allocation method, can be by FTE, number of service units, floor space occupied etc.</t>
  </si>
  <si>
    <t xml:space="preserve">NRAS subsidy  </t>
  </si>
  <si>
    <t>Net Surplus Before Tax</t>
  </si>
  <si>
    <t>Restricted cash</t>
  </si>
  <si>
    <t xml:space="preserve">Share Capital </t>
  </si>
  <si>
    <t>General Reserve</t>
  </si>
  <si>
    <t>Average number of Volunteer FTE</t>
  </si>
  <si>
    <t>Debt Service Coverage Ratio (ability to service debt from EBITDA)</t>
  </si>
  <si>
    <t>Cash Coverage ratio (ability to service debt from cash)</t>
  </si>
  <si>
    <t>Lease interest expense</t>
  </si>
  <si>
    <t xml:space="preserve">Housing Assets </t>
  </si>
  <si>
    <t>Total other housing units developed/acquired</t>
  </si>
  <si>
    <t>Total other housing units transferred (title)</t>
  </si>
  <si>
    <t>Dividends</t>
  </si>
  <si>
    <t>Number of affordable housing units to be developed</t>
  </si>
  <si>
    <t>Number of aged care units to be developed</t>
  </si>
  <si>
    <t>Income tax expense</t>
  </si>
  <si>
    <t>Net surplus after tax</t>
  </si>
  <si>
    <t>Net surplus (Deficit)</t>
  </si>
  <si>
    <t>Includes unspent capital grants</t>
  </si>
  <si>
    <t>Capital grants (received in advance)</t>
  </si>
  <si>
    <t>Inflation rate on construction / development costs (%)</t>
  </si>
  <si>
    <r>
      <t xml:space="preserve">Government Capital Grants </t>
    </r>
    <r>
      <rPr>
        <sz val="10"/>
        <rFont val="Trebuchet MS"/>
        <family val="2"/>
      </rPr>
      <t>(GST exclusive)</t>
    </r>
  </si>
  <si>
    <t>Contribution surplus /(deficit) (Total)</t>
  </si>
  <si>
    <t>Segment Operating Surplus/ (Deficit)</t>
  </si>
  <si>
    <t>Current loan liabilities – housing</t>
  </si>
  <si>
    <t xml:space="preserve">Current loan liabilities – other commercial </t>
  </si>
  <si>
    <t>Share Capital</t>
  </si>
  <si>
    <t>Cash flow from operating activities</t>
  </si>
  <si>
    <t>Government Capital Grants (GST exclusive)</t>
  </si>
  <si>
    <t>SB_LTHOwnedLeaseInterestExp_FLD</t>
  </si>
  <si>
    <t>SB_LTHOwnedLeaseInterestExp_ACT2</t>
  </si>
  <si>
    <t>SB_LTHOwnedLeaseInterestExp_ACT3</t>
  </si>
  <si>
    <t>SB_LTHOwnedLeaseInterestExp_FC01</t>
  </si>
  <si>
    <t>SB_LTHOwnedLeaseInterestExp_FC02</t>
  </si>
  <si>
    <t>SB_LTHOwnedLeaseInterestExp_FC03</t>
  </si>
  <si>
    <t>SB_LTHOwnedLeaseInterestExp_FC04</t>
  </si>
  <si>
    <t>SB_LTHOwnedLeaseInterestExp_FC05</t>
  </si>
  <si>
    <t>SB_LTHOwnedLeaseInterestExp_FC06</t>
  </si>
  <si>
    <t>SB_LTHOwnedLeaseInterestExp_FC07</t>
  </si>
  <si>
    <t>SB_LTHOwnedLeaseInterestExp_FC08</t>
  </si>
  <si>
    <t>SB_LTHOwnedLeaseInterestExp_FC09</t>
  </si>
  <si>
    <t>SB_LTHOwnedLeaseInterestExp_FC10</t>
  </si>
  <si>
    <t>SB_LTHMngedLeaseInterestExp_ACT2</t>
  </si>
  <si>
    <t>SB_LTHMngedLeaseInterestExp_ACT3</t>
  </si>
  <si>
    <t>SB_LTHMngedLeaseInterestExp_FC01</t>
  </si>
  <si>
    <t>SB_LTHMngedLeaseInterestExp_FC02</t>
  </si>
  <si>
    <t>SB_LTHMngedLeaseInterestExp_FC03</t>
  </si>
  <si>
    <t>SB_LTHMngedLeaseInterestExp_FC04</t>
  </si>
  <si>
    <t>SB_LTHMngedLeaseInterestExp_FC05</t>
  </si>
  <si>
    <t>SB_LTHMngedLeaseInterestExp_FC06</t>
  </si>
  <si>
    <t>SB_LTHMngedLeaseInterestExp_FC07</t>
  </si>
  <si>
    <t>SB_LTHMngedLeaseInterestExp_FC08</t>
  </si>
  <si>
    <t>SB_LTHMngedLeaseInterestExp_FC09</t>
  </si>
  <si>
    <t>SB_LTHMngedLeaseInterestExp_FC10</t>
  </si>
  <si>
    <t>SB_LTHMngedLeaseInterestExp_FLD</t>
  </si>
  <si>
    <t>SB_OHBusLeaseInterestExp_ACT3</t>
  </si>
  <si>
    <t>SB_OHBusLeaseInterestExp_FC01</t>
  </si>
  <si>
    <t>SB_OHBusLeaseInterestExp_FLD</t>
  </si>
  <si>
    <t>SB_OHBusLeaseInterestExp_ACT2</t>
  </si>
  <si>
    <t>SB_OHBusLeaseInterestExp_FC02</t>
  </si>
  <si>
    <t>SB_OHBusLeaseInterestExp_FC03</t>
  </si>
  <si>
    <t>SB_OHBusLeaseInterestExp_FC04</t>
  </si>
  <si>
    <t>SB_OHBusLeaseInterestExp_FC05</t>
  </si>
  <si>
    <t>SB_OHBusLeaseInterestExp_FC06</t>
  </si>
  <si>
    <t>SB_OHBusLeaseInterestExp_FC07</t>
  </si>
  <si>
    <t>SB_OHBusLeaseInterestExp_FC08</t>
  </si>
  <si>
    <t>SB_OHBusLeaseInterestExp_FC09</t>
  </si>
  <si>
    <t>SB_OHBusLeaseInterestExp_FC10</t>
  </si>
  <si>
    <t>SB_OHBusTotalUnitsDevAcq_FLD</t>
  </si>
  <si>
    <t>SB_OHBusTotalUnitsDevAcq_ACT2</t>
  </si>
  <si>
    <t>SB_OHBusTotalUnitsDevAcq_ACT3</t>
  </si>
  <si>
    <t>SB_OHBusTotalUnitsDevAcq_FC01</t>
  </si>
  <si>
    <t>SB_OHBusTotalUnitsDevAcq_FC02</t>
  </si>
  <si>
    <t>SB_OHBusTotalUnitsDevAcq_FC03</t>
  </si>
  <si>
    <t>SB_OHBusTotalUnitsDevAcq_FC04</t>
  </si>
  <si>
    <t>SB_OHBusTotalUnitsDevAcq_FC05</t>
  </si>
  <si>
    <t>SB_OHBusTotalUnitsDevAcq_FC06</t>
  </si>
  <si>
    <t>SB_OHBusTotalUnitsDevAcq_FC07</t>
  </si>
  <si>
    <t>SB_OHBusTotalUnitsDevAcq_FC08</t>
  </si>
  <si>
    <t>SB_OHBusTotalUnitsDevAcq_FC09</t>
  </si>
  <si>
    <t>SB_OHBusTotalUnitsDevAcq_FC10</t>
  </si>
  <si>
    <t>SB_OHBusTotalUnitsTransferred_FLD</t>
  </si>
  <si>
    <t>SB_OHBusTotalUnitsTransferred_ACT2</t>
  </si>
  <si>
    <t>SB_OHBusTotalUnitsTransferred_ACT3</t>
  </si>
  <si>
    <t>SB_OHBusTotalUnitsTransferred_FC01</t>
  </si>
  <si>
    <t>SB_OHBusTotalUnitsTransferred_FC02</t>
  </si>
  <si>
    <t>SB_OHBusTotalUnitsTransferred_FC03</t>
  </si>
  <si>
    <t>SB_OHBusTotalUnitsTransferred_FC04</t>
  </si>
  <si>
    <t>SB_OHBusTotalUnitsTransferred_FC05</t>
  </si>
  <si>
    <t>SB_OHBusTotalUnitsTransferred_FC06</t>
  </si>
  <si>
    <t>SB_OHBusTotalUnitsTransferred_FC07</t>
  </si>
  <si>
    <t>SB_OHBusTotalUnitsTransferred_FC08</t>
  </si>
  <si>
    <t>SB_OHBusTotalUnitsTransferred_FC09</t>
  </si>
  <si>
    <t>SB_OHBusTotalUnitsTransferred_FC10</t>
  </si>
  <si>
    <t>SB_ONHBusLeaseInterestExp_FLD</t>
  </si>
  <si>
    <t>SB_ONHBusLeaseInterestExp_ACT2</t>
  </si>
  <si>
    <t>SB_ONHBusLeaseInterestExp_ACT3</t>
  </si>
  <si>
    <t>SB_ONHBusLeaseInterestExp_FC01</t>
  </si>
  <si>
    <t>SB_ONHBusLeaseInterestExp_FC02</t>
  </si>
  <si>
    <t>SB_ONHBusLeaseInterestExp_FC03</t>
  </si>
  <si>
    <t>SB_ONHBusLeaseInterestExp_FC04</t>
  </si>
  <si>
    <t>SB_ONHBusLeaseInterestExp_FC05</t>
  </si>
  <si>
    <t>SB_ONHBusLeaseInterestExp_FC06</t>
  </si>
  <si>
    <t>SB_ONHBusLeaseInterestExp_FC07</t>
  </si>
  <si>
    <t>SB_ONHBusLeaseInterestExp_FC08</t>
  </si>
  <si>
    <t>SB_ONHBusLeaseInterestExp_FC09</t>
  </si>
  <si>
    <t>SB_ONHBusLeaseInterestExp_FC10</t>
  </si>
  <si>
    <t>Number of retirement units to be developed</t>
  </si>
  <si>
    <t>Movement in capital grants (received in advanced) (Non current)</t>
  </si>
  <si>
    <t>Movement in capital grants (received in advanced)</t>
  </si>
  <si>
    <t>CBA_LeaseInterestExpSegment_FLD</t>
  </si>
  <si>
    <t>CBA_LeaseInterestExpSegment_FC01</t>
  </si>
  <si>
    <t>CBA_LeaseInterestExpSegment_FC02</t>
  </si>
  <si>
    <t>CBA_LeaseInterestExpSegment_FC03</t>
  </si>
  <si>
    <t>CBA_LeaseInterestExpSegment_FC04</t>
  </si>
  <si>
    <t>CBA_LeaseInterestExpSegment_FC05</t>
  </si>
  <si>
    <t>CBA_LeaseInterestExpSegment_FC06</t>
  </si>
  <si>
    <t>CBA_LeaseInterestExpSegment_FC07</t>
  </si>
  <si>
    <t>CBA_LeaseInterestExpSegment_FC08</t>
  </si>
  <si>
    <t>CBA_LeaseInterestExpSegment_FC09</t>
  </si>
  <si>
    <t>CBA_LeaseInterestExpSegment_FC10</t>
  </si>
  <si>
    <t>CBA_LeaseInterestExpSegment_ACT2</t>
  </si>
  <si>
    <t>CBA_LeaseInterestExpSegment_ACT3</t>
  </si>
  <si>
    <t>CBA_IncomeTaxExpense_FLD</t>
  </si>
  <si>
    <t>CBA_IncomeTaxExpense_FC01</t>
  </si>
  <si>
    <t>CBA_IncomeTaxExpense_FC02</t>
  </si>
  <si>
    <t>CBA_IncomeTaxExpense_FC03</t>
  </si>
  <si>
    <t>CBA_IncomeTaxExpense_FC04</t>
  </si>
  <si>
    <t>CBA_IncomeTaxExpense_FC05</t>
  </si>
  <si>
    <t>CBA_IncomeTaxExpense_FC06</t>
  </si>
  <si>
    <t>CBA_IncomeTaxExpense_FC07</t>
  </si>
  <si>
    <t>CBA_IncomeTaxExpense_FC08</t>
  </si>
  <si>
    <t>CBA_IncomeTaxExpense_FC09</t>
  </si>
  <si>
    <t>CBA_IncomeTaxExpense_FC10</t>
  </si>
  <si>
    <t>CBA_IncomeTaxExpense_ACT2</t>
  </si>
  <si>
    <t>CBA_IncomeTaxExpense_ACT3</t>
  </si>
  <si>
    <t>CBA_NetSurplusAfterTax_FLD</t>
  </si>
  <si>
    <t>CBA_NetSurplusAfterTax_ACT2</t>
  </si>
  <si>
    <t>CBA_NetSurplusAfterTax_ACT3</t>
  </si>
  <si>
    <t>CBA_NetSurplusAfterTax_FC01</t>
  </si>
  <si>
    <t>CBA_NetSurplusAfterTax_FC02</t>
  </si>
  <si>
    <t>CBA_NetSurplusAfterTax_FC03</t>
  </si>
  <si>
    <t>CBA_NetSurplusAfterTax_FC04</t>
  </si>
  <si>
    <t>CBA_NetSurplusAfterTax_FC05</t>
  </si>
  <si>
    <t>CBA_NetSurplusAfterTax_FC06</t>
  </si>
  <si>
    <t>CBA_NetSurplusAfterTax_FC07</t>
  </si>
  <si>
    <t>CBA_NetSurplusAfterTax_FC08</t>
  </si>
  <si>
    <t>CBA_NetSurplusAfterTax_FC09</t>
  </si>
  <si>
    <t>CBA_NetSurplusAfterTax_FC10</t>
  </si>
  <si>
    <t>CBA_Dividends_FLD</t>
  </si>
  <si>
    <t>CBA_Dividends_ACT2</t>
  </si>
  <si>
    <t>CBA_Dividends_ACT3</t>
  </si>
  <si>
    <t>CBA_Dividends_FC01</t>
  </si>
  <si>
    <t>CBA_Dividends_FC02</t>
  </si>
  <si>
    <t>CBA_Dividends_FC03</t>
  </si>
  <si>
    <t>CBA_Dividends_FC04</t>
  </si>
  <si>
    <t>CBA_Dividends_FC05</t>
  </si>
  <si>
    <t>CBA_Dividends_FC06</t>
  </si>
  <si>
    <t>CBA_Dividends_FC07</t>
  </si>
  <si>
    <t>CBA_Dividends_FC08</t>
  </si>
  <si>
    <t>CBA_Dividends_FC09</t>
  </si>
  <si>
    <t>CBA_Dividends_FC10</t>
  </si>
  <si>
    <t>The following rows contain the unique cell references for the new row labels (Nov 2019 have not been mapped)</t>
  </si>
  <si>
    <t>CBA_NetSurplusDeficit_ACT2</t>
  </si>
  <si>
    <t>CBA_NetSurplusDeficit_ACT3</t>
  </si>
  <si>
    <t>CBA_NetSurplusDeficit_FLD</t>
  </si>
  <si>
    <t>CBA_NetSurplusDeficit_FC01</t>
  </si>
  <si>
    <t>CBA_NetSurplusDeficit_FC02</t>
  </si>
  <si>
    <t>CBA_NetSurplusDeficit_FC03</t>
  </si>
  <si>
    <t>CBA_NetSurplusDeficit_FC04</t>
  </si>
  <si>
    <t>CBA_NetSurplusDeficit_FC05</t>
  </si>
  <si>
    <t>CBA_NetSurplusDeficit_FC06</t>
  </si>
  <si>
    <t>CBA_NetSurplusDeficit_FC07</t>
  </si>
  <si>
    <t>CBA_NetSurplusDeficit_FC08</t>
  </si>
  <si>
    <t>CBA_NetSurplusDeficit_FC09</t>
  </si>
  <si>
    <t>CBA_NetSurplusDeficit_FC10</t>
  </si>
  <si>
    <t>Field label change  - 12/19</t>
  </si>
  <si>
    <t>Field label change 12/19</t>
  </si>
  <si>
    <t>Label change 12/19</t>
  </si>
  <si>
    <t>CBA_CurLeaseLibHsg_FLD</t>
  </si>
  <si>
    <t>CBA_CurLeaseLibHsg_ACT2</t>
  </si>
  <si>
    <t>CBA_CurLeaseLibHsg_ACT3</t>
  </si>
  <si>
    <t>CBA_CurLeaseLibHsg_FC01</t>
  </si>
  <si>
    <t>CBA_CurLeaseLibHsg_FC02</t>
  </si>
  <si>
    <t>CBA_CurLeaseLibHsg_FC03</t>
  </si>
  <si>
    <t>CBA_CurLeaseLibHsg_FC04</t>
  </si>
  <si>
    <t>CBA_CurLeaseLibHsg_FC05</t>
  </si>
  <si>
    <t>CBA_CurLeaseLibHsg_FC06</t>
  </si>
  <si>
    <t>CBA_CurLeaseLibHsg_FC07</t>
  </si>
  <si>
    <t>CBA_CurLeaseLibHsg_FC08</t>
  </si>
  <si>
    <t>CBA_CurLeaseLibHsg_FC09</t>
  </si>
  <si>
    <t>CBA_CurLeaseLibHsg_FC10</t>
  </si>
  <si>
    <t>CBA_CurLeaseLibNonHsg_FLD</t>
  </si>
  <si>
    <t>CBA_CurLeaseLibNonHsg_ACT2</t>
  </si>
  <si>
    <t>CBA_CurLeaseLibNonHsg_ACT3</t>
  </si>
  <si>
    <t>CBA_CurLeaseLibNonHsg_FC01</t>
  </si>
  <si>
    <t>CBA_CurLeaseLibNonHsg_FC02</t>
  </si>
  <si>
    <t>CBA_CurLeaseLibNonHsg_FC03</t>
  </si>
  <si>
    <t>CBA_CurLeaseLibNonHsg_FC04</t>
  </si>
  <si>
    <t>CBA_CurLeaseLibNonHsg_FC05</t>
  </si>
  <si>
    <t>CBA_CurLeaseLibNonHsg_FC06</t>
  </si>
  <si>
    <t>CBA_CurLeaseLibNonHsg_FC07</t>
  </si>
  <si>
    <t>CBA_CurLeaseLibNonHsg_FC08</t>
  </si>
  <si>
    <t>CBA_CurLeaseLibNonHsg_FC09</t>
  </si>
  <si>
    <t>CBA_CurLeaseLibNonHsg_FC10</t>
  </si>
  <si>
    <t>CBA_NonCurrLeaseLib_FLD</t>
  </si>
  <si>
    <t>CBA_NonCurrLeaseLib_ACT2</t>
  </si>
  <si>
    <t>CBA_NonCurrLeaseLib_ACT3</t>
  </si>
  <si>
    <t>CBA_NonCurrLeaseLib_FC01</t>
  </si>
  <si>
    <t>CBA_NonCurrLeaseLib_FC02</t>
  </si>
  <si>
    <t>CBA_NonCurrLeaseLib_FC03</t>
  </si>
  <si>
    <t>CBA_NonCurrLeaseLib_FC04</t>
  </si>
  <si>
    <t>CBA_NonCurrLeaseLib_FC05</t>
  </si>
  <si>
    <t>CBA_NonCurrLeaseLib_FC06</t>
  </si>
  <si>
    <t>CBA_NonCurrLeaseLib_FC07</t>
  </si>
  <si>
    <t>CBA_NonCurrLeaseLib_FC08</t>
  </si>
  <si>
    <t>CBA_NonCurrLeaseLib_FC09</t>
  </si>
  <si>
    <t>CBA_NonCurrLeaseLib_FC10</t>
  </si>
  <si>
    <t>CBA_ShareCapital_FLD</t>
  </si>
  <si>
    <t>CBA_ShareCapital_FC01</t>
  </si>
  <si>
    <t>CBA_ShareCapital_FC02</t>
  </si>
  <si>
    <t>CBA_ShareCapital_FC03</t>
  </si>
  <si>
    <t>CBA_ShareCapital_FC04</t>
  </si>
  <si>
    <t>CBA_ShareCapital_FC05</t>
  </si>
  <si>
    <t>CBA_ShareCapital_FC06</t>
  </si>
  <si>
    <t>CBA_ShareCapital_FC07</t>
  </si>
  <si>
    <t>CBA_ShareCapital_FC08</t>
  </si>
  <si>
    <t>CBA_ShareCapital_FC09</t>
  </si>
  <si>
    <t>CBA_ShareCapital_FC10</t>
  </si>
  <si>
    <t>CBA_ShareCapital_ACT2</t>
  </si>
  <si>
    <t>CBA_ShareCapital_ACT3</t>
  </si>
  <si>
    <t>CBA_AvgVolFTE_FLD</t>
  </si>
  <si>
    <t>CBA_AvgVolFTE_ACT2</t>
  </si>
  <si>
    <t>CBA_AvgVolFTE_ACT3</t>
  </si>
  <si>
    <t>CBA_AvgVolFTE_FC01</t>
  </si>
  <si>
    <t>CBA_AvgVolFTE_FC02</t>
  </si>
  <si>
    <t>CBA_AvgVolFTE_FC03</t>
  </si>
  <si>
    <t>CBA_AvgVolFTE_FC04</t>
  </si>
  <si>
    <t>CBA_AvgVolFTE_FC05</t>
  </si>
  <si>
    <t>CBA_AvgVolFTE_FC06</t>
  </si>
  <si>
    <t>CBA_AvgVolFTE_FC07</t>
  </si>
  <si>
    <t>CBA_AvgVolFTE_FC08</t>
  </si>
  <si>
    <t>CBA_AvgVolFTE_FC09</t>
  </si>
  <si>
    <t>CBA_AvgVolFTE_FC10</t>
  </si>
  <si>
    <t>RATIO_DebtServiceCover_FLD</t>
  </si>
  <si>
    <t>RATIO_DebtServiceCover_ACT2</t>
  </si>
  <si>
    <t>RATIO_DebtServiceCover_ACT3</t>
  </si>
  <si>
    <t>RATIO_DebtServiceCover_FC01</t>
  </si>
  <si>
    <t>RATIO_DebtServiceCover_FC02</t>
  </si>
  <si>
    <t>RATIO_DebtServiceCover_FC03</t>
  </si>
  <si>
    <t>RATIO_DebtServiceCover_FC04</t>
  </si>
  <si>
    <t>RATIO_DebtServiceCover_FC05</t>
  </si>
  <si>
    <t>RATIO_DebtServiceCover_FC06</t>
  </si>
  <si>
    <t>RATIO_DebtServiceCover_FC07</t>
  </si>
  <si>
    <t>RATIO_DebtServiceCover_FC08</t>
  </si>
  <si>
    <t>RATIO_DebtServiceCover_FC09</t>
  </si>
  <si>
    <t>RATIO_DebtServiceCover_FC10</t>
  </si>
  <si>
    <t>RATIO</t>
  </si>
  <si>
    <t>RATIO_CashCoverage_FLD</t>
  </si>
  <si>
    <t>RATIO_CashCoverage_ACT2</t>
  </si>
  <si>
    <t>RATIO_CashCoverage_ACT3</t>
  </si>
  <si>
    <t>RATIO_CashCoverage_FC01</t>
  </si>
  <si>
    <t>RATIO_CashCoverage_FC02</t>
  </si>
  <si>
    <t>RATIO_CashCoverage_FC03</t>
  </si>
  <si>
    <t>RATIO_CashCoverage_FC04</t>
  </si>
  <si>
    <t>RATIO_CashCoverage_FC05</t>
  </si>
  <si>
    <t>RATIO_CashCoverage_FC06</t>
  </si>
  <si>
    <t>RATIO_CashCoverage_FC07</t>
  </si>
  <si>
    <t>RATIO_CashCoverage_FC08</t>
  </si>
  <si>
    <t>RATIO_CashCoverage_FC09</t>
  </si>
  <si>
    <t>RATIO_CashCoverage_FC10</t>
  </si>
  <si>
    <t>DF_NumAHUnitsDev_FLD</t>
  </si>
  <si>
    <t>DF_NumAHUnitsDev_FC01</t>
  </si>
  <si>
    <t>DF_NumAHUnitsDev_FC02</t>
  </si>
  <si>
    <t>DF_NumAHUnitsDev_FC03</t>
  </si>
  <si>
    <t>DF_NumAHUnitsDev_FC04</t>
  </si>
  <si>
    <t>DF_NumAHUnitsDev_FC05</t>
  </si>
  <si>
    <t>DF_NumAHUnitsDev_FC06</t>
  </si>
  <si>
    <t>DF_NumAHUnitsDev_FC07</t>
  </si>
  <si>
    <t>DF_NumAHUnitsDev_FC08</t>
  </si>
  <si>
    <t>DF_NumAHUnitsDev_FC09</t>
  </si>
  <si>
    <t>DF_NumAHUnitsDev_FC10</t>
  </si>
  <si>
    <t>DF_NumAHUnitsDev_ACT</t>
  </si>
  <si>
    <t>DF_NumAgedCareUnitsDev_FLD</t>
  </si>
  <si>
    <t>DF_NumAgedCareUnitsDev_ACT</t>
  </si>
  <si>
    <t>DF_NumAgedCareUnitsDev_FC01</t>
  </si>
  <si>
    <t>DF_NumAgedCareUnitsDev_FC02</t>
  </si>
  <si>
    <t>DF_NumAgedCareUnitsDev_FC03</t>
  </si>
  <si>
    <t>DF_NumAgedCareUnitsDev_FC04</t>
  </si>
  <si>
    <t>DF_NumAgedCareUnitsDev_FC05</t>
  </si>
  <si>
    <t>DF_NumAgedCareUnitsDev_FC06</t>
  </si>
  <si>
    <t>DF_NumAgedCareUnitsDev_FC07</t>
  </si>
  <si>
    <t>DF_NumAgedCareUnitsDev_FC08</t>
  </si>
  <si>
    <t>DF_NumAgedCareUnitsDev_FC09</t>
  </si>
  <si>
    <t>DF_NumAgedCareUnitsDev_FC10</t>
  </si>
  <si>
    <t>DF_NumRetireUnitsDev_FLD</t>
  </si>
  <si>
    <t>DF_NumRetireUnitsDev_ACT</t>
  </si>
  <si>
    <t>DF_NumRetireUnitsDev_FC01</t>
  </si>
  <si>
    <t>DF_NumRetireUnitsDev_FC02</t>
  </si>
  <si>
    <t>DF_NumRetireUnitsDev_FC03</t>
  </si>
  <si>
    <t>DF_NumRetireUnitsDev_FC04</t>
  </si>
  <si>
    <t>DF_NumRetireUnitsDev_FC05</t>
  </si>
  <si>
    <t>DF_NumRetireUnitsDev_FC06</t>
  </si>
  <si>
    <t>DF_NumRetireUnitsDev_FC07</t>
  </si>
  <si>
    <t>DF_NumRetireUnitsDev_FC08</t>
  </si>
  <si>
    <t>DF_NumRetireUnitsDev_FC09</t>
  </si>
  <si>
    <t>DF_NumRetireUnitsDev_FC10</t>
  </si>
  <si>
    <t>Depreciation and amortisation - Housing assets</t>
  </si>
  <si>
    <t>Includes right of use assets</t>
  </si>
  <si>
    <t>Lease/financial interest expense</t>
  </si>
  <si>
    <t>Relates to lease/financial liabilities</t>
  </si>
  <si>
    <t>Incl. right of use/concession assets</t>
  </si>
  <si>
    <t>Lease/financial interest expense (Segment specific)</t>
  </si>
  <si>
    <t>Lease/financial interest expense (Non segment specific)</t>
  </si>
  <si>
    <t>Right of use/Concession assets (Housing) at cost/fair value</t>
  </si>
  <si>
    <t>Right of use/Concession assets (Housing)-Accum depr/amortisation</t>
  </si>
  <si>
    <t>Right of use/Concession assets (Housing)-Written down value (WDV)</t>
  </si>
  <si>
    <t>Right of use/Concession assets (Non-housing) at cost/fair value</t>
  </si>
  <si>
    <t>Right of use/Concession assets (Non-housing)-Accum depr/amortisation</t>
  </si>
  <si>
    <t>Right of use/Concession assets (Non-Housing)-Written down value (WDV)</t>
  </si>
  <si>
    <t>Current lease/financial liabilities - Housing</t>
  </si>
  <si>
    <t>Current lease/financial liabilities - Non-housing</t>
  </si>
  <si>
    <t>Other fixed and intangible assets - Accumulated depr and amortisation</t>
  </si>
  <si>
    <t>Lease/financial liabilities - Housing</t>
  </si>
  <si>
    <t>For right of use/concession assets</t>
  </si>
  <si>
    <t>Lease/financial liabilities - Non-housing</t>
  </si>
  <si>
    <t>Depreciation and amortisation</t>
  </si>
  <si>
    <t>Depreciation and amortisation of housing assets and right of use assets</t>
  </si>
  <si>
    <t>Interest expenses (Segment specific)</t>
  </si>
  <si>
    <t>Represents interest paid on lease liabilities and financial liabilities associated with leased or service concession assets that cannot be attributed to individual business segments</t>
  </si>
  <si>
    <t>Represents interest paid on lease liabilities and financial liabilities associated with leased or service concession assets that can be attributed to individual business segments</t>
  </si>
  <si>
    <t>Income tax paid by an organisation operating to make a profit</t>
  </si>
  <si>
    <t>Dividends paid to the organisation's members or shareholders</t>
  </si>
  <si>
    <t>Net surplus less income tax expense</t>
  </si>
  <si>
    <t>Net surplus less income tax expense and dividends</t>
  </si>
  <si>
    <t>Grants received that are subject to a funding deed restricting the use of the monies for specific purposes or projects</t>
  </si>
  <si>
    <t>Net surplus less Capital grants,  other unusual and non-operating items, fair value gains/(losses) and profit/(loss) on sale of assets</t>
  </si>
  <si>
    <t>Right of use/Concession assets (Housing)-Written down value WDV</t>
  </si>
  <si>
    <t>Represents the accumulated depreciation to date in respect of buildings and improvements. Investment properties do not need to be depreciated</t>
  </si>
  <si>
    <t>Right of use/Concession assets (Non-Housing)-Written down value WDV</t>
  </si>
  <si>
    <t>Accumulated depreciation to date in respect of right of use assets and service concession assets that are used for housing activities</t>
  </si>
  <si>
    <t>Other non-current assets not included in the accounts above. Includes non-current receivables from trade, rental and other (net of provision for doubtful debts)</t>
  </si>
  <si>
    <t>Loan liability due and payable within the next 12 months related to operations other than housing assets or activities</t>
  </si>
  <si>
    <t>Lease liabilities relating to right of use assets and financial liabilities relating to service concession assets used for housing activities that are due and payable within the next 12 months</t>
  </si>
  <si>
    <t>Represents the organisation's right to use an asset for housing related activities for the term of a lease or service concession arrangement</t>
  </si>
  <si>
    <t>Represents the organisation's right to use an asset for activities other than housing for the term of a lease or service concession arrangement</t>
  </si>
  <si>
    <t>Lease liabilities relating to right of use assets and financial liabilities relating to service concession assets used for activities other than housing that are due and payable within the next 12 months</t>
  </si>
  <si>
    <t>Lease liabilities relating to right of use assets and financial liabilities relating to service concession assets used for housing activities that are due and payable in future years</t>
  </si>
  <si>
    <t>Lease liabilities relating to right of use assets and financial liabilities relating to service concession assets used for activities other than housing that are due and payable in future years</t>
  </si>
  <si>
    <t>Any capital grants received in advance not expected to be used within 12 months. Includes unspent capital grants</t>
  </si>
  <si>
    <t>Any capital grants received in advance expected to be used within the next 12 months. Includes unspent capital grants</t>
  </si>
  <si>
    <t>Accommodation bonds/loans/entrance fees (aged care)</t>
  </si>
  <si>
    <t>Movement in Capital grants (received in advanced)</t>
  </si>
  <si>
    <t>Inflation rate on construction/development costs (%)</t>
  </si>
  <si>
    <t>Estimate of the rate of increase in construction and development costs. Includes housing and non-housing, and other fixed asset construction and development costs</t>
  </si>
  <si>
    <t>Number of new properties relating to aged care for which capital costs are included in Development Assumptions</t>
  </si>
  <si>
    <t>Number of new retirement properties for which capital costs are included in Development Assumptions</t>
  </si>
  <si>
    <t>Accumulated depreciation to date in respect of right of use assets and service concession assets that are used for activities other than housing</t>
  </si>
  <si>
    <t xml:space="preserve">SB_LTHMngedDepHousing_FLD </t>
  </si>
  <si>
    <t>SB_LTHMngedDepHousing_ACT2</t>
  </si>
  <si>
    <t xml:space="preserve"> SB_LTHMngedDepHousing_ACT3 </t>
  </si>
  <si>
    <t>SB_LTHMngedDepHousing_FC01</t>
  </si>
  <si>
    <t xml:space="preserve">SB_LTHMngedDepHousing_FC02 </t>
  </si>
  <si>
    <t xml:space="preserve">SB_LTHMngedDepHousing_FC03 </t>
  </si>
  <si>
    <t xml:space="preserve">SB_LTHMngedDepHousing_FC04 </t>
  </si>
  <si>
    <t xml:space="preserve">SB_LTHMngedDepHousing_FC05 </t>
  </si>
  <si>
    <t xml:space="preserve">SB_LTHMngedDepHousing_FC06 </t>
  </si>
  <si>
    <t xml:space="preserve">SB_LTHMngedDepHousing_FC07  </t>
  </si>
  <si>
    <t xml:space="preserve">SB_LTHMngedDepHousing_FC08 </t>
  </si>
  <si>
    <t xml:space="preserve">SB_LTHMngedDepHousing_FC09 </t>
  </si>
  <si>
    <t>SB_LTHMngedDepHousing_FC10</t>
  </si>
  <si>
    <t>12/19 - label change</t>
  </si>
  <si>
    <t>CBA_LeaseIntExpNonSegment_FLD</t>
  </si>
  <si>
    <t>CBA_LeaseIntExpNonSegment_ACT2</t>
  </si>
  <si>
    <t>CBA_LeaseIntExpNonSegment_ACT3</t>
  </si>
  <si>
    <t>CBA_LeaseIntExpNonSegment_FC01</t>
  </si>
  <si>
    <t>CBA_LeaseIntExpNonSegment_FC02</t>
  </si>
  <si>
    <t>CBA_LeaseIntExpNonSegment_FC03</t>
  </si>
  <si>
    <t>CBA_LeaseIntExpNonSegment_FC04</t>
  </si>
  <si>
    <t>CBA_LeaseIntExpNonSegment_FC05</t>
  </si>
  <si>
    <t>CBA_LeaseIntExpNonSegment_FC06</t>
  </si>
  <si>
    <t>CBA_LeaseIntExpNonSegment_FC07</t>
  </si>
  <si>
    <t>CBA_LeaseIntExpNonSegment_FC08</t>
  </si>
  <si>
    <t>CBA_LeaseIntExpNonSegment_FC09</t>
  </si>
  <si>
    <t>CBA_LeaseIntExpNonSegment_FC10</t>
  </si>
  <si>
    <t>12/19 label change</t>
  </si>
  <si>
    <t>CBA_RouHousing_FLD</t>
  </si>
  <si>
    <t>CBA_RouHousing_ACT2</t>
  </si>
  <si>
    <t>CBA_RouHousing_ACT3</t>
  </si>
  <si>
    <t>CBA_RouHousing_FC01</t>
  </si>
  <si>
    <t>CBA_RouHousing_FC02</t>
  </si>
  <si>
    <t>CBA_RouHousing_FC03</t>
  </si>
  <si>
    <t>CBA_RouHousing_FC04</t>
  </si>
  <si>
    <t>CBA_RouHousing_FC05</t>
  </si>
  <si>
    <t>CBA_RouHousing_FC06</t>
  </si>
  <si>
    <t>CBA_RouHousing_FC07</t>
  </si>
  <si>
    <t>CBA_RouHousing_FC08</t>
  </si>
  <si>
    <t>CBA_RouHousing_FC09</t>
  </si>
  <si>
    <t>CBA_RouHousing_FC10</t>
  </si>
  <si>
    <t>CBA_RouHousingAccumD_FLD</t>
  </si>
  <si>
    <t>CBA_RouHousingAccumD_ACT2</t>
  </si>
  <si>
    <t>CBA_RouHousingAccumD_ACT3</t>
  </si>
  <si>
    <t xml:space="preserve">CBA_RouHousingAccumD_FC01 </t>
  </si>
  <si>
    <t xml:space="preserve">CBA_RouHousingAccumD_FC02 </t>
  </si>
  <si>
    <t xml:space="preserve">CBA_RouHousingAccumD_FC03 </t>
  </si>
  <si>
    <t xml:space="preserve">CBA_RouHousingAccumD_FC04 </t>
  </si>
  <si>
    <t xml:space="preserve">CBA_RouHousingAccumD_FC05 </t>
  </si>
  <si>
    <t xml:space="preserve">CBA_RouHousingAccumD_FC06 </t>
  </si>
  <si>
    <t xml:space="preserve">CBA_RouHousingAccumD_FC07 </t>
  </si>
  <si>
    <t xml:space="preserve">CBA_RouHousingAccumD_FC08 </t>
  </si>
  <si>
    <t xml:space="preserve">CBA_RouHousingAccumD_FC09 </t>
  </si>
  <si>
    <t>CBA_RouHousingAccumD_FC10</t>
  </si>
  <si>
    <t>CBA_RouHousingWVal_FLD</t>
  </si>
  <si>
    <t>CBA_RouHousingWVal_FC05</t>
  </si>
  <si>
    <t>CBA_RouHousingWVal_FC06</t>
  </si>
  <si>
    <t>CBA_RouHousingWVal_FC07</t>
  </si>
  <si>
    <t>CBA_RouHousingWVal_FC08</t>
  </si>
  <si>
    <t>CBA_RouHousingWVal_FC09</t>
  </si>
  <si>
    <t>CBA_RouHousingWVal_FC10</t>
  </si>
  <si>
    <t>CBA_RouHousingWVal_ACT3</t>
  </si>
  <si>
    <t xml:space="preserve">CBA_RouHousingWVal_FC01 </t>
  </si>
  <si>
    <t>CBA_RouHousingWVal_FC02</t>
  </si>
  <si>
    <t>CBA_RouHousingWVal_FC04</t>
  </si>
  <si>
    <t xml:space="preserve">CBA_RouHousingWVal_FC03 </t>
  </si>
  <si>
    <t>CBA_RouHousingWVal_ACT2</t>
  </si>
  <si>
    <t>CBA_RouNonHousing_FLD</t>
  </si>
  <si>
    <t>CBA_RouNonHousing_ACT2</t>
  </si>
  <si>
    <t>CBA_RouNonHousing_ACT3</t>
  </si>
  <si>
    <t>CBA_RouNonHousing_FC01</t>
  </si>
  <si>
    <t>CBA_RouNonHousing_FC02</t>
  </si>
  <si>
    <t>CBA_RouNonHousing_FC03</t>
  </si>
  <si>
    <t>CBA_RouNonHousing_FC04</t>
  </si>
  <si>
    <t>CBA_RouNonHousing_FC05</t>
  </si>
  <si>
    <t>CBA_RouNonHousing_FC06</t>
  </si>
  <si>
    <t>CBA_RouNonHousing_FC07</t>
  </si>
  <si>
    <t>CBA_RouNonHousing_FC08</t>
  </si>
  <si>
    <t>CBA_RouNonHousing_FC09</t>
  </si>
  <si>
    <t>CBA_RouNonHousing_FC10</t>
  </si>
  <si>
    <t>CBA_RouNonHsgAccumD_FLD</t>
  </si>
  <si>
    <t>CBA_RouNonHsgAccumD_ACT2</t>
  </si>
  <si>
    <t>CBA_RouNonHsgAccumD_ACT3</t>
  </si>
  <si>
    <t>CBA_RouNonHsgAccumD_FC01</t>
  </si>
  <si>
    <t>CBA_RouNonHsgAccumD_FC02</t>
  </si>
  <si>
    <t>CBA_RouNonHsgAccumD_FC03</t>
  </si>
  <si>
    <t>CBA_RouNonHsgAccumD_FC04</t>
  </si>
  <si>
    <t>CBA_RouNonHsgAccumD_FC05</t>
  </si>
  <si>
    <t>CBA_RouNonHsgAccumD_FC06</t>
  </si>
  <si>
    <t>CBA_RouNonHsgAccumD_FC07</t>
  </si>
  <si>
    <t>CBA_RouNonHsgAccumD_FC08</t>
  </si>
  <si>
    <t>CBA_RouNonHsgAccumD_FC09</t>
  </si>
  <si>
    <t>CBA_RouNonHsgAccumD_FC10</t>
  </si>
  <si>
    <t>CBA_RouNonHsgWVal_FLD</t>
  </si>
  <si>
    <t>CBA_RouNonHsgWVal_FC05</t>
  </si>
  <si>
    <t>CBA_RouNonHsgWVal_FC06</t>
  </si>
  <si>
    <t>CBA_RouNonHsgWVal_FC07</t>
  </si>
  <si>
    <t>CBA_RouNonHsgWVal_FC08</t>
  </si>
  <si>
    <t>CBA_RouNonHsgWVal_FC09</t>
  </si>
  <si>
    <t>CBA_RouNonHsgWVal_FC10</t>
  </si>
  <si>
    <t xml:space="preserve">CBA_RouNonHsgWVal_ACT2 </t>
  </si>
  <si>
    <t xml:space="preserve">CBA_RouNonHsgWVal_ACT3 </t>
  </si>
  <si>
    <t xml:space="preserve">CBA_RouNonHsgWVal_FC01 </t>
  </si>
  <si>
    <t>CBA_RouNonHsgWVal_FC02</t>
  </si>
  <si>
    <t>CBA_RouNonHsgWVal_FC03</t>
  </si>
  <si>
    <t xml:space="preserve"> CBA_RouNonHsgWVal_FC04</t>
  </si>
  <si>
    <t>CBA_NonCurrLeaseLibNH_FC01</t>
  </si>
  <si>
    <t>CBA_NonCurrLeaseLibNH_FC08</t>
  </si>
  <si>
    <t>CBA_NonCurrLeaseLibNH_FLD</t>
  </si>
  <si>
    <t>CBA_NonCurrLeaseLibNH_ACT2</t>
  </si>
  <si>
    <t>CBA_NonCurrLeaseLibNH_ACT3</t>
  </si>
  <si>
    <t>CBA_NonCurrLeaseLibNH_FC02</t>
  </si>
  <si>
    <t>CBA_NonCurrLeaseLibNH_FC03</t>
  </si>
  <si>
    <t>CBA_NonCurrLeaseLibNH_FC04</t>
  </si>
  <si>
    <t>CBA_NonCurrLeaseLibNH_FC05</t>
  </si>
  <si>
    <t>CBA_NonCurrLeaseLibNH_FC06</t>
  </si>
  <si>
    <t>CBA_NonCurrLeaseLibNH_FC07</t>
  </si>
  <si>
    <t>CBA_NonCurrLeaseLibNH_FC09</t>
  </si>
  <si>
    <t>CBA_NonCurrLeaseLibNH_FC10</t>
  </si>
  <si>
    <t>Number of other units to be developed</t>
  </si>
  <si>
    <t>Number of new community housing properties for which capital costs are included in Development assumptions</t>
  </si>
  <si>
    <t>Number of new affordable housing properties for which capital costs are included in Development assumptions</t>
  </si>
  <si>
    <t>Number of other new properties for which capital costs are included in Development assumptions e.g. specialist disability accommodation units</t>
  </si>
  <si>
    <t>Total housing units developed/acquired</t>
  </si>
  <si>
    <t>Total housing units transferred (title)</t>
  </si>
  <si>
    <t>Does loans details disclosure correspond to the balance sheet debt?</t>
  </si>
  <si>
    <t>Full-time Equivalent (FTE): Measures the number of volunteers working the equivalent of a full-time week. For example, you have two volunteer staff during the week, one worked 40 hours and one worked 20 hours. If full-time hours are 38, then the volunteer FTE is 60 hours/38 hours = 1.58 Volunteer FTE.</t>
  </si>
  <si>
    <r>
      <t xml:space="preserve">Average full time equivalent volunteer staff. (Total Volunteer FTE at start of the year plus total Volunteer FTE at the end of the year)/2. Include only staff who are volunteers. DO NOT include </t>
    </r>
    <r>
      <rPr>
        <u/>
        <sz val="10"/>
        <rFont val="Trebuchet MS"/>
        <family val="2"/>
      </rPr>
      <t>paid</t>
    </r>
    <r>
      <rPr>
        <sz val="10"/>
        <rFont val="Trebuchet MS"/>
        <family val="2"/>
      </rPr>
      <t xml:space="preserve"> full-time, part-time, and contracted employees.</t>
    </r>
  </si>
  <si>
    <t xml:space="preserve"> Number of other units to be developed</t>
  </si>
  <si>
    <t>DF_NumOTHUnitsDev_FLD</t>
  </si>
  <si>
    <t>DF_NumOTHUnitsDev_ACT</t>
  </si>
  <si>
    <t>DF_NumOTHUnitsDev_FC01</t>
  </si>
  <si>
    <t>DF_NumOTHUnitsDev_FC02</t>
  </si>
  <si>
    <t>DF_NumOTHUnitsDev_FC03</t>
  </si>
  <si>
    <t>DF_NumOTHUnitsDev_FC04</t>
  </si>
  <si>
    <t>DF_NumOTHUnitsDev_FC05</t>
  </si>
  <si>
    <t>DF_NumOTHUnitsDev_FC06</t>
  </si>
  <si>
    <t>DF_NumOTHUnitsDev_FC07</t>
  </si>
  <si>
    <t>DF_NumOTHUnitsDev_FC08</t>
  </si>
  <si>
    <t>DF_NumOTHUnitsDev_FC09</t>
  </si>
  <si>
    <t>DF_NumOTHUnitsDev_FC10</t>
  </si>
  <si>
    <t>S 100.</t>
  </si>
  <si>
    <t>S 101.</t>
  </si>
  <si>
    <t>S 102.</t>
  </si>
  <si>
    <t>S 103.</t>
  </si>
  <si>
    <t>S 104.</t>
  </si>
  <si>
    <t>S 105.</t>
  </si>
  <si>
    <t>S 106.</t>
  </si>
  <si>
    <t>S 107.</t>
  </si>
  <si>
    <t>C 123.</t>
  </si>
  <si>
    <t>C 124.</t>
  </si>
  <si>
    <t>C 125.</t>
  </si>
  <si>
    <t>C 126.</t>
  </si>
  <si>
    <t>C 127.</t>
  </si>
  <si>
    <t>C 129.</t>
  </si>
  <si>
    <t>C 130.</t>
  </si>
  <si>
    <t>C 131.</t>
  </si>
  <si>
    <t>C 132.</t>
  </si>
  <si>
    <t>C 133.</t>
  </si>
  <si>
    <t>C 134.</t>
  </si>
  <si>
    <t>C 135.</t>
  </si>
  <si>
    <t>C 136.</t>
  </si>
  <si>
    <t>C 137.</t>
  </si>
  <si>
    <t>C 138.</t>
  </si>
  <si>
    <t>C 139.</t>
  </si>
  <si>
    <t>C 128.</t>
  </si>
  <si>
    <t>DF 51.</t>
  </si>
  <si>
    <t>DF 52.</t>
  </si>
  <si>
    <t>DF 53.</t>
  </si>
  <si>
    <t>DF 54.</t>
  </si>
  <si>
    <t>Number of non-housing properties to be developed</t>
  </si>
  <si>
    <r>
      <t>DF22.</t>
    </r>
    <r>
      <rPr>
        <b/>
        <sz val="7"/>
        <rFont val="Times New Roman"/>
        <family val="1"/>
      </rPr>
      <t xml:space="preserve">            </t>
    </r>
    <r>
      <rPr>
        <b/>
        <sz val="10"/>
        <rFont val="Arial"/>
        <family val="2"/>
      </rPr>
      <t> </t>
    </r>
  </si>
  <si>
    <r>
      <t>DF9.</t>
    </r>
    <r>
      <rPr>
        <sz val="7"/>
        <rFont val="Times New Roman"/>
        <family val="1"/>
      </rPr>
      <t xml:space="preserve">                </t>
    </r>
    <r>
      <rPr>
        <sz val="9"/>
        <rFont val="Arial"/>
        <family val="2"/>
      </rPr>
      <t> </t>
    </r>
  </si>
  <si>
    <r>
      <t>DF8.</t>
    </r>
    <r>
      <rPr>
        <b/>
        <sz val="7"/>
        <rFont val="Times New Roman"/>
        <family val="1"/>
      </rPr>
      <t xml:space="preserve">                </t>
    </r>
    <r>
      <rPr>
        <b/>
        <sz val="9"/>
        <rFont val="Arial"/>
        <family val="2"/>
      </rPr>
      <t> </t>
    </r>
  </si>
  <si>
    <t>Exclude capital grants. Capital grants go in row 161</t>
  </si>
  <si>
    <t>ControlSheet 2020 Update Notes</t>
  </si>
  <si>
    <t>Delete (X)</t>
  </si>
  <si>
    <t xml:space="preserve">Depr and amort - Housing Assets (LO) </t>
  </si>
  <si>
    <t>Label Updated in CHRIS</t>
  </si>
  <si>
    <t xml:space="preserve">Depr and amort - Housing Assets HB </t>
  </si>
  <si>
    <t>Depr and amortisation - Housing Assets</t>
  </si>
  <si>
    <t>Net Surplus before tax</t>
  </si>
  <si>
    <t>Capital Grants (received in adv)(NCL)</t>
  </si>
  <si>
    <t>Movement cap grants received in adv (NC)</t>
  </si>
  <si>
    <t>Number of CH units to be developed</t>
  </si>
  <si>
    <t>Government Capital Grants (GST excl)</t>
  </si>
  <si>
    <t>Government Capital Grants(GST exclusive)</t>
  </si>
  <si>
    <t xml:space="preserve"> Lease/financial interest expense (LO)</t>
  </si>
  <si>
    <t>New Field Added FPR 2020</t>
  </si>
  <si>
    <t>Depr and amort - Housing Assets (LM)</t>
  </si>
  <si>
    <t xml:space="preserve"> Lease/financial interest expense (LM)</t>
  </si>
  <si>
    <t xml:space="preserve"> Lease/financial interest expense (HB)</t>
  </si>
  <si>
    <t>SB_OHBusTotalUnitsDevAcq__c</t>
  </si>
  <si>
    <t xml:space="preserve"> Tot. other housing units dev/acquired HB</t>
  </si>
  <si>
    <t>SB_OHBusLeaseInterestExp__c</t>
  </si>
  <si>
    <t>SB_LTHMngedLeaseInterestExp__c</t>
  </si>
  <si>
    <t>SB_LTHMngedDepHousing__c</t>
  </si>
  <si>
    <t>SB_LTHOwnedLeaseInterestExp__c</t>
  </si>
  <si>
    <t xml:space="preserve"> Tot. other housing units transferred HB</t>
  </si>
  <si>
    <t>SB_OHBusTotalUnitsTransferred__c</t>
  </si>
  <si>
    <t>SB_ONHBusLeaseInterestExp__c</t>
  </si>
  <si>
    <t xml:space="preserve"> Lease/financial interest expense (NHB)</t>
  </si>
  <si>
    <t>CBA_LeaseInterestExpSegment_FLD__c</t>
  </si>
  <si>
    <t>Lease/fin interest exp-Segment specific</t>
  </si>
  <si>
    <t>CBA_LeaseIntExpNonSegment_FLD__c</t>
  </si>
  <si>
    <t>Lease/fin interest exp-Non Segment</t>
  </si>
  <si>
    <t>CBA_IncomeTaxExpense_FLD__c</t>
  </si>
  <si>
    <t>CBA_NetSurplusAfterTax_FLD__c</t>
  </si>
  <si>
    <t>CBA_Dividends_FLD__c</t>
  </si>
  <si>
    <t>CBA_NetSurplusDeficit_FLD__c</t>
  </si>
  <si>
    <t>ROU/Conc assets (Housing)-cost/fair val</t>
  </si>
  <si>
    <t>CBA_RouHousing_FLD__c</t>
  </si>
  <si>
    <t>ROU/Conc assets (Housing)-Acc depr/amort</t>
  </si>
  <si>
    <t>CBA_RouHousingAccumD_FLD__c</t>
  </si>
  <si>
    <t>ROU/Conc assets (Housing)-WDV</t>
  </si>
  <si>
    <t>CBA_RouHousingWVal_FLD__c</t>
  </si>
  <si>
    <t>ROU/Conc assets NonHousing-cost/fair val</t>
  </si>
  <si>
    <t>CBA_RouNonHousing_FLD__c</t>
  </si>
  <si>
    <t>ROU/Conc assets NonHousing-Acc dep/amort</t>
  </si>
  <si>
    <t>CBA_RouNonHsgAccumD_FLD__c</t>
  </si>
  <si>
    <t>ROU/Conc assets NonHousing-WDV</t>
  </si>
  <si>
    <t>CBA_RouNonHsgWVal_FLD__c</t>
  </si>
  <si>
    <t>Current lease/fin liabilities - Housing</t>
  </si>
  <si>
    <t>CBA_CurLeaseLibHsg_FLD__c</t>
  </si>
  <si>
    <t>CBA_CurLeaseLibNonHsg_FLD__c</t>
  </si>
  <si>
    <t>Current lease/fin liabilities-NonHousing</t>
  </si>
  <si>
    <t>CBA_NonCurrLeaseLib_FLD__c</t>
  </si>
  <si>
    <t>Lease/fin liabilities - NonHousing</t>
  </si>
  <si>
    <t>CBA_NonCurrLeaseLibNH_FLD__c</t>
  </si>
  <si>
    <t>CBA_ShareCapital_FLD__c</t>
  </si>
  <si>
    <t>Share capital</t>
  </si>
  <si>
    <t>Average number of volunteer FTE</t>
  </si>
  <si>
    <t>CBA_AvgVolFTE_FLD__c</t>
  </si>
  <si>
    <t>RATIO_DebtServiceCover_FLD__c</t>
  </si>
  <si>
    <t>Debt Service Coverage Ratio</t>
  </si>
  <si>
    <t>RATIO_CashCoverage_FLD__c</t>
  </si>
  <si>
    <t>Cash Coverage Ratio</t>
  </si>
  <si>
    <t>Number of AH units to be developed</t>
  </si>
  <si>
    <t>DF_NumAHUnitsDev_FLD__c</t>
  </si>
  <si>
    <t>DF_NumOTHUnitsDev_FLD__c</t>
  </si>
  <si>
    <t>DF_NumAgedCareUnitsDev_FLD__c</t>
  </si>
  <si>
    <t>No. of aged care units to be developed</t>
  </si>
  <si>
    <t>No. of retirement units to be developed</t>
  </si>
  <si>
    <t>DF_NumRetireUnitsDev_FLD__c</t>
  </si>
  <si>
    <t>4. Insert electronic signature of the person responsible of providing financial information in the organisation (e.g. Director of Finance, Chief Financial Officer, Chief Executive, or General Manager).</t>
  </si>
  <si>
    <t>5. If electronic signature is not available then just type in the name of the CEO / CFO.</t>
  </si>
  <si>
    <t>Average full time equivalent (FTE) staffing on corporate activities (includes finance and admin, governance support, executive management).  (Total FTE at start of the year plus total FTE at the end of the year)/2. Include only PAID full-time, part-time, and contracted employees. DO NOT include volunteers.</t>
  </si>
  <si>
    <t>Development and Financing worksheet</t>
  </si>
  <si>
    <t>Providers Workings worksheet</t>
  </si>
  <si>
    <t>Depreciation and amortisation of housing assets and right of use assets applicable to this business segment</t>
  </si>
  <si>
    <t>Represents interest paid on lease liabilities and financial liabilities associated with leased or service concession assets that can be attributed to this business segment</t>
  </si>
  <si>
    <t>Represents interest paid or interest penalties, including interest accrued that can be attributed to this business segment. Includes bank charges</t>
  </si>
  <si>
    <t>Total amount raised by the organisation through issued shares. Includes member funds</t>
  </si>
  <si>
    <t>Reflects actual cash received in the form of interest received from financial institutions and/or related entities</t>
  </si>
  <si>
    <t>Any other operating cash payments not included in the above accounts, including tax payments</t>
  </si>
  <si>
    <t>Other financial cash flows not included in the above, including payment of dividends</t>
  </si>
  <si>
    <t>Number (accumulated as at 30 June) of separately titled housing units that were transferred from government</t>
  </si>
  <si>
    <t>Specialist Disability Accommodation</t>
  </si>
  <si>
    <r>
      <rPr>
        <b/>
        <sz val="10"/>
        <rFont val="Arial"/>
        <family val="2"/>
      </rPr>
      <t>Important</t>
    </r>
    <r>
      <rPr>
        <sz val="10"/>
        <rFont val="Arial"/>
        <family val="2"/>
      </rPr>
      <t>: Please provide context information, comments and explanation in the text box provided under each graph particularly where there are significant fluctuations or trends in the graph</t>
    </r>
  </si>
  <si>
    <t>This section captures revenue and expenses associated with housing assets that your organisation owns /has title to and is used as long term accommodation e.g. Long Term Community Housing, Affordable housing, NRAS, Specialist Disability Accommodation (SDA). This section includes operating and asset development activities from housing assets owned by the CHP. Housing use type long term accommodation is defined as 'no maximum or fixed term'</t>
  </si>
  <si>
    <t>Any rent received from tenants or sub-tenants and includes all rents for the year not yet collected but is owed by the tenant (i.e. accruals)</t>
  </si>
  <si>
    <t>Includes capital funds received to acquire, purchase or construct properties, upgrade or enhance existing properties, or acquire other items reported as assets such as individual pieces of equipment</t>
  </si>
  <si>
    <t>Contribution surplus / (deficit) less capital grants and non-cash income</t>
  </si>
  <si>
    <r>
      <t>Number (</t>
    </r>
    <r>
      <rPr>
        <u/>
        <sz val="10"/>
        <rFont val="Trebuchet MS"/>
        <family val="2"/>
      </rPr>
      <t>accumulated</t>
    </r>
    <r>
      <rPr>
        <sz val="10"/>
        <rFont val="Trebuchet MS"/>
        <family val="2"/>
      </rPr>
      <t xml:space="preserve"> as at 30 June) of self-contained housing units that were acquired or developed by the provider. For example, a building (block of units) might be made of 10 self-contained housing units developed by the provider (owned by the provider and reported in its balance sheet)</t>
    </r>
  </si>
  <si>
    <t>Number of residency / tenancy agreements</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</si>
  <si>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</si>
  <si>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This section captures revenue and expenses associated with housing assets that your organisation manages (don't own) on behalf of government and/or other entities and are used as long term accommodation e.g. Long Term Community Housing, affordable housing, NRAS, Specialist Disability Accommodation (SDA). This section includes operating and asset development activities performed on behalf of government and/or other entities. Housing use type long term accommodation is defined as 'no maximum or fixed term'</t>
  </si>
  <si>
    <t>Contribution surplus / (deficit) less non-cash income</t>
  </si>
  <si>
    <t>Number (accumulated as at 30 June) of self-contained housing units managed by the provider on behalf of government. For example, a building (block of units owned by the Housing Agency) with 10 self-contained housing units (owned by the Housing Agency but managed by the provider)</t>
  </si>
  <si>
    <t>Number (accumulated as at 30 June) of self-contained housing units managed by the provider on behalf of other non-government entity. For example, a building (block of units owned by a third non-government entity) with 10 self-contained housing units (owned by the third non-government entity but managed by the provider)</t>
  </si>
  <si>
    <t>Includes capital  funds received to acquire, purchase or construct properties, upgrade or enhance existing properties, or acquire other items reported as assets such as individual pieces of equipment</t>
  </si>
  <si>
    <t>Number (accumulated as at 30 June) of self-contained housing units managed by the provider on behalf of government. For example, a block of 10 self-contained housing units (owned by the Housing Agency but managed by the provider). A rooming house (owned by government) would be counted as one self-contained housing unit</t>
  </si>
  <si>
    <t>Number (accumulated as at 30 June) of self-contained housing units managed by the provider on behalf of other non-government entity. For example, a block of 10 self-contained housing units (owned by a third non-government entity but managed by the provider). A rooming house (owned by a third non-government entity) would be counted as one self-contained housing unit</t>
  </si>
  <si>
    <t>Full-time Equivalent (FTE): Measures the number of staff working the equivalent of a full-time week. For example, you have two staff during the week, one worked 40 paid hours and one worked 20 paid hours. If full-time hours are 38 (as per the Award), then the FTE is 60 paid hours/38 award hours = 1.58 FTE</t>
  </si>
  <si>
    <r>
      <t>Number (</t>
    </r>
    <r>
      <rPr>
        <u/>
        <sz val="10"/>
        <rFont val="Trebuchet MS"/>
        <family val="2"/>
      </rPr>
      <t>accumulated</t>
    </r>
    <r>
      <rPr>
        <sz val="10"/>
        <rFont val="Trebuchet MS"/>
        <family val="2"/>
      </rPr>
      <t xml:space="preserve"> as at 30 June) of self-contained housing units that were acquired or developed by the provider and used as transitional or crisis accommodation. For example, a building (block of units) might be made of 10 housing units developed by the provider (owned by the provider and reported in its balance sheet)</t>
    </r>
  </si>
  <si>
    <t>Salaries and wages including annual leave, fringe benefits tax, long service leave, recruitment expense, salary sacrifice, sick leave, superannuation, termination payments, workers compensation salaries and wages</t>
  </si>
  <si>
    <t>Measures the provider's financial performance over a specific accounting period</t>
  </si>
  <si>
    <t>The Financial Performance Report consists of the following worksheets:</t>
  </si>
  <si>
    <r>
      <rPr>
        <b/>
        <sz val="10"/>
        <rFont val="Arial"/>
        <family val="2"/>
      </rPr>
      <t xml:space="preserve">Definitions - </t>
    </r>
    <r>
      <rPr>
        <sz val="10"/>
        <rFont val="Arial"/>
        <family val="2"/>
      </rPr>
      <t>definition of accounts and terms used in the worksheets. No input required</t>
    </r>
  </si>
  <si>
    <r>
      <rPr>
        <b/>
        <sz val="10"/>
        <rFont val="Arial"/>
        <family val="2"/>
      </rPr>
      <t>Ratios -</t>
    </r>
    <r>
      <rPr>
        <sz val="10"/>
        <rFont val="Arial"/>
        <family val="2"/>
      </rPr>
      <t xml:space="preserve"> FPR calculates ratios.  Report only with no input required.</t>
    </r>
  </si>
  <si>
    <r>
      <rPr>
        <b/>
        <sz val="10"/>
        <rFont val="Arial"/>
        <family val="2"/>
      </rPr>
      <t>Graphs -</t>
    </r>
    <r>
      <rPr>
        <sz val="10"/>
        <rFont val="Arial"/>
        <family val="2"/>
      </rPr>
      <t xml:space="preserve"> Provider to comment on significant or abnormal fluctuations below each graph.</t>
    </r>
  </si>
  <si>
    <r>
      <rPr>
        <b/>
        <sz val="10"/>
        <rFont val="Arial"/>
        <family val="2"/>
      </rPr>
      <t>Development and Financing -</t>
    </r>
    <r>
      <rPr>
        <sz val="10"/>
        <rFont val="Arial"/>
        <family val="2"/>
      </rPr>
      <t xml:space="preserve"> To be completed by Provider (blue shaded = historical, green shaded = forecast).</t>
    </r>
  </si>
  <si>
    <r>
      <rPr>
        <b/>
        <sz val="10"/>
        <rFont val="Arial"/>
        <family val="2"/>
      </rPr>
      <t>Providers workings -</t>
    </r>
    <r>
      <rPr>
        <sz val="10"/>
        <rFont val="Arial"/>
        <family val="2"/>
      </rPr>
      <t xml:space="preserve"> Use to explain your assumptions to support the forecasted data, and where necessary, include workings or other relevant information to explain the data in the FPR</t>
    </r>
  </si>
  <si>
    <r>
      <t>4.</t>
    </r>
    <r>
      <rPr>
        <b/>
        <sz val="10"/>
        <rFont val="Arial"/>
        <family val="2"/>
      </rPr>
      <t xml:space="preserve"> Important:</t>
    </r>
    <r>
      <rPr>
        <sz val="10"/>
        <rFont val="Arial"/>
        <family val="2"/>
      </rPr>
      <t xml:space="preserve"> Before submitting the FPR to the Registrar, ensure the 'Front Sheet' worksheet contains no Check or Errors.</t>
    </r>
  </si>
  <si>
    <t xml:space="preserve">6. If separate workings have been used to generate the forecasts, please insert them in the Provider Workings tab or submit them separately when the FPR is submitted in CHRIS. </t>
  </si>
  <si>
    <r>
      <t xml:space="preserve">8. </t>
    </r>
    <r>
      <rPr>
        <b/>
        <sz val="10"/>
        <rFont val="Arial"/>
        <family val="2"/>
      </rPr>
      <t>Important:</t>
    </r>
    <r>
      <rPr>
        <sz val="10"/>
        <rFont val="Arial"/>
        <family val="2"/>
      </rPr>
      <t xml:space="preserve"> Do not insert cells, columns or rows within the 'Segmented Business Analysis' worksheet as this affects the function of this financial template.</t>
    </r>
  </si>
  <si>
    <t>This segment captures operating expenses that are not a direct operational cost assigned to the other 4 segments.</t>
  </si>
  <si>
    <r>
      <t xml:space="preserve">1. </t>
    </r>
    <r>
      <rPr>
        <b/>
        <sz val="10"/>
        <rFont val="Arial"/>
        <family val="2"/>
      </rPr>
      <t>Important</t>
    </r>
    <r>
      <rPr>
        <sz val="10"/>
        <rFont val="Arial"/>
        <family val="2"/>
      </rPr>
      <t>: This total is divided up into the other 4 segments as Apportioned Corporate Overhead. Providers can leave up to 20% of overheads unallocated without tripping the error alert.</t>
    </r>
  </si>
  <si>
    <t xml:space="preserve">2. Please use your own method of allocating overheads to the other business segments (for example, houses / total houses; FTE/ total FTE). </t>
  </si>
  <si>
    <t>Segment 2 Long Term Housing Owned</t>
  </si>
  <si>
    <t>1. This requires costing or estimates splitting up the income statement (or information from your management accounts).</t>
  </si>
  <si>
    <t>4. Maintenance expenses - whether they be responsive or planned and should align with the maintenance management plan or at least be reconciled to the plan</t>
  </si>
  <si>
    <r>
      <t xml:space="preserve">6. Total Long Term Housing Units title transferred (from state) = </t>
    </r>
    <r>
      <rPr>
        <b/>
        <sz val="10"/>
        <rFont val="Arial"/>
        <family val="2"/>
      </rPr>
      <t xml:space="preserve">Accumulated number </t>
    </r>
    <r>
      <rPr>
        <sz val="10"/>
        <rFont val="Arial"/>
        <family val="2"/>
      </rPr>
      <t>of housing units where title transferred from Housing Agency as at 30 June.</t>
    </r>
  </si>
  <si>
    <r>
      <t xml:space="preserve">7. Number of residency/tenancy agreements = </t>
    </r>
    <r>
      <rPr>
        <b/>
        <sz val="10"/>
        <rFont val="Arial"/>
        <family val="2"/>
      </rPr>
      <t>Accumulated number</t>
    </r>
    <r>
      <rPr>
        <sz val="10"/>
        <rFont val="Arial"/>
        <family val="2"/>
      </rPr>
      <t xml:space="preserve"> of rental tenancy agreements as at 30 June. This may be ≥ to the number of total housing units owned.</t>
    </r>
  </si>
  <si>
    <t>Segment 3 Long Term Housing Managed</t>
  </si>
  <si>
    <t xml:space="preserve">2.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</si>
  <si>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r>
      <t xml:space="preserve">5. Long Term Housing Units managed on behalf of government = </t>
    </r>
    <r>
      <rPr>
        <b/>
        <sz val="10"/>
        <rFont val="Arial"/>
        <family val="2"/>
      </rPr>
      <t>Accumulated number</t>
    </r>
    <r>
      <rPr>
        <sz val="10"/>
        <rFont val="Arial"/>
        <family val="2"/>
      </rPr>
      <t xml:space="preserve"> of housing units managed on behalf of Housing Agency as at 30 June.</t>
    </r>
  </si>
  <si>
    <r>
      <t xml:space="preserve">6. Long Term Housing Units managed on behalf of other entities = </t>
    </r>
    <r>
      <rPr>
        <b/>
        <sz val="10"/>
        <rFont val="Arial"/>
        <family val="2"/>
      </rPr>
      <t xml:space="preserve">Accumulated number </t>
    </r>
    <r>
      <rPr>
        <sz val="10"/>
        <rFont val="Arial"/>
        <family val="2"/>
      </rPr>
      <t>of housing units managed on behalf of other entities as at 30 June.</t>
    </r>
  </si>
  <si>
    <r>
      <t xml:space="preserve">7. Number of residency/tenancy agreements = </t>
    </r>
    <r>
      <rPr>
        <b/>
        <sz val="10"/>
        <rFont val="Arial"/>
        <family val="2"/>
      </rPr>
      <t xml:space="preserve">Accumulated number of </t>
    </r>
    <r>
      <rPr>
        <sz val="10"/>
        <rFont val="Arial"/>
        <family val="2"/>
      </rPr>
      <t>rental tenancy agreements as at 30 June. This may be ≥ to the number of total housing units managed</t>
    </r>
  </si>
  <si>
    <t>4. Maintenance expenses - whether they be responsive or planned and should align with the maintenance management plan or at least be reconciled to the plan.</t>
  </si>
  <si>
    <r>
      <t xml:space="preserve">6. Number of Housing Units managed on behalf of government = </t>
    </r>
    <r>
      <rPr>
        <b/>
        <sz val="10"/>
        <rFont val="Arial"/>
        <family val="2"/>
      </rPr>
      <t>Accumulated numbe</t>
    </r>
    <r>
      <rPr>
        <sz val="10"/>
        <rFont val="Arial"/>
        <family val="2"/>
      </rPr>
      <t>r of housing units managed on behalf of Housing Agency as at 30 June.</t>
    </r>
  </si>
  <si>
    <r>
      <t xml:space="preserve">7. Number of Housing Units managed on behalf of other entities = </t>
    </r>
    <r>
      <rPr>
        <b/>
        <sz val="10"/>
        <rFont val="Arial"/>
        <family val="2"/>
      </rPr>
      <t>Accumulated number</t>
    </r>
    <r>
      <rPr>
        <sz val="10"/>
        <rFont val="Arial"/>
        <family val="2"/>
      </rPr>
      <t xml:space="preserve"> of housing units managed on behalf of other entities as at 30 June.</t>
    </r>
  </si>
  <si>
    <r>
      <t xml:space="preserve">8. Number of residency/tenancy agreements = </t>
    </r>
    <r>
      <rPr>
        <b/>
        <sz val="10"/>
        <rFont val="Arial"/>
        <family val="2"/>
      </rPr>
      <t xml:space="preserve">Accumulated number </t>
    </r>
    <r>
      <rPr>
        <sz val="10"/>
        <rFont val="Arial"/>
        <family val="2"/>
      </rPr>
      <t>of rental tenancy agreements as at 30 June. This may be ≥ to the number of total housing units managed</t>
    </r>
  </si>
  <si>
    <r>
      <t xml:space="preserve">10. Total Other Housing Units title transferred (from state) = </t>
    </r>
    <r>
      <rPr>
        <b/>
        <sz val="10"/>
        <rFont val="Arial"/>
        <family val="2"/>
      </rPr>
      <t xml:space="preserve">Accumulated number </t>
    </r>
    <r>
      <rPr>
        <sz val="10"/>
        <rFont val="Arial"/>
        <family val="2"/>
      </rPr>
      <t>of housing units where title transferred from Housing Agency as at 30 June.</t>
    </r>
  </si>
  <si>
    <t xml:space="preserve">1.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</si>
  <si>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t>This section captures revenue and expenses associated with housing not covered under previous housing segments. This could include housing provided with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t>
  </si>
  <si>
    <t>Any other revenue and expenses that is unusual, non-operating or non-recurring. (Expenses enter as negative)</t>
  </si>
  <si>
    <t>Represents interest paid or interest penalties, including interest accrued that can be attributed to individual business segments. Includes bank charges</t>
  </si>
  <si>
    <t>Interest expenses (Non-segment specific)</t>
  </si>
  <si>
    <r>
      <rPr>
        <b/>
        <sz val="10"/>
        <rFont val="Arial"/>
        <family val="2"/>
      </rPr>
      <t>Sign-off sheet -</t>
    </r>
    <r>
      <rPr>
        <sz val="10"/>
        <rFont val="Arial"/>
        <family val="2"/>
      </rPr>
      <t xml:space="preserve"> Enter contact details, signature and indicate if the Board has approved forecasts in the FPR. If not approved, please indicate why in Provider Workings tab</t>
    </r>
  </si>
  <si>
    <r>
      <rPr>
        <b/>
        <sz val="10"/>
        <rFont val="Arial"/>
        <family val="2"/>
      </rPr>
      <t>Segmented Business Analysis -</t>
    </r>
    <r>
      <rPr>
        <sz val="10"/>
        <rFont val="Arial"/>
        <family val="2"/>
      </rPr>
      <t xml:space="preserve"> To be completed by Provider (blue shaded = historical, yellow shaded = budget, green shaded = forecast).</t>
    </r>
  </si>
  <si>
    <r>
      <rPr>
        <b/>
        <sz val="10"/>
        <rFont val="Arial"/>
        <family val="2"/>
      </rPr>
      <t xml:space="preserve">Consolidated Business Analysis - </t>
    </r>
    <r>
      <rPr>
        <sz val="10"/>
        <rFont val="Arial"/>
        <family val="2"/>
      </rPr>
      <t>To be completed by Provider (blue shaded = historical, yellow shaded = budget, green shaded = forecast).</t>
    </r>
  </si>
  <si>
    <r>
      <t xml:space="preserve">4. </t>
    </r>
    <r>
      <rPr>
        <b/>
        <sz val="10"/>
        <rFont val="Arial"/>
        <family val="2"/>
      </rPr>
      <t>Tip:</t>
    </r>
    <r>
      <rPr>
        <sz val="10"/>
        <rFont val="Arial"/>
        <family val="2"/>
      </rPr>
      <t xml:space="preserve"> This tab requires costing skill from the ledgers. Assumptions should be stated in the Provider Workings tab for reference.</t>
    </r>
  </si>
  <si>
    <t>This section captures revenue and expenses associated with housing assets that your organisation manages (don't own) on behalf of government and/or other entities and are used as long term accommodation e.g. Long Term Community Housing, NRAS, SDA. This section includes operating and any asset development activities performed on behalf of government and/or other entities.  Housing use type Long Term Accommodation is defined as 'no maximum or fixed term'.</t>
  </si>
  <si>
    <t>Lease/financial interest expense (Non-segment specific)</t>
  </si>
  <si>
    <t>EBITDA less Capital grants, other unusual and non-operating items, fair value gains/(losses) and profit/(loss) on sale of assets</t>
  </si>
  <si>
    <t>EBIT less Capital grants,  other unusual and non-operating items, fair value gains/(losses) and profit/(loss) on sale of assets</t>
  </si>
  <si>
    <t>Cash at bank – unrestricted, petty cash, cash float. An investment normally qualifies as cash equivalent only when it is readily convertible to a known amount of cash and has a short maturity of, say, three months or less from the date of acquisition</t>
  </si>
  <si>
    <t>Other current assets not specifically included in previous accounts. May include inventory</t>
  </si>
  <si>
    <t>Includes freehold and leasehold land and buildings reported at cost, fair value, impaired value or re-valued amount</t>
  </si>
  <si>
    <t>Represents the accumulated depreciation and amortisation to date in respect of other fixed and intangible assets as described above</t>
  </si>
  <si>
    <t>Loans from related and/or other parties that were not obtained commercially, which are repayable within 12 months, but with no interest costs associated</t>
  </si>
  <si>
    <t>Accommodation bonds/loans/fees that are contractually refundable and become payable by the community housing provider to departed residents</t>
  </si>
  <si>
    <t>Other current liabilities not specifically included in previous accounts</t>
  </si>
  <si>
    <t>Represents the future years liability for employee related expenses (e.g. long service leave, annual leave, personal/carer’s leave, sick leave)</t>
  </si>
  <si>
    <t>Loans and financing from related and/or other parties that were not obtained commercially, which are repayable in future years, but with no interest costs associated.  Also include financing from the government with no specific repayment date(s) and non-commercial convertible debt obligations</t>
  </si>
  <si>
    <t>Represents the total value of accumulated surpluses over the years. Can be surplus or (loss)</t>
  </si>
  <si>
    <t>Current year surplus or deficit from the income statement</t>
  </si>
  <si>
    <t>Portion of total overdraft or line of credit that has not been used or has been repaid into the overdraft or line of credit account</t>
  </si>
  <si>
    <t>Estimate of the rate of increase in rental prices. Used to estimate future rental revenue of a housing provider</t>
  </si>
  <si>
    <t xml:space="preserve">Estimate of the rate of increase in operating costs of a housing provider. Includes costs such as employee costs, rates and charges, insurances, and other costs included in direct operations of running a social business </t>
  </si>
  <si>
    <t>The total gross capital cost of all new housing units completed during each period, irrespective of the type of housing or nature of the funding</t>
  </si>
  <si>
    <t>The total gross capital cost of all new non-housing units completed during each period, irrespective of the type of housing or nature of the funding</t>
  </si>
  <si>
    <t>Was the provider in breach of its financial covenants during the last accounting period under review or does it anticipate being so within the forecast period? If YES – explanation is required</t>
  </si>
  <si>
    <t>Total amount of interest capitalised on to the cost of fixed assets during the period</t>
  </si>
  <si>
    <t>The cost of major repairs which increase the value of an asset</t>
  </si>
  <si>
    <t>Total amount of loan principal repayable within 12 months of the balance sheet date. Take into account any loans maturing within one year and also any instalments of principal which fall due within one year</t>
  </si>
  <si>
    <t>Total amount of loan principal repayable between 12 and 24 months from the balance sheet date</t>
  </si>
  <si>
    <t>The total amount of loans repayable in more than 24 months from the balance sheet date</t>
  </si>
  <si>
    <r>
      <rPr>
        <b/>
        <sz val="10"/>
        <rFont val="Arial"/>
        <family val="2"/>
      </rPr>
      <t>Important:</t>
    </r>
    <r>
      <rPr>
        <sz val="10"/>
        <rFont val="Arial"/>
        <family val="2"/>
      </rPr>
      <t xml:space="preserve"> When a provider, seeking registration or undertaking compliance, is a parent entity, the FPR should include consolidated financial information of the parent entity and all its subsidiaries. The consolidated financial statements must be audited. Consolidated data is also required for annual budget and forecast information.</t>
    </r>
  </si>
  <si>
    <r>
      <t xml:space="preserve">2. Insert the financial year end date on this worksheet in Cell B21. The financial year end date is to be the </t>
    </r>
    <r>
      <rPr>
        <u/>
        <sz val="10"/>
        <rFont val="Arial"/>
        <family val="2"/>
      </rPr>
      <t>most recent year</t>
    </r>
    <r>
      <rPr>
        <sz val="10"/>
        <rFont val="Arial"/>
        <family val="2"/>
      </rPr>
      <t xml:space="preserve"> where the organisation has audited financial statements. This automatically puts the financial year into the entire workbook. Metric data entered in the Return in CHRIS should also reference the same financial year end, so that non-financial data aligns with financial data. </t>
    </r>
  </si>
  <si>
    <t>3. Note that that the Validation section is all to be marked OK, before submitting the FPR. Please contact the financial analyst assigned to your account in the Registrar's office for assistance if a solution is not evident to correct mistake.</t>
  </si>
  <si>
    <t>1. The written descriptions define all items and help clarify what goes into each group/category in the Segmented Business Analysis, Consolidated Business Analysis and Development and Financing worksheets.</t>
  </si>
  <si>
    <t>1. There are 5 specific segments to note in this worksheet. These segments are: Corporate Overheads, Long-term Housing Owned, Long-term Housing Managed, Other Housing Business, and Other Non-housing Business.</t>
  </si>
  <si>
    <t>2. Only the coloured cells (blue for actuals, yellow for budget, and green for forecasts) are to be completed for the segments (income statements and non-financial information) that apply to your business.</t>
  </si>
  <si>
    <t>3. Employee expenses - where there are costs, please enter associated FTE (Full Time Equivalent) numbers</t>
  </si>
  <si>
    <t>2. Employee expenses - where there are costs, please enter associated FTE (Full Time Equivalent) numbers</t>
  </si>
  <si>
    <t xml:space="preserve">2. Providers are requested to add comments in the 'Graphs' worksheet to provide explanation on ratio trends. </t>
  </si>
  <si>
    <r>
      <t xml:space="preserve">2. </t>
    </r>
    <r>
      <rPr>
        <b/>
        <sz val="10"/>
        <rFont val="Arial"/>
        <family val="2"/>
      </rPr>
      <t>Important:</t>
    </r>
    <r>
      <rPr>
        <sz val="10"/>
        <rFont val="Arial"/>
        <family val="2"/>
      </rPr>
      <t xml:space="preserve"> Please provide context information, comments and /or explanations in the text box provided under each graph, particularly where there are significant fluctuations or trends in the graphs. </t>
    </r>
  </si>
  <si>
    <t>11 222 333 444</t>
  </si>
  <si>
    <t>Ratio_FinYear</t>
  </si>
  <si>
    <t>Removed - 24/02/20</t>
  </si>
  <si>
    <r>
      <t>Ratio_FinYear -</t>
    </r>
    <r>
      <rPr>
        <sz val="9"/>
        <color rgb="FFFF0000"/>
        <rFont val="Calibri"/>
        <family val="2"/>
        <scheme val="minor"/>
      </rPr>
      <t xml:space="preserve"> value WAS Ratio_FinYear1</t>
    </r>
  </si>
  <si>
    <t>ERROR - Added Next Row 24/02 as it was missing?</t>
  </si>
  <si>
    <r>
      <t xml:space="preserve">Ratio_FinYear1 - NEW ROW </t>
    </r>
    <r>
      <rPr>
        <u/>
        <sz val="9"/>
        <color rgb="FFFF0000"/>
        <rFont val="Calibri"/>
        <family val="2"/>
        <scheme val="minor"/>
      </rPr>
      <t>but REMOVED</t>
    </r>
  </si>
  <si>
    <t>CBA_RouHousingAccumD_FC01</t>
  </si>
  <si>
    <t>CBA_RouHousingWVal_FC01</t>
  </si>
  <si>
    <t>CBA_RouHousingWVal_FC03</t>
  </si>
  <si>
    <t>CBA_RouNonHsgWVal_ACT2</t>
  </si>
  <si>
    <t>CBA_RouNonHsgWVal_ACT3</t>
  </si>
  <si>
    <t>CBA_RouNonHsgWVal_FC01</t>
  </si>
  <si>
    <t>CBA_RouNonHsgWVal_FC04</t>
  </si>
  <si>
    <t>CBA_RouHousingAccumD_FC02</t>
  </si>
  <si>
    <t>CBA_RouHousingAccumD_FC03</t>
  </si>
  <si>
    <t>CBA_RouHousingAccumD_FC04</t>
  </si>
  <si>
    <t>CBA_RouHousingAccumD_FC05</t>
  </si>
  <si>
    <t>CBA_RouHousingAccumD_FC06</t>
  </si>
  <si>
    <t>CBA_RouHousingAccumD_FC07</t>
  </si>
  <si>
    <t>CBA_RouHousingAccumD_FC08</t>
  </si>
  <si>
    <t>CBA_RouHousingAccumD_FC09</t>
  </si>
  <si>
    <t>Removed 27/02/20</t>
  </si>
  <si>
    <t>SB_LTHMngedDepHousing_ACT3</t>
  </si>
  <si>
    <t>SB_LTHMngedDepHousing_FC02</t>
  </si>
  <si>
    <t>SB_LTHMngedDepHousing_FC03</t>
  </si>
  <si>
    <t>SB_LTHMngedDepHousing_FC04</t>
  </si>
  <si>
    <t>SB_LTHMngedDepHousing_FC05</t>
  </si>
  <si>
    <t>SB_LTHMngedDepHousing_FC06</t>
  </si>
  <si>
    <t>SB_LTHMngedDepHousing_FC07</t>
  </si>
  <si>
    <t>SB_LTHMngedDepHousing_FC08</t>
  </si>
  <si>
    <t>SB_LTHMngedDepHousing_FC09</t>
  </si>
  <si>
    <t>Removed 02/03/20</t>
  </si>
  <si>
    <t>RATIO_FY_End_Date_FLD</t>
  </si>
  <si>
    <t>RATIO_FY_Year_Type_FLD</t>
  </si>
  <si>
    <t>Total Financed By - DA HU</t>
  </si>
  <si>
    <t>DF_TotalCH__c</t>
  </si>
  <si>
    <t>Total Financed By - Development Assumptions - HUs</t>
  </si>
  <si>
    <t>Depreciation of other fixed and right of use assets (e.g. corporate fixed assets, motor vehicles, plant and equipment, etc.), and amortisation of intangible assets</t>
  </si>
  <si>
    <t>Depreciation of other fixed and right of use assets (e.g. non-housing property, corporate fixed assets, motor vehicles, plant and equipment, etc) and amortisation of intangible assets</t>
  </si>
  <si>
    <t>Depreciation of other fixed and right of use assets (e.g. corporate fixed assets, motor vehicles, plant and equipment, etc.) and amortisation of intangible assets</t>
  </si>
  <si>
    <t>...../...../ 20.....</t>
  </si>
  <si>
    <t>Tier 3</t>
  </si>
  <si>
    <t>Version 4</t>
  </si>
  <si>
    <t>3.In the Loan Details section enter information related to the characteristics of the current debt as at the end of the most recent financial year where the organisation has audited financial statements. This section is all in blue.</t>
  </si>
  <si>
    <t>2. Enter economic, development and funding assumptions for ONE year of historical / actual data (blue cells). Also enter TWO years of forecast data (green cells).</t>
  </si>
  <si>
    <t>3. Select Yes or No to indicate whether forecasts have been approved by Council. If No is selected, please provide an explanation in the Providers Workings tab.</t>
  </si>
  <si>
    <r>
      <rPr>
        <b/>
        <sz val="10"/>
        <rFont val="Arial"/>
        <family val="2"/>
      </rPr>
      <t>Important:</t>
    </r>
    <r>
      <rPr>
        <sz val="10"/>
        <rFont val="Arial"/>
        <family val="2"/>
      </rPr>
      <t xml:space="preserve"> Please provide financial assumptions or any relevant information to support your two year forecasts. </t>
    </r>
  </si>
  <si>
    <r>
      <t xml:space="preserve">Refer to the </t>
    </r>
    <r>
      <rPr>
        <u/>
        <sz val="10"/>
        <color indexed="36"/>
        <rFont val="Arial"/>
        <family val="2"/>
      </rPr>
      <t>https://www.business.qld.gov.au/industries/service-industries-professionals/housing-accommodation/community/registration/state</t>
    </r>
  </si>
  <si>
    <r>
      <t>Have forecasts included in this report been approved by Council?</t>
    </r>
    <r>
      <rPr>
        <sz val="10"/>
        <rFont val="Trebuchet MS"/>
        <family val="2"/>
      </rPr>
      <t xml:space="preserve">  (Yes / No answer)</t>
    </r>
  </si>
  <si>
    <t>Financial and non financial reporting submitted to the Registrar will be used for the regulatory review of registered community housing providers. In completing the review, the Registrar places reliance on the completeness and accuracy of information supplied to us by the agency and other parties. The information is used to inform our approach to regulation and to identify for further investigation and/ or possible non-compliance with the performance requirements under the Queensland State Regulatory Code.
The financial performance report, and other reporting templates, assist us in our statutory duty of regulating registered community housing providers. Our review report presents conclusions that we have reached regarding the agency's compliance. The Registrar accepts no liability whatsoever from the accuracy or completeness of any information or assessment contained in the review report. No third party may rely on its contents, but must make its own investigation or enquiries.
The financial reporting template and the financial information contained therein is not intended to be utilised or relied upon by any person other than the Registrar or be used for any other purpose. Accordingly, the Registrar accepts no responsibility in any way whatsoever for the use of this template and the financial information contained herein by any persons for any other purpose. The Registrar does not seek any independent confirmation of the reliability, accuracy or completeness of the template and information contained therein. It should not be construed that the Registrar has carried out any form of audit or other verification of the financial and other information contained therein. Accordingly, whilst the template is provided in good faith, the Registrar accepts no responsibility for any errors in the template or the financial information contained therein nor the effect of any such errors.</t>
  </si>
  <si>
    <r>
      <t xml:space="preserve">3. </t>
    </r>
    <r>
      <rPr>
        <b/>
        <sz val="10"/>
        <rFont val="Arial"/>
        <family val="2"/>
      </rPr>
      <t>Important:</t>
    </r>
    <r>
      <rPr>
        <sz val="10"/>
        <rFont val="Arial"/>
        <family val="2"/>
      </rPr>
      <t xml:space="preserve"> Segmented information maps directly into the Income Statement section of the 'Consolidated Business Analysis' worksheet. </t>
    </r>
  </si>
  <si>
    <t xml:space="preserve">This section captures revenue and operating expenses associated with housing assets that you own /have title to and are used as long term accommodation e.g. Long Term Community Housing, NRAS, SDA and Affordable Housing. This section includes operating and asset development activities from housing assets owned by the provider. Housing use type Long Term Accommodation is defined as 'no maximum or fixed term'. </t>
  </si>
  <si>
    <t xml:space="preserve">This section captures revenue and expenses associated with housing not covered under previous housing segments. This could include housing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 </t>
  </si>
  <si>
    <r>
      <t xml:space="preserve">9. Total Other Housing Units developed/acquired = </t>
    </r>
    <r>
      <rPr>
        <b/>
        <sz val="10"/>
        <rFont val="Arial"/>
        <family val="2"/>
      </rPr>
      <t xml:space="preserve">Accumulated number </t>
    </r>
    <r>
      <rPr>
        <sz val="10"/>
        <rFont val="Arial"/>
        <family val="2"/>
      </rPr>
      <t xml:space="preserve">of housing units developed or acquired by provider as at 30 June through Housing Agency capital assistance grants or private funding. </t>
    </r>
  </si>
  <si>
    <r>
      <t xml:space="preserve">5. Total Long Term Housing Units developed/acquired = </t>
    </r>
    <r>
      <rPr>
        <b/>
        <sz val="10"/>
        <rFont val="Arial"/>
        <family val="2"/>
      </rPr>
      <t xml:space="preserve">Accumulated number </t>
    </r>
    <r>
      <rPr>
        <sz val="10"/>
        <rFont val="Arial"/>
        <family val="2"/>
      </rPr>
      <t xml:space="preserve">of housing units owned by provider as at 30 June that were developed/acquired through Housing Agency capital assistance grants or private funding. </t>
    </r>
  </si>
  <si>
    <t>1. Only coloured cells (blue, yellow, and green) to be completed for the balance sheet, cash flow statement, reconciliation of operating cash flow, and non-financial information. NB the income statement is mostly mapped from previous 'Segmented Business Analysis' worksheet; however there are coloured cells for any other income and expense that is not specific to any segment and may need to be entered here. .</t>
  </si>
  <si>
    <t>This section captures revenue and expenses associated with non-housing business / services. For Local Governments this segment will reflect the majority of its business operations. This section also includes all non-SDA NDIS services, and revenue and expenses associated with Supported Independent Living (SIL) and Support Co-Ordination Services. This section may also include commercial asset development activities that are not used for community housing</t>
  </si>
  <si>
    <t xml:space="preserve">The financial information provided to the Registrar in this template is treated as in-confidence and will not be disclosed without the provider’s consent.  </t>
  </si>
  <si>
    <r>
      <t>Refer to the htt</t>
    </r>
    <r>
      <rPr>
        <u/>
        <sz val="10"/>
        <color indexed="36"/>
        <rFont val="Arial"/>
        <family val="2"/>
      </rPr>
      <t>ps://www.business.qld.gov.au/industries/service-industries-professionals/housing-accommodation/community/registration/state</t>
    </r>
  </si>
  <si>
    <t>Financial Performance Report for Local Governments and Prescribed State Providers of Community Housing</t>
  </si>
  <si>
    <t>Includes operating funds received from government for recurrent and non-recurrent purposes</t>
  </si>
  <si>
    <r>
      <t xml:space="preserve">Number (accumulated as at 30 June) of separate tenancy agreements which belong to long term housing units as defined in this segment.  This is the lowest level of accommodation that is </t>
    </r>
    <r>
      <rPr>
        <i/>
        <sz val="10"/>
        <rFont val="Trebuchet MS"/>
        <family val="2"/>
      </rPr>
      <t>rented</t>
    </r>
    <r>
      <rPr>
        <sz val="10"/>
        <rFont val="Trebuchet MS"/>
        <family val="2"/>
      </rPr>
      <t xml:space="preserve">. For example, a building (block of units) might be made of 10 self-contained housing units (each one with a tenancy agreement). A housing unit may have one or more tenancy agreements. </t>
    </r>
  </si>
  <si>
    <r>
      <t xml:space="preserve">Number (accumulated as at 30 June) of separate tenancy agreements which belong to short to medium term housing units as defined in this segment.  This is the lowest level of accommodation that is </t>
    </r>
    <r>
      <rPr>
        <i/>
        <sz val="10"/>
        <rFont val="Trebuchet MS"/>
        <family val="2"/>
      </rPr>
      <t>rented</t>
    </r>
    <r>
      <rPr>
        <sz val="10"/>
        <rFont val="Trebuchet MS"/>
        <family val="2"/>
      </rPr>
      <t>. For example, a building (block of units) might be made of 10 self-contained housing units (each one with a tenancy agreement), or a rooming house would be counted as one self-contained housing unit (with multiple tenancy agreements). A housing unit may have one or more tenancy agreements.</t>
    </r>
  </si>
  <si>
    <r>
      <t>1. This worksheet has two parts</t>
    </r>
    <r>
      <rPr>
        <strike/>
        <sz val="10"/>
        <rFont val="Arial"/>
        <family val="2"/>
      </rPr>
      <t xml:space="preserve">: </t>
    </r>
    <r>
      <rPr>
        <sz val="10"/>
        <rFont val="Arial"/>
        <family val="2"/>
      </rPr>
      <t>Development and Funding Assumptions and Private Finance.</t>
    </r>
  </si>
  <si>
    <t>The report template is password protected to prevent the danger of corruption or data damage. Input of data is only possible into cells that are shaded blue, green or yellow or into text boxes.</t>
  </si>
  <si>
    <t>I certify that the information contained in these schedules is, to the best of my knowledge, a true and fair representation of the financial performance and position of the housing provider for which I have responsibility. I also certify that the figures correspond to those which appear in the organisation's audited financial statements and budgets and forecasts have been approved by Council.</t>
  </si>
  <si>
    <t>3. Enter positive figures only, except where specifically instructed to enter a negative figure.</t>
  </si>
  <si>
    <t>4. Forecasts should reconcile to maintenance plans; strategic and business planning documents (or clearly identify how it is different).</t>
  </si>
  <si>
    <t>6. If separate workings have been used to generate the forecasts, please insert them in the 'Providers workings' worksheet or attach them with the Financial Performance Report when it is submitted.</t>
  </si>
  <si>
    <r>
      <t xml:space="preserve">7. </t>
    </r>
    <r>
      <rPr>
        <b/>
        <sz val="10"/>
        <rFont val="Arial"/>
        <family val="2"/>
      </rPr>
      <t>Important:</t>
    </r>
    <r>
      <rPr>
        <sz val="10"/>
        <rFont val="Arial"/>
        <family val="2"/>
      </rPr>
      <t xml:space="preserve"> Do not insert cells, columns or rows within the 'Consolidated Business Analysis' worksheet as this affects the function of this financial template.</t>
    </r>
  </si>
  <si>
    <t xml:space="preserve">This section captures revenue and expenses associated with non-housing business / services. For Local Governments, this segment will reflect the majority of its business operations, including commercial asset/infrastructure development acitivies that are not used for community housing. This section also includes all non-SDA NDIS services. This includes revenue and expenses associated with Supported Independent Living (SIL) and Support Co-Ordination Services. This section may also include commercial asset development activities that are not used for community housing.   
</t>
  </si>
  <si>
    <r>
      <t>7.</t>
    </r>
    <r>
      <rPr>
        <b/>
        <sz val="10"/>
        <rFont val="Arial"/>
        <family val="2"/>
      </rPr>
      <t xml:space="preserve"> Important:  </t>
    </r>
    <r>
      <rPr>
        <sz val="10"/>
        <rFont val="Arial"/>
        <family val="2"/>
      </rPr>
      <t>The regulatory requirement is to include 2 year forecasts in the Consolidated Business Analysis and Segmented Business Analysis worksheets.</t>
    </r>
  </si>
  <si>
    <t>Notes on how to complete the Financial Performance Report (FPR)</t>
  </si>
  <si>
    <r>
      <t xml:space="preserve">2. When collating numbers for historical figures, the data should be drawn from the organisation's Audited Financial Statements and, where relevant, internal management reports. </t>
    </r>
    <r>
      <rPr>
        <b/>
        <sz val="10"/>
        <rFont val="Arial"/>
        <family val="2"/>
      </rPr>
      <t xml:space="preserve">Make sure that historical figures mirror Audited Financial Statements e.g. Net Profit, Net Assets.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</si>
</sst>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quot;$&quot;* #,##0.00_);_(&quot;$&quot;* \(#,##0.00\);_(&quot;$&quot;* &quot;-&quot;??_);_(@_)"/>
    <numFmt numFmtId="165" formatCode="_(* #,##0.00_);_(* \(#,##0.00\);_(* &quot;-&quot;??_);_(@_)"/>
    <numFmt numFmtId="166" formatCode="&quot;FY &quot;yyyy"/>
    <numFmt numFmtId="167" formatCode="0.0%"/>
    <numFmt numFmtId="168" formatCode="yyyy"/>
    <numFmt numFmtId="169" formatCode="_-* #,##0_-;\-* #,##0_-;_-* &quot;-&quot;??_-;_-@_-"/>
    <numFmt numFmtId="170" formatCode="#,##0.0"/>
    <numFmt numFmtId="171" formatCode="#,##0_ ;[Red]\-#,##0\ "/>
    <numFmt numFmtId="172" formatCode="_(* #,##0_);_(* \(#,##0\);_(* &quot;-&quot;??_);_(@_)"/>
    <numFmt numFmtId="173" formatCode="&quot;Fail&quot;;;&quot;Ok&quot;"/>
    <numFmt numFmtId="174" formatCode="#,##0_-;\ \(#,##0\);_-* &quot;-&quot;??;_-@_-"/>
    <numFmt numFmtId="175" formatCode="0.00\ &quot;x&quot;"/>
    <numFmt numFmtId="176" formatCode="_(* #,##0.0_);_(* \(#,##0.0\);_(* &quot;-&quot;??_);_(@_)"/>
    <numFmt numFmtId="177" formatCode="_(* #,##0.00%_);_(* \(#,##0.00%\);_(* &quot;-&quot;??_);_(@_)"/>
    <numFmt numFmtId="178" formatCode="d/mm/yyyy;@"/>
    <numFmt numFmtId="179" formatCode="mmm\-yyyy"/>
    <numFmt numFmtId="180" formatCode="#,##0.0%;[Red]\(#,##0.0%\)"/>
    <numFmt numFmtId="181" formatCode="0%;[Red]\(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Narrow"/>
      <family val="2"/>
    </font>
    <font>
      <sz val="12"/>
      <color theme="1"/>
      <name val="Arial Narrow"/>
      <family val="2"/>
    </font>
    <font>
      <sz val="12"/>
      <color theme="1"/>
      <name val="Arial Narrow"/>
      <family val="2"/>
    </font>
    <font>
      <sz val="10"/>
      <name val="Arial"/>
      <family val="2"/>
    </font>
    <font>
      <sz val="8"/>
      <name val="Arial"/>
      <family val="2"/>
    </font>
    <font>
      <sz val="10"/>
      <name val="Arial"/>
      <family val="2"/>
    </font>
    <font>
      <u/>
      <sz val="10"/>
      <color indexed="12"/>
      <name val="Arial"/>
      <family val="2"/>
    </font>
    <font>
      <u/>
      <sz val="10"/>
      <color indexed="36"/>
      <name val="Arial"/>
      <family val="2"/>
    </font>
    <font>
      <b/>
      <sz val="9"/>
      <name val="Arial Narrow"/>
      <family val="2"/>
    </font>
    <font>
      <sz val="8"/>
      <color indexed="81"/>
      <name val="Tahoma"/>
      <family val="2"/>
    </font>
    <font>
      <sz val="10"/>
      <name val="Trebuchet MS"/>
      <family val="2"/>
    </font>
    <font>
      <b/>
      <sz val="10"/>
      <name val="Trebuchet MS"/>
      <family val="2"/>
    </font>
    <font>
      <sz val="10"/>
      <color indexed="12"/>
      <name val="Trebuchet MS"/>
      <family val="2"/>
    </font>
    <font>
      <i/>
      <sz val="10"/>
      <name val="Trebuchet MS"/>
      <family val="2"/>
    </font>
    <font>
      <b/>
      <sz val="10"/>
      <color indexed="17"/>
      <name val="Trebuchet MS"/>
      <family val="2"/>
    </font>
    <font>
      <b/>
      <u/>
      <sz val="10"/>
      <color indexed="17"/>
      <name val="Trebuchet MS"/>
      <family val="2"/>
    </font>
    <font>
      <b/>
      <sz val="10"/>
      <color indexed="60"/>
      <name val="Trebuchet MS"/>
      <family val="2"/>
    </font>
    <font>
      <b/>
      <sz val="10"/>
      <color indexed="9"/>
      <name val="Trebuchet MS"/>
      <family val="2"/>
    </font>
    <font>
      <b/>
      <u/>
      <sz val="10"/>
      <name val="Trebuchet MS"/>
      <family val="2"/>
    </font>
    <font>
      <sz val="10"/>
      <color indexed="9"/>
      <name val="Trebuchet MS"/>
      <family val="2"/>
    </font>
    <font>
      <b/>
      <sz val="10"/>
      <color indexed="12"/>
      <name val="Trebuchet MS"/>
      <family val="2"/>
    </font>
    <font>
      <sz val="10"/>
      <color indexed="10"/>
      <name val="Trebuchet MS"/>
      <family val="2"/>
    </font>
    <font>
      <sz val="10"/>
      <color indexed="17"/>
      <name val="Trebuchet MS"/>
      <family val="2"/>
    </font>
    <font>
      <b/>
      <sz val="10"/>
      <color indexed="10"/>
      <name val="Trebuchet MS"/>
      <family val="2"/>
    </font>
    <font>
      <b/>
      <i/>
      <sz val="10"/>
      <name val="Trebuchet MS"/>
      <family val="2"/>
    </font>
    <font>
      <b/>
      <u/>
      <sz val="10"/>
      <color indexed="12"/>
      <name val="Trebuchet MS"/>
      <family val="2"/>
    </font>
    <font>
      <u/>
      <sz val="10"/>
      <name val="Trebuchet MS"/>
      <family val="2"/>
    </font>
    <font>
      <b/>
      <i/>
      <sz val="10"/>
      <color indexed="17"/>
      <name val="Trebuchet MS"/>
      <family val="2"/>
    </font>
    <font>
      <b/>
      <sz val="8"/>
      <color indexed="81"/>
      <name val="Tahoma"/>
      <family val="2"/>
    </font>
    <font>
      <b/>
      <sz val="14"/>
      <name val="Trebuchet MS"/>
      <family val="2"/>
    </font>
    <font>
      <u/>
      <sz val="12"/>
      <name val="Trebuchet MS"/>
      <family val="2"/>
    </font>
    <font>
      <i/>
      <sz val="8"/>
      <name val="Trebuchet MS"/>
      <family val="2"/>
    </font>
    <font>
      <sz val="12"/>
      <name val="Trebuchet MS"/>
      <family val="2"/>
    </font>
    <font>
      <b/>
      <sz val="10"/>
      <name val="Arial"/>
      <family val="2"/>
    </font>
    <font>
      <b/>
      <sz val="10"/>
      <color indexed="60"/>
      <name val="Arial Narrow"/>
      <family val="2"/>
    </font>
    <font>
      <b/>
      <u/>
      <sz val="11"/>
      <name val="Arial Narrow"/>
      <family val="2"/>
    </font>
    <font>
      <sz val="11"/>
      <name val="Arial"/>
      <family val="2"/>
    </font>
    <font>
      <sz val="7"/>
      <name val="Times New Roman"/>
      <family val="1"/>
    </font>
    <font>
      <sz val="9"/>
      <name val="Arial"/>
      <family val="2"/>
    </font>
    <font>
      <b/>
      <sz val="9"/>
      <name val="Arial"/>
      <family val="2"/>
    </font>
    <font>
      <b/>
      <sz val="7"/>
      <name val="Times New Roman"/>
      <family val="1"/>
    </font>
    <font>
      <i/>
      <sz val="9"/>
      <name val="Arial"/>
      <family val="2"/>
    </font>
    <font>
      <b/>
      <sz val="12"/>
      <name val="Trebuchet MS"/>
      <family val="2"/>
    </font>
    <font>
      <sz val="9"/>
      <color indexed="17"/>
      <name val="Trebuchet MS"/>
      <family val="2"/>
    </font>
    <font>
      <b/>
      <sz val="9"/>
      <color indexed="60"/>
      <name val="Trebuchet MS"/>
      <family val="2"/>
    </font>
    <font>
      <b/>
      <sz val="8"/>
      <color indexed="10"/>
      <name val="Arial Narrow"/>
      <family val="2"/>
    </font>
    <font>
      <sz val="11"/>
      <color indexed="8"/>
      <name val="Calibri"/>
      <family val="2"/>
    </font>
    <font>
      <b/>
      <sz val="11"/>
      <color indexed="8"/>
      <name val="Calibri"/>
      <family val="2"/>
    </font>
    <font>
      <b/>
      <u/>
      <sz val="10"/>
      <color indexed="10"/>
      <name val="Trebuchet MS"/>
      <family val="2"/>
    </font>
    <font>
      <b/>
      <sz val="10"/>
      <color indexed="9"/>
      <name val="Trebuchet MS"/>
      <family val="2"/>
    </font>
    <font>
      <sz val="10"/>
      <color indexed="9"/>
      <name val="Trebuchet MS"/>
      <family val="2"/>
    </font>
    <font>
      <sz val="10"/>
      <color indexed="10"/>
      <name val="Trebuchet MS"/>
      <family val="2"/>
    </font>
    <font>
      <b/>
      <sz val="10"/>
      <color indexed="10"/>
      <name val="Trebuchet MS"/>
      <family val="2"/>
    </font>
    <font>
      <b/>
      <i/>
      <sz val="10"/>
      <color indexed="10"/>
      <name val="Trebuchet MS"/>
      <family val="2"/>
    </font>
    <font>
      <sz val="10"/>
      <color indexed="23"/>
      <name val="Trebuchet MS"/>
      <family val="2"/>
    </font>
    <font>
      <b/>
      <sz val="10"/>
      <color indexed="8"/>
      <name val="Trebuchet MS"/>
      <family val="2"/>
    </font>
    <font>
      <sz val="10"/>
      <color indexed="56"/>
      <name val="Trebuchet MS"/>
      <family val="2"/>
    </font>
    <font>
      <u/>
      <sz val="10"/>
      <color indexed="18"/>
      <name val="Trebuchet MS"/>
      <family val="2"/>
    </font>
    <font>
      <b/>
      <sz val="9"/>
      <color indexed="9"/>
      <name val="Arial"/>
      <family val="2"/>
    </font>
    <font>
      <i/>
      <sz val="9"/>
      <color indexed="60"/>
      <name val="Arial"/>
      <family val="2"/>
    </font>
    <font>
      <sz val="10"/>
      <color indexed="12"/>
      <name val="Trebuchet MS"/>
      <family val="2"/>
    </font>
    <font>
      <b/>
      <sz val="10"/>
      <color indexed="10"/>
      <name val="Arial"/>
      <family val="2"/>
    </font>
    <font>
      <sz val="10"/>
      <color indexed="8"/>
      <name val="Trebuchet MS"/>
      <family val="2"/>
    </font>
    <font>
      <sz val="10"/>
      <color indexed="55"/>
      <name val="Arial"/>
      <family val="2"/>
    </font>
    <font>
      <sz val="10"/>
      <color indexed="59"/>
      <name val="Arial"/>
      <family val="2"/>
    </font>
    <font>
      <b/>
      <sz val="12"/>
      <name val="Arial"/>
      <family val="2"/>
    </font>
    <font>
      <sz val="10"/>
      <color indexed="23"/>
      <name val="Arial"/>
      <family val="2"/>
    </font>
    <font>
      <u/>
      <sz val="12"/>
      <name val="Arial"/>
      <family val="2"/>
    </font>
    <font>
      <sz val="10"/>
      <name val="Helvetica-Narrow"/>
      <family val="2"/>
    </font>
    <font>
      <sz val="10"/>
      <color indexed="55"/>
      <name val="Helvetica-Narrow"/>
      <family val="2"/>
    </font>
    <font>
      <b/>
      <sz val="18"/>
      <color indexed="62"/>
      <name val="Helvetica-Narrow"/>
      <family val="2"/>
    </font>
    <font>
      <sz val="10"/>
      <color indexed="12"/>
      <name val="Helvetica-Narrow"/>
      <family val="2"/>
    </font>
    <font>
      <i/>
      <sz val="10"/>
      <color indexed="55"/>
      <name val="Helvetica-Narrow"/>
      <family val="2"/>
    </font>
    <font>
      <sz val="10"/>
      <color indexed="12"/>
      <name val="Arial"/>
      <family val="2"/>
    </font>
    <font>
      <sz val="18"/>
      <name val="Arial"/>
      <family val="2"/>
    </font>
    <font>
      <sz val="10"/>
      <color indexed="22"/>
      <name val="Helvetica-Narrow"/>
      <family val="2"/>
    </font>
    <font>
      <sz val="10"/>
      <color indexed="9"/>
      <name val="Helvetica-Narrow"/>
      <family val="2"/>
    </font>
    <font>
      <b/>
      <sz val="16"/>
      <color indexed="12"/>
      <name val="Arial"/>
      <family val="2"/>
    </font>
    <font>
      <sz val="12"/>
      <color indexed="9"/>
      <name val="Arial"/>
      <family val="2"/>
    </font>
    <font>
      <u/>
      <sz val="10"/>
      <name val="Arial Narrow"/>
      <family val="2"/>
    </font>
    <font>
      <b/>
      <i/>
      <sz val="14"/>
      <color indexed="9"/>
      <name val="Times New Roman"/>
      <family val="1"/>
    </font>
    <font>
      <b/>
      <sz val="20"/>
      <color indexed="12"/>
      <name val="Arial"/>
      <family val="2"/>
    </font>
    <font>
      <sz val="10"/>
      <color indexed="8"/>
      <name val="Arial"/>
      <family val="2"/>
    </font>
    <font>
      <b/>
      <sz val="18"/>
      <color indexed="12"/>
      <name val="Helvetica-Narrow"/>
      <family val="2"/>
    </font>
    <font>
      <sz val="10"/>
      <name val="Helvetica"/>
      <family val="2"/>
    </font>
    <font>
      <b/>
      <sz val="10"/>
      <color indexed="55"/>
      <name val="Arial"/>
      <family val="2"/>
    </font>
    <font>
      <sz val="10"/>
      <color indexed="16"/>
      <name val="Arial"/>
      <family val="2"/>
    </font>
    <font>
      <b/>
      <sz val="10"/>
      <color indexed="56"/>
      <name val="Arial"/>
      <family val="2"/>
    </font>
    <font>
      <b/>
      <sz val="10"/>
      <color indexed="18"/>
      <name val="Arial"/>
      <family val="2"/>
    </font>
    <font>
      <b/>
      <sz val="16"/>
      <color indexed="9"/>
      <name val="Arial"/>
      <family val="2"/>
    </font>
    <font>
      <b/>
      <sz val="9"/>
      <color indexed="10"/>
      <name val="Calibri"/>
      <family val="2"/>
    </font>
    <font>
      <b/>
      <sz val="9"/>
      <name val="Calibri"/>
      <family val="2"/>
    </font>
    <font>
      <b/>
      <sz val="9"/>
      <color indexed="60"/>
      <name val="Calibri"/>
      <family val="2"/>
    </font>
    <font>
      <sz val="9"/>
      <color indexed="60"/>
      <name val="Calibri"/>
      <family val="2"/>
    </font>
    <font>
      <b/>
      <sz val="9"/>
      <color indexed="56"/>
      <name val="Calibri"/>
      <family val="2"/>
    </font>
    <font>
      <sz val="9"/>
      <color indexed="56"/>
      <name val="Calibri"/>
      <family val="2"/>
    </font>
    <font>
      <sz val="9"/>
      <name val="Calibri"/>
      <family val="2"/>
    </font>
    <font>
      <sz val="11"/>
      <color theme="1"/>
      <name val="Calibri"/>
      <family val="2"/>
      <scheme val="minor"/>
    </font>
    <font>
      <sz val="11"/>
      <color rgb="FF3F3F76"/>
      <name val="Calibri"/>
      <family val="2"/>
      <scheme val="minor"/>
    </font>
    <font>
      <b/>
      <sz val="9"/>
      <name val="Calibri"/>
      <family val="2"/>
      <scheme val="minor"/>
    </font>
    <font>
      <b/>
      <sz val="9"/>
      <color indexed="60"/>
      <name val="Calibri"/>
      <family val="2"/>
      <scheme val="minor"/>
    </font>
    <font>
      <sz val="9"/>
      <color rgb="FF002060"/>
      <name val="Calibri"/>
      <family val="2"/>
      <scheme val="minor"/>
    </font>
    <font>
      <sz val="9"/>
      <color theme="1"/>
      <name val="Calibri"/>
      <family val="2"/>
      <scheme val="minor"/>
    </font>
    <font>
      <sz val="9"/>
      <name val="Calibri"/>
      <family val="2"/>
      <scheme val="minor"/>
    </font>
    <font>
      <sz val="9"/>
      <color rgb="FFC00000"/>
      <name val="Calibri"/>
      <family val="2"/>
      <scheme val="minor"/>
    </font>
    <font>
      <sz val="9"/>
      <color rgb="FFFF0000"/>
      <name val="Calibri"/>
      <family val="2"/>
      <scheme val="minor"/>
    </font>
    <font>
      <sz val="9"/>
      <color rgb="FF0000FF"/>
      <name val="Calibri"/>
      <family val="2"/>
      <scheme val="minor"/>
    </font>
    <font>
      <b/>
      <sz val="9"/>
      <color rgb="FFC00000"/>
      <name val="Calibri"/>
      <family val="2"/>
      <scheme val="minor"/>
    </font>
    <font>
      <sz val="9"/>
      <color rgb="FF002060"/>
      <name val="Calibri"/>
      <family val="2"/>
    </font>
    <font>
      <sz val="12"/>
      <color indexed="8"/>
      <name val="Arial Narrow"/>
      <family val="2"/>
    </font>
    <font>
      <b/>
      <sz val="10"/>
      <color rgb="FF00B050"/>
      <name val="Trebuchet MS"/>
      <family val="2"/>
    </font>
    <font>
      <sz val="10"/>
      <color theme="1"/>
      <name val="Trebuchet MS"/>
      <family val="2"/>
    </font>
    <font>
      <b/>
      <sz val="10"/>
      <color theme="1"/>
      <name val="Trebuchet MS"/>
      <family val="2"/>
    </font>
    <font>
      <u/>
      <sz val="9"/>
      <name val="Calibri"/>
      <family val="2"/>
      <scheme val="minor"/>
    </font>
    <font>
      <u/>
      <sz val="10"/>
      <name val="Arial"/>
      <family val="2"/>
    </font>
    <font>
      <sz val="10"/>
      <name val="Arial"/>
      <family val="2"/>
    </font>
    <font>
      <sz val="9"/>
      <color rgb="FF000000"/>
      <name val="Arial"/>
      <family val="2"/>
    </font>
    <font>
      <sz val="11"/>
      <name val="Calibri"/>
      <family val="2"/>
      <scheme val="minor"/>
    </font>
    <font>
      <sz val="10"/>
      <name val="Times New Roman"/>
      <family val="1"/>
    </font>
    <font>
      <sz val="10"/>
      <color rgb="FF002060"/>
      <name val="Times New Roman"/>
      <family val="1"/>
    </font>
    <font>
      <sz val="12"/>
      <color rgb="FF000000"/>
      <name val="Calibri"/>
      <family val="2"/>
    </font>
    <font>
      <b/>
      <sz val="11"/>
      <color rgb="FF000000"/>
      <name val="Calibri"/>
      <family val="2"/>
    </font>
    <font>
      <sz val="11"/>
      <color rgb="FF1F497D"/>
      <name val="Calibri"/>
      <family val="2"/>
    </font>
    <font>
      <b/>
      <sz val="10"/>
      <color rgb="FF000000"/>
      <name val="Tahoma"/>
      <family val="2"/>
    </font>
    <font>
      <b/>
      <sz val="9"/>
      <color rgb="FF17365D"/>
      <name val="Arial"/>
      <family val="2"/>
    </font>
    <font>
      <sz val="8"/>
      <color rgb="FF0070C0"/>
      <name val="Arial"/>
      <family val="2"/>
    </font>
    <font>
      <b/>
      <sz val="8"/>
      <color rgb="FF1F497D"/>
      <name val="Arial"/>
      <family val="2"/>
    </font>
    <font>
      <b/>
      <sz val="8"/>
      <color rgb="FF002060"/>
      <name val="Arial"/>
      <family val="2"/>
    </font>
    <font>
      <sz val="12"/>
      <color rgb="FFFF0000"/>
      <name val="Calibri"/>
      <family val="2"/>
    </font>
    <font>
      <b/>
      <sz val="12"/>
      <color rgb="FF000000"/>
      <name val="Calibri"/>
      <family val="2"/>
    </font>
    <font>
      <sz val="10"/>
      <color rgb="FF7030A0"/>
      <name val="Trebuchet MS"/>
      <family val="2"/>
    </font>
    <font>
      <strike/>
      <sz val="10"/>
      <name val="Trebuchet MS"/>
      <family val="2"/>
    </font>
    <font>
      <sz val="10"/>
      <color rgb="FFFF0000"/>
      <name val="Trebuchet MS"/>
      <family val="2"/>
    </font>
    <font>
      <strike/>
      <u/>
      <sz val="10"/>
      <name val="Trebuchet MS"/>
      <family val="2"/>
    </font>
    <font>
      <i/>
      <sz val="10"/>
      <color theme="1"/>
      <name val="Trebuchet MS"/>
      <family val="2"/>
    </font>
    <font>
      <sz val="9"/>
      <color rgb="FF7030A0"/>
      <name val="Calibri"/>
      <family val="2"/>
      <scheme val="minor"/>
    </font>
    <font>
      <sz val="9"/>
      <color rgb="FF7030A0"/>
      <name val="Calibri"/>
      <family val="2"/>
    </font>
    <font>
      <sz val="9"/>
      <color rgb="FF7030A0"/>
      <name val="Arial"/>
      <family val="2"/>
    </font>
    <font>
      <b/>
      <sz val="9"/>
      <color rgb="FF7030A0"/>
      <name val="Calibri"/>
      <family val="2"/>
      <scheme val="minor"/>
    </font>
    <font>
      <b/>
      <sz val="9"/>
      <color rgb="FF7030A0"/>
      <name val="Arial"/>
      <family val="2"/>
    </font>
    <font>
      <b/>
      <sz val="9"/>
      <color rgb="FF00B050"/>
      <name val="Calibri"/>
      <family val="2"/>
      <scheme val="minor"/>
    </font>
    <font>
      <b/>
      <sz val="9"/>
      <color rgb="FF00B050"/>
      <name val="Arial"/>
      <family val="2"/>
    </font>
    <font>
      <sz val="9"/>
      <color rgb="FF00B050"/>
      <name val="Calibri"/>
      <family val="2"/>
      <scheme val="minor"/>
    </font>
    <font>
      <sz val="9"/>
      <color rgb="FF00B050"/>
      <name val="Arial"/>
      <family val="2"/>
    </font>
    <font>
      <sz val="9"/>
      <color rgb="FF00B050"/>
      <name val="Times New Roman"/>
      <family val="1"/>
    </font>
    <font>
      <sz val="9"/>
      <color rgb="FF00B050"/>
      <name val="Calibri"/>
      <family val="2"/>
    </font>
    <font>
      <sz val="10"/>
      <color theme="0"/>
      <name val="Trebuchet MS"/>
      <family val="2"/>
    </font>
    <font>
      <b/>
      <sz val="11"/>
      <name val="Trebuchet MS"/>
      <family val="2"/>
    </font>
    <font>
      <b/>
      <u/>
      <sz val="16"/>
      <color indexed="17"/>
      <name val="Trebuchet MS"/>
      <family val="2"/>
    </font>
    <font>
      <b/>
      <sz val="14"/>
      <color indexed="17"/>
      <name val="Trebuchet MS"/>
      <family val="2"/>
    </font>
    <font>
      <b/>
      <sz val="16"/>
      <name val="Trebuchet MS"/>
      <family val="2"/>
    </font>
    <font>
      <u/>
      <sz val="9"/>
      <color rgb="FFFF0000"/>
      <name val="Calibri"/>
      <family val="2"/>
      <scheme val="minor"/>
    </font>
    <font>
      <sz val="10"/>
      <color rgb="FFFF0000"/>
      <name val="Arial"/>
    </font>
    <font>
      <sz val="9"/>
      <color theme="0"/>
      <name val="Calibri"/>
      <family val="2"/>
      <scheme val="minor"/>
    </font>
    <font>
      <strike/>
      <sz val="10"/>
      <name val="Arial"/>
      <family val="2"/>
    </font>
    <font>
      <b/>
      <sz val="12"/>
      <color theme="0"/>
      <name val="Arial"/>
      <family val="2"/>
    </font>
    <font>
      <b/>
      <sz val="12"/>
      <color theme="0"/>
      <name val="Trebuchet MS"/>
      <family val="2"/>
    </font>
    <font>
      <sz val="10"/>
      <color theme="0"/>
      <name val="Arial"/>
      <family val="2"/>
    </font>
    <font>
      <sz val="11"/>
      <name val="Calibri"/>
      <family val="2"/>
    </font>
    <font>
      <b/>
      <u/>
      <sz val="11"/>
      <name val="Trebuchet MS"/>
      <family val="2"/>
    </font>
  </fonts>
  <fills count="46">
    <fill>
      <patternFill patternType="none"/>
    </fill>
    <fill>
      <patternFill patternType="gray125"/>
    </fill>
    <fill>
      <patternFill patternType="solid">
        <fgColor indexed="44"/>
        <bgColor indexed="64"/>
      </patternFill>
    </fill>
    <fill>
      <patternFill patternType="solid">
        <fgColor indexed="31"/>
        <bgColor indexed="64"/>
      </patternFill>
    </fill>
    <fill>
      <patternFill patternType="gray125">
        <bgColor indexed="9"/>
      </patternFill>
    </fill>
    <fill>
      <patternFill patternType="solid">
        <fgColor indexed="9"/>
        <bgColor indexed="14"/>
      </patternFill>
    </fill>
    <fill>
      <patternFill patternType="solid">
        <fgColor indexed="63"/>
        <bgColor indexed="14"/>
      </patternFill>
    </fill>
    <fill>
      <patternFill patternType="lightUp">
        <fgColor indexed="23"/>
      </patternFill>
    </fill>
    <fill>
      <patternFill patternType="lightUp">
        <fgColor indexed="22"/>
      </patternFill>
    </fill>
    <fill>
      <patternFill patternType="solid">
        <fgColor indexed="63"/>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indexed="17"/>
        <bgColor indexed="64"/>
      </patternFill>
    </fill>
    <fill>
      <patternFill patternType="solid">
        <fgColor indexed="12"/>
        <bgColor indexed="64"/>
      </patternFill>
    </fill>
    <fill>
      <patternFill patternType="solid">
        <fgColor indexed="18"/>
        <bgColor indexed="64"/>
      </patternFill>
    </fill>
    <fill>
      <patternFill patternType="solid">
        <fgColor indexed="9"/>
        <bgColor indexed="15"/>
      </patternFill>
    </fill>
    <fill>
      <patternFill patternType="solid">
        <fgColor indexed="11"/>
        <bgColor indexed="15"/>
      </patternFill>
    </fill>
    <fill>
      <patternFill patternType="solid">
        <fgColor indexed="11"/>
        <bgColor indexed="64"/>
      </patternFill>
    </fill>
    <fill>
      <patternFill patternType="solid">
        <fgColor indexed="31"/>
        <bgColor indexed="15"/>
      </patternFill>
    </fill>
    <fill>
      <patternFill patternType="solid">
        <fgColor indexed="26"/>
        <bgColor indexed="64"/>
      </patternFill>
    </fill>
    <fill>
      <patternFill patternType="solid">
        <fgColor indexed="42"/>
        <bgColor indexed="64"/>
      </patternFill>
    </fill>
    <fill>
      <patternFill patternType="solid">
        <fgColor indexed="42"/>
        <bgColor indexed="15"/>
      </patternFill>
    </fill>
    <fill>
      <patternFill patternType="solid">
        <fgColor indexed="27"/>
        <bgColor indexed="64"/>
      </patternFill>
    </fill>
    <fill>
      <patternFill patternType="solid">
        <fgColor indexed="51"/>
        <bgColor indexed="64"/>
      </patternFill>
    </fill>
    <fill>
      <patternFill patternType="solid">
        <fgColor indexed="57"/>
        <bgColor indexed="64"/>
      </patternFill>
    </fill>
    <fill>
      <patternFill patternType="solid">
        <fgColor theme="4" tint="0.79998168889431442"/>
        <bgColor indexed="64"/>
      </patternFill>
    </fill>
    <fill>
      <patternFill patternType="solid">
        <fgColor rgb="FFFFCC99"/>
        <bgColor indexed="64"/>
      </patternFill>
    </fill>
    <fill>
      <patternFill patternType="solid">
        <fgColor rgb="FFFFFF66"/>
        <bgColor indexed="64"/>
      </patternFill>
    </fill>
    <fill>
      <patternFill patternType="solid">
        <fgColor theme="0" tint="-0.14996795556505021"/>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3" tint="0.79998168889431442"/>
        <bgColor indexed="15"/>
      </patternFill>
    </fill>
    <fill>
      <patternFill patternType="solid">
        <fgColor rgb="FFA70240"/>
        <bgColor indexed="64"/>
      </patternFill>
    </fill>
  </fills>
  <borders count="41">
    <border>
      <left/>
      <right/>
      <top/>
      <bottom/>
      <diagonal/>
    </border>
    <border>
      <left style="thin">
        <color indexed="12"/>
      </left>
      <right style="thin">
        <color indexed="12"/>
      </right>
      <top style="thin">
        <color indexed="12"/>
      </top>
      <bottom style="thin">
        <color indexed="12"/>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style="thin">
        <color indexed="16"/>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bottom style="thick">
        <color indexed="62"/>
      </bottom>
      <diagonal/>
    </border>
    <border>
      <left/>
      <right/>
      <top style="thin">
        <color indexed="55"/>
      </top>
      <bottom style="double">
        <color indexed="55"/>
      </bottom>
      <diagonal/>
    </border>
    <border>
      <left style="thin">
        <color indexed="59"/>
      </left>
      <right style="thin">
        <color indexed="59"/>
      </right>
      <top style="thin">
        <color indexed="59"/>
      </top>
      <bottom style="thin">
        <color indexed="59"/>
      </bottom>
      <diagonal/>
    </border>
    <border>
      <left/>
      <right style="hair">
        <color indexed="64"/>
      </right>
      <top style="hair">
        <color indexed="64"/>
      </top>
      <bottom style="thick">
        <color indexed="10"/>
      </bottom>
      <diagonal/>
    </border>
    <border>
      <left style="thin">
        <color indexed="58"/>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top/>
      <bottom style="double">
        <color indexed="64"/>
      </bottom>
      <diagonal/>
    </border>
    <border>
      <left/>
      <right style="thin">
        <color indexed="64"/>
      </right>
      <top style="thin">
        <color indexed="64"/>
      </top>
      <bottom/>
      <diagonal/>
    </border>
    <border>
      <left/>
      <right style="thin">
        <color indexed="64"/>
      </right>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right style="thin">
        <color indexed="64"/>
      </right>
      <top style="double">
        <color indexed="64"/>
      </top>
      <bottom/>
      <diagonal/>
    </border>
    <border>
      <left/>
      <right/>
      <top/>
      <bottom style="hair">
        <color indexed="64"/>
      </bottom>
      <diagonal/>
    </border>
    <border>
      <left/>
      <right style="thin">
        <color indexed="64"/>
      </right>
      <top/>
      <bottom style="hair">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s>
  <cellStyleXfs count="1159">
    <xf numFmtId="0" fontId="0" fillId="0" borderId="0"/>
    <xf numFmtId="0" fontId="82" fillId="2" borderId="1" applyNumberFormat="0" applyAlignment="0" applyProtection="0"/>
    <xf numFmtId="0" fontId="82" fillId="30" borderId="1"/>
    <xf numFmtId="173" fontId="80" fillId="0" borderId="3">
      <alignment horizontal="center"/>
    </xf>
    <xf numFmtId="165" fontId="14" fillId="0" borderId="0" applyFont="0" applyFill="0" applyBorder="0" applyAlignment="0" applyProtection="0"/>
    <xf numFmtId="172"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57" fillId="0" borderId="0" applyFont="0" applyFill="0" applyBorder="0" applyAlignment="0" applyProtection="0"/>
    <xf numFmtId="165" fontId="16" fillId="0" borderId="0" applyFont="0" applyFill="0" applyBorder="0" applyAlignment="0" applyProtection="0"/>
    <xf numFmtId="165" fontId="10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4" fontId="16" fillId="0" borderId="0" applyFont="0" applyFill="0" applyBorder="0" applyAlignment="0" applyProtection="0"/>
    <xf numFmtId="0" fontId="79" fillId="4" borderId="3" applyNumberFormat="0"/>
    <xf numFmtId="0" fontId="72" fillId="5" borderId="4" applyNumberFormat="0" applyAlignment="0">
      <alignment horizontal="center"/>
    </xf>
    <xf numFmtId="0" fontId="96" fillId="6" borderId="3" applyNumberFormat="0" applyAlignment="0">
      <alignment horizontal="center"/>
    </xf>
    <xf numFmtId="174" fontId="77" fillId="7" borderId="2"/>
    <xf numFmtId="174" fontId="77" fillId="8" borderId="5"/>
    <xf numFmtId="0" fontId="79" fillId="0" borderId="5" applyNumberFormat="0" applyAlignment="0"/>
    <xf numFmtId="0" fontId="85" fillId="0" borderId="6">
      <alignment horizontal="left"/>
    </xf>
    <xf numFmtId="0" fontId="88" fillId="0" borderId="0"/>
    <xf numFmtId="0" fontId="76" fillId="0" borderId="0" applyNumberFormat="0" applyFill="0"/>
    <xf numFmtId="0" fontId="78" fillId="0" borderId="0"/>
    <xf numFmtId="0" fontId="17" fillId="0" borderId="0" applyNumberFormat="0" applyFill="0" applyBorder="0" applyAlignment="0" applyProtection="0">
      <alignment vertical="top"/>
      <protection locked="0"/>
    </xf>
    <xf numFmtId="0" fontId="84" fillId="9" borderId="0" applyNumberFormat="0" applyProtection="0">
      <alignment horizontal="left"/>
    </xf>
    <xf numFmtId="0" fontId="17" fillId="0" borderId="0" applyNumberFormat="0" applyFill="0" applyBorder="0" applyAlignment="0" applyProtection="0">
      <alignment vertical="top"/>
      <protection locked="0"/>
    </xf>
    <xf numFmtId="0" fontId="79" fillId="0" borderId="0"/>
    <xf numFmtId="0" fontId="109" fillId="31" borderId="38" applyNumberFormat="0" applyAlignment="0" applyProtection="0"/>
    <xf numFmtId="0" fontId="83" fillId="0" borderId="0" applyNumberFormat="0" applyBorder="0"/>
    <xf numFmtId="0" fontId="79" fillId="0" borderId="3" applyNumberFormat="0"/>
    <xf numFmtId="178" fontId="79" fillId="32" borderId="3"/>
    <xf numFmtId="176" fontId="97" fillId="12" borderId="4" applyAlignment="0"/>
    <xf numFmtId="0" fontId="79" fillId="0" borderId="8" applyNumberFormat="0" applyFill="0" applyAlignment="0"/>
    <xf numFmtId="176" fontId="75" fillId="13" borderId="9"/>
    <xf numFmtId="0" fontId="95" fillId="10" borderId="3">
      <alignment horizontal="left"/>
    </xf>
    <xf numFmtId="0" fontId="16" fillId="0" borderId="0"/>
    <xf numFmtId="0" fontId="16" fillId="0" borderId="0" applyNumberFormat="0" applyAlignment="0"/>
    <xf numFmtId="0" fontId="16" fillId="0" borderId="0"/>
    <xf numFmtId="0" fontId="108" fillId="0" borderId="0"/>
    <xf numFmtId="0" fontId="16" fillId="0" borderId="0"/>
    <xf numFmtId="0" fontId="108" fillId="0" borderId="0"/>
    <xf numFmtId="0" fontId="16" fillId="0" borderId="0"/>
    <xf numFmtId="0" fontId="16" fillId="0" borderId="0"/>
    <xf numFmtId="0" fontId="93" fillId="0" borderId="0"/>
    <xf numFmtId="0" fontId="16" fillId="0" borderId="0" applyNumberFormat="0" applyBorder="0"/>
    <xf numFmtId="0" fontId="16" fillId="0" borderId="0" applyNumberFormat="0" applyBorder="0"/>
    <xf numFmtId="0" fontId="16" fillId="0" borderId="0" applyNumberFormat="0" applyBorder="0"/>
    <xf numFmtId="0" fontId="16" fillId="0" borderId="0"/>
    <xf numFmtId="0" fontId="16" fillId="0" borderId="0"/>
    <xf numFmtId="0" fontId="75" fillId="33" borderId="9" applyNumberFormat="0"/>
    <xf numFmtId="0" fontId="97" fillId="14" borderId="4" applyNumberFormat="0"/>
    <xf numFmtId="179" fontId="16" fillId="15" borderId="10">
      <alignment horizontal="center" vertical="center"/>
      <protection locked="0" hidden="1"/>
    </xf>
    <xf numFmtId="9" fontId="14" fillId="0" borderId="0" applyFont="0" applyFill="0" applyBorder="0" applyAlignment="0" applyProtection="0"/>
    <xf numFmtId="9" fontId="57" fillId="0" borderId="0" applyFont="0" applyFill="0" applyBorder="0" applyAlignment="0" applyProtection="0"/>
    <xf numFmtId="9" fontId="16" fillId="0" borderId="0" applyFont="0" applyFill="0" applyBorder="0" applyAlignment="0" applyProtection="0"/>
    <xf numFmtId="9" fontId="108" fillId="0" borderId="0" applyFont="0" applyFill="0" applyBorder="0" applyAlignment="0" applyProtection="0"/>
    <xf numFmtId="9" fontId="16" fillId="0" borderId="0" applyFont="0" applyFill="0" applyBorder="0" applyAlignment="0" applyProtection="0"/>
    <xf numFmtId="177" fontId="79"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8" fillId="0" borderId="0" applyFont="0" applyFill="0" applyBorder="0" applyAlignment="0" applyProtection="0"/>
    <xf numFmtId="0" fontId="98" fillId="15" borderId="11" applyNumberFormat="0">
      <alignment horizontal="center"/>
    </xf>
    <xf numFmtId="175" fontId="16" fillId="0" borderId="0" applyFont="0" applyFill="0" applyBorder="0" applyAlignment="0" applyProtection="0"/>
    <xf numFmtId="0" fontId="81" fillId="0" borderId="7">
      <alignment horizontal="left"/>
    </xf>
    <xf numFmtId="0" fontId="94" fillId="15" borderId="0">
      <alignment horizontal="left"/>
    </xf>
    <xf numFmtId="0" fontId="100" fillId="16" borderId="0"/>
    <xf numFmtId="0" fontId="100" fillId="34" borderId="0"/>
    <xf numFmtId="0" fontId="89" fillId="16" borderId="0"/>
    <xf numFmtId="0" fontId="16" fillId="0" borderId="0" applyFont="0" applyFill="0" applyBorder="0" applyAlignment="0" applyProtection="0"/>
    <xf numFmtId="0" fontId="90" fillId="0" borderId="0" applyFill="0" applyBorder="0" applyAlignment="0"/>
    <xf numFmtId="0" fontId="87" fillId="18" borderId="12" applyNumberFormat="0">
      <alignment horizontal="center" vertical="center" wrapText="1"/>
    </xf>
    <xf numFmtId="0" fontId="74" fillId="35" borderId="3" applyNumberFormat="0">
      <alignment horizontal="right"/>
    </xf>
    <xf numFmtId="0" fontId="92" fillId="0" borderId="0"/>
    <xf numFmtId="0" fontId="91" fillId="19" borderId="0"/>
    <xf numFmtId="0" fontId="86" fillId="0" borderId="0" applyNumberFormat="0" applyProtection="0"/>
    <xf numFmtId="0" fontId="99" fillId="15" borderId="13">
      <alignment horizontal="center"/>
    </xf>
    <xf numFmtId="0" fontId="14" fillId="0" borderId="0"/>
    <xf numFmtId="172"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20" fillId="0" borderId="0" applyFont="0" applyFill="0" applyBorder="0" applyAlignment="0" applyProtection="0"/>
    <xf numFmtId="165" fontId="14"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7" fillId="0" borderId="0" applyNumberFormat="0" applyFill="0" applyBorder="0" applyAlignment="0" applyProtection="0">
      <alignment vertical="top"/>
      <protection locked="0"/>
    </xf>
    <xf numFmtId="0" fontId="14" fillId="0" borderId="0"/>
    <xf numFmtId="0" fontId="13" fillId="0" borderId="0"/>
    <xf numFmtId="0" fontId="14" fillId="0" borderId="0" applyNumberFormat="0" applyAlignment="0"/>
    <xf numFmtId="0" fontId="14" fillId="0" borderId="0"/>
    <xf numFmtId="0" fontId="14"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9" fontId="14" fillId="0" borderId="0" applyFont="0" applyFill="0" applyBorder="0" applyAlignment="0" applyProtection="0"/>
    <xf numFmtId="9" fontId="5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20" fillId="0" borderId="0" applyFont="0" applyFill="0" applyBorder="0" applyAlignment="0" applyProtection="0"/>
    <xf numFmtId="9" fontId="57"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20" fillId="0" borderId="0" applyFont="0" applyFill="0" applyBorder="0" applyAlignment="0" applyProtection="0"/>
    <xf numFmtId="175" fontId="14" fillId="0" borderId="0" applyFont="0" applyFill="0" applyBorder="0" applyAlignment="0" applyProtection="0"/>
    <xf numFmtId="0" fontId="14"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0" fillId="0" borderId="0"/>
    <xf numFmtId="0" fontId="11" fillId="0" borderId="0"/>
    <xf numFmtId="0" fontId="14" fillId="0" borderId="0" applyNumberFormat="0" applyAlignment="0"/>
    <xf numFmtId="0" fontId="14" fillId="0" borderId="0"/>
    <xf numFmtId="0" fontId="10"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0" fontId="11"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4" fillId="0" borderId="0" applyFont="0" applyFill="0" applyBorder="0" applyAlignment="0" applyProtection="0"/>
    <xf numFmtId="0" fontId="9"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7" fillId="0" borderId="0"/>
    <xf numFmtId="165" fontId="126" fillId="0" borderId="0" applyFont="0" applyFill="0" applyBorder="0" applyAlignment="0" applyProtection="0"/>
    <xf numFmtId="0" fontId="7" fillId="0" borderId="0"/>
    <xf numFmtId="165" fontId="126" fillId="0" borderId="0" applyFont="0" applyFill="0" applyBorder="0" applyAlignment="0" applyProtection="0"/>
    <xf numFmtId="0" fontId="7" fillId="0" borderId="0"/>
    <xf numFmtId="9" fontId="126" fillId="0" borderId="0" applyFont="0" applyFill="0" applyBorder="0" applyAlignment="0" applyProtection="0"/>
    <xf numFmtId="0" fontId="7" fillId="0" borderId="0"/>
    <xf numFmtId="165" fontId="126" fillId="0" borderId="0" applyFont="0" applyFill="0" applyBorder="0" applyAlignment="0" applyProtection="0"/>
    <xf numFmtId="165" fontId="12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4"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0" fontId="6"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4"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5" fillId="0" borderId="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5" fillId="0" borderId="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14" fillId="0" borderId="0" applyFont="0" applyFill="0" applyBorder="0" applyAlignment="0" applyProtection="0"/>
    <xf numFmtId="0" fontId="3" fillId="0" borderId="0"/>
    <xf numFmtId="165" fontId="14" fillId="0" borderId="0" applyFont="0" applyFill="0" applyBorder="0" applyAlignment="0" applyProtection="0"/>
    <xf numFmtId="0" fontId="3" fillId="0" borderId="0"/>
    <xf numFmtId="9"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4" fillId="0" borderId="0"/>
    <xf numFmtId="165" fontId="14" fillId="0" borderId="0" applyFont="0" applyFill="0" applyBorder="0" applyAlignment="0" applyProtection="0"/>
    <xf numFmtId="165" fontId="57"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0" fontId="3"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0" fontId="14"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5" fontId="14" fillId="0" borderId="0" applyFont="0" applyFill="0" applyBorder="0" applyAlignment="0" applyProtection="0"/>
    <xf numFmtId="165" fontId="14" fillId="0" borderId="0" applyFont="0" applyFill="0" applyBorder="0" applyAlignment="0" applyProtection="0"/>
  </cellStyleXfs>
  <cellXfs count="1331">
    <xf numFmtId="0" fontId="0" fillId="0" borderId="0" xfId="0"/>
    <xf numFmtId="0" fontId="22" fillId="15" borderId="0" xfId="0" applyFont="1" applyFill="1" applyBorder="1" applyProtection="1"/>
    <xf numFmtId="0" fontId="21" fillId="15" borderId="0" xfId="0" applyFont="1" applyFill="1" applyBorder="1" applyProtection="1"/>
    <xf numFmtId="0" fontId="22" fillId="15" borderId="0" xfId="0" applyFont="1" applyFill="1" applyBorder="1" applyAlignment="1" applyProtection="1"/>
    <xf numFmtId="0" fontId="24" fillId="15" borderId="0" xfId="0" applyFont="1" applyFill="1" applyBorder="1" applyAlignment="1" applyProtection="1">
      <alignment horizontal="left" indent="1"/>
    </xf>
    <xf numFmtId="0" fontId="23" fillId="15" borderId="0" xfId="0" applyFont="1" applyFill="1" applyBorder="1" applyProtection="1"/>
    <xf numFmtId="0" fontId="22" fillId="15" borderId="0" xfId="0" applyFont="1" applyFill="1" applyBorder="1" applyAlignment="1" applyProtection="1">
      <alignment horizontal="left"/>
    </xf>
    <xf numFmtId="0" fontId="21" fillId="15" borderId="0" xfId="0" applyFont="1" applyFill="1" applyBorder="1" applyAlignment="1" applyProtection="1">
      <alignment horizontal="left" indent="1"/>
    </xf>
    <xf numFmtId="0" fontId="29" fillId="15" borderId="0" xfId="0" applyFont="1" applyFill="1" applyBorder="1" applyProtection="1"/>
    <xf numFmtId="3" fontId="22" fillId="15" borderId="0" xfId="4" applyNumberFormat="1" applyFont="1" applyFill="1" applyBorder="1" applyAlignment="1" applyProtection="1">
      <alignment horizontal="right"/>
    </xf>
    <xf numFmtId="0" fontId="31" fillId="15" borderId="0" xfId="0" applyFont="1" applyFill="1" applyBorder="1" applyAlignment="1" applyProtection="1">
      <alignment horizontal="left" indent="1"/>
    </xf>
    <xf numFmtId="3" fontId="22" fillId="15" borderId="0" xfId="0" applyNumberFormat="1" applyFont="1" applyFill="1" applyProtection="1"/>
    <xf numFmtId="9" fontId="22" fillId="15" borderId="0" xfId="86" applyFont="1" applyFill="1" applyProtection="1"/>
    <xf numFmtId="3" fontId="22" fillId="15" borderId="0" xfId="0" applyNumberFormat="1" applyFont="1" applyFill="1" applyBorder="1" applyProtection="1"/>
    <xf numFmtId="0" fontId="21" fillId="0" borderId="0" xfId="0" applyFont="1" applyFill="1" applyBorder="1" applyAlignment="1" applyProtection="1">
      <alignment horizontal="left" indent="1"/>
    </xf>
    <xf numFmtId="3" fontId="22" fillId="20" borderId="0" xfId="4" applyNumberFormat="1" applyFont="1" applyFill="1" applyBorder="1" applyProtection="1"/>
    <xf numFmtId="3" fontId="24" fillId="15" borderId="0" xfId="4" applyNumberFormat="1" applyFont="1" applyFill="1" applyBorder="1" applyProtection="1"/>
    <xf numFmtId="3" fontId="21" fillId="15" borderId="0" xfId="4" applyNumberFormat="1" applyFont="1" applyFill="1" applyProtection="1"/>
    <xf numFmtId="3" fontId="21" fillId="15" borderId="0" xfId="4" applyNumberFormat="1" applyFont="1" applyFill="1" applyBorder="1" applyProtection="1"/>
    <xf numFmtId="3" fontId="22" fillId="20" borderId="14" xfId="4" applyNumberFormat="1" applyFont="1" applyFill="1" applyBorder="1" applyProtection="1"/>
    <xf numFmtId="3" fontId="21" fillId="20" borderId="0" xfId="4" applyNumberFormat="1" applyFont="1" applyFill="1" applyBorder="1" applyProtection="1"/>
    <xf numFmtId="3" fontId="22" fillId="20" borderId="15" xfId="4" applyNumberFormat="1" applyFont="1" applyFill="1" applyBorder="1" applyProtection="1"/>
    <xf numFmtId="0" fontId="22" fillId="15" borderId="0" xfId="0" applyFont="1" applyFill="1" applyProtection="1"/>
    <xf numFmtId="3" fontId="22" fillId="15" borderId="0" xfId="4" applyNumberFormat="1" applyFont="1" applyFill="1" applyBorder="1" applyProtection="1"/>
    <xf numFmtId="3" fontId="22" fillId="20" borderId="0" xfId="4" applyNumberFormat="1" applyFont="1" applyFill="1" applyProtection="1"/>
    <xf numFmtId="0" fontId="22" fillId="21" borderId="16" xfId="0" applyFont="1" applyFill="1" applyBorder="1" applyAlignment="1" applyProtection="1">
      <alignment horizontal="center"/>
    </xf>
    <xf numFmtId="166" fontId="22" fillId="22" borderId="17" xfId="0" applyNumberFormat="1" applyFont="1" applyFill="1" applyBorder="1" applyAlignment="1" applyProtection="1">
      <alignment horizontal="center"/>
    </xf>
    <xf numFmtId="166" fontId="22" fillId="22" borderId="18" xfId="0" applyNumberFormat="1" applyFont="1" applyFill="1" applyBorder="1" applyAlignment="1" applyProtection="1">
      <alignment horizontal="center"/>
    </xf>
    <xf numFmtId="166" fontId="22" fillId="22" borderId="19" xfId="0" applyNumberFormat="1" applyFont="1" applyFill="1" applyBorder="1" applyAlignment="1" applyProtection="1">
      <alignment horizontal="center"/>
    </xf>
    <xf numFmtId="0" fontId="31" fillId="15" borderId="18" xfId="0" applyFont="1" applyFill="1" applyBorder="1" applyAlignment="1" applyProtection="1">
      <alignment horizontal="left" indent="1"/>
    </xf>
    <xf numFmtId="3" fontId="22" fillId="15" borderId="20" xfId="4" applyNumberFormat="1" applyFont="1" applyFill="1" applyBorder="1" applyAlignment="1" applyProtection="1">
      <alignment horizontal="right"/>
    </xf>
    <xf numFmtId="3" fontId="22" fillId="15" borderId="20" xfId="0" applyNumberFormat="1" applyFont="1" applyFill="1" applyBorder="1" applyProtection="1"/>
    <xf numFmtId="3" fontId="22" fillId="20" borderId="20" xfId="4" applyNumberFormat="1" applyFont="1" applyFill="1" applyBorder="1" applyProtection="1"/>
    <xf numFmtId="3" fontId="21" fillId="15" borderId="20" xfId="4" applyNumberFormat="1" applyFont="1" applyFill="1" applyBorder="1" applyProtection="1"/>
    <xf numFmtId="3" fontId="22" fillId="20" borderId="21" xfId="4" applyNumberFormat="1" applyFont="1" applyFill="1" applyBorder="1" applyProtection="1"/>
    <xf numFmtId="3" fontId="21" fillId="20" borderId="20" xfId="4" applyNumberFormat="1" applyFont="1" applyFill="1" applyBorder="1" applyProtection="1"/>
    <xf numFmtId="3" fontId="22" fillId="20" borderId="22" xfId="4" applyNumberFormat="1" applyFont="1" applyFill="1" applyBorder="1" applyProtection="1"/>
    <xf numFmtId="0" fontId="22" fillId="15" borderId="20" xfId="0" applyFont="1" applyFill="1" applyBorder="1" applyProtection="1"/>
    <xf numFmtId="3" fontId="22" fillId="15" borderId="20" xfId="4" applyNumberFormat="1" applyFont="1" applyFill="1" applyBorder="1" applyProtection="1"/>
    <xf numFmtId="0" fontId="22" fillId="15" borderId="0" xfId="0" applyFont="1" applyFill="1" applyBorder="1" applyAlignment="1" applyProtection="1">
      <alignment horizontal="center"/>
    </xf>
    <xf numFmtId="0" fontId="21" fillId="15" borderId="0" xfId="0" applyFont="1" applyFill="1" applyProtection="1"/>
    <xf numFmtId="0" fontId="22" fillId="15" borderId="0" xfId="0" applyFont="1" applyFill="1" applyBorder="1" applyAlignment="1" applyProtection="1">
      <alignment horizontal="left" indent="1"/>
    </xf>
    <xf numFmtId="0" fontId="25" fillId="15" borderId="0" xfId="0" applyFont="1" applyFill="1" applyBorder="1" applyProtection="1"/>
    <xf numFmtId="0" fontId="24" fillId="15" borderId="0" xfId="0" applyFont="1" applyFill="1" applyAlignment="1" applyProtection="1">
      <alignment vertical="top" wrapText="1"/>
    </xf>
    <xf numFmtId="0" fontId="26" fillId="15" borderId="0" xfId="0" applyFont="1" applyFill="1" applyBorder="1" applyProtection="1"/>
    <xf numFmtId="0" fontId="33" fillId="15" borderId="0" xfId="0" applyFont="1" applyFill="1" applyBorder="1" applyProtection="1"/>
    <xf numFmtId="3" fontId="21" fillId="15" borderId="0" xfId="0" applyNumberFormat="1" applyFont="1" applyFill="1" applyBorder="1" applyProtection="1"/>
    <xf numFmtId="3" fontId="21" fillId="15" borderId="18" xfId="0" applyNumberFormat="1" applyFont="1" applyFill="1" applyBorder="1" applyProtection="1"/>
    <xf numFmtId="169" fontId="22" fillId="15" borderId="0" xfId="4" applyNumberFormat="1" applyFont="1" applyFill="1" applyBorder="1" applyProtection="1"/>
    <xf numFmtId="3" fontId="28" fillId="20" borderId="0" xfId="4" applyNumberFormat="1" applyFont="1" applyFill="1" applyBorder="1" applyProtection="1"/>
    <xf numFmtId="3" fontId="22" fillId="15" borderId="0" xfId="4" applyNumberFormat="1" applyFont="1" applyFill="1" applyProtection="1"/>
    <xf numFmtId="0" fontId="27" fillId="15" borderId="0" xfId="0" applyFont="1" applyFill="1" applyBorder="1" applyProtection="1"/>
    <xf numFmtId="3" fontId="21" fillId="20" borderId="0" xfId="4" applyNumberFormat="1" applyFont="1" applyFill="1" applyProtection="1"/>
    <xf numFmtId="0" fontId="24" fillId="15" borderId="0" xfId="0" applyFont="1" applyFill="1" applyBorder="1" applyProtection="1"/>
    <xf numFmtId="9" fontId="24" fillId="15" borderId="0" xfId="86" applyFont="1" applyFill="1" applyProtection="1"/>
    <xf numFmtId="3" fontId="21" fillId="20" borderId="14" xfId="4" applyNumberFormat="1" applyFont="1" applyFill="1" applyBorder="1" applyProtection="1"/>
    <xf numFmtId="0" fontId="24" fillId="15" borderId="0" xfId="0" applyFont="1" applyFill="1" applyBorder="1" applyAlignment="1" applyProtection="1">
      <alignment horizontal="left"/>
    </xf>
    <xf numFmtId="3" fontId="21" fillId="20" borderId="23" xfId="4" applyNumberFormat="1" applyFont="1" applyFill="1" applyBorder="1" applyProtection="1"/>
    <xf numFmtId="3" fontId="22" fillId="20" borderId="23" xfId="4" applyNumberFormat="1" applyFont="1" applyFill="1" applyBorder="1" applyProtection="1"/>
    <xf numFmtId="3" fontId="22" fillId="20" borderId="24" xfId="4" applyNumberFormat="1" applyFont="1" applyFill="1" applyBorder="1" applyProtection="1"/>
    <xf numFmtId="3" fontId="22" fillId="20" borderId="18" xfId="4" applyNumberFormat="1" applyFont="1" applyFill="1" applyBorder="1" applyProtection="1"/>
    <xf numFmtId="3" fontId="21" fillId="15" borderId="18" xfId="4" applyNumberFormat="1" applyFont="1" applyFill="1" applyBorder="1" applyProtection="1"/>
    <xf numFmtId="170" fontId="22" fillId="15" borderId="0" xfId="4" applyNumberFormat="1" applyFont="1" applyFill="1" applyBorder="1" applyProtection="1"/>
    <xf numFmtId="0" fontId="22" fillId="15" borderId="19" xfId="0" applyFont="1" applyFill="1" applyBorder="1" applyAlignment="1" applyProtection="1">
      <alignment horizontal="left"/>
    </xf>
    <xf numFmtId="0" fontId="21" fillId="15" borderId="20" xfId="0" applyFont="1" applyFill="1" applyBorder="1" applyProtection="1"/>
    <xf numFmtId="169" fontId="22" fillId="15" borderId="20" xfId="4" applyNumberFormat="1" applyFont="1" applyFill="1" applyBorder="1" applyProtection="1"/>
    <xf numFmtId="3" fontId="28" fillId="20" borderId="20" xfId="4" applyNumberFormat="1" applyFont="1" applyFill="1" applyBorder="1" applyProtection="1"/>
    <xf numFmtId="170" fontId="22" fillId="15" borderId="20" xfId="4" applyNumberFormat="1" applyFont="1" applyFill="1" applyBorder="1" applyProtection="1"/>
    <xf numFmtId="3" fontId="21" fillId="20" borderId="21" xfId="4" applyNumberFormat="1" applyFont="1" applyFill="1" applyBorder="1" applyProtection="1"/>
    <xf numFmtId="3" fontId="21" fillId="20" borderId="25" xfId="4" applyNumberFormat="1" applyFont="1" applyFill="1" applyBorder="1" applyProtection="1"/>
    <xf numFmtId="3" fontId="22" fillId="20" borderId="25" xfId="4" applyNumberFormat="1" applyFont="1" applyFill="1" applyBorder="1" applyProtection="1"/>
    <xf numFmtId="3" fontId="22" fillId="20" borderId="26" xfId="4" applyNumberFormat="1" applyFont="1" applyFill="1" applyBorder="1" applyProtection="1"/>
    <xf numFmtId="3" fontId="22" fillId="20" borderId="19" xfId="4" applyNumberFormat="1" applyFont="1" applyFill="1" applyBorder="1" applyProtection="1"/>
    <xf numFmtId="3" fontId="24" fillId="15" borderId="20" xfId="4" applyNumberFormat="1" applyFont="1" applyFill="1" applyBorder="1" applyProtection="1"/>
    <xf numFmtId="3" fontId="21" fillId="15" borderId="19" xfId="4" applyNumberFormat="1" applyFont="1" applyFill="1" applyBorder="1" applyProtection="1"/>
    <xf numFmtId="0" fontId="21" fillId="15" borderId="23" xfId="0" applyFont="1" applyFill="1" applyBorder="1" applyProtection="1"/>
    <xf numFmtId="0" fontId="21" fillId="15" borderId="27" xfId="0" applyFont="1" applyFill="1" applyBorder="1" applyProtection="1"/>
    <xf numFmtId="0" fontId="22" fillId="15" borderId="27" xfId="0" applyFont="1" applyFill="1" applyBorder="1" applyProtection="1"/>
    <xf numFmtId="171" fontId="21" fillId="15" borderId="0" xfId="0" applyNumberFormat="1" applyFont="1" applyFill="1" applyBorder="1" applyProtection="1"/>
    <xf numFmtId="0" fontId="30" fillId="15" borderId="0" xfId="0" applyFont="1" applyFill="1" applyProtection="1"/>
    <xf numFmtId="0" fontId="21" fillId="0" borderId="20" xfId="0" applyFont="1" applyFill="1" applyBorder="1" applyProtection="1"/>
    <xf numFmtId="0" fontId="38" fillId="15" borderId="0" xfId="0" quotePrefix="1" applyFont="1" applyFill="1" applyBorder="1" applyAlignment="1" applyProtection="1">
      <alignment horizontal="left"/>
    </xf>
    <xf numFmtId="0" fontId="24" fillId="15" borderId="27" xfId="0" applyFont="1" applyFill="1" applyBorder="1" applyProtection="1"/>
    <xf numFmtId="10" fontId="21" fillId="15" borderId="0" xfId="86" applyNumberFormat="1" applyFont="1" applyFill="1" applyBorder="1" applyAlignment="1" applyProtection="1">
      <alignment horizontal="right"/>
    </xf>
    <xf numFmtId="171" fontId="34" fillId="15" borderId="0" xfId="0" applyNumberFormat="1" applyFont="1" applyFill="1" applyBorder="1" applyAlignment="1" applyProtection="1">
      <alignment wrapText="1"/>
    </xf>
    <xf numFmtId="171" fontId="21" fillId="0" borderId="0" xfId="0" applyNumberFormat="1" applyFont="1" applyFill="1" applyBorder="1" applyProtection="1"/>
    <xf numFmtId="0" fontId="33" fillId="15" borderId="23" xfId="0" applyFont="1" applyFill="1" applyBorder="1" applyProtection="1"/>
    <xf numFmtId="0" fontId="25" fillId="0" borderId="18" xfId="0" applyNumberFormat="1" applyFont="1" applyFill="1" applyBorder="1" applyAlignment="1" applyProtection="1">
      <alignment horizontal="center"/>
    </xf>
    <xf numFmtId="166" fontId="22" fillId="11" borderId="16" xfId="0" applyNumberFormat="1" applyFont="1" applyFill="1" applyBorder="1" applyAlignment="1" applyProtection="1">
      <alignment horizontal="center" vertical="center" wrapText="1"/>
    </xf>
    <xf numFmtId="166" fontId="22" fillId="11" borderId="17" xfId="0" applyNumberFormat="1" applyFont="1" applyFill="1" applyBorder="1" applyAlignment="1" applyProtection="1">
      <alignment horizontal="center" vertical="center" wrapText="1"/>
    </xf>
    <xf numFmtId="0" fontId="22" fillId="21" borderId="23" xfId="0" applyFont="1" applyFill="1" applyBorder="1" applyAlignment="1" applyProtection="1">
      <alignment horizontal="center"/>
    </xf>
    <xf numFmtId="0" fontId="22" fillId="21" borderId="25" xfId="0" applyFont="1" applyFill="1" applyBorder="1" applyAlignment="1" applyProtection="1">
      <alignment horizontal="center"/>
    </xf>
    <xf numFmtId="166" fontId="22" fillId="3" borderId="12" xfId="71" applyNumberFormat="1" applyFont="1" applyFill="1" applyBorder="1" applyAlignment="1" applyProtection="1">
      <alignment horizontal="center"/>
    </xf>
    <xf numFmtId="166" fontId="22" fillId="3" borderId="21" xfId="71" applyNumberFormat="1" applyFont="1" applyFill="1" applyBorder="1" applyAlignment="1" applyProtection="1">
      <alignment horizontal="center"/>
    </xf>
    <xf numFmtId="166" fontId="22" fillId="22" borderId="12" xfId="71" applyNumberFormat="1" applyFont="1" applyFill="1" applyBorder="1" applyAlignment="1" applyProtection="1">
      <alignment horizontal="center"/>
    </xf>
    <xf numFmtId="166" fontId="22" fillId="22" borderId="28" xfId="71" applyNumberFormat="1" applyFont="1" applyFill="1" applyBorder="1" applyAlignment="1" applyProtection="1">
      <alignment horizontal="center"/>
    </xf>
    <xf numFmtId="0" fontId="23" fillId="15" borderId="0" xfId="57" applyFont="1" applyFill="1" applyAlignment="1" applyProtection="1">
      <alignment horizontal="right"/>
    </xf>
    <xf numFmtId="166" fontId="22" fillId="15" borderId="0" xfId="0" applyNumberFormat="1" applyFont="1" applyFill="1" applyBorder="1" applyAlignment="1" applyProtection="1">
      <alignment horizontal="center"/>
    </xf>
    <xf numFmtId="166" fontId="22" fillId="15" borderId="0" xfId="0" applyNumberFormat="1" applyFont="1" applyFill="1" applyAlignment="1" applyProtection="1">
      <alignment horizontal="center"/>
    </xf>
    <xf numFmtId="0" fontId="22" fillId="15" borderId="25" xfId="0" applyFont="1" applyFill="1" applyBorder="1" applyProtection="1"/>
    <xf numFmtId="170" fontId="31" fillId="15" borderId="0" xfId="4" applyNumberFormat="1" applyFont="1" applyFill="1" applyBorder="1" applyProtection="1"/>
    <xf numFmtId="170" fontId="31" fillId="15" borderId="20" xfId="4" applyNumberFormat="1" applyFont="1" applyFill="1" applyBorder="1" applyProtection="1"/>
    <xf numFmtId="3" fontId="23" fillId="15" borderId="0" xfId="4" applyNumberFormat="1" applyFont="1" applyFill="1" applyBorder="1" applyProtection="1"/>
    <xf numFmtId="3" fontId="23" fillId="15" borderId="20" xfId="4" applyNumberFormat="1" applyFont="1" applyFill="1" applyBorder="1" applyProtection="1"/>
    <xf numFmtId="0" fontId="36" fillId="15" borderId="0" xfId="57" applyFont="1" applyFill="1" applyAlignment="1" applyProtection="1">
      <alignment horizontal="right"/>
    </xf>
    <xf numFmtId="0" fontId="21" fillId="0" borderId="0" xfId="0" applyFont="1" applyProtection="1"/>
    <xf numFmtId="0" fontId="21" fillId="0" borderId="0" xfId="0" applyFont="1" applyBorder="1" applyProtection="1"/>
    <xf numFmtId="0" fontId="21" fillId="0" borderId="20" xfId="0" applyFont="1" applyBorder="1" applyProtection="1"/>
    <xf numFmtId="0" fontId="40" fillId="0" borderId="0" xfId="0" applyFont="1" applyFill="1" applyBorder="1" applyAlignment="1" applyProtection="1">
      <alignment wrapText="1"/>
    </xf>
    <xf numFmtId="0" fontId="37" fillId="0" borderId="0" xfId="0" applyFont="1" applyBorder="1" applyProtection="1"/>
    <xf numFmtId="0" fontId="22" fillId="15" borderId="0" xfId="0" applyFont="1" applyFill="1" applyAlignment="1" applyProtection="1">
      <alignment horizontal="center"/>
    </xf>
    <xf numFmtId="166" fontId="22" fillId="15" borderId="25" xfId="0" applyNumberFormat="1" applyFont="1" applyFill="1" applyBorder="1" applyAlignment="1" applyProtection="1">
      <alignment horizontal="center" vertical="center" wrapText="1"/>
    </xf>
    <xf numFmtId="166" fontId="22" fillId="15" borderId="19" xfId="0" applyNumberFormat="1" applyFont="1" applyFill="1" applyBorder="1" applyAlignment="1" applyProtection="1">
      <alignment horizontal="center" vertical="center" wrapText="1"/>
    </xf>
    <xf numFmtId="0" fontId="29" fillId="15" borderId="20" xfId="0" applyFont="1" applyFill="1" applyBorder="1" applyProtection="1"/>
    <xf numFmtId="0" fontId="21" fillId="15" borderId="20" xfId="0" applyFont="1" applyFill="1" applyBorder="1" applyAlignment="1" applyProtection="1">
      <alignment horizontal="left" indent="1"/>
    </xf>
    <xf numFmtId="3" fontId="21" fillId="20" borderId="18" xfId="4" applyNumberFormat="1" applyFont="1" applyFill="1" applyBorder="1" applyProtection="1"/>
    <xf numFmtId="3" fontId="21" fillId="20" borderId="19" xfId="4" applyNumberFormat="1" applyFont="1" applyFill="1" applyBorder="1" applyProtection="1"/>
    <xf numFmtId="0" fontId="22" fillId="15" borderId="0" xfId="0" applyFont="1" applyFill="1" applyProtection="1">
      <protection locked="0"/>
    </xf>
    <xf numFmtId="0" fontId="21" fillId="15" borderId="0" xfId="0" applyFont="1" applyFill="1" applyProtection="1">
      <protection locked="0"/>
    </xf>
    <xf numFmtId="0" fontId="44" fillId="0" borderId="0" xfId="0" applyFont="1" applyAlignment="1" applyProtection="1">
      <alignment horizontal="center"/>
    </xf>
    <xf numFmtId="0" fontId="22" fillId="15" borderId="0" xfId="0" applyFont="1" applyFill="1" applyBorder="1" applyAlignment="1" applyProtection="1">
      <alignment horizontal="center" vertical="center" wrapText="1"/>
    </xf>
    <xf numFmtId="166" fontId="22" fillId="22" borderId="0" xfId="0" applyNumberFormat="1" applyFont="1" applyFill="1" applyBorder="1" applyAlignment="1" applyProtection="1">
      <alignment horizontal="center"/>
    </xf>
    <xf numFmtId="166" fontId="22" fillId="22" borderId="20" xfId="0" applyNumberFormat="1" applyFont="1" applyFill="1" applyBorder="1" applyAlignment="1" applyProtection="1">
      <alignment horizontal="center"/>
    </xf>
    <xf numFmtId="0" fontId="45" fillId="15" borderId="27" xfId="0" applyFont="1" applyFill="1" applyBorder="1" applyAlignment="1" applyProtection="1">
      <alignment horizontal="left" indent="1"/>
    </xf>
    <xf numFmtId="0" fontId="46" fillId="15" borderId="27" xfId="0" applyFont="1" applyFill="1" applyBorder="1" applyAlignment="1" applyProtection="1">
      <alignment horizontal="left"/>
    </xf>
    <xf numFmtId="166" fontId="22" fillId="22" borderId="31" xfId="0" applyNumberFormat="1" applyFont="1" applyFill="1" applyBorder="1" applyAlignment="1" applyProtection="1">
      <alignment horizontal="center"/>
    </xf>
    <xf numFmtId="0" fontId="0" fillId="0" borderId="0" xfId="0" applyBorder="1" applyProtection="1"/>
    <xf numFmtId="0" fontId="0" fillId="0" borderId="18" xfId="0" applyBorder="1" applyProtection="1"/>
    <xf numFmtId="0" fontId="0" fillId="0" borderId="19" xfId="0" applyBorder="1" applyProtection="1"/>
    <xf numFmtId="0" fontId="108" fillId="0" borderId="27" xfId="72" applyBorder="1" applyProtection="1"/>
    <xf numFmtId="0" fontId="0" fillId="0" borderId="20" xfId="0" applyBorder="1" applyProtection="1"/>
    <xf numFmtId="0" fontId="108" fillId="0" borderId="30" xfId="72" applyBorder="1" applyProtection="1"/>
    <xf numFmtId="0" fontId="58" fillId="0" borderId="29" xfId="72" applyFont="1" applyFill="1" applyBorder="1" applyProtection="1"/>
    <xf numFmtId="0" fontId="0" fillId="0" borderId="23" xfId="0" applyBorder="1" applyProtection="1"/>
    <xf numFmtId="0" fontId="0" fillId="0" borderId="25" xfId="0" applyBorder="1" applyProtection="1"/>
    <xf numFmtId="0" fontId="0" fillId="0" borderId="27" xfId="0" applyBorder="1" applyProtection="1"/>
    <xf numFmtId="0" fontId="0" fillId="0" borderId="30" xfId="0" applyBorder="1" applyProtection="1"/>
    <xf numFmtId="0" fontId="0" fillId="0" borderId="0" xfId="0" applyProtection="1"/>
    <xf numFmtId="0" fontId="59" fillId="0" borderId="0" xfId="71" applyFont="1" applyProtection="1">
      <protection locked="0"/>
    </xf>
    <xf numFmtId="0" fontId="60" fillId="9" borderId="0" xfId="0" applyFont="1" applyFill="1" applyBorder="1" applyAlignment="1" applyProtection="1">
      <alignment horizontal="left" vertical="center"/>
    </xf>
    <xf numFmtId="0" fontId="60" fillId="15" borderId="0" xfId="0" applyFont="1" applyFill="1" applyBorder="1" applyAlignment="1" applyProtection="1">
      <alignment horizontal="left" vertical="center"/>
    </xf>
    <xf numFmtId="3" fontId="23" fillId="25" borderId="0" xfId="4" applyNumberFormat="1" applyFont="1" applyFill="1" applyBorder="1" applyAlignment="1" applyProtection="1">
      <alignment horizontal="right"/>
      <protection locked="0"/>
    </xf>
    <xf numFmtId="3" fontId="23" fillId="25" borderId="20" xfId="4" applyNumberFormat="1" applyFont="1" applyFill="1" applyBorder="1" applyAlignment="1" applyProtection="1">
      <alignment horizontal="right"/>
      <protection locked="0"/>
    </xf>
    <xf numFmtId="3" fontId="23" fillId="25" borderId="0" xfId="4" applyNumberFormat="1" applyFont="1" applyFill="1" applyBorder="1" applyProtection="1">
      <protection locked="0"/>
    </xf>
    <xf numFmtId="3" fontId="23" fillId="25" borderId="20" xfId="4" applyNumberFormat="1" applyFont="1" applyFill="1" applyBorder="1" applyProtection="1">
      <protection locked="0"/>
    </xf>
    <xf numFmtId="3" fontId="23" fillId="25" borderId="18" xfId="4" applyNumberFormat="1" applyFont="1" applyFill="1" applyBorder="1" applyProtection="1">
      <protection locked="0"/>
    </xf>
    <xf numFmtId="3" fontId="23" fillId="25" borderId="19" xfId="4" applyNumberFormat="1" applyFont="1" applyFill="1" applyBorder="1" applyProtection="1">
      <protection locked="0"/>
    </xf>
    <xf numFmtId="170" fontId="31" fillId="25" borderId="0" xfId="4" applyNumberFormat="1" applyFont="1" applyFill="1" applyBorder="1" applyProtection="1">
      <protection locked="0"/>
    </xf>
    <xf numFmtId="170" fontId="31" fillId="25" borderId="20" xfId="4" applyNumberFormat="1" applyFont="1" applyFill="1" applyBorder="1" applyProtection="1">
      <protection locked="0"/>
    </xf>
    <xf numFmtId="170" fontId="31" fillId="25" borderId="0" xfId="4" applyNumberFormat="1" applyFont="1" applyFill="1" applyProtection="1">
      <protection locked="0"/>
    </xf>
    <xf numFmtId="170" fontId="31" fillId="25" borderId="18" xfId="4" applyNumberFormat="1" applyFont="1" applyFill="1" applyBorder="1" applyProtection="1">
      <protection locked="0"/>
    </xf>
    <xf numFmtId="170" fontId="31" fillId="25" borderId="19" xfId="4" applyNumberFormat="1" applyFont="1" applyFill="1" applyBorder="1" applyProtection="1">
      <protection locked="0"/>
    </xf>
    <xf numFmtId="3" fontId="22" fillId="15" borderId="25" xfId="4" applyNumberFormat="1" applyFont="1" applyFill="1" applyBorder="1" applyProtection="1"/>
    <xf numFmtId="0" fontId="31" fillId="15" borderId="17" xfId="0" applyFont="1" applyFill="1" applyBorder="1" applyProtection="1">
      <protection locked="0"/>
    </xf>
    <xf numFmtId="0" fontId="21" fillId="15" borderId="0" xfId="0" applyFont="1" applyFill="1" applyAlignment="1" applyProtection="1">
      <alignment horizontal="center"/>
    </xf>
    <xf numFmtId="3" fontId="22" fillId="20" borderId="28" xfId="4" applyNumberFormat="1" applyFont="1" applyFill="1" applyBorder="1" applyProtection="1"/>
    <xf numFmtId="3" fontId="22" fillId="20" borderId="27" xfId="4" applyNumberFormat="1" applyFont="1" applyFill="1" applyBorder="1" applyProtection="1"/>
    <xf numFmtId="0" fontId="22" fillId="21" borderId="23" xfId="0" applyFont="1" applyFill="1" applyBorder="1" applyAlignment="1" applyProtection="1">
      <alignment horizontal="center" vertical="center"/>
    </xf>
    <xf numFmtId="0" fontId="22" fillId="21" borderId="16" xfId="0" applyFont="1" applyFill="1" applyBorder="1" applyAlignment="1" applyProtection="1">
      <alignment horizontal="center" vertical="center"/>
    </xf>
    <xf numFmtId="0" fontId="22" fillId="21" borderId="25" xfId="0" applyFont="1" applyFill="1" applyBorder="1" applyAlignment="1" applyProtection="1">
      <alignment horizontal="center" vertical="center"/>
    </xf>
    <xf numFmtId="166" fontId="22" fillId="22" borderId="18" xfId="0" applyNumberFormat="1" applyFont="1" applyFill="1" applyBorder="1" applyAlignment="1" applyProtection="1">
      <alignment horizontal="center" vertical="center"/>
    </xf>
    <xf numFmtId="166" fontId="22" fillId="22" borderId="17" xfId="0" applyNumberFormat="1" applyFont="1" applyFill="1" applyBorder="1" applyAlignment="1" applyProtection="1">
      <alignment horizontal="center" vertical="center"/>
    </xf>
    <xf numFmtId="166" fontId="22" fillId="22" borderId="19" xfId="0" applyNumberFormat="1" applyFont="1" applyFill="1" applyBorder="1" applyAlignment="1" applyProtection="1">
      <alignment horizontal="center" vertical="center"/>
    </xf>
    <xf numFmtId="170" fontId="31" fillId="25" borderId="0" xfId="4" applyNumberFormat="1" applyFont="1" applyFill="1" applyBorder="1" applyAlignment="1" applyProtection="1">
      <alignment horizontal="right"/>
      <protection locked="0"/>
    </xf>
    <xf numFmtId="170" fontId="31" fillId="25" borderId="20" xfId="4" applyNumberFormat="1" applyFont="1" applyFill="1" applyBorder="1" applyAlignment="1" applyProtection="1">
      <alignment horizontal="right"/>
      <protection locked="0"/>
    </xf>
    <xf numFmtId="170" fontId="22" fillId="15" borderId="18" xfId="4" applyNumberFormat="1" applyFont="1" applyFill="1" applyBorder="1" applyProtection="1"/>
    <xf numFmtId="170" fontId="22" fillId="15" borderId="19" xfId="4" applyNumberFormat="1" applyFont="1" applyFill="1" applyBorder="1" applyProtection="1"/>
    <xf numFmtId="0" fontId="25" fillId="15" borderId="0" xfId="0" applyNumberFormat="1" applyFont="1" applyFill="1" applyBorder="1" applyAlignment="1" applyProtection="1">
      <alignment horizontal="right"/>
    </xf>
    <xf numFmtId="0" fontId="25" fillId="15" borderId="0" xfId="0" applyFont="1" applyFill="1" applyBorder="1" applyAlignment="1" applyProtection="1">
      <alignment horizontal="right"/>
    </xf>
    <xf numFmtId="3" fontId="21" fillId="15" borderId="27" xfId="4" applyNumberFormat="1" applyFont="1" applyFill="1" applyBorder="1" applyProtection="1"/>
    <xf numFmtId="3" fontId="21" fillId="15" borderId="34" xfId="4" applyNumberFormat="1" applyFont="1" applyFill="1" applyBorder="1" applyProtection="1"/>
    <xf numFmtId="3" fontId="21" fillId="15" borderId="35" xfId="4" applyNumberFormat="1" applyFont="1" applyFill="1" applyBorder="1" applyProtection="1"/>
    <xf numFmtId="169" fontId="38" fillId="15" borderId="0" xfId="4" applyNumberFormat="1" applyFont="1" applyFill="1" applyBorder="1" applyAlignment="1" applyProtection="1">
      <alignment horizontal="right"/>
    </xf>
    <xf numFmtId="169" fontId="38" fillId="15" borderId="20" xfId="4" applyNumberFormat="1" applyFont="1" applyFill="1" applyBorder="1" applyAlignment="1" applyProtection="1">
      <alignment horizontal="right"/>
    </xf>
    <xf numFmtId="0" fontId="0" fillId="15" borderId="0" xfId="0" applyFill="1"/>
    <xf numFmtId="0" fontId="49" fillId="15" borderId="0" xfId="0" applyFont="1" applyFill="1" applyBorder="1" applyAlignment="1">
      <alignment vertical="center" wrapText="1"/>
    </xf>
    <xf numFmtId="0" fontId="50" fillId="15" borderId="0" xfId="0" applyFont="1" applyFill="1" applyBorder="1" applyAlignment="1">
      <alignment vertical="center" wrapText="1"/>
    </xf>
    <xf numFmtId="3" fontId="21" fillId="20" borderId="27" xfId="4" applyNumberFormat="1" applyFont="1" applyFill="1" applyBorder="1" applyProtection="1"/>
    <xf numFmtId="166" fontId="22" fillId="20" borderId="18" xfId="4" applyNumberFormat="1" applyFont="1" applyFill="1" applyBorder="1" applyProtection="1">
      <protection locked="0"/>
    </xf>
    <xf numFmtId="166" fontId="22" fillId="20" borderId="19" xfId="4" applyNumberFormat="1" applyFont="1" applyFill="1" applyBorder="1" applyProtection="1">
      <protection locked="0"/>
    </xf>
    <xf numFmtId="3" fontId="23" fillId="26" borderId="0" xfId="4" applyNumberFormat="1" applyFont="1" applyFill="1" applyProtection="1">
      <protection locked="0"/>
    </xf>
    <xf numFmtId="3" fontId="23" fillId="26" borderId="20" xfId="4" applyNumberFormat="1" applyFont="1" applyFill="1" applyBorder="1" applyProtection="1">
      <protection locked="0"/>
    </xf>
    <xf numFmtId="3" fontId="23" fillId="25" borderId="0" xfId="4" applyNumberFormat="1" applyFont="1" applyFill="1" applyProtection="1">
      <protection locked="0"/>
    </xf>
    <xf numFmtId="3" fontId="31" fillId="24" borderId="23" xfId="4" applyNumberFormat="1" applyFont="1" applyFill="1" applyBorder="1" applyProtection="1">
      <protection locked="0"/>
    </xf>
    <xf numFmtId="3" fontId="31" fillId="25" borderId="23" xfId="4" applyNumberFormat="1" applyFont="1" applyFill="1" applyBorder="1" applyProtection="1">
      <protection locked="0"/>
    </xf>
    <xf numFmtId="3" fontId="31" fillId="25" borderId="25" xfId="4" applyNumberFormat="1" applyFont="1" applyFill="1" applyBorder="1" applyProtection="1">
      <protection locked="0"/>
    </xf>
    <xf numFmtId="3" fontId="23" fillId="25" borderId="20" xfId="0" applyNumberFormat="1" applyFont="1" applyFill="1" applyBorder="1" applyProtection="1">
      <protection locked="0"/>
    </xf>
    <xf numFmtId="0" fontId="60" fillId="17" borderId="0" xfId="0" applyFont="1" applyFill="1" applyBorder="1" applyAlignment="1" applyProtection="1"/>
    <xf numFmtId="0" fontId="41" fillId="15" borderId="0" xfId="0" applyFont="1" applyFill="1" applyBorder="1" applyProtection="1"/>
    <xf numFmtId="0" fontId="21" fillId="15" borderId="0" xfId="0" applyFont="1" applyFill="1" applyBorder="1" applyAlignment="1" applyProtection="1"/>
    <xf numFmtId="0" fontId="40" fillId="15" borderId="0" xfId="0" applyFont="1" applyFill="1" applyBorder="1" applyAlignment="1" applyProtection="1">
      <alignment horizontal="left"/>
    </xf>
    <xf numFmtId="0" fontId="21" fillId="15" borderId="18" xfId="0" applyFont="1" applyFill="1" applyBorder="1" applyProtection="1"/>
    <xf numFmtId="0" fontId="21" fillId="15" borderId="19" xfId="0" applyFont="1" applyFill="1" applyBorder="1" applyProtection="1"/>
    <xf numFmtId="0" fontId="21" fillId="0" borderId="36" xfId="0" applyFont="1" applyBorder="1" applyProtection="1"/>
    <xf numFmtId="0" fontId="21" fillId="0" borderId="37" xfId="0" applyFont="1" applyBorder="1" applyProtection="1"/>
    <xf numFmtId="0" fontId="37" fillId="25" borderId="0" xfId="0" applyFont="1" applyFill="1" applyBorder="1" applyProtection="1">
      <protection locked="0"/>
    </xf>
    <xf numFmtId="0" fontId="37" fillId="15" borderId="0" xfId="0" applyFont="1" applyFill="1" applyBorder="1" applyProtection="1">
      <protection locked="0"/>
    </xf>
    <xf numFmtId="0" fontId="44" fillId="0" borderId="0" xfId="0" applyFont="1" applyBorder="1" applyAlignment="1">
      <alignment vertical="top" wrapText="1"/>
    </xf>
    <xf numFmtId="0" fontId="0" fillId="0" borderId="0" xfId="0" applyBorder="1" applyAlignment="1">
      <alignment wrapText="1"/>
    </xf>
    <xf numFmtId="0" fontId="21" fillId="15" borderId="0" xfId="0" quotePrefix="1" applyFont="1" applyFill="1" applyBorder="1" applyProtection="1"/>
    <xf numFmtId="0" fontId="22" fillId="0" borderId="0" xfId="0" applyFont="1" applyBorder="1" applyProtection="1"/>
    <xf numFmtId="0" fontId="22" fillId="0" borderId="36" xfId="0" applyFont="1" applyBorder="1" applyProtection="1"/>
    <xf numFmtId="0" fontId="43" fillId="15" borderId="18" xfId="0" applyFont="1" applyFill="1" applyBorder="1" applyProtection="1"/>
    <xf numFmtId="0" fontId="64" fillId="15" borderId="0" xfId="0" applyFont="1" applyFill="1" applyBorder="1" applyProtection="1"/>
    <xf numFmtId="0" fontId="22" fillId="25" borderId="12" xfId="0" applyFont="1" applyFill="1" applyBorder="1" applyAlignment="1" applyProtection="1">
      <alignment horizontal="center"/>
      <protection locked="0"/>
    </xf>
    <xf numFmtId="0" fontId="25" fillId="15" borderId="0" xfId="0" applyFont="1" applyFill="1" applyBorder="1" applyAlignment="1" applyProtection="1">
      <alignment horizontal="center"/>
    </xf>
    <xf numFmtId="0" fontId="25" fillId="15" borderId="31" xfId="0" applyFont="1" applyFill="1" applyBorder="1" applyAlignment="1" applyProtection="1">
      <alignment horizontal="center"/>
    </xf>
    <xf numFmtId="0" fontId="25" fillId="15" borderId="17" xfId="0" applyFont="1" applyFill="1" applyBorder="1" applyAlignment="1" applyProtection="1">
      <alignment horizontal="center"/>
    </xf>
    <xf numFmtId="0" fontId="25" fillId="15" borderId="27" xfId="0" applyFont="1" applyFill="1" applyBorder="1" applyAlignment="1" applyProtection="1">
      <alignment horizontal="center"/>
    </xf>
    <xf numFmtId="0" fontId="25" fillId="15" borderId="20" xfId="0" applyFont="1" applyFill="1" applyBorder="1" applyAlignment="1" applyProtection="1">
      <alignment horizontal="center"/>
    </xf>
    <xf numFmtId="0" fontId="25" fillId="15" borderId="30" xfId="0" applyFont="1" applyFill="1" applyBorder="1" applyAlignment="1" applyProtection="1">
      <alignment horizontal="center"/>
    </xf>
    <xf numFmtId="0" fontId="25" fillId="15" borderId="18" xfId="0" applyFont="1" applyFill="1" applyBorder="1" applyAlignment="1" applyProtection="1">
      <alignment horizontal="center"/>
    </xf>
    <xf numFmtId="0" fontId="25" fillId="15" borderId="19" xfId="0" applyFont="1" applyFill="1" applyBorder="1" applyAlignment="1" applyProtection="1">
      <alignment horizontal="center"/>
    </xf>
    <xf numFmtId="0" fontId="21" fillId="0" borderId="16" xfId="71" applyFont="1" applyBorder="1" applyAlignment="1" applyProtection="1">
      <alignment horizontal="center"/>
    </xf>
    <xf numFmtId="0" fontId="21" fillId="0" borderId="29" xfId="71" applyFont="1" applyBorder="1" applyAlignment="1" applyProtection="1">
      <alignment horizontal="center"/>
    </xf>
    <xf numFmtId="0" fontId="21" fillId="0" borderId="23" xfId="71" applyFont="1" applyBorder="1" applyAlignment="1" applyProtection="1">
      <alignment horizontal="center"/>
    </xf>
    <xf numFmtId="0" fontId="21" fillId="0" borderId="25" xfId="71" applyFont="1" applyBorder="1" applyAlignment="1" applyProtection="1">
      <alignment horizontal="center"/>
    </xf>
    <xf numFmtId="0" fontId="22" fillId="25" borderId="21" xfId="0" applyFont="1" applyFill="1" applyBorder="1" applyAlignment="1" applyProtection="1">
      <alignment horizontal="center"/>
      <protection locked="0"/>
    </xf>
    <xf numFmtId="0" fontId="21" fillId="25" borderId="12" xfId="0" applyFont="1" applyFill="1" applyBorder="1" applyAlignment="1" applyProtection="1">
      <alignment horizontal="center"/>
      <protection locked="0"/>
    </xf>
    <xf numFmtId="0" fontId="21" fillId="25" borderId="29" xfId="0" applyFont="1" applyFill="1" applyBorder="1" applyProtection="1">
      <protection locked="0"/>
    </xf>
    <xf numFmtId="0" fontId="37" fillId="25" borderId="23" xfId="0" applyFont="1" applyFill="1" applyBorder="1" applyProtection="1">
      <protection locked="0"/>
    </xf>
    <xf numFmtId="3" fontId="23" fillId="25" borderId="23" xfId="0" applyNumberFormat="1" applyFont="1" applyFill="1" applyBorder="1" applyProtection="1">
      <protection locked="0"/>
    </xf>
    <xf numFmtId="0" fontId="37" fillId="25" borderId="25" xfId="0" applyFont="1" applyFill="1" applyBorder="1" applyProtection="1">
      <protection locked="0"/>
    </xf>
    <xf numFmtId="0" fontId="37" fillId="25" borderId="27" xfId="0" applyFont="1" applyFill="1" applyBorder="1" applyProtection="1">
      <protection locked="0"/>
    </xf>
    <xf numFmtId="0" fontId="37" fillId="25" borderId="20" xfId="0" applyFont="1" applyFill="1" applyBorder="1" applyProtection="1">
      <protection locked="0"/>
    </xf>
    <xf numFmtId="0" fontId="37" fillId="25" borderId="30" xfId="0" applyFont="1" applyFill="1" applyBorder="1" applyProtection="1">
      <protection locked="0"/>
    </xf>
    <xf numFmtId="0" fontId="37" fillId="25" borderId="18" xfId="0" applyFont="1" applyFill="1" applyBorder="1" applyProtection="1">
      <protection locked="0"/>
    </xf>
    <xf numFmtId="0" fontId="37" fillId="25" borderId="19" xfId="0" applyFont="1" applyFill="1" applyBorder="1" applyProtection="1">
      <protection locked="0"/>
    </xf>
    <xf numFmtId="0" fontId="43" fillId="0" borderId="0" xfId="0" applyFont="1" applyBorder="1" applyAlignment="1" applyProtection="1">
      <alignment vertical="top"/>
    </xf>
    <xf numFmtId="0" fontId="22" fillId="0" borderId="0" xfId="0" applyFont="1" applyBorder="1" applyAlignment="1" applyProtection="1">
      <alignment vertical="center"/>
    </xf>
    <xf numFmtId="0" fontId="21" fillId="0" borderId="0" xfId="0" applyFont="1" applyBorder="1" applyAlignment="1" applyProtection="1">
      <alignment vertical="center"/>
    </xf>
    <xf numFmtId="0" fontId="21" fillId="15" borderId="0" xfId="0" applyFont="1" applyFill="1" applyBorder="1" applyAlignment="1" applyProtection="1">
      <alignment horizontal="center"/>
      <protection locked="0"/>
    </xf>
    <xf numFmtId="0" fontId="42" fillId="0" borderId="0" xfId="0" applyFont="1" applyBorder="1" applyAlignment="1" applyProtection="1">
      <alignment vertical="top"/>
    </xf>
    <xf numFmtId="3" fontId="22" fillId="15" borderId="14" xfId="4" applyNumberFormat="1" applyFont="1" applyFill="1" applyBorder="1" applyProtection="1"/>
    <xf numFmtId="3" fontId="22" fillId="15" borderId="21" xfId="4" applyNumberFormat="1" applyFont="1" applyFill="1" applyBorder="1" applyProtection="1"/>
    <xf numFmtId="0" fontId="65" fillId="15" borderId="0" xfId="0" applyFont="1" applyFill="1" applyAlignment="1" applyProtection="1">
      <alignment horizontal="center"/>
    </xf>
    <xf numFmtId="9" fontId="21" fillId="15" borderId="0" xfId="86" applyFont="1" applyFill="1" applyBorder="1" applyAlignment="1" applyProtection="1">
      <alignment horizontal="right"/>
    </xf>
    <xf numFmtId="0" fontId="21" fillId="0" borderId="0" xfId="71" applyFont="1" applyProtection="1"/>
    <xf numFmtId="0" fontId="59" fillId="0" borderId="0" xfId="71" applyFont="1" applyProtection="1"/>
    <xf numFmtId="0" fontId="21" fillId="0" borderId="29" xfId="71" applyFont="1" applyBorder="1" applyProtection="1"/>
    <xf numFmtId="0" fontId="21" fillId="0" borderId="23" xfId="71" applyFont="1" applyBorder="1" applyProtection="1"/>
    <xf numFmtId="0" fontId="22" fillId="0" borderId="27" xfId="71" applyFont="1" applyBorder="1" applyProtection="1"/>
    <xf numFmtId="0" fontId="21" fillId="0" borderId="20" xfId="71" applyFont="1" applyBorder="1" applyProtection="1"/>
    <xf numFmtId="0" fontId="21" fillId="0" borderId="27" xfId="71" applyFont="1" applyBorder="1" applyProtection="1"/>
    <xf numFmtId="0" fontId="21" fillId="0" borderId="0" xfId="71" applyFont="1" applyBorder="1" applyProtection="1"/>
    <xf numFmtId="0" fontId="21" fillId="0" borderId="30" xfId="71" applyFont="1" applyBorder="1" applyProtection="1"/>
    <xf numFmtId="0" fontId="21" fillId="0" borderId="18" xfId="71" applyFont="1" applyBorder="1" applyProtection="1"/>
    <xf numFmtId="0" fontId="21" fillId="0" borderId="19" xfId="71" applyFont="1" applyBorder="1" applyProtection="1"/>
    <xf numFmtId="0" fontId="21" fillId="0" borderId="31" xfId="71" applyFont="1" applyBorder="1" applyProtection="1"/>
    <xf numFmtId="0" fontId="66" fillId="0" borderId="31" xfId="71" applyFont="1" applyBorder="1" applyProtection="1"/>
    <xf numFmtId="0" fontId="67" fillId="0" borderId="31" xfId="71" applyFont="1" applyFill="1" applyBorder="1" applyProtection="1"/>
    <xf numFmtId="0" fontId="33" fillId="0" borderId="0" xfId="71" applyFont="1" applyFill="1" applyBorder="1" applyProtection="1"/>
    <xf numFmtId="0" fontId="34" fillId="15" borderId="0" xfId="71" applyFont="1" applyFill="1" applyBorder="1" applyProtection="1"/>
    <xf numFmtId="0" fontId="22" fillId="23" borderId="12" xfId="0" applyFont="1" applyFill="1" applyBorder="1" applyAlignment="1" applyProtection="1">
      <alignment horizontal="center" vertical="center"/>
    </xf>
    <xf numFmtId="0" fontId="21" fillId="0" borderId="12" xfId="0" applyFont="1" applyBorder="1" applyAlignment="1">
      <alignment vertical="top" wrapText="1"/>
    </xf>
    <xf numFmtId="0" fontId="22" fillId="0" borderId="12" xfId="0" applyFont="1" applyBorder="1" applyAlignment="1">
      <alignment vertical="top" wrapText="1"/>
    </xf>
    <xf numFmtId="0" fontId="16" fillId="15" borderId="0" xfId="0" applyFont="1" applyFill="1"/>
    <xf numFmtId="0" fontId="21" fillId="27" borderId="12" xfId="0" applyFont="1" applyFill="1" applyBorder="1" applyAlignment="1">
      <alignment vertical="top"/>
    </xf>
    <xf numFmtId="0" fontId="21" fillId="0" borderId="12" xfId="0" applyFont="1" applyBorder="1" applyAlignment="1">
      <alignment vertical="top"/>
    </xf>
    <xf numFmtId="0" fontId="22" fillId="0" borderId="12" xfId="0" applyFont="1" applyBorder="1" applyAlignment="1">
      <alignment vertical="top"/>
    </xf>
    <xf numFmtId="17" fontId="21" fillId="0" borderId="12" xfId="0" quotePrefix="1" applyNumberFormat="1" applyFont="1" applyBorder="1" applyAlignment="1">
      <alignment vertical="top" wrapText="1"/>
    </xf>
    <xf numFmtId="0" fontId="21" fillId="27" borderId="12" xfId="0" applyFont="1" applyFill="1" applyBorder="1" applyAlignment="1">
      <alignment vertical="center" wrapText="1"/>
    </xf>
    <xf numFmtId="0" fontId="21" fillId="0" borderId="12" xfId="0" applyFont="1" applyBorder="1" applyAlignment="1">
      <alignment vertical="center" wrapText="1"/>
    </xf>
    <xf numFmtId="0" fontId="22" fillId="0" borderId="12" xfId="0" applyFont="1" applyBorder="1" applyAlignment="1">
      <alignment vertical="center" wrapText="1"/>
    </xf>
    <xf numFmtId="0" fontId="22" fillId="15" borderId="12" xfId="0" applyFont="1" applyFill="1" applyBorder="1" applyAlignment="1">
      <alignment vertical="top"/>
    </xf>
    <xf numFmtId="0" fontId="22" fillId="15" borderId="12" xfId="0" applyFont="1" applyFill="1" applyBorder="1" applyAlignment="1">
      <alignment vertical="top" wrapText="1"/>
    </xf>
    <xf numFmtId="0" fontId="22" fillId="21" borderId="29" xfId="0" applyFont="1" applyFill="1" applyBorder="1" applyAlignment="1" applyProtection="1">
      <alignment horizontal="center"/>
    </xf>
    <xf numFmtId="0" fontId="60" fillId="9" borderId="0" xfId="0" applyFont="1" applyFill="1" applyBorder="1" applyAlignment="1" applyProtection="1">
      <alignment horizontal="left" vertical="center" wrapText="1"/>
    </xf>
    <xf numFmtId="4" fontId="0" fillId="0" borderId="0" xfId="0" applyNumberFormat="1" applyBorder="1" applyAlignment="1" applyProtection="1">
      <alignment horizontal="right"/>
    </xf>
    <xf numFmtId="4" fontId="0" fillId="0" borderId="20" xfId="0" applyNumberFormat="1" applyBorder="1" applyAlignment="1" applyProtection="1">
      <alignment horizontal="right"/>
    </xf>
    <xf numFmtId="2" fontId="0" fillId="0" borderId="0" xfId="0" applyNumberFormat="1" applyBorder="1" applyAlignment="1" applyProtection="1">
      <alignment horizontal="right"/>
    </xf>
    <xf numFmtId="2" fontId="0" fillId="0" borderId="20" xfId="0" applyNumberFormat="1" applyBorder="1" applyAlignment="1" applyProtection="1">
      <alignment horizontal="right"/>
    </xf>
    <xf numFmtId="0" fontId="49" fillId="0" borderId="0" xfId="0" applyFont="1"/>
    <xf numFmtId="9" fontId="0" fillId="0" borderId="0" xfId="86" applyFont="1" applyBorder="1" applyAlignment="1" applyProtection="1">
      <alignment horizontal="right"/>
    </xf>
    <xf numFmtId="9" fontId="0" fillId="0" borderId="20" xfId="86" applyFont="1" applyBorder="1" applyAlignment="1" applyProtection="1">
      <alignment horizontal="right"/>
    </xf>
    <xf numFmtId="9" fontId="0" fillId="0" borderId="18" xfId="86" applyFont="1" applyBorder="1" applyAlignment="1" applyProtection="1">
      <alignment horizontal="right"/>
    </xf>
    <xf numFmtId="9" fontId="0" fillId="0" borderId="19" xfId="86" applyFont="1" applyBorder="1" applyAlignment="1" applyProtection="1">
      <alignment horizontal="right"/>
    </xf>
    <xf numFmtId="9" fontId="0" fillId="0" borderId="23" xfId="86" applyNumberFormat="1" applyFont="1" applyBorder="1" applyAlignment="1" applyProtection="1">
      <alignment horizontal="right"/>
    </xf>
    <xf numFmtId="0" fontId="24" fillId="15" borderId="0" xfId="0" applyFont="1" applyFill="1" applyBorder="1" applyAlignment="1" applyProtection="1">
      <alignment horizontal="left" vertical="top" wrapText="1"/>
    </xf>
    <xf numFmtId="3" fontId="22" fillId="15" borderId="23" xfId="4" applyNumberFormat="1" applyFont="1" applyFill="1" applyBorder="1" applyAlignment="1" applyProtection="1">
      <alignment horizontal="right"/>
    </xf>
    <xf numFmtId="3" fontId="22" fillId="15" borderId="25" xfId="4" applyNumberFormat="1" applyFont="1" applyFill="1" applyBorder="1" applyAlignment="1" applyProtection="1">
      <alignment horizontal="right"/>
    </xf>
    <xf numFmtId="17" fontId="21" fillId="27" borderId="12" xfId="0" quotePrefix="1" applyNumberFormat="1" applyFont="1" applyFill="1" applyBorder="1" applyAlignment="1">
      <alignment vertical="center" wrapText="1"/>
    </xf>
    <xf numFmtId="0" fontId="25" fillId="0" borderId="0" xfId="0" applyNumberFormat="1" applyFont="1" applyFill="1" applyBorder="1" applyAlignment="1" applyProtection="1">
      <alignment horizontal="right"/>
    </xf>
    <xf numFmtId="0" fontId="22" fillId="15" borderId="0" xfId="0" applyFont="1" applyFill="1" applyBorder="1" applyAlignment="1" applyProtection="1">
      <alignment horizontal="right" wrapText="1"/>
    </xf>
    <xf numFmtId="171" fontId="21" fillId="15" borderId="14" xfId="0" applyNumberFormat="1" applyFont="1" applyFill="1" applyBorder="1" applyAlignment="1" applyProtection="1">
      <alignment horizontal="right"/>
    </xf>
    <xf numFmtId="171" fontId="22" fillId="15" borderId="15" xfId="0" applyNumberFormat="1" applyFont="1" applyFill="1" applyBorder="1" applyAlignment="1" applyProtection="1">
      <alignment horizontal="right"/>
    </xf>
    <xf numFmtId="3" fontId="33" fillId="15" borderId="0" xfId="0" applyNumberFormat="1" applyFont="1" applyFill="1" applyBorder="1" applyAlignment="1" applyProtection="1">
      <alignment horizontal="right"/>
    </xf>
    <xf numFmtId="0" fontId="58" fillId="28" borderId="12" xfId="72" applyFont="1" applyFill="1" applyBorder="1" applyAlignment="1" applyProtection="1">
      <alignment horizontal="center" vertical="center" wrapText="1"/>
    </xf>
    <xf numFmtId="3" fontId="25" fillId="15" borderId="0" xfId="0" applyNumberFormat="1" applyFont="1" applyFill="1" applyBorder="1" applyAlignment="1" applyProtection="1">
      <alignment horizontal="right"/>
    </xf>
    <xf numFmtId="3" fontId="25" fillId="15" borderId="31" xfId="0" applyNumberFormat="1" applyFont="1" applyFill="1" applyBorder="1" applyAlignment="1" applyProtection="1">
      <alignment horizontal="center"/>
    </xf>
    <xf numFmtId="0" fontId="66" fillId="0" borderId="27" xfId="71" applyFont="1" applyBorder="1" applyProtection="1"/>
    <xf numFmtId="0" fontId="22" fillId="15" borderId="0" xfId="0" applyFont="1" applyFill="1" applyBorder="1" applyAlignment="1" applyProtection="1">
      <alignment horizontal="left" vertical="center"/>
    </xf>
    <xf numFmtId="0" fontId="21" fillId="0" borderId="12" xfId="0" applyFont="1" applyBorder="1" applyAlignment="1">
      <alignment horizontal="left" vertical="top" wrapText="1"/>
    </xf>
    <xf numFmtId="0" fontId="21" fillId="0" borderId="12" xfId="0" applyFont="1" applyBorder="1" applyAlignment="1">
      <alignment horizontal="center" vertical="top" wrapText="1"/>
    </xf>
    <xf numFmtId="0" fontId="22" fillId="0" borderId="12" xfId="0" applyFont="1" applyBorder="1" applyAlignment="1">
      <alignment horizontal="left" vertical="top" wrapText="1"/>
    </xf>
    <xf numFmtId="0" fontId="22" fillId="0" borderId="12" xfId="0" applyFont="1" applyBorder="1" applyAlignment="1">
      <alignment horizontal="center" vertical="top" wrapText="1"/>
    </xf>
    <xf numFmtId="0" fontId="69" fillId="17" borderId="12" xfId="0" applyFont="1" applyFill="1" applyBorder="1" applyAlignment="1">
      <alignment horizontal="center" vertical="center" wrapText="1"/>
    </xf>
    <xf numFmtId="0" fontId="21" fillId="27" borderId="12" xfId="0" applyFont="1" applyFill="1" applyBorder="1" applyAlignment="1">
      <alignment horizontal="left" vertical="top"/>
    </xf>
    <xf numFmtId="0" fontId="21" fillId="27" borderId="12" xfId="0" applyFont="1" applyFill="1" applyBorder="1" applyAlignment="1">
      <alignment horizontal="center" vertical="top" wrapText="1"/>
    </xf>
    <xf numFmtId="0" fontId="22" fillId="0" borderId="0" xfId="0" applyFont="1" applyFill="1" applyBorder="1" applyProtection="1"/>
    <xf numFmtId="171" fontId="21" fillId="15" borderId="0" xfId="0" applyNumberFormat="1" applyFont="1" applyFill="1" applyBorder="1" applyAlignment="1" applyProtection="1">
      <alignment horizontal="right"/>
    </xf>
    <xf numFmtId="171" fontId="22" fillId="15" borderId="0" xfId="0" applyNumberFormat="1" applyFont="1" applyFill="1" applyBorder="1" applyAlignment="1" applyProtection="1">
      <alignment horizontal="right"/>
    </xf>
    <xf numFmtId="0" fontId="22" fillId="15" borderId="18" xfId="0" applyFont="1" applyFill="1" applyBorder="1" applyAlignment="1" applyProtection="1">
      <alignment horizontal="right"/>
    </xf>
    <xf numFmtId="0" fontId="26" fillId="15" borderId="0" xfId="0" applyFont="1" applyFill="1" applyBorder="1" applyAlignment="1" applyProtection="1">
      <alignment horizontal="center"/>
    </xf>
    <xf numFmtId="0" fontId="33" fillId="15" borderId="18" xfId="0" applyFont="1" applyFill="1" applyBorder="1" applyProtection="1"/>
    <xf numFmtId="165" fontId="21" fillId="0" borderId="31" xfId="4" applyFont="1" applyBorder="1" applyAlignment="1" applyProtection="1">
      <alignment horizontal="right"/>
    </xf>
    <xf numFmtId="0" fontId="22" fillId="15" borderId="0" xfId="0" applyFont="1" applyFill="1" applyBorder="1" applyAlignment="1" applyProtection="1">
      <alignment horizontal="right"/>
    </xf>
    <xf numFmtId="0" fontId="21" fillId="15" borderId="0" xfId="0" applyFont="1" applyFill="1" applyBorder="1" applyAlignment="1" applyProtection="1">
      <alignment horizontal="right"/>
    </xf>
    <xf numFmtId="166" fontId="22" fillId="15" borderId="0" xfId="0" applyNumberFormat="1" applyFont="1" applyFill="1" applyBorder="1" applyAlignment="1" applyProtection="1">
      <alignment horizontal="right"/>
    </xf>
    <xf numFmtId="0" fontId="22" fillId="15" borderId="18" xfId="0" applyFont="1" applyFill="1" applyBorder="1" applyAlignment="1" applyProtection="1">
      <alignment horizontal="right" wrapText="1"/>
    </xf>
    <xf numFmtId="169" fontId="0" fillId="0" borderId="0" xfId="4" applyNumberFormat="1" applyFont="1" applyBorder="1" applyAlignment="1" applyProtection="1">
      <alignment horizontal="right"/>
    </xf>
    <xf numFmtId="169" fontId="0" fillId="0" borderId="20" xfId="4" applyNumberFormat="1" applyFont="1" applyBorder="1" applyAlignment="1" applyProtection="1">
      <alignment horizontal="right"/>
    </xf>
    <xf numFmtId="9" fontId="70" fillId="0" borderId="0" xfId="86" applyFont="1" applyBorder="1" applyAlignment="1" applyProtection="1">
      <alignment horizontal="right"/>
    </xf>
    <xf numFmtId="9" fontId="70" fillId="0" borderId="20" xfId="86" applyFont="1" applyBorder="1" applyAlignment="1" applyProtection="1">
      <alignment horizontal="right"/>
    </xf>
    <xf numFmtId="0" fontId="61" fillId="9" borderId="0" xfId="71" applyFont="1" applyFill="1" applyBorder="1" applyAlignment="1" applyProtection="1">
      <alignment horizontal="left"/>
      <protection locked="0"/>
    </xf>
    <xf numFmtId="0" fontId="22" fillId="15" borderId="0" xfId="0" applyFont="1" applyFill="1" applyBorder="1" applyAlignment="1" applyProtection="1">
      <alignment vertical="center"/>
    </xf>
    <xf numFmtId="0" fontId="16" fillId="0" borderId="0" xfId="0" applyFont="1" applyBorder="1" applyProtection="1"/>
    <xf numFmtId="0" fontId="16" fillId="0" borderId="0" xfId="0" applyFont="1" applyProtection="1"/>
    <xf numFmtId="166" fontId="22" fillId="0" borderId="18" xfId="0" applyNumberFormat="1" applyFont="1" applyBorder="1" applyAlignment="1" applyProtection="1">
      <alignment horizontal="right"/>
    </xf>
    <xf numFmtId="0" fontId="21" fillId="0" borderId="0" xfId="0" applyFont="1" applyBorder="1" applyAlignment="1" applyProtection="1">
      <alignment horizontal="right"/>
    </xf>
    <xf numFmtId="0" fontId="0" fillId="15" borderId="0" xfId="0" applyFill="1" applyAlignment="1">
      <alignment horizontal="left"/>
    </xf>
    <xf numFmtId="0" fontId="0" fillId="15" borderId="0" xfId="0" applyFill="1" applyProtection="1">
      <protection locked="0"/>
    </xf>
    <xf numFmtId="0" fontId="0" fillId="15" borderId="0" xfId="0" applyFill="1" applyBorder="1" applyAlignment="1">
      <alignment horizontal="left"/>
    </xf>
    <xf numFmtId="0" fontId="0" fillId="15" borderId="20" xfId="0" applyFill="1" applyBorder="1" applyAlignment="1">
      <alignment horizontal="left"/>
    </xf>
    <xf numFmtId="0" fontId="0" fillId="15" borderId="18" xfId="0" applyFill="1" applyBorder="1"/>
    <xf numFmtId="0" fontId="0" fillId="15" borderId="19" xfId="0" applyFill="1" applyBorder="1"/>
    <xf numFmtId="3" fontId="22" fillId="15" borderId="14" xfId="0" applyNumberFormat="1" applyFont="1" applyFill="1" applyBorder="1" applyAlignment="1" applyProtection="1">
      <alignment horizontal="right"/>
    </xf>
    <xf numFmtId="171" fontId="22" fillId="15" borderId="14" xfId="0" applyNumberFormat="1" applyFont="1" applyFill="1" applyBorder="1" applyAlignment="1" applyProtection="1">
      <alignment horizontal="right"/>
    </xf>
    <xf numFmtId="10" fontId="22" fillId="15" borderId="15" xfId="86" applyNumberFormat="1" applyFont="1" applyFill="1" applyBorder="1" applyAlignment="1" applyProtection="1">
      <alignment horizontal="right"/>
    </xf>
    <xf numFmtId="171" fontId="22" fillId="15" borderId="24" xfId="0" applyNumberFormat="1" applyFont="1" applyFill="1" applyBorder="1" applyAlignment="1" applyProtection="1">
      <alignment horizontal="right"/>
    </xf>
    <xf numFmtId="0" fontId="26" fillId="15" borderId="23" xfId="0" applyFont="1" applyFill="1" applyBorder="1" applyAlignment="1" applyProtection="1">
      <alignment horizontal="left" vertical="center"/>
    </xf>
    <xf numFmtId="0" fontId="21" fillId="15" borderId="0" xfId="71" applyFont="1" applyFill="1" applyProtection="1"/>
    <xf numFmtId="0" fontId="61" fillId="15" borderId="0" xfId="71" applyFont="1" applyFill="1" applyBorder="1" applyAlignment="1" applyProtection="1">
      <alignment horizontal="left"/>
    </xf>
    <xf numFmtId="0" fontId="0" fillId="0" borderId="0" xfId="0" applyAlignment="1" applyProtection="1">
      <alignment horizontal="left"/>
    </xf>
    <xf numFmtId="0" fontId="44" fillId="0" borderId="23" xfId="0" applyFont="1" applyBorder="1" applyAlignment="1" applyProtection="1">
      <alignment horizontal="right"/>
    </xf>
    <xf numFmtId="0" fontId="44" fillId="0" borderId="25" xfId="0" applyFont="1" applyBorder="1" applyAlignment="1" applyProtection="1">
      <alignment horizontal="right"/>
    </xf>
    <xf numFmtId="0" fontId="24" fillId="15" borderId="20" xfId="0" applyFont="1" applyFill="1" applyBorder="1" applyAlignment="1" applyProtection="1">
      <alignment horizontal="left"/>
    </xf>
    <xf numFmtId="9" fontId="62" fillId="15" borderId="0" xfId="86" applyFont="1" applyFill="1" applyBorder="1" applyAlignment="1" applyProtection="1">
      <alignment horizontal="center"/>
    </xf>
    <xf numFmtId="9" fontId="62" fillId="15" borderId="18" xfId="86" applyFont="1" applyFill="1" applyBorder="1" applyAlignment="1" applyProtection="1">
      <alignment horizontal="center"/>
    </xf>
    <xf numFmtId="3" fontId="63" fillId="15" borderId="0" xfId="0" applyNumberFormat="1" applyFont="1" applyFill="1" applyAlignment="1" applyProtection="1">
      <alignment horizontal="center"/>
    </xf>
    <xf numFmtId="9" fontId="63" fillId="15" borderId="0" xfId="86" applyFont="1" applyFill="1" applyBorder="1" applyAlignment="1" applyProtection="1">
      <alignment horizontal="center"/>
    </xf>
    <xf numFmtId="3" fontId="62" fillId="15" borderId="0" xfId="4" applyNumberFormat="1" applyFont="1" applyFill="1" applyBorder="1" applyAlignment="1" applyProtection="1">
      <alignment horizontal="center"/>
    </xf>
    <xf numFmtId="3" fontId="62" fillId="15" borderId="0" xfId="4" applyNumberFormat="1" applyFont="1" applyFill="1" applyProtection="1"/>
    <xf numFmtId="9" fontId="63" fillId="15" borderId="14" xfId="86" applyFont="1" applyFill="1" applyBorder="1" applyAlignment="1" applyProtection="1">
      <alignment horizontal="center"/>
    </xf>
    <xf numFmtId="3" fontId="62" fillId="20" borderId="0" xfId="4" applyNumberFormat="1" applyFont="1" applyFill="1" applyBorder="1" applyAlignment="1" applyProtection="1">
      <alignment horizontal="center"/>
    </xf>
    <xf numFmtId="170" fontId="63" fillId="15" borderId="0" xfId="4" applyNumberFormat="1" applyFont="1" applyFill="1" applyBorder="1" applyAlignment="1" applyProtection="1">
      <alignment horizontal="center"/>
    </xf>
    <xf numFmtId="3" fontId="63" fillId="15" borderId="18" xfId="4" applyNumberFormat="1" applyFont="1" applyFill="1" applyBorder="1" applyAlignment="1" applyProtection="1">
      <alignment horizontal="center"/>
    </xf>
    <xf numFmtId="9" fontId="63" fillId="15" borderId="18" xfId="86" applyFont="1" applyFill="1" applyBorder="1" applyAlignment="1" applyProtection="1">
      <alignment horizontal="center"/>
    </xf>
    <xf numFmtId="3" fontId="62" fillId="20" borderId="0" xfId="4" applyNumberFormat="1" applyFont="1" applyFill="1" applyBorder="1" applyProtection="1"/>
    <xf numFmtId="3" fontId="62" fillId="15" borderId="0" xfId="4" applyNumberFormat="1" applyFont="1" applyFill="1" applyAlignment="1" applyProtection="1">
      <alignment horizontal="center"/>
    </xf>
    <xf numFmtId="3" fontId="62" fillId="15" borderId="18" xfId="4" applyNumberFormat="1" applyFont="1" applyFill="1" applyBorder="1" applyProtection="1"/>
    <xf numFmtId="3" fontId="63" fillId="20" borderId="0" xfId="4" applyNumberFormat="1" applyFont="1" applyFill="1" applyBorder="1" applyAlignment="1" applyProtection="1">
      <alignment horizontal="center"/>
    </xf>
    <xf numFmtId="3" fontId="63" fillId="20" borderId="18" xfId="4" applyNumberFormat="1" applyFont="1" applyFill="1" applyBorder="1" applyProtection="1"/>
    <xf numFmtId="0" fontId="63" fillId="15" borderId="0" xfId="0" applyFont="1" applyFill="1" applyAlignment="1" applyProtection="1">
      <alignment horizontal="center"/>
    </xf>
    <xf numFmtId="0" fontId="31" fillId="15" borderId="0" xfId="0" applyFont="1" applyFill="1" applyBorder="1" applyProtection="1"/>
    <xf numFmtId="0" fontId="31" fillId="15" borderId="20" xfId="0" applyFont="1" applyFill="1" applyBorder="1" applyProtection="1"/>
    <xf numFmtId="3" fontId="22" fillId="15" borderId="27" xfId="4" applyNumberFormat="1" applyFont="1" applyFill="1" applyBorder="1" applyAlignment="1" applyProtection="1">
      <alignment horizontal="right"/>
    </xf>
    <xf numFmtId="0" fontId="22" fillId="15" borderId="18" xfId="0" applyFont="1" applyFill="1" applyBorder="1" applyProtection="1"/>
    <xf numFmtId="0" fontId="54" fillId="15" borderId="0" xfId="0" applyFont="1" applyFill="1" applyBorder="1" applyProtection="1"/>
    <xf numFmtId="0" fontId="0" fillId="15" borderId="0" xfId="0" applyFill="1" applyAlignment="1" applyProtection="1">
      <alignment horizontal="left"/>
    </xf>
    <xf numFmtId="0" fontId="22" fillId="15" borderId="0" xfId="0" applyFont="1" applyFill="1" applyBorder="1" applyAlignment="1" applyProtection="1">
      <alignment horizontal="left" vertical="center" wrapText="1"/>
    </xf>
    <xf numFmtId="3" fontId="23" fillId="25" borderId="0" xfId="0" applyNumberFormat="1" applyFont="1" applyFill="1" applyBorder="1" applyProtection="1">
      <protection locked="0"/>
    </xf>
    <xf numFmtId="10" fontId="23" fillId="25" borderId="0" xfId="86" applyNumberFormat="1" applyFont="1" applyFill="1" applyBorder="1" applyProtection="1">
      <protection locked="0"/>
    </xf>
    <xf numFmtId="3" fontId="71" fillId="25" borderId="0" xfId="0" applyNumberFormat="1" applyFont="1" applyFill="1" applyBorder="1" applyProtection="1">
      <protection locked="0"/>
    </xf>
    <xf numFmtId="0" fontId="71" fillId="25" borderId="0" xfId="86" applyNumberFormat="1" applyFont="1" applyFill="1" applyBorder="1" applyAlignment="1" applyProtection="1">
      <alignment horizontal="right"/>
      <protection locked="0"/>
    </xf>
    <xf numFmtId="171" fontId="71" fillId="25" borderId="0" xfId="0" applyNumberFormat="1" applyFont="1" applyFill="1" applyBorder="1" applyProtection="1">
      <protection locked="0"/>
    </xf>
    <xf numFmtId="9" fontId="71" fillId="25" borderId="0" xfId="86" applyFont="1" applyFill="1" applyBorder="1" applyAlignment="1" applyProtection="1">
      <alignment horizontal="right"/>
    </xf>
    <xf numFmtId="3" fontId="71" fillId="25" borderId="18" xfId="0" applyNumberFormat="1" applyFont="1" applyFill="1" applyBorder="1" applyProtection="1">
      <protection locked="0"/>
    </xf>
    <xf numFmtId="171" fontId="71" fillId="25" borderId="0" xfId="0" applyNumberFormat="1" applyFont="1" applyFill="1" applyBorder="1" applyAlignment="1" applyProtection="1">
      <alignment horizontal="right"/>
      <protection locked="0"/>
    </xf>
    <xf numFmtId="0" fontId="21" fillId="0" borderId="0" xfId="0" applyFont="1"/>
    <xf numFmtId="3" fontId="63" fillId="20" borderId="0" xfId="4" applyNumberFormat="1" applyFont="1" applyFill="1" applyBorder="1" applyProtection="1"/>
    <xf numFmtId="9" fontId="0" fillId="0" borderId="25" xfId="86" applyNumberFormat="1" applyFont="1" applyBorder="1" applyAlignment="1" applyProtection="1">
      <alignment horizontal="right"/>
    </xf>
    <xf numFmtId="0" fontId="0" fillId="15" borderId="0" xfId="0" applyFill="1" applyProtection="1"/>
    <xf numFmtId="167" fontId="0" fillId="0" borderId="0" xfId="86" applyNumberFormat="1" applyFont="1" applyBorder="1" applyAlignment="1" applyProtection="1">
      <alignment horizontal="right"/>
    </xf>
    <xf numFmtId="167" fontId="0" fillId="0" borderId="20" xfId="86" applyNumberFormat="1" applyFont="1" applyBorder="1" applyAlignment="1" applyProtection="1">
      <alignment horizontal="right"/>
    </xf>
    <xf numFmtId="3" fontId="23" fillId="0" borderId="0" xfId="4" applyNumberFormat="1" applyFont="1" applyFill="1" applyBorder="1" applyProtection="1"/>
    <xf numFmtId="3" fontId="23" fillId="0" borderId="20" xfId="4" applyNumberFormat="1" applyFont="1" applyFill="1" applyBorder="1" applyProtection="1"/>
    <xf numFmtId="0" fontId="65" fillId="0" borderId="0" xfId="71" applyFont="1" applyBorder="1" applyProtection="1"/>
    <xf numFmtId="0" fontId="61" fillId="0" borderId="0" xfId="71" applyFont="1" applyBorder="1" applyProtection="1"/>
    <xf numFmtId="0" fontId="61" fillId="0" borderId="0" xfId="71" applyFont="1" applyProtection="1"/>
    <xf numFmtId="0" fontId="21" fillId="0" borderId="25" xfId="71" applyFont="1" applyBorder="1" applyProtection="1"/>
    <xf numFmtId="0" fontId="73" fillId="0" borderId="0" xfId="71" applyFont="1" applyProtection="1"/>
    <xf numFmtId="0" fontId="61" fillId="0" borderId="0" xfId="71" applyFont="1" applyBorder="1" applyProtection="1">
      <protection locked="0"/>
    </xf>
    <xf numFmtId="0" fontId="61" fillId="0" borderId="0" xfId="71" applyFont="1" applyProtection="1">
      <protection locked="0"/>
    </xf>
    <xf numFmtId="0" fontId="21" fillId="0" borderId="0" xfId="71" applyFont="1" applyBorder="1" applyAlignment="1" applyProtection="1">
      <alignment horizontal="left"/>
    </xf>
    <xf numFmtId="0" fontId="21" fillId="27" borderId="12" xfId="0" applyFont="1" applyFill="1" applyBorder="1" applyAlignment="1">
      <alignment horizontal="center" vertical="top"/>
    </xf>
    <xf numFmtId="0" fontId="21" fillId="0" borderId="12" xfId="0" applyFont="1" applyBorder="1" applyAlignment="1">
      <alignment horizontal="center" vertical="top"/>
    </xf>
    <xf numFmtId="0" fontId="21" fillId="0" borderId="16" xfId="0" applyFont="1" applyBorder="1" applyAlignment="1">
      <alignment horizontal="center" vertical="top"/>
    </xf>
    <xf numFmtId="0" fontId="21" fillId="15" borderId="17" xfId="0" applyFont="1" applyFill="1" applyBorder="1" applyAlignment="1">
      <alignment horizontal="center" vertical="top"/>
    </xf>
    <xf numFmtId="0" fontId="21" fillId="0" borderId="17" xfId="0" applyFont="1" applyBorder="1" applyAlignment="1">
      <alignment horizontal="center" vertical="top"/>
    </xf>
    <xf numFmtId="0" fontId="21" fillId="15" borderId="16" xfId="0" applyFont="1" applyFill="1" applyBorder="1" applyAlignment="1">
      <alignment horizontal="center" vertical="top"/>
    </xf>
    <xf numFmtId="0" fontId="21" fillId="27" borderId="17" xfId="0" applyFont="1" applyFill="1" applyBorder="1" applyAlignment="1">
      <alignment horizontal="center" vertical="top"/>
    </xf>
    <xf numFmtId="0" fontId="21" fillId="27" borderId="16" xfId="0" applyFont="1" applyFill="1" applyBorder="1" applyAlignment="1">
      <alignment horizontal="center" vertical="top"/>
    </xf>
    <xf numFmtId="0" fontId="21" fillId="15" borderId="12" xfId="0" applyFont="1" applyFill="1" applyBorder="1" applyAlignment="1">
      <alignment horizontal="center" vertical="top"/>
    </xf>
    <xf numFmtId="0" fontId="21" fillId="27" borderId="12" xfId="0" applyFont="1" applyFill="1" applyBorder="1" applyAlignment="1">
      <alignment vertical="top" wrapText="1"/>
    </xf>
    <xf numFmtId="0" fontId="21" fillId="15" borderId="25" xfId="0" applyFont="1" applyFill="1" applyBorder="1" applyProtection="1"/>
    <xf numFmtId="0" fontId="25" fillId="15" borderId="20" xfId="0" applyFont="1" applyFill="1" applyBorder="1" applyAlignment="1" applyProtection="1">
      <alignment horizontal="right"/>
    </xf>
    <xf numFmtId="0" fontId="25" fillId="0" borderId="20" xfId="0" applyNumberFormat="1" applyFont="1" applyFill="1" applyBorder="1" applyAlignment="1" applyProtection="1">
      <alignment horizontal="right"/>
    </xf>
    <xf numFmtId="0" fontId="25" fillId="0" borderId="19" xfId="0" applyNumberFormat="1" applyFont="1" applyFill="1" applyBorder="1" applyAlignment="1" applyProtection="1">
      <alignment horizontal="center"/>
    </xf>
    <xf numFmtId="0" fontId="0" fillId="0" borderId="14" xfId="0" applyBorder="1" applyAlignment="1" applyProtection="1">
      <alignment horizontal="center"/>
    </xf>
    <xf numFmtId="0" fontId="0" fillId="0" borderId="21" xfId="0" applyBorder="1" applyAlignment="1" applyProtection="1">
      <alignment horizontal="center"/>
    </xf>
    <xf numFmtId="166" fontId="22" fillId="22" borderId="21" xfId="71" applyNumberFormat="1" applyFont="1" applyFill="1" applyBorder="1" applyAlignment="1" applyProtection="1">
      <alignment horizontal="center"/>
    </xf>
    <xf numFmtId="3" fontId="25" fillId="15" borderId="20" xfId="0" applyNumberFormat="1" applyFont="1" applyFill="1" applyBorder="1" applyAlignment="1" applyProtection="1">
      <alignment horizontal="center"/>
    </xf>
    <xf numFmtId="169" fontId="25" fillId="15" borderId="0" xfId="4" applyNumberFormat="1" applyFont="1" applyFill="1" applyBorder="1" applyAlignment="1" applyProtection="1">
      <alignment horizontal="right"/>
    </xf>
    <xf numFmtId="3" fontId="23" fillId="25" borderId="18" xfId="4" applyNumberFormat="1" applyFont="1" applyFill="1" applyBorder="1" applyAlignment="1" applyProtection="1">
      <alignment horizontal="right"/>
      <protection locked="0"/>
    </xf>
    <xf numFmtId="3" fontId="23" fillId="25" borderId="19" xfId="4" applyNumberFormat="1" applyFont="1" applyFill="1" applyBorder="1" applyAlignment="1" applyProtection="1">
      <alignment horizontal="right"/>
      <protection locked="0"/>
    </xf>
    <xf numFmtId="171" fontId="56" fillId="15" borderId="0" xfId="0" applyNumberFormat="1" applyFont="1" applyFill="1" applyBorder="1" applyAlignment="1" applyProtection="1">
      <alignment wrapText="1"/>
    </xf>
    <xf numFmtId="3" fontId="33" fillId="15" borderId="0" xfId="0" applyNumberFormat="1" applyFont="1" applyFill="1" applyBorder="1" applyProtection="1"/>
    <xf numFmtId="0" fontId="25" fillId="15" borderId="0" xfId="0" applyFont="1" applyFill="1" applyAlignment="1" applyProtection="1">
      <alignment horizontal="center"/>
    </xf>
    <xf numFmtId="0" fontId="21" fillId="24" borderId="31" xfId="0" applyFont="1" applyFill="1" applyBorder="1" applyProtection="1">
      <protection locked="0"/>
    </xf>
    <xf numFmtId="0" fontId="29" fillId="24" borderId="31" xfId="0" applyFont="1" applyFill="1" applyBorder="1" applyProtection="1">
      <protection locked="0"/>
    </xf>
    <xf numFmtId="0" fontId="22" fillId="24" borderId="31" xfId="0" applyFont="1" applyFill="1" applyBorder="1" applyProtection="1">
      <protection locked="0"/>
    </xf>
    <xf numFmtId="0" fontId="28" fillId="24" borderId="31" xfId="0" applyFont="1" applyFill="1" applyBorder="1" applyProtection="1">
      <protection locked="0"/>
    </xf>
    <xf numFmtId="0" fontId="21" fillId="24" borderId="31" xfId="0" applyFont="1" applyFill="1" applyBorder="1" applyAlignment="1" applyProtection="1">
      <alignment horizontal="left"/>
      <protection locked="0"/>
    </xf>
    <xf numFmtId="0" fontId="21" fillId="24" borderId="31" xfId="0" applyFont="1" applyFill="1" applyBorder="1" applyAlignment="1" applyProtection="1">
      <alignment horizontal="left" indent="1"/>
      <protection locked="0"/>
    </xf>
    <xf numFmtId="0" fontId="22" fillId="24" borderId="31" xfId="0" applyFont="1" applyFill="1" applyBorder="1" applyAlignment="1" applyProtection="1">
      <alignment horizontal="left"/>
      <protection locked="0"/>
    </xf>
    <xf numFmtId="3" fontId="21" fillId="24" borderId="31" xfId="0" applyNumberFormat="1" applyFont="1" applyFill="1" applyBorder="1" applyAlignment="1" applyProtection="1">
      <alignment horizontal="left"/>
      <protection locked="0"/>
    </xf>
    <xf numFmtId="0" fontId="24" fillId="24" borderId="31" xfId="0" applyFont="1" applyFill="1" applyBorder="1" applyProtection="1">
      <protection locked="0"/>
    </xf>
    <xf numFmtId="0" fontId="22" fillId="24" borderId="31" xfId="0" applyFont="1" applyFill="1" applyBorder="1" applyAlignment="1" applyProtection="1">
      <alignment horizontal="left" indent="1"/>
      <protection locked="0"/>
    </xf>
    <xf numFmtId="0" fontId="63" fillId="24" borderId="31" xfId="0" applyFont="1" applyFill="1" applyBorder="1" applyAlignment="1" applyProtection="1">
      <alignment horizontal="left" indent="1"/>
      <protection locked="0"/>
    </xf>
    <xf numFmtId="0" fontId="24" fillId="24" borderId="31" xfId="0" applyFont="1" applyFill="1" applyBorder="1" applyAlignment="1" applyProtection="1">
      <alignment horizontal="left"/>
      <protection locked="0"/>
    </xf>
    <xf numFmtId="0" fontId="29" fillId="24" borderId="20" xfId="0" applyFont="1" applyFill="1" applyBorder="1" applyProtection="1">
      <protection locked="0"/>
    </xf>
    <xf numFmtId="0" fontId="21" fillId="24" borderId="31" xfId="0" applyFont="1" applyFill="1" applyBorder="1" applyProtection="1"/>
    <xf numFmtId="0" fontId="24" fillId="24" borderId="31" xfId="0" applyFont="1" applyFill="1" applyBorder="1" applyAlignment="1" applyProtection="1">
      <alignment vertical="top" wrapText="1"/>
      <protection locked="0"/>
    </xf>
    <xf numFmtId="0" fontId="22" fillId="24" borderId="17" xfId="0" applyFont="1" applyFill="1" applyBorder="1" applyAlignment="1" applyProtection="1">
      <alignment horizontal="left"/>
      <protection locked="0"/>
    </xf>
    <xf numFmtId="0" fontId="22" fillId="24" borderId="17" xfId="0" applyFont="1" applyFill="1" applyBorder="1" applyProtection="1">
      <protection locked="0"/>
    </xf>
    <xf numFmtId="0" fontId="63" fillId="24" borderId="16" xfId="0" applyFont="1" applyFill="1" applyBorder="1" applyProtection="1">
      <protection locked="0"/>
    </xf>
    <xf numFmtId="0" fontId="63" fillId="24" borderId="31" xfId="0" applyFont="1" applyFill="1" applyBorder="1" applyProtection="1">
      <protection locked="0"/>
    </xf>
    <xf numFmtId="0" fontId="21" fillId="24" borderId="27" xfId="0" applyFont="1" applyFill="1" applyBorder="1" applyProtection="1">
      <protection locked="0"/>
    </xf>
    <xf numFmtId="0" fontId="31" fillId="24" borderId="31" xfId="0" applyFont="1" applyFill="1" applyBorder="1" applyProtection="1">
      <protection locked="0"/>
    </xf>
    <xf numFmtId="0" fontId="22" fillId="24" borderId="31" xfId="0" applyFont="1" applyFill="1" applyBorder="1" applyAlignment="1" applyProtection="1">
      <alignment wrapText="1"/>
      <protection locked="0"/>
    </xf>
    <xf numFmtId="0" fontId="23" fillId="24" borderId="31" xfId="0" applyFont="1" applyFill="1" applyBorder="1" applyProtection="1">
      <protection locked="0"/>
    </xf>
    <xf numFmtId="0" fontId="62" fillId="24" borderId="31" xfId="0" applyFont="1" applyFill="1" applyBorder="1" applyProtection="1">
      <protection locked="0"/>
    </xf>
    <xf numFmtId="0" fontId="31" fillId="24" borderId="17" xfId="0" applyFont="1" applyFill="1" applyBorder="1" applyProtection="1">
      <protection locked="0"/>
    </xf>
    <xf numFmtId="0" fontId="21" fillId="0" borderId="0" xfId="0" applyFont="1" applyFill="1" applyBorder="1" applyProtection="1"/>
    <xf numFmtId="0" fontId="44" fillId="0" borderId="16" xfId="0" applyFont="1" applyFill="1" applyBorder="1" applyAlignment="1" applyProtection="1">
      <alignment horizontal="center"/>
      <protection locked="0"/>
    </xf>
    <xf numFmtId="0" fontId="22" fillId="0" borderId="17" xfId="0" applyFont="1" applyFill="1" applyBorder="1" applyProtection="1">
      <protection locked="0"/>
    </xf>
    <xf numFmtId="0" fontId="32" fillId="24" borderId="31" xfId="0" applyFont="1" applyFill="1" applyBorder="1" applyProtection="1">
      <protection locked="0"/>
    </xf>
    <xf numFmtId="0" fontId="32" fillId="24" borderId="31" xfId="0" applyFont="1" applyFill="1" applyBorder="1" applyAlignment="1" applyProtection="1">
      <alignment horizontal="left"/>
      <protection locked="0"/>
    </xf>
    <xf numFmtId="0" fontId="21" fillId="24" borderId="31" xfId="0" applyFont="1" applyFill="1" applyBorder="1" applyAlignment="1" applyProtection="1">
      <protection locked="0"/>
    </xf>
    <xf numFmtId="0" fontId="23" fillId="24" borderId="27" xfId="0" applyFont="1" applyFill="1" applyBorder="1" applyProtection="1">
      <protection locked="0"/>
    </xf>
    <xf numFmtId="0" fontId="22" fillId="25" borderId="14" xfId="0" applyFont="1" applyFill="1" applyBorder="1" applyAlignment="1" applyProtection="1">
      <alignment horizontal="center"/>
      <protection locked="0"/>
    </xf>
    <xf numFmtId="0" fontId="110" fillId="36" borderId="15" xfId="72" applyFont="1" applyFill="1" applyBorder="1" applyAlignment="1">
      <alignment horizontal="left" vertical="top" wrapText="1"/>
    </xf>
    <xf numFmtId="0" fontId="111" fillId="36" borderId="15" xfId="72" applyFont="1" applyFill="1" applyBorder="1" applyAlignment="1">
      <alignment horizontal="left" vertical="top" wrapText="1"/>
    </xf>
    <xf numFmtId="0" fontId="110" fillId="0" borderId="15" xfId="72" applyFont="1" applyBorder="1" applyAlignment="1">
      <alignment vertical="top" wrapText="1"/>
    </xf>
    <xf numFmtId="0" fontId="110" fillId="36" borderId="15" xfId="72" applyFont="1" applyFill="1" applyBorder="1" applyAlignment="1">
      <alignment vertical="top" wrapText="1"/>
    </xf>
    <xf numFmtId="0" fontId="112" fillId="0" borderId="0" xfId="72" applyFont="1"/>
    <xf numFmtId="0" fontId="112" fillId="0" borderId="34" xfId="72" applyFont="1" applyBorder="1"/>
    <xf numFmtId="0" fontId="113" fillId="0" borderId="0" xfId="72" applyFont="1"/>
    <xf numFmtId="0" fontId="108" fillId="0" borderId="0" xfId="72"/>
    <xf numFmtId="0" fontId="114" fillId="0" borderId="0" xfId="72" applyFont="1" applyBorder="1" applyAlignment="1">
      <alignment vertical="top" wrapText="1"/>
    </xf>
    <xf numFmtId="0" fontId="114" fillId="0" borderId="18" xfId="72" applyFont="1" applyBorder="1" applyAlignment="1">
      <alignment vertical="top" wrapText="1"/>
    </xf>
    <xf numFmtId="0" fontId="114" fillId="0" borderId="18" xfId="72" applyFont="1" applyBorder="1"/>
    <xf numFmtId="0" fontId="112" fillId="0" borderId="23" xfId="72" applyFont="1" applyBorder="1" applyAlignment="1">
      <alignment vertical="top" wrapText="1"/>
    </xf>
    <xf numFmtId="0" fontId="110" fillId="0" borderId="18" xfId="72" applyFont="1" applyBorder="1" applyAlignment="1">
      <alignment vertical="top" wrapText="1"/>
    </xf>
    <xf numFmtId="0" fontId="115" fillId="0" borderId="0" xfId="72" applyFont="1"/>
    <xf numFmtId="0" fontId="115" fillId="0" borderId="23" xfId="72" applyFont="1" applyBorder="1"/>
    <xf numFmtId="0" fontId="115" fillId="0" borderId="18" xfId="72" applyFont="1" applyBorder="1"/>
    <xf numFmtId="0" fontId="115" fillId="0" borderId="18" xfId="72" applyFont="1" applyBorder="1" applyAlignment="1">
      <alignment vertical="top" wrapText="1"/>
    </xf>
    <xf numFmtId="0" fontId="114" fillId="0" borderId="0" xfId="72" applyFont="1"/>
    <xf numFmtId="0" fontId="112" fillId="0" borderId="23" xfId="72" applyFont="1" applyBorder="1"/>
    <xf numFmtId="0" fontId="110" fillId="0" borderId="18" xfId="72" applyFont="1" applyBorder="1"/>
    <xf numFmtId="0" fontId="115" fillId="0" borderId="23" xfId="72" applyFont="1" applyBorder="1" applyAlignment="1">
      <alignment vertical="top" wrapText="1"/>
    </xf>
    <xf numFmtId="0" fontId="116" fillId="0" borderId="0" xfId="72" applyFont="1"/>
    <xf numFmtId="0" fontId="112" fillId="0" borderId="0" xfId="0" applyFont="1"/>
    <xf numFmtId="0" fontId="114" fillId="0" borderId="0" xfId="0" applyFont="1"/>
    <xf numFmtId="0" fontId="114" fillId="0" borderId="18" xfId="0" applyFont="1" applyBorder="1"/>
    <xf numFmtId="0" fontId="114" fillId="0" borderId="18" xfId="0" applyFont="1" applyBorder="1" applyAlignment="1">
      <alignment vertical="top" wrapText="1"/>
    </xf>
    <xf numFmtId="0" fontId="112" fillId="0" borderId="18" xfId="0" applyFont="1" applyBorder="1"/>
    <xf numFmtId="0" fontId="117" fillId="0" borderId="18" xfId="0" applyFont="1" applyBorder="1" applyAlignment="1">
      <alignment vertical="top" wrapText="1"/>
    </xf>
    <xf numFmtId="0" fontId="115" fillId="0" borderId="18" xfId="0" applyFont="1" applyBorder="1"/>
    <xf numFmtId="0" fontId="115" fillId="0" borderId="18" xfId="0" applyFont="1" applyBorder="1" applyAlignment="1">
      <alignment vertical="top" wrapText="1"/>
    </xf>
    <xf numFmtId="0" fontId="115" fillId="0" borderId="0" xfId="0" applyFont="1"/>
    <xf numFmtId="3" fontId="25" fillId="15" borderId="0" xfId="0" applyNumberFormat="1" applyFont="1" applyFill="1" applyBorder="1" applyAlignment="1" applyProtection="1">
      <alignment horizontal="center"/>
    </xf>
    <xf numFmtId="3" fontId="23" fillId="25" borderId="0" xfId="4" applyNumberFormat="1" applyFont="1" applyFill="1" applyBorder="1" applyProtection="1">
      <protection locked="0"/>
    </xf>
    <xf numFmtId="3" fontId="23" fillId="25" borderId="20" xfId="4" applyNumberFormat="1" applyFont="1" applyFill="1" applyBorder="1" applyProtection="1">
      <protection locked="0"/>
    </xf>
    <xf numFmtId="9" fontId="32" fillId="15" borderId="0" xfId="86" applyFont="1" applyFill="1" applyBorder="1" applyAlignment="1" applyProtection="1">
      <alignment horizontal="center"/>
    </xf>
    <xf numFmtId="9" fontId="62" fillId="15" borderId="14" xfId="86" applyFont="1" applyFill="1" applyBorder="1" applyAlignment="1" applyProtection="1">
      <alignment horizontal="center"/>
    </xf>
    <xf numFmtId="180" fontId="25" fillId="15" borderId="0" xfId="4" applyNumberFormat="1" applyFont="1" applyFill="1" applyBorder="1" applyAlignment="1" applyProtection="1">
      <alignment horizontal="right"/>
    </xf>
    <xf numFmtId="0" fontId="21" fillId="15" borderId="20" xfId="0" applyFont="1" applyFill="1" applyBorder="1" applyAlignment="1" applyProtection="1">
      <alignment horizontal="left" vertical="top" wrapText="1" indent="1"/>
    </xf>
    <xf numFmtId="0" fontId="32" fillId="24" borderId="31" xfId="0" applyFont="1" applyFill="1" applyBorder="1" applyAlignment="1" applyProtection="1">
      <alignment wrapText="1"/>
      <protection locked="0"/>
    </xf>
    <xf numFmtId="180" fontId="33" fillId="15" borderId="0" xfId="0" applyNumberFormat="1" applyFont="1" applyFill="1" applyBorder="1" applyAlignment="1" applyProtection="1">
      <alignment horizontal="right"/>
    </xf>
    <xf numFmtId="180" fontId="21" fillId="15" borderId="0" xfId="0" applyNumberFormat="1" applyFont="1" applyFill="1" applyProtection="1"/>
    <xf numFmtId="180" fontId="22" fillId="15" borderId="25" xfId="0" applyNumberFormat="1" applyFont="1" applyFill="1" applyBorder="1" applyAlignment="1" applyProtection="1">
      <alignment horizontal="center" vertical="center" wrapText="1"/>
    </xf>
    <xf numFmtId="166" fontId="22" fillId="0" borderId="17" xfId="0" applyNumberFormat="1" applyFont="1" applyFill="1" applyBorder="1" applyAlignment="1" applyProtection="1">
      <alignment horizontal="center" vertical="center" wrapText="1"/>
    </xf>
    <xf numFmtId="180" fontId="21" fillId="15" borderId="18" xfId="86" applyNumberFormat="1" applyFont="1" applyFill="1" applyBorder="1" applyAlignment="1" applyProtection="1">
      <alignment horizontal="right"/>
    </xf>
    <xf numFmtId="180" fontId="21" fillId="15" borderId="0" xfId="0" applyNumberFormat="1" applyFont="1" applyFill="1" applyAlignment="1" applyProtection="1">
      <alignment horizontal="right"/>
    </xf>
    <xf numFmtId="180" fontId="21" fillId="20" borderId="23" xfId="4" applyNumberFormat="1" applyFont="1" applyFill="1" applyBorder="1" applyAlignment="1" applyProtection="1">
      <alignment horizontal="right"/>
    </xf>
    <xf numFmtId="4" fontId="14" fillId="0" borderId="0" xfId="0" applyNumberFormat="1" applyFont="1" applyBorder="1" applyAlignment="1" applyProtection="1">
      <alignment horizontal="right"/>
    </xf>
    <xf numFmtId="4" fontId="14" fillId="0" borderId="20" xfId="0" applyNumberFormat="1" applyFont="1" applyBorder="1" applyAlignment="1" applyProtection="1">
      <alignment horizontal="right"/>
    </xf>
    <xf numFmtId="2" fontId="14" fillId="0" borderId="0" xfId="0" applyNumberFormat="1" applyFont="1" applyBorder="1" applyAlignment="1" applyProtection="1">
      <alignment horizontal="right"/>
    </xf>
    <xf numFmtId="2" fontId="14" fillId="0" borderId="20" xfId="0" applyNumberFormat="1" applyFont="1" applyBorder="1" applyAlignment="1" applyProtection="1">
      <alignment horizontal="right"/>
    </xf>
    <xf numFmtId="9" fontId="14" fillId="0" borderId="0" xfId="86" applyFont="1" applyBorder="1" applyAlignment="1" applyProtection="1">
      <alignment horizontal="right"/>
    </xf>
    <xf numFmtId="9" fontId="14" fillId="0" borderId="20" xfId="86" applyFont="1" applyBorder="1" applyAlignment="1" applyProtection="1">
      <alignment horizontal="right"/>
    </xf>
    <xf numFmtId="167" fontId="14" fillId="0" borderId="0" xfId="86" applyNumberFormat="1" applyFont="1" applyBorder="1" applyAlignment="1" applyProtection="1">
      <alignment horizontal="right"/>
    </xf>
    <xf numFmtId="167" fontId="14" fillId="0" borderId="20" xfId="86" applyNumberFormat="1" applyFont="1" applyBorder="1" applyAlignment="1" applyProtection="1">
      <alignment horizontal="right"/>
    </xf>
    <xf numFmtId="169" fontId="14" fillId="0" borderId="0" xfId="4" applyNumberFormat="1" applyFont="1" applyBorder="1" applyAlignment="1" applyProtection="1">
      <alignment horizontal="right"/>
    </xf>
    <xf numFmtId="169" fontId="14" fillId="0" borderId="20" xfId="4" applyNumberFormat="1" applyFont="1" applyBorder="1" applyAlignment="1" applyProtection="1">
      <alignment horizontal="right"/>
    </xf>
    <xf numFmtId="0" fontId="14" fillId="0" borderId="0" xfId="0" applyFont="1" applyBorder="1" applyProtection="1"/>
    <xf numFmtId="169" fontId="25" fillId="15" borderId="31" xfId="4" applyNumberFormat="1" applyFont="1" applyFill="1" applyBorder="1" applyAlignment="1" applyProtection="1">
      <alignment horizontal="center"/>
    </xf>
    <xf numFmtId="169" fontId="25" fillId="15" borderId="17" xfId="4" applyNumberFormat="1" applyFont="1" applyFill="1" applyBorder="1" applyAlignment="1" applyProtection="1">
      <alignment horizontal="center"/>
    </xf>
    <xf numFmtId="0" fontId="113" fillId="0" borderId="18" xfId="72" applyFont="1" applyBorder="1"/>
    <xf numFmtId="0" fontId="112" fillId="37" borderId="0" xfId="72" applyFont="1" applyFill="1"/>
    <xf numFmtId="0" fontId="113" fillId="37" borderId="0" xfId="72" applyFont="1" applyFill="1" applyAlignment="1">
      <alignment horizontal="left" vertical="top"/>
    </xf>
    <xf numFmtId="0" fontId="113" fillId="37" borderId="18" xfId="72" applyFont="1" applyFill="1" applyBorder="1"/>
    <xf numFmtId="0" fontId="0" fillId="0" borderId="0" xfId="0" applyFill="1"/>
    <xf numFmtId="0" fontId="0" fillId="37" borderId="0" xfId="0" applyFill="1"/>
    <xf numFmtId="0" fontId="0" fillId="38" borderId="0" xfId="0" applyFill="1"/>
    <xf numFmtId="0" fontId="0" fillId="0" borderId="0" xfId="0"/>
    <xf numFmtId="0" fontId="113" fillId="0" borderId="0" xfId="72" applyFont="1" applyBorder="1"/>
    <xf numFmtId="0" fontId="112" fillId="0" borderId="23" xfId="221" applyFont="1" applyBorder="1" applyAlignment="1">
      <alignment vertical="top" wrapText="1"/>
    </xf>
    <xf numFmtId="0" fontId="112" fillId="0" borderId="23" xfId="221" applyFont="1" applyBorder="1"/>
    <xf numFmtId="0" fontId="112" fillId="39" borderId="0" xfId="72" applyFont="1" applyFill="1"/>
    <xf numFmtId="0" fontId="114" fillId="39" borderId="0" xfId="72" applyFont="1" applyFill="1"/>
    <xf numFmtId="0" fontId="114" fillId="39" borderId="18" xfId="72" applyFont="1" applyFill="1" applyBorder="1"/>
    <xf numFmtId="0" fontId="108" fillId="39" borderId="0" xfId="72" applyFill="1"/>
    <xf numFmtId="0" fontId="113" fillId="39" borderId="18" xfId="72" applyFont="1" applyFill="1" applyBorder="1"/>
    <xf numFmtId="0" fontId="113" fillId="39" borderId="0" xfId="72" applyFont="1" applyFill="1"/>
    <xf numFmtId="0" fontId="112" fillId="0" borderId="23" xfId="0" applyFont="1" applyBorder="1"/>
    <xf numFmtId="0" fontId="117" fillId="0" borderId="23" xfId="0" applyFont="1" applyBorder="1" applyAlignment="1">
      <alignment vertical="top" wrapText="1"/>
    </xf>
    <xf numFmtId="0" fontId="112" fillId="0" borderId="18" xfId="72" applyFont="1" applyBorder="1"/>
    <xf numFmtId="0" fontId="112" fillId="0" borderId="18" xfId="72" applyFont="1" applyBorder="1" applyAlignment="1">
      <alignment vertical="top" wrapText="1"/>
    </xf>
    <xf numFmtId="0" fontId="112" fillId="0" borderId="18" xfId="221" applyFont="1" applyBorder="1" applyAlignment="1">
      <alignment vertical="top" wrapText="1"/>
    </xf>
    <xf numFmtId="0" fontId="112" fillId="0" borderId="18" xfId="221" applyFont="1" applyBorder="1"/>
    <xf numFmtId="0" fontId="112" fillId="0" borderId="25" xfId="221" applyFont="1" applyBorder="1"/>
    <xf numFmtId="0" fontId="112" fillId="0" borderId="20" xfId="221" applyFont="1" applyBorder="1"/>
    <xf numFmtId="0" fontId="112" fillId="0" borderId="19" xfId="221" applyFont="1" applyBorder="1"/>
    <xf numFmtId="0" fontId="112" fillId="0" borderId="14" xfId="221" applyFont="1" applyBorder="1" applyAlignment="1">
      <alignment vertical="top" wrapText="1"/>
    </xf>
    <xf numFmtId="0" fontId="112" fillId="0" borderId="21" xfId="221" applyFont="1" applyBorder="1"/>
    <xf numFmtId="0" fontId="10" fillId="0" borderId="14" xfId="217" applyBorder="1"/>
    <xf numFmtId="0" fontId="112" fillId="39" borderId="23" xfId="72" applyFont="1" applyFill="1" applyBorder="1"/>
    <xf numFmtId="0" fontId="10" fillId="0" borderId="23" xfId="217" applyBorder="1"/>
    <xf numFmtId="0" fontId="114" fillId="0" borderId="23" xfId="221" applyFont="1" applyBorder="1" applyAlignment="1">
      <alignment vertical="top" wrapText="1"/>
    </xf>
    <xf numFmtId="168" fontId="21" fillId="0" borderId="0" xfId="71" applyNumberFormat="1" applyFont="1" applyProtection="1"/>
    <xf numFmtId="0" fontId="114" fillId="0" borderId="18" xfId="221" applyFont="1" applyBorder="1" applyAlignment="1">
      <alignment vertical="top" wrapText="1"/>
    </xf>
    <xf numFmtId="0" fontId="21" fillId="0" borderId="12" xfId="0" applyFont="1" applyBorder="1" applyAlignment="1">
      <alignment vertical="top" wrapText="1"/>
    </xf>
    <xf numFmtId="0" fontId="21" fillId="27" borderId="12" xfId="0" applyFont="1" applyFill="1" applyBorder="1" applyAlignment="1">
      <alignment vertical="top" wrapText="1"/>
    </xf>
    <xf numFmtId="0" fontId="21" fillId="0" borderId="12" xfId="0" applyFont="1" applyBorder="1" applyAlignment="1">
      <alignment vertical="top" wrapText="1"/>
    </xf>
    <xf numFmtId="0" fontId="21" fillId="24" borderId="31" xfId="0" applyFont="1" applyFill="1" applyBorder="1" applyProtection="1">
      <protection locked="0"/>
    </xf>
    <xf numFmtId="0" fontId="21" fillId="24" borderId="31" xfId="0" applyFont="1" applyFill="1" applyBorder="1" applyProtection="1">
      <protection locked="0"/>
    </xf>
    <xf numFmtId="0" fontId="22" fillId="24" borderId="31" xfId="0" applyFont="1" applyFill="1" applyBorder="1" applyProtection="1">
      <protection locked="0"/>
    </xf>
    <xf numFmtId="0" fontId="22" fillId="24" borderId="31" xfId="0" applyFont="1" applyFill="1" applyBorder="1" applyProtection="1">
      <protection locked="0"/>
    </xf>
    <xf numFmtId="0" fontId="21" fillId="24" borderId="31" xfId="0" applyFont="1" applyFill="1" applyBorder="1" applyAlignment="1" applyProtection="1">
      <protection locked="0"/>
    </xf>
    <xf numFmtId="0" fontId="127" fillId="0" borderId="0" xfId="0" applyFont="1"/>
    <xf numFmtId="166" fontId="22" fillId="15" borderId="27" xfId="0" applyNumberFormat="1" applyFont="1" applyFill="1" applyBorder="1" applyAlignment="1" applyProtection="1">
      <alignment horizontal="center"/>
    </xf>
    <xf numFmtId="0" fontId="21" fillId="39" borderId="0" xfId="0" applyFont="1" applyFill="1" applyBorder="1" applyAlignment="1" applyProtection="1">
      <alignment horizontal="left" indent="1"/>
    </xf>
    <xf numFmtId="0" fontId="22" fillId="39" borderId="0" xfId="0" applyFont="1" applyFill="1" applyBorder="1" applyProtection="1"/>
    <xf numFmtId="0" fontId="21" fillId="39" borderId="0" xfId="0" applyFont="1" applyFill="1" applyBorder="1" applyProtection="1"/>
    <xf numFmtId="0" fontId="22" fillId="39" borderId="0" xfId="0" applyFont="1" applyFill="1" applyBorder="1" applyAlignment="1" applyProtection="1"/>
    <xf numFmtId="0" fontId="24" fillId="39" borderId="0" xfId="0" applyFont="1" applyFill="1" applyBorder="1" applyAlignment="1" applyProtection="1">
      <alignment horizontal="left" indent="1"/>
    </xf>
    <xf numFmtId="0" fontId="122" fillId="39" borderId="0" xfId="0" applyFont="1" applyFill="1" applyBorder="1" applyAlignment="1" applyProtection="1">
      <alignment horizontal="left" indent="1"/>
    </xf>
    <xf numFmtId="0" fontId="25" fillId="39" borderId="0" xfId="0" applyFont="1" applyFill="1" applyBorder="1" applyProtection="1"/>
    <xf numFmtId="0" fontId="28" fillId="39" borderId="0" xfId="0" applyFont="1" applyFill="1" applyBorder="1" applyProtection="1"/>
    <xf numFmtId="0" fontId="22" fillId="39" borderId="0" xfId="0" applyFont="1" applyFill="1" applyBorder="1" applyAlignment="1" applyProtection="1">
      <alignment horizontal="left"/>
    </xf>
    <xf numFmtId="0" fontId="123" fillId="39" borderId="0" xfId="0" applyFont="1" applyFill="1" applyBorder="1" applyAlignment="1" applyProtection="1">
      <alignment horizontal="left" indent="1"/>
    </xf>
    <xf numFmtId="0" fontId="24" fillId="39" borderId="0" xfId="0" applyFont="1" applyFill="1" applyBorder="1" applyAlignment="1" applyProtection="1">
      <alignment horizontal="left"/>
    </xf>
    <xf numFmtId="0" fontId="8" fillId="39" borderId="27" xfId="72" applyFont="1" applyFill="1" applyBorder="1" applyProtection="1"/>
    <xf numFmtId="0" fontId="22" fillId="39" borderId="27" xfId="0" applyFont="1" applyFill="1" applyBorder="1" applyProtection="1"/>
    <xf numFmtId="0" fontId="21" fillId="39" borderId="27" xfId="0" applyFont="1" applyFill="1" applyBorder="1" applyProtection="1"/>
    <xf numFmtId="0" fontId="129" fillId="0" borderId="0" xfId="0" applyFont="1" applyAlignment="1">
      <alignment vertical="center" wrapText="1"/>
    </xf>
    <xf numFmtId="0" fontId="131" fillId="0" borderId="0" xfId="0" applyFont="1" applyAlignment="1">
      <alignment vertical="center"/>
    </xf>
    <xf numFmtId="0" fontId="132" fillId="0" borderId="0" xfId="0" applyFont="1" applyAlignment="1">
      <alignment vertical="center"/>
    </xf>
    <xf numFmtId="0" fontId="17" fillId="0" borderId="0" xfId="57" applyAlignment="1" applyProtection="1">
      <alignment vertical="center"/>
    </xf>
    <xf numFmtId="0" fontId="132" fillId="40" borderId="0" xfId="0" applyFont="1" applyFill="1" applyAlignment="1">
      <alignment vertical="center"/>
    </xf>
    <xf numFmtId="0" fontId="133" fillId="0" borderId="0" xfId="0" applyFont="1" applyAlignment="1">
      <alignment vertical="center"/>
    </xf>
    <xf numFmtId="0" fontId="134" fillId="0" borderId="0" xfId="0" applyFont="1" applyAlignment="1">
      <alignment vertical="center"/>
    </xf>
    <xf numFmtId="0" fontId="134" fillId="40" borderId="0" xfId="0" applyFont="1" applyFill="1" applyAlignment="1">
      <alignment vertical="center"/>
    </xf>
    <xf numFmtId="0" fontId="135" fillId="0" borderId="0" xfId="0" applyFont="1" applyAlignment="1">
      <alignment vertical="center"/>
    </xf>
    <xf numFmtId="0" fontId="136" fillId="40" borderId="0" xfId="0" applyFont="1" applyFill="1" applyAlignment="1">
      <alignment vertical="center"/>
    </xf>
    <xf numFmtId="0" fontId="137" fillId="0" borderId="0" xfId="0" applyFont="1" applyAlignment="1">
      <alignment vertical="center"/>
    </xf>
    <xf numFmtId="0" fontId="138" fillId="0" borderId="0" xfId="0" applyFont="1" applyAlignment="1">
      <alignment vertical="center"/>
    </xf>
    <xf numFmtId="0" fontId="139" fillId="0" borderId="0" xfId="0" applyFont="1" applyAlignment="1">
      <alignment vertical="center"/>
    </xf>
    <xf numFmtId="0" fontId="140" fillId="0" borderId="0" xfId="0" applyFont="1" applyAlignment="1">
      <alignment vertical="center"/>
    </xf>
    <xf numFmtId="0" fontId="130" fillId="0" borderId="0" xfId="0" applyFont="1" applyAlignment="1">
      <alignment vertical="center" wrapText="1"/>
    </xf>
    <xf numFmtId="0" fontId="130" fillId="39" borderId="39" xfId="0" applyFont="1" applyFill="1" applyBorder="1" applyAlignment="1">
      <alignment vertical="center" wrapText="1"/>
    </xf>
    <xf numFmtId="0" fontId="130" fillId="39" borderId="40" xfId="0" applyFont="1" applyFill="1" applyBorder="1" applyAlignment="1">
      <alignment vertical="center" wrapText="1"/>
    </xf>
    <xf numFmtId="0" fontId="130" fillId="39" borderId="0" xfId="0" applyFont="1" applyFill="1" applyAlignment="1">
      <alignment vertical="center" wrapText="1"/>
    </xf>
    <xf numFmtId="0" fontId="129" fillId="39" borderId="0" xfId="0" applyFont="1" applyFill="1" applyAlignment="1">
      <alignment vertical="center" wrapText="1"/>
    </xf>
    <xf numFmtId="0" fontId="129" fillId="39" borderId="40" xfId="0" applyFont="1" applyFill="1" applyBorder="1" applyAlignment="1">
      <alignment vertical="center" wrapText="1"/>
    </xf>
    <xf numFmtId="0" fontId="14" fillId="39" borderId="0" xfId="0" applyFont="1" applyFill="1" applyAlignment="1">
      <alignment vertical="center" wrapText="1"/>
    </xf>
    <xf numFmtId="0" fontId="14" fillId="39" borderId="6" xfId="0" applyFont="1" applyFill="1" applyBorder="1" applyAlignment="1">
      <alignment vertical="center" wrapText="1"/>
    </xf>
    <xf numFmtId="0" fontId="129" fillId="39" borderId="6" xfId="0" applyFont="1" applyFill="1" applyBorder="1" applyAlignment="1">
      <alignment vertical="center" wrapText="1"/>
    </xf>
    <xf numFmtId="0" fontId="21" fillId="15" borderId="0" xfId="0" applyFont="1" applyFill="1" applyBorder="1" applyAlignment="1" applyProtection="1">
      <alignment horizontal="left" vertical="top"/>
    </xf>
    <xf numFmtId="0" fontId="21" fillId="15" borderId="0" xfId="0" applyFont="1" applyFill="1" applyAlignment="1" applyProtection="1">
      <alignment horizontal="left" vertical="top"/>
    </xf>
    <xf numFmtId="181" fontId="32" fillId="15" borderId="0" xfId="0" applyNumberFormat="1" applyFont="1" applyFill="1" applyAlignment="1" applyProtection="1">
      <alignment horizontal="center"/>
    </xf>
    <xf numFmtId="181" fontId="34" fillId="15" borderId="0" xfId="0" applyNumberFormat="1" applyFont="1" applyFill="1" applyBorder="1" applyAlignment="1" applyProtection="1">
      <alignment horizontal="center"/>
    </xf>
    <xf numFmtId="181" fontId="34" fillId="20" borderId="0" xfId="4" applyNumberFormat="1" applyFont="1" applyFill="1" applyBorder="1" applyAlignment="1" applyProtection="1">
      <alignment horizontal="center"/>
    </xf>
    <xf numFmtId="181" fontId="21" fillId="15" borderId="0" xfId="4" applyNumberFormat="1" applyFont="1" applyFill="1" applyAlignment="1" applyProtection="1">
      <alignment horizontal="center"/>
    </xf>
    <xf numFmtId="181" fontId="21" fillId="20" borderId="0" xfId="4" applyNumberFormat="1" applyFont="1" applyFill="1" applyAlignment="1" applyProtection="1">
      <alignment horizontal="center"/>
    </xf>
    <xf numFmtId="181" fontId="21" fillId="15" borderId="0" xfId="4" applyNumberFormat="1" applyFont="1" applyFill="1" applyBorder="1" applyAlignment="1" applyProtection="1">
      <alignment horizontal="center"/>
    </xf>
    <xf numFmtId="181" fontId="21" fillId="20" borderId="0" xfId="4" applyNumberFormat="1" applyFont="1" applyFill="1" applyBorder="1" applyAlignment="1" applyProtection="1">
      <alignment horizontal="center"/>
    </xf>
    <xf numFmtId="181" fontId="22" fillId="20" borderId="23" xfId="4" applyNumberFormat="1" applyFont="1" applyFill="1" applyBorder="1" applyAlignment="1" applyProtection="1">
      <alignment horizontal="center"/>
    </xf>
    <xf numFmtId="181" fontId="31" fillId="15" borderId="23" xfId="4" applyNumberFormat="1" applyFont="1" applyFill="1" applyBorder="1" applyAlignment="1" applyProtection="1">
      <alignment horizontal="center"/>
    </xf>
    <xf numFmtId="181" fontId="22" fillId="15" borderId="18" xfId="86" applyNumberFormat="1" applyFont="1" applyFill="1" applyBorder="1" applyAlignment="1" applyProtection="1">
      <alignment horizontal="center"/>
    </xf>
    <xf numFmtId="181" fontId="25" fillId="15" borderId="0" xfId="4" applyNumberFormat="1" applyFont="1" applyFill="1" applyBorder="1" applyAlignment="1" applyProtection="1">
      <alignment horizontal="center"/>
    </xf>
    <xf numFmtId="181" fontId="24" fillId="15" borderId="0" xfId="4" applyNumberFormat="1" applyFont="1" applyFill="1" applyBorder="1" applyAlignment="1" applyProtection="1">
      <alignment horizontal="center"/>
    </xf>
    <xf numFmtId="181" fontId="21" fillId="15" borderId="0" xfId="0" applyNumberFormat="1" applyFont="1" applyFill="1" applyBorder="1" applyAlignment="1" applyProtection="1">
      <alignment horizontal="center"/>
    </xf>
    <xf numFmtId="181" fontId="21" fillId="15" borderId="0" xfId="86" applyNumberFormat="1" applyFont="1" applyFill="1" applyBorder="1" applyAlignment="1" applyProtection="1">
      <alignment horizontal="center"/>
    </xf>
    <xf numFmtId="181" fontId="21" fillId="15" borderId="18" xfId="86" applyNumberFormat="1" applyFont="1" applyFill="1" applyBorder="1" applyAlignment="1" applyProtection="1">
      <alignment horizontal="center"/>
    </xf>
    <xf numFmtId="181" fontId="22" fillId="15" borderId="0" xfId="0" applyNumberFormat="1" applyFont="1" applyFill="1" applyBorder="1" applyAlignment="1" applyProtection="1">
      <alignment horizontal="center"/>
    </xf>
    <xf numFmtId="181" fontId="22" fillId="15" borderId="0" xfId="4" applyNumberFormat="1" applyFont="1" applyFill="1" applyBorder="1" applyAlignment="1" applyProtection="1">
      <alignment horizontal="center"/>
    </xf>
    <xf numFmtId="181" fontId="22" fillId="20" borderId="0" xfId="4" applyNumberFormat="1" applyFont="1" applyFill="1" applyAlignment="1" applyProtection="1">
      <alignment horizontal="center"/>
    </xf>
    <xf numFmtId="181" fontId="21" fillId="15" borderId="0" xfId="0" applyNumberFormat="1" applyFont="1" applyFill="1" applyAlignment="1" applyProtection="1">
      <alignment horizontal="center"/>
    </xf>
    <xf numFmtId="181" fontId="22" fillId="0" borderId="23" xfId="0" applyNumberFormat="1" applyFont="1" applyBorder="1" applyAlignment="1" applyProtection="1">
      <alignment horizontal="center"/>
    </xf>
    <xf numFmtId="181" fontId="22" fillId="20" borderId="18" xfId="4" applyNumberFormat="1" applyFont="1" applyFill="1" applyBorder="1" applyAlignment="1" applyProtection="1">
      <alignment horizontal="center"/>
    </xf>
    <xf numFmtId="181" fontId="22" fillId="15" borderId="15" xfId="86" applyNumberFormat="1" applyFont="1" applyFill="1" applyBorder="1" applyAlignment="1" applyProtection="1">
      <alignment horizontal="center"/>
    </xf>
    <xf numFmtId="9" fontId="34" fillId="15" borderId="14" xfId="86" applyFont="1" applyFill="1" applyBorder="1" applyAlignment="1" applyProtection="1">
      <alignment horizontal="center"/>
    </xf>
    <xf numFmtId="9" fontId="34" fillId="15" borderId="15" xfId="86" applyFont="1" applyFill="1" applyBorder="1" applyAlignment="1" applyProtection="1">
      <alignment horizontal="center"/>
    </xf>
    <xf numFmtId="9" fontId="62" fillId="15" borderId="0" xfId="86" applyNumberFormat="1" applyFont="1" applyFill="1" applyBorder="1" applyAlignment="1" applyProtection="1">
      <alignment horizontal="center"/>
    </xf>
    <xf numFmtId="9" fontId="62" fillId="15" borderId="18" xfId="86" applyNumberFormat="1" applyFont="1" applyFill="1" applyBorder="1" applyAlignment="1" applyProtection="1">
      <alignment horizontal="center"/>
    </xf>
    <xf numFmtId="9" fontId="34" fillId="15" borderId="0" xfId="86" applyNumberFormat="1" applyFont="1" applyFill="1" applyBorder="1" applyAlignment="1" applyProtection="1">
      <alignment horizontal="center"/>
    </xf>
    <xf numFmtId="9" fontId="34" fillId="15" borderId="15" xfId="86" applyNumberFormat="1" applyFont="1" applyFill="1" applyBorder="1" applyAlignment="1" applyProtection="1">
      <alignment horizontal="center"/>
    </xf>
    <xf numFmtId="9" fontId="62" fillId="15" borderId="14" xfId="86" applyNumberFormat="1" applyFont="1" applyFill="1" applyBorder="1" applyAlignment="1" applyProtection="1">
      <alignment horizontal="center"/>
    </xf>
    <xf numFmtId="9" fontId="34" fillId="15" borderId="14" xfId="86" applyNumberFormat="1" applyFont="1" applyFill="1" applyBorder="1" applyAlignment="1" applyProtection="1">
      <alignment horizontal="center"/>
    </xf>
    <xf numFmtId="9" fontId="34" fillId="15" borderId="24" xfId="86" applyNumberFormat="1" applyFont="1" applyFill="1" applyBorder="1" applyAlignment="1" applyProtection="1">
      <alignment horizontal="center"/>
    </xf>
    <xf numFmtId="181" fontId="21" fillId="15" borderId="18" xfId="0" applyNumberFormat="1" applyFont="1" applyFill="1" applyBorder="1" applyAlignment="1" applyProtection="1">
      <alignment horizontal="center"/>
    </xf>
    <xf numFmtId="0" fontId="25" fillId="39" borderId="0" xfId="0" applyFont="1" applyFill="1" applyBorder="1" applyAlignment="1" applyProtection="1">
      <alignment horizontal="right"/>
    </xf>
    <xf numFmtId="3" fontId="141" fillId="15" borderId="0" xfId="0" applyNumberFormat="1" applyFont="1" applyFill="1" applyBorder="1" applyProtection="1"/>
    <xf numFmtId="0" fontId="65" fillId="15" borderId="30" xfId="0" applyFont="1" applyFill="1" applyBorder="1" applyAlignment="1" applyProtection="1">
      <alignment horizontal="center"/>
    </xf>
    <xf numFmtId="3" fontId="33" fillId="15" borderId="24" xfId="0" applyNumberFormat="1" applyFont="1" applyFill="1" applyBorder="1" applyProtection="1"/>
    <xf numFmtId="3" fontId="21" fillId="39" borderId="0" xfId="4" applyNumberFormat="1" applyFont="1" applyFill="1" applyBorder="1" applyProtection="1"/>
    <xf numFmtId="3" fontId="22" fillId="15" borderId="27" xfId="0" applyNumberFormat="1" applyFont="1" applyFill="1" applyBorder="1" applyProtection="1"/>
    <xf numFmtId="170" fontId="31" fillId="15" borderId="27" xfId="4" applyNumberFormat="1" applyFont="1" applyFill="1" applyBorder="1" applyProtection="1"/>
    <xf numFmtId="3" fontId="23" fillId="15" borderId="27" xfId="4" applyNumberFormat="1" applyFont="1" applyFill="1" applyBorder="1" applyProtection="1"/>
    <xf numFmtId="3" fontId="22" fillId="15" borderId="27" xfId="4" applyNumberFormat="1" applyFont="1" applyFill="1" applyBorder="1" applyProtection="1"/>
    <xf numFmtId="3" fontId="33" fillId="15" borderId="27" xfId="0" applyNumberFormat="1" applyFont="1" applyFill="1" applyBorder="1" applyProtection="1"/>
    <xf numFmtId="3" fontId="33" fillId="15" borderId="33" xfId="0" applyNumberFormat="1" applyFont="1" applyFill="1" applyBorder="1" applyProtection="1"/>
    <xf numFmtId="3" fontId="141" fillId="15" borderId="27" xfId="0" applyNumberFormat="1" applyFont="1" applyFill="1" applyBorder="1" applyProtection="1"/>
    <xf numFmtId="0" fontId="113" fillId="0" borderId="23" xfId="72" applyFont="1" applyBorder="1"/>
    <xf numFmtId="0" fontId="114" fillId="0" borderId="23" xfId="72" applyFont="1" applyBorder="1" applyAlignment="1">
      <alignment vertical="top" wrapText="1"/>
    </xf>
    <xf numFmtId="0" fontId="21" fillId="0" borderId="0" xfId="71" applyFont="1" applyBorder="1" applyAlignment="1" applyProtection="1">
      <alignment wrapText="1"/>
    </xf>
    <xf numFmtId="3" fontId="23" fillId="25" borderId="18" xfId="4" applyNumberFormat="1" applyFont="1" applyFill="1" applyBorder="1" applyAlignment="1" applyProtection="1">
      <alignment horizontal="right"/>
      <protection locked="0"/>
    </xf>
    <xf numFmtId="3" fontId="23" fillId="25" borderId="30" xfId="4" applyNumberFormat="1" applyFont="1" applyFill="1" applyBorder="1" applyAlignment="1" applyProtection="1">
      <alignment horizontal="right"/>
      <protection locked="0"/>
    </xf>
    <xf numFmtId="3" fontId="23" fillId="25" borderId="27" xfId="4" applyNumberFormat="1" applyFont="1" applyFill="1" applyBorder="1" applyAlignment="1" applyProtection="1">
      <alignment horizontal="right"/>
      <protection locked="0"/>
    </xf>
    <xf numFmtId="170" fontId="31" fillId="25" borderId="27" xfId="4" applyNumberFormat="1" applyFont="1" applyFill="1" applyBorder="1" applyAlignment="1" applyProtection="1">
      <alignment horizontal="right"/>
      <protection locked="0"/>
    </xf>
    <xf numFmtId="3" fontId="23" fillId="24" borderId="0" xfId="513" applyNumberFormat="1" applyFont="1" applyFill="1" applyProtection="1">
      <protection locked="0"/>
    </xf>
    <xf numFmtId="3" fontId="23" fillId="25" borderId="27" xfId="513" applyNumberFormat="1" applyFont="1" applyFill="1" applyBorder="1" applyProtection="1">
      <protection locked="0"/>
    </xf>
    <xf numFmtId="170" fontId="31" fillId="25" borderId="0" xfId="4" applyNumberFormat="1" applyFont="1" applyFill="1" applyProtection="1">
      <protection locked="0"/>
    </xf>
    <xf numFmtId="3" fontId="23" fillId="24" borderId="0" xfId="4" applyNumberFormat="1" applyFont="1" applyFill="1" applyProtection="1">
      <protection locked="0"/>
    </xf>
    <xf numFmtId="3" fontId="23" fillId="24" borderId="18" xfId="4" applyNumberFormat="1" applyFont="1" applyFill="1" applyBorder="1" applyProtection="1">
      <protection locked="0"/>
    </xf>
    <xf numFmtId="3" fontId="23" fillId="25" borderId="30" xfId="4" applyNumberFormat="1" applyFont="1" applyFill="1" applyBorder="1" applyProtection="1">
      <protection locked="0"/>
    </xf>
    <xf numFmtId="170" fontId="31" fillId="25" borderId="23" xfId="4" applyNumberFormat="1" applyFont="1" applyFill="1" applyBorder="1" applyProtection="1">
      <protection locked="0"/>
    </xf>
    <xf numFmtId="170" fontId="31" fillId="25" borderId="27" xfId="4" applyNumberFormat="1" applyFont="1" applyFill="1" applyBorder="1" applyProtection="1">
      <protection locked="0"/>
    </xf>
    <xf numFmtId="3" fontId="23" fillId="24" borderId="18" xfId="626" applyNumberFormat="1" applyFont="1" applyFill="1" applyBorder="1" applyProtection="1">
      <protection locked="0"/>
    </xf>
    <xf numFmtId="3" fontId="23" fillId="24" borderId="0" xfId="626" applyNumberFormat="1" applyFont="1" applyFill="1" applyProtection="1">
      <protection locked="0"/>
    </xf>
    <xf numFmtId="3" fontId="23" fillId="25" borderId="18" xfId="628" applyNumberFormat="1" applyFont="1" applyFill="1" applyBorder="1" applyProtection="1">
      <protection locked="0"/>
    </xf>
    <xf numFmtId="3" fontId="23" fillId="25" borderId="27" xfId="628" applyNumberFormat="1" applyFont="1" applyFill="1" applyBorder="1" applyProtection="1">
      <protection locked="0"/>
    </xf>
    <xf numFmtId="3" fontId="23" fillId="25" borderId="30" xfId="628" applyNumberFormat="1" applyFont="1" applyFill="1" applyBorder="1" applyProtection="1">
      <protection locked="0"/>
    </xf>
    <xf numFmtId="3" fontId="23" fillId="24" borderId="0" xfId="625" applyNumberFormat="1" applyFont="1" applyFill="1" applyProtection="1">
      <protection locked="0"/>
    </xf>
    <xf numFmtId="3" fontId="23" fillId="24" borderId="0" xfId="623" applyNumberFormat="1" applyFont="1" applyFill="1" applyProtection="1">
      <protection locked="0"/>
    </xf>
    <xf numFmtId="3" fontId="23" fillId="24" borderId="18" xfId="618" applyNumberFormat="1" applyFont="1" applyFill="1" applyBorder="1" applyProtection="1">
      <protection locked="0"/>
    </xf>
    <xf numFmtId="3" fontId="23" fillId="25" borderId="18" xfId="622" applyNumberFormat="1" applyFont="1" applyFill="1" applyBorder="1" applyProtection="1">
      <protection locked="0"/>
    </xf>
    <xf numFmtId="3" fontId="23" fillId="25" borderId="27" xfId="620" applyNumberFormat="1" applyFont="1" applyFill="1" applyBorder="1" applyProtection="1">
      <protection locked="0"/>
    </xf>
    <xf numFmtId="3" fontId="23" fillId="25" borderId="27" xfId="621" applyNumberFormat="1" applyFont="1" applyFill="1" applyBorder="1" applyProtection="1">
      <protection locked="0"/>
    </xf>
    <xf numFmtId="3" fontId="23" fillId="25" borderId="30" xfId="622" applyNumberFormat="1" applyFont="1" applyFill="1" applyBorder="1" applyProtection="1">
      <protection locked="0"/>
    </xf>
    <xf numFmtId="3" fontId="23" fillId="24" borderId="0" xfId="629" applyNumberFormat="1" applyFont="1" applyFill="1" applyProtection="1">
      <protection locked="0"/>
    </xf>
    <xf numFmtId="3" fontId="23" fillId="24" borderId="0" xfId="633" applyNumberFormat="1" applyFont="1" applyFill="1" applyProtection="1">
      <protection locked="0"/>
    </xf>
    <xf numFmtId="3" fontId="23" fillId="25" borderId="27" xfId="4" applyNumberFormat="1" applyFont="1" applyFill="1" applyBorder="1" applyProtection="1">
      <protection locked="0"/>
    </xf>
    <xf numFmtId="3" fontId="23" fillId="25" borderId="27" xfId="631" applyNumberFormat="1" applyFont="1" applyFill="1" applyBorder="1" applyProtection="1">
      <protection locked="0"/>
    </xf>
    <xf numFmtId="170" fontId="31" fillId="24" borderId="18" xfId="627" applyNumberFormat="1" applyFont="1" applyFill="1" applyBorder="1" applyProtection="1">
      <protection locked="0"/>
    </xf>
    <xf numFmtId="170" fontId="31" fillId="25" borderId="18" xfId="632" applyNumberFormat="1" applyFont="1" applyFill="1" applyBorder="1" applyProtection="1">
      <protection locked="0"/>
    </xf>
    <xf numFmtId="170" fontId="31" fillId="25" borderId="30" xfId="632" applyNumberFormat="1" applyFont="1" applyFill="1" applyBorder="1" applyProtection="1">
      <protection locked="0"/>
    </xf>
    <xf numFmtId="3" fontId="23" fillId="24" borderId="18" xfId="635" applyNumberFormat="1" applyFont="1" applyFill="1" applyBorder="1" applyProtection="1">
      <protection locked="0"/>
    </xf>
    <xf numFmtId="3" fontId="23" fillId="25" borderId="18" xfId="642" applyNumberFormat="1" applyFont="1" applyFill="1" applyBorder="1" applyProtection="1">
      <protection locked="0"/>
    </xf>
    <xf numFmtId="3" fontId="23" fillId="24" borderId="0" xfId="663" applyNumberFormat="1" applyFont="1" applyFill="1" applyProtection="1">
      <protection locked="0"/>
    </xf>
    <xf numFmtId="3" fontId="23" fillId="26" borderId="0" xfId="678" applyNumberFormat="1" applyFont="1" applyFill="1" applyProtection="1">
      <protection locked="0"/>
    </xf>
    <xf numFmtId="3" fontId="23" fillId="24" borderId="18" xfId="665" applyNumberFormat="1" applyFont="1" applyFill="1" applyBorder="1" applyProtection="1">
      <protection locked="0"/>
    </xf>
    <xf numFmtId="3" fontId="23" fillId="24" borderId="18" xfId="667" applyNumberFormat="1" applyFont="1" applyFill="1" applyBorder="1" applyProtection="1">
      <protection locked="0"/>
    </xf>
    <xf numFmtId="3" fontId="23" fillId="25" borderId="18" xfId="668" applyNumberFormat="1" applyFont="1" applyFill="1" applyBorder="1" applyProtection="1">
      <protection locked="0"/>
    </xf>
    <xf numFmtId="3" fontId="23" fillId="25" borderId="18" xfId="677" applyNumberFormat="1" applyFont="1" applyFill="1" applyBorder="1" applyProtection="1">
      <protection locked="0"/>
    </xf>
    <xf numFmtId="3" fontId="23" fillId="24" borderId="0" xfId="680" applyNumberFormat="1" applyFont="1" applyFill="1" applyProtection="1">
      <protection locked="0"/>
    </xf>
    <xf numFmtId="3" fontId="23" fillId="25" borderId="0" xfId="681" applyNumberFormat="1" applyFont="1" applyFill="1" applyProtection="1">
      <protection locked="0"/>
    </xf>
    <xf numFmtId="3" fontId="23" fillId="24" borderId="0" xfId="636" applyNumberFormat="1" applyFont="1" applyFill="1" applyProtection="1">
      <protection locked="0"/>
    </xf>
    <xf numFmtId="3" fontId="23" fillId="24" borderId="18" xfId="648" applyNumberFormat="1" applyFont="1" applyFill="1" applyBorder="1" applyProtection="1">
      <protection locked="0"/>
    </xf>
    <xf numFmtId="3" fontId="23" fillId="24" borderId="0" xfId="648" applyNumberFormat="1" applyFont="1" applyFill="1" applyProtection="1">
      <protection locked="0"/>
    </xf>
    <xf numFmtId="3" fontId="23" fillId="25" borderId="18" xfId="634" applyNumberFormat="1" applyFont="1" applyFill="1" applyBorder="1" applyProtection="1">
      <protection locked="0"/>
    </xf>
    <xf numFmtId="3" fontId="23" fillId="24" borderId="0" xfId="0" applyNumberFormat="1" applyFont="1" applyFill="1" applyProtection="1">
      <protection locked="0"/>
    </xf>
    <xf numFmtId="3" fontId="23" fillId="24" borderId="18" xfId="657" applyNumberFormat="1" applyFont="1" applyFill="1" applyBorder="1" applyProtection="1">
      <protection locked="0"/>
    </xf>
    <xf numFmtId="3" fontId="23" fillId="24" borderId="0" xfId="657" applyNumberFormat="1" applyFont="1" applyFill="1" applyProtection="1">
      <protection locked="0"/>
    </xf>
    <xf numFmtId="3" fontId="23" fillId="25" borderId="18" xfId="658" applyNumberFormat="1" applyFont="1" applyFill="1" applyBorder="1" applyProtection="1">
      <protection locked="0"/>
    </xf>
    <xf numFmtId="3" fontId="23" fillId="25" borderId="0" xfId="658" applyNumberFormat="1" applyFont="1" applyFill="1" applyProtection="1">
      <protection locked="0"/>
    </xf>
    <xf numFmtId="3" fontId="23" fillId="24" borderId="18" xfId="659" applyNumberFormat="1" applyFont="1" applyFill="1" applyBorder="1" applyProtection="1">
      <protection locked="0"/>
    </xf>
    <xf numFmtId="3" fontId="23" fillId="24" borderId="0" xfId="659" applyNumberFormat="1" applyFont="1" applyFill="1" applyProtection="1">
      <protection locked="0"/>
    </xf>
    <xf numFmtId="3" fontId="23" fillId="25" borderId="0" xfId="4" applyNumberFormat="1" applyFont="1" applyFill="1" applyBorder="1" applyProtection="1">
      <protection locked="0"/>
    </xf>
    <xf numFmtId="3" fontId="23" fillId="25" borderId="18" xfId="4" applyNumberFormat="1" applyFont="1" applyFill="1" applyBorder="1" applyProtection="1">
      <protection locked="0"/>
    </xf>
    <xf numFmtId="3" fontId="23" fillId="24" borderId="14" xfId="662" applyNumberFormat="1" applyFont="1" applyFill="1" applyBorder="1" applyProtection="1">
      <protection locked="0"/>
    </xf>
    <xf numFmtId="3" fontId="21" fillId="24" borderId="0" xfId="4" applyNumberFormat="1" applyFont="1" applyFill="1" applyBorder="1" applyProtection="1">
      <protection locked="0"/>
    </xf>
    <xf numFmtId="3" fontId="23" fillId="24" borderId="0" xfId="649" applyNumberFormat="1" applyFont="1" applyFill="1" applyBorder="1" applyProtection="1">
      <protection locked="0"/>
    </xf>
    <xf numFmtId="3" fontId="23" fillId="24" borderId="0" xfId="651" applyNumberFormat="1" applyFont="1" applyFill="1" applyBorder="1" applyProtection="1">
      <protection locked="0"/>
    </xf>
    <xf numFmtId="3" fontId="23" fillId="24" borderId="0" xfId="640" applyNumberFormat="1" applyFont="1" applyFill="1" applyBorder="1" applyProtection="1">
      <protection locked="0"/>
    </xf>
    <xf numFmtId="3" fontId="23" fillId="24" borderId="0" xfId="654" applyNumberFormat="1" applyFont="1" applyFill="1" applyBorder="1" applyProtection="1">
      <protection locked="0"/>
    </xf>
    <xf numFmtId="3" fontId="23" fillId="24" borderId="18" xfId="655" applyNumberFormat="1" applyFont="1" applyFill="1" applyBorder="1" applyProtection="1">
      <protection locked="0"/>
    </xf>
    <xf numFmtId="3" fontId="23" fillId="25" borderId="18" xfId="754" applyNumberFormat="1" applyFont="1" applyFill="1" applyBorder="1" applyProtection="1">
      <protection locked="0"/>
    </xf>
    <xf numFmtId="0" fontId="21" fillId="0" borderId="12" xfId="0" applyFont="1" applyBorder="1" applyAlignment="1">
      <alignment vertical="top" wrapText="1"/>
    </xf>
    <xf numFmtId="3" fontId="22" fillId="15" borderId="0" xfId="0" applyNumberFormat="1" applyFont="1" applyFill="1" applyBorder="1" applyAlignment="1" applyProtection="1">
      <alignment horizontal="right"/>
    </xf>
    <xf numFmtId="0" fontId="14" fillId="15" borderId="0" xfId="0" applyFont="1" applyFill="1"/>
    <xf numFmtId="0" fontId="31" fillId="24" borderId="31" xfId="0" applyFont="1" applyFill="1" applyBorder="1" applyAlignment="1" applyProtection="1">
      <alignment wrapText="1"/>
      <protection locked="0"/>
    </xf>
    <xf numFmtId="0" fontId="63" fillId="24" borderId="31" xfId="0" applyFont="1" applyFill="1" applyBorder="1" applyAlignment="1" applyProtection="1">
      <alignment wrapText="1"/>
      <protection locked="0"/>
    </xf>
    <xf numFmtId="0" fontId="24" fillId="24" borderId="31" xfId="0" applyFont="1" applyFill="1" applyBorder="1" applyAlignment="1" applyProtection="1">
      <alignment wrapText="1"/>
      <protection locked="0"/>
    </xf>
    <xf numFmtId="0" fontId="144" fillId="24" borderId="31" xfId="0" applyFont="1" applyFill="1" applyBorder="1" applyProtection="1">
      <protection locked="0"/>
    </xf>
    <xf numFmtId="0" fontId="142" fillId="24" borderId="31" xfId="0" applyFont="1" applyFill="1" applyBorder="1" applyProtection="1">
      <protection locked="0"/>
    </xf>
    <xf numFmtId="0" fontId="21" fillId="0" borderId="0" xfId="0" applyFont="1" applyFill="1" applyProtection="1"/>
    <xf numFmtId="0" fontId="31" fillId="15" borderId="18" xfId="0" applyFont="1" applyFill="1" applyBorder="1" applyProtection="1"/>
    <xf numFmtId="0" fontId="27" fillId="15" borderId="23" xfId="0" applyFont="1" applyFill="1" applyBorder="1" applyProtection="1"/>
    <xf numFmtId="0" fontId="21" fillId="0" borderId="12" xfId="0" applyFont="1" applyBorder="1" applyAlignment="1">
      <alignment vertical="top" wrapText="1"/>
    </xf>
    <xf numFmtId="0" fontId="22" fillId="0" borderId="12" xfId="0" applyFont="1" applyBorder="1" applyAlignment="1">
      <alignment vertical="center" wrapText="1"/>
    </xf>
    <xf numFmtId="0" fontId="21" fillId="0" borderId="16" xfId="0" applyFont="1" applyBorder="1" applyAlignment="1">
      <alignment horizontal="center" vertical="top" wrapText="1"/>
    </xf>
    <xf numFmtId="0" fontId="21" fillId="15" borderId="16" xfId="0" applyFont="1" applyFill="1" applyBorder="1" applyAlignment="1">
      <alignment horizontal="center" vertical="top" wrapText="1"/>
    </xf>
    <xf numFmtId="0" fontId="14" fillId="0" borderId="0" xfId="0" applyFont="1"/>
    <xf numFmtId="0" fontId="131" fillId="41" borderId="0" xfId="0" applyFont="1" applyFill="1" applyAlignment="1">
      <alignment vertical="center"/>
    </xf>
    <xf numFmtId="0" fontId="0" fillId="41" borderId="0" xfId="0" applyFill="1"/>
    <xf numFmtId="0" fontId="14" fillId="41" borderId="0" xfId="0" applyFont="1" applyFill="1"/>
    <xf numFmtId="0" fontId="114" fillId="0" borderId="14" xfId="221" applyFont="1" applyBorder="1" applyAlignment="1">
      <alignment vertical="top" wrapText="1"/>
    </xf>
    <xf numFmtId="0" fontId="128" fillId="0" borderId="14" xfId="217" applyFont="1" applyBorder="1"/>
    <xf numFmtId="4" fontId="14" fillId="0" borderId="0" xfId="0" applyNumberFormat="1" applyFont="1" applyFill="1" applyBorder="1" applyAlignment="1" applyProtection="1">
      <alignment horizontal="right"/>
    </xf>
    <xf numFmtId="3" fontId="21" fillId="0" borderId="0" xfId="4" applyNumberFormat="1" applyFont="1" applyFill="1" applyBorder="1" applyProtection="1"/>
    <xf numFmtId="3" fontId="21" fillId="0" borderId="20" xfId="4" applyNumberFormat="1" applyFont="1" applyFill="1" applyBorder="1" applyProtection="1"/>
    <xf numFmtId="0" fontId="22" fillId="0" borderId="0" xfId="0" applyFont="1" applyFill="1" applyProtection="1"/>
    <xf numFmtId="0" fontId="0" fillId="0" borderId="28" xfId="0" applyBorder="1"/>
    <xf numFmtId="0" fontId="0" fillId="0" borderId="14" xfId="0" applyBorder="1"/>
    <xf numFmtId="0" fontId="0" fillId="0" borderId="21" xfId="0" applyBorder="1"/>
    <xf numFmtId="0" fontId="114" fillId="0" borderId="14" xfId="0" applyFont="1" applyBorder="1"/>
    <xf numFmtId="0" fontId="21" fillId="0" borderId="12" xfId="0" applyFont="1" applyBorder="1" applyAlignment="1">
      <alignment vertical="top" wrapText="1"/>
    </xf>
    <xf numFmtId="9" fontId="62" fillId="0" borderId="0" xfId="86" applyNumberFormat="1" applyFont="1" applyFill="1" applyBorder="1" applyAlignment="1" applyProtection="1">
      <alignment horizontal="center"/>
    </xf>
    <xf numFmtId="0" fontId="122" fillId="39" borderId="0" xfId="0" applyFont="1" applyFill="1" applyBorder="1" applyAlignment="1" applyProtection="1">
      <alignment horizontal="left" indent="2"/>
    </xf>
    <xf numFmtId="0" fontId="21" fillId="39" borderId="0" xfId="0" applyFont="1" applyFill="1" applyBorder="1" applyAlignment="1" applyProtection="1">
      <alignment horizontal="left" indent="2"/>
    </xf>
    <xf numFmtId="0" fontId="22" fillId="39" borderId="0" xfId="0" applyFont="1" applyFill="1" applyBorder="1" applyAlignment="1" applyProtection="1">
      <alignment horizontal="left" indent="2"/>
    </xf>
    <xf numFmtId="3" fontId="23" fillId="0" borderId="0" xfId="4" applyNumberFormat="1" applyFont="1" applyFill="1" applyBorder="1" applyProtection="1">
      <protection locked="0"/>
    </xf>
    <xf numFmtId="3" fontId="23" fillId="0" borderId="20" xfId="4" applyNumberFormat="1" applyFont="1" applyFill="1" applyBorder="1" applyProtection="1">
      <protection locked="0"/>
    </xf>
    <xf numFmtId="0" fontId="21" fillId="0" borderId="12" xfId="0" applyFont="1" applyBorder="1" applyAlignment="1">
      <alignment vertical="top" wrapText="1"/>
    </xf>
    <xf numFmtId="0" fontId="22" fillId="0" borderId="12" xfId="0" applyFont="1" applyFill="1" applyBorder="1" applyAlignment="1">
      <alignment vertical="top" wrapText="1"/>
    </xf>
    <xf numFmtId="0" fontId="22" fillId="0" borderId="16" xfId="0" applyFont="1" applyFill="1" applyBorder="1" applyAlignment="1">
      <alignment horizontal="left" vertical="top" wrapText="1"/>
    </xf>
    <xf numFmtId="0" fontId="107" fillId="0" borderId="0" xfId="0" applyFont="1" applyAlignment="1">
      <alignment vertical="center"/>
    </xf>
    <xf numFmtId="0" fontId="107" fillId="0" borderId="0" xfId="0" applyFont="1"/>
    <xf numFmtId="0" fontId="21" fillId="0" borderId="16" xfId="0" applyFont="1" applyBorder="1" applyAlignment="1">
      <alignment vertical="top" wrapText="1"/>
    </xf>
    <xf numFmtId="0" fontId="21" fillId="0" borderId="17" xfId="0" applyFont="1" applyBorder="1" applyAlignment="1">
      <alignment vertical="top" wrapText="1"/>
    </xf>
    <xf numFmtId="3" fontId="22" fillId="24" borderId="0" xfId="659" applyNumberFormat="1" applyFont="1" applyFill="1" applyBorder="1" applyProtection="1">
      <protection locked="0"/>
    </xf>
    <xf numFmtId="3" fontId="22" fillId="24" borderId="18" xfId="659" applyNumberFormat="1" applyFont="1" applyFill="1" applyBorder="1" applyProtection="1">
      <protection locked="0"/>
    </xf>
    <xf numFmtId="0" fontId="21" fillId="24" borderId="17" xfId="0" applyFont="1" applyFill="1" applyBorder="1" applyProtection="1">
      <protection locked="0"/>
    </xf>
    <xf numFmtId="170" fontId="22" fillId="0" borderId="0" xfId="4" applyNumberFormat="1" applyFont="1" applyFill="1" applyBorder="1" applyProtection="1">
      <protection locked="0"/>
    </xf>
    <xf numFmtId="0" fontId="21" fillId="0" borderId="27" xfId="0" applyFont="1" applyFill="1" applyBorder="1" applyProtection="1"/>
    <xf numFmtId="0" fontId="21" fillId="0" borderId="12" xfId="0" applyFont="1" applyFill="1" applyBorder="1" applyAlignment="1">
      <alignment vertical="top" wrapText="1"/>
    </xf>
    <xf numFmtId="0" fontId="22" fillId="0" borderId="16" xfId="0" applyFont="1" applyBorder="1" applyAlignment="1">
      <alignment vertical="center" wrapText="1"/>
    </xf>
    <xf numFmtId="0" fontId="22" fillId="0" borderId="16" xfId="0" applyFont="1" applyFill="1" applyBorder="1" applyAlignment="1">
      <alignment vertical="top" wrapText="1"/>
    </xf>
    <xf numFmtId="3" fontId="22" fillId="0" borderId="15" xfId="4" applyNumberFormat="1" applyFont="1" applyFill="1" applyBorder="1" applyProtection="1"/>
    <xf numFmtId="9" fontId="34" fillId="0" borderId="15" xfId="86" applyFont="1" applyFill="1" applyBorder="1" applyAlignment="1" applyProtection="1">
      <alignment horizontal="center"/>
    </xf>
    <xf numFmtId="3" fontId="22" fillId="0" borderId="14" xfId="4" applyNumberFormat="1" applyFont="1" applyFill="1" applyBorder="1" applyProtection="1"/>
    <xf numFmtId="9" fontId="34" fillId="0" borderId="14" xfId="86" applyFont="1" applyFill="1" applyBorder="1" applyAlignment="1" applyProtection="1">
      <alignment horizontal="center"/>
    </xf>
    <xf numFmtId="0" fontId="122" fillId="0" borderId="0" xfId="0" applyFont="1" applyFill="1" applyBorder="1" applyAlignment="1" applyProtection="1">
      <alignment horizontal="left" indent="1"/>
    </xf>
    <xf numFmtId="0" fontId="21" fillId="24" borderId="31" xfId="0" applyFont="1" applyFill="1" applyBorder="1" applyAlignment="1" applyProtection="1">
      <alignment wrapText="1"/>
      <protection locked="0"/>
    </xf>
    <xf numFmtId="3" fontId="22" fillId="0" borderId="32" xfId="4" applyNumberFormat="1" applyFont="1" applyFill="1" applyBorder="1" applyProtection="1"/>
    <xf numFmtId="3" fontId="22" fillId="0" borderId="28" xfId="4" applyNumberFormat="1" applyFont="1" applyFill="1" applyBorder="1" applyProtection="1"/>
    <xf numFmtId="3" fontId="21" fillId="0" borderId="0" xfId="644" applyNumberFormat="1" applyFont="1" applyFill="1" applyBorder="1" applyProtection="1">
      <protection locked="0"/>
    </xf>
    <xf numFmtId="9" fontId="62" fillId="0" borderId="14" xfId="86" applyNumberFormat="1" applyFont="1" applyFill="1" applyBorder="1" applyAlignment="1" applyProtection="1">
      <alignment horizontal="center"/>
    </xf>
    <xf numFmtId="9" fontId="62" fillId="0" borderId="15" xfId="86" applyNumberFormat="1" applyFont="1" applyFill="1" applyBorder="1" applyAlignment="1" applyProtection="1">
      <alignment horizontal="center"/>
    </xf>
    <xf numFmtId="3" fontId="22" fillId="0" borderId="23" xfId="4" applyNumberFormat="1" applyFont="1" applyFill="1" applyBorder="1" applyProtection="1"/>
    <xf numFmtId="9" fontId="34" fillId="15" borderId="23" xfId="86" applyNumberFormat="1" applyFont="1" applyFill="1" applyBorder="1" applyAlignment="1" applyProtection="1">
      <alignment horizontal="center"/>
    </xf>
    <xf numFmtId="3" fontId="23" fillId="0" borderId="19" xfId="4" applyNumberFormat="1" applyFont="1" applyFill="1" applyBorder="1" applyProtection="1">
      <protection locked="0"/>
    </xf>
    <xf numFmtId="3" fontId="22" fillId="0" borderId="24" xfId="4" applyNumberFormat="1" applyFont="1" applyFill="1" applyBorder="1" applyProtection="1"/>
    <xf numFmtId="166" fontId="22" fillId="20" borderId="0" xfId="4" applyNumberFormat="1" applyFont="1" applyFill="1" applyBorder="1" applyProtection="1">
      <protection locked="0"/>
    </xf>
    <xf numFmtId="3" fontId="21" fillId="0" borderId="23" xfId="4" applyNumberFormat="1" applyFont="1" applyFill="1" applyBorder="1" applyProtection="1"/>
    <xf numFmtId="3" fontId="21" fillId="0" borderId="0" xfId="649" applyNumberFormat="1" applyFont="1" applyFill="1" applyBorder="1" applyProtection="1">
      <protection locked="0"/>
    </xf>
    <xf numFmtId="3" fontId="21" fillId="0" borderId="0" xfId="651" applyNumberFormat="1" applyFont="1" applyFill="1" applyBorder="1" applyProtection="1">
      <protection locked="0"/>
    </xf>
    <xf numFmtId="3" fontId="21" fillId="0" borderId="0" xfId="640" applyNumberFormat="1" applyFont="1" applyFill="1" applyBorder="1" applyProtection="1">
      <protection locked="0"/>
    </xf>
    <xf numFmtId="3" fontId="21" fillId="0" borderId="0" xfId="654" applyNumberFormat="1" applyFont="1" applyFill="1" applyBorder="1" applyProtection="1">
      <protection locked="0"/>
    </xf>
    <xf numFmtId="3" fontId="21" fillId="0" borderId="18" xfId="655" applyNumberFormat="1" applyFont="1" applyFill="1" applyBorder="1" applyProtection="1">
      <protection locked="0"/>
    </xf>
    <xf numFmtId="170" fontId="22" fillId="0" borderId="0" xfId="4" applyNumberFormat="1" applyFont="1" applyFill="1" applyBorder="1" applyProtection="1"/>
    <xf numFmtId="3" fontId="22" fillId="0" borderId="0" xfId="659" applyNumberFormat="1" applyFont="1" applyFill="1" applyBorder="1" applyProtection="1">
      <protection locked="0"/>
    </xf>
    <xf numFmtId="170" fontId="22" fillId="0" borderId="20" xfId="4" applyNumberFormat="1" applyFont="1" applyFill="1" applyBorder="1" applyProtection="1"/>
    <xf numFmtId="169" fontId="25" fillId="0" borderId="0" xfId="4" applyNumberFormat="1" applyFont="1" applyFill="1" applyBorder="1" applyAlignment="1" applyProtection="1">
      <alignment horizontal="right"/>
    </xf>
    <xf numFmtId="169" fontId="25" fillId="0" borderId="20" xfId="4" applyNumberFormat="1" applyFont="1" applyFill="1" applyBorder="1" applyAlignment="1" applyProtection="1">
      <alignment horizontal="right"/>
    </xf>
    <xf numFmtId="0" fontId="21" fillId="0" borderId="12" xfId="0" applyFont="1" applyBorder="1" applyAlignment="1">
      <alignment vertical="top" wrapText="1"/>
    </xf>
    <xf numFmtId="0" fontId="21" fillId="27" borderId="12" xfId="0" applyFont="1" applyFill="1" applyBorder="1" applyAlignment="1">
      <alignment vertical="top" wrapText="1"/>
    </xf>
    <xf numFmtId="0" fontId="21" fillId="0" borderId="16" xfId="0" applyFont="1" applyBorder="1" applyAlignment="1">
      <alignment vertical="top" wrapText="1"/>
    </xf>
    <xf numFmtId="0" fontId="21" fillId="0" borderId="17" xfId="0" applyFont="1" applyBorder="1" applyAlignment="1">
      <alignment vertical="top" wrapText="1"/>
    </xf>
    <xf numFmtId="2" fontId="30" fillId="15" borderId="27" xfId="0" applyNumberFormat="1" applyFont="1" applyFill="1" applyBorder="1" applyAlignment="1" applyProtection="1">
      <alignment horizontal="center"/>
    </xf>
    <xf numFmtId="0" fontId="21" fillId="0" borderId="12" xfId="0" applyFont="1" applyFill="1" applyBorder="1" applyAlignment="1">
      <alignment vertical="top"/>
    </xf>
    <xf numFmtId="0" fontId="21" fillId="0" borderId="12" xfId="0" applyFont="1" applyFill="1" applyBorder="1" applyAlignment="1">
      <alignment horizontal="center" vertical="top"/>
    </xf>
    <xf numFmtId="0" fontId="22" fillId="0" borderId="12" xfId="0" applyFont="1" applyFill="1" applyBorder="1" applyAlignment="1">
      <alignment vertical="top"/>
    </xf>
    <xf numFmtId="0" fontId="21" fillId="0" borderId="28" xfId="0" applyFont="1" applyFill="1" applyBorder="1" applyAlignment="1">
      <alignment vertical="top"/>
    </xf>
    <xf numFmtId="0" fontId="142" fillId="0" borderId="12" xfId="0" applyFont="1" applyFill="1" applyBorder="1" applyAlignment="1">
      <alignment vertical="top" wrapText="1"/>
    </xf>
    <xf numFmtId="0" fontId="122" fillId="0" borderId="12" xfId="0" applyFont="1" applyFill="1" applyBorder="1" applyAlignment="1" applyProtection="1">
      <alignment horizontal="left" vertical="top"/>
    </xf>
    <xf numFmtId="0" fontId="21" fillId="0" borderId="16" xfId="0" applyFont="1" applyFill="1" applyBorder="1" applyAlignment="1">
      <alignment horizontal="center" vertical="top"/>
    </xf>
    <xf numFmtId="0" fontId="21" fillId="0" borderId="12" xfId="0" applyFont="1" applyFill="1" applyBorder="1" applyAlignment="1">
      <alignment horizontal="center" vertical="top" wrapText="1"/>
    </xf>
    <xf numFmtId="0" fontId="21" fillId="0" borderId="21" xfId="0" applyFont="1" applyFill="1" applyBorder="1" applyAlignment="1">
      <alignment vertical="top" wrapText="1"/>
    </xf>
    <xf numFmtId="0" fontId="22" fillId="0" borderId="16" xfId="0" applyFont="1" applyFill="1" applyBorder="1" applyAlignment="1">
      <alignment vertical="top"/>
    </xf>
    <xf numFmtId="0" fontId="22" fillId="15" borderId="16" xfId="0" applyFont="1" applyFill="1" applyBorder="1" applyAlignment="1">
      <alignment vertical="top" wrapText="1"/>
    </xf>
    <xf numFmtId="0" fontId="21" fillId="0" borderId="17" xfId="0" applyFont="1" applyFill="1" applyBorder="1" applyAlignment="1">
      <alignment horizontal="center" vertical="top"/>
    </xf>
    <xf numFmtId="0" fontId="22" fillId="0" borderId="12" xfId="0" applyFont="1" applyFill="1" applyBorder="1" applyAlignment="1">
      <alignment vertical="center" wrapText="1"/>
    </xf>
    <xf numFmtId="0" fontId="22" fillId="0" borderId="16" xfId="0" applyFont="1" applyFill="1" applyBorder="1" applyAlignment="1">
      <alignment horizontal="center" vertical="center" wrapText="1"/>
    </xf>
    <xf numFmtId="0" fontId="22" fillId="0" borderId="16" xfId="0" applyFont="1" applyFill="1" applyBorder="1" applyAlignment="1">
      <alignment vertical="center" wrapText="1"/>
    </xf>
    <xf numFmtId="0" fontId="0" fillId="15" borderId="0" xfId="0" applyFill="1" applyAlignment="1">
      <alignment vertical="top"/>
    </xf>
    <xf numFmtId="0" fontId="0" fillId="15" borderId="0" xfId="0" applyFill="1" applyBorder="1" applyAlignment="1">
      <alignment horizontal="left" vertical="top"/>
    </xf>
    <xf numFmtId="0" fontId="0" fillId="15" borderId="18" xfId="0" applyFill="1" applyBorder="1" applyAlignment="1">
      <alignment vertical="top"/>
    </xf>
    <xf numFmtId="0" fontId="22" fillId="23" borderId="12" xfId="0" applyFont="1" applyFill="1" applyBorder="1" applyAlignment="1" applyProtection="1">
      <alignment horizontal="center" vertical="top"/>
    </xf>
    <xf numFmtId="0" fontId="122" fillId="0" borderId="0" xfId="0" applyFont="1" applyFill="1" applyBorder="1" applyAlignment="1" applyProtection="1">
      <alignment horizontal="left" vertical="top"/>
    </xf>
    <xf numFmtId="0" fontId="49" fillId="15" borderId="0" xfId="0" applyFont="1" applyFill="1" applyBorder="1" applyAlignment="1">
      <alignment vertical="top" wrapText="1"/>
    </xf>
    <xf numFmtId="0" fontId="0" fillId="15" borderId="0" xfId="0" applyFill="1" applyAlignment="1">
      <alignment vertical="top" wrapText="1"/>
    </xf>
    <xf numFmtId="0" fontId="22" fillId="23" borderId="12" xfId="0" applyFont="1" applyFill="1" applyBorder="1" applyAlignment="1" applyProtection="1">
      <alignment horizontal="center" vertical="top" wrapText="1"/>
    </xf>
    <xf numFmtId="0" fontId="22" fillId="0" borderId="0" xfId="0" applyFont="1" applyFill="1" applyBorder="1" applyAlignment="1" applyProtection="1">
      <alignment vertical="top" wrapText="1"/>
    </xf>
    <xf numFmtId="0" fontId="22" fillId="0" borderId="17" xfId="0" applyFont="1" applyFill="1" applyBorder="1" applyAlignment="1" applyProtection="1">
      <alignment vertical="top" wrapText="1"/>
    </xf>
    <xf numFmtId="0" fontId="21" fillId="0" borderId="0" xfId="0" applyFont="1" applyFill="1" applyBorder="1" applyAlignment="1" applyProtection="1">
      <alignment horizontal="left" vertical="top"/>
    </xf>
    <xf numFmtId="0" fontId="21" fillId="15" borderId="12" xfId="0" applyFont="1" applyFill="1" applyBorder="1" applyAlignment="1" applyProtection="1">
      <alignment horizontal="left" vertical="top"/>
    </xf>
    <xf numFmtId="0" fontId="21" fillId="39" borderId="12"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50" fillId="15" borderId="0" xfId="0" applyFont="1" applyFill="1" applyBorder="1" applyAlignment="1">
      <alignment vertical="top" wrapText="1"/>
    </xf>
    <xf numFmtId="0" fontId="69" fillId="17" borderId="12" xfId="0" applyFont="1" applyFill="1" applyBorder="1" applyAlignment="1">
      <alignment horizontal="center" vertical="top" wrapText="1"/>
    </xf>
    <xf numFmtId="0" fontId="0" fillId="15" borderId="0" xfId="0" applyFill="1" applyAlignment="1">
      <alignment horizontal="center" vertical="top"/>
    </xf>
    <xf numFmtId="0" fontId="22" fillId="20" borderId="0" xfId="0" applyFont="1" applyFill="1" applyBorder="1" applyAlignment="1" applyProtection="1">
      <alignment horizontal="center" vertical="top"/>
    </xf>
    <xf numFmtId="0" fontId="0" fillId="15" borderId="0" xfId="0" applyFill="1" applyBorder="1" applyAlignment="1">
      <alignment horizontal="center" vertical="top"/>
    </xf>
    <xf numFmtId="0" fontId="16" fillId="15" borderId="0" xfId="0" applyFont="1" applyFill="1" applyBorder="1" applyAlignment="1">
      <alignment horizontal="center" vertical="top"/>
    </xf>
    <xf numFmtId="0" fontId="0" fillId="15" borderId="18" xfId="0" applyFill="1" applyBorder="1" applyAlignment="1">
      <alignment horizontal="center" vertical="top"/>
    </xf>
    <xf numFmtId="0" fontId="53" fillId="15" borderId="0" xfId="0" applyFont="1" applyFill="1" applyBorder="1" applyAlignment="1" applyProtection="1">
      <alignment horizontal="center" vertical="top"/>
    </xf>
    <xf numFmtId="0" fontId="49" fillId="15" borderId="0" xfId="0" applyFont="1" applyFill="1" applyBorder="1" applyAlignment="1">
      <alignment horizontal="center" vertical="top"/>
    </xf>
    <xf numFmtId="0" fontId="22" fillId="15" borderId="12" xfId="0" applyFont="1" applyFill="1" applyBorder="1" applyAlignment="1">
      <alignment horizontal="center" vertical="top"/>
    </xf>
    <xf numFmtId="0" fontId="22" fillId="0" borderId="12" xfId="0" applyFont="1" applyBorder="1" applyAlignment="1">
      <alignment horizontal="center" vertical="top"/>
    </xf>
    <xf numFmtId="0" fontId="22" fillId="0" borderId="12" xfId="0" applyFont="1" applyFill="1" applyBorder="1" applyAlignment="1">
      <alignment horizontal="center" vertical="top"/>
    </xf>
    <xf numFmtId="0" fontId="22" fillId="0" borderId="16" xfId="0" applyFont="1" applyFill="1" applyBorder="1" applyAlignment="1">
      <alignment horizontal="center" vertical="top"/>
    </xf>
    <xf numFmtId="0" fontId="22" fillId="15" borderId="17" xfId="0" applyFont="1" applyFill="1" applyBorder="1" applyAlignment="1">
      <alignment horizontal="center" vertical="top"/>
    </xf>
    <xf numFmtId="0" fontId="50" fillId="15" borderId="0" xfId="0" applyFont="1" applyFill="1" applyBorder="1" applyAlignment="1">
      <alignment horizontal="center" vertical="top"/>
    </xf>
    <xf numFmtId="0" fontId="69" fillId="17" borderId="12" xfId="0" applyFont="1" applyFill="1" applyBorder="1" applyAlignment="1">
      <alignment horizontal="center" vertical="top"/>
    </xf>
    <xf numFmtId="0" fontId="22" fillId="20" borderId="27" xfId="0" applyFont="1" applyFill="1" applyBorder="1" applyAlignment="1" applyProtection="1">
      <alignment horizontal="left" vertical="top"/>
    </xf>
    <xf numFmtId="0" fontId="0" fillId="15" borderId="27" xfId="0" applyFill="1" applyBorder="1" applyAlignment="1">
      <alignment horizontal="left" vertical="top"/>
    </xf>
    <xf numFmtId="0" fontId="0" fillId="15" borderId="30" xfId="0" applyFill="1" applyBorder="1" applyAlignment="1">
      <alignment horizontal="center" vertical="top"/>
    </xf>
    <xf numFmtId="0" fontId="22" fillId="0" borderId="12" xfId="0" applyFont="1" applyBorder="1" applyAlignment="1">
      <alignment horizontal="left" vertical="top"/>
    </xf>
    <xf numFmtId="0" fontId="21" fillId="0" borderId="12" xfId="0" applyFont="1" applyBorder="1" applyAlignment="1">
      <alignment horizontal="left" vertical="top"/>
    </xf>
    <xf numFmtId="0" fontId="22" fillId="0" borderId="12" xfId="0" applyFont="1" applyFill="1" applyBorder="1" applyAlignment="1">
      <alignment horizontal="left" vertical="top"/>
    </xf>
    <xf numFmtId="0" fontId="22" fillId="0" borderId="16" xfId="0" applyFont="1" applyFill="1" applyBorder="1" applyAlignment="1">
      <alignment horizontal="left" vertical="top"/>
    </xf>
    <xf numFmtId="0" fontId="22" fillId="0" borderId="16" xfId="0" applyFont="1" applyBorder="1" applyAlignment="1">
      <alignment horizontal="left" vertical="top"/>
    </xf>
    <xf numFmtId="0" fontId="22" fillId="0" borderId="17" xfId="0" applyFont="1" applyFill="1" applyBorder="1" applyAlignment="1">
      <alignment horizontal="left" vertical="top"/>
    </xf>
    <xf numFmtId="0" fontId="22" fillId="0" borderId="16" xfId="0" applyFont="1" applyFill="1" applyBorder="1" applyAlignment="1">
      <alignment horizontal="center" vertical="top" wrapText="1"/>
    </xf>
    <xf numFmtId="0" fontId="50" fillId="15" borderId="0" xfId="0" applyFont="1" applyFill="1" applyBorder="1" applyAlignment="1">
      <alignment horizontal="right" vertical="top"/>
    </xf>
    <xf numFmtId="0" fontId="122" fillId="0" borderId="27" xfId="0" applyFont="1" applyFill="1" applyBorder="1" applyAlignment="1" applyProtection="1">
      <alignment vertical="top" wrapText="1"/>
    </xf>
    <xf numFmtId="0" fontId="21" fillId="0" borderId="12" xfId="0" applyFont="1" applyFill="1" applyBorder="1" applyAlignment="1">
      <alignment horizontal="left" vertical="top" wrapText="1"/>
    </xf>
    <xf numFmtId="0" fontId="21" fillId="0" borderId="27" xfId="0" applyFont="1" applyFill="1" applyBorder="1" applyAlignment="1" applyProtection="1">
      <alignment vertical="top"/>
    </xf>
    <xf numFmtId="0" fontId="21" fillId="0" borderId="12" xfId="0" applyFont="1" applyFill="1" applyBorder="1" applyAlignment="1" applyProtection="1">
      <alignment vertical="top"/>
    </xf>
    <xf numFmtId="0" fontId="21" fillId="0" borderId="0" xfId="0" applyFont="1" applyFill="1" applyAlignment="1" applyProtection="1">
      <alignment vertical="top"/>
    </xf>
    <xf numFmtId="0" fontId="31" fillId="0" borderId="0" xfId="0" applyFont="1" applyFill="1" applyBorder="1" applyAlignment="1" applyProtection="1">
      <alignment horizontal="left" indent="1"/>
    </xf>
    <xf numFmtId="0" fontId="62" fillId="24" borderId="31" xfId="0" applyFont="1" applyFill="1" applyBorder="1" applyAlignment="1" applyProtection="1">
      <alignment horizontal="left" indent="1"/>
      <protection locked="0"/>
    </xf>
    <xf numFmtId="0" fontId="22" fillId="0" borderId="0" xfId="0" applyFont="1" applyFill="1" applyBorder="1" applyAlignment="1" applyProtection="1">
      <alignment horizontal="left"/>
    </xf>
    <xf numFmtId="0" fontId="21" fillId="0" borderId="0" xfId="0" applyFont="1" applyFill="1" applyBorder="1" applyAlignment="1" applyProtection="1">
      <alignment horizontal="left" indent="2"/>
    </xf>
    <xf numFmtId="0" fontId="22" fillId="0" borderId="0" xfId="0" applyFont="1" applyFill="1" applyBorder="1" applyAlignment="1" applyProtection="1">
      <alignment horizontal="left" indent="2"/>
    </xf>
    <xf numFmtId="0" fontId="145" fillId="0" borderId="0" xfId="0" applyFont="1" applyFill="1" applyBorder="1" applyProtection="1"/>
    <xf numFmtId="0" fontId="21" fillId="0" borderId="30" xfId="0" applyFont="1" applyFill="1" applyBorder="1" applyProtection="1"/>
    <xf numFmtId="0" fontId="108" fillId="0" borderId="27" xfId="72" applyFill="1" applyBorder="1" applyProtection="1"/>
    <xf numFmtId="0" fontId="128" fillId="0" borderId="27" xfId="72" applyFont="1" applyFill="1" applyBorder="1" applyProtection="1"/>
    <xf numFmtId="0" fontId="122" fillId="0" borderId="27" xfId="0" applyFont="1" applyFill="1" applyBorder="1" applyProtection="1"/>
    <xf numFmtId="0" fontId="49" fillId="15" borderId="0" xfId="0" applyFont="1" applyFill="1" applyBorder="1" applyAlignment="1">
      <alignment horizontal="center" vertical="top" wrapText="1"/>
    </xf>
    <xf numFmtId="0" fontId="22" fillId="0" borderId="12" xfId="0" applyFont="1" applyFill="1" applyBorder="1" applyAlignment="1">
      <alignment horizontal="center" vertical="top" wrapText="1"/>
    </xf>
    <xf numFmtId="0" fontId="50" fillId="15" borderId="0" xfId="0" applyFont="1" applyFill="1" applyBorder="1" applyAlignment="1">
      <alignment horizontal="center" vertical="top" wrapText="1"/>
    </xf>
    <xf numFmtId="0" fontId="22" fillId="15" borderId="12" xfId="0" applyFont="1" applyFill="1" applyBorder="1" applyAlignment="1">
      <alignment horizontal="center" vertical="top" wrapText="1"/>
    </xf>
    <xf numFmtId="0" fontId="146" fillId="0" borderId="0" xfId="0" applyFont="1"/>
    <xf numFmtId="0" fontId="114" fillId="0" borderId="21" xfId="221" applyFont="1" applyBorder="1"/>
    <xf numFmtId="0" fontId="114" fillId="0" borderId="25" xfId="221" applyFont="1" applyBorder="1"/>
    <xf numFmtId="0" fontId="147" fillId="0" borderId="0" xfId="0" applyFont="1"/>
    <xf numFmtId="0" fontId="147" fillId="0" borderId="0" xfId="0" applyFont="1" applyAlignment="1">
      <alignment vertical="center"/>
    </xf>
    <xf numFmtId="0" fontId="113" fillId="0" borderId="23" xfId="217" applyFont="1" applyBorder="1"/>
    <xf numFmtId="0" fontId="113" fillId="0" borderId="14" xfId="217" applyFont="1" applyBorder="1"/>
    <xf numFmtId="0" fontId="148" fillId="0" borderId="0" xfId="0" applyFont="1"/>
    <xf numFmtId="0" fontId="49" fillId="0" borderId="14" xfId="0" applyFont="1" applyBorder="1"/>
    <xf numFmtId="0" fontId="149" fillId="0" borderId="14" xfId="221" applyFont="1" applyBorder="1" applyAlignment="1">
      <alignment vertical="top" wrapText="1"/>
    </xf>
    <xf numFmtId="0" fontId="149" fillId="0" borderId="14" xfId="217" applyFont="1" applyBorder="1"/>
    <xf numFmtId="0" fontId="150" fillId="0" borderId="0" xfId="0" applyFont="1"/>
    <xf numFmtId="0" fontId="149" fillId="0" borderId="14" xfId="0" applyFont="1" applyBorder="1"/>
    <xf numFmtId="0" fontId="150" fillId="0" borderId="14" xfId="0" applyFont="1" applyBorder="1"/>
    <xf numFmtId="0" fontId="151" fillId="0" borderId="14" xfId="0" applyFont="1" applyBorder="1"/>
    <xf numFmtId="0" fontId="152" fillId="0" borderId="14" xfId="0" applyFont="1" applyBorder="1"/>
    <xf numFmtId="0" fontId="151" fillId="0" borderId="0" xfId="0" applyFont="1"/>
    <xf numFmtId="0" fontId="152" fillId="0" borderId="0" xfId="0" applyFont="1"/>
    <xf numFmtId="0" fontId="153" fillId="0" borderId="0" xfId="0" applyFont="1"/>
    <xf numFmtId="0" fontId="154" fillId="0" borderId="0" xfId="0" applyFont="1"/>
    <xf numFmtId="0" fontId="155" fillId="0" borderId="0" xfId="0" applyFont="1" applyAlignment="1">
      <alignment vertical="center" wrapText="1"/>
    </xf>
    <xf numFmtId="0" fontId="156" fillId="0" borderId="0" xfId="0" applyFont="1" applyAlignment="1">
      <alignment vertical="center"/>
    </xf>
    <xf numFmtId="0" fontId="156" fillId="0" borderId="0" xfId="0" applyFont="1"/>
    <xf numFmtId="0" fontId="151" fillId="0" borderId="14" xfId="221" applyFont="1" applyBorder="1" applyAlignment="1">
      <alignment vertical="top" wrapText="1"/>
    </xf>
    <xf numFmtId="0" fontId="152" fillId="0" borderId="21" xfId="0" applyFont="1" applyBorder="1"/>
    <xf numFmtId="0" fontId="152" fillId="0" borderId="28" xfId="0" applyFont="1" applyBorder="1"/>
    <xf numFmtId="3" fontId="21" fillId="0" borderId="0" xfId="4" applyNumberFormat="1" applyFont="1" applyFill="1" applyProtection="1"/>
    <xf numFmtId="2" fontId="0" fillId="0" borderId="0" xfId="0" applyNumberFormat="1" applyFill="1" applyBorder="1" applyAlignment="1" applyProtection="1">
      <alignment horizontal="right"/>
    </xf>
    <xf numFmtId="0" fontId="23" fillId="0" borderId="0" xfId="86" applyNumberFormat="1" applyFont="1" applyFill="1" applyBorder="1" applyAlignment="1" applyProtection="1">
      <alignment horizontal="right"/>
      <protection locked="0"/>
    </xf>
    <xf numFmtId="1" fontId="23" fillId="0" borderId="0" xfId="86" applyNumberFormat="1" applyFont="1" applyFill="1" applyBorder="1" applyAlignment="1" applyProtection="1">
      <alignment horizontal="right"/>
      <protection locked="0"/>
    </xf>
    <xf numFmtId="0" fontId="143" fillId="0" borderId="20" xfId="71" applyFont="1" applyBorder="1" applyProtection="1"/>
    <xf numFmtId="0" fontId="157" fillId="0" borderId="25" xfId="71" applyFont="1" applyBorder="1" applyProtection="1"/>
    <xf numFmtId="0" fontId="157" fillId="0" borderId="20" xfId="71" applyFont="1" applyBorder="1" applyProtection="1"/>
    <xf numFmtId="167" fontId="14" fillId="0" borderId="23" xfId="86" applyNumberFormat="1" applyFont="1" applyBorder="1" applyAlignment="1" applyProtection="1">
      <alignment horizontal="right"/>
    </xf>
    <xf numFmtId="167" fontId="14" fillId="0" borderId="25" xfId="86" applyNumberFormat="1" applyFont="1" applyBorder="1" applyAlignment="1" applyProtection="1">
      <alignment horizontal="right"/>
    </xf>
    <xf numFmtId="167" fontId="14" fillId="0" borderId="0" xfId="86" applyNumberFormat="1" applyFont="1" applyFill="1" applyBorder="1" applyAlignment="1" applyProtection="1">
      <alignment horizontal="right"/>
    </xf>
    <xf numFmtId="2" fontId="0" fillId="0" borderId="20" xfId="0" applyNumberFormat="1" applyFill="1" applyBorder="1" applyAlignment="1" applyProtection="1">
      <alignment horizontal="right"/>
    </xf>
    <xf numFmtId="167" fontId="14" fillId="0" borderId="20" xfId="86" applyNumberFormat="1" applyFont="1" applyFill="1" applyBorder="1" applyAlignment="1" applyProtection="1">
      <alignment horizontal="right"/>
    </xf>
    <xf numFmtId="4" fontId="14" fillId="0" borderId="20" xfId="0" applyNumberFormat="1" applyFont="1" applyFill="1" applyBorder="1" applyAlignment="1" applyProtection="1">
      <alignment horizontal="right"/>
    </xf>
    <xf numFmtId="0" fontId="21" fillId="0" borderId="12" xfId="0" applyFont="1" applyFill="1" applyBorder="1" applyAlignment="1">
      <alignment vertical="top" wrapText="1"/>
    </xf>
    <xf numFmtId="0" fontId="21" fillId="0" borderId="17" xfId="0" applyFont="1" applyFill="1" applyBorder="1" applyAlignment="1">
      <alignment vertical="top" wrapText="1"/>
    </xf>
    <xf numFmtId="0" fontId="21" fillId="0" borderId="16" xfId="0" applyFont="1" applyFill="1" applyBorder="1" applyAlignment="1">
      <alignment vertical="top" wrapText="1"/>
    </xf>
    <xf numFmtId="9" fontId="62" fillId="0" borderId="0" xfId="86" applyFont="1" applyFill="1" applyBorder="1" applyAlignment="1" applyProtection="1">
      <alignment horizontal="center"/>
    </xf>
    <xf numFmtId="9" fontId="32" fillId="0" borderId="0" xfId="86" applyFont="1" applyFill="1" applyBorder="1" applyAlignment="1" applyProtection="1">
      <alignment horizontal="center"/>
    </xf>
    <xf numFmtId="0" fontId="14" fillId="0" borderId="0" xfId="0" applyFont="1" applyAlignment="1" applyProtection="1">
      <alignment vertical="center"/>
    </xf>
    <xf numFmtId="3" fontId="22" fillId="0" borderId="14" xfId="0" applyNumberFormat="1" applyFont="1" applyFill="1" applyBorder="1" applyAlignment="1" applyProtection="1">
      <alignment horizontal="right"/>
    </xf>
    <xf numFmtId="0" fontId="22" fillId="0" borderId="31" xfId="0" applyFont="1" applyBorder="1" applyAlignment="1">
      <alignment vertical="center" wrapText="1"/>
    </xf>
    <xf numFmtId="0" fontId="22" fillId="0" borderId="17" xfId="0" applyFont="1" applyBorder="1" applyAlignment="1">
      <alignment vertical="center" wrapText="1"/>
    </xf>
    <xf numFmtId="0" fontId="21" fillId="0" borderId="12" xfId="0" applyFont="1" applyBorder="1" applyAlignment="1">
      <alignment vertical="top" wrapText="1"/>
    </xf>
    <xf numFmtId="0" fontId="21" fillId="27" borderId="28" xfId="0" applyFont="1" applyFill="1" applyBorder="1" applyAlignment="1">
      <alignment vertical="top"/>
    </xf>
    <xf numFmtId="0" fontId="21" fillId="27" borderId="21" xfId="0" applyFont="1" applyFill="1" applyBorder="1" applyAlignment="1">
      <alignment vertical="top" wrapText="1"/>
    </xf>
    <xf numFmtId="0" fontId="21" fillId="27" borderId="12" xfId="0" applyFont="1" applyFill="1" applyBorder="1" applyAlignment="1">
      <alignment horizontal="center" vertical="top" wrapText="1"/>
    </xf>
    <xf numFmtId="0" fontId="21" fillId="27" borderId="28" xfId="0" applyFont="1" applyFill="1" applyBorder="1" applyAlignment="1">
      <alignment vertical="top" wrapText="1"/>
    </xf>
    <xf numFmtId="0" fontId="21" fillId="0" borderId="12" xfId="0" applyFont="1" applyFill="1" applyBorder="1" applyAlignment="1">
      <alignment vertical="top" wrapText="1"/>
    </xf>
    <xf numFmtId="0" fontId="14" fillId="15" borderId="0" xfId="110" applyFill="1" applyAlignment="1">
      <alignment horizontal="center"/>
    </xf>
    <xf numFmtId="0" fontId="14" fillId="15" borderId="0" xfId="110" applyFill="1"/>
    <xf numFmtId="0" fontId="14" fillId="15" borderId="29" xfId="110" applyFill="1" applyBorder="1" applyAlignment="1">
      <alignment horizontal="center"/>
    </xf>
    <xf numFmtId="0" fontId="14" fillId="15" borderId="25" xfId="110" applyFill="1" applyBorder="1" applyAlignment="1">
      <alignment horizontal="center"/>
    </xf>
    <xf numFmtId="0" fontId="158" fillId="20" borderId="27" xfId="110" applyFont="1" applyFill="1" applyBorder="1" applyAlignment="1">
      <alignment horizontal="left" vertical="center"/>
    </xf>
    <xf numFmtId="0" fontId="22" fillId="20" borderId="20" xfId="110" applyFont="1" applyFill="1" applyBorder="1" applyAlignment="1">
      <alignment horizontal="center" vertical="center"/>
    </xf>
    <xf numFmtId="0" fontId="14" fillId="15" borderId="0" xfId="110" applyFill="1" applyAlignment="1">
      <alignment horizontal="left"/>
    </xf>
    <xf numFmtId="0" fontId="14" fillId="15" borderId="27" xfId="110" applyFill="1" applyBorder="1" applyAlignment="1">
      <alignment horizontal="left"/>
    </xf>
    <xf numFmtId="0" fontId="14" fillId="15" borderId="20" xfId="110" applyFill="1" applyBorder="1" applyAlignment="1">
      <alignment horizontal="center"/>
    </xf>
    <xf numFmtId="0" fontId="14" fillId="15" borderId="30" xfId="110" applyFill="1" applyBorder="1" applyAlignment="1">
      <alignment horizontal="center"/>
    </xf>
    <xf numFmtId="0" fontId="14" fillId="15" borderId="19" xfId="110" applyFill="1" applyBorder="1" applyAlignment="1">
      <alignment horizontal="center"/>
    </xf>
    <xf numFmtId="0" fontId="159" fillId="15" borderId="0" xfId="110" applyFont="1" applyFill="1" applyAlignment="1">
      <alignment horizontal="left" vertical="center"/>
    </xf>
    <xf numFmtId="0" fontId="22" fillId="20" borderId="0" xfId="110" applyFont="1" applyFill="1" applyAlignment="1">
      <alignment horizontal="left" vertical="center"/>
    </xf>
    <xf numFmtId="0" fontId="14" fillId="0" borderId="0" xfId="110"/>
    <xf numFmtId="0" fontId="14" fillId="15" borderId="0" xfId="110" applyFill="1" applyAlignment="1">
      <alignment horizontal="left" wrapText="1"/>
    </xf>
    <xf numFmtId="0" fontId="14" fillId="0" borderId="0" xfId="110" applyAlignment="1">
      <alignment horizontal="left"/>
    </xf>
    <xf numFmtId="0" fontId="160" fillId="20" borderId="0" xfId="110" applyFont="1" applyFill="1" applyAlignment="1">
      <alignment horizontal="left" vertical="center"/>
    </xf>
    <xf numFmtId="0" fontId="40" fillId="15" borderId="0" xfId="0" applyFont="1" applyFill="1" applyBorder="1" applyAlignment="1" applyProtection="1">
      <alignment horizontal="left" vertical="top"/>
    </xf>
    <xf numFmtId="0" fontId="14" fillId="15" borderId="0" xfId="110" applyFont="1" applyFill="1" applyAlignment="1">
      <alignment horizontal="left" wrapText="1"/>
    </xf>
    <xf numFmtId="0" fontId="14" fillId="0" borderId="0" xfId="110" applyFont="1" applyAlignment="1">
      <alignment horizontal="left" wrapText="1"/>
    </xf>
    <xf numFmtId="0" fontId="14" fillId="15" borderId="0" xfId="110" applyFont="1" applyFill="1" applyAlignment="1">
      <alignment horizontal="left"/>
    </xf>
    <xf numFmtId="0" fontId="14" fillId="0" borderId="0" xfId="110" applyFont="1" applyAlignment="1">
      <alignment horizontal="left"/>
    </xf>
    <xf numFmtId="0" fontId="14" fillId="0" borderId="0" xfId="110" applyFont="1" applyAlignment="1">
      <alignment horizontal="left" vertical="center" wrapText="1"/>
    </xf>
    <xf numFmtId="3" fontId="23" fillId="25" borderId="0" xfId="4" applyNumberFormat="1" applyFont="1" applyFill="1" applyAlignment="1" applyProtection="1">
      <alignment horizontal="right"/>
      <protection locked="0"/>
    </xf>
    <xf numFmtId="170" fontId="31" fillId="24" borderId="0" xfId="4" applyNumberFormat="1" applyFont="1" applyFill="1" applyAlignment="1" applyProtection="1">
      <alignment horizontal="right"/>
      <protection locked="0"/>
    </xf>
    <xf numFmtId="170" fontId="31" fillId="25" borderId="0" xfId="4" applyNumberFormat="1" applyFont="1" applyFill="1" applyAlignment="1" applyProtection="1">
      <alignment horizontal="right"/>
      <protection locked="0"/>
    </xf>
    <xf numFmtId="3" fontId="23" fillId="25" borderId="0" xfId="513" applyNumberFormat="1" applyFont="1" applyFill="1" applyProtection="1">
      <protection locked="0"/>
    </xf>
    <xf numFmtId="170" fontId="31" fillId="24" borderId="0" xfId="4" applyNumberFormat="1" applyFont="1" applyFill="1" applyProtection="1">
      <protection locked="0"/>
    </xf>
    <xf numFmtId="3" fontId="23" fillId="25" borderId="0" xfId="628" applyNumberFormat="1" applyFont="1" applyFill="1" applyProtection="1">
      <protection locked="0"/>
    </xf>
    <xf numFmtId="3" fontId="23" fillId="25" borderId="0" xfId="620" applyNumberFormat="1" applyFont="1" applyFill="1" applyProtection="1">
      <protection locked="0"/>
    </xf>
    <xf numFmtId="3" fontId="23" fillId="25" borderId="0" xfId="621" applyNumberFormat="1" applyFont="1" applyFill="1" applyProtection="1">
      <protection locked="0"/>
    </xf>
    <xf numFmtId="3" fontId="23" fillId="25" borderId="0" xfId="631" applyNumberFormat="1" applyFont="1" applyFill="1" applyProtection="1">
      <protection locked="0"/>
    </xf>
    <xf numFmtId="3" fontId="23" fillId="24" borderId="0" xfId="635" applyNumberFormat="1" applyFont="1" applyFill="1" applyProtection="1">
      <protection locked="0"/>
    </xf>
    <xf numFmtId="3" fontId="23" fillId="25" borderId="0" xfId="642" applyNumberFormat="1" applyFont="1" applyFill="1" applyProtection="1">
      <protection locked="0"/>
    </xf>
    <xf numFmtId="3" fontId="23" fillId="24" borderId="0" xfId="645" applyNumberFormat="1" applyFont="1" applyFill="1" applyProtection="1">
      <protection locked="0"/>
    </xf>
    <xf numFmtId="3" fontId="23" fillId="25" borderId="0" xfId="638" applyNumberFormat="1" applyFont="1" applyFill="1" applyProtection="1">
      <protection locked="0"/>
    </xf>
    <xf numFmtId="3" fontId="23" fillId="25" borderId="0" xfId="639" applyNumberFormat="1" applyFont="1" applyFill="1" applyProtection="1">
      <protection locked="0"/>
    </xf>
    <xf numFmtId="3" fontId="23" fillId="24" borderId="0" xfId="644" applyNumberFormat="1" applyFont="1" applyFill="1" applyProtection="1">
      <protection locked="0"/>
    </xf>
    <xf numFmtId="3" fontId="23" fillId="24" borderId="0" xfId="664" applyNumberFormat="1" applyFont="1" applyFill="1" applyProtection="1">
      <protection locked="0"/>
    </xf>
    <xf numFmtId="3" fontId="23" fillId="25" borderId="0" xfId="678" applyNumberFormat="1" applyFont="1" applyFill="1" applyProtection="1">
      <protection locked="0"/>
    </xf>
    <xf numFmtId="3" fontId="23" fillId="25" borderId="0" xfId="673" applyNumberFormat="1" applyFont="1" applyFill="1" applyProtection="1">
      <protection locked="0"/>
    </xf>
    <xf numFmtId="3" fontId="23" fillId="24" borderId="0" xfId="665" applyNumberFormat="1" applyFont="1" applyFill="1" applyProtection="1">
      <protection locked="0"/>
    </xf>
    <xf numFmtId="3" fontId="23" fillId="25" borderId="0" xfId="666" applyNumberFormat="1" applyFont="1" applyFill="1" applyProtection="1">
      <protection locked="0"/>
    </xf>
    <xf numFmtId="3" fontId="23" fillId="24" borderId="0" xfId="667" applyNumberFormat="1" applyFont="1" applyFill="1" applyProtection="1">
      <protection locked="0"/>
    </xf>
    <xf numFmtId="3" fontId="23" fillId="25" borderId="0" xfId="668" applyNumberFormat="1" applyFont="1" applyFill="1" applyProtection="1">
      <protection locked="0"/>
    </xf>
    <xf numFmtId="3" fontId="23" fillId="24" borderId="0" xfId="671" applyNumberFormat="1" applyFont="1" applyFill="1" applyProtection="1">
      <protection locked="0"/>
    </xf>
    <xf numFmtId="3" fontId="23" fillId="24" borderId="0" xfId="670" applyNumberFormat="1" applyFont="1" applyFill="1" applyProtection="1">
      <protection locked="0"/>
    </xf>
    <xf numFmtId="3" fontId="23" fillId="24" borderId="0" xfId="672" applyNumberFormat="1" applyFont="1" applyFill="1" applyProtection="1">
      <protection locked="0"/>
    </xf>
    <xf numFmtId="3" fontId="23" fillId="25" borderId="0" xfId="675" applyNumberFormat="1" applyFont="1" applyFill="1" applyProtection="1">
      <protection locked="0"/>
    </xf>
    <xf numFmtId="3" fontId="23" fillId="25" borderId="0" xfId="677" applyNumberFormat="1" applyFont="1" applyFill="1" applyProtection="1">
      <protection locked="0"/>
    </xf>
    <xf numFmtId="3" fontId="23" fillId="24" borderId="0" xfId="674" applyNumberFormat="1" applyFont="1" applyFill="1" applyProtection="1">
      <protection locked="0"/>
    </xf>
    <xf numFmtId="3" fontId="23" fillId="25" borderId="0" xfId="676" applyNumberFormat="1" applyFont="1" applyFill="1" applyProtection="1">
      <protection locked="0"/>
    </xf>
    <xf numFmtId="3" fontId="23" fillId="24" borderId="0" xfId="682" applyNumberFormat="1" applyFont="1" applyFill="1" applyProtection="1">
      <protection locked="0"/>
    </xf>
    <xf numFmtId="3" fontId="23" fillId="25" borderId="0" xfId="653" applyNumberFormat="1" applyFont="1" applyFill="1" applyProtection="1">
      <protection locked="0"/>
    </xf>
    <xf numFmtId="3" fontId="23" fillId="25" borderId="0" xfId="0" applyNumberFormat="1" applyFont="1" applyFill="1" applyProtection="1">
      <protection locked="0"/>
    </xf>
    <xf numFmtId="3" fontId="23" fillId="25" borderId="0" xfId="634" applyNumberFormat="1" applyFont="1" applyFill="1" applyProtection="1">
      <protection locked="0"/>
    </xf>
    <xf numFmtId="3" fontId="23" fillId="25" borderId="0" xfId="660" applyNumberFormat="1" applyFont="1" applyFill="1" applyProtection="1">
      <protection locked="0"/>
    </xf>
    <xf numFmtId="3" fontId="21" fillId="24" borderId="0" xfId="4" applyNumberFormat="1" applyFont="1" applyFill="1" applyProtection="1">
      <protection locked="0"/>
    </xf>
    <xf numFmtId="3" fontId="21" fillId="25" borderId="0" xfId="4" applyNumberFormat="1" applyFont="1" applyFill="1" applyProtection="1">
      <protection locked="0"/>
    </xf>
    <xf numFmtId="3" fontId="21" fillId="0" borderId="0" xfId="654" applyNumberFormat="1" applyFont="1" applyFill="1" applyProtection="1">
      <protection locked="0"/>
    </xf>
    <xf numFmtId="167" fontId="23" fillId="25" borderId="0" xfId="86" applyNumberFormat="1" applyFont="1" applyFill="1" applyProtection="1">
      <protection locked="0"/>
    </xf>
    <xf numFmtId="3" fontId="23" fillId="25" borderId="0" xfId="754" applyNumberFormat="1" applyFont="1" applyFill="1" applyProtection="1">
      <protection locked="0"/>
    </xf>
    <xf numFmtId="1" fontId="23" fillId="25" borderId="0" xfId="86" applyNumberFormat="1" applyFont="1" applyFill="1" applyAlignment="1" applyProtection="1">
      <alignment horizontal="right"/>
      <protection locked="0"/>
    </xf>
    <xf numFmtId="171" fontId="23" fillId="25" borderId="0" xfId="759" applyNumberFormat="1" applyFont="1" applyFill="1" applyProtection="1">
      <protection locked="0"/>
    </xf>
    <xf numFmtId="3" fontId="23" fillId="25" borderId="0" xfId="761" applyNumberFormat="1" applyFont="1" applyFill="1" applyProtection="1">
      <protection locked="0"/>
    </xf>
    <xf numFmtId="0" fontId="23" fillId="25" borderId="0" xfId="86" applyNumberFormat="1" applyFont="1" applyFill="1" applyAlignment="1" applyProtection="1">
      <alignment horizontal="right"/>
      <protection locked="0"/>
    </xf>
    <xf numFmtId="171" fontId="23" fillId="25" borderId="0" xfId="763" applyNumberFormat="1" applyFont="1" applyFill="1" applyProtection="1">
      <protection locked="0"/>
    </xf>
    <xf numFmtId="171" fontId="23" fillId="25" borderId="0" xfId="769" applyNumberFormat="1" applyFont="1" applyFill="1" applyAlignment="1" applyProtection="1">
      <alignment horizontal="right"/>
      <protection locked="0"/>
    </xf>
    <xf numFmtId="171" fontId="23" fillId="25" borderId="0" xfId="771" applyNumberFormat="1" applyFont="1" applyFill="1" applyProtection="1">
      <protection locked="0"/>
    </xf>
    <xf numFmtId="0" fontId="161" fillId="25" borderId="28" xfId="0" applyFont="1" applyFill="1" applyBorder="1" applyAlignment="1" applyProtection="1">
      <alignment horizontal="center"/>
      <protection locked="0"/>
    </xf>
    <xf numFmtId="0" fontId="22" fillId="0" borderId="0" xfId="71" applyFont="1" applyBorder="1" applyProtection="1"/>
    <xf numFmtId="0" fontId="67" fillId="0" borderId="27" xfId="71" applyFont="1" applyFill="1" applyBorder="1" applyProtection="1"/>
    <xf numFmtId="0" fontId="67" fillId="0" borderId="30" xfId="71" applyFont="1" applyFill="1" applyBorder="1" applyProtection="1"/>
    <xf numFmtId="0" fontId="66" fillId="0" borderId="0" xfId="71" applyFont="1" applyBorder="1" applyProtection="1"/>
    <xf numFmtId="0" fontId="31" fillId="0" borderId="0" xfId="71" applyFont="1" applyBorder="1" applyProtection="1"/>
    <xf numFmtId="0" fontId="68" fillId="0" borderId="0" xfId="57" applyFont="1" applyBorder="1" applyAlignment="1" applyProtection="1"/>
    <xf numFmtId="0" fontId="17" fillId="0" borderId="0" xfId="57" applyBorder="1" applyAlignment="1" applyProtection="1"/>
    <xf numFmtId="0" fontId="112" fillId="0" borderId="0" xfId="72" applyFont="1" applyAlignment="1">
      <alignment horizontal="left"/>
    </xf>
    <xf numFmtId="0" fontId="112" fillId="0" borderId="0" xfId="72" applyFont="1" applyAlignment="1">
      <alignment vertical="top" wrapText="1"/>
    </xf>
    <xf numFmtId="0" fontId="114" fillId="0" borderId="0" xfId="72" applyFont="1" applyAlignment="1">
      <alignment vertical="top" wrapText="1"/>
    </xf>
    <xf numFmtId="0" fontId="112" fillId="0" borderId="23" xfId="72" applyFont="1" applyBorder="1" applyAlignment="1">
      <alignment horizontal="left"/>
    </xf>
    <xf numFmtId="0" fontId="110" fillId="0" borderId="0" xfId="72" applyFont="1" applyAlignment="1">
      <alignment vertical="top" wrapText="1"/>
    </xf>
    <xf numFmtId="0" fontId="115" fillId="0" borderId="0" xfId="72" applyFont="1" applyAlignment="1">
      <alignment horizontal="left"/>
    </xf>
    <xf numFmtId="0" fontId="115" fillId="0" borderId="0" xfId="72" applyFont="1" applyAlignment="1">
      <alignment vertical="top" wrapText="1"/>
    </xf>
    <xf numFmtId="0" fontId="115" fillId="0" borderId="23" xfId="72" applyFont="1" applyBorder="1" applyAlignment="1">
      <alignment horizontal="left"/>
    </xf>
    <xf numFmtId="0" fontId="153" fillId="0" borderId="0" xfId="221" applyFont="1" applyAlignment="1">
      <alignment vertical="top" wrapText="1"/>
    </xf>
    <xf numFmtId="0" fontId="112" fillId="0" borderId="14" xfId="0" applyFont="1" applyBorder="1" applyAlignment="1">
      <alignment horizontal="left"/>
    </xf>
    <xf numFmtId="0" fontId="112" fillId="0" borderId="14" xfId="0" applyFont="1" applyBorder="1"/>
    <xf numFmtId="0" fontId="112" fillId="0" borderId="14" xfId="0" applyFont="1" applyBorder="1" applyAlignment="1">
      <alignment vertical="top" wrapText="1"/>
    </xf>
    <xf numFmtId="0" fontId="114" fillId="0" borderId="0" xfId="0" applyFont="1" applyAlignment="1">
      <alignment horizontal="left"/>
    </xf>
    <xf numFmtId="0" fontId="114" fillId="0" borderId="0" xfId="0" applyFont="1" applyAlignment="1">
      <alignment vertical="top" wrapText="1"/>
    </xf>
    <xf numFmtId="0" fontId="114" fillId="0" borderId="18" xfId="0" applyFont="1" applyBorder="1" applyAlignment="1">
      <alignment horizontal="left"/>
    </xf>
    <xf numFmtId="0" fontId="112" fillId="0" borderId="0" xfId="0" applyFont="1" applyAlignment="1">
      <alignment horizontal="left"/>
    </xf>
    <xf numFmtId="0" fontId="112" fillId="0" borderId="0" xfId="0" applyFont="1" applyAlignment="1">
      <alignment vertical="top" wrapText="1"/>
    </xf>
    <xf numFmtId="0" fontId="112" fillId="0" borderId="23" xfId="0" applyFont="1" applyBorder="1" applyAlignment="1">
      <alignment vertical="top" wrapText="1"/>
    </xf>
    <xf numFmtId="0" fontId="117" fillId="0" borderId="0" xfId="0" applyFont="1" applyAlignment="1">
      <alignment vertical="top" wrapText="1"/>
    </xf>
    <xf numFmtId="0" fontId="112" fillId="0" borderId="23" xfId="0" applyFont="1" applyBorder="1" applyAlignment="1">
      <alignment horizontal="left"/>
    </xf>
    <xf numFmtId="0" fontId="114" fillId="0" borderId="23" xfId="0" applyFont="1" applyBorder="1" applyAlignment="1">
      <alignment vertical="top" wrapText="1"/>
    </xf>
    <xf numFmtId="0" fontId="114" fillId="39" borderId="0" xfId="0" applyFont="1" applyFill="1" applyAlignment="1">
      <alignment horizontal="left"/>
    </xf>
    <xf numFmtId="0" fontId="114" fillId="39" borderId="0" xfId="0" applyFont="1" applyFill="1"/>
    <xf numFmtId="0" fontId="114" fillId="39" borderId="0" xfId="0" applyFont="1" applyFill="1" applyAlignment="1">
      <alignment vertical="top" wrapText="1"/>
    </xf>
    <xf numFmtId="0" fontId="115" fillId="0" borderId="23" xfId="0" applyFont="1" applyBorder="1" applyAlignment="1">
      <alignment horizontal="left"/>
    </xf>
    <xf numFmtId="0" fontId="115" fillId="0" borderId="23" xfId="0" applyFont="1" applyBorder="1"/>
    <xf numFmtId="0" fontId="115" fillId="0" borderId="23" xfId="0" applyFont="1" applyBorder="1" applyAlignment="1">
      <alignment vertical="top" wrapText="1"/>
    </xf>
    <xf numFmtId="0" fontId="115" fillId="0" borderId="0" xfId="0" applyFont="1" applyAlignment="1">
      <alignment vertical="top" wrapText="1"/>
    </xf>
    <xf numFmtId="0" fontId="115" fillId="0" borderId="0" xfId="0" applyFont="1" applyAlignment="1">
      <alignment horizontal="left"/>
    </xf>
    <xf numFmtId="0" fontId="115" fillId="0" borderId="18" xfId="0" applyFont="1" applyBorder="1" applyAlignment="1">
      <alignment horizontal="left"/>
    </xf>
    <xf numFmtId="0" fontId="118" fillId="0" borderId="0" xfId="0" applyFont="1" applyAlignment="1">
      <alignment vertical="top" wrapText="1"/>
    </xf>
    <xf numFmtId="0" fontId="118" fillId="0" borderId="18" xfId="0" applyFont="1" applyBorder="1" applyAlignment="1">
      <alignment vertical="top" wrapText="1"/>
    </xf>
    <xf numFmtId="0" fontId="119" fillId="0" borderId="0" xfId="0" applyFont="1" applyAlignment="1">
      <alignment horizontal="left"/>
    </xf>
    <xf numFmtId="0" fontId="119" fillId="0" borderId="0" xfId="0" applyFont="1"/>
    <xf numFmtId="0" fontId="119" fillId="0" borderId="0" xfId="0" applyFont="1" applyAlignment="1">
      <alignment vertical="top" wrapText="1"/>
    </xf>
    <xf numFmtId="0" fontId="107" fillId="0" borderId="0" xfId="0" applyFont="1" applyAlignment="1">
      <alignment horizontal="left"/>
    </xf>
    <xf numFmtId="0" fontId="107" fillId="0" borderId="0" xfId="0" applyFont="1" applyAlignment="1">
      <alignment vertical="top" wrapText="1"/>
    </xf>
    <xf numFmtId="0" fontId="107" fillId="0" borderId="18" xfId="0" applyFont="1" applyBorder="1" applyAlignment="1">
      <alignment horizontal="left"/>
    </xf>
    <xf numFmtId="0" fontId="112" fillId="0" borderId="14" xfId="72" applyFont="1" applyBorder="1" applyAlignment="1">
      <alignment horizontal="left"/>
    </xf>
    <xf numFmtId="0" fontId="112" fillId="0" borderId="14" xfId="72" applyFont="1" applyBorder="1"/>
    <xf numFmtId="0" fontId="112" fillId="0" borderId="14" xfId="72" applyFont="1" applyBorder="1" applyAlignment="1">
      <alignment vertical="top" wrapText="1"/>
    </xf>
    <xf numFmtId="0" fontId="114" fillId="0" borderId="0" xfId="221" applyFont="1" applyAlignment="1">
      <alignment vertical="top" wrapText="1"/>
    </xf>
    <xf numFmtId="0" fontId="112" fillId="0" borderId="29" xfId="221" applyFont="1" applyBorder="1" applyAlignment="1">
      <alignment horizontal="left"/>
    </xf>
    <xf numFmtId="0" fontId="112" fillId="0" borderId="23" xfId="221" applyFont="1" applyBorder="1" applyAlignment="1">
      <alignment horizontal="left"/>
    </xf>
    <xf numFmtId="0" fontId="114" fillId="0" borderId="0" xfId="221" applyFont="1" applyAlignment="1">
      <alignment horizontal="left"/>
    </xf>
    <xf numFmtId="0" fontId="114" fillId="0" borderId="0" xfId="221" applyFont="1"/>
    <xf numFmtId="0" fontId="112" fillId="0" borderId="0" xfId="221" applyFont="1"/>
    <xf numFmtId="0" fontId="112" fillId="0" borderId="0" xfId="221" applyFont="1" applyAlignment="1">
      <alignment vertical="top" wrapText="1"/>
    </xf>
    <xf numFmtId="0" fontId="112" fillId="0" borderId="28" xfId="221" applyFont="1" applyBorder="1" applyAlignment="1">
      <alignment horizontal="left"/>
    </xf>
    <xf numFmtId="0" fontId="112" fillId="0" borderId="14" xfId="221" applyFont="1" applyBorder="1" applyAlignment="1">
      <alignment horizontal="left"/>
    </xf>
    <xf numFmtId="0" fontId="114" fillId="0" borderId="0" xfId="217" applyFont="1"/>
    <xf numFmtId="0" fontId="149" fillId="0" borderId="14" xfId="221" applyFont="1" applyBorder="1" applyAlignment="1">
      <alignment horizontal="left"/>
    </xf>
    <xf numFmtId="0" fontId="146" fillId="0" borderId="0" xfId="221" applyFont="1" applyAlignment="1">
      <alignment vertical="top" wrapText="1"/>
    </xf>
    <xf numFmtId="0" fontId="163" fillId="0" borderId="0" xfId="0" applyFont="1"/>
    <xf numFmtId="0" fontId="124" fillId="0" borderId="0" xfId="221" applyFont="1" applyAlignment="1">
      <alignment horizontal="left"/>
    </xf>
    <xf numFmtId="0" fontId="124" fillId="0" borderId="0" xfId="221" applyFont="1" applyAlignment="1">
      <alignment vertical="top" wrapText="1"/>
    </xf>
    <xf numFmtId="0" fontId="125" fillId="0" borderId="0" xfId="0" applyFont="1"/>
    <xf numFmtId="0" fontId="128" fillId="0" borderId="0" xfId="217" applyFont="1"/>
    <xf numFmtId="0" fontId="107" fillId="0" borderId="0" xfId="0" applyFont="1" applyBorder="1" applyAlignment="1">
      <alignment horizontal="left"/>
    </xf>
    <xf numFmtId="0" fontId="112" fillId="0" borderId="12" xfId="72" applyFont="1" applyBorder="1" applyAlignment="1">
      <alignment horizontal="right"/>
    </xf>
    <xf numFmtId="0" fontId="112" fillId="0" borderId="12" xfId="72" applyFont="1" applyBorder="1" applyAlignment="1">
      <alignment vertical="top" wrapText="1"/>
    </xf>
    <xf numFmtId="14" fontId="113" fillId="41" borderId="12" xfId="72" applyNumberFormat="1" applyFont="1" applyFill="1" applyBorder="1" applyAlignment="1">
      <alignment horizontal="right"/>
    </xf>
    <xf numFmtId="0" fontId="114" fillId="0" borderId="12" xfId="72" applyFont="1" applyBorder="1" applyAlignment="1">
      <alignment vertical="top" wrapText="1"/>
    </xf>
    <xf numFmtId="14" fontId="113" fillId="0" borderId="12" xfId="72" applyNumberFormat="1" applyFont="1" applyBorder="1" applyAlignment="1">
      <alignment horizontal="right"/>
    </xf>
    <xf numFmtId="0" fontId="113" fillId="0" borderId="12" xfId="72" applyFont="1" applyBorder="1"/>
    <xf numFmtId="178" fontId="114" fillId="0" borderId="12" xfId="0" applyNumberFormat="1" applyFont="1" applyBorder="1" applyAlignment="1">
      <alignment horizontal="right"/>
    </xf>
    <xf numFmtId="178" fontId="114" fillId="41" borderId="12" xfId="0" applyNumberFormat="1" applyFont="1" applyFill="1" applyBorder="1" applyAlignment="1">
      <alignment horizontal="right"/>
    </xf>
    <xf numFmtId="0" fontId="114" fillId="0" borderId="12" xfId="0" applyFont="1" applyBorder="1" applyAlignment="1">
      <alignment vertical="top" wrapText="1"/>
    </xf>
    <xf numFmtId="178" fontId="119" fillId="0" borderId="12" xfId="0" applyNumberFormat="1" applyFont="1" applyBorder="1" applyAlignment="1">
      <alignment horizontal="right"/>
    </xf>
    <xf numFmtId="0" fontId="119" fillId="0" borderId="12" xfId="0" applyFont="1" applyBorder="1" applyAlignment="1">
      <alignment vertical="top" wrapText="1"/>
    </xf>
    <xf numFmtId="178" fontId="112" fillId="0" borderId="12" xfId="72" applyNumberFormat="1" applyFont="1" applyBorder="1" applyAlignment="1">
      <alignment horizontal="right"/>
    </xf>
    <xf numFmtId="178" fontId="113" fillId="41" borderId="12" xfId="72" applyNumberFormat="1" applyFont="1" applyFill="1" applyBorder="1" applyAlignment="1">
      <alignment horizontal="right"/>
    </xf>
    <xf numFmtId="178" fontId="113" fillId="0" borderId="12" xfId="72" applyNumberFormat="1" applyFont="1" applyBorder="1" applyAlignment="1">
      <alignment horizontal="right"/>
    </xf>
    <xf numFmtId="0" fontId="116" fillId="0" borderId="0" xfId="72" applyFont="1" applyAlignment="1">
      <alignment vertical="top" wrapText="1"/>
    </xf>
    <xf numFmtId="178" fontId="61" fillId="9" borderId="0" xfId="71" applyNumberFormat="1" applyFont="1" applyFill="1" applyBorder="1" applyAlignment="1" applyProtection="1">
      <alignment horizontal="left"/>
      <protection locked="0"/>
    </xf>
    <xf numFmtId="178" fontId="114" fillId="0" borderId="0" xfId="0" applyNumberFormat="1" applyFont="1" applyAlignment="1">
      <alignment horizontal="left"/>
    </xf>
    <xf numFmtId="178" fontId="21" fillId="0" borderId="0" xfId="0" applyNumberFormat="1" applyFont="1" applyBorder="1" applyProtection="1"/>
    <xf numFmtId="0" fontId="49" fillId="0" borderId="18" xfId="0" applyFont="1" applyBorder="1"/>
    <xf numFmtId="0" fontId="0" fillId="0" borderId="18" xfId="0" applyBorder="1"/>
    <xf numFmtId="0" fontId="164" fillId="42" borderId="0" xfId="0" applyFont="1" applyFill="1" applyAlignment="1">
      <alignment horizontal="left"/>
    </xf>
    <xf numFmtId="0" fontId="164" fillId="42" borderId="18" xfId="0" applyFont="1" applyFill="1" applyBorder="1" applyAlignment="1">
      <alignment horizontal="left"/>
    </xf>
    <xf numFmtId="178" fontId="114" fillId="41" borderId="17" xfId="0" applyNumberFormat="1" applyFont="1" applyFill="1" applyBorder="1" applyAlignment="1">
      <alignment horizontal="right"/>
    </xf>
    <xf numFmtId="0" fontId="114" fillId="0" borderId="17" xfId="0" applyFont="1" applyBorder="1" applyAlignment="1">
      <alignment vertical="top" wrapText="1"/>
    </xf>
    <xf numFmtId="0" fontId="113" fillId="41" borderId="0" xfId="72" applyFont="1" applyFill="1"/>
    <xf numFmtId="0" fontId="114" fillId="41" borderId="0" xfId="72" applyFont="1" applyFill="1"/>
    <xf numFmtId="0" fontId="108" fillId="41" borderId="0" xfId="72" applyFill="1"/>
    <xf numFmtId="0" fontId="114" fillId="41" borderId="0" xfId="72" applyFont="1" applyFill="1" applyAlignment="1">
      <alignment vertical="top" wrapText="1"/>
    </xf>
    <xf numFmtId="0" fontId="112" fillId="0" borderId="18" xfId="0" applyFont="1" applyBorder="1" applyAlignment="1">
      <alignment vertical="top" wrapText="1"/>
    </xf>
    <xf numFmtId="171" fontId="22" fillId="0" borderId="14" xfId="0" applyNumberFormat="1" applyFont="1" applyFill="1" applyBorder="1" applyAlignment="1" applyProtection="1">
      <alignment horizontal="right"/>
    </xf>
    <xf numFmtId="0" fontId="21" fillId="0" borderId="12" xfId="0" applyFont="1" applyFill="1" applyBorder="1" applyAlignment="1">
      <alignment vertical="top" wrapText="1"/>
    </xf>
    <xf numFmtId="3" fontId="23" fillId="24" borderId="18" xfId="636" applyNumberFormat="1" applyFont="1" applyFill="1" applyBorder="1" applyProtection="1">
      <protection locked="0"/>
    </xf>
    <xf numFmtId="3" fontId="23" fillId="25" borderId="18" xfId="653" applyNumberFormat="1" applyFont="1" applyFill="1" applyBorder="1" applyProtection="1">
      <protection locked="0"/>
    </xf>
    <xf numFmtId="0" fontId="22" fillId="0" borderId="27" xfId="0" applyFont="1" applyFill="1" applyBorder="1" applyProtection="1"/>
    <xf numFmtId="0" fontId="21" fillId="0" borderId="0" xfId="0" applyFont="1" applyFill="1" applyBorder="1" applyAlignment="1" applyProtection="1">
      <alignment horizontal="left" vertical="center" wrapText="1"/>
    </xf>
    <xf numFmtId="0" fontId="31" fillId="0" borderId="27" xfId="71" applyFont="1" applyBorder="1" applyProtection="1"/>
    <xf numFmtId="0" fontId="0" fillId="0" borderId="0" xfId="0" applyFill="1" applyAlignment="1">
      <alignment wrapText="1"/>
    </xf>
    <xf numFmtId="0" fontId="28" fillId="9" borderId="0" xfId="71" applyFont="1" applyFill="1" applyBorder="1" applyAlignment="1" applyProtection="1">
      <protection locked="0"/>
    </xf>
    <xf numFmtId="0" fontId="61" fillId="0" borderId="23" xfId="71" applyFont="1" applyBorder="1" applyProtection="1"/>
    <xf numFmtId="0" fontId="65" fillId="0" borderId="18" xfId="71" applyFont="1" applyBorder="1" applyProtection="1"/>
    <xf numFmtId="0" fontId="61" fillId="0" borderId="18" xfId="71" applyFont="1" applyBorder="1" applyProtection="1"/>
    <xf numFmtId="0" fontId="65" fillId="0" borderId="0" xfId="0" applyFont="1" applyFill="1" applyAlignment="1" applyProtection="1">
      <alignment horizontal="center"/>
    </xf>
    <xf numFmtId="10" fontId="21" fillId="0" borderId="0" xfId="86" applyNumberFormat="1" applyFont="1" applyFill="1" applyBorder="1" applyAlignment="1" applyProtection="1">
      <alignment horizontal="right"/>
    </xf>
    <xf numFmtId="171" fontId="56" fillId="0" borderId="0" xfId="0" applyNumberFormat="1" applyFont="1" applyFill="1" applyBorder="1" applyAlignment="1" applyProtection="1">
      <alignment wrapText="1"/>
    </xf>
    <xf numFmtId="0" fontId="22" fillId="0" borderId="0" xfId="0" applyFont="1" applyFill="1" applyBorder="1" applyAlignment="1" applyProtection="1">
      <alignment horizontal="center"/>
    </xf>
    <xf numFmtId="166" fontId="22" fillId="0" borderId="0" xfId="0" applyNumberFormat="1" applyFont="1" applyFill="1" applyBorder="1" applyAlignment="1" applyProtection="1">
      <alignment horizontal="center"/>
    </xf>
    <xf numFmtId="167" fontId="23" fillId="0" borderId="0" xfId="86" applyNumberFormat="1" applyFont="1" applyFill="1" applyBorder="1" applyProtection="1">
      <protection locked="0"/>
    </xf>
    <xf numFmtId="3" fontId="23" fillId="0" borderId="0" xfId="754" applyNumberFormat="1" applyFont="1" applyFill="1" applyBorder="1" applyProtection="1">
      <protection locked="0"/>
    </xf>
    <xf numFmtId="3" fontId="22" fillId="0" borderId="0" xfId="0" applyNumberFormat="1" applyFont="1" applyFill="1" applyBorder="1" applyAlignment="1" applyProtection="1">
      <alignment horizontal="right"/>
    </xf>
    <xf numFmtId="171" fontId="23" fillId="0" borderId="0" xfId="759" applyNumberFormat="1" applyFont="1" applyFill="1" applyBorder="1" applyProtection="1">
      <protection locked="0"/>
    </xf>
    <xf numFmtId="171" fontId="22" fillId="0" borderId="0" xfId="0" applyNumberFormat="1" applyFont="1" applyFill="1" applyBorder="1" applyAlignment="1" applyProtection="1">
      <alignment horizontal="right"/>
    </xf>
    <xf numFmtId="3" fontId="23" fillId="0" borderId="0" xfId="761" applyNumberFormat="1" applyFont="1" applyFill="1" applyBorder="1" applyProtection="1">
      <protection locked="0"/>
    </xf>
    <xf numFmtId="171" fontId="23" fillId="0" borderId="0" xfId="763" applyNumberFormat="1" applyFont="1" applyFill="1" applyBorder="1" applyProtection="1">
      <protection locked="0"/>
    </xf>
    <xf numFmtId="171" fontId="23" fillId="0" borderId="0" xfId="769" applyNumberFormat="1" applyFont="1" applyFill="1" applyBorder="1" applyAlignment="1" applyProtection="1">
      <alignment horizontal="right"/>
      <protection locked="0"/>
    </xf>
    <xf numFmtId="171" fontId="23" fillId="0" borderId="0" xfId="771" applyNumberFormat="1" applyFont="1" applyFill="1" applyBorder="1" applyProtection="1">
      <protection locked="0"/>
    </xf>
    <xf numFmtId="0" fontId="25" fillId="0" borderId="0" xfId="0" applyFont="1" applyFill="1" applyBorder="1" applyAlignment="1" applyProtection="1">
      <alignment horizontal="right"/>
    </xf>
    <xf numFmtId="0" fontId="25" fillId="0" borderId="0" xfId="0" applyNumberFormat="1" applyFont="1" applyFill="1" applyBorder="1" applyAlignment="1" applyProtection="1">
      <alignment horizontal="center"/>
    </xf>
    <xf numFmtId="0" fontId="58" fillId="28" borderId="28" xfId="72" applyFont="1" applyFill="1" applyBorder="1" applyAlignment="1" applyProtection="1">
      <alignment horizontal="center" vertical="center" wrapText="1"/>
    </xf>
    <xf numFmtId="0" fontId="14" fillId="15" borderId="27" xfId="0" applyFont="1" applyFill="1" applyBorder="1" applyAlignment="1">
      <alignment horizontal="left" vertical="top"/>
    </xf>
    <xf numFmtId="0" fontId="76" fillId="15" borderId="0" xfId="110" applyFont="1" applyFill="1" applyAlignment="1">
      <alignment horizontal="left"/>
    </xf>
    <xf numFmtId="3" fontId="23" fillId="43" borderId="0" xfId="635" applyNumberFormat="1" applyFont="1" applyFill="1" applyProtection="1">
      <protection locked="0"/>
    </xf>
    <xf numFmtId="3" fontId="23" fillId="43" borderId="18" xfId="635" applyNumberFormat="1" applyFont="1" applyFill="1" applyBorder="1" applyProtection="1">
      <protection locked="0"/>
    </xf>
    <xf numFmtId="3" fontId="23" fillId="43" borderId="0" xfId="645" applyNumberFormat="1" applyFont="1" applyFill="1" applyProtection="1">
      <protection locked="0"/>
    </xf>
    <xf numFmtId="3" fontId="23" fillId="43" borderId="0" xfId="644" applyNumberFormat="1" applyFont="1" applyFill="1" applyProtection="1">
      <protection locked="0"/>
    </xf>
    <xf numFmtId="3" fontId="23" fillId="43" borderId="0" xfId="663" applyNumberFormat="1" applyFont="1" applyFill="1" applyProtection="1">
      <protection locked="0"/>
    </xf>
    <xf numFmtId="3" fontId="23" fillId="43" borderId="0" xfId="664" applyNumberFormat="1" applyFont="1" applyFill="1" applyProtection="1">
      <protection locked="0"/>
    </xf>
    <xf numFmtId="3" fontId="23" fillId="43" borderId="0" xfId="665" applyNumberFormat="1" applyFont="1" applyFill="1" applyProtection="1">
      <protection locked="0"/>
    </xf>
    <xf numFmtId="3" fontId="23" fillId="43" borderId="18" xfId="665" applyNumberFormat="1" applyFont="1" applyFill="1" applyBorder="1" applyProtection="1">
      <protection locked="0"/>
    </xf>
    <xf numFmtId="0" fontId="22" fillId="44" borderId="25" xfId="0" applyFont="1" applyFill="1" applyBorder="1" applyAlignment="1" applyProtection="1">
      <alignment horizontal="center"/>
    </xf>
    <xf numFmtId="0" fontId="22" fillId="44" borderId="23" xfId="0" applyFont="1" applyFill="1" applyBorder="1" applyAlignment="1" applyProtection="1">
      <alignment horizontal="center"/>
    </xf>
    <xf numFmtId="166" fontId="22" fillId="43" borderId="19" xfId="0" applyNumberFormat="1" applyFont="1" applyFill="1" applyBorder="1" applyAlignment="1" applyProtection="1">
      <alignment horizontal="center"/>
    </xf>
    <xf numFmtId="166" fontId="22" fillId="43" borderId="18" xfId="0" applyNumberFormat="1" applyFont="1" applyFill="1" applyBorder="1" applyAlignment="1" applyProtection="1">
      <alignment horizontal="center"/>
    </xf>
    <xf numFmtId="3" fontId="23" fillId="43" borderId="0" xfId="667" applyNumberFormat="1" applyFont="1" applyFill="1" applyProtection="1">
      <protection locked="0"/>
    </xf>
    <xf numFmtId="3" fontId="23" fillId="43" borderId="18" xfId="667" applyNumberFormat="1" applyFont="1" applyFill="1" applyBorder="1" applyProtection="1">
      <protection locked="0"/>
    </xf>
    <xf numFmtId="3" fontId="23" fillId="43" borderId="0" xfId="4" applyNumberFormat="1" applyFont="1" applyFill="1" applyProtection="1">
      <protection locked="0"/>
    </xf>
    <xf numFmtId="3" fontId="23" fillId="43" borderId="0" xfId="670" applyNumberFormat="1" applyFont="1" applyFill="1" applyProtection="1">
      <protection locked="0"/>
    </xf>
    <xf numFmtId="3" fontId="23" fillId="43" borderId="0" xfId="672" applyNumberFormat="1" applyFont="1" applyFill="1" applyProtection="1">
      <protection locked="0"/>
    </xf>
    <xf numFmtId="3" fontId="23" fillId="43" borderId="0" xfId="674" applyNumberFormat="1" applyFont="1" applyFill="1" applyProtection="1">
      <protection locked="0"/>
    </xf>
    <xf numFmtId="3" fontId="23" fillId="43" borderId="0" xfId="680" applyNumberFormat="1" applyFont="1" applyFill="1" applyProtection="1">
      <protection locked="0"/>
    </xf>
    <xf numFmtId="3" fontId="23" fillId="43" borderId="0" xfId="669" applyNumberFormat="1" applyFont="1" applyFill="1" applyProtection="1">
      <protection locked="0"/>
    </xf>
    <xf numFmtId="3" fontId="23" fillId="43" borderId="0" xfId="679" applyNumberFormat="1" applyFont="1" applyFill="1" applyProtection="1">
      <protection locked="0"/>
    </xf>
    <xf numFmtId="3" fontId="31" fillId="43" borderId="23" xfId="4" applyNumberFormat="1" applyFont="1" applyFill="1" applyBorder="1" applyProtection="1">
      <protection locked="0"/>
    </xf>
    <xf numFmtId="3" fontId="23" fillId="43" borderId="0" xfId="636" applyNumberFormat="1" applyFont="1" applyFill="1" applyProtection="1">
      <protection locked="0"/>
    </xf>
    <xf numFmtId="3" fontId="23" fillId="43" borderId="0" xfId="0" applyNumberFormat="1" applyFont="1" applyFill="1" applyProtection="1">
      <protection locked="0"/>
    </xf>
    <xf numFmtId="3" fontId="23" fillId="43" borderId="30" xfId="636" applyNumberFormat="1" applyFont="1" applyFill="1" applyBorder="1" applyProtection="1">
      <protection locked="0"/>
    </xf>
    <xf numFmtId="3" fontId="23" fillId="43" borderId="18" xfId="636" applyNumberFormat="1" applyFont="1" applyFill="1" applyBorder="1" applyProtection="1">
      <protection locked="0"/>
    </xf>
    <xf numFmtId="3" fontId="23" fillId="43" borderId="0" xfId="648" applyNumberFormat="1" applyFont="1" applyFill="1" applyProtection="1">
      <protection locked="0"/>
    </xf>
    <xf numFmtId="3" fontId="23" fillId="43" borderId="18" xfId="648" applyNumberFormat="1" applyFont="1" applyFill="1" applyBorder="1" applyProtection="1">
      <protection locked="0"/>
    </xf>
    <xf numFmtId="3" fontId="23" fillId="43" borderId="0" xfId="657" applyNumberFormat="1" applyFont="1" applyFill="1" applyProtection="1">
      <protection locked="0"/>
    </xf>
    <xf numFmtId="3" fontId="23" fillId="43" borderId="18" xfId="657" applyNumberFormat="1" applyFont="1" applyFill="1" applyBorder="1" applyProtection="1">
      <protection locked="0"/>
    </xf>
    <xf numFmtId="3" fontId="23" fillId="43" borderId="0" xfId="659" applyNumberFormat="1" applyFont="1" applyFill="1" applyProtection="1">
      <protection locked="0"/>
    </xf>
    <xf numFmtId="3" fontId="23" fillId="43" borderId="18" xfId="659" applyNumberFormat="1" applyFont="1" applyFill="1" applyBorder="1" applyProtection="1">
      <protection locked="0"/>
    </xf>
    <xf numFmtId="3" fontId="23" fillId="43" borderId="18" xfId="661" applyNumberFormat="1" applyFont="1" applyFill="1" applyBorder="1" applyProtection="1">
      <protection locked="0"/>
    </xf>
    <xf numFmtId="3" fontId="21" fillId="43" borderId="0" xfId="4" applyNumberFormat="1" applyFont="1" applyFill="1" applyBorder="1" applyProtection="1">
      <protection locked="0"/>
    </xf>
    <xf numFmtId="3" fontId="21" fillId="43" borderId="0" xfId="652" applyNumberFormat="1" applyFont="1" applyFill="1" applyProtection="1">
      <protection locked="0"/>
    </xf>
    <xf numFmtId="3" fontId="21" fillId="43" borderId="0" xfId="4" applyNumberFormat="1" applyFont="1" applyFill="1" applyProtection="1">
      <protection locked="0"/>
    </xf>
    <xf numFmtId="3" fontId="23" fillId="43" borderId="0" xfId="649" applyNumberFormat="1" applyFont="1" applyFill="1" applyBorder="1" applyProtection="1">
      <protection locked="0"/>
    </xf>
    <xf numFmtId="3" fontId="21" fillId="43" borderId="0" xfId="649" applyNumberFormat="1" applyFont="1" applyFill="1" applyBorder="1" applyProtection="1">
      <protection locked="0"/>
    </xf>
    <xf numFmtId="3" fontId="23" fillId="43" borderId="0" xfId="651" applyNumberFormat="1" applyFont="1" applyFill="1" applyBorder="1" applyProtection="1">
      <protection locked="0"/>
    </xf>
    <xf numFmtId="3" fontId="21" fillId="43" borderId="0" xfId="651" applyNumberFormat="1" applyFont="1" applyFill="1" applyBorder="1" applyProtection="1">
      <protection locked="0"/>
    </xf>
    <xf numFmtId="3" fontId="23" fillId="43" borderId="0" xfId="640" applyNumberFormat="1" applyFont="1" applyFill="1" applyBorder="1" applyProtection="1">
      <protection locked="0"/>
    </xf>
    <xf numFmtId="3" fontId="21" fillId="43" borderId="0" xfId="640" applyNumberFormat="1" applyFont="1" applyFill="1" applyBorder="1" applyProtection="1">
      <protection locked="0"/>
    </xf>
    <xf numFmtId="3" fontId="23" fillId="43" borderId="0" xfId="654" applyNumberFormat="1" applyFont="1" applyFill="1" applyBorder="1" applyProtection="1">
      <protection locked="0"/>
    </xf>
    <xf numFmtId="3" fontId="21" fillId="43" borderId="0" xfId="654" applyNumberFormat="1" applyFont="1" applyFill="1" applyBorder="1" applyProtection="1">
      <protection locked="0"/>
    </xf>
    <xf numFmtId="3" fontId="23" fillId="43" borderId="18" xfId="655" applyNumberFormat="1" applyFont="1" applyFill="1" applyBorder="1" applyProtection="1">
      <protection locked="0"/>
    </xf>
    <xf numFmtId="3" fontId="21" fillId="43" borderId="18" xfId="655" applyNumberFormat="1" applyFont="1" applyFill="1" applyBorder="1" applyProtection="1">
      <protection locked="0"/>
    </xf>
    <xf numFmtId="0" fontId="22" fillId="44" borderId="25" xfId="0" applyFont="1" applyFill="1" applyBorder="1" applyAlignment="1" applyProtection="1">
      <alignment horizontal="center" vertical="center"/>
    </xf>
    <xf numFmtId="0" fontId="22" fillId="44" borderId="23" xfId="0" applyFont="1" applyFill="1" applyBorder="1" applyAlignment="1" applyProtection="1">
      <alignment horizontal="center" vertical="center"/>
    </xf>
    <xf numFmtId="166" fontId="22" fillId="43" borderId="19" xfId="0" applyNumberFormat="1" applyFont="1" applyFill="1" applyBorder="1" applyAlignment="1" applyProtection="1">
      <alignment horizontal="center" vertical="center"/>
    </xf>
    <xf numFmtId="166" fontId="22" fillId="43" borderId="18" xfId="0" applyNumberFormat="1" applyFont="1" applyFill="1" applyBorder="1" applyAlignment="1" applyProtection="1">
      <alignment horizontal="center" vertical="center"/>
    </xf>
    <xf numFmtId="3" fontId="23" fillId="43" borderId="0" xfId="629" applyNumberFormat="1" applyFont="1" applyFill="1" applyProtection="1">
      <protection locked="0"/>
    </xf>
    <xf numFmtId="3" fontId="23" fillId="43" borderId="0" xfId="633" applyNumberFormat="1" applyFont="1" applyFill="1" applyProtection="1">
      <protection locked="0"/>
    </xf>
    <xf numFmtId="3" fontId="23" fillId="43" borderId="27" xfId="4" applyNumberFormat="1" applyFont="1" applyFill="1" applyBorder="1" applyProtection="1">
      <protection locked="0"/>
    </xf>
    <xf numFmtId="3" fontId="23" fillId="43" borderId="30" xfId="4" applyNumberFormat="1" applyFont="1" applyFill="1" applyBorder="1" applyProtection="1">
      <protection locked="0"/>
    </xf>
    <xf numFmtId="3" fontId="23" fillId="43" borderId="18" xfId="4" applyNumberFormat="1" applyFont="1" applyFill="1" applyBorder="1" applyProtection="1">
      <protection locked="0"/>
    </xf>
    <xf numFmtId="170" fontId="31" fillId="43" borderId="0" xfId="4" applyNumberFormat="1" applyFont="1" applyFill="1" applyAlignment="1" applyProtection="1">
      <alignment horizontal="right"/>
      <protection locked="0"/>
    </xf>
    <xf numFmtId="3" fontId="23" fillId="43" borderId="0" xfId="513" applyNumberFormat="1" applyFont="1" applyFill="1" applyProtection="1">
      <protection locked="0"/>
    </xf>
    <xf numFmtId="170" fontId="31" fillId="43" borderId="0" xfId="4" applyNumberFormat="1" applyFont="1" applyFill="1" applyProtection="1">
      <protection locked="0"/>
    </xf>
    <xf numFmtId="3" fontId="23" fillId="43" borderId="0" xfId="626" applyNumberFormat="1" applyFont="1" applyFill="1" applyProtection="1">
      <protection locked="0"/>
    </xf>
    <xf numFmtId="3" fontId="23" fillId="43" borderId="18" xfId="626" applyNumberFormat="1" applyFont="1" applyFill="1" applyBorder="1" applyProtection="1">
      <protection locked="0"/>
    </xf>
    <xf numFmtId="3" fontId="23" fillId="43" borderId="0" xfId="625" applyNumberFormat="1" applyFont="1" applyFill="1" applyProtection="1">
      <protection locked="0"/>
    </xf>
    <xf numFmtId="3" fontId="23" fillId="43" borderId="0" xfId="623" applyNumberFormat="1" applyFont="1" applyFill="1" applyProtection="1">
      <protection locked="0"/>
    </xf>
    <xf numFmtId="3" fontId="23" fillId="43" borderId="18" xfId="618" applyNumberFormat="1" applyFont="1" applyFill="1" applyBorder="1" applyProtection="1">
      <protection locked="0"/>
    </xf>
    <xf numFmtId="170" fontId="31" fillId="43" borderId="18" xfId="627" applyNumberFormat="1" applyFont="1" applyFill="1" applyBorder="1" applyProtection="1">
      <protection locked="0"/>
    </xf>
    <xf numFmtId="0" fontId="21" fillId="0" borderId="12" xfId="0" applyFont="1" applyFill="1" applyBorder="1" applyAlignment="1">
      <alignment vertical="top" wrapText="1"/>
    </xf>
    <xf numFmtId="0" fontId="14" fillId="0" borderId="0" xfId="110" applyFill="1" applyAlignment="1">
      <alignment horizontal="left"/>
    </xf>
    <xf numFmtId="0" fontId="168" fillId="0" borderId="0" xfId="0" applyFont="1" applyFill="1" applyProtection="1">
      <protection locked="0"/>
    </xf>
    <xf numFmtId="0" fontId="167" fillId="0" borderId="0" xfId="71" applyFont="1" applyFill="1" applyProtection="1"/>
    <xf numFmtId="0" fontId="21" fillId="0" borderId="12" xfId="0" applyFont="1" applyFill="1" applyBorder="1" applyAlignment="1">
      <alignment vertical="top" wrapText="1"/>
    </xf>
    <xf numFmtId="0" fontId="14" fillId="0" borderId="0" xfId="110" applyFont="1" applyFill="1" applyAlignment="1">
      <alignment horizontal="left" wrapText="1"/>
    </xf>
    <xf numFmtId="0" fontId="14" fillId="0" borderId="27" xfId="0" applyFont="1" applyFill="1" applyBorder="1" applyAlignment="1">
      <alignment horizontal="lef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0" fillId="0" borderId="0" xfId="0" applyFill="1" applyBorder="1" applyAlignment="1">
      <alignment horizontal="left"/>
    </xf>
    <xf numFmtId="0" fontId="0" fillId="0" borderId="20" xfId="0" applyFill="1" applyBorder="1" applyAlignment="1">
      <alignment horizontal="left"/>
    </xf>
    <xf numFmtId="0" fontId="14" fillId="0" borderId="0" xfId="110" applyFont="1" applyFill="1" applyAlignment="1">
      <alignment horizontal="left" vertical="top" wrapText="1"/>
    </xf>
    <xf numFmtId="0" fontId="14" fillId="0" borderId="27" xfId="110" applyFill="1" applyBorder="1" applyAlignment="1">
      <alignment horizontal="left"/>
    </xf>
    <xf numFmtId="0" fontId="44" fillId="0" borderId="0" xfId="110" applyFont="1" applyAlignment="1">
      <alignment horizontal="left" vertical="center"/>
    </xf>
    <xf numFmtId="0" fontId="169" fillId="0" borderId="16" xfId="72" applyFont="1" applyBorder="1" applyAlignment="1" applyProtection="1">
      <alignment horizontal="center"/>
    </xf>
    <xf numFmtId="0" fontId="169" fillId="0" borderId="31" xfId="72" applyFont="1" applyBorder="1" applyAlignment="1" applyProtection="1">
      <alignment horizontal="center"/>
    </xf>
    <xf numFmtId="0" fontId="128" fillId="0" borderId="31" xfId="72" applyFont="1" applyFill="1" applyBorder="1" applyAlignment="1" applyProtection="1">
      <alignment horizontal="center" vertical="center" wrapText="1"/>
    </xf>
    <xf numFmtId="10" fontId="169" fillId="0" borderId="17" xfId="87" applyNumberFormat="1" applyFont="1" applyBorder="1" applyAlignment="1" applyProtection="1">
      <alignment horizontal="center"/>
    </xf>
    <xf numFmtId="0" fontId="22" fillId="15" borderId="0" xfId="0" applyFont="1" applyFill="1" applyBorder="1" applyAlignment="1" applyProtection="1">
      <alignment horizontal="center" vertical="center" wrapText="1"/>
    </xf>
    <xf numFmtId="0" fontId="166" fillId="45" borderId="0" xfId="110" applyFont="1" applyFill="1" applyAlignment="1"/>
    <xf numFmtId="0" fontId="166" fillId="0" borderId="0" xfId="110" applyFont="1" applyFill="1" applyAlignment="1"/>
    <xf numFmtId="0" fontId="0" fillId="15" borderId="0" xfId="0" applyFill="1" applyBorder="1"/>
    <xf numFmtId="0" fontId="166" fillId="0" borderId="0" xfId="110" applyFont="1" applyFill="1" applyAlignment="1">
      <alignment horizontal="left"/>
    </xf>
    <xf numFmtId="0" fontId="44" fillId="15" borderId="0" xfId="0" applyFont="1" applyFill="1" applyAlignment="1">
      <alignment horizontal="left" vertical="top"/>
    </xf>
    <xf numFmtId="0" fontId="22" fillId="0" borderId="0" xfId="71" applyFont="1" applyProtection="1"/>
    <xf numFmtId="0" fontId="44" fillId="0" borderId="0" xfId="0" applyFont="1" applyBorder="1" applyProtection="1"/>
    <xf numFmtId="0" fontId="14" fillId="0" borderId="0" xfId="0" applyFont="1" applyProtection="1"/>
    <xf numFmtId="0" fontId="44" fillId="0" borderId="0" xfId="0" applyFont="1" applyProtection="1"/>
    <xf numFmtId="0" fontId="44" fillId="15" borderId="0" xfId="0" applyFont="1" applyFill="1" applyProtection="1">
      <protection locked="0"/>
    </xf>
    <xf numFmtId="0" fontId="76" fillId="15" borderId="0" xfId="0" applyFont="1" applyFill="1" applyBorder="1" applyAlignment="1" applyProtection="1">
      <alignment horizontal="left" vertical="center"/>
    </xf>
    <xf numFmtId="0" fontId="44" fillId="15" borderId="0" xfId="0" applyFont="1" applyFill="1" applyProtection="1"/>
    <xf numFmtId="0" fontId="170" fillId="20" borderId="0" xfId="110" applyFont="1" applyFill="1" applyAlignment="1">
      <alignment horizontal="left" vertical="center"/>
    </xf>
    <xf numFmtId="0" fontId="37" fillId="0" borderId="27" xfId="57" applyFont="1" applyBorder="1" applyAlignment="1" applyProtection="1"/>
    <xf numFmtId="0" fontId="22" fillId="0" borderId="31" xfId="71" applyFont="1" applyBorder="1" applyProtection="1"/>
    <xf numFmtId="0" fontId="21" fillId="0" borderId="31" xfId="71" applyFont="1" applyFill="1" applyBorder="1" applyProtection="1"/>
    <xf numFmtId="0" fontId="21" fillId="0" borderId="17" xfId="71" applyFont="1" applyFill="1" applyBorder="1" applyProtection="1"/>
    <xf numFmtId="0" fontId="168" fillId="0" borderId="27" xfId="0" applyFont="1" applyFill="1" applyBorder="1" applyProtection="1">
      <protection locked="0"/>
    </xf>
    <xf numFmtId="0" fontId="60" fillId="0" borderId="0" xfId="0" applyFont="1" applyFill="1" applyBorder="1" applyAlignment="1" applyProtection="1">
      <alignment horizontal="left" vertical="center" wrapText="1"/>
    </xf>
    <xf numFmtId="0" fontId="27" fillId="0" borderId="0" xfId="0" applyFont="1" applyFill="1" applyBorder="1" applyProtection="1"/>
    <xf numFmtId="0" fontId="22" fillId="44" borderId="16" xfId="0" applyFont="1" applyFill="1" applyBorder="1" applyAlignment="1" applyProtection="1">
      <alignment horizontal="center"/>
    </xf>
    <xf numFmtId="166" fontId="22" fillId="43" borderId="31" xfId="0" applyNumberFormat="1" applyFont="1" applyFill="1" applyBorder="1" applyAlignment="1" applyProtection="1">
      <alignment horizontal="center"/>
    </xf>
    <xf numFmtId="166" fontId="22" fillId="43" borderId="30" xfId="0" applyNumberFormat="1" applyFont="1" applyFill="1" applyBorder="1" applyAlignment="1" applyProtection="1">
      <alignment horizontal="center"/>
    </xf>
    <xf numFmtId="167" fontId="23" fillId="43" borderId="0" xfId="86" applyNumberFormat="1" applyFont="1" applyFill="1" applyAlignment="1" applyProtection="1">
      <alignment horizontal="right"/>
      <protection locked="0"/>
    </xf>
    <xf numFmtId="0" fontId="23" fillId="43" borderId="0" xfId="86" applyNumberFormat="1" applyFont="1" applyFill="1" applyAlignment="1" applyProtection="1">
      <alignment horizontal="right"/>
      <protection locked="0"/>
    </xf>
    <xf numFmtId="171" fontId="23" fillId="43" borderId="0" xfId="759" applyNumberFormat="1" applyFont="1" applyFill="1" applyProtection="1">
      <protection locked="0"/>
    </xf>
    <xf numFmtId="3" fontId="23" fillId="43" borderId="0" xfId="754" applyNumberFormat="1" applyFont="1" applyFill="1" applyProtection="1">
      <protection locked="0"/>
    </xf>
    <xf numFmtId="3" fontId="23" fillId="43" borderId="0" xfId="761" applyNumberFormat="1" applyFont="1" applyFill="1" applyProtection="1">
      <protection locked="0"/>
    </xf>
    <xf numFmtId="171" fontId="23" fillId="43" borderId="0" xfId="763" applyNumberFormat="1" applyFont="1" applyFill="1" applyProtection="1">
      <protection locked="0"/>
    </xf>
    <xf numFmtId="171" fontId="23" fillId="43" borderId="0" xfId="769" applyNumberFormat="1" applyFont="1" applyFill="1" applyAlignment="1" applyProtection="1">
      <alignment horizontal="right"/>
      <protection locked="0"/>
    </xf>
    <xf numFmtId="171" fontId="23" fillId="43" borderId="0" xfId="771" applyNumberFormat="1" applyFont="1" applyFill="1" applyProtection="1">
      <protection locked="0"/>
    </xf>
    <xf numFmtId="171" fontId="23" fillId="43" borderId="0" xfId="772" applyNumberFormat="1" applyFont="1" applyFill="1" applyAlignment="1" applyProtection="1">
      <alignment horizontal="right"/>
      <protection locked="0"/>
    </xf>
    <xf numFmtId="0" fontId="23" fillId="43" borderId="0" xfId="774" applyFont="1" applyFill="1" applyAlignment="1" applyProtection="1">
      <alignment horizontal="left"/>
      <protection locked="0"/>
    </xf>
    <xf numFmtId="169" fontId="23" fillId="43" borderId="0" xfId="773" applyNumberFormat="1" applyFont="1" applyFill="1" applyAlignment="1" applyProtection="1">
      <alignment horizontal="right"/>
      <protection locked="0"/>
    </xf>
    <xf numFmtId="0" fontId="23" fillId="43" borderId="0" xfId="774" applyFont="1" applyFill="1" applyAlignment="1" applyProtection="1">
      <alignment horizontal="right"/>
      <protection locked="0"/>
    </xf>
    <xf numFmtId="10" fontId="23" fillId="43" borderId="0" xfId="86" applyNumberFormat="1" applyFont="1" applyFill="1" applyAlignment="1" applyProtection="1">
      <alignment horizontal="right"/>
      <protection locked="0"/>
    </xf>
    <xf numFmtId="0" fontId="23" fillId="43" borderId="0" xfId="774" applyFont="1" applyFill="1" applyBorder="1" applyAlignment="1" applyProtection="1">
      <alignment horizontal="left"/>
      <protection locked="0"/>
    </xf>
    <xf numFmtId="0" fontId="23" fillId="43" borderId="0" xfId="774" applyFont="1" applyFill="1" applyBorder="1" applyAlignment="1" applyProtection="1">
      <alignment horizontal="right"/>
      <protection locked="0"/>
    </xf>
    <xf numFmtId="0" fontId="23" fillId="43" borderId="18" xfId="774" applyFont="1" applyFill="1" applyBorder="1" applyAlignment="1" applyProtection="1">
      <alignment horizontal="right"/>
      <protection locked="0"/>
    </xf>
    <xf numFmtId="3" fontId="21" fillId="0" borderId="0" xfId="644" applyNumberFormat="1" applyFont="1" applyFill="1" applyBorder="1" applyProtection="1"/>
    <xf numFmtId="0" fontId="22" fillId="43" borderId="0" xfId="0" applyFont="1" applyFill="1" applyProtection="1">
      <protection locked="0"/>
    </xf>
    <xf numFmtId="0" fontId="166" fillId="45" borderId="0" xfId="110" applyFont="1" applyFill="1" applyAlignment="1"/>
    <xf numFmtId="0" fontId="166" fillId="45" borderId="0" xfId="110" applyFont="1" applyFill="1" applyAlignment="1">
      <alignment horizontal="left"/>
    </xf>
    <xf numFmtId="0" fontId="22" fillId="2" borderId="17" xfId="71" applyFont="1" applyFill="1" applyBorder="1" applyAlignment="1" applyProtection="1">
      <alignment horizontal="center"/>
    </xf>
    <xf numFmtId="0" fontId="60" fillId="29" borderId="28" xfId="71" applyFont="1" applyFill="1" applyBorder="1" applyAlignment="1" applyProtection="1">
      <alignment horizontal="center"/>
    </xf>
    <xf numFmtId="0" fontId="0" fillId="0" borderId="14" xfId="0" applyBorder="1" applyAlignment="1">
      <alignment horizontal="center"/>
    </xf>
    <xf numFmtId="0" fontId="0" fillId="0" borderId="21" xfId="0" applyBorder="1" applyAlignment="1">
      <alignment horizontal="center"/>
    </xf>
    <xf numFmtId="0" fontId="28" fillId="9" borderId="0" xfId="176" applyFont="1" applyFill="1" applyBorder="1" applyAlignment="1" applyProtection="1">
      <alignment horizontal="left"/>
      <protection locked="0"/>
    </xf>
    <xf numFmtId="0" fontId="30" fillId="9" borderId="0" xfId="176" applyFont="1" applyFill="1" applyBorder="1" applyAlignment="1" applyProtection="1">
      <alignment horizontal="left"/>
      <protection locked="0"/>
    </xf>
    <xf numFmtId="0" fontId="21" fillId="0" borderId="0" xfId="71" applyFont="1" applyBorder="1" applyAlignment="1" applyProtection="1">
      <alignment horizontal="center" wrapText="1"/>
    </xf>
    <xf numFmtId="0" fontId="21" fillId="0" borderId="0" xfId="71" applyFont="1" applyBorder="1" applyAlignment="1" applyProtection="1">
      <alignment horizontal="left" wrapText="1"/>
    </xf>
    <xf numFmtId="0" fontId="21" fillId="0" borderId="20" xfId="71" applyFont="1" applyBorder="1" applyAlignment="1" applyProtection="1">
      <alignment horizontal="left" wrapText="1"/>
    </xf>
    <xf numFmtId="0" fontId="22" fillId="0" borderId="16" xfId="0" applyFont="1" applyFill="1" applyBorder="1" applyAlignment="1">
      <alignment horizontal="center" vertical="top" wrapText="1"/>
    </xf>
    <xf numFmtId="0" fontId="22" fillId="0" borderId="17" xfId="0" applyFont="1" applyFill="1" applyBorder="1" applyAlignment="1">
      <alignment horizontal="center" vertical="top" wrapText="1"/>
    </xf>
    <xf numFmtId="0" fontId="21" fillId="0" borderId="16" xfId="0" applyFont="1" applyFill="1" applyBorder="1" applyAlignment="1">
      <alignment horizontal="center" vertical="top" wrapText="1"/>
    </xf>
    <xf numFmtId="0" fontId="21" fillId="0" borderId="17" xfId="0" applyFont="1" applyFill="1" applyBorder="1" applyAlignment="1">
      <alignment horizontal="center" vertical="top" wrapText="1"/>
    </xf>
    <xf numFmtId="0" fontId="21" fillId="0" borderId="16" xfId="0" applyFont="1" applyFill="1" applyBorder="1" applyAlignment="1">
      <alignment horizontal="left" vertical="top" wrapText="1"/>
    </xf>
    <xf numFmtId="0" fontId="21" fillId="0" borderId="17" xfId="0" applyFont="1" applyFill="1" applyBorder="1" applyAlignment="1">
      <alignment horizontal="left" vertical="top" wrapText="1"/>
    </xf>
    <xf numFmtId="0" fontId="22" fillId="0" borderId="29"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1" fillId="0" borderId="25" xfId="0" applyFont="1" applyFill="1" applyBorder="1" applyAlignment="1">
      <alignment horizontal="center" vertical="top"/>
    </xf>
    <xf numFmtId="0" fontId="21" fillId="0" borderId="19" xfId="0" applyFont="1" applyFill="1" applyBorder="1" applyAlignment="1">
      <alignment horizontal="center" vertical="top"/>
    </xf>
    <xf numFmtId="0" fontId="21" fillId="0" borderId="16" xfId="0" applyFont="1" applyFill="1" applyBorder="1" applyAlignment="1" applyProtection="1">
      <alignment horizontal="left" vertical="top" wrapText="1"/>
    </xf>
    <xf numFmtId="0" fontId="21" fillId="0" borderId="17" xfId="0" applyFont="1" applyFill="1" applyBorder="1" applyAlignment="1" applyProtection="1">
      <alignment horizontal="left" vertical="top" wrapText="1"/>
    </xf>
    <xf numFmtId="0" fontId="22" fillId="0" borderId="16"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1" fillId="0" borderId="28" xfId="0" applyFont="1" applyFill="1" applyBorder="1" applyAlignment="1">
      <alignment horizontal="left" vertical="top"/>
    </xf>
    <xf numFmtId="0" fontId="21" fillId="0" borderId="12" xfId="0" applyFont="1" applyFill="1" applyBorder="1" applyAlignment="1">
      <alignment vertical="top" wrapText="1"/>
    </xf>
    <xf numFmtId="0" fontId="21" fillId="0" borderId="12" xfId="0" applyFont="1" applyFill="1" applyBorder="1" applyAlignment="1">
      <alignment vertical="center" wrapText="1"/>
    </xf>
    <xf numFmtId="0" fontId="21" fillId="0" borderId="28" xfId="0" applyFont="1" applyBorder="1" applyAlignment="1">
      <alignment horizontal="left" vertical="top"/>
    </xf>
    <xf numFmtId="0" fontId="21" fillId="0" borderId="12" xfId="0" applyFont="1" applyBorder="1" applyAlignment="1">
      <alignment vertical="top" wrapText="1"/>
    </xf>
    <xf numFmtId="0" fontId="21" fillId="0" borderId="12" xfId="0" applyFont="1" applyBorder="1" applyAlignment="1">
      <alignment vertical="center" wrapText="1"/>
    </xf>
    <xf numFmtId="0" fontId="21" fillId="0" borderId="16" xfId="0"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6" xfId="0" applyFont="1" applyBorder="1" applyAlignment="1">
      <alignment vertical="center" wrapText="1"/>
    </xf>
    <xf numFmtId="0" fontId="21" fillId="0" borderId="17" xfId="0" applyFont="1" applyBorder="1" applyAlignment="1">
      <alignment vertical="center" wrapText="1"/>
    </xf>
    <xf numFmtId="0" fontId="21" fillId="0" borderId="16" xfId="0" applyFont="1" applyBorder="1" applyAlignment="1">
      <alignment vertical="top" wrapText="1"/>
    </xf>
    <xf numFmtId="0" fontId="21" fillId="0" borderId="17" xfId="0" applyFont="1" applyBorder="1" applyAlignment="1">
      <alignment vertical="top" wrapText="1"/>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15" borderId="16" xfId="0" applyFont="1" applyFill="1" applyBorder="1" applyAlignment="1">
      <alignment horizontal="center" vertical="top"/>
    </xf>
    <xf numFmtId="0" fontId="21" fillId="15" borderId="17" xfId="0" applyFont="1" applyFill="1" applyBorder="1" applyAlignment="1">
      <alignment horizontal="center" vertical="top"/>
    </xf>
    <xf numFmtId="0" fontId="21" fillId="0" borderId="28" xfId="0" applyFont="1" applyBorder="1" applyAlignment="1">
      <alignment vertical="top"/>
    </xf>
    <xf numFmtId="0" fontId="21" fillId="0" borderId="21" xfId="0" applyFont="1" applyBorder="1" applyAlignment="1">
      <alignment vertical="top" wrapText="1"/>
    </xf>
    <xf numFmtId="0" fontId="21" fillId="0" borderId="12" xfId="0" applyFont="1" applyBorder="1" applyAlignment="1">
      <alignment horizontal="center" vertical="top" wrapText="1"/>
    </xf>
    <xf numFmtId="0" fontId="21" fillId="0" borderId="16" xfId="0" applyFont="1" applyBorder="1" applyAlignment="1">
      <alignment horizontal="center" vertical="top"/>
    </xf>
    <xf numFmtId="0" fontId="21" fillId="0" borderId="17" xfId="0" applyFont="1" applyBorder="1" applyAlignment="1">
      <alignment horizontal="center" vertical="top"/>
    </xf>
    <xf numFmtId="0" fontId="21" fillId="0" borderId="16" xfId="0" applyFont="1" applyBorder="1" applyAlignment="1">
      <alignment vertical="top"/>
    </xf>
    <xf numFmtId="0" fontId="21" fillId="0" borderId="17" xfId="0" applyFont="1" applyBorder="1" applyAlignment="1">
      <alignment vertical="top"/>
    </xf>
    <xf numFmtId="0" fontId="21" fillId="0" borderId="16" xfId="0" applyFont="1" applyBorder="1" applyAlignment="1">
      <alignment horizontal="center" vertical="top" wrapText="1"/>
    </xf>
    <xf numFmtId="0" fontId="21" fillId="0" borderId="17" xfId="0" applyFont="1" applyBorder="1" applyAlignment="1">
      <alignment horizontal="center" vertical="top" wrapText="1"/>
    </xf>
    <xf numFmtId="0" fontId="21" fillId="0" borderId="29" xfId="0" applyFont="1" applyBorder="1" applyAlignment="1">
      <alignment vertical="top" wrapText="1"/>
    </xf>
    <xf numFmtId="0" fontId="21" fillId="0" borderId="30" xfId="0" applyFont="1" applyBorder="1" applyAlignment="1">
      <alignment vertical="top" wrapText="1"/>
    </xf>
    <xf numFmtId="0" fontId="21" fillId="0" borderId="28" xfId="0" applyFont="1" applyBorder="1" applyAlignment="1">
      <alignment vertical="top" wrapText="1"/>
    </xf>
    <xf numFmtId="17" fontId="21" fillId="0" borderId="12" xfId="0" quotePrefix="1" applyNumberFormat="1" applyFont="1" applyBorder="1" applyAlignment="1">
      <alignment vertical="center" wrapText="1"/>
    </xf>
    <xf numFmtId="17" fontId="21" fillId="0" borderId="12" xfId="0" applyNumberFormat="1" applyFont="1" applyBorder="1" applyAlignment="1">
      <alignment vertical="center" wrapText="1"/>
    </xf>
    <xf numFmtId="0" fontId="22" fillId="0" borderId="12" xfId="0" applyFont="1" applyBorder="1" applyAlignment="1">
      <alignment horizontal="left" vertical="top"/>
    </xf>
    <xf numFmtId="0" fontId="22" fillId="0" borderId="12" xfId="0" applyFont="1" applyBorder="1" applyAlignment="1">
      <alignment vertical="top" wrapText="1"/>
    </xf>
    <xf numFmtId="0" fontId="22" fillId="0" borderId="12" xfId="0" applyFont="1" applyBorder="1" applyAlignment="1">
      <alignment horizontal="center" vertical="top" wrapText="1"/>
    </xf>
    <xf numFmtId="0" fontId="22" fillId="0" borderId="28" xfId="0" applyFont="1" applyBorder="1" applyAlignment="1">
      <alignment vertical="center" wrapText="1"/>
    </xf>
    <xf numFmtId="0" fontId="22" fillId="15" borderId="16" xfId="0" applyFont="1" applyFill="1" applyBorder="1" applyAlignment="1">
      <alignment horizontal="center" vertical="top"/>
    </xf>
    <xf numFmtId="0" fontId="22" fillId="15" borderId="17" xfId="0" applyFont="1" applyFill="1" applyBorder="1" applyAlignment="1">
      <alignment horizontal="center" vertical="top"/>
    </xf>
    <xf numFmtId="0" fontId="21" fillId="0" borderId="16" xfId="0" applyFont="1" applyFill="1" applyBorder="1" applyAlignment="1">
      <alignment vertical="center" wrapText="1"/>
    </xf>
    <xf numFmtId="0" fontId="21" fillId="0" borderId="16" xfId="0" applyFont="1" applyFill="1" applyBorder="1" applyAlignment="1">
      <alignment horizontal="center" vertical="top"/>
    </xf>
    <xf numFmtId="0" fontId="21" fillId="0" borderId="17" xfId="0" applyFont="1" applyFill="1" applyBorder="1" applyAlignment="1">
      <alignment horizontal="center" vertical="top"/>
    </xf>
    <xf numFmtId="0" fontId="21" fillId="0" borderId="16" xfId="0" applyFont="1" applyFill="1" applyBorder="1" applyAlignment="1">
      <alignment horizontal="left" vertical="top"/>
    </xf>
    <xf numFmtId="0" fontId="21" fillId="0" borderId="17" xfId="0" applyFont="1" applyFill="1" applyBorder="1" applyAlignment="1">
      <alignment horizontal="left" vertical="top"/>
    </xf>
    <xf numFmtId="0" fontId="21" fillId="0" borderId="16"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0" fillId="0" borderId="16" xfId="0" applyFill="1" applyBorder="1" applyAlignment="1">
      <alignment horizontal="center" vertical="top"/>
    </xf>
    <xf numFmtId="0" fontId="0" fillId="0" borderId="17" xfId="0" applyFill="1" applyBorder="1" applyAlignment="1">
      <alignment horizontal="center" vertical="top"/>
    </xf>
    <xf numFmtId="0" fontId="21" fillId="0" borderId="12" xfId="0" applyFont="1" applyBorder="1" applyAlignment="1">
      <alignment horizontal="left" vertical="top"/>
    </xf>
    <xf numFmtId="0" fontId="22" fillId="0" borderId="16" xfId="0" applyFont="1" applyFill="1" applyBorder="1" applyAlignment="1">
      <alignment horizontal="left" vertical="top"/>
    </xf>
    <xf numFmtId="0" fontId="22" fillId="0" borderId="31" xfId="0" applyFont="1" applyFill="1" applyBorder="1" applyAlignment="1">
      <alignment horizontal="left" vertical="top"/>
    </xf>
    <xf numFmtId="0" fontId="22" fillId="0" borderId="17" xfId="0" applyFont="1" applyFill="1" applyBorder="1" applyAlignment="1">
      <alignment horizontal="left" vertical="top"/>
    </xf>
    <xf numFmtId="0" fontId="22" fillId="15" borderId="25" xfId="0" applyFont="1" applyFill="1" applyBorder="1" applyAlignment="1" applyProtection="1">
      <alignment horizontal="center" vertical="center" wrapText="1"/>
    </xf>
    <xf numFmtId="0" fontId="22" fillId="15" borderId="19" xfId="0" applyFont="1" applyFill="1" applyBorder="1" applyAlignment="1" applyProtection="1">
      <alignment horizontal="center" vertical="center" wrapText="1"/>
    </xf>
    <xf numFmtId="0" fontId="22" fillId="11" borderId="16" xfId="0" applyFont="1" applyFill="1" applyBorder="1" applyAlignment="1" applyProtection="1">
      <alignment horizontal="center" vertical="center" wrapText="1"/>
    </xf>
    <xf numFmtId="0" fontId="22" fillId="11" borderId="17" xfId="0" applyFont="1" applyFill="1" applyBorder="1" applyAlignment="1" applyProtection="1">
      <alignment horizontal="center" vertical="center" wrapText="1"/>
    </xf>
    <xf numFmtId="0" fontId="55" fillId="39" borderId="20" xfId="0" applyFont="1" applyFill="1" applyBorder="1" applyAlignment="1" applyProtection="1">
      <alignment wrapText="1"/>
    </xf>
    <xf numFmtId="0" fontId="49" fillId="39" borderId="20" xfId="0" applyFont="1" applyFill="1" applyBorder="1" applyAlignment="1" applyProtection="1">
      <alignment wrapText="1"/>
    </xf>
    <xf numFmtId="0" fontId="35" fillId="15" borderId="25" xfId="0" applyFont="1" applyFill="1" applyBorder="1" applyAlignment="1" applyProtection="1">
      <alignment horizontal="left" vertical="center" wrapText="1"/>
    </xf>
    <xf numFmtId="0" fontId="0" fillId="0" borderId="19" xfId="0" applyBorder="1" applyAlignment="1">
      <alignment horizontal="left" vertical="center"/>
    </xf>
    <xf numFmtId="0" fontId="58" fillId="0" borderId="29" xfId="72" applyFont="1" applyBorder="1" applyAlignment="1" applyProtection="1">
      <alignment horizontal="left" vertical="center" wrapText="1"/>
    </xf>
    <xf numFmtId="0" fontId="58" fillId="0" borderId="27" xfId="72" applyFont="1" applyBorder="1" applyAlignment="1" applyProtection="1">
      <alignment horizontal="left" vertical="center" wrapText="1"/>
    </xf>
    <xf numFmtId="0" fontId="60" fillId="9" borderId="0" xfId="0" applyFon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wrapText="1"/>
    </xf>
    <xf numFmtId="0" fontId="22" fillId="15" borderId="0" xfId="0" applyFont="1" applyFill="1" applyBorder="1" applyAlignment="1" applyProtection="1">
      <alignment horizontal="right" wrapText="1"/>
    </xf>
    <xf numFmtId="0" fontId="21" fillId="0" borderId="18" xfId="0" applyFont="1" applyBorder="1" applyAlignment="1" applyProtection="1">
      <alignment horizontal="right" wrapText="1"/>
    </xf>
    <xf numFmtId="0" fontId="22" fillId="15" borderId="16" xfId="0" applyFont="1" applyFill="1" applyBorder="1" applyAlignment="1" applyProtection="1">
      <alignment horizontal="center" vertical="center" wrapText="1"/>
    </xf>
    <xf numFmtId="0" fontId="22" fillId="15" borderId="17" xfId="0" applyFont="1" applyFill="1" applyBorder="1" applyAlignment="1" applyProtection="1">
      <alignment horizontal="center" vertical="center" wrapText="1"/>
    </xf>
    <xf numFmtId="0" fontId="22" fillId="15" borderId="0" xfId="0" applyFont="1" applyFill="1" applyBorder="1" applyAlignment="1" applyProtection="1">
      <alignment horizontal="left" vertical="center" wrapText="1"/>
    </xf>
    <xf numFmtId="0" fontId="21" fillId="0" borderId="18" xfId="0" applyFont="1" applyBorder="1" applyAlignment="1" applyProtection="1">
      <alignment wrapText="1"/>
    </xf>
    <xf numFmtId="0" fontId="166" fillId="45" borderId="20" xfId="110" applyFont="1" applyFill="1" applyBorder="1" applyAlignment="1">
      <alignment horizontal="left"/>
    </xf>
    <xf numFmtId="0" fontId="21" fillId="25" borderId="28" xfId="0" applyFont="1" applyFill="1" applyBorder="1" applyAlignment="1" applyProtection="1">
      <alignment horizontal="left" vertical="center"/>
      <protection locked="0"/>
    </xf>
    <xf numFmtId="0" fontId="16" fillId="0" borderId="14" xfId="0" applyFont="1" applyBorder="1" applyAlignment="1" applyProtection="1">
      <alignment vertical="center"/>
      <protection locked="0"/>
    </xf>
    <xf numFmtId="0" fontId="16" fillId="0" borderId="21" xfId="0" applyFont="1" applyBorder="1" applyAlignment="1" applyProtection="1">
      <alignment vertical="center"/>
      <protection locked="0"/>
    </xf>
    <xf numFmtId="0" fontId="60" fillId="9" borderId="0" xfId="0" applyFont="1" applyFill="1" applyBorder="1" applyAlignment="1" applyProtection="1">
      <alignment horizontal="left" vertical="center"/>
    </xf>
    <xf numFmtId="0" fontId="0" fillId="0" borderId="0" xfId="0" applyAlignment="1">
      <alignment horizontal="left" vertical="center"/>
    </xf>
    <xf numFmtId="0" fontId="22" fillId="15" borderId="0" xfId="0" applyFont="1" applyFill="1" applyBorder="1" applyAlignment="1" applyProtection="1">
      <alignment vertical="top" wrapText="1"/>
    </xf>
    <xf numFmtId="0" fontId="44" fillId="0" borderId="0" xfId="0" applyFont="1" applyBorder="1" applyAlignment="1">
      <alignment vertical="top" wrapText="1"/>
    </xf>
    <xf numFmtId="0" fontId="22" fillId="15" borderId="0" xfId="0" applyFont="1" applyFill="1" applyBorder="1" applyAlignment="1" applyProtection="1">
      <alignment wrapText="1"/>
    </xf>
    <xf numFmtId="0" fontId="0" fillId="0" borderId="0" xfId="0" applyBorder="1" applyAlignment="1">
      <alignment wrapText="1"/>
    </xf>
    <xf numFmtId="0" fontId="17" fillId="25" borderId="28" xfId="57" applyFont="1" applyFill="1" applyBorder="1" applyAlignment="1" applyProtection="1">
      <alignment horizontal="left" vertical="center"/>
      <protection locked="0"/>
    </xf>
    <xf numFmtId="0" fontId="21" fillId="15" borderId="0" xfId="0" applyFont="1" applyFill="1" applyBorder="1" applyAlignment="1" applyProtection="1">
      <alignment horizontal="left" vertical="top" wrapText="1"/>
    </xf>
    <xf numFmtId="0" fontId="16" fillId="15" borderId="0" xfId="0" applyFont="1" applyFill="1" applyAlignment="1" applyProtection="1">
      <alignment horizontal="left" vertical="top" wrapText="1"/>
    </xf>
  </cellXfs>
  <cellStyles count="1159">
    <cellStyle name="Assumption" xfId="1" xr:uid="{00000000-0005-0000-0000-000000000000}"/>
    <cellStyle name="Assumption2" xfId="2" xr:uid="{00000000-0005-0000-0000-000001000000}"/>
    <cellStyle name="Check" xfId="3" xr:uid="{00000000-0005-0000-0000-000002000000}"/>
    <cellStyle name="Comma" xfId="4" builtinId="3"/>
    <cellStyle name="Comma [0] 2" xfId="5" xr:uid="{00000000-0005-0000-0000-000004000000}"/>
    <cellStyle name="Comma [0] 2 2" xfId="111" xr:uid="{00000000-0005-0000-0000-000005000000}"/>
    <cellStyle name="Comma 10" xfId="6" xr:uid="{00000000-0005-0000-0000-000006000000}"/>
    <cellStyle name="Comma 10 2" xfId="112" xr:uid="{00000000-0005-0000-0000-000007000000}"/>
    <cellStyle name="Comma 100" xfId="406" xr:uid="{00000000-0005-0000-0000-000008000000}"/>
    <cellStyle name="Comma 100 2" xfId="664" xr:uid="{00000000-0005-0000-0000-000009000000}"/>
    <cellStyle name="Comma 101" xfId="407" xr:uid="{00000000-0005-0000-0000-00000A000000}"/>
    <cellStyle name="Comma 101 2" xfId="665" xr:uid="{00000000-0005-0000-0000-00000B000000}"/>
    <cellStyle name="Comma 102" xfId="408" xr:uid="{00000000-0005-0000-0000-00000C000000}"/>
    <cellStyle name="Comma 102 2" xfId="666" xr:uid="{00000000-0005-0000-0000-00000D000000}"/>
    <cellStyle name="Comma 103" xfId="409" xr:uid="{00000000-0005-0000-0000-00000E000000}"/>
    <cellStyle name="Comma 103 2" xfId="667" xr:uid="{00000000-0005-0000-0000-00000F000000}"/>
    <cellStyle name="Comma 104" xfId="410" xr:uid="{00000000-0005-0000-0000-000010000000}"/>
    <cellStyle name="Comma 104 2" xfId="668" xr:uid="{00000000-0005-0000-0000-000011000000}"/>
    <cellStyle name="Comma 105" xfId="413" xr:uid="{00000000-0005-0000-0000-000012000000}"/>
    <cellStyle name="Comma 105 2" xfId="671" xr:uid="{00000000-0005-0000-0000-000013000000}"/>
    <cellStyle name="Comma 106" xfId="420" xr:uid="{00000000-0005-0000-0000-000014000000}"/>
    <cellStyle name="Comma 106 2" xfId="678" xr:uid="{00000000-0005-0000-0000-000015000000}"/>
    <cellStyle name="Comma 107" xfId="415" xr:uid="{00000000-0005-0000-0000-000016000000}"/>
    <cellStyle name="Comma 107 2" xfId="673" xr:uid="{00000000-0005-0000-0000-000017000000}"/>
    <cellStyle name="Comma 108" xfId="412" xr:uid="{00000000-0005-0000-0000-000018000000}"/>
    <cellStyle name="Comma 108 2" xfId="670" xr:uid="{00000000-0005-0000-0000-000019000000}"/>
    <cellStyle name="Comma 109" xfId="417" xr:uid="{00000000-0005-0000-0000-00001A000000}"/>
    <cellStyle name="Comma 109 2" xfId="675" xr:uid="{00000000-0005-0000-0000-00001B000000}"/>
    <cellStyle name="Comma 11" xfId="7" xr:uid="{00000000-0005-0000-0000-00001C000000}"/>
    <cellStyle name="Comma 11 2" xfId="113" xr:uid="{00000000-0005-0000-0000-00001D000000}"/>
    <cellStyle name="Comma 110" xfId="414" xr:uid="{00000000-0005-0000-0000-00001E000000}"/>
    <cellStyle name="Comma 110 2" xfId="672" xr:uid="{00000000-0005-0000-0000-00001F000000}"/>
    <cellStyle name="Comma 111" xfId="419" xr:uid="{00000000-0005-0000-0000-000020000000}"/>
    <cellStyle name="Comma 111 2" xfId="677" xr:uid="{00000000-0005-0000-0000-000021000000}"/>
    <cellStyle name="Comma 112" xfId="416" xr:uid="{00000000-0005-0000-0000-000022000000}"/>
    <cellStyle name="Comma 112 2" xfId="674" xr:uid="{00000000-0005-0000-0000-000023000000}"/>
    <cellStyle name="Comma 113" xfId="418" xr:uid="{00000000-0005-0000-0000-000024000000}"/>
    <cellStyle name="Comma 113 2" xfId="676" xr:uid="{00000000-0005-0000-0000-000025000000}"/>
    <cellStyle name="Comma 114" xfId="411" xr:uid="{00000000-0005-0000-0000-000026000000}"/>
    <cellStyle name="Comma 114 2" xfId="669" xr:uid="{00000000-0005-0000-0000-000027000000}"/>
    <cellStyle name="Comma 115" xfId="421" xr:uid="{00000000-0005-0000-0000-000028000000}"/>
    <cellStyle name="Comma 115 2" xfId="679" xr:uid="{00000000-0005-0000-0000-000029000000}"/>
    <cellStyle name="Comma 116" xfId="422" xr:uid="{00000000-0005-0000-0000-00002A000000}"/>
    <cellStyle name="Comma 116 2" xfId="680" xr:uid="{00000000-0005-0000-0000-00002B000000}"/>
    <cellStyle name="Comma 117" xfId="423" xr:uid="{00000000-0005-0000-0000-00002C000000}"/>
    <cellStyle name="Comma 117 2" xfId="681" xr:uid="{00000000-0005-0000-0000-00002D000000}"/>
    <cellStyle name="Comma 118" xfId="424" xr:uid="{00000000-0005-0000-0000-00002E000000}"/>
    <cellStyle name="Comma 118 2" xfId="682" xr:uid="{00000000-0005-0000-0000-00002F000000}"/>
    <cellStyle name="Comma 119" xfId="748" xr:uid="{00000000-0005-0000-0000-000030000000}"/>
    <cellStyle name="Comma 12" xfId="8" xr:uid="{00000000-0005-0000-0000-000031000000}"/>
    <cellStyle name="Comma 12 2" xfId="114" xr:uid="{00000000-0005-0000-0000-000032000000}"/>
    <cellStyle name="Comma 120" xfId="753" xr:uid="{00000000-0005-0000-0000-000033000000}"/>
    <cellStyle name="Comma 121" xfId="756" xr:uid="{00000000-0005-0000-0000-000034000000}"/>
    <cellStyle name="Comma 122" xfId="758" xr:uid="{00000000-0005-0000-0000-000035000000}"/>
    <cellStyle name="Comma 123" xfId="760" xr:uid="{00000000-0005-0000-0000-000036000000}"/>
    <cellStyle name="Comma 124" xfId="762" xr:uid="{00000000-0005-0000-0000-000037000000}"/>
    <cellStyle name="Comma 125" xfId="764" xr:uid="{00000000-0005-0000-0000-000038000000}"/>
    <cellStyle name="Comma 126" xfId="766" xr:uid="{00000000-0005-0000-0000-000039000000}"/>
    <cellStyle name="Comma 127" xfId="768" xr:uid="{00000000-0005-0000-0000-00003A000000}"/>
    <cellStyle name="Comma 128" xfId="770" xr:uid="{00000000-0005-0000-0000-00003B000000}"/>
    <cellStyle name="Comma 129" xfId="755" xr:uid="{00000000-0005-0000-0000-00003C000000}"/>
    <cellStyle name="Comma 13" xfId="9" xr:uid="{00000000-0005-0000-0000-00003D000000}"/>
    <cellStyle name="Comma 13 2" xfId="115" xr:uid="{00000000-0005-0000-0000-00003E000000}"/>
    <cellStyle name="Comma 130" xfId="773" xr:uid="{00000000-0005-0000-0000-00003F000000}"/>
    <cellStyle name="Comma 131" xfId="1157" xr:uid="{00000000-0005-0000-0000-000040000000}"/>
    <cellStyle name="Comma 14" xfId="10" xr:uid="{00000000-0005-0000-0000-000041000000}"/>
    <cellStyle name="Comma 14 2" xfId="116" xr:uid="{00000000-0005-0000-0000-000042000000}"/>
    <cellStyle name="Comma 15" xfId="11" xr:uid="{00000000-0005-0000-0000-000043000000}"/>
    <cellStyle name="Comma 15 2" xfId="117" xr:uid="{00000000-0005-0000-0000-000044000000}"/>
    <cellStyle name="Comma 152" xfId="1158" xr:uid="{00000000-0005-0000-0000-000045000000}"/>
    <cellStyle name="Comma 16" xfId="12" xr:uid="{00000000-0005-0000-0000-000046000000}"/>
    <cellStyle name="Comma 16 2" xfId="118" xr:uid="{00000000-0005-0000-0000-000047000000}"/>
    <cellStyle name="Comma 17" xfId="13" xr:uid="{00000000-0005-0000-0000-000048000000}"/>
    <cellStyle name="Comma 17 2" xfId="119" xr:uid="{00000000-0005-0000-0000-000049000000}"/>
    <cellStyle name="Comma 18" xfId="14" xr:uid="{00000000-0005-0000-0000-00004A000000}"/>
    <cellStyle name="Comma 18 2" xfId="120" xr:uid="{00000000-0005-0000-0000-00004B000000}"/>
    <cellStyle name="Comma 19" xfId="15" xr:uid="{00000000-0005-0000-0000-00004C000000}"/>
    <cellStyle name="Comma 19 2" xfId="121" xr:uid="{00000000-0005-0000-0000-00004D000000}"/>
    <cellStyle name="Comma 2" xfId="16" xr:uid="{00000000-0005-0000-0000-00004E000000}"/>
    <cellStyle name="Comma 2 2" xfId="17" xr:uid="{00000000-0005-0000-0000-00004F000000}"/>
    <cellStyle name="Comma 2 2 2" xfId="122" xr:uid="{00000000-0005-0000-0000-000050000000}"/>
    <cellStyle name="Comma 2 3" xfId="18" xr:uid="{00000000-0005-0000-0000-000051000000}"/>
    <cellStyle name="Comma 2 3 10" xfId="966" xr:uid="{00000000-0005-0000-0000-000052000000}"/>
    <cellStyle name="Comma 2 3 2" xfId="123" xr:uid="{00000000-0005-0000-0000-000053000000}"/>
    <cellStyle name="Comma 2 3 3" xfId="231" xr:uid="{00000000-0005-0000-0000-000054000000}"/>
    <cellStyle name="Comma 2 3 3 2" xfId="270" xr:uid="{00000000-0005-0000-0000-000055000000}"/>
    <cellStyle name="Comma 2 3 3 2 2" xfId="336" xr:uid="{00000000-0005-0000-0000-000056000000}"/>
    <cellStyle name="Comma 2 3 3 2 2 2" xfId="594" xr:uid="{00000000-0005-0000-0000-000057000000}"/>
    <cellStyle name="Comma 2 3 3 2 2 3" xfId="875" xr:uid="{00000000-0005-0000-0000-000058000000}"/>
    <cellStyle name="Comma 2 3 3 2 2 4" xfId="1066" xr:uid="{00000000-0005-0000-0000-000059000000}"/>
    <cellStyle name="Comma 2 3 3 2 3" xfId="463" xr:uid="{00000000-0005-0000-0000-00005A000000}"/>
    <cellStyle name="Comma 2 3 3 2 3 2" xfId="721" xr:uid="{00000000-0005-0000-0000-00005B000000}"/>
    <cellStyle name="Comma 2 3 3 2 3 3" xfId="939" xr:uid="{00000000-0005-0000-0000-00005C000000}"/>
    <cellStyle name="Comma 2 3 3 2 3 4" xfId="1130" xr:uid="{00000000-0005-0000-0000-00005D000000}"/>
    <cellStyle name="Comma 2 3 3 2 4" xfId="532" xr:uid="{00000000-0005-0000-0000-00005E000000}"/>
    <cellStyle name="Comma 2 3 3 2 5" xfId="813" xr:uid="{00000000-0005-0000-0000-00005F000000}"/>
    <cellStyle name="Comma 2 3 3 2 6" xfId="1004" xr:uid="{00000000-0005-0000-0000-000060000000}"/>
    <cellStyle name="Comma 2 3 3 3" xfId="309" xr:uid="{00000000-0005-0000-0000-000061000000}"/>
    <cellStyle name="Comma 2 3 3 3 2" xfId="567" xr:uid="{00000000-0005-0000-0000-000062000000}"/>
    <cellStyle name="Comma 2 3 3 3 3" xfId="848" xr:uid="{00000000-0005-0000-0000-000063000000}"/>
    <cellStyle name="Comma 2 3 3 3 4" xfId="1039" xr:uid="{00000000-0005-0000-0000-000064000000}"/>
    <cellStyle name="Comma 2 3 3 4" xfId="436" xr:uid="{00000000-0005-0000-0000-000065000000}"/>
    <cellStyle name="Comma 2 3 3 4 2" xfId="694" xr:uid="{00000000-0005-0000-0000-000066000000}"/>
    <cellStyle name="Comma 2 3 3 4 3" xfId="912" xr:uid="{00000000-0005-0000-0000-000067000000}"/>
    <cellStyle name="Comma 2 3 3 4 4" xfId="1103" xr:uid="{00000000-0005-0000-0000-000068000000}"/>
    <cellStyle name="Comma 2 3 3 5" xfId="500" xr:uid="{00000000-0005-0000-0000-000069000000}"/>
    <cellStyle name="Comma 2 3 3 6" xfId="786" xr:uid="{00000000-0005-0000-0000-00006A000000}"/>
    <cellStyle name="Comma 2 3 3 7" xfId="977" xr:uid="{00000000-0005-0000-0000-00006B000000}"/>
    <cellStyle name="Comma 2 3 4" xfId="282" xr:uid="{00000000-0005-0000-0000-00006C000000}"/>
    <cellStyle name="Comma 2 3 4 2" xfId="348" xr:uid="{00000000-0005-0000-0000-00006D000000}"/>
    <cellStyle name="Comma 2 3 4 2 2" xfId="606" xr:uid="{00000000-0005-0000-0000-00006E000000}"/>
    <cellStyle name="Comma 2 3 4 2 3" xfId="887" xr:uid="{00000000-0005-0000-0000-00006F000000}"/>
    <cellStyle name="Comma 2 3 4 2 4" xfId="1078" xr:uid="{00000000-0005-0000-0000-000070000000}"/>
    <cellStyle name="Comma 2 3 4 3" xfId="475" xr:uid="{00000000-0005-0000-0000-000071000000}"/>
    <cellStyle name="Comma 2 3 4 3 2" xfId="733" xr:uid="{00000000-0005-0000-0000-000072000000}"/>
    <cellStyle name="Comma 2 3 4 3 3" xfId="951" xr:uid="{00000000-0005-0000-0000-000073000000}"/>
    <cellStyle name="Comma 2 3 4 3 4" xfId="1142" xr:uid="{00000000-0005-0000-0000-000074000000}"/>
    <cellStyle name="Comma 2 3 4 4" xfId="544" xr:uid="{00000000-0005-0000-0000-000075000000}"/>
    <cellStyle name="Comma 2 3 4 5" xfId="825" xr:uid="{00000000-0005-0000-0000-000076000000}"/>
    <cellStyle name="Comma 2 3 4 6" xfId="1016" xr:uid="{00000000-0005-0000-0000-000077000000}"/>
    <cellStyle name="Comma 2 3 5" xfId="258" xr:uid="{00000000-0005-0000-0000-000078000000}"/>
    <cellStyle name="Comma 2 3 5 2" xfId="325" xr:uid="{00000000-0005-0000-0000-000079000000}"/>
    <cellStyle name="Comma 2 3 5 2 2" xfId="583" xr:uid="{00000000-0005-0000-0000-00007A000000}"/>
    <cellStyle name="Comma 2 3 5 2 3" xfId="864" xr:uid="{00000000-0005-0000-0000-00007B000000}"/>
    <cellStyle name="Comma 2 3 5 2 4" xfId="1055" xr:uid="{00000000-0005-0000-0000-00007C000000}"/>
    <cellStyle name="Comma 2 3 5 3" xfId="452" xr:uid="{00000000-0005-0000-0000-00007D000000}"/>
    <cellStyle name="Comma 2 3 5 3 2" xfId="710" xr:uid="{00000000-0005-0000-0000-00007E000000}"/>
    <cellStyle name="Comma 2 3 5 3 3" xfId="928" xr:uid="{00000000-0005-0000-0000-00007F000000}"/>
    <cellStyle name="Comma 2 3 5 3 4" xfId="1119" xr:uid="{00000000-0005-0000-0000-000080000000}"/>
    <cellStyle name="Comma 2 3 5 4" xfId="521" xr:uid="{00000000-0005-0000-0000-000081000000}"/>
    <cellStyle name="Comma 2 3 5 5" xfId="802" xr:uid="{00000000-0005-0000-0000-000082000000}"/>
    <cellStyle name="Comma 2 3 5 6" xfId="993" xr:uid="{00000000-0005-0000-0000-000083000000}"/>
    <cellStyle name="Comma 2 3 6" xfId="296" xr:uid="{00000000-0005-0000-0000-000084000000}"/>
    <cellStyle name="Comma 2 3 6 2" xfId="556" xr:uid="{00000000-0005-0000-0000-000085000000}"/>
    <cellStyle name="Comma 2 3 6 3" xfId="837" xr:uid="{00000000-0005-0000-0000-000086000000}"/>
    <cellStyle name="Comma 2 3 6 4" xfId="1028" xr:uid="{00000000-0005-0000-0000-000087000000}"/>
    <cellStyle name="Comma 2 3 7" xfId="425" xr:uid="{00000000-0005-0000-0000-000088000000}"/>
    <cellStyle name="Comma 2 3 7 2" xfId="683" xr:uid="{00000000-0005-0000-0000-000089000000}"/>
    <cellStyle name="Comma 2 3 7 3" xfId="901" xr:uid="{00000000-0005-0000-0000-00008A000000}"/>
    <cellStyle name="Comma 2 3 7 4" xfId="1092" xr:uid="{00000000-0005-0000-0000-00008B000000}"/>
    <cellStyle name="Comma 2 3 8" xfId="489" xr:uid="{00000000-0005-0000-0000-00008C000000}"/>
    <cellStyle name="Comma 2 3 9" xfId="775" xr:uid="{00000000-0005-0000-0000-00008D000000}"/>
    <cellStyle name="Comma 2 4" xfId="749" xr:uid="{00000000-0005-0000-0000-00008E000000}"/>
    <cellStyle name="Comma 20" xfId="19" xr:uid="{00000000-0005-0000-0000-00008F000000}"/>
    <cellStyle name="Comma 20 2" xfId="124" xr:uid="{00000000-0005-0000-0000-000090000000}"/>
    <cellStyle name="Comma 21" xfId="20" xr:uid="{00000000-0005-0000-0000-000091000000}"/>
    <cellStyle name="Comma 21 2" xfId="125" xr:uid="{00000000-0005-0000-0000-000092000000}"/>
    <cellStyle name="Comma 22" xfId="21" xr:uid="{00000000-0005-0000-0000-000093000000}"/>
    <cellStyle name="Comma 22 2" xfId="126" xr:uid="{00000000-0005-0000-0000-000094000000}"/>
    <cellStyle name="Comma 23" xfId="22" xr:uid="{00000000-0005-0000-0000-000095000000}"/>
    <cellStyle name="Comma 23 2" xfId="127" xr:uid="{00000000-0005-0000-0000-000096000000}"/>
    <cellStyle name="Comma 24" xfId="23" xr:uid="{00000000-0005-0000-0000-000097000000}"/>
    <cellStyle name="Comma 24 2" xfId="128" xr:uid="{00000000-0005-0000-0000-000098000000}"/>
    <cellStyle name="Comma 25" xfId="24" xr:uid="{00000000-0005-0000-0000-000099000000}"/>
    <cellStyle name="Comma 25 2" xfId="25" xr:uid="{00000000-0005-0000-0000-00009A000000}"/>
    <cellStyle name="Comma 25 2 2" xfId="130" xr:uid="{00000000-0005-0000-0000-00009B000000}"/>
    <cellStyle name="Comma 25 3" xfId="129" xr:uid="{00000000-0005-0000-0000-00009C000000}"/>
    <cellStyle name="Comma 26" xfId="26" xr:uid="{00000000-0005-0000-0000-00009D000000}"/>
    <cellStyle name="Comma 26 2" xfId="131" xr:uid="{00000000-0005-0000-0000-00009E000000}"/>
    <cellStyle name="Comma 27" xfId="27" xr:uid="{00000000-0005-0000-0000-00009F000000}"/>
    <cellStyle name="Comma 27 2" xfId="132" xr:uid="{00000000-0005-0000-0000-0000A0000000}"/>
    <cellStyle name="Comma 28" xfId="28" xr:uid="{00000000-0005-0000-0000-0000A1000000}"/>
    <cellStyle name="Comma 28 2" xfId="133" xr:uid="{00000000-0005-0000-0000-0000A2000000}"/>
    <cellStyle name="Comma 29" xfId="29" xr:uid="{00000000-0005-0000-0000-0000A3000000}"/>
    <cellStyle name="Comma 29 2" xfId="134" xr:uid="{00000000-0005-0000-0000-0000A4000000}"/>
    <cellStyle name="Comma 3" xfId="30" xr:uid="{00000000-0005-0000-0000-0000A5000000}"/>
    <cellStyle name="Comma 3 2" xfId="31" xr:uid="{00000000-0005-0000-0000-0000A6000000}"/>
    <cellStyle name="Comma 3 2 2" xfId="137" xr:uid="{00000000-0005-0000-0000-0000A7000000}"/>
    <cellStyle name="Comma 3 2 3" xfId="138" xr:uid="{00000000-0005-0000-0000-0000A8000000}"/>
    <cellStyle name="Comma 3 2 4" xfId="136" xr:uid="{00000000-0005-0000-0000-0000A9000000}"/>
    <cellStyle name="Comma 3 3" xfId="139" xr:uid="{00000000-0005-0000-0000-0000AA000000}"/>
    <cellStyle name="Comma 3 4" xfId="135" xr:uid="{00000000-0005-0000-0000-0000AB000000}"/>
    <cellStyle name="Comma 3 5" xfId="750" xr:uid="{00000000-0005-0000-0000-0000AC000000}"/>
    <cellStyle name="Comma 30" xfId="32" xr:uid="{00000000-0005-0000-0000-0000AD000000}"/>
    <cellStyle name="Comma 30 2" xfId="140" xr:uid="{00000000-0005-0000-0000-0000AE000000}"/>
    <cellStyle name="Comma 31" xfId="33" xr:uid="{00000000-0005-0000-0000-0000AF000000}"/>
    <cellStyle name="Comma 31 2" xfId="141" xr:uid="{00000000-0005-0000-0000-0000B0000000}"/>
    <cellStyle name="Comma 32" xfId="34" xr:uid="{00000000-0005-0000-0000-0000B1000000}"/>
    <cellStyle name="Comma 32 10" xfId="967" xr:uid="{00000000-0005-0000-0000-0000B2000000}"/>
    <cellStyle name="Comma 32 2" xfId="142" xr:uid="{00000000-0005-0000-0000-0000B3000000}"/>
    <cellStyle name="Comma 32 3" xfId="232" xr:uid="{00000000-0005-0000-0000-0000B4000000}"/>
    <cellStyle name="Comma 32 3 2" xfId="271" xr:uid="{00000000-0005-0000-0000-0000B5000000}"/>
    <cellStyle name="Comma 32 3 2 2" xfId="337" xr:uid="{00000000-0005-0000-0000-0000B6000000}"/>
    <cellStyle name="Comma 32 3 2 2 2" xfId="595" xr:uid="{00000000-0005-0000-0000-0000B7000000}"/>
    <cellStyle name="Comma 32 3 2 2 3" xfId="876" xr:uid="{00000000-0005-0000-0000-0000B8000000}"/>
    <cellStyle name="Comma 32 3 2 2 4" xfId="1067" xr:uid="{00000000-0005-0000-0000-0000B9000000}"/>
    <cellStyle name="Comma 32 3 2 3" xfId="464" xr:uid="{00000000-0005-0000-0000-0000BA000000}"/>
    <cellStyle name="Comma 32 3 2 3 2" xfId="722" xr:uid="{00000000-0005-0000-0000-0000BB000000}"/>
    <cellStyle name="Comma 32 3 2 3 3" xfId="940" xr:uid="{00000000-0005-0000-0000-0000BC000000}"/>
    <cellStyle name="Comma 32 3 2 3 4" xfId="1131" xr:uid="{00000000-0005-0000-0000-0000BD000000}"/>
    <cellStyle name="Comma 32 3 2 4" xfId="533" xr:uid="{00000000-0005-0000-0000-0000BE000000}"/>
    <cellStyle name="Comma 32 3 2 5" xfId="814" xr:uid="{00000000-0005-0000-0000-0000BF000000}"/>
    <cellStyle name="Comma 32 3 2 6" xfId="1005" xr:uid="{00000000-0005-0000-0000-0000C0000000}"/>
    <cellStyle name="Comma 32 3 3" xfId="310" xr:uid="{00000000-0005-0000-0000-0000C1000000}"/>
    <cellStyle name="Comma 32 3 3 2" xfId="568" xr:uid="{00000000-0005-0000-0000-0000C2000000}"/>
    <cellStyle name="Comma 32 3 3 3" xfId="849" xr:uid="{00000000-0005-0000-0000-0000C3000000}"/>
    <cellStyle name="Comma 32 3 3 4" xfId="1040" xr:uid="{00000000-0005-0000-0000-0000C4000000}"/>
    <cellStyle name="Comma 32 3 4" xfId="437" xr:uid="{00000000-0005-0000-0000-0000C5000000}"/>
    <cellStyle name="Comma 32 3 4 2" xfId="695" xr:uid="{00000000-0005-0000-0000-0000C6000000}"/>
    <cellStyle name="Comma 32 3 4 3" xfId="913" xr:uid="{00000000-0005-0000-0000-0000C7000000}"/>
    <cellStyle name="Comma 32 3 4 4" xfId="1104" xr:uid="{00000000-0005-0000-0000-0000C8000000}"/>
    <cellStyle name="Comma 32 3 5" xfId="501" xr:uid="{00000000-0005-0000-0000-0000C9000000}"/>
    <cellStyle name="Comma 32 3 6" xfId="787" xr:uid="{00000000-0005-0000-0000-0000CA000000}"/>
    <cellStyle name="Comma 32 3 7" xfId="978" xr:uid="{00000000-0005-0000-0000-0000CB000000}"/>
    <cellStyle name="Comma 32 4" xfId="283" xr:uid="{00000000-0005-0000-0000-0000CC000000}"/>
    <cellStyle name="Comma 32 4 2" xfId="349" xr:uid="{00000000-0005-0000-0000-0000CD000000}"/>
    <cellStyle name="Comma 32 4 2 2" xfId="607" xr:uid="{00000000-0005-0000-0000-0000CE000000}"/>
    <cellStyle name="Comma 32 4 2 3" xfId="888" xr:uid="{00000000-0005-0000-0000-0000CF000000}"/>
    <cellStyle name="Comma 32 4 2 4" xfId="1079" xr:uid="{00000000-0005-0000-0000-0000D0000000}"/>
    <cellStyle name="Comma 32 4 3" xfId="476" xr:uid="{00000000-0005-0000-0000-0000D1000000}"/>
    <cellStyle name="Comma 32 4 3 2" xfId="734" xr:uid="{00000000-0005-0000-0000-0000D2000000}"/>
    <cellStyle name="Comma 32 4 3 3" xfId="952" xr:uid="{00000000-0005-0000-0000-0000D3000000}"/>
    <cellStyle name="Comma 32 4 3 4" xfId="1143" xr:uid="{00000000-0005-0000-0000-0000D4000000}"/>
    <cellStyle name="Comma 32 4 4" xfId="545" xr:uid="{00000000-0005-0000-0000-0000D5000000}"/>
    <cellStyle name="Comma 32 4 5" xfId="826" xr:uid="{00000000-0005-0000-0000-0000D6000000}"/>
    <cellStyle name="Comma 32 4 6" xfId="1017" xr:uid="{00000000-0005-0000-0000-0000D7000000}"/>
    <cellStyle name="Comma 32 5" xfId="259" xr:uid="{00000000-0005-0000-0000-0000D8000000}"/>
    <cellStyle name="Comma 32 5 2" xfId="326" xr:uid="{00000000-0005-0000-0000-0000D9000000}"/>
    <cellStyle name="Comma 32 5 2 2" xfId="584" xr:uid="{00000000-0005-0000-0000-0000DA000000}"/>
    <cellStyle name="Comma 32 5 2 3" xfId="865" xr:uid="{00000000-0005-0000-0000-0000DB000000}"/>
    <cellStyle name="Comma 32 5 2 4" xfId="1056" xr:uid="{00000000-0005-0000-0000-0000DC000000}"/>
    <cellStyle name="Comma 32 5 3" xfId="453" xr:uid="{00000000-0005-0000-0000-0000DD000000}"/>
    <cellStyle name="Comma 32 5 3 2" xfId="711" xr:uid="{00000000-0005-0000-0000-0000DE000000}"/>
    <cellStyle name="Comma 32 5 3 3" xfId="929" xr:uid="{00000000-0005-0000-0000-0000DF000000}"/>
    <cellStyle name="Comma 32 5 3 4" xfId="1120" xr:uid="{00000000-0005-0000-0000-0000E0000000}"/>
    <cellStyle name="Comma 32 5 4" xfId="522" xr:uid="{00000000-0005-0000-0000-0000E1000000}"/>
    <cellStyle name="Comma 32 5 5" xfId="803" xr:uid="{00000000-0005-0000-0000-0000E2000000}"/>
    <cellStyle name="Comma 32 5 6" xfId="994" xr:uid="{00000000-0005-0000-0000-0000E3000000}"/>
    <cellStyle name="Comma 32 6" xfId="297" xr:uid="{00000000-0005-0000-0000-0000E4000000}"/>
    <cellStyle name="Comma 32 6 2" xfId="557" xr:uid="{00000000-0005-0000-0000-0000E5000000}"/>
    <cellStyle name="Comma 32 6 3" xfId="838" xr:uid="{00000000-0005-0000-0000-0000E6000000}"/>
    <cellStyle name="Comma 32 6 4" xfId="1029" xr:uid="{00000000-0005-0000-0000-0000E7000000}"/>
    <cellStyle name="Comma 32 7" xfId="426" xr:uid="{00000000-0005-0000-0000-0000E8000000}"/>
    <cellStyle name="Comma 32 7 2" xfId="684" xr:uid="{00000000-0005-0000-0000-0000E9000000}"/>
    <cellStyle name="Comma 32 7 3" xfId="902" xr:uid="{00000000-0005-0000-0000-0000EA000000}"/>
    <cellStyle name="Comma 32 7 4" xfId="1093" xr:uid="{00000000-0005-0000-0000-0000EB000000}"/>
    <cellStyle name="Comma 32 8" xfId="490" xr:uid="{00000000-0005-0000-0000-0000EC000000}"/>
    <cellStyle name="Comma 32 9" xfId="776" xr:uid="{00000000-0005-0000-0000-0000ED000000}"/>
    <cellStyle name="Comma 33" xfId="35" xr:uid="{00000000-0005-0000-0000-0000EE000000}"/>
    <cellStyle name="Comma 33 10" xfId="968" xr:uid="{00000000-0005-0000-0000-0000EF000000}"/>
    <cellStyle name="Comma 33 2" xfId="143" xr:uid="{00000000-0005-0000-0000-0000F0000000}"/>
    <cellStyle name="Comma 33 3" xfId="233" xr:uid="{00000000-0005-0000-0000-0000F1000000}"/>
    <cellStyle name="Comma 33 3 2" xfId="272" xr:uid="{00000000-0005-0000-0000-0000F2000000}"/>
    <cellStyle name="Comma 33 3 2 2" xfId="338" xr:uid="{00000000-0005-0000-0000-0000F3000000}"/>
    <cellStyle name="Comma 33 3 2 2 2" xfId="596" xr:uid="{00000000-0005-0000-0000-0000F4000000}"/>
    <cellStyle name="Comma 33 3 2 2 3" xfId="877" xr:uid="{00000000-0005-0000-0000-0000F5000000}"/>
    <cellStyle name="Comma 33 3 2 2 4" xfId="1068" xr:uid="{00000000-0005-0000-0000-0000F6000000}"/>
    <cellStyle name="Comma 33 3 2 3" xfId="465" xr:uid="{00000000-0005-0000-0000-0000F7000000}"/>
    <cellStyle name="Comma 33 3 2 3 2" xfId="723" xr:uid="{00000000-0005-0000-0000-0000F8000000}"/>
    <cellStyle name="Comma 33 3 2 3 3" xfId="941" xr:uid="{00000000-0005-0000-0000-0000F9000000}"/>
    <cellStyle name="Comma 33 3 2 3 4" xfId="1132" xr:uid="{00000000-0005-0000-0000-0000FA000000}"/>
    <cellStyle name="Comma 33 3 2 4" xfId="534" xr:uid="{00000000-0005-0000-0000-0000FB000000}"/>
    <cellStyle name="Comma 33 3 2 5" xfId="815" xr:uid="{00000000-0005-0000-0000-0000FC000000}"/>
    <cellStyle name="Comma 33 3 2 6" xfId="1006" xr:uid="{00000000-0005-0000-0000-0000FD000000}"/>
    <cellStyle name="Comma 33 3 3" xfId="311" xr:uid="{00000000-0005-0000-0000-0000FE000000}"/>
    <cellStyle name="Comma 33 3 3 2" xfId="569" xr:uid="{00000000-0005-0000-0000-0000FF000000}"/>
    <cellStyle name="Comma 33 3 3 3" xfId="850" xr:uid="{00000000-0005-0000-0000-000000010000}"/>
    <cellStyle name="Comma 33 3 3 4" xfId="1041" xr:uid="{00000000-0005-0000-0000-000001010000}"/>
    <cellStyle name="Comma 33 3 4" xfId="438" xr:uid="{00000000-0005-0000-0000-000002010000}"/>
    <cellStyle name="Comma 33 3 4 2" xfId="696" xr:uid="{00000000-0005-0000-0000-000003010000}"/>
    <cellStyle name="Comma 33 3 4 3" xfId="914" xr:uid="{00000000-0005-0000-0000-000004010000}"/>
    <cellStyle name="Comma 33 3 4 4" xfId="1105" xr:uid="{00000000-0005-0000-0000-000005010000}"/>
    <cellStyle name="Comma 33 3 5" xfId="502" xr:uid="{00000000-0005-0000-0000-000006010000}"/>
    <cellStyle name="Comma 33 3 6" xfId="788" xr:uid="{00000000-0005-0000-0000-000007010000}"/>
    <cellStyle name="Comma 33 3 7" xfId="979" xr:uid="{00000000-0005-0000-0000-000008010000}"/>
    <cellStyle name="Comma 33 4" xfId="284" xr:uid="{00000000-0005-0000-0000-000009010000}"/>
    <cellStyle name="Comma 33 4 2" xfId="350" xr:uid="{00000000-0005-0000-0000-00000A010000}"/>
    <cellStyle name="Comma 33 4 2 2" xfId="608" xr:uid="{00000000-0005-0000-0000-00000B010000}"/>
    <cellStyle name="Comma 33 4 2 3" xfId="889" xr:uid="{00000000-0005-0000-0000-00000C010000}"/>
    <cellStyle name="Comma 33 4 2 4" xfId="1080" xr:uid="{00000000-0005-0000-0000-00000D010000}"/>
    <cellStyle name="Comma 33 4 3" xfId="477" xr:uid="{00000000-0005-0000-0000-00000E010000}"/>
    <cellStyle name="Comma 33 4 3 2" xfId="735" xr:uid="{00000000-0005-0000-0000-00000F010000}"/>
    <cellStyle name="Comma 33 4 3 3" xfId="953" xr:uid="{00000000-0005-0000-0000-000010010000}"/>
    <cellStyle name="Comma 33 4 3 4" xfId="1144" xr:uid="{00000000-0005-0000-0000-000011010000}"/>
    <cellStyle name="Comma 33 4 4" xfId="546" xr:uid="{00000000-0005-0000-0000-000012010000}"/>
    <cellStyle name="Comma 33 4 5" xfId="827" xr:uid="{00000000-0005-0000-0000-000013010000}"/>
    <cellStyle name="Comma 33 4 6" xfId="1018" xr:uid="{00000000-0005-0000-0000-000014010000}"/>
    <cellStyle name="Comma 33 5" xfId="260" xr:uid="{00000000-0005-0000-0000-000015010000}"/>
    <cellStyle name="Comma 33 5 2" xfId="327" xr:uid="{00000000-0005-0000-0000-000016010000}"/>
    <cellStyle name="Comma 33 5 2 2" xfId="585" xr:uid="{00000000-0005-0000-0000-000017010000}"/>
    <cellStyle name="Comma 33 5 2 3" xfId="866" xr:uid="{00000000-0005-0000-0000-000018010000}"/>
    <cellStyle name="Comma 33 5 2 4" xfId="1057" xr:uid="{00000000-0005-0000-0000-000019010000}"/>
    <cellStyle name="Comma 33 5 3" xfId="454" xr:uid="{00000000-0005-0000-0000-00001A010000}"/>
    <cellStyle name="Comma 33 5 3 2" xfId="712" xr:uid="{00000000-0005-0000-0000-00001B010000}"/>
    <cellStyle name="Comma 33 5 3 3" xfId="930" xr:uid="{00000000-0005-0000-0000-00001C010000}"/>
    <cellStyle name="Comma 33 5 3 4" xfId="1121" xr:uid="{00000000-0005-0000-0000-00001D010000}"/>
    <cellStyle name="Comma 33 5 4" xfId="523" xr:uid="{00000000-0005-0000-0000-00001E010000}"/>
    <cellStyle name="Comma 33 5 5" xfId="804" xr:uid="{00000000-0005-0000-0000-00001F010000}"/>
    <cellStyle name="Comma 33 5 6" xfId="995" xr:uid="{00000000-0005-0000-0000-000020010000}"/>
    <cellStyle name="Comma 33 6" xfId="298" xr:uid="{00000000-0005-0000-0000-000021010000}"/>
    <cellStyle name="Comma 33 6 2" xfId="558" xr:uid="{00000000-0005-0000-0000-000022010000}"/>
    <cellStyle name="Comma 33 6 3" xfId="839" xr:uid="{00000000-0005-0000-0000-000023010000}"/>
    <cellStyle name="Comma 33 6 4" xfId="1030" xr:uid="{00000000-0005-0000-0000-000024010000}"/>
    <cellStyle name="Comma 33 7" xfId="427" xr:uid="{00000000-0005-0000-0000-000025010000}"/>
    <cellStyle name="Comma 33 7 2" xfId="685" xr:uid="{00000000-0005-0000-0000-000026010000}"/>
    <cellStyle name="Comma 33 7 3" xfId="903" xr:uid="{00000000-0005-0000-0000-000027010000}"/>
    <cellStyle name="Comma 33 7 4" xfId="1094" xr:uid="{00000000-0005-0000-0000-000028010000}"/>
    <cellStyle name="Comma 33 8" xfId="491" xr:uid="{00000000-0005-0000-0000-000029010000}"/>
    <cellStyle name="Comma 33 9" xfId="777" xr:uid="{00000000-0005-0000-0000-00002A010000}"/>
    <cellStyle name="Comma 34" xfId="36" xr:uid="{00000000-0005-0000-0000-00002B010000}"/>
    <cellStyle name="Comma 34 10" xfId="969" xr:uid="{00000000-0005-0000-0000-00002C010000}"/>
    <cellStyle name="Comma 34 2" xfId="144" xr:uid="{00000000-0005-0000-0000-00002D010000}"/>
    <cellStyle name="Comma 34 3" xfId="234" xr:uid="{00000000-0005-0000-0000-00002E010000}"/>
    <cellStyle name="Comma 34 3 2" xfId="273" xr:uid="{00000000-0005-0000-0000-00002F010000}"/>
    <cellStyle name="Comma 34 3 2 2" xfId="339" xr:uid="{00000000-0005-0000-0000-000030010000}"/>
    <cellStyle name="Comma 34 3 2 2 2" xfId="597" xr:uid="{00000000-0005-0000-0000-000031010000}"/>
    <cellStyle name="Comma 34 3 2 2 3" xfId="878" xr:uid="{00000000-0005-0000-0000-000032010000}"/>
    <cellStyle name="Comma 34 3 2 2 4" xfId="1069" xr:uid="{00000000-0005-0000-0000-000033010000}"/>
    <cellStyle name="Comma 34 3 2 3" xfId="466" xr:uid="{00000000-0005-0000-0000-000034010000}"/>
    <cellStyle name="Comma 34 3 2 3 2" xfId="724" xr:uid="{00000000-0005-0000-0000-000035010000}"/>
    <cellStyle name="Comma 34 3 2 3 3" xfId="942" xr:uid="{00000000-0005-0000-0000-000036010000}"/>
    <cellStyle name="Comma 34 3 2 3 4" xfId="1133" xr:uid="{00000000-0005-0000-0000-000037010000}"/>
    <cellStyle name="Comma 34 3 2 4" xfId="535" xr:uid="{00000000-0005-0000-0000-000038010000}"/>
    <cellStyle name="Comma 34 3 2 5" xfId="816" xr:uid="{00000000-0005-0000-0000-000039010000}"/>
    <cellStyle name="Comma 34 3 2 6" xfId="1007" xr:uid="{00000000-0005-0000-0000-00003A010000}"/>
    <cellStyle name="Comma 34 3 3" xfId="312" xr:uid="{00000000-0005-0000-0000-00003B010000}"/>
    <cellStyle name="Comma 34 3 3 2" xfId="570" xr:uid="{00000000-0005-0000-0000-00003C010000}"/>
    <cellStyle name="Comma 34 3 3 3" xfId="851" xr:uid="{00000000-0005-0000-0000-00003D010000}"/>
    <cellStyle name="Comma 34 3 3 4" xfId="1042" xr:uid="{00000000-0005-0000-0000-00003E010000}"/>
    <cellStyle name="Comma 34 3 4" xfId="439" xr:uid="{00000000-0005-0000-0000-00003F010000}"/>
    <cellStyle name="Comma 34 3 4 2" xfId="697" xr:uid="{00000000-0005-0000-0000-000040010000}"/>
    <cellStyle name="Comma 34 3 4 3" xfId="915" xr:uid="{00000000-0005-0000-0000-000041010000}"/>
    <cellStyle name="Comma 34 3 4 4" xfId="1106" xr:uid="{00000000-0005-0000-0000-000042010000}"/>
    <cellStyle name="Comma 34 3 5" xfId="503" xr:uid="{00000000-0005-0000-0000-000043010000}"/>
    <cellStyle name="Comma 34 3 6" xfId="789" xr:uid="{00000000-0005-0000-0000-000044010000}"/>
    <cellStyle name="Comma 34 3 7" xfId="980" xr:uid="{00000000-0005-0000-0000-000045010000}"/>
    <cellStyle name="Comma 34 4" xfId="285" xr:uid="{00000000-0005-0000-0000-000046010000}"/>
    <cellStyle name="Comma 34 4 2" xfId="351" xr:uid="{00000000-0005-0000-0000-000047010000}"/>
    <cellStyle name="Comma 34 4 2 2" xfId="609" xr:uid="{00000000-0005-0000-0000-000048010000}"/>
    <cellStyle name="Comma 34 4 2 3" xfId="890" xr:uid="{00000000-0005-0000-0000-000049010000}"/>
    <cellStyle name="Comma 34 4 2 4" xfId="1081" xr:uid="{00000000-0005-0000-0000-00004A010000}"/>
    <cellStyle name="Comma 34 4 3" xfId="478" xr:uid="{00000000-0005-0000-0000-00004B010000}"/>
    <cellStyle name="Comma 34 4 3 2" xfId="736" xr:uid="{00000000-0005-0000-0000-00004C010000}"/>
    <cellStyle name="Comma 34 4 3 3" xfId="954" xr:uid="{00000000-0005-0000-0000-00004D010000}"/>
    <cellStyle name="Comma 34 4 3 4" xfId="1145" xr:uid="{00000000-0005-0000-0000-00004E010000}"/>
    <cellStyle name="Comma 34 4 4" xfId="547" xr:uid="{00000000-0005-0000-0000-00004F010000}"/>
    <cellStyle name="Comma 34 4 5" xfId="828" xr:uid="{00000000-0005-0000-0000-000050010000}"/>
    <cellStyle name="Comma 34 4 6" xfId="1019" xr:uid="{00000000-0005-0000-0000-000051010000}"/>
    <cellStyle name="Comma 34 5" xfId="261" xr:uid="{00000000-0005-0000-0000-000052010000}"/>
    <cellStyle name="Comma 34 5 2" xfId="328" xr:uid="{00000000-0005-0000-0000-000053010000}"/>
    <cellStyle name="Comma 34 5 2 2" xfId="586" xr:uid="{00000000-0005-0000-0000-000054010000}"/>
    <cellStyle name="Comma 34 5 2 3" xfId="867" xr:uid="{00000000-0005-0000-0000-000055010000}"/>
    <cellStyle name="Comma 34 5 2 4" xfId="1058" xr:uid="{00000000-0005-0000-0000-000056010000}"/>
    <cellStyle name="Comma 34 5 3" xfId="455" xr:uid="{00000000-0005-0000-0000-000057010000}"/>
    <cellStyle name="Comma 34 5 3 2" xfId="713" xr:uid="{00000000-0005-0000-0000-000058010000}"/>
    <cellStyle name="Comma 34 5 3 3" xfId="931" xr:uid="{00000000-0005-0000-0000-000059010000}"/>
    <cellStyle name="Comma 34 5 3 4" xfId="1122" xr:uid="{00000000-0005-0000-0000-00005A010000}"/>
    <cellStyle name="Comma 34 5 4" xfId="524" xr:uid="{00000000-0005-0000-0000-00005B010000}"/>
    <cellStyle name="Comma 34 5 5" xfId="805" xr:uid="{00000000-0005-0000-0000-00005C010000}"/>
    <cellStyle name="Comma 34 5 6" xfId="996" xr:uid="{00000000-0005-0000-0000-00005D010000}"/>
    <cellStyle name="Comma 34 6" xfId="299" xr:uid="{00000000-0005-0000-0000-00005E010000}"/>
    <cellStyle name="Comma 34 6 2" xfId="559" xr:uid="{00000000-0005-0000-0000-00005F010000}"/>
    <cellStyle name="Comma 34 6 3" xfId="840" xr:uid="{00000000-0005-0000-0000-000060010000}"/>
    <cellStyle name="Comma 34 6 4" xfId="1031" xr:uid="{00000000-0005-0000-0000-000061010000}"/>
    <cellStyle name="Comma 34 7" xfId="428" xr:uid="{00000000-0005-0000-0000-000062010000}"/>
    <cellStyle name="Comma 34 7 2" xfId="686" xr:uid="{00000000-0005-0000-0000-000063010000}"/>
    <cellStyle name="Comma 34 7 3" xfId="904" xr:uid="{00000000-0005-0000-0000-000064010000}"/>
    <cellStyle name="Comma 34 7 4" xfId="1095" xr:uid="{00000000-0005-0000-0000-000065010000}"/>
    <cellStyle name="Comma 34 8" xfId="492" xr:uid="{00000000-0005-0000-0000-000066010000}"/>
    <cellStyle name="Comma 34 9" xfId="778" xr:uid="{00000000-0005-0000-0000-000067010000}"/>
    <cellStyle name="Comma 35" xfId="37" xr:uid="{00000000-0005-0000-0000-000068010000}"/>
    <cellStyle name="Comma 35 10" xfId="970" xr:uid="{00000000-0005-0000-0000-000069010000}"/>
    <cellStyle name="Comma 35 2" xfId="145" xr:uid="{00000000-0005-0000-0000-00006A010000}"/>
    <cellStyle name="Comma 35 3" xfId="235" xr:uid="{00000000-0005-0000-0000-00006B010000}"/>
    <cellStyle name="Comma 35 3 2" xfId="274" xr:uid="{00000000-0005-0000-0000-00006C010000}"/>
    <cellStyle name="Comma 35 3 2 2" xfId="340" xr:uid="{00000000-0005-0000-0000-00006D010000}"/>
    <cellStyle name="Comma 35 3 2 2 2" xfId="598" xr:uid="{00000000-0005-0000-0000-00006E010000}"/>
    <cellStyle name="Comma 35 3 2 2 3" xfId="879" xr:uid="{00000000-0005-0000-0000-00006F010000}"/>
    <cellStyle name="Comma 35 3 2 2 4" xfId="1070" xr:uid="{00000000-0005-0000-0000-000070010000}"/>
    <cellStyle name="Comma 35 3 2 3" xfId="467" xr:uid="{00000000-0005-0000-0000-000071010000}"/>
    <cellStyle name="Comma 35 3 2 3 2" xfId="725" xr:uid="{00000000-0005-0000-0000-000072010000}"/>
    <cellStyle name="Comma 35 3 2 3 3" xfId="943" xr:uid="{00000000-0005-0000-0000-000073010000}"/>
    <cellStyle name="Comma 35 3 2 3 4" xfId="1134" xr:uid="{00000000-0005-0000-0000-000074010000}"/>
    <cellStyle name="Comma 35 3 2 4" xfId="536" xr:uid="{00000000-0005-0000-0000-000075010000}"/>
    <cellStyle name="Comma 35 3 2 5" xfId="817" xr:uid="{00000000-0005-0000-0000-000076010000}"/>
    <cellStyle name="Comma 35 3 2 6" xfId="1008" xr:uid="{00000000-0005-0000-0000-000077010000}"/>
    <cellStyle name="Comma 35 3 3" xfId="313" xr:uid="{00000000-0005-0000-0000-000078010000}"/>
    <cellStyle name="Comma 35 3 3 2" xfId="571" xr:uid="{00000000-0005-0000-0000-000079010000}"/>
    <cellStyle name="Comma 35 3 3 3" xfId="852" xr:uid="{00000000-0005-0000-0000-00007A010000}"/>
    <cellStyle name="Comma 35 3 3 4" xfId="1043" xr:uid="{00000000-0005-0000-0000-00007B010000}"/>
    <cellStyle name="Comma 35 3 4" xfId="440" xr:uid="{00000000-0005-0000-0000-00007C010000}"/>
    <cellStyle name="Comma 35 3 4 2" xfId="698" xr:uid="{00000000-0005-0000-0000-00007D010000}"/>
    <cellStyle name="Comma 35 3 4 3" xfId="916" xr:uid="{00000000-0005-0000-0000-00007E010000}"/>
    <cellStyle name="Comma 35 3 4 4" xfId="1107" xr:uid="{00000000-0005-0000-0000-00007F010000}"/>
    <cellStyle name="Comma 35 3 5" xfId="504" xr:uid="{00000000-0005-0000-0000-000080010000}"/>
    <cellStyle name="Comma 35 3 6" xfId="790" xr:uid="{00000000-0005-0000-0000-000081010000}"/>
    <cellStyle name="Comma 35 3 7" xfId="981" xr:uid="{00000000-0005-0000-0000-000082010000}"/>
    <cellStyle name="Comma 35 4" xfId="286" xr:uid="{00000000-0005-0000-0000-000083010000}"/>
    <cellStyle name="Comma 35 4 2" xfId="352" xr:uid="{00000000-0005-0000-0000-000084010000}"/>
    <cellStyle name="Comma 35 4 2 2" xfId="610" xr:uid="{00000000-0005-0000-0000-000085010000}"/>
    <cellStyle name="Comma 35 4 2 3" xfId="891" xr:uid="{00000000-0005-0000-0000-000086010000}"/>
    <cellStyle name="Comma 35 4 2 4" xfId="1082" xr:uid="{00000000-0005-0000-0000-000087010000}"/>
    <cellStyle name="Comma 35 4 3" xfId="479" xr:uid="{00000000-0005-0000-0000-000088010000}"/>
    <cellStyle name="Comma 35 4 3 2" xfId="737" xr:uid="{00000000-0005-0000-0000-000089010000}"/>
    <cellStyle name="Comma 35 4 3 3" xfId="955" xr:uid="{00000000-0005-0000-0000-00008A010000}"/>
    <cellStyle name="Comma 35 4 3 4" xfId="1146" xr:uid="{00000000-0005-0000-0000-00008B010000}"/>
    <cellStyle name="Comma 35 4 4" xfId="548" xr:uid="{00000000-0005-0000-0000-00008C010000}"/>
    <cellStyle name="Comma 35 4 5" xfId="829" xr:uid="{00000000-0005-0000-0000-00008D010000}"/>
    <cellStyle name="Comma 35 4 6" xfId="1020" xr:uid="{00000000-0005-0000-0000-00008E010000}"/>
    <cellStyle name="Comma 35 5" xfId="262" xr:uid="{00000000-0005-0000-0000-00008F010000}"/>
    <cellStyle name="Comma 35 5 2" xfId="329" xr:uid="{00000000-0005-0000-0000-000090010000}"/>
    <cellStyle name="Comma 35 5 2 2" xfId="587" xr:uid="{00000000-0005-0000-0000-000091010000}"/>
    <cellStyle name="Comma 35 5 2 3" xfId="868" xr:uid="{00000000-0005-0000-0000-000092010000}"/>
    <cellStyle name="Comma 35 5 2 4" xfId="1059" xr:uid="{00000000-0005-0000-0000-000093010000}"/>
    <cellStyle name="Comma 35 5 3" xfId="456" xr:uid="{00000000-0005-0000-0000-000094010000}"/>
    <cellStyle name="Comma 35 5 3 2" xfId="714" xr:uid="{00000000-0005-0000-0000-000095010000}"/>
    <cellStyle name="Comma 35 5 3 3" xfId="932" xr:uid="{00000000-0005-0000-0000-000096010000}"/>
    <cellStyle name="Comma 35 5 3 4" xfId="1123" xr:uid="{00000000-0005-0000-0000-000097010000}"/>
    <cellStyle name="Comma 35 5 4" xfId="525" xr:uid="{00000000-0005-0000-0000-000098010000}"/>
    <cellStyle name="Comma 35 5 5" xfId="806" xr:uid="{00000000-0005-0000-0000-000099010000}"/>
    <cellStyle name="Comma 35 5 6" xfId="997" xr:uid="{00000000-0005-0000-0000-00009A010000}"/>
    <cellStyle name="Comma 35 6" xfId="300" xr:uid="{00000000-0005-0000-0000-00009B010000}"/>
    <cellStyle name="Comma 35 6 2" xfId="560" xr:uid="{00000000-0005-0000-0000-00009C010000}"/>
    <cellStyle name="Comma 35 6 3" xfId="841" xr:uid="{00000000-0005-0000-0000-00009D010000}"/>
    <cellStyle name="Comma 35 6 4" xfId="1032" xr:uid="{00000000-0005-0000-0000-00009E010000}"/>
    <cellStyle name="Comma 35 7" xfId="429" xr:uid="{00000000-0005-0000-0000-00009F010000}"/>
    <cellStyle name="Comma 35 7 2" xfId="687" xr:uid="{00000000-0005-0000-0000-0000A0010000}"/>
    <cellStyle name="Comma 35 7 3" xfId="905" xr:uid="{00000000-0005-0000-0000-0000A1010000}"/>
    <cellStyle name="Comma 35 7 4" xfId="1096" xr:uid="{00000000-0005-0000-0000-0000A2010000}"/>
    <cellStyle name="Comma 35 8" xfId="493" xr:uid="{00000000-0005-0000-0000-0000A3010000}"/>
    <cellStyle name="Comma 35 9" xfId="779" xr:uid="{00000000-0005-0000-0000-0000A4010000}"/>
    <cellStyle name="Comma 36" xfId="38" xr:uid="{00000000-0005-0000-0000-0000A5010000}"/>
    <cellStyle name="Comma 36 10" xfId="971" xr:uid="{00000000-0005-0000-0000-0000A6010000}"/>
    <cellStyle name="Comma 36 2" xfId="146" xr:uid="{00000000-0005-0000-0000-0000A7010000}"/>
    <cellStyle name="Comma 36 3" xfId="236" xr:uid="{00000000-0005-0000-0000-0000A8010000}"/>
    <cellStyle name="Comma 36 3 2" xfId="275" xr:uid="{00000000-0005-0000-0000-0000A9010000}"/>
    <cellStyle name="Comma 36 3 2 2" xfId="341" xr:uid="{00000000-0005-0000-0000-0000AA010000}"/>
    <cellStyle name="Comma 36 3 2 2 2" xfId="599" xr:uid="{00000000-0005-0000-0000-0000AB010000}"/>
    <cellStyle name="Comma 36 3 2 2 3" xfId="880" xr:uid="{00000000-0005-0000-0000-0000AC010000}"/>
    <cellStyle name="Comma 36 3 2 2 4" xfId="1071" xr:uid="{00000000-0005-0000-0000-0000AD010000}"/>
    <cellStyle name="Comma 36 3 2 3" xfId="468" xr:uid="{00000000-0005-0000-0000-0000AE010000}"/>
    <cellStyle name="Comma 36 3 2 3 2" xfId="726" xr:uid="{00000000-0005-0000-0000-0000AF010000}"/>
    <cellStyle name="Comma 36 3 2 3 3" xfId="944" xr:uid="{00000000-0005-0000-0000-0000B0010000}"/>
    <cellStyle name="Comma 36 3 2 3 4" xfId="1135" xr:uid="{00000000-0005-0000-0000-0000B1010000}"/>
    <cellStyle name="Comma 36 3 2 4" xfId="537" xr:uid="{00000000-0005-0000-0000-0000B2010000}"/>
    <cellStyle name="Comma 36 3 2 5" xfId="818" xr:uid="{00000000-0005-0000-0000-0000B3010000}"/>
    <cellStyle name="Comma 36 3 2 6" xfId="1009" xr:uid="{00000000-0005-0000-0000-0000B4010000}"/>
    <cellStyle name="Comma 36 3 3" xfId="314" xr:uid="{00000000-0005-0000-0000-0000B5010000}"/>
    <cellStyle name="Comma 36 3 3 2" xfId="572" xr:uid="{00000000-0005-0000-0000-0000B6010000}"/>
    <cellStyle name="Comma 36 3 3 3" xfId="853" xr:uid="{00000000-0005-0000-0000-0000B7010000}"/>
    <cellStyle name="Comma 36 3 3 4" xfId="1044" xr:uid="{00000000-0005-0000-0000-0000B8010000}"/>
    <cellStyle name="Comma 36 3 4" xfId="441" xr:uid="{00000000-0005-0000-0000-0000B9010000}"/>
    <cellStyle name="Comma 36 3 4 2" xfId="699" xr:uid="{00000000-0005-0000-0000-0000BA010000}"/>
    <cellStyle name="Comma 36 3 4 3" xfId="917" xr:uid="{00000000-0005-0000-0000-0000BB010000}"/>
    <cellStyle name="Comma 36 3 4 4" xfId="1108" xr:uid="{00000000-0005-0000-0000-0000BC010000}"/>
    <cellStyle name="Comma 36 3 5" xfId="505" xr:uid="{00000000-0005-0000-0000-0000BD010000}"/>
    <cellStyle name="Comma 36 3 6" xfId="791" xr:uid="{00000000-0005-0000-0000-0000BE010000}"/>
    <cellStyle name="Comma 36 3 7" xfId="982" xr:uid="{00000000-0005-0000-0000-0000BF010000}"/>
    <cellStyle name="Comma 36 4" xfId="287" xr:uid="{00000000-0005-0000-0000-0000C0010000}"/>
    <cellStyle name="Comma 36 4 2" xfId="353" xr:uid="{00000000-0005-0000-0000-0000C1010000}"/>
    <cellStyle name="Comma 36 4 2 2" xfId="611" xr:uid="{00000000-0005-0000-0000-0000C2010000}"/>
    <cellStyle name="Comma 36 4 2 3" xfId="892" xr:uid="{00000000-0005-0000-0000-0000C3010000}"/>
    <cellStyle name="Comma 36 4 2 4" xfId="1083" xr:uid="{00000000-0005-0000-0000-0000C4010000}"/>
    <cellStyle name="Comma 36 4 3" xfId="480" xr:uid="{00000000-0005-0000-0000-0000C5010000}"/>
    <cellStyle name="Comma 36 4 3 2" xfId="738" xr:uid="{00000000-0005-0000-0000-0000C6010000}"/>
    <cellStyle name="Comma 36 4 3 3" xfId="956" xr:uid="{00000000-0005-0000-0000-0000C7010000}"/>
    <cellStyle name="Comma 36 4 3 4" xfId="1147" xr:uid="{00000000-0005-0000-0000-0000C8010000}"/>
    <cellStyle name="Comma 36 4 4" xfId="549" xr:uid="{00000000-0005-0000-0000-0000C9010000}"/>
    <cellStyle name="Comma 36 4 5" xfId="830" xr:uid="{00000000-0005-0000-0000-0000CA010000}"/>
    <cellStyle name="Comma 36 4 6" xfId="1021" xr:uid="{00000000-0005-0000-0000-0000CB010000}"/>
    <cellStyle name="Comma 36 5" xfId="263" xr:uid="{00000000-0005-0000-0000-0000CC010000}"/>
    <cellStyle name="Comma 36 5 2" xfId="330" xr:uid="{00000000-0005-0000-0000-0000CD010000}"/>
    <cellStyle name="Comma 36 5 2 2" xfId="588" xr:uid="{00000000-0005-0000-0000-0000CE010000}"/>
    <cellStyle name="Comma 36 5 2 3" xfId="869" xr:uid="{00000000-0005-0000-0000-0000CF010000}"/>
    <cellStyle name="Comma 36 5 2 4" xfId="1060" xr:uid="{00000000-0005-0000-0000-0000D0010000}"/>
    <cellStyle name="Comma 36 5 3" xfId="457" xr:uid="{00000000-0005-0000-0000-0000D1010000}"/>
    <cellStyle name="Comma 36 5 3 2" xfId="715" xr:uid="{00000000-0005-0000-0000-0000D2010000}"/>
    <cellStyle name="Comma 36 5 3 3" xfId="933" xr:uid="{00000000-0005-0000-0000-0000D3010000}"/>
    <cellStyle name="Comma 36 5 3 4" xfId="1124" xr:uid="{00000000-0005-0000-0000-0000D4010000}"/>
    <cellStyle name="Comma 36 5 4" xfId="526" xr:uid="{00000000-0005-0000-0000-0000D5010000}"/>
    <cellStyle name="Comma 36 5 5" xfId="807" xr:uid="{00000000-0005-0000-0000-0000D6010000}"/>
    <cellStyle name="Comma 36 5 6" xfId="998" xr:uid="{00000000-0005-0000-0000-0000D7010000}"/>
    <cellStyle name="Comma 36 6" xfId="301" xr:uid="{00000000-0005-0000-0000-0000D8010000}"/>
    <cellStyle name="Comma 36 6 2" xfId="561" xr:uid="{00000000-0005-0000-0000-0000D9010000}"/>
    <cellStyle name="Comma 36 6 3" xfId="842" xr:uid="{00000000-0005-0000-0000-0000DA010000}"/>
    <cellStyle name="Comma 36 6 4" xfId="1033" xr:uid="{00000000-0005-0000-0000-0000DB010000}"/>
    <cellStyle name="Comma 36 7" xfId="430" xr:uid="{00000000-0005-0000-0000-0000DC010000}"/>
    <cellStyle name="Comma 36 7 2" xfId="688" xr:uid="{00000000-0005-0000-0000-0000DD010000}"/>
    <cellStyle name="Comma 36 7 3" xfId="906" xr:uid="{00000000-0005-0000-0000-0000DE010000}"/>
    <cellStyle name="Comma 36 7 4" xfId="1097" xr:uid="{00000000-0005-0000-0000-0000DF010000}"/>
    <cellStyle name="Comma 36 8" xfId="494" xr:uid="{00000000-0005-0000-0000-0000E0010000}"/>
    <cellStyle name="Comma 36 9" xfId="780" xr:uid="{00000000-0005-0000-0000-0000E1010000}"/>
    <cellStyle name="Comma 37" xfId="39" xr:uid="{00000000-0005-0000-0000-0000E2010000}"/>
    <cellStyle name="Comma 37 10" xfId="972" xr:uid="{00000000-0005-0000-0000-0000E3010000}"/>
    <cellStyle name="Comma 37 2" xfId="147" xr:uid="{00000000-0005-0000-0000-0000E4010000}"/>
    <cellStyle name="Comma 37 3" xfId="237" xr:uid="{00000000-0005-0000-0000-0000E5010000}"/>
    <cellStyle name="Comma 37 3 2" xfId="276" xr:uid="{00000000-0005-0000-0000-0000E6010000}"/>
    <cellStyle name="Comma 37 3 2 2" xfId="342" xr:uid="{00000000-0005-0000-0000-0000E7010000}"/>
    <cellStyle name="Comma 37 3 2 2 2" xfId="600" xr:uid="{00000000-0005-0000-0000-0000E8010000}"/>
    <cellStyle name="Comma 37 3 2 2 3" xfId="881" xr:uid="{00000000-0005-0000-0000-0000E9010000}"/>
    <cellStyle name="Comma 37 3 2 2 4" xfId="1072" xr:uid="{00000000-0005-0000-0000-0000EA010000}"/>
    <cellStyle name="Comma 37 3 2 3" xfId="469" xr:uid="{00000000-0005-0000-0000-0000EB010000}"/>
    <cellStyle name="Comma 37 3 2 3 2" xfId="727" xr:uid="{00000000-0005-0000-0000-0000EC010000}"/>
    <cellStyle name="Comma 37 3 2 3 3" xfId="945" xr:uid="{00000000-0005-0000-0000-0000ED010000}"/>
    <cellStyle name="Comma 37 3 2 3 4" xfId="1136" xr:uid="{00000000-0005-0000-0000-0000EE010000}"/>
    <cellStyle name="Comma 37 3 2 4" xfId="538" xr:uid="{00000000-0005-0000-0000-0000EF010000}"/>
    <cellStyle name="Comma 37 3 2 5" xfId="819" xr:uid="{00000000-0005-0000-0000-0000F0010000}"/>
    <cellStyle name="Comma 37 3 2 6" xfId="1010" xr:uid="{00000000-0005-0000-0000-0000F1010000}"/>
    <cellStyle name="Comma 37 3 3" xfId="315" xr:uid="{00000000-0005-0000-0000-0000F2010000}"/>
    <cellStyle name="Comma 37 3 3 2" xfId="573" xr:uid="{00000000-0005-0000-0000-0000F3010000}"/>
    <cellStyle name="Comma 37 3 3 3" xfId="854" xr:uid="{00000000-0005-0000-0000-0000F4010000}"/>
    <cellStyle name="Comma 37 3 3 4" xfId="1045" xr:uid="{00000000-0005-0000-0000-0000F5010000}"/>
    <cellStyle name="Comma 37 3 4" xfId="442" xr:uid="{00000000-0005-0000-0000-0000F6010000}"/>
    <cellStyle name="Comma 37 3 4 2" xfId="700" xr:uid="{00000000-0005-0000-0000-0000F7010000}"/>
    <cellStyle name="Comma 37 3 4 3" xfId="918" xr:uid="{00000000-0005-0000-0000-0000F8010000}"/>
    <cellStyle name="Comma 37 3 4 4" xfId="1109" xr:uid="{00000000-0005-0000-0000-0000F9010000}"/>
    <cellStyle name="Comma 37 3 5" xfId="506" xr:uid="{00000000-0005-0000-0000-0000FA010000}"/>
    <cellStyle name="Comma 37 3 6" xfId="792" xr:uid="{00000000-0005-0000-0000-0000FB010000}"/>
    <cellStyle name="Comma 37 3 7" xfId="983" xr:uid="{00000000-0005-0000-0000-0000FC010000}"/>
    <cellStyle name="Comma 37 4" xfId="288" xr:uid="{00000000-0005-0000-0000-0000FD010000}"/>
    <cellStyle name="Comma 37 4 2" xfId="354" xr:uid="{00000000-0005-0000-0000-0000FE010000}"/>
    <cellStyle name="Comma 37 4 2 2" xfId="612" xr:uid="{00000000-0005-0000-0000-0000FF010000}"/>
    <cellStyle name="Comma 37 4 2 3" xfId="893" xr:uid="{00000000-0005-0000-0000-000000020000}"/>
    <cellStyle name="Comma 37 4 2 4" xfId="1084" xr:uid="{00000000-0005-0000-0000-000001020000}"/>
    <cellStyle name="Comma 37 4 3" xfId="481" xr:uid="{00000000-0005-0000-0000-000002020000}"/>
    <cellStyle name="Comma 37 4 3 2" xfId="739" xr:uid="{00000000-0005-0000-0000-000003020000}"/>
    <cellStyle name="Comma 37 4 3 3" xfId="957" xr:uid="{00000000-0005-0000-0000-000004020000}"/>
    <cellStyle name="Comma 37 4 3 4" xfId="1148" xr:uid="{00000000-0005-0000-0000-000005020000}"/>
    <cellStyle name="Comma 37 4 4" xfId="550" xr:uid="{00000000-0005-0000-0000-000006020000}"/>
    <cellStyle name="Comma 37 4 5" xfId="831" xr:uid="{00000000-0005-0000-0000-000007020000}"/>
    <cellStyle name="Comma 37 4 6" xfId="1022" xr:uid="{00000000-0005-0000-0000-000008020000}"/>
    <cellStyle name="Comma 37 5" xfId="264" xr:uid="{00000000-0005-0000-0000-000009020000}"/>
    <cellStyle name="Comma 37 5 2" xfId="331" xr:uid="{00000000-0005-0000-0000-00000A020000}"/>
    <cellStyle name="Comma 37 5 2 2" xfId="589" xr:uid="{00000000-0005-0000-0000-00000B020000}"/>
    <cellStyle name="Comma 37 5 2 3" xfId="870" xr:uid="{00000000-0005-0000-0000-00000C020000}"/>
    <cellStyle name="Comma 37 5 2 4" xfId="1061" xr:uid="{00000000-0005-0000-0000-00000D020000}"/>
    <cellStyle name="Comma 37 5 3" xfId="458" xr:uid="{00000000-0005-0000-0000-00000E020000}"/>
    <cellStyle name="Comma 37 5 3 2" xfId="716" xr:uid="{00000000-0005-0000-0000-00000F020000}"/>
    <cellStyle name="Comma 37 5 3 3" xfId="934" xr:uid="{00000000-0005-0000-0000-000010020000}"/>
    <cellStyle name="Comma 37 5 3 4" xfId="1125" xr:uid="{00000000-0005-0000-0000-000011020000}"/>
    <cellStyle name="Comma 37 5 4" xfId="527" xr:uid="{00000000-0005-0000-0000-000012020000}"/>
    <cellStyle name="Comma 37 5 5" xfId="808" xr:uid="{00000000-0005-0000-0000-000013020000}"/>
    <cellStyle name="Comma 37 5 6" xfId="999" xr:uid="{00000000-0005-0000-0000-000014020000}"/>
    <cellStyle name="Comma 37 6" xfId="302" xr:uid="{00000000-0005-0000-0000-000015020000}"/>
    <cellStyle name="Comma 37 6 2" xfId="562" xr:uid="{00000000-0005-0000-0000-000016020000}"/>
    <cellStyle name="Comma 37 6 3" xfId="843" xr:uid="{00000000-0005-0000-0000-000017020000}"/>
    <cellStyle name="Comma 37 6 4" xfId="1034" xr:uid="{00000000-0005-0000-0000-000018020000}"/>
    <cellStyle name="Comma 37 7" xfId="431" xr:uid="{00000000-0005-0000-0000-000019020000}"/>
    <cellStyle name="Comma 37 7 2" xfId="689" xr:uid="{00000000-0005-0000-0000-00001A020000}"/>
    <cellStyle name="Comma 37 7 3" xfId="907" xr:uid="{00000000-0005-0000-0000-00001B020000}"/>
    <cellStyle name="Comma 37 7 4" xfId="1098" xr:uid="{00000000-0005-0000-0000-00001C020000}"/>
    <cellStyle name="Comma 37 8" xfId="495" xr:uid="{00000000-0005-0000-0000-00001D020000}"/>
    <cellStyle name="Comma 37 9" xfId="781" xr:uid="{00000000-0005-0000-0000-00001E020000}"/>
    <cellStyle name="Comma 38" xfId="148" xr:uid="{00000000-0005-0000-0000-00001F020000}"/>
    <cellStyle name="Comma 39" xfId="149" xr:uid="{00000000-0005-0000-0000-000020020000}"/>
    <cellStyle name="Comma 4" xfId="40" xr:uid="{00000000-0005-0000-0000-000021020000}"/>
    <cellStyle name="Comma 4 2" xfId="151" xr:uid="{00000000-0005-0000-0000-000022020000}"/>
    <cellStyle name="Comma 4 3" xfId="152" xr:uid="{00000000-0005-0000-0000-000023020000}"/>
    <cellStyle name="Comma 4 4" xfId="153" xr:uid="{00000000-0005-0000-0000-000024020000}"/>
    <cellStyle name="Comma 4 5" xfId="150" xr:uid="{00000000-0005-0000-0000-000025020000}"/>
    <cellStyle name="Comma 40" xfId="154" xr:uid="{00000000-0005-0000-0000-000026020000}"/>
    <cellStyle name="Comma 41" xfId="155" xr:uid="{00000000-0005-0000-0000-000027020000}"/>
    <cellStyle name="Comma 42" xfId="156" xr:uid="{00000000-0005-0000-0000-000028020000}"/>
    <cellStyle name="Comma 43" xfId="207" xr:uid="{00000000-0005-0000-0000-000029020000}"/>
    <cellStyle name="Comma 44" xfId="208" xr:uid="{00000000-0005-0000-0000-00002A020000}"/>
    <cellStyle name="Comma 45" xfId="209" xr:uid="{00000000-0005-0000-0000-00002B020000}"/>
    <cellStyle name="Comma 46" xfId="210" xr:uid="{00000000-0005-0000-0000-00002C020000}"/>
    <cellStyle name="Comma 47" xfId="211" xr:uid="{00000000-0005-0000-0000-00002D020000}"/>
    <cellStyle name="Comma 48" xfId="212" xr:uid="{00000000-0005-0000-0000-00002E020000}"/>
    <cellStyle name="Comma 49" xfId="213" xr:uid="{00000000-0005-0000-0000-00002F020000}"/>
    <cellStyle name="Comma 5" xfId="41" xr:uid="{00000000-0005-0000-0000-000030020000}"/>
    <cellStyle name="Comma 5 2" xfId="158" xr:uid="{00000000-0005-0000-0000-000031020000}"/>
    <cellStyle name="Comma 5 3" xfId="159" xr:uid="{00000000-0005-0000-0000-000032020000}"/>
    <cellStyle name="Comma 5 4" xfId="157" xr:uid="{00000000-0005-0000-0000-000033020000}"/>
    <cellStyle name="Comma 50" xfId="214" xr:uid="{00000000-0005-0000-0000-000034020000}"/>
    <cellStyle name="Comma 51" xfId="215" xr:uid="{00000000-0005-0000-0000-000035020000}"/>
    <cellStyle name="Comma 52" xfId="250" xr:uid="{00000000-0005-0000-0000-000036020000}"/>
    <cellStyle name="Comma 52 2" xfId="513" xr:uid="{00000000-0005-0000-0000-000037020000}"/>
    <cellStyle name="Comma 53" xfId="252" xr:uid="{00000000-0005-0000-0000-000038020000}"/>
    <cellStyle name="Comma 53 2" xfId="515" xr:uid="{00000000-0005-0000-0000-000039020000}"/>
    <cellStyle name="Comma 54" xfId="256" xr:uid="{00000000-0005-0000-0000-00003A020000}"/>
    <cellStyle name="Comma 54 2" xfId="519" xr:uid="{00000000-0005-0000-0000-00003B020000}"/>
    <cellStyle name="Comma 55" xfId="257" xr:uid="{00000000-0005-0000-0000-00003C020000}"/>
    <cellStyle name="Comma 55 2" xfId="520" xr:uid="{00000000-0005-0000-0000-00003D020000}"/>
    <cellStyle name="Comma 56" xfId="361" xr:uid="{00000000-0005-0000-0000-00003E020000}"/>
    <cellStyle name="Comma 56 2" xfId="619" xr:uid="{00000000-0005-0000-0000-00003F020000}"/>
    <cellStyle name="Comma 57" xfId="368" xr:uid="{00000000-0005-0000-0000-000040020000}"/>
    <cellStyle name="Comma 57 2" xfId="626" xr:uid="{00000000-0005-0000-0000-000041020000}"/>
    <cellStyle name="Comma 58" xfId="370" xr:uid="{00000000-0005-0000-0000-000042020000}"/>
    <cellStyle name="Comma 58 2" xfId="628" xr:uid="{00000000-0005-0000-0000-000043020000}"/>
    <cellStyle name="Comma 59" xfId="367" xr:uid="{00000000-0005-0000-0000-000044020000}"/>
    <cellStyle name="Comma 59 2" xfId="625" xr:uid="{00000000-0005-0000-0000-000045020000}"/>
    <cellStyle name="Comma 6" xfId="42" xr:uid="{00000000-0005-0000-0000-000046020000}"/>
    <cellStyle name="Comma 6 2" xfId="161" xr:uid="{00000000-0005-0000-0000-000047020000}"/>
    <cellStyle name="Comma 6 2 2" xfId="199" xr:uid="{00000000-0005-0000-0000-000048020000}"/>
    <cellStyle name="Comma 6 2 2 2" xfId="245" xr:uid="{00000000-0005-0000-0000-000049020000}"/>
    <cellStyle name="Comma 6 2 3" xfId="203" xr:uid="{00000000-0005-0000-0000-00004A020000}"/>
    <cellStyle name="Comma 6 3" xfId="160" xr:uid="{00000000-0005-0000-0000-00004B020000}"/>
    <cellStyle name="Comma 60" xfId="362" xr:uid="{00000000-0005-0000-0000-00004C020000}"/>
    <cellStyle name="Comma 60 2" xfId="620" xr:uid="{00000000-0005-0000-0000-00004D020000}"/>
    <cellStyle name="Comma 61" xfId="365" xr:uid="{00000000-0005-0000-0000-00004E020000}"/>
    <cellStyle name="Comma 61 2" xfId="623" xr:uid="{00000000-0005-0000-0000-00004F020000}"/>
    <cellStyle name="Comma 62" xfId="363" xr:uid="{00000000-0005-0000-0000-000050020000}"/>
    <cellStyle name="Comma 62 2" xfId="621" xr:uid="{00000000-0005-0000-0000-000051020000}"/>
    <cellStyle name="Comma 63" xfId="360" xr:uid="{00000000-0005-0000-0000-000052020000}"/>
    <cellStyle name="Comma 63 2" xfId="618" xr:uid="{00000000-0005-0000-0000-000053020000}"/>
    <cellStyle name="Comma 64" xfId="364" xr:uid="{00000000-0005-0000-0000-000054020000}"/>
    <cellStyle name="Comma 64 2" xfId="622" xr:uid="{00000000-0005-0000-0000-000055020000}"/>
    <cellStyle name="Comma 65" xfId="371" xr:uid="{00000000-0005-0000-0000-000056020000}"/>
    <cellStyle name="Comma 65 2" xfId="629" xr:uid="{00000000-0005-0000-0000-000057020000}"/>
    <cellStyle name="Comma 66" xfId="375" xr:uid="{00000000-0005-0000-0000-000058020000}"/>
    <cellStyle name="Comma 66 2" xfId="633" xr:uid="{00000000-0005-0000-0000-000059020000}"/>
    <cellStyle name="Comma 67" xfId="373" xr:uid="{00000000-0005-0000-0000-00005A020000}"/>
    <cellStyle name="Comma 67 2" xfId="631" xr:uid="{00000000-0005-0000-0000-00005B020000}"/>
    <cellStyle name="Comma 68" xfId="369" xr:uid="{00000000-0005-0000-0000-00005C020000}"/>
    <cellStyle name="Comma 68 2" xfId="627" xr:uid="{00000000-0005-0000-0000-00005D020000}"/>
    <cellStyle name="Comma 69" xfId="374" xr:uid="{00000000-0005-0000-0000-00005E020000}"/>
    <cellStyle name="Comma 69 2" xfId="632" xr:uid="{00000000-0005-0000-0000-00005F020000}"/>
    <cellStyle name="Comma 7" xfId="43" xr:uid="{00000000-0005-0000-0000-000060020000}"/>
    <cellStyle name="Comma 7 2" xfId="162" xr:uid="{00000000-0005-0000-0000-000061020000}"/>
    <cellStyle name="Comma 70" xfId="372" xr:uid="{00000000-0005-0000-0000-000062020000}"/>
    <cellStyle name="Comma 70 2" xfId="630" xr:uid="{00000000-0005-0000-0000-000063020000}"/>
    <cellStyle name="Comma 71" xfId="377" xr:uid="{00000000-0005-0000-0000-000064020000}"/>
    <cellStyle name="Comma 71 2" xfId="635" xr:uid="{00000000-0005-0000-0000-000065020000}"/>
    <cellStyle name="Comma 72" xfId="384" xr:uid="{00000000-0005-0000-0000-000066020000}"/>
    <cellStyle name="Comma 72 2" xfId="642" xr:uid="{00000000-0005-0000-0000-000067020000}"/>
    <cellStyle name="Comma 73" xfId="379" xr:uid="{00000000-0005-0000-0000-000068020000}"/>
    <cellStyle name="Comma 73 2" xfId="637" xr:uid="{00000000-0005-0000-0000-000069020000}"/>
    <cellStyle name="Comma 74" xfId="388" xr:uid="{00000000-0005-0000-0000-00006A020000}"/>
    <cellStyle name="Comma 74 2" xfId="646" xr:uid="{00000000-0005-0000-0000-00006B020000}"/>
    <cellStyle name="Comma 75" xfId="385" xr:uid="{00000000-0005-0000-0000-00006C020000}"/>
    <cellStyle name="Comma 75 2" xfId="643" xr:uid="{00000000-0005-0000-0000-00006D020000}"/>
    <cellStyle name="Comma 76" xfId="387" xr:uid="{00000000-0005-0000-0000-00006E020000}"/>
    <cellStyle name="Comma 76 2" xfId="645" xr:uid="{00000000-0005-0000-0000-00006F020000}"/>
    <cellStyle name="Comma 77" xfId="380" xr:uid="{00000000-0005-0000-0000-000070020000}"/>
    <cellStyle name="Comma 77 2" xfId="638" xr:uid="{00000000-0005-0000-0000-000071020000}"/>
    <cellStyle name="Comma 78" xfId="386" xr:uid="{00000000-0005-0000-0000-000072020000}"/>
    <cellStyle name="Comma 78 2" xfId="644" xr:uid="{00000000-0005-0000-0000-000073020000}"/>
    <cellStyle name="Comma 79" xfId="381" xr:uid="{00000000-0005-0000-0000-000074020000}"/>
    <cellStyle name="Comma 79 2" xfId="639" xr:uid="{00000000-0005-0000-0000-000075020000}"/>
    <cellStyle name="Comma 8" xfId="44" xr:uid="{00000000-0005-0000-0000-000076020000}"/>
    <cellStyle name="Comma 8 2" xfId="163" xr:uid="{00000000-0005-0000-0000-000077020000}"/>
    <cellStyle name="Comma 80" xfId="378" xr:uid="{00000000-0005-0000-0000-000078020000}"/>
    <cellStyle name="Comma 80 2" xfId="636" xr:uid="{00000000-0005-0000-0000-000079020000}"/>
    <cellStyle name="Comma 81" xfId="395" xr:uid="{00000000-0005-0000-0000-00007A020000}"/>
    <cellStyle name="Comma 81 2" xfId="653" xr:uid="{00000000-0005-0000-0000-00007B020000}"/>
    <cellStyle name="Comma 82" xfId="390" xr:uid="{00000000-0005-0000-0000-00007C020000}"/>
    <cellStyle name="Comma 82 2" xfId="648" xr:uid="{00000000-0005-0000-0000-00007D020000}"/>
    <cellStyle name="Comma 83" xfId="376" xr:uid="{00000000-0005-0000-0000-00007E020000}"/>
    <cellStyle name="Comma 83 2" xfId="634" xr:uid="{00000000-0005-0000-0000-00007F020000}"/>
    <cellStyle name="Comma 84" xfId="392" xr:uid="{00000000-0005-0000-0000-000080020000}"/>
    <cellStyle name="Comma 84 2" xfId="650" xr:uid="{00000000-0005-0000-0000-000081020000}"/>
    <cellStyle name="Comma 85" xfId="389" xr:uid="{00000000-0005-0000-0000-000082020000}"/>
    <cellStyle name="Comma 85 2" xfId="647" xr:uid="{00000000-0005-0000-0000-000083020000}"/>
    <cellStyle name="Comma 86" xfId="394" xr:uid="{00000000-0005-0000-0000-000084020000}"/>
    <cellStyle name="Comma 86 2" xfId="652" xr:uid="{00000000-0005-0000-0000-000085020000}"/>
    <cellStyle name="Comma 87" xfId="391" xr:uid="{00000000-0005-0000-0000-000086020000}"/>
    <cellStyle name="Comma 87 2" xfId="649" xr:uid="{00000000-0005-0000-0000-000087020000}"/>
    <cellStyle name="Comma 88" xfId="393" xr:uid="{00000000-0005-0000-0000-000088020000}"/>
    <cellStyle name="Comma 88 2" xfId="651" xr:uid="{00000000-0005-0000-0000-000089020000}"/>
    <cellStyle name="Comma 89" xfId="382" xr:uid="{00000000-0005-0000-0000-00008A020000}"/>
    <cellStyle name="Comma 89 2" xfId="640" xr:uid="{00000000-0005-0000-0000-00008B020000}"/>
    <cellStyle name="Comma 9" xfId="45" xr:uid="{00000000-0005-0000-0000-00008C020000}"/>
    <cellStyle name="Comma 9 2" xfId="164" xr:uid="{00000000-0005-0000-0000-00008D020000}"/>
    <cellStyle name="Comma 90" xfId="396" xr:uid="{00000000-0005-0000-0000-00008E020000}"/>
    <cellStyle name="Comma 90 2" xfId="654" xr:uid="{00000000-0005-0000-0000-00008F020000}"/>
    <cellStyle name="Comma 91" xfId="397" xr:uid="{00000000-0005-0000-0000-000090020000}"/>
    <cellStyle name="Comma 91 2" xfId="655" xr:uid="{00000000-0005-0000-0000-000091020000}"/>
    <cellStyle name="Comma 92" xfId="398" xr:uid="{00000000-0005-0000-0000-000092020000}"/>
    <cellStyle name="Comma 92 2" xfId="656" xr:uid="{00000000-0005-0000-0000-000093020000}"/>
    <cellStyle name="Comma 93" xfId="399" xr:uid="{00000000-0005-0000-0000-000094020000}"/>
    <cellStyle name="Comma 93 2" xfId="657" xr:uid="{00000000-0005-0000-0000-000095020000}"/>
    <cellStyle name="Comma 94" xfId="400" xr:uid="{00000000-0005-0000-0000-000096020000}"/>
    <cellStyle name="Comma 94 2" xfId="658" xr:uid="{00000000-0005-0000-0000-000097020000}"/>
    <cellStyle name="Comma 95" xfId="401" xr:uid="{00000000-0005-0000-0000-000098020000}"/>
    <cellStyle name="Comma 95 2" xfId="659" xr:uid="{00000000-0005-0000-0000-000099020000}"/>
    <cellStyle name="Comma 96" xfId="402" xr:uid="{00000000-0005-0000-0000-00009A020000}"/>
    <cellStyle name="Comma 96 2" xfId="660" xr:uid="{00000000-0005-0000-0000-00009B020000}"/>
    <cellStyle name="Comma 97" xfId="403" xr:uid="{00000000-0005-0000-0000-00009C020000}"/>
    <cellStyle name="Comma 97 2" xfId="661" xr:uid="{00000000-0005-0000-0000-00009D020000}"/>
    <cellStyle name="Comma 98" xfId="404" xr:uid="{00000000-0005-0000-0000-00009E020000}"/>
    <cellStyle name="Comma 98 2" xfId="662" xr:uid="{00000000-0005-0000-0000-00009F020000}"/>
    <cellStyle name="Comma 99" xfId="405" xr:uid="{00000000-0005-0000-0000-0000A0020000}"/>
    <cellStyle name="Comma 99 2" xfId="663" xr:uid="{00000000-0005-0000-0000-0000A1020000}"/>
    <cellStyle name="Currency 2" xfId="46" xr:uid="{00000000-0005-0000-0000-0000A2020000}"/>
    <cellStyle name="Currency 2 2" xfId="166" xr:uid="{00000000-0005-0000-0000-0000A3020000}"/>
    <cellStyle name="Currency 2 2 2" xfId="167" xr:uid="{00000000-0005-0000-0000-0000A4020000}"/>
    <cellStyle name="Currency 2 2 3" xfId="168" xr:uid="{00000000-0005-0000-0000-0000A5020000}"/>
    <cellStyle name="Currency 2 2 4" xfId="169" xr:uid="{00000000-0005-0000-0000-0000A6020000}"/>
    <cellStyle name="Currency 2 3" xfId="170" xr:uid="{00000000-0005-0000-0000-0000A7020000}"/>
    <cellStyle name="Currency 2 4" xfId="165" xr:uid="{00000000-0005-0000-0000-0000A8020000}"/>
    <cellStyle name="Currency 3" xfId="751" xr:uid="{00000000-0005-0000-0000-0000A9020000}"/>
    <cellStyle name="Empty_Cell" xfId="47" xr:uid="{00000000-0005-0000-0000-0000AA020000}"/>
    <cellStyle name="Error" xfId="48" xr:uid="{00000000-0005-0000-0000-0000AB020000}"/>
    <cellStyle name="Fixed" xfId="49" xr:uid="{00000000-0005-0000-0000-0000AC020000}"/>
    <cellStyle name="Flag" xfId="50" xr:uid="{00000000-0005-0000-0000-0000AD020000}"/>
    <cellStyle name="Flag 5" xfId="51" xr:uid="{00000000-0005-0000-0000-0000AE020000}"/>
    <cellStyle name="Grid" xfId="52" xr:uid="{00000000-0005-0000-0000-0000AF020000}"/>
    <cellStyle name="Header0" xfId="53" xr:uid="{00000000-0005-0000-0000-0000B0020000}"/>
    <cellStyle name="Header1" xfId="54" xr:uid="{00000000-0005-0000-0000-0000B1020000}"/>
    <cellStyle name="Header2" xfId="55" xr:uid="{00000000-0005-0000-0000-0000B2020000}"/>
    <cellStyle name="Header3" xfId="56" xr:uid="{00000000-0005-0000-0000-0000B3020000}"/>
    <cellStyle name="Hyperlink" xfId="57" builtinId="8"/>
    <cellStyle name="Hyperlink 2" xfId="58" xr:uid="{00000000-0005-0000-0000-0000B5020000}"/>
    <cellStyle name="Hyperlink 3" xfId="59" xr:uid="{00000000-0005-0000-0000-0000B6020000}"/>
    <cellStyle name="Hyperlink 4" xfId="171" xr:uid="{00000000-0005-0000-0000-0000B7020000}"/>
    <cellStyle name="Info" xfId="60" xr:uid="{00000000-0005-0000-0000-0000B8020000}"/>
    <cellStyle name="Input 2" xfId="61" xr:uid="{00000000-0005-0000-0000-0000B9020000}"/>
    <cellStyle name="Inputs_check" xfId="62" xr:uid="{00000000-0005-0000-0000-0000BA020000}"/>
    <cellStyle name="InSheet" xfId="63" xr:uid="{00000000-0005-0000-0000-0000BB020000}"/>
    <cellStyle name="InSheetEditThisYr" xfId="64" xr:uid="{00000000-0005-0000-0000-0000BC020000}"/>
    <cellStyle name="Interface" xfId="65" xr:uid="{00000000-0005-0000-0000-0000BD020000}"/>
    <cellStyle name="Line_ClosingBal" xfId="66" xr:uid="{00000000-0005-0000-0000-0000BE020000}"/>
    <cellStyle name="Macro_Paste" xfId="67" xr:uid="{00000000-0005-0000-0000-0000BF020000}"/>
    <cellStyle name="Name_Input" xfId="68" xr:uid="{00000000-0005-0000-0000-0000C0020000}"/>
    <cellStyle name="Nc" xfId="69" xr:uid="{00000000-0005-0000-0000-0000C1020000}"/>
    <cellStyle name="Nc 2" xfId="172" xr:uid="{00000000-0005-0000-0000-0000C2020000}"/>
    <cellStyle name="Nc_ControlSheet" xfId="216" xr:uid="{00000000-0005-0000-0000-0000C3020000}"/>
    <cellStyle name="Normal" xfId="0" builtinId="0"/>
    <cellStyle name="Normal 10" xfId="173" xr:uid="{00000000-0005-0000-0000-0000C5020000}"/>
    <cellStyle name="Normal 10 2" xfId="200" xr:uid="{00000000-0005-0000-0000-0000C6020000}"/>
    <cellStyle name="Normal 10 2 2" xfId="246" xr:uid="{00000000-0005-0000-0000-0000C7020000}"/>
    <cellStyle name="Normal 10 3" xfId="204" xr:uid="{00000000-0005-0000-0000-0000C8020000}"/>
    <cellStyle name="Normal 10_ControlSheet" xfId="218" xr:uid="{00000000-0005-0000-0000-0000C9020000}"/>
    <cellStyle name="Normal 11" xfId="110" xr:uid="{00000000-0005-0000-0000-0000CA020000}"/>
    <cellStyle name="Normal 12" xfId="747" xr:uid="{00000000-0005-0000-0000-0000CB020000}"/>
    <cellStyle name="Normal 13" xfId="754" xr:uid="{00000000-0005-0000-0000-0000CC020000}"/>
    <cellStyle name="Normal 14" xfId="757" xr:uid="{00000000-0005-0000-0000-0000CD020000}"/>
    <cellStyle name="Normal 15" xfId="759" xr:uid="{00000000-0005-0000-0000-0000CE020000}"/>
    <cellStyle name="Normal 16" xfId="761" xr:uid="{00000000-0005-0000-0000-0000CF020000}"/>
    <cellStyle name="Normal 17" xfId="763" xr:uid="{00000000-0005-0000-0000-0000D0020000}"/>
    <cellStyle name="Normal 18" xfId="70" xr:uid="{00000000-0005-0000-0000-0000D1020000}"/>
    <cellStyle name="Normal 18 2" xfId="174" xr:uid="{00000000-0005-0000-0000-0000D2020000}"/>
    <cellStyle name="Normal 18_ControlSheet" xfId="219" xr:uid="{00000000-0005-0000-0000-0000D3020000}"/>
    <cellStyle name="Normal 19" xfId="765" xr:uid="{00000000-0005-0000-0000-0000D4020000}"/>
    <cellStyle name="Normal 2" xfId="71" xr:uid="{00000000-0005-0000-0000-0000D5020000}"/>
    <cellStyle name="Normal 2 2" xfId="176" xr:uid="{00000000-0005-0000-0000-0000D6020000}"/>
    <cellStyle name="Normal 2 3" xfId="175" xr:uid="{00000000-0005-0000-0000-0000D7020000}"/>
    <cellStyle name="Normal 2_ControlSheet" xfId="220" xr:uid="{00000000-0005-0000-0000-0000D8020000}"/>
    <cellStyle name="Normal 20" xfId="767" xr:uid="{00000000-0005-0000-0000-0000D9020000}"/>
    <cellStyle name="Normal 21" xfId="769" xr:uid="{00000000-0005-0000-0000-0000DA020000}"/>
    <cellStyle name="Normal 22" xfId="771" xr:uid="{00000000-0005-0000-0000-0000DB020000}"/>
    <cellStyle name="Normal 23" xfId="772" xr:uid="{00000000-0005-0000-0000-0000DC020000}"/>
    <cellStyle name="Normal 24" xfId="774" xr:uid="{00000000-0005-0000-0000-0000DD020000}"/>
    <cellStyle name="Normal 3" xfId="72" xr:uid="{00000000-0005-0000-0000-0000DE020000}"/>
    <cellStyle name="Normal 3 10" xfId="265" xr:uid="{00000000-0005-0000-0000-0000DF020000}"/>
    <cellStyle name="Normal 3 10 2" xfId="332" xr:uid="{00000000-0005-0000-0000-0000E0020000}"/>
    <cellStyle name="Normal 3 10 2 2" xfId="590" xr:uid="{00000000-0005-0000-0000-0000E1020000}"/>
    <cellStyle name="Normal 3 10 2 3" xfId="871" xr:uid="{00000000-0005-0000-0000-0000E2020000}"/>
    <cellStyle name="Normal 3 10 2 4" xfId="1062" xr:uid="{00000000-0005-0000-0000-0000E3020000}"/>
    <cellStyle name="Normal 3 10 3" xfId="459" xr:uid="{00000000-0005-0000-0000-0000E4020000}"/>
    <cellStyle name="Normal 3 10 3 2" xfId="717" xr:uid="{00000000-0005-0000-0000-0000E5020000}"/>
    <cellStyle name="Normal 3 10 3 3" xfId="935" xr:uid="{00000000-0005-0000-0000-0000E6020000}"/>
    <cellStyle name="Normal 3 10 3 4" xfId="1126" xr:uid="{00000000-0005-0000-0000-0000E7020000}"/>
    <cellStyle name="Normal 3 10 4" xfId="528" xr:uid="{00000000-0005-0000-0000-0000E8020000}"/>
    <cellStyle name="Normal 3 10 5" xfId="809" xr:uid="{00000000-0005-0000-0000-0000E9020000}"/>
    <cellStyle name="Normal 3 10 6" xfId="1000" xr:uid="{00000000-0005-0000-0000-0000EA020000}"/>
    <cellStyle name="Normal 3 11" xfId="366" xr:uid="{00000000-0005-0000-0000-0000EB020000}"/>
    <cellStyle name="Normal 3 11 2" xfId="487" xr:uid="{00000000-0005-0000-0000-0000EC020000}"/>
    <cellStyle name="Normal 3 11 2 2" xfId="745" xr:uid="{00000000-0005-0000-0000-0000ED020000}"/>
    <cellStyle name="Normal 3 11 2 3" xfId="963" xr:uid="{00000000-0005-0000-0000-0000EE020000}"/>
    <cellStyle name="Normal 3 11 2 4" xfId="1154" xr:uid="{00000000-0005-0000-0000-0000EF020000}"/>
    <cellStyle name="Normal 3 11 3" xfId="624" xr:uid="{00000000-0005-0000-0000-0000F0020000}"/>
    <cellStyle name="Normal 3 11 4" xfId="899" xr:uid="{00000000-0005-0000-0000-0000F1020000}"/>
    <cellStyle name="Normal 3 11 5" xfId="1090" xr:uid="{00000000-0005-0000-0000-0000F2020000}"/>
    <cellStyle name="Normal 3 12" xfId="383" xr:uid="{00000000-0005-0000-0000-0000F3020000}"/>
    <cellStyle name="Normal 3 12 2" xfId="488" xr:uid="{00000000-0005-0000-0000-0000F4020000}"/>
    <cellStyle name="Normal 3 12 2 2" xfId="746" xr:uid="{00000000-0005-0000-0000-0000F5020000}"/>
    <cellStyle name="Normal 3 12 2 3" xfId="964" xr:uid="{00000000-0005-0000-0000-0000F6020000}"/>
    <cellStyle name="Normal 3 12 2 4" xfId="1155" xr:uid="{00000000-0005-0000-0000-0000F7020000}"/>
    <cellStyle name="Normal 3 12 3" xfId="641" xr:uid="{00000000-0005-0000-0000-0000F8020000}"/>
    <cellStyle name="Normal 3 12 4" xfId="900" xr:uid="{00000000-0005-0000-0000-0000F9020000}"/>
    <cellStyle name="Normal 3 12 5" xfId="1091" xr:uid="{00000000-0005-0000-0000-0000FA020000}"/>
    <cellStyle name="Normal 3 13" xfId="304" xr:uid="{00000000-0005-0000-0000-0000FB020000}"/>
    <cellStyle name="Normal 3 13 2" xfId="563" xr:uid="{00000000-0005-0000-0000-0000FC020000}"/>
    <cellStyle name="Normal 3 13 3" xfId="844" xr:uid="{00000000-0005-0000-0000-0000FD020000}"/>
    <cellStyle name="Normal 3 13 4" xfId="1035" xr:uid="{00000000-0005-0000-0000-0000FE020000}"/>
    <cellStyle name="Normal 3 14" xfId="432" xr:uid="{00000000-0005-0000-0000-0000FF020000}"/>
    <cellStyle name="Normal 3 14 2" xfId="690" xr:uid="{00000000-0005-0000-0000-000000030000}"/>
    <cellStyle name="Normal 3 14 3" xfId="908" xr:uid="{00000000-0005-0000-0000-000001030000}"/>
    <cellStyle name="Normal 3 14 4" xfId="1099" xr:uid="{00000000-0005-0000-0000-000002030000}"/>
    <cellStyle name="Normal 3 15" xfId="752" xr:uid="{00000000-0005-0000-0000-000003030000}"/>
    <cellStyle name="Normal 3 15 2" xfId="965" xr:uid="{00000000-0005-0000-0000-000004030000}"/>
    <cellStyle name="Normal 3 15 3" xfId="1156" xr:uid="{00000000-0005-0000-0000-000005030000}"/>
    <cellStyle name="Normal 3 16" xfId="496" xr:uid="{00000000-0005-0000-0000-000006030000}"/>
    <cellStyle name="Normal 3 17" xfId="782" xr:uid="{00000000-0005-0000-0000-000007030000}"/>
    <cellStyle name="Normal 3 18" xfId="973" xr:uid="{00000000-0005-0000-0000-000008030000}"/>
    <cellStyle name="Normal 3 2" xfId="73" xr:uid="{00000000-0005-0000-0000-000009030000}"/>
    <cellStyle name="Normal 3 2 2" xfId="177" xr:uid="{00000000-0005-0000-0000-00000A030000}"/>
    <cellStyle name="Normal 3 2_ControlSheet" xfId="222" xr:uid="{00000000-0005-0000-0000-00000B030000}"/>
    <cellStyle name="Normal 3 3" xfId="74" xr:uid="{00000000-0005-0000-0000-00000C030000}"/>
    <cellStyle name="Normal 3 3 2" xfId="240" xr:uid="{00000000-0005-0000-0000-00000D030000}"/>
    <cellStyle name="Normal 3 3 2 2" xfId="278" xr:uid="{00000000-0005-0000-0000-00000E030000}"/>
    <cellStyle name="Normal 3 3 2 2 2" xfId="344" xr:uid="{00000000-0005-0000-0000-00000F030000}"/>
    <cellStyle name="Normal 3 3 2 2 2 2" xfId="602" xr:uid="{00000000-0005-0000-0000-000010030000}"/>
    <cellStyle name="Normal 3 3 2 2 2 3" xfId="883" xr:uid="{00000000-0005-0000-0000-000011030000}"/>
    <cellStyle name="Normal 3 3 2 2 2 4" xfId="1074" xr:uid="{00000000-0005-0000-0000-000012030000}"/>
    <cellStyle name="Normal 3 3 2 2 3" xfId="471" xr:uid="{00000000-0005-0000-0000-000013030000}"/>
    <cellStyle name="Normal 3 3 2 2 3 2" xfId="729" xr:uid="{00000000-0005-0000-0000-000014030000}"/>
    <cellStyle name="Normal 3 3 2 2 3 3" xfId="947" xr:uid="{00000000-0005-0000-0000-000015030000}"/>
    <cellStyle name="Normal 3 3 2 2 3 4" xfId="1138" xr:uid="{00000000-0005-0000-0000-000016030000}"/>
    <cellStyle name="Normal 3 3 2 2 4" xfId="540" xr:uid="{00000000-0005-0000-0000-000017030000}"/>
    <cellStyle name="Normal 3 3 2 2 5" xfId="821" xr:uid="{00000000-0005-0000-0000-000018030000}"/>
    <cellStyle name="Normal 3 3 2 2 6" xfId="1012" xr:uid="{00000000-0005-0000-0000-000019030000}"/>
    <cellStyle name="Normal 3 3 2 3" xfId="317" xr:uid="{00000000-0005-0000-0000-00001A030000}"/>
    <cellStyle name="Normal 3 3 2 3 2" xfId="575" xr:uid="{00000000-0005-0000-0000-00001B030000}"/>
    <cellStyle name="Normal 3 3 2 3 3" xfId="856" xr:uid="{00000000-0005-0000-0000-00001C030000}"/>
    <cellStyle name="Normal 3 3 2 3 4" xfId="1047" xr:uid="{00000000-0005-0000-0000-00001D030000}"/>
    <cellStyle name="Normal 3 3 2 4" xfId="444" xr:uid="{00000000-0005-0000-0000-00001E030000}"/>
    <cellStyle name="Normal 3 3 2 4 2" xfId="702" xr:uid="{00000000-0005-0000-0000-00001F030000}"/>
    <cellStyle name="Normal 3 3 2 4 3" xfId="920" xr:uid="{00000000-0005-0000-0000-000020030000}"/>
    <cellStyle name="Normal 3 3 2 4 4" xfId="1111" xr:uid="{00000000-0005-0000-0000-000021030000}"/>
    <cellStyle name="Normal 3 3 2 5" xfId="508" xr:uid="{00000000-0005-0000-0000-000022030000}"/>
    <cellStyle name="Normal 3 3 2 6" xfId="794" xr:uid="{00000000-0005-0000-0000-000023030000}"/>
    <cellStyle name="Normal 3 3 2 7" xfId="985" xr:uid="{00000000-0005-0000-0000-000024030000}"/>
    <cellStyle name="Normal 3 3 3" xfId="291" xr:uid="{00000000-0005-0000-0000-000025030000}"/>
    <cellStyle name="Normal 3 3 3 2" xfId="356" xr:uid="{00000000-0005-0000-0000-000026030000}"/>
    <cellStyle name="Normal 3 3 3 2 2" xfId="614" xr:uid="{00000000-0005-0000-0000-000027030000}"/>
    <cellStyle name="Normal 3 3 3 2 3" xfId="895" xr:uid="{00000000-0005-0000-0000-000028030000}"/>
    <cellStyle name="Normal 3 3 3 2 4" xfId="1086" xr:uid="{00000000-0005-0000-0000-000029030000}"/>
    <cellStyle name="Normal 3 3 3 3" xfId="483" xr:uid="{00000000-0005-0000-0000-00002A030000}"/>
    <cellStyle name="Normal 3 3 3 3 2" xfId="741" xr:uid="{00000000-0005-0000-0000-00002B030000}"/>
    <cellStyle name="Normal 3 3 3 3 3" xfId="959" xr:uid="{00000000-0005-0000-0000-00002C030000}"/>
    <cellStyle name="Normal 3 3 3 3 4" xfId="1150" xr:uid="{00000000-0005-0000-0000-00002D030000}"/>
    <cellStyle name="Normal 3 3 3 4" xfId="552" xr:uid="{00000000-0005-0000-0000-00002E030000}"/>
    <cellStyle name="Normal 3 3 3 5" xfId="833" xr:uid="{00000000-0005-0000-0000-00002F030000}"/>
    <cellStyle name="Normal 3 3 3 6" xfId="1024" xr:uid="{00000000-0005-0000-0000-000030030000}"/>
    <cellStyle name="Normal 3 3 4" xfId="266" xr:uid="{00000000-0005-0000-0000-000031030000}"/>
    <cellStyle name="Normal 3 3 4 2" xfId="333" xr:uid="{00000000-0005-0000-0000-000032030000}"/>
    <cellStyle name="Normal 3 3 4 2 2" xfId="591" xr:uid="{00000000-0005-0000-0000-000033030000}"/>
    <cellStyle name="Normal 3 3 4 2 3" xfId="872" xr:uid="{00000000-0005-0000-0000-000034030000}"/>
    <cellStyle name="Normal 3 3 4 2 4" xfId="1063" xr:uid="{00000000-0005-0000-0000-000035030000}"/>
    <cellStyle name="Normal 3 3 4 3" xfId="460" xr:uid="{00000000-0005-0000-0000-000036030000}"/>
    <cellStyle name="Normal 3 3 4 3 2" xfId="718" xr:uid="{00000000-0005-0000-0000-000037030000}"/>
    <cellStyle name="Normal 3 3 4 3 3" xfId="936" xr:uid="{00000000-0005-0000-0000-000038030000}"/>
    <cellStyle name="Normal 3 3 4 3 4" xfId="1127" xr:uid="{00000000-0005-0000-0000-000039030000}"/>
    <cellStyle name="Normal 3 3 4 4" xfId="529" xr:uid="{00000000-0005-0000-0000-00003A030000}"/>
    <cellStyle name="Normal 3 3 4 5" xfId="810" xr:uid="{00000000-0005-0000-0000-00003B030000}"/>
    <cellStyle name="Normal 3 3 4 6" xfId="1001" xr:uid="{00000000-0005-0000-0000-00003C030000}"/>
    <cellStyle name="Normal 3 3 5" xfId="305" xr:uid="{00000000-0005-0000-0000-00003D030000}"/>
    <cellStyle name="Normal 3 3 5 2" xfId="564" xr:uid="{00000000-0005-0000-0000-00003E030000}"/>
    <cellStyle name="Normal 3 3 5 3" xfId="845" xr:uid="{00000000-0005-0000-0000-00003F030000}"/>
    <cellStyle name="Normal 3 3 5 4" xfId="1036" xr:uid="{00000000-0005-0000-0000-000040030000}"/>
    <cellStyle name="Normal 3 3 6" xfId="433" xr:uid="{00000000-0005-0000-0000-000041030000}"/>
    <cellStyle name="Normal 3 3 6 2" xfId="691" xr:uid="{00000000-0005-0000-0000-000042030000}"/>
    <cellStyle name="Normal 3 3 6 3" xfId="909" xr:uid="{00000000-0005-0000-0000-000043030000}"/>
    <cellStyle name="Normal 3 3 6 4" xfId="1100" xr:uid="{00000000-0005-0000-0000-000044030000}"/>
    <cellStyle name="Normal 3 3 7" xfId="497" xr:uid="{00000000-0005-0000-0000-000045030000}"/>
    <cellStyle name="Normal 3 3 8" xfId="783" xr:uid="{00000000-0005-0000-0000-000046030000}"/>
    <cellStyle name="Normal 3 3 9" xfId="974" xr:uid="{00000000-0005-0000-0000-000047030000}"/>
    <cellStyle name="Normal 3 4" xfId="239" xr:uid="{00000000-0005-0000-0000-000048030000}"/>
    <cellStyle name="Normal 3 4 2" xfId="277" xr:uid="{00000000-0005-0000-0000-000049030000}"/>
    <cellStyle name="Normal 3 4 2 2" xfId="343" xr:uid="{00000000-0005-0000-0000-00004A030000}"/>
    <cellStyle name="Normal 3 4 2 2 2" xfId="601" xr:uid="{00000000-0005-0000-0000-00004B030000}"/>
    <cellStyle name="Normal 3 4 2 2 3" xfId="882" xr:uid="{00000000-0005-0000-0000-00004C030000}"/>
    <cellStyle name="Normal 3 4 2 2 4" xfId="1073" xr:uid="{00000000-0005-0000-0000-00004D030000}"/>
    <cellStyle name="Normal 3 4 2 3" xfId="470" xr:uid="{00000000-0005-0000-0000-00004E030000}"/>
    <cellStyle name="Normal 3 4 2 3 2" xfId="728" xr:uid="{00000000-0005-0000-0000-00004F030000}"/>
    <cellStyle name="Normal 3 4 2 3 3" xfId="946" xr:uid="{00000000-0005-0000-0000-000050030000}"/>
    <cellStyle name="Normal 3 4 2 3 4" xfId="1137" xr:uid="{00000000-0005-0000-0000-000051030000}"/>
    <cellStyle name="Normal 3 4 2 4" xfId="539" xr:uid="{00000000-0005-0000-0000-000052030000}"/>
    <cellStyle name="Normal 3 4 2 5" xfId="820" xr:uid="{00000000-0005-0000-0000-000053030000}"/>
    <cellStyle name="Normal 3 4 2 6" xfId="1011" xr:uid="{00000000-0005-0000-0000-000054030000}"/>
    <cellStyle name="Normal 3 4 3" xfId="316" xr:uid="{00000000-0005-0000-0000-000055030000}"/>
    <cellStyle name="Normal 3 4 3 2" xfId="574" xr:uid="{00000000-0005-0000-0000-000056030000}"/>
    <cellStyle name="Normal 3 4 3 3" xfId="855" xr:uid="{00000000-0005-0000-0000-000057030000}"/>
    <cellStyle name="Normal 3 4 3 4" xfId="1046" xr:uid="{00000000-0005-0000-0000-000058030000}"/>
    <cellStyle name="Normal 3 4 4" xfId="443" xr:uid="{00000000-0005-0000-0000-000059030000}"/>
    <cellStyle name="Normal 3 4 4 2" xfId="701" xr:uid="{00000000-0005-0000-0000-00005A030000}"/>
    <cellStyle name="Normal 3 4 4 3" xfId="919" xr:uid="{00000000-0005-0000-0000-00005B030000}"/>
    <cellStyle name="Normal 3 4 4 4" xfId="1110" xr:uid="{00000000-0005-0000-0000-00005C030000}"/>
    <cellStyle name="Normal 3 4 5" xfId="507" xr:uid="{00000000-0005-0000-0000-00005D030000}"/>
    <cellStyle name="Normal 3 4 6" xfId="793" xr:uid="{00000000-0005-0000-0000-00005E030000}"/>
    <cellStyle name="Normal 3 4 7" xfId="984" xr:uid="{00000000-0005-0000-0000-00005F030000}"/>
    <cellStyle name="Normal 3 5" xfId="244" xr:uid="{00000000-0005-0000-0000-000060030000}"/>
    <cellStyle name="Normal 3 5 2" xfId="281" xr:uid="{00000000-0005-0000-0000-000061030000}"/>
    <cellStyle name="Normal 3 5 2 2" xfId="347" xr:uid="{00000000-0005-0000-0000-000062030000}"/>
    <cellStyle name="Normal 3 5 2 2 2" xfId="605" xr:uid="{00000000-0005-0000-0000-000063030000}"/>
    <cellStyle name="Normal 3 5 2 2 3" xfId="886" xr:uid="{00000000-0005-0000-0000-000064030000}"/>
    <cellStyle name="Normal 3 5 2 2 4" xfId="1077" xr:uid="{00000000-0005-0000-0000-000065030000}"/>
    <cellStyle name="Normal 3 5 2 3" xfId="474" xr:uid="{00000000-0005-0000-0000-000066030000}"/>
    <cellStyle name="Normal 3 5 2 3 2" xfId="732" xr:uid="{00000000-0005-0000-0000-000067030000}"/>
    <cellStyle name="Normal 3 5 2 3 3" xfId="950" xr:uid="{00000000-0005-0000-0000-000068030000}"/>
    <cellStyle name="Normal 3 5 2 3 4" xfId="1141" xr:uid="{00000000-0005-0000-0000-000069030000}"/>
    <cellStyle name="Normal 3 5 2 4" xfId="543" xr:uid="{00000000-0005-0000-0000-00006A030000}"/>
    <cellStyle name="Normal 3 5 2 5" xfId="824" xr:uid="{00000000-0005-0000-0000-00006B030000}"/>
    <cellStyle name="Normal 3 5 2 6" xfId="1015" xr:uid="{00000000-0005-0000-0000-00006C030000}"/>
    <cellStyle name="Normal 3 5 3" xfId="320" xr:uid="{00000000-0005-0000-0000-00006D030000}"/>
    <cellStyle name="Normal 3 5 3 2" xfId="578" xr:uid="{00000000-0005-0000-0000-00006E030000}"/>
    <cellStyle name="Normal 3 5 3 3" xfId="859" xr:uid="{00000000-0005-0000-0000-00006F030000}"/>
    <cellStyle name="Normal 3 5 3 4" xfId="1050" xr:uid="{00000000-0005-0000-0000-000070030000}"/>
    <cellStyle name="Normal 3 5 4" xfId="447" xr:uid="{00000000-0005-0000-0000-000071030000}"/>
    <cellStyle name="Normal 3 5 4 2" xfId="705" xr:uid="{00000000-0005-0000-0000-000072030000}"/>
    <cellStyle name="Normal 3 5 4 3" xfId="923" xr:uid="{00000000-0005-0000-0000-000073030000}"/>
    <cellStyle name="Normal 3 5 4 4" xfId="1114" xr:uid="{00000000-0005-0000-0000-000074030000}"/>
    <cellStyle name="Normal 3 5 5" xfId="511" xr:uid="{00000000-0005-0000-0000-000075030000}"/>
    <cellStyle name="Normal 3 5 6" xfId="797" xr:uid="{00000000-0005-0000-0000-000076030000}"/>
    <cellStyle name="Normal 3 5 7" xfId="988" xr:uid="{00000000-0005-0000-0000-000077030000}"/>
    <cellStyle name="Normal 3 6" xfId="253" xr:uid="{00000000-0005-0000-0000-000078030000}"/>
    <cellStyle name="Normal 3 6 2" xfId="290" xr:uid="{00000000-0005-0000-0000-000079030000}"/>
    <cellStyle name="Normal 3 6 2 2" xfId="355" xr:uid="{00000000-0005-0000-0000-00007A030000}"/>
    <cellStyle name="Normal 3 6 2 2 2" xfId="613" xr:uid="{00000000-0005-0000-0000-00007B030000}"/>
    <cellStyle name="Normal 3 6 2 2 3" xfId="894" xr:uid="{00000000-0005-0000-0000-00007C030000}"/>
    <cellStyle name="Normal 3 6 2 2 4" xfId="1085" xr:uid="{00000000-0005-0000-0000-00007D030000}"/>
    <cellStyle name="Normal 3 6 2 3" xfId="482" xr:uid="{00000000-0005-0000-0000-00007E030000}"/>
    <cellStyle name="Normal 3 6 2 3 2" xfId="740" xr:uid="{00000000-0005-0000-0000-00007F030000}"/>
    <cellStyle name="Normal 3 6 2 3 3" xfId="958" xr:uid="{00000000-0005-0000-0000-000080030000}"/>
    <cellStyle name="Normal 3 6 2 3 4" xfId="1149" xr:uid="{00000000-0005-0000-0000-000081030000}"/>
    <cellStyle name="Normal 3 6 2 4" xfId="551" xr:uid="{00000000-0005-0000-0000-000082030000}"/>
    <cellStyle name="Normal 3 6 2 5" xfId="832" xr:uid="{00000000-0005-0000-0000-000083030000}"/>
    <cellStyle name="Normal 3 6 2 6" xfId="1023" xr:uid="{00000000-0005-0000-0000-000084030000}"/>
    <cellStyle name="Normal 3 6 3" xfId="323" xr:uid="{00000000-0005-0000-0000-000085030000}"/>
    <cellStyle name="Normal 3 6 3 2" xfId="581" xr:uid="{00000000-0005-0000-0000-000086030000}"/>
    <cellStyle name="Normal 3 6 3 3" xfId="862" xr:uid="{00000000-0005-0000-0000-000087030000}"/>
    <cellStyle name="Normal 3 6 3 4" xfId="1053" xr:uid="{00000000-0005-0000-0000-000088030000}"/>
    <cellStyle name="Normal 3 6 4" xfId="450" xr:uid="{00000000-0005-0000-0000-000089030000}"/>
    <cellStyle name="Normal 3 6 4 2" xfId="708" xr:uid="{00000000-0005-0000-0000-00008A030000}"/>
    <cellStyle name="Normal 3 6 4 3" xfId="926" xr:uid="{00000000-0005-0000-0000-00008B030000}"/>
    <cellStyle name="Normal 3 6 4 4" xfId="1117" xr:uid="{00000000-0005-0000-0000-00008C030000}"/>
    <cellStyle name="Normal 3 6 5" xfId="516" xr:uid="{00000000-0005-0000-0000-00008D030000}"/>
    <cellStyle name="Normal 3 6 6" xfId="800" xr:uid="{00000000-0005-0000-0000-00008E030000}"/>
    <cellStyle name="Normal 3 6 7" xfId="991" xr:uid="{00000000-0005-0000-0000-00008F030000}"/>
    <cellStyle name="Normal 3 7" xfId="255" xr:uid="{00000000-0005-0000-0000-000090030000}"/>
    <cellStyle name="Normal 3 7 2" xfId="295" xr:uid="{00000000-0005-0000-0000-000091030000}"/>
    <cellStyle name="Normal 3 7 2 2" xfId="359" xr:uid="{00000000-0005-0000-0000-000092030000}"/>
    <cellStyle name="Normal 3 7 2 2 2" xfId="617" xr:uid="{00000000-0005-0000-0000-000093030000}"/>
    <cellStyle name="Normal 3 7 2 2 3" xfId="898" xr:uid="{00000000-0005-0000-0000-000094030000}"/>
    <cellStyle name="Normal 3 7 2 2 4" xfId="1089" xr:uid="{00000000-0005-0000-0000-000095030000}"/>
    <cellStyle name="Normal 3 7 2 3" xfId="486" xr:uid="{00000000-0005-0000-0000-000096030000}"/>
    <cellStyle name="Normal 3 7 2 3 2" xfId="744" xr:uid="{00000000-0005-0000-0000-000097030000}"/>
    <cellStyle name="Normal 3 7 2 3 3" xfId="962" xr:uid="{00000000-0005-0000-0000-000098030000}"/>
    <cellStyle name="Normal 3 7 2 3 4" xfId="1153" xr:uid="{00000000-0005-0000-0000-000099030000}"/>
    <cellStyle name="Normal 3 7 2 4" xfId="555" xr:uid="{00000000-0005-0000-0000-00009A030000}"/>
    <cellStyle name="Normal 3 7 2 5" xfId="836" xr:uid="{00000000-0005-0000-0000-00009B030000}"/>
    <cellStyle name="Normal 3 7 2 6" xfId="1027" xr:uid="{00000000-0005-0000-0000-00009C030000}"/>
    <cellStyle name="Normal 3 7 3" xfId="324" xr:uid="{00000000-0005-0000-0000-00009D030000}"/>
    <cellStyle name="Normal 3 7 3 2" xfId="582" xr:uid="{00000000-0005-0000-0000-00009E030000}"/>
    <cellStyle name="Normal 3 7 3 3" xfId="863" xr:uid="{00000000-0005-0000-0000-00009F030000}"/>
    <cellStyle name="Normal 3 7 3 4" xfId="1054" xr:uid="{00000000-0005-0000-0000-0000A0030000}"/>
    <cellStyle name="Normal 3 7 4" xfId="451" xr:uid="{00000000-0005-0000-0000-0000A1030000}"/>
    <cellStyle name="Normal 3 7 4 2" xfId="709" xr:uid="{00000000-0005-0000-0000-0000A2030000}"/>
    <cellStyle name="Normal 3 7 4 3" xfId="927" xr:uid="{00000000-0005-0000-0000-0000A3030000}"/>
    <cellStyle name="Normal 3 7 4 4" xfId="1118" xr:uid="{00000000-0005-0000-0000-0000A4030000}"/>
    <cellStyle name="Normal 3 7 5" xfId="518" xr:uid="{00000000-0005-0000-0000-0000A5030000}"/>
    <cellStyle name="Normal 3 7 6" xfId="801" xr:uid="{00000000-0005-0000-0000-0000A6030000}"/>
    <cellStyle name="Normal 3 7 7" xfId="992" xr:uid="{00000000-0005-0000-0000-0000A7030000}"/>
    <cellStyle name="Normal 3 8" xfId="249" xr:uid="{00000000-0005-0000-0000-0000A8030000}"/>
    <cellStyle name="Normal 3 8 2" xfId="321" xr:uid="{00000000-0005-0000-0000-0000A9030000}"/>
    <cellStyle name="Normal 3 8 2 2" xfId="579" xr:uid="{00000000-0005-0000-0000-0000AA030000}"/>
    <cellStyle name="Normal 3 8 2 3" xfId="860" xr:uid="{00000000-0005-0000-0000-0000AB030000}"/>
    <cellStyle name="Normal 3 8 2 4" xfId="1051" xr:uid="{00000000-0005-0000-0000-0000AC030000}"/>
    <cellStyle name="Normal 3 8 3" xfId="448" xr:uid="{00000000-0005-0000-0000-0000AD030000}"/>
    <cellStyle name="Normal 3 8 3 2" xfId="706" xr:uid="{00000000-0005-0000-0000-0000AE030000}"/>
    <cellStyle name="Normal 3 8 3 3" xfId="924" xr:uid="{00000000-0005-0000-0000-0000AF030000}"/>
    <cellStyle name="Normal 3 8 3 4" xfId="1115" xr:uid="{00000000-0005-0000-0000-0000B0030000}"/>
    <cellStyle name="Normal 3 8 4" xfId="512" xr:uid="{00000000-0005-0000-0000-0000B1030000}"/>
    <cellStyle name="Normal 3 8 5" xfId="798" xr:uid="{00000000-0005-0000-0000-0000B2030000}"/>
    <cellStyle name="Normal 3 8 6" xfId="989" xr:uid="{00000000-0005-0000-0000-0000B3030000}"/>
    <cellStyle name="Normal 3 9" xfId="251" xr:uid="{00000000-0005-0000-0000-0000B4030000}"/>
    <cellStyle name="Normal 3 9 2" xfId="322" xr:uid="{00000000-0005-0000-0000-0000B5030000}"/>
    <cellStyle name="Normal 3 9 2 2" xfId="580" xr:uid="{00000000-0005-0000-0000-0000B6030000}"/>
    <cellStyle name="Normal 3 9 2 3" xfId="861" xr:uid="{00000000-0005-0000-0000-0000B7030000}"/>
    <cellStyle name="Normal 3 9 2 4" xfId="1052" xr:uid="{00000000-0005-0000-0000-0000B8030000}"/>
    <cellStyle name="Normal 3 9 3" xfId="449" xr:uid="{00000000-0005-0000-0000-0000B9030000}"/>
    <cellStyle name="Normal 3 9 3 2" xfId="707" xr:uid="{00000000-0005-0000-0000-0000BA030000}"/>
    <cellStyle name="Normal 3 9 3 3" xfId="925" xr:uid="{00000000-0005-0000-0000-0000BB030000}"/>
    <cellStyle name="Normal 3 9 3 4" xfId="1116" xr:uid="{00000000-0005-0000-0000-0000BC030000}"/>
    <cellStyle name="Normal 3 9 4" xfId="514" xr:uid="{00000000-0005-0000-0000-0000BD030000}"/>
    <cellStyle name="Normal 3 9 5" xfId="799" xr:uid="{00000000-0005-0000-0000-0000BE030000}"/>
    <cellStyle name="Normal 3 9 6" xfId="990" xr:uid="{00000000-0005-0000-0000-0000BF030000}"/>
    <cellStyle name="Normal 3_ControlSheet" xfId="221" xr:uid="{00000000-0005-0000-0000-0000C0030000}"/>
    <cellStyle name="Normal 4" xfId="75" xr:uid="{00000000-0005-0000-0000-0000C1030000}"/>
    <cellStyle name="Normal 4 2" xfId="178" xr:uid="{00000000-0005-0000-0000-0000C2030000}"/>
    <cellStyle name="Normal 4_ControlSheet" xfId="223" xr:uid="{00000000-0005-0000-0000-0000C3030000}"/>
    <cellStyle name="Normal 5" xfId="76" xr:uid="{00000000-0005-0000-0000-0000C4030000}"/>
    <cellStyle name="Normal 5 2" xfId="179" xr:uid="{00000000-0005-0000-0000-0000C5030000}"/>
    <cellStyle name="Normal 5_ControlSheet" xfId="224" xr:uid="{00000000-0005-0000-0000-0000C6030000}"/>
    <cellStyle name="Normal 6" xfId="77" xr:uid="{00000000-0005-0000-0000-0000C7030000}"/>
    <cellStyle name="Normal 7" xfId="78" xr:uid="{00000000-0005-0000-0000-0000C8030000}"/>
    <cellStyle name="Normal 7 2" xfId="79" xr:uid="{00000000-0005-0000-0000-0000C9030000}"/>
    <cellStyle name="Normal 7 2 2" xfId="181" xr:uid="{00000000-0005-0000-0000-0000CA030000}"/>
    <cellStyle name="Normal 7 2_ControlSheet" xfId="226" xr:uid="{00000000-0005-0000-0000-0000CB030000}"/>
    <cellStyle name="Normal 7 3" xfId="180" xr:uid="{00000000-0005-0000-0000-0000CC030000}"/>
    <cellStyle name="Normal 7_ControlSheet" xfId="225" xr:uid="{00000000-0005-0000-0000-0000CD030000}"/>
    <cellStyle name="Normal 8" xfId="80" xr:uid="{00000000-0005-0000-0000-0000CE030000}"/>
    <cellStyle name="Normal 8 2" xfId="182" xr:uid="{00000000-0005-0000-0000-0000CF030000}"/>
    <cellStyle name="Normal 8_ControlSheet" xfId="227" xr:uid="{00000000-0005-0000-0000-0000D0030000}"/>
    <cellStyle name="Normal 9" xfId="81" xr:uid="{00000000-0005-0000-0000-0000D1030000}"/>
    <cellStyle name="Normal 9 2" xfId="82" xr:uid="{00000000-0005-0000-0000-0000D2030000}"/>
    <cellStyle name="Normal 9 2 2" xfId="184" xr:uid="{00000000-0005-0000-0000-0000D3030000}"/>
    <cellStyle name="Normal 9 2_ControlSheet" xfId="229" xr:uid="{00000000-0005-0000-0000-0000D4030000}"/>
    <cellStyle name="Normal 9 3" xfId="183" xr:uid="{00000000-0005-0000-0000-0000D5030000}"/>
    <cellStyle name="Normal 9_ControlSheet" xfId="228" xr:uid="{00000000-0005-0000-0000-0000D6030000}"/>
    <cellStyle name="Normal_ControlSheet" xfId="217" xr:uid="{00000000-0005-0000-0000-0000D7030000}"/>
    <cellStyle name="OffSheet" xfId="83" xr:uid="{00000000-0005-0000-0000-0000D8030000}"/>
    <cellStyle name="OffSheet 4" xfId="84" xr:uid="{00000000-0005-0000-0000-0000D9030000}"/>
    <cellStyle name="Paste1_9_" xfId="85" xr:uid="{00000000-0005-0000-0000-0000DA030000}"/>
    <cellStyle name="Percent" xfId="86" builtinId="5"/>
    <cellStyle name="Percent 2" xfId="87" xr:uid="{00000000-0005-0000-0000-0000DC030000}"/>
    <cellStyle name="Percent 2 2" xfId="88" xr:uid="{00000000-0005-0000-0000-0000DD030000}"/>
    <cellStyle name="Percent 2 2 2" xfId="185" xr:uid="{00000000-0005-0000-0000-0000DE030000}"/>
    <cellStyle name="Percent 2 3" xfId="89" xr:uid="{00000000-0005-0000-0000-0000DF030000}"/>
    <cellStyle name="Percent 2 3 10" xfId="784" xr:uid="{00000000-0005-0000-0000-0000E0030000}"/>
    <cellStyle name="Percent 2 3 11" xfId="975" xr:uid="{00000000-0005-0000-0000-0000E1030000}"/>
    <cellStyle name="Percent 2 3 2" xfId="187" xr:uid="{00000000-0005-0000-0000-0000E2030000}"/>
    <cellStyle name="Percent 2 3 3" xfId="186" xr:uid="{00000000-0005-0000-0000-0000E3030000}"/>
    <cellStyle name="Percent 2 3 4" xfId="241" xr:uid="{00000000-0005-0000-0000-0000E4030000}"/>
    <cellStyle name="Percent 2 3 4 2" xfId="279" xr:uid="{00000000-0005-0000-0000-0000E5030000}"/>
    <cellStyle name="Percent 2 3 4 2 2" xfId="345" xr:uid="{00000000-0005-0000-0000-0000E6030000}"/>
    <cellStyle name="Percent 2 3 4 2 2 2" xfId="603" xr:uid="{00000000-0005-0000-0000-0000E7030000}"/>
    <cellStyle name="Percent 2 3 4 2 2 3" xfId="884" xr:uid="{00000000-0005-0000-0000-0000E8030000}"/>
    <cellStyle name="Percent 2 3 4 2 2 4" xfId="1075" xr:uid="{00000000-0005-0000-0000-0000E9030000}"/>
    <cellStyle name="Percent 2 3 4 2 3" xfId="472" xr:uid="{00000000-0005-0000-0000-0000EA030000}"/>
    <cellStyle name="Percent 2 3 4 2 3 2" xfId="730" xr:uid="{00000000-0005-0000-0000-0000EB030000}"/>
    <cellStyle name="Percent 2 3 4 2 3 3" xfId="948" xr:uid="{00000000-0005-0000-0000-0000EC030000}"/>
    <cellStyle name="Percent 2 3 4 2 3 4" xfId="1139" xr:uid="{00000000-0005-0000-0000-0000ED030000}"/>
    <cellStyle name="Percent 2 3 4 2 4" xfId="541" xr:uid="{00000000-0005-0000-0000-0000EE030000}"/>
    <cellStyle name="Percent 2 3 4 2 5" xfId="822" xr:uid="{00000000-0005-0000-0000-0000EF030000}"/>
    <cellStyle name="Percent 2 3 4 2 6" xfId="1013" xr:uid="{00000000-0005-0000-0000-0000F0030000}"/>
    <cellStyle name="Percent 2 3 4 3" xfId="318" xr:uid="{00000000-0005-0000-0000-0000F1030000}"/>
    <cellStyle name="Percent 2 3 4 3 2" xfId="576" xr:uid="{00000000-0005-0000-0000-0000F2030000}"/>
    <cellStyle name="Percent 2 3 4 3 3" xfId="857" xr:uid="{00000000-0005-0000-0000-0000F3030000}"/>
    <cellStyle name="Percent 2 3 4 3 4" xfId="1048" xr:uid="{00000000-0005-0000-0000-0000F4030000}"/>
    <cellStyle name="Percent 2 3 4 4" xfId="445" xr:uid="{00000000-0005-0000-0000-0000F5030000}"/>
    <cellStyle name="Percent 2 3 4 4 2" xfId="703" xr:uid="{00000000-0005-0000-0000-0000F6030000}"/>
    <cellStyle name="Percent 2 3 4 4 3" xfId="921" xr:uid="{00000000-0005-0000-0000-0000F7030000}"/>
    <cellStyle name="Percent 2 3 4 4 4" xfId="1112" xr:uid="{00000000-0005-0000-0000-0000F8030000}"/>
    <cellStyle name="Percent 2 3 4 5" xfId="509" xr:uid="{00000000-0005-0000-0000-0000F9030000}"/>
    <cellStyle name="Percent 2 3 4 6" xfId="795" xr:uid="{00000000-0005-0000-0000-0000FA030000}"/>
    <cellStyle name="Percent 2 3 4 7" xfId="986" xr:uid="{00000000-0005-0000-0000-0000FB030000}"/>
    <cellStyle name="Percent 2 3 5" xfId="292" xr:uid="{00000000-0005-0000-0000-0000FC030000}"/>
    <cellStyle name="Percent 2 3 5 2" xfId="357" xr:uid="{00000000-0005-0000-0000-0000FD030000}"/>
    <cellStyle name="Percent 2 3 5 2 2" xfId="615" xr:uid="{00000000-0005-0000-0000-0000FE030000}"/>
    <cellStyle name="Percent 2 3 5 2 3" xfId="896" xr:uid="{00000000-0005-0000-0000-0000FF030000}"/>
    <cellStyle name="Percent 2 3 5 2 4" xfId="1087" xr:uid="{00000000-0005-0000-0000-000000040000}"/>
    <cellStyle name="Percent 2 3 5 3" xfId="484" xr:uid="{00000000-0005-0000-0000-000001040000}"/>
    <cellStyle name="Percent 2 3 5 3 2" xfId="742" xr:uid="{00000000-0005-0000-0000-000002040000}"/>
    <cellStyle name="Percent 2 3 5 3 3" xfId="960" xr:uid="{00000000-0005-0000-0000-000003040000}"/>
    <cellStyle name="Percent 2 3 5 3 4" xfId="1151" xr:uid="{00000000-0005-0000-0000-000004040000}"/>
    <cellStyle name="Percent 2 3 5 4" xfId="553" xr:uid="{00000000-0005-0000-0000-000005040000}"/>
    <cellStyle name="Percent 2 3 5 5" xfId="834" xr:uid="{00000000-0005-0000-0000-000006040000}"/>
    <cellStyle name="Percent 2 3 5 6" xfId="1025" xr:uid="{00000000-0005-0000-0000-000007040000}"/>
    <cellStyle name="Percent 2 3 6" xfId="267" xr:uid="{00000000-0005-0000-0000-000008040000}"/>
    <cellStyle name="Percent 2 3 6 2" xfId="334" xr:uid="{00000000-0005-0000-0000-000009040000}"/>
    <cellStyle name="Percent 2 3 6 2 2" xfId="592" xr:uid="{00000000-0005-0000-0000-00000A040000}"/>
    <cellStyle name="Percent 2 3 6 2 3" xfId="873" xr:uid="{00000000-0005-0000-0000-00000B040000}"/>
    <cellStyle name="Percent 2 3 6 2 4" xfId="1064" xr:uid="{00000000-0005-0000-0000-00000C040000}"/>
    <cellStyle name="Percent 2 3 6 3" xfId="461" xr:uid="{00000000-0005-0000-0000-00000D040000}"/>
    <cellStyle name="Percent 2 3 6 3 2" xfId="719" xr:uid="{00000000-0005-0000-0000-00000E040000}"/>
    <cellStyle name="Percent 2 3 6 3 3" xfId="937" xr:uid="{00000000-0005-0000-0000-00000F040000}"/>
    <cellStyle name="Percent 2 3 6 3 4" xfId="1128" xr:uid="{00000000-0005-0000-0000-000010040000}"/>
    <cellStyle name="Percent 2 3 6 4" xfId="530" xr:uid="{00000000-0005-0000-0000-000011040000}"/>
    <cellStyle name="Percent 2 3 6 5" xfId="811" xr:uid="{00000000-0005-0000-0000-000012040000}"/>
    <cellStyle name="Percent 2 3 6 6" xfId="1002" xr:uid="{00000000-0005-0000-0000-000013040000}"/>
    <cellStyle name="Percent 2 3 7" xfId="306" xr:uid="{00000000-0005-0000-0000-000014040000}"/>
    <cellStyle name="Percent 2 3 7 2" xfId="565" xr:uid="{00000000-0005-0000-0000-000015040000}"/>
    <cellStyle name="Percent 2 3 7 3" xfId="846" xr:uid="{00000000-0005-0000-0000-000016040000}"/>
    <cellStyle name="Percent 2 3 7 4" xfId="1037" xr:uid="{00000000-0005-0000-0000-000017040000}"/>
    <cellStyle name="Percent 2 3 8" xfId="434" xr:uid="{00000000-0005-0000-0000-000018040000}"/>
    <cellStyle name="Percent 2 3 8 2" xfId="692" xr:uid="{00000000-0005-0000-0000-000019040000}"/>
    <cellStyle name="Percent 2 3 8 3" xfId="910" xr:uid="{00000000-0005-0000-0000-00001A040000}"/>
    <cellStyle name="Percent 2 3 8 4" xfId="1101" xr:uid="{00000000-0005-0000-0000-00001B040000}"/>
    <cellStyle name="Percent 2 3 9" xfId="498" xr:uid="{00000000-0005-0000-0000-00001C040000}"/>
    <cellStyle name="Percent 3" xfId="90" xr:uid="{00000000-0005-0000-0000-00001D040000}"/>
    <cellStyle name="Percent 3 2" xfId="91" xr:uid="{00000000-0005-0000-0000-00001E040000}"/>
    <cellStyle name="Percent 3 3" xfId="188" xr:uid="{00000000-0005-0000-0000-00001F040000}"/>
    <cellStyle name="Percent 4" xfId="92" xr:uid="{00000000-0005-0000-0000-000020040000}"/>
    <cellStyle name="Percent 4 2" xfId="93" xr:uid="{00000000-0005-0000-0000-000021040000}"/>
    <cellStyle name="Percent 4 2 2" xfId="190" xr:uid="{00000000-0005-0000-0000-000022040000}"/>
    <cellStyle name="Percent 4 3" xfId="191" xr:uid="{00000000-0005-0000-0000-000023040000}"/>
    <cellStyle name="Percent 4 4" xfId="189" xr:uid="{00000000-0005-0000-0000-000024040000}"/>
    <cellStyle name="Percent 5" xfId="94" xr:uid="{00000000-0005-0000-0000-000025040000}"/>
    <cellStyle name="Percent 5 10" xfId="785" xr:uid="{00000000-0005-0000-0000-000026040000}"/>
    <cellStyle name="Percent 5 11" xfId="976" xr:uid="{00000000-0005-0000-0000-000027040000}"/>
    <cellStyle name="Percent 5 2" xfId="193" xr:uid="{00000000-0005-0000-0000-000028040000}"/>
    <cellStyle name="Percent 5 2 2" xfId="201" xr:uid="{00000000-0005-0000-0000-000029040000}"/>
    <cellStyle name="Percent 5 2 2 2" xfId="247" xr:uid="{00000000-0005-0000-0000-00002A040000}"/>
    <cellStyle name="Percent 5 2 3" xfId="205" xr:uid="{00000000-0005-0000-0000-00002B040000}"/>
    <cellStyle name="Percent 5 3" xfId="192" xr:uid="{00000000-0005-0000-0000-00002C040000}"/>
    <cellStyle name="Percent 5 4" xfId="242" xr:uid="{00000000-0005-0000-0000-00002D040000}"/>
    <cellStyle name="Percent 5 4 2" xfId="280" xr:uid="{00000000-0005-0000-0000-00002E040000}"/>
    <cellStyle name="Percent 5 4 2 2" xfId="346" xr:uid="{00000000-0005-0000-0000-00002F040000}"/>
    <cellStyle name="Percent 5 4 2 2 2" xfId="604" xr:uid="{00000000-0005-0000-0000-000030040000}"/>
    <cellStyle name="Percent 5 4 2 2 3" xfId="885" xr:uid="{00000000-0005-0000-0000-000031040000}"/>
    <cellStyle name="Percent 5 4 2 2 4" xfId="1076" xr:uid="{00000000-0005-0000-0000-000032040000}"/>
    <cellStyle name="Percent 5 4 2 3" xfId="473" xr:uid="{00000000-0005-0000-0000-000033040000}"/>
    <cellStyle name="Percent 5 4 2 3 2" xfId="731" xr:uid="{00000000-0005-0000-0000-000034040000}"/>
    <cellStyle name="Percent 5 4 2 3 3" xfId="949" xr:uid="{00000000-0005-0000-0000-000035040000}"/>
    <cellStyle name="Percent 5 4 2 3 4" xfId="1140" xr:uid="{00000000-0005-0000-0000-000036040000}"/>
    <cellStyle name="Percent 5 4 2 4" xfId="542" xr:uid="{00000000-0005-0000-0000-000037040000}"/>
    <cellStyle name="Percent 5 4 2 5" xfId="823" xr:uid="{00000000-0005-0000-0000-000038040000}"/>
    <cellStyle name="Percent 5 4 2 6" xfId="1014" xr:uid="{00000000-0005-0000-0000-000039040000}"/>
    <cellStyle name="Percent 5 4 3" xfId="319" xr:uid="{00000000-0005-0000-0000-00003A040000}"/>
    <cellStyle name="Percent 5 4 3 2" xfId="577" xr:uid="{00000000-0005-0000-0000-00003B040000}"/>
    <cellStyle name="Percent 5 4 3 3" xfId="858" xr:uid="{00000000-0005-0000-0000-00003C040000}"/>
    <cellStyle name="Percent 5 4 3 4" xfId="1049" xr:uid="{00000000-0005-0000-0000-00003D040000}"/>
    <cellStyle name="Percent 5 4 4" xfId="446" xr:uid="{00000000-0005-0000-0000-00003E040000}"/>
    <cellStyle name="Percent 5 4 4 2" xfId="704" xr:uid="{00000000-0005-0000-0000-00003F040000}"/>
    <cellStyle name="Percent 5 4 4 3" xfId="922" xr:uid="{00000000-0005-0000-0000-000040040000}"/>
    <cellStyle name="Percent 5 4 4 4" xfId="1113" xr:uid="{00000000-0005-0000-0000-000041040000}"/>
    <cellStyle name="Percent 5 4 5" xfId="510" xr:uid="{00000000-0005-0000-0000-000042040000}"/>
    <cellStyle name="Percent 5 4 6" xfId="796" xr:uid="{00000000-0005-0000-0000-000043040000}"/>
    <cellStyle name="Percent 5 4 7" xfId="987" xr:uid="{00000000-0005-0000-0000-000044040000}"/>
    <cellStyle name="Percent 5 5" xfId="293" xr:uid="{00000000-0005-0000-0000-000045040000}"/>
    <cellStyle name="Percent 5 5 2" xfId="358" xr:uid="{00000000-0005-0000-0000-000046040000}"/>
    <cellStyle name="Percent 5 5 2 2" xfId="616" xr:uid="{00000000-0005-0000-0000-000047040000}"/>
    <cellStyle name="Percent 5 5 2 3" xfId="897" xr:uid="{00000000-0005-0000-0000-000048040000}"/>
    <cellStyle name="Percent 5 5 2 4" xfId="1088" xr:uid="{00000000-0005-0000-0000-000049040000}"/>
    <cellStyle name="Percent 5 5 3" xfId="485" xr:uid="{00000000-0005-0000-0000-00004A040000}"/>
    <cellStyle name="Percent 5 5 3 2" xfId="743" xr:uid="{00000000-0005-0000-0000-00004B040000}"/>
    <cellStyle name="Percent 5 5 3 3" xfId="961" xr:uid="{00000000-0005-0000-0000-00004C040000}"/>
    <cellStyle name="Percent 5 5 3 4" xfId="1152" xr:uid="{00000000-0005-0000-0000-00004D040000}"/>
    <cellStyle name="Percent 5 5 4" xfId="554" xr:uid="{00000000-0005-0000-0000-00004E040000}"/>
    <cellStyle name="Percent 5 5 5" xfId="835" xr:uid="{00000000-0005-0000-0000-00004F040000}"/>
    <cellStyle name="Percent 5 5 6" xfId="1026" xr:uid="{00000000-0005-0000-0000-000050040000}"/>
    <cellStyle name="Percent 5 6" xfId="268" xr:uid="{00000000-0005-0000-0000-000051040000}"/>
    <cellStyle name="Percent 5 6 2" xfId="335" xr:uid="{00000000-0005-0000-0000-000052040000}"/>
    <cellStyle name="Percent 5 6 2 2" xfId="593" xr:uid="{00000000-0005-0000-0000-000053040000}"/>
    <cellStyle name="Percent 5 6 2 3" xfId="874" xr:uid="{00000000-0005-0000-0000-000054040000}"/>
    <cellStyle name="Percent 5 6 2 4" xfId="1065" xr:uid="{00000000-0005-0000-0000-000055040000}"/>
    <cellStyle name="Percent 5 6 3" xfId="462" xr:uid="{00000000-0005-0000-0000-000056040000}"/>
    <cellStyle name="Percent 5 6 3 2" xfId="720" xr:uid="{00000000-0005-0000-0000-000057040000}"/>
    <cellStyle name="Percent 5 6 3 3" xfId="938" xr:uid="{00000000-0005-0000-0000-000058040000}"/>
    <cellStyle name="Percent 5 6 3 4" xfId="1129" xr:uid="{00000000-0005-0000-0000-000059040000}"/>
    <cellStyle name="Percent 5 6 4" xfId="531" xr:uid="{00000000-0005-0000-0000-00005A040000}"/>
    <cellStyle name="Percent 5 6 5" xfId="812" xr:uid="{00000000-0005-0000-0000-00005B040000}"/>
    <cellStyle name="Percent 5 6 6" xfId="1003" xr:uid="{00000000-0005-0000-0000-00005C040000}"/>
    <cellStyle name="Percent 5 7" xfId="307" xr:uid="{00000000-0005-0000-0000-00005D040000}"/>
    <cellStyle name="Percent 5 7 2" xfId="566" xr:uid="{00000000-0005-0000-0000-00005E040000}"/>
    <cellStyle name="Percent 5 7 3" xfId="847" xr:uid="{00000000-0005-0000-0000-00005F040000}"/>
    <cellStyle name="Percent 5 7 4" xfId="1038" xr:uid="{00000000-0005-0000-0000-000060040000}"/>
    <cellStyle name="Percent 5 8" xfId="435" xr:uid="{00000000-0005-0000-0000-000061040000}"/>
    <cellStyle name="Percent 5 8 2" xfId="693" xr:uid="{00000000-0005-0000-0000-000062040000}"/>
    <cellStyle name="Percent 5 8 3" xfId="911" xr:uid="{00000000-0005-0000-0000-000063040000}"/>
    <cellStyle name="Percent 5 8 4" xfId="1102" xr:uid="{00000000-0005-0000-0000-000064040000}"/>
    <cellStyle name="Percent 5 9" xfId="499" xr:uid="{00000000-0005-0000-0000-000065040000}"/>
    <cellStyle name="Percent 6" xfId="194" xr:uid="{00000000-0005-0000-0000-000066040000}"/>
    <cellStyle name="Percent 7" xfId="195" xr:uid="{00000000-0005-0000-0000-000067040000}"/>
    <cellStyle name="Percent 8" xfId="254" xr:uid="{00000000-0005-0000-0000-000068040000}"/>
    <cellStyle name="Percent 8 2" xfId="517" xr:uid="{00000000-0005-0000-0000-000069040000}"/>
    <cellStyle name="Query" xfId="95" xr:uid="{00000000-0005-0000-0000-00006A040000}"/>
    <cellStyle name="Ratio" xfId="96" xr:uid="{00000000-0005-0000-0000-00006B040000}"/>
    <cellStyle name="Ratio 2" xfId="196" xr:uid="{00000000-0005-0000-0000-00006C040000}"/>
    <cellStyle name="Section_Header" xfId="97" xr:uid="{00000000-0005-0000-0000-00006D040000}"/>
    <cellStyle name="Sheet_Header" xfId="98" xr:uid="{00000000-0005-0000-0000-00006E040000}"/>
    <cellStyle name="SheetHeader1" xfId="99" xr:uid="{00000000-0005-0000-0000-00006F040000}"/>
    <cellStyle name="SheetHeader2" xfId="100" xr:uid="{00000000-0005-0000-0000-000070040000}"/>
    <cellStyle name="SheetHeader3" xfId="101" xr:uid="{00000000-0005-0000-0000-000071040000}"/>
    <cellStyle name="Style 1" xfId="102" xr:uid="{00000000-0005-0000-0000-000072040000}"/>
    <cellStyle name="Style 1 10" xfId="303" xr:uid="{00000000-0005-0000-0000-000073040000}"/>
    <cellStyle name="Style 1 2" xfId="198" xr:uid="{00000000-0005-0000-0000-000074040000}"/>
    <cellStyle name="Style 1 2 2" xfId="202" xr:uid="{00000000-0005-0000-0000-000075040000}"/>
    <cellStyle name="Style 1 2 2 2" xfId="248" xr:uid="{00000000-0005-0000-0000-000076040000}"/>
    <cellStyle name="Style 1 2 3" xfId="206" xr:uid="{00000000-0005-0000-0000-000077040000}"/>
    <cellStyle name="Style 1 2_ControlSheet" xfId="230" xr:uid="{00000000-0005-0000-0000-000078040000}"/>
    <cellStyle name="Style 1 3" xfId="197" xr:uid="{00000000-0005-0000-0000-000079040000}"/>
    <cellStyle name="Style 1 4" xfId="243" xr:uid="{00000000-0005-0000-0000-00007A040000}"/>
    <cellStyle name="Style 1 5" xfId="238" xr:uid="{00000000-0005-0000-0000-00007B040000}"/>
    <cellStyle name="Style 1 6" xfId="294" xr:uid="{00000000-0005-0000-0000-00007C040000}"/>
    <cellStyle name="Style 1 7" xfId="289" xr:uid="{00000000-0005-0000-0000-00007D040000}"/>
    <cellStyle name="Style 1 8" xfId="269" xr:uid="{00000000-0005-0000-0000-00007E040000}"/>
    <cellStyle name="Style 1 9" xfId="308" xr:uid="{00000000-0005-0000-0000-00007F040000}"/>
    <cellStyle name="Table Heading" xfId="103" xr:uid="{00000000-0005-0000-0000-000080040000}"/>
    <cellStyle name="Table_Heading" xfId="104" xr:uid="{00000000-0005-0000-0000-000081040000}"/>
    <cellStyle name="Technical_Input" xfId="105" xr:uid="{00000000-0005-0000-0000-000082040000}"/>
    <cellStyle name="Title Heading" xfId="106" xr:uid="{00000000-0005-0000-0000-000083040000}"/>
    <cellStyle name="TitleBars" xfId="107" xr:uid="{00000000-0005-0000-0000-000084040000}"/>
    <cellStyle name="Unit" xfId="108" xr:uid="{00000000-0005-0000-0000-000085040000}"/>
    <cellStyle name="WIP" xfId="109" xr:uid="{00000000-0005-0000-0000-000086040000}"/>
  </cellStyles>
  <dxfs count="39">
    <dxf>
      <font>
        <b/>
        <i val="0"/>
        <color rgb="FFC00000"/>
      </font>
    </dxf>
    <dxf>
      <font>
        <b/>
        <i val="0"/>
        <color rgb="FFFF0000"/>
      </font>
    </dxf>
    <dxf>
      <font>
        <b/>
        <i val="0"/>
        <color rgb="FFFF0000"/>
      </font>
    </dxf>
    <dxf>
      <font>
        <b/>
        <i val="0"/>
        <color rgb="FFFF0000"/>
      </font>
    </dxf>
    <dxf>
      <font>
        <b/>
        <i val="0"/>
        <color rgb="FFC0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A70240"/>
      <color rgb="FF66CCFF"/>
      <color rgb="FFFF99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Surplus/(Deficit) by Business segments </a:t>
            </a:r>
          </a:p>
        </c:rich>
      </c:tx>
      <c:overlay val="0"/>
      <c:spPr>
        <a:noFill/>
        <a:ln w="25400">
          <a:noFill/>
        </a:ln>
      </c:spPr>
    </c:title>
    <c:autoTitleDeleted val="0"/>
    <c:plotArea>
      <c:layout>
        <c:manualLayout>
          <c:layoutTarget val="inner"/>
          <c:xMode val="edge"/>
          <c:yMode val="edge"/>
          <c:x val="7.8143832020997381E-2"/>
          <c:y val="8.8184281842818429E-2"/>
          <c:w val="0.90460126601821833"/>
          <c:h val="0.80360796363869147"/>
        </c:manualLayout>
      </c:layout>
      <c:barChart>
        <c:barDir val="col"/>
        <c:grouping val="stacked"/>
        <c:varyColors val="0"/>
        <c:ser>
          <c:idx val="0"/>
          <c:order val="0"/>
          <c:tx>
            <c:strRef>
              <c:f>'Segmented Business Analysis'!$A$21</c:f>
              <c:strCache>
                <c:ptCount val="1"/>
                <c:pt idx="0">
                  <c:v>Long term housing - Owned</c:v>
                </c:pt>
              </c:strCache>
            </c:strRef>
          </c:tx>
          <c:invertIfNegative val="0"/>
          <c:cat>
            <c:numRef>
              <c:f>('Segmented Business Analysis'!$C$11:$D$11,'Segmented Business Analysis'!$G$11:$K$11)</c:f>
              <c:numCache>
                <c:formatCode>"FY "yyyy</c:formatCode>
                <c:ptCount val="4"/>
                <c:pt idx="0">
                  <c:v>43646</c:v>
                </c:pt>
                <c:pt idx="1">
                  <c:v>44012</c:v>
                </c:pt>
                <c:pt idx="2">
                  <c:v>44377</c:v>
                </c:pt>
                <c:pt idx="3">
                  <c:v>44742</c:v>
                </c:pt>
              </c:numCache>
            </c:numRef>
          </c:cat>
          <c:val>
            <c:numRef>
              <c:f>('Segmented Business Analysis'!$C$48:$D$48,'Segmented Business Analysis'!$G$48:$K$48)</c:f>
              <c:numCache>
                <c:formatCode>#,##0</c:formatCode>
                <c:ptCount val="4"/>
                <c:pt idx="0">
                  <c:v>0</c:v>
                </c:pt>
                <c:pt idx="1">
                  <c:v>0</c:v>
                </c:pt>
                <c:pt idx="2">
                  <c:v>0</c:v>
                </c:pt>
                <c:pt idx="3">
                  <c:v>0</c:v>
                </c:pt>
              </c:numCache>
            </c:numRef>
          </c:val>
          <c:extLst>
            <c:ext xmlns:c16="http://schemas.microsoft.com/office/drawing/2014/chart" uri="{C3380CC4-5D6E-409C-BE32-E72D297353CC}">
              <c16:uniqueId val="{00000000-F14A-415C-B9AA-69D2188EBBA8}"/>
            </c:ext>
          </c:extLst>
        </c:ser>
        <c:ser>
          <c:idx val="1"/>
          <c:order val="1"/>
          <c:tx>
            <c:strRef>
              <c:f>'Segmented Business Analysis'!$A$54</c:f>
              <c:strCache>
                <c:ptCount val="1"/>
                <c:pt idx="0">
                  <c:v>Long term housing - Managed</c:v>
                </c:pt>
              </c:strCache>
            </c:strRef>
          </c:tx>
          <c:invertIfNegative val="0"/>
          <c:cat>
            <c:numRef>
              <c:f>('Segmented Business Analysis'!$C$11:$D$11,'Segmented Business Analysis'!$G$11:$K$11)</c:f>
              <c:numCache>
                <c:formatCode>"FY "yyyy</c:formatCode>
                <c:ptCount val="4"/>
                <c:pt idx="0">
                  <c:v>43646</c:v>
                </c:pt>
                <c:pt idx="1">
                  <c:v>44012</c:v>
                </c:pt>
                <c:pt idx="2">
                  <c:v>44377</c:v>
                </c:pt>
                <c:pt idx="3">
                  <c:v>44742</c:v>
                </c:pt>
              </c:numCache>
            </c:numRef>
          </c:cat>
          <c:val>
            <c:numRef>
              <c:f>('Segmented Business Analysis'!$C$80:$D$80,'Segmented Business Analysis'!$G$80:$K$80)</c:f>
              <c:numCache>
                <c:formatCode>#,##0</c:formatCode>
                <c:ptCount val="4"/>
                <c:pt idx="0">
                  <c:v>0</c:v>
                </c:pt>
                <c:pt idx="1">
                  <c:v>0</c:v>
                </c:pt>
                <c:pt idx="2">
                  <c:v>0</c:v>
                </c:pt>
                <c:pt idx="3">
                  <c:v>0</c:v>
                </c:pt>
              </c:numCache>
            </c:numRef>
          </c:val>
          <c:extLst>
            <c:ext xmlns:c16="http://schemas.microsoft.com/office/drawing/2014/chart" uri="{C3380CC4-5D6E-409C-BE32-E72D297353CC}">
              <c16:uniqueId val="{00000001-F14A-415C-B9AA-69D2188EBBA8}"/>
            </c:ext>
          </c:extLst>
        </c:ser>
        <c:ser>
          <c:idx val="2"/>
          <c:order val="2"/>
          <c:tx>
            <c:strRef>
              <c:f>'Segmented Business Analysis'!$A$86</c:f>
              <c:strCache>
                <c:ptCount val="1"/>
                <c:pt idx="0">
                  <c:v>Other housing business</c:v>
                </c:pt>
              </c:strCache>
            </c:strRef>
          </c:tx>
          <c:invertIfNegative val="0"/>
          <c:cat>
            <c:numRef>
              <c:f>('Segmented Business Analysis'!$C$11:$D$11,'Segmented Business Analysis'!$G$11:$K$11)</c:f>
              <c:numCache>
                <c:formatCode>"FY "yyyy</c:formatCode>
                <c:ptCount val="4"/>
                <c:pt idx="0">
                  <c:v>43646</c:v>
                </c:pt>
                <c:pt idx="1">
                  <c:v>44012</c:v>
                </c:pt>
                <c:pt idx="2">
                  <c:v>44377</c:v>
                </c:pt>
                <c:pt idx="3">
                  <c:v>44742</c:v>
                </c:pt>
              </c:numCache>
            </c:numRef>
          </c:cat>
          <c:val>
            <c:numRef>
              <c:f>('Segmented Business Analysis'!$C$113:$D$113,'Segmented Business Analysis'!$G$113:$K$113)</c:f>
              <c:numCache>
                <c:formatCode>#,##0</c:formatCode>
                <c:ptCount val="4"/>
                <c:pt idx="0">
                  <c:v>0</c:v>
                </c:pt>
                <c:pt idx="1">
                  <c:v>0</c:v>
                </c:pt>
                <c:pt idx="2">
                  <c:v>0</c:v>
                </c:pt>
                <c:pt idx="3">
                  <c:v>0</c:v>
                </c:pt>
              </c:numCache>
            </c:numRef>
          </c:val>
          <c:extLst>
            <c:ext xmlns:c16="http://schemas.microsoft.com/office/drawing/2014/chart" uri="{C3380CC4-5D6E-409C-BE32-E72D297353CC}">
              <c16:uniqueId val="{00000002-F14A-415C-B9AA-69D2188EBBA8}"/>
            </c:ext>
          </c:extLst>
        </c:ser>
        <c:ser>
          <c:idx val="3"/>
          <c:order val="3"/>
          <c:tx>
            <c:strRef>
              <c:f>'Segmented Business Analysis'!$A$121</c:f>
              <c:strCache>
                <c:ptCount val="1"/>
                <c:pt idx="0">
                  <c:v>Other Non-Housing business </c:v>
                </c:pt>
              </c:strCache>
            </c:strRef>
          </c:tx>
          <c:invertIfNegative val="0"/>
          <c:cat>
            <c:numRef>
              <c:f>('Segmented Business Analysis'!$C$11:$D$11,'Segmented Business Analysis'!$G$11:$K$11)</c:f>
              <c:numCache>
                <c:formatCode>"FY "yyyy</c:formatCode>
                <c:ptCount val="4"/>
                <c:pt idx="0">
                  <c:v>43646</c:v>
                </c:pt>
                <c:pt idx="1">
                  <c:v>44012</c:v>
                </c:pt>
                <c:pt idx="2">
                  <c:v>44377</c:v>
                </c:pt>
                <c:pt idx="3">
                  <c:v>44742</c:v>
                </c:pt>
              </c:numCache>
            </c:numRef>
          </c:cat>
          <c:val>
            <c:numRef>
              <c:f>('Segmented Business Analysis'!$C$141:$D$141,'Segmented Business Analysis'!$G$141:$K$141)</c:f>
              <c:numCache>
                <c:formatCode>#,##0</c:formatCode>
                <c:ptCount val="4"/>
                <c:pt idx="0">
                  <c:v>0</c:v>
                </c:pt>
                <c:pt idx="1">
                  <c:v>0</c:v>
                </c:pt>
                <c:pt idx="2">
                  <c:v>0</c:v>
                </c:pt>
                <c:pt idx="3">
                  <c:v>0</c:v>
                </c:pt>
              </c:numCache>
            </c:numRef>
          </c:val>
          <c:extLst>
            <c:ext xmlns:c16="http://schemas.microsoft.com/office/drawing/2014/chart" uri="{C3380CC4-5D6E-409C-BE32-E72D297353CC}">
              <c16:uniqueId val="{00000003-F14A-415C-B9AA-69D2188EBBA8}"/>
            </c:ext>
          </c:extLst>
        </c:ser>
        <c:dLbls>
          <c:showLegendKey val="0"/>
          <c:showVal val="0"/>
          <c:showCatName val="0"/>
          <c:showSerName val="0"/>
          <c:showPercent val="0"/>
          <c:showBubbleSize val="0"/>
        </c:dLbls>
        <c:gapWidth val="150"/>
        <c:overlap val="100"/>
        <c:axId val="113619328"/>
        <c:axId val="113620864"/>
      </c:barChart>
      <c:catAx>
        <c:axId val="11361932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3620864"/>
        <c:crosses val="autoZero"/>
        <c:auto val="0"/>
        <c:lblAlgn val="ctr"/>
        <c:lblOffset val="100"/>
        <c:noMultiLvlLbl val="0"/>
      </c:catAx>
      <c:valAx>
        <c:axId val="113620864"/>
        <c:scaling>
          <c:orientation val="minMax"/>
        </c:scaling>
        <c:delete val="0"/>
        <c:axPos val="l"/>
        <c:majorGridlines/>
        <c:numFmt formatCode="#,##0" sourceLinked="0"/>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3619328"/>
        <c:crosses val="autoZero"/>
        <c:crossBetween val="between"/>
        <c:dispUnits>
          <c:builtInUnit val="thousands"/>
          <c:dispUnitsLbl>
            <c:layout>
              <c:manualLayout>
                <c:xMode val="edge"/>
                <c:yMode val="edge"/>
                <c:x val="0"/>
                <c:y val="8.4288671233169021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8.3411491183131001E-2"/>
          <c:y val="0.94339876140525558"/>
          <c:w val="0.88284971566864479"/>
          <c:h val="4.0880612994227752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Calibri"/>
                <a:ea typeface="Calibri"/>
                <a:cs typeface="Calibri"/>
              </a:defRPr>
            </a:pPr>
            <a:r>
              <a:rPr lang="en-AU"/>
              <a:t>Operating revenue breakdown</a:t>
            </a:r>
          </a:p>
        </c:rich>
      </c:tx>
      <c:overlay val="0"/>
      <c:spPr>
        <a:noFill/>
        <a:ln w="25400">
          <a:noFill/>
        </a:ln>
      </c:spPr>
    </c:title>
    <c:autoTitleDeleted val="0"/>
    <c:plotArea>
      <c:layout>
        <c:manualLayout>
          <c:layoutTarget val="inner"/>
          <c:xMode val="edge"/>
          <c:yMode val="edge"/>
          <c:x val="8.0890902788094882E-2"/>
          <c:y val="9.8830675778283986E-2"/>
          <c:w val="0.90181349972762836"/>
          <c:h val="0.72826526524731106"/>
        </c:manualLayout>
      </c:layout>
      <c:barChart>
        <c:barDir val="col"/>
        <c:grouping val="stacked"/>
        <c:varyColors val="0"/>
        <c:ser>
          <c:idx val="0"/>
          <c:order val="0"/>
          <c:tx>
            <c:strRef>
              <c:f>'Consolidated Business Analysis'!$A$15</c:f>
              <c:strCache>
                <c:ptCount val="1"/>
                <c:pt idx="0">
                  <c:v>Rent revenue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Analysis'!$C$15:$D$15,'Consolidated Business Analysis'!$G$15:$K$15)</c:f>
              <c:numCache>
                <c:formatCode>#,##0</c:formatCode>
                <c:ptCount val="4"/>
                <c:pt idx="0">
                  <c:v>0</c:v>
                </c:pt>
                <c:pt idx="1">
                  <c:v>0</c:v>
                </c:pt>
                <c:pt idx="2">
                  <c:v>0</c:v>
                </c:pt>
                <c:pt idx="3">
                  <c:v>0</c:v>
                </c:pt>
              </c:numCache>
            </c:numRef>
          </c:val>
          <c:extLst>
            <c:ext xmlns:c16="http://schemas.microsoft.com/office/drawing/2014/chart" uri="{C3380CC4-5D6E-409C-BE32-E72D297353CC}">
              <c16:uniqueId val="{00000000-C57F-4C7C-AD7C-C7771B244EA9}"/>
            </c:ext>
          </c:extLst>
        </c:ser>
        <c:ser>
          <c:idx val="1"/>
          <c:order val="1"/>
          <c:tx>
            <c:strRef>
              <c:f>'Consolidated Business Analysis'!$A$16</c:f>
              <c:strCache>
                <c:ptCount val="1"/>
                <c:pt idx="0">
                  <c:v>Operating grants</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Analysis'!$C$16:$D$16,'Consolidated Business Analysis'!$G$16:$K$16)</c:f>
              <c:numCache>
                <c:formatCode>#,##0</c:formatCode>
                <c:ptCount val="4"/>
                <c:pt idx="0">
                  <c:v>0</c:v>
                </c:pt>
                <c:pt idx="1">
                  <c:v>0</c:v>
                </c:pt>
                <c:pt idx="2">
                  <c:v>0</c:v>
                </c:pt>
                <c:pt idx="3">
                  <c:v>0</c:v>
                </c:pt>
              </c:numCache>
            </c:numRef>
          </c:val>
          <c:extLst>
            <c:ext xmlns:c16="http://schemas.microsoft.com/office/drawing/2014/chart" uri="{C3380CC4-5D6E-409C-BE32-E72D297353CC}">
              <c16:uniqueId val="{00000001-C57F-4C7C-AD7C-C7771B244EA9}"/>
            </c:ext>
          </c:extLst>
        </c:ser>
        <c:ser>
          <c:idx val="2"/>
          <c:order val="2"/>
          <c:tx>
            <c:strRef>
              <c:f>'Consolidated Business Analysis'!$A$18</c:f>
              <c:strCache>
                <c:ptCount val="1"/>
                <c:pt idx="0">
                  <c:v>NRAS subsidy</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Analysis'!$C$18:$D$18,'Consolidated Business Analysis'!$G$18:$K$18)</c:f>
              <c:numCache>
                <c:formatCode>#,##0</c:formatCode>
                <c:ptCount val="4"/>
                <c:pt idx="0">
                  <c:v>0</c:v>
                </c:pt>
                <c:pt idx="1">
                  <c:v>0</c:v>
                </c:pt>
                <c:pt idx="2">
                  <c:v>0</c:v>
                </c:pt>
                <c:pt idx="3">
                  <c:v>0</c:v>
                </c:pt>
              </c:numCache>
            </c:numRef>
          </c:val>
          <c:extLst>
            <c:ext xmlns:c16="http://schemas.microsoft.com/office/drawing/2014/chart" uri="{C3380CC4-5D6E-409C-BE32-E72D297353CC}">
              <c16:uniqueId val="{00000002-C57F-4C7C-AD7C-C7771B244EA9}"/>
            </c:ext>
          </c:extLst>
        </c:ser>
        <c:ser>
          <c:idx val="3"/>
          <c:order val="3"/>
          <c:tx>
            <c:strRef>
              <c:f>'Consolidated Business Analysis'!$A$20</c:f>
              <c:strCache>
                <c:ptCount val="1"/>
                <c:pt idx="0">
                  <c:v>Fees for service income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Analysis'!$C$20:$D$20,'Consolidated Business Analysis'!$G$20:$K$20)</c:f>
              <c:numCache>
                <c:formatCode>#,##0</c:formatCode>
                <c:ptCount val="4"/>
                <c:pt idx="0">
                  <c:v>0</c:v>
                </c:pt>
                <c:pt idx="1">
                  <c:v>0</c:v>
                </c:pt>
                <c:pt idx="2">
                  <c:v>0</c:v>
                </c:pt>
                <c:pt idx="3">
                  <c:v>0</c:v>
                </c:pt>
              </c:numCache>
            </c:numRef>
          </c:val>
          <c:extLst>
            <c:ext xmlns:c16="http://schemas.microsoft.com/office/drawing/2014/chart" uri="{C3380CC4-5D6E-409C-BE32-E72D297353CC}">
              <c16:uniqueId val="{00000003-C57F-4C7C-AD7C-C7771B244EA9}"/>
            </c:ext>
          </c:extLst>
        </c:ser>
        <c:ser>
          <c:idx val="4"/>
          <c:order val="4"/>
          <c:tx>
            <c:strRef>
              <c:f>'Consolidated Business Analysis'!$A$21</c:f>
              <c:strCache>
                <c:ptCount val="1"/>
                <c:pt idx="0">
                  <c:v>Other revenue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Analysis'!$C$21:$D$21,'Consolidated Business Analysis'!$G$21:$K$21)</c:f>
              <c:numCache>
                <c:formatCode>#,##0</c:formatCode>
                <c:ptCount val="4"/>
                <c:pt idx="0">
                  <c:v>0</c:v>
                </c:pt>
                <c:pt idx="1">
                  <c:v>0</c:v>
                </c:pt>
                <c:pt idx="2">
                  <c:v>0</c:v>
                </c:pt>
                <c:pt idx="3">
                  <c:v>0</c:v>
                </c:pt>
              </c:numCache>
            </c:numRef>
          </c:val>
          <c:extLst>
            <c:ext xmlns:c16="http://schemas.microsoft.com/office/drawing/2014/chart" uri="{C3380CC4-5D6E-409C-BE32-E72D297353CC}">
              <c16:uniqueId val="{00000004-C57F-4C7C-AD7C-C7771B244EA9}"/>
            </c:ext>
          </c:extLst>
        </c:ser>
        <c:dLbls>
          <c:showLegendKey val="0"/>
          <c:showVal val="0"/>
          <c:showCatName val="0"/>
          <c:showSerName val="0"/>
          <c:showPercent val="0"/>
          <c:showBubbleSize val="0"/>
        </c:dLbls>
        <c:gapWidth val="150"/>
        <c:overlap val="100"/>
        <c:axId val="114068864"/>
        <c:axId val="114074752"/>
      </c:barChart>
      <c:catAx>
        <c:axId val="114068864"/>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74752"/>
        <c:crosses val="autoZero"/>
        <c:auto val="0"/>
        <c:lblAlgn val="ctr"/>
        <c:lblOffset val="100"/>
        <c:noMultiLvlLbl val="0"/>
      </c:catAx>
      <c:valAx>
        <c:axId val="114074752"/>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68864"/>
        <c:crosses val="autoZero"/>
        <c:crossBetween val="between"/>
        <c:dispUnits>
          <c:builtInUnit val="thousands"/>
          <c:dispUnitsLbl>
            <c:layout>
              <c:manualLayout>
                <c:xMode val="edge"/>
                <c:yMode val="edge"/>
                <c:x val="2.3646808299905504E-5"/>
                <c:y val="9.5793470007593015E-2"/>
              </c:manualLayout>
            </c:layout>
            <c:spPr>
              <a:noFill/>
              <a:ln w="25400">
                <a:noFill/>
              </a:ln>
            </c:spPr>
            <c:txPr>
              <a:bodyPr rot="-5400000" vert="horz"/>
              <a:lstStyle/>
              <a:p>
                <a:pPr algn="ctr">
                  <a:defRPr sz="9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15262186240148645"/>
          <c:y val="0.90845324231905866"/>
          <c:w val="0.7603003206748894"/>
          <c:h val="4.5774775775766531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expense breakdown</a:t>
            </a:r>
          </a:p>
        </c:rich>
      </c:tx>
      <c:overlay val="0"/>
      <c:spPr>
        <a:noFill/>
        <a:ln w="25400">
          <a:noFill/>
        </a:ln>
      </c:spPr>
    </c:title>
    <c:autoTitleDeleted val="0"/>
    <c:plotArea>
      <c:layout>
        <c:manualLayout>
          <c:layoutTarget val="inner"/>
          <c:xMode val="edge"/>
          <c:yMode val="edge"/>
          <c:x val="4.5774700354290862E-2"/>
          <c:y val="8.9361702127659579E-2"/>
          <c:w val="0.93427337133373145"/>
          <c:h val="0.62340425531914889"/>
        </c:manualLayout>
      </c:layout>
      <c:barChart>
        <c:barDir val="col"/>
        <c:grouping val="stacked"/>
        <c:varyColors val="0"/>
        <c:ser>
          <c:idx val="0"/>
          <c:order val="0"/>
          <c:tx>
            <c:strRef>
              <c:f>'Consolidated Business Analysis'!$A$25</c:f>
              <c:strCache>
                <c:ptCount val="1"/>
                <c:pt idx="0">
                  <c:v>Property expenses</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Analysis'!$C$25:$D$25,'Consolidated Business Analysis'!$G$25:$K$25)</c:f>
              <c:numCache>
                <c:formatCode>#,##0</c:formatCode>
                <c:ptCount val="4"/>
                <c:pt idx="0">
                  <c:v>0</c:v>
                </c:pt>
                <c:pt idx="1">
                  <c:v>0</c:v>
                </c:pt>
                <c:pt idx="2">
                  <c:v>0</c:v>
                </c:pt>
                <c:pt idx="3">
                  <c:v>0</c:v>
                </c:pt>
              </c:numCache>
            </c:numRef>
          </c:val>
          <c:extLst>
            <c:ext xmlns:c16="http://schemas.microsoft.com/office/drawing/2014/chart" uri="{C3380CC4-5D6E-409C-BE32-E72D297353CC}">
              <c16:uniqueId val="{00000000-C625-4EF7-92E8-C42AFC9727EE}"/>
            </c:ext>
          </c:extLst>
        </c:ser>
        <c:ser>
          <c:idx val="1"/>
          <c:order val="1"/>
          <c:tx>
            <c:strRef>
              <c:f>'Consolidated Business Analysis'!$A$26</c:f>
              <c:strCache>
                <c:ptCount val="1"/>
                <c:pt idx="0">
                  <c:v>Responsive maintenance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Analysis'!$C$26:$D$26,'Consolidated Business Analysis'!$G$26:$K$26)</c:f>
              <c:numCache>
                <c:formatCode>#,##0</c:formatCode>
                <c:ptCount val="4"/>
                <c:pt idx="0">
                  <c:v>0</c:v>
                </c:pt>
                <c:pt idx="1">
                  <c:v>0</c:v>
                </c:pt>
                <c:pt idx="2">
                  <c:v>0</c:v>
                </c:pt>
                <c:pt idx="3">
                  <c:v>0</c:v>
                </c:pt>
              </c:numCache>
            </c:numRef>
          </c:val>
          <c:extLst>
            <c:ext xmlns:c16="http://schemas.microsoft.com/office/drawing/2014/chart" uri="{C3380CC4-5D6E-409C-BE32-E72D297353CC}">
              <c16:uniqueId val="{00000001-C625-4EF7-92E8-C42AFC9727EE}"/>
            </c:ext>
          </c:extLst>
        </c:ser>
        <c:ser>
          <c:idx val="2"/>
          <c:order val="2"/>
          <c:tx>
            <c:strRef>
              <c:f>'Consolidated Business Analysis'!$A$27</c:f>
              <c:strCache>
                <c:ptCount val="1"/>
                <c:pt idx="0">
                  <c:v>Non-capitalised planned maintenance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Analysis'!$C$27:$D$27,'Consolidated Business Analysis'!$G$27:$K$27)</c:f>
              <c:numCache>
                <c:formatCode>#,##0</c:formatCode>
                <c:ptCount val="4"/>
                <c:pt idx="0">
                  <c:v>0</c:v>
                </c:pt>
                <c:pt idx="1">
                  <c:v>0</c:v>
                </c:pt>
                <c:pt idx="2">
                  <c:v>0</c:v>
                </c:pt>
                <c:pt idx="3">
                  <c:v>0</c:v>
                </c:pt>
              </c:numCache>
            </c:numRef>
          </c:val>
          <c:extLst>
            <c:ext xmlns:c16="http://schemas.microsoft.com/office/drawing/2014/chart" uri="{C3380CC4-5D6E-409C-BE32-E72D297353CC}">
              <c16:uniqueId val="{00000002-C625-4EF7-92E8-C42AFC9727EE}"/>
            </c:ext>
          </c:extLst>
        </c:ser>
        <c:ser>
          <c:idx val="3"/>
          <c:order val="3"/>
          <c:tx>
            <c:strRef>
              <c:f>'Consolidated Business Analysis'!$A$28</c:f>
              <c:strCache>
                <c:ptCount val="1"/>
                <c:pt idx="0">
                  <c:v>Employee expenses (including employee benefits)</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Analysis'!$C$28:$D$28,'Consolidated Business Analysis'!$G$28:$K$28)</c:f>
              <c:numCache>
                <c:formatCode>#,##0</c:formatCode>
                <c:ptCount val="4"/>
                <c:pt idx="0">
                  <c:v>0</c:v>
                </c:pt>
                <c:pt idx="1">
                  <c:v>0</c:v>
                </c:pt>
                <c:pt idx="2">
                  <c:v>0</c:v>
                </c:pt>
                <c:pt idx="3">
                  <c:v>0</c:v>
                </c:pt>
              </c:numCache>
            </c:numRef>
          </c:val>
          <c:extLst>
            <c:ext xmlns:c16="http://schemas.microsoft.com/office/drawing/2014/chart" uri="{C3380CC4-5D6E-409C-BE32-E72D297353CC}">
              <c16:uniqueId val="{00000003-C625-4EF7-92E8-C42AFC9727EE}"/>
            </c:ext>
          </c:extLst>
        </c:ser>
        <c:ser>
          <c:idx val="5"/>
          <c:order val="4"/>
          <c:tx>
            <c:strRef>
              <c:f>'Consolidated Business Analysis'!$A$29</c:f>
              <c:strCache>
                <c:ptCount val="1"/>
                <c:pt idx="0">
                  <c:v>Corporate overhead</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Analysis'!$C$29:$D$29,'Consolidated Business Analysis'!$G$29:$K$29)</c:f>
              <c:numCache>
                <c:formatCode>#,##0</c:formatCode>
                <c:ptCount val="4"/>
                <c:pt idx="0">
                  <c:v>0</c:v>
                </c:pt>
                <c:pt idx="1">
                  <c:v>0</c:v>
                </c:pt>
                <c:pt idx="2">
                  <c:v>0</c:v>
                </c:pt>
                <c:pt idx="3">
                  <c:v>0</c:v>
                </c:pt>
              </c:numCache>
            </c:numRef>
          </c:val>
          <c:extLst>
            <c:ext xmlns:c16="http://schemas.microsoft.com/office/drawing/2014/chart" uri="{C3380CC4-5D6E-409C-BE32-E72D297353CC}">
              <c16:uniqueId val="{00000004-C625-4EF7-92E8-C42AFC9727EE}"/>
            </c:ext>
          </c:extLst>
        </c:ser>
        <c:ser>
          <c:idx val="4"/>
          <c:order val="5"/>
          <c:tx>
            <c:strRef>
              <c:f>'Consolidated Business Analysis'!$A$30</c:f>
              <c:strCache>
                <c:ptCount val="1"/>
                <c:pt idx="0">
                  <c:v>Bad debts</c:v>
                </c:pt>
              </c:strCache>
            </c:strRef>
          </c:tx>
          <c:invertIfNegative val="0"/>
          <c:val>
            <c:numRef>
              <c:f>('Consolidated Business Analysis'!$C$30:$D$30,'Consolidated Business Analysis'!$G$30:$K$30)</c:f>
              <c:numCache>
                <c:formatCode>#,##0</c:formatCode>
                <c:ptCount val="4"/>
                <c:pt idx="0">
                  <c:v>0</c:v>
                </c:pt>
                <c:pt idx="1">
                  <c:v>0</c:v>
                </c:pt>
                <c:pt idx="2">
                  <c:v>0</c:v>
                </c:pt>
                <c:pt idx="3">
                  <c:v>0</c:v>
                </c:pt>
              </c:numCache>
            </c:numRef>
          </c:val>
          <c:extLst>
            <c:ext xmlns:c16="http://schemas.microsoft.com/office/drawing/2014/chart" uri="{C3380CC4-5D6E-409C-BE32-E72D297353CC}">
              <c16:uniqueId val="{00000005-C625-4EF7-92E8-C42AFC9727EE}"/>
            </c:ext>
          </c:extLst>
        </c:ser>
        <c:ser>
          <c:idx val="6"/>
          <c:order val="6"/>
          <c:tx>
            <c:strRef>
              <c:f>'Consolidated Business Analysis'!$A$31</c:f>
              <c:strCache>
                <c:ptCount val="1"/>
                <c:pt idx="0">
                  <c:v>Other expenses</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Analysis'!$C$31:$D$31,'Consolidated Business Analysis'!$G$31:$K$31)</c:f>
              <c:numCache>
                <c:formatCode>#,##0</c:formatCode>
                <c:ptCount val="4"/>
                <c:pt idx="0">
                  <c:v>0</c:v>
                </c:pt>
                <c:pt idx="1">
                  <c:v>0</c:v>
                </c:pt>
                <c:pt idx="2">
                  <c:v>0</c:v>
                </c:pt>
                <c:pt idx="3">
                  <c:v>0</c:v>
                </c:pt>
              </c:numCache>
            </c:numRef>
          </c:val>
          <c:extLst>
            <c:ext xmlns:c16="http://schemas.microsoft.com/office/drawing/2014/chart" uri="{C3380CC4-5D6E-409C-BE32-E72D297353CC}">
              <c16:uniqueId val="{00000006-C625-4EF7-92E8-C42AFC9727EE}"/>
            </c:ext>
          </c:extLst>
        </c:ser>
        <c:dLbls>
          <c:showLegendKey val="0"/>
          <c:showVal val="0"/>
          <c:showCatName val="0"/>
          <c:showSerName val="0"/>
          <c:showPercent val="0"/>
          <c:showBubbleSize val="0"/>
        </c:dLbls>
        <c:gapWidth val="150"/>
        <c:overlap val="100"/>
        <c:axId val="117555968"/>
        <c:axId val="117557504"/>
      </c:barChart>
      <c:catAx>
        <c:axId val="11755596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7504"/>
        <c:crosses val="autoZero"/>
        <c:auto val="0"/>
        <c:lblAlgn val="ctr"/>
        <c:lblOffset val="100"/>
        <c:noMultiLvlLbl val="0"/>
      </c:catAx>
      <c:valAx>
        <c:axId val="117557504"/>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5968"/>
        <c:crosses val="autoZero"/>
        <c:crossBetween val="between"/>
        <c:dispUnits>
          <c:builtInUnit val="thousands"/>
          <c:dispUnitsLbl>
            <c:layout>
              <c:manualLayout>
                <c:xMode val="edge"/>
                <c:yMode val="edge"/>
                <c:x val="4.5615405340768361E-4"/>
                <c:y val="9.077232367230692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9.7337060982394183E-2"/>
          <c:y val="0.81445073415645031"/>
          <c:w val="0.85314639606919718"/>
          <c:h val="0.11970369827528107"/>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results</a:t>
            </a:r>
          </a:p>
        </c:rich>
      </c:tx>
      <c:overlay val="0"/>
      <c:spPr>
        <a:noFill/>
        <a:ln w="25400">
          <a:noFill/>
        </a:ln>
      </c:spPr>
    </c:title>
    <c:autoTitleDeleted val="0"/>
    <c:plotArea>
      <c:layout>
        <c:manualLayout>
          <c:layoutTarget val="inner"/>
          <c:xMode val="edge"/>
          <c:yMode val="edge"/>
          <c:x val="4.3224323721526653E-2"/>
          <c:y val="8.1206496519721574E-2"/>
          <c:w val="0.93808464725367313"/>
          <c:h val="0.70997679814385151"/>
        </c:manualLayout>
      </c:layout>
      <c:lineChart>
        <c:grouping val="standard"/>
        <c:varyColors val="0"/>
        <c:ser>
          <c:idx val="0"/>
          <c:order val="0"/>
          <c:tx>
            <c:strRef>
              <c:f>'Consolidated Business Analysis'!$A$54</c:f>
              <c:strCache>
                <c:ptCount val="1"/>
                <c:pt idx="0">
                  <c:v>Operating EBITDA</c:v>
                </c:pt>
              </c:strCache>
            </c:strRef>
          </c:tx>
          <c:marker>
            <c:symbol val="none"/>
          </c:marker>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Analysis'!$C$54:$D$54,'Consolidated Business Analysis'!$G$54:$K$54)</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61BD-45B8-A27C-333422DE7C64}"/>
            </c:ext>
          </c:extLst>
        </c:ser>
        <c:ser>
          <c:idx val="1"/>
          <c:order val="1"/>
          <c:tx>
            <c:strRef>
              <c:f>'Consolidated Business Analysis'!$A$55</c:f>
              <c:strCache>
                <c:ptCount val="1"/>
                <c:pt idx="0">
                  <c:v>Operating EBIT</c:v>
                </c:pt>
              </c:strCache>
            </c:strRef>
          </c:tx>
          <c:marker>
            <c:symbol val="none"/>
          </c:marker>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Analysis'!$C$55:$D$55,'Consolidated Business Analysis'!$G$55:$K$55)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61BD-45B8-A27C-333422DE7C64}"/>
            </c:ext>
          </c:extLst>
        </c:ser>
        <c:ser>
          <c:idx val="2"/>
          <c:order val="2"/>
          <c:tx>
            <c:strRef>
              <c:f>'Consolidated Business Analysis'!$A$56</c:f>
              <c:strCache>
                <c:ptCount val="1"/>
                <c:pt idx="0">
                  <c:v>Net Operating Surplus</c:v>
                </c:pt>
              </c:strCache>
            </c:strRef>
          </c:tx>
          <c:marker>
            <c:symbol val="none"/>
          </c:marker>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Analysis'!$C$56:$D$56,'Consolidated Business Analysis'!$G$56:$K$56)</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2-61BD-45B8-A27C-333422DE7C64}"/>
            </c:ext>
          </c:extLst>
        </c:ser>
        <c:dLbls>
          <c:showLegendKey val="0"/>
          <c:showVal val="0"/>
          <c:showCatName val="0"/>
          <c:showSerName val="0"/>
          <c:showPercent val="0"/>
          <c:showBubbleSize val="0"/>
        </c:dLbls>
        <c:smooth val="0"/>
        <c:axId val="117335552"/>
        <c:axId val="117337088"/>
      </c:lineChart>
      <c:catAx>
        <c:axId val="11733555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7088"/>
        <c:crosses val="autoZero"/>
        <c:auto val="0"/>
        <c:lblAlgn val="ctr"/>
        <c:lblOffset val="100"/>
        <c:noMultiLvlLbl val="0"/>
      </c:catAx>
      <c:valAx>
        <c:axId val="117337088"/>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5552"/>
        <c:crosses val="autoZero"/>
        <c:crossBetween val="between"/>
        <c:dispUnits>
          <c:builtInUnit val="thousands"/>
          <c:dispUnitsLbl>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r"/>
      <c:layout>
        <c:manualLayout>
          <c:xMode val="edge"/>
          <c:yMode val="edge"/>
          <c:x val="0.22831055318710602"/>
          <c:y val="0.92294068334993029"/>
          <c:w val="0.57351610960601052"/>
          <c:h val="4.6595063625433378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Efficiency ratios</a:t>
            </a:r>
          </a:p>
        </c:rich>
      </c:tx>
      <c:overlay val="0"/>
      <c:spPr>
        <a:noFill/>
        <a:ln w="25400">
          <a:noFill/>
        </a:ln>
      </c:spPr>
    </c:title>
    <c:autoTitleDeleted val="0"/>
    <c:plotArea>
      <c:layout>
        <c:manualLayout>
          <c:layoutTarget val="inner"/>
          <c:xMode val="edge"/>
          <c:yMode val="edge"/>
          <c:x val="6.1475583541988718E-2"/>
          <c:y val="9.8623963661083155E-2"/>
          <c:w val="0.86344361304437189"/>
          <c:h val="0.65800976782614173"/>
        </c:manualLayout>
      </c:layout>
      <c:lineChart>
        <c:grouping val="standard"/>
        <c:varyColors val="0"/>
        <c:ser>
          <c:idx val="1"/>
          <c:order val="1"/>
          <c:tx>
            <c:strRef>
              <c:f>Ratios!$A$31</c:f>
              <c:strCache>
                <c:ptCount val="1"/>
                <c:pt idx="0">
                  <c:v>Total non-capitalised planned maintenance per housing unit ($)</c:v>
                </c:pt>
              </c:strCache>
            </c:strRef>
          </c:tx>
          <c:marker>
            <c:symbol val="none"/>
          </c:marker>
          <c:cat>
            <c:numRef>
              <c:f>Ratios!$C$12:$M$12</c:f>
              <c:numCache>
                <c:formatCode>"FY "yyyy</c:formatCode>
                <c:ptCount val="4"/>
                <c:pt idx="0">
                  <c:v>43646</c:v>
                </c:pt>
                <c:pt idx="1">
                  <c:v>44012</c:v>
                </c:pt>
                <c:pt idx="2">
                  <c:v>44377</c:v>
                </c:pt>
                <c:pt idx="3">
                  <c:v>44742</c:v>
                </c:pt>
              </c:numCache>
            </c:numRef>
          </c:cat>
          <c:val>
            <c:numRef>
              <c:f>Ratios!$C$31:$I$31</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0-1CE4-4297-B2B1-4F8A8B8EBD88}"/>
            </c:ext>
          </c:extLst>
        </c:ser>
        <c:ser>
          <c:idx val="2"/>
          <c:order val="2"/>
          <c:tx>
            <c:strRef>
              <c:f>Ratios!$A$29</c:f>
              <c:strCache>
                <c:ptCount val="1"/>
                <c:pt idx="0">
                  <c:v>Total responsive maintenance per housing unit ($)</c:v>
                </c:pt>
              </c:strCache>
            </c:strRef>
          </c:tx>
          <c:marker>
            <c:symbol val="none"/>
          </c:marker>
          <c:cat>
            <c:numRef>
              <c:f>Ratios!$C$12:$M$12</c:f>
              <c:numCache>
                <c:formatCode>"FY "yyyy</c:formatCode>
                <c:ptCount val="4"/>
                <c:pt idx="0">
                  <c:v>43646</c:v>
                </c:pt>
                <c:pt idx="1">
                  <c:v>44012</c:v>
                </c:pt>
                <c:pt idx="2">
                  <c:v>44377</c:v>
                </c:pt>
                <c:pt idx="3">
                  <c:v>44742</c:v>
                </c:pt>
              </c:numCache>
            </c:numRef>
          </c:cat>
          <c:val>
            <c:numRef>
              <c:f>Ratios!$C$29:$I$29</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1-1CE4-4297-B2B1-4F8A8B8EBD88}"/>
            </c:ext>
          </c:extLst>
        </c:ser>
        <c:ser>
          <c:idx val="3"/>
          <c:order val="3"/>
          <c:tx>
            <c:strRef>
              <c:f>Ratios!$A$27</c:f>
              <c:strCache>
                <c:ptCount val="1"/>
                <c:pt idx="0">
                  <c:v>Total rental revenue per tenancy unit ($)</c:v>
                </c:pt>
              </c:strCache>
            </c:strRef>
          </c:tx>
          <c:spPr>
            <a:ln>
              <a:solidFill>
                <a:srgbClr val="FFC000"/>
              </a:solidFill>
            </a:ln>
          </c:spPr>
          <c:marker>
            <c:symbol val="none"/>
          </c:marker>
          <c:cat>
            <c:numRef>
              <c:f>Ratios!$C$12:$M$12</c:f>
              <c:numCache>
                <c:formatCode>"FY "yyyy</c:formatCode>
                <c:ptCount val="4"/>
                <c:pt idx="0">
                  <c:v>43646</c:v>
                </c:pt>
                <c:pt idx="1">
                  <c:v>44012</c:v>
                </c:pt>
                <c:pt idx="2">
                  <c:v>44377</c:v>
                </c:pt>
                <c:pt idx="3">
                  <c:v>44742</c:v>
                </c:pt>
              </c:numCache>
            </c:numRef>
          </c:cat>
          <c:val>
            <c:numRef>
              <c:f>Ratios!$C$27:$I$27</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2-1CE4-4297-B2B1-4F8A8B8EBD88}"/>
            </c:ext>
          </c:extLst>
        </c:ser>
        <c:dLbls>
          <c:showLegendKey val="0"/>
          <c:showVal val="0"/>
          <c:showCatName val="0"/>
          <c:showSerName val="0"/>
          <c:showPercent val="0"/>
          <c:showBubbleSize val="0"/>
        </c:dLbls>
        <c:marker val="1"/>
        <c:smooth val="0"/>
        <c:axId val="117407744"/>
        <c:axId val="117409280"/>
      </c:lineChart>
      <c:lineChart>
        <c:grouping val="standard"/>
        <c:varyColors val="0"/>
        <c:ser>
          <c:idx val="0"/>
          <c:order val="0"/>
          <c:tx>
            <c:strRef>
              <c:f>Ratios!$A$35</c:f>
              <c:strCache>
                <c:ptCount val="1"/>
                <c:pt idx="0">
                  <c:v>Employee expenses/ Number of FTE ($)</c:v>
                </c:pt>
              </c:strCache>
            </c:strRef>
          </c:tx>
          <c:spPr>
            <a:ln>
              <a:prstDash val="dash"/>
            </a:ln>
          </c:spPr>
          <c:marker>
            <c:symbol val="none"/>
          </c:marker>
          <c:cat>
            <c:numRef>
              <c:f>Ratios!$C$12:$M$12</c:f>
              <c:numCache>
                <c:formatCode>"FY "yyyy</c:formatCode>
                <c:ptCount val="4"/>
                <c:pt idx="0">
                  <c:v>43646</c:v>
                </c:pt>
                <c:pt idx="1">
                  <c:v>44012</c:v>
                </c:pt>
                <c:pt idx="2">
                  <c:v>44377</c:v>
                </c:pt>
                <c:pt idx="3">
                  <c:v>44742</c:v>
                </c:pt>
              </c:numCache>
            </c:numRef>
          </c:cat>
          <c:val>
            <c:numRef>
              <c:f>Ratios!$C$35:$I$35</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3-1CE4-4297-B2B1-4F8A8B8EBD88}"/>
            </c:ext>
          </c:extLst>
        </c:ser>
        <c:dLbls>
          <c:showLegendKey val="0"/>
          <c:showVal val="0"/>
          <c:showCatName val="0"/>
          <c:showSerName val="0"/>
          <c:showPercent val="0"/>
          <c:showBubbleSize val="0"/>
        </c:dLbls>
        <c:marker val="1"/>
        <c:smooth val="0"/>
        <c:axId val="117413376"/>
        <c:axId val="117411200"/>
      </c:lineChart>
      <c:catAx>
        <c:axId val="117407744"/>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09280"/>
        <c:crosses val="autoZero"/>
        <c:auto val="0"/>
        <c:lblAlgn val="ctr"/>
        <c:lblOffset val="100"/>
        <c:noMultiLvlLbl val="0"/>
      </c:catAx>
      <c:valAx>
        <c:axId val="117409280"/>
        <c:scaling>
          <c:orientation val="minMax"/>
        </c:scaling>
        <c:delete val="0"/>
        <c:axPos val="l"/>
        <c:majorGridlines/>
        <c:numFmt formatCode="_-* #,##0_-;\-* #,##0_-;_-* &quot;-&quot;??_-;_-@_-" sourceLinked="1"/>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7407744"/>
        <c:crosses val="autoZero"/>
        <c:crossBetween val="between"/>
        <c:dispUnits>
          <c:builtInUnit val="thousands"/>
          <c:dispUnitsLbl>
            <c:layout>
              <c:manualLayout>
                <c:xMode val="edge"/>
                <c:yMode val="edge"/>
                <c:x val="4.235677436872115E-5"/>
                <c:y val="9.9510703363914377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valAx>
        <c:axId val="117411200"/>
        <c:scaling>
          <c:orientation val="minMax"/>
        </c:scaling>
        <c:delete val="0"/>
        <c:axPos val="r"/>
        <c:numFmt formatCode="_-* #,##0_-;\-* #,##0_-;_-* &quot;-&quot;??_-;_-@_-" sourceLinked="1"/>
        <c:majorTickMark val="out"/>
        <c:minorTickMark val="none"/>
        <c:tickLblPos val="nextTo"/>
        <c:crossAx val="117413376"/>
        <c:crosses val="max"/>
        <c:crossBetween val="between"/>
        <c:dispUnits>
          <c:builtInUnit val="thousands"/>
          <c:dispUnitsLbl>
            <c:txPr>
              <a:bodyPr/>
              <a:lstStyle/>
              <a:p>
                <a:pPr>
                  <a:defRPr b="1" i="0" baseline="0"/>
                </a:pPr>
                <a:endParaRPr lang="en-US"/>
              </a:p>
            </c:txPr>
          </c:dispUnitsLbl>
        </c:dispUnits>
      </c:valAx>
      <c:dateAx>
        <c:axId val="117413376"/>
        <c:scaling>
          <c:orientation val="minMax"/>
        </c:scaling>
        <c:delete val="1"/>
        <c:axPos val="b"/>
        <c:numFmt formatCode="&quot;FY &quot;yyyy" sourceLinked="1"/>
        <c:majorTickMark val="out"/>
        <c:minorTickMark val="none"/>
        <c:tickLblPos val="nextTo"/>
        <c:crossAx val="117411200"/>
        <c:crosses val="autoZero"/>
        <c:auto val="1"/>
        <c:lblOffset val="100"/>
        <c:baseTimeUnit val="years"/>
      </c:dateAx>
      <c:spPr>
        <a:ln>
          <a:noFill/>
        </a:ln>
      </c:spPr>
    </c:plotArea>
    <c:legend>
      <c:legendPos val="r"/>
      <c:layout>
        <c:manualLayout>
          <c:xMode val="edge"/>
          <c:yMode val="edge"/>
          <c:x val="5.2968048339408609E-2"/>
          <c:y val="0.89734648986825682"/>
          <c:w val="0.89954357955719799"/>
          <c:h val="8.49558806975864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Liquidity</a:t>
            </a:r>
          </a:p>
        </c:rich>
      </c:tx>
      <c:overlay val="0"/>
      <c:spPr>
        <a:noFill/>
        <a:ln w="25400">
          <a:noFill/>
        </a:ln>
      </c:spPr>
    </c:title>
    <c:autoTitleDeleted val="0"/>
    <c:plotArea>
      <c:layout>
        <c:manualLayout>
          <c:layoutTarget val="inner"/>
          <c:xMode val="edge"/>
          <c:yMode val="edge"/>
          <c:x val="5.1341890315052506E-2"/>
          <c:y val="0.10046728971962617"/>
          <c:w val="0.9288214702450408"/>
          <c:h val="0.7009345794392523"/>
        </c:manualLayout>
      </c:layout>
      <c:lineChart>
        <c:grouping val="standard"/>
        <c:varyColors val="0"/>
        <c:ser>
          <c:idx val="0"/>
          <c:order val="0"/>
          <c:tx>
            <c:strRef>
              <c:f>Ratios!$A$14</c:f>
              <c:strCache>
                <c:ptCount val="1"/>
                <c:pt idx="0">
                  <c:v>Working Capital Ratio</c:v>
                </c:pt>
              </c:strCache>
            </c:strRef>
          </c:tx>
          <c:marker>
            <c:symbol val="none"/>
          </c:marker>
          <c:cat>
            <c:numRef>
              <c:f>Ratios!$C$12:$I$12</c:f>
              <c:numCache>
                <c:formatCode>"FY "yyyy</c:formatCode>
                <c:ptCount val="4"/>
                <c:pt idx="0">
                  <c:v>43646</c:v>
                </c:pt>
                <c:pt idx="1">
                  <c:v>44012</c:v>
                </c:pt>
                <c:pt idx="2">
                  <c:v>44377</c:v>
                </c:pt>
                <c:pt idx="3">
                  <c:v>44742</c:v>
                </c:pt>
              </c:numCache>
            </c:numRef>
          </c:cat>
          <c:val>
            <c:numRef>
              <c:f>Ratios!$C$14:$I$14</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0-4099-4EF4-9C32-B4D85D93D42E}"/>
            </c:ext>
          </c:extLst>
        </c:ser>
        <c:ser>
          <c:idx val="1"/>
          <c:order val="1"/>
          <c:tx>
            <c:strRef>
              <c:f>Ratios!$A$15</c:f>
              <c:strCache>
                <c:ptCount val="1"/>
                <c:pt idx="0">
                  <c:v>Amended Quick Ratio</c:v>
                </c:pt>
              </c:strCache>
            </c:strRef>
          </c:tx>
          <c:spPr>
            <a:ln>
              <a:solidFill>
                <a:schemeClr val="accent2">
                  <a:lumMod val="75000"/>
                </a:schemeClr>
              </a:solidFill>
            </a:ln>
          </c:spPr>
          <c:marker>
            <c:symbol val="none"/>
          </c:marker>
          <c:cat>
            <c:numRef>
              <c:f>Ratios!$C$12:$I$12</c:f>
              <c:numCache>
                <c:formatCode>"FY "yyyy</c:formatCode>
                <c:ptCount val="4"/>
                <c:pt idx="0">
                  <c:v>43646</c:v>
                </c:pt>
                <c:pt idx="1">
                  <c:v>44012</c:v>
                </c:pt>
                <c:pt idx="2">
                  <c:v>44377</c:v>
                </c:pt>
                <c:pt idx="3">
                  <c:v>44742</c:v>
                </c:pt>
              </c:numCache>
            </c:numRef>
          </c:cat>
          <c:val>
            <c:numRef>
              <c:f>Ratios!$C$15:$I$15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4099-4EF4-9C32-B4D85D93D42E}"/>
            </c:ext>
          </c:extLst>
        </c:ser>
        <c:dLbls>
          <c:showLegendKey val="0"/>
          <c:showVal val="0"/>
          <c:showCatName val="0"/>
          <c:showSerName val="0"/>
          <c:showPercent val="0"/>
          <c:showBubbleSize val="0"/>
        </c:dLbls>
        <c:smooth val="0"/>
        <c:axId val="117435392"/>
        <c:axId val="117465856"/>
      </c:lineChart>
      <c:catAx>
        <c:axId val="11743539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65856"/>
        <c:crosses val="autoZero"/>
        <c:auto val="0"/>
        <c:lblAlgn val="ctr"/>
        <c:lblOffset val="100"/>
        <c:noMultiLvlLbl val="0"/>
      </c:catAx>
      <c:valAx>
        <c:axId val="117465856"/>
        <c:scaling>
          <c:orientation val="minMax"/>
        </c:scaling>
        <c:delete val="0"/>
        <c:axPos val="l"/>
        <c:majorGridlines/>
        <c:numFmt formatCode="#,##0.0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35392"/>
        <c:crosses val="autoZero"/>
        <c:crossBetween val="between"/>
      </c:valAx>
    </c:plotArea>
    <c:legend>
      <c:legendPos val="r"/>
      <c:layout>
        <c:manualLayout>
          <c:xMode val="edge"/>
          <c:yMode val="edge"/>
          <c:x val="0.27372274968402044"/>
          <c:y val="0.90433212996389889"/>
          <c:w val="0.48631408527194286"/>
          <c:h val="7.9422382671480149E-2"/>
        </c:manualLayout>
      </c:layout>
      <c:overlay val="0"/>
      <c:txPr>
        <a:bodyPr/>
        <a:lstStyle/>
        <a:p>
          <a:pPr>
            <a:defRPr sz="775" b="1"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1"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Loan to valuation and interest cover ratios</a:t>
            </a:r>
          </a:p>
        </c:rich>
      </c:tx>
      <c:overlay val="0"/>
      <c:spPr>
        <a:noFill/>
        <a:ln w="25400">
          <a:noFill/>
        </a:ln>
      </c:spPr>
    </c:title>
    <c:autoTitleDeleted val="0"/>
    <c:plotArea>
      <c:layout>
        <c:manualLayout>
          <c:layoutTarget val="inner"/>
          <c:xMode val="edge"/>
          <c:yMode val="edge"/>
          <c:x val="5.1764735618529192E-2"/>
          <c:y val="9.9537262047123765E-2"/>
          <c:w val="0.92941229860541053"/>
          <c:h val="0.70370529447268892"/>
        </c:manualLayout>
      </c:layout>
      <c:lineChart>
        <c:grouping val="standard"/>
        <c:varyColors val="0"/>
        <c:ser>
          <c:idx val="1"/>
          <c:order val="1"/>
          <c:tx>
            <c:strRef>
              <c:f>Ratios!$A$42</c:f>
              <c:strCache>
                <c:ptCount val="1"/>
                <c:pt idx="0">
                  <c:v>Loan to Valuation Ratio - Based on cost of housing assets</c:v>
                </c:pt>
              </c:strCache>
            </c:strRef>
          </c:tx>
          <c:marker>
            <c:symbol val="none"/>
          </c:marker>
          <c:cat>
            <c:numRef>
              <c:f>Ratios!$C$12:$I$12</c:f>
              <c:numCache>
                <c:formatCode>"FY "yyyy</c:formatCode>
                <c:ptCount val="4"/>
                <c:pt idx="0">
                  <c:v>43646</c:v>
                </c:pt>
                <c:pt idx="1">
                  <c:v>44012</c:v>
                </c:pt>
                <c:pt idx="2">
                  <c:v>44377</c:v>
                </c:pt>
                <c:pt idx="3">
                  <c:v>44742</c:v>
                </c:pt>
              </c:numCache>
            </c:numRef>
          </c:cat>
          <c:val>
            <c:numRef>
              <c:f>Ratios!$C$42:$I$42</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BB04-48CA-87F2-206D77DF61DC}"/>
            </c:ext>
          </c:extLst>
        </c:ser>
        <c:ser>
          <c:idx val="2"/>
          <c:order val="2"/>
          <c:tx>
            <c:strRef>
              <c:f>Ratios!$A$44</c:f>
              <c:strCache>
                <c:ptCount val="1"/>
                <c:pt idx="0">
                  <c:v>Loan to Valuation Ratio - Based on WDV of housing assets</c:v>
                </c:pt>
              </c:strCache>
            </c:strRef>
          </c:tx>
          <c:spPr>
            <a:ln>
              <a:solidFill>
                <a:schemeClr val="accent2">
                  <a:lumMod val="75000"/>
                </a:schemeClr>
              </a:solidFill>
            </a:ln>
          </c:spPr>
          <c:marker>
            <c:symbol val="none"/>
          </c:marker>
          <c:cat>
            <c:numRef>
              <c:f>Ratios!$C$12:$I$12</c:f>
              <c:numCache>
                <c:formatCode>"FY "yyyy</c:formatCode>
                <c:ptCount val="4"/>
                <c:pt idx="0">
                  <c:v>43646</c:v>
                </c:pt>
                <c:pt idx="1">
                  <c:v>44012</c:v>
                </c:pt>
                <c:pt idx="2">
                  <c:v>44377</c:v>
                </c:pt>
                <c:pt idx="3">
                  <c:v>44742</c:v>
                </c:pt>
              </c:numCache>
            </c:numRef>
          </c:cat>
          <c:val>
            <c:numRef>
              <c:f>Ratios!$C$44:$I$44</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BB04-48CA-87F2-206D77DF61DC}"/>
            </c:ext>
          </c:extLst>
        </c:ser>
        <c:dLbls>
          <c:showLegendKey val="0"/>
          <c:showVal val="0"/>
          <c:showCatName val="0"/>
          <c:showSerName val="0"/>
          <c:showPercent val="0"/>
          <c:showBubbleSize val="0"/>
        </c:dLbls>
        <c:marker val="1"/>
        <c:smooth val="0"/>
        <c:axId val="117502720"/>
        <c:axId val="117504256"/>
      </c:lineChart>
      <c:lineChart>
        <c:grouping val="standard"/>
        <c:varyColors val="0"/>
        <c:ser>
          <c:idx val="0"/>
          <c:order val="0"/>
          <c:tx>
            <c:strRef>
              <c:f>Ratios!$A$18</c:f>
              <c:strCache>
                <c:ptCount val="1"/>
                <c:pt idx="0">
                  <c:v>Interest cover</c:v>
                </c:pt>
              </c:strCache>
            </c:strRef>
          </c:tx>
          <c:spPr>
            <a:ln>
              <a:solidFill>
                <a:schemeClr val="accent3">
                  <a:lumMod val="50000"/>
                </a:schemeClr>
              </a:solidFill>
              <a:prstDash val="dash"/>
            </a:ln>
          </c:spPr>
          <c:marker>
            <c:symbol val="none"/>
          </c:marker>
          <c:cat>
            <c:numRef>
              <c:f>Ratios!$C$12:$I$12</c:f>
              <c:numCache>
                <c:formatCode>"FY "yyyy</c:formatCode>
                <c:ptCount val="4"/>
                <c:pt idx="0">
                  <c:v>43646</c:v>
                </c:pt>
                <c:pt idx="1">
                  <c:v>44012</c:v>
                </c:pt>
                <c:pt idx="2">
                  <c:v>44377</c:v>
                </c:pt>
                <c:pt idx="3">
                  <c:v>44742</c:v>
                </c:pt>
              </c:numCache>
            </c:numRef>
          </c:cat>
          <c:val>
            <c:numRef>
              <c:f>Ratios!$C$18:$I$18</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2-BB04-48CA-87F2-206D77DF61DC}"/>
            </c:ext>
          </c:extLst>
        </c:ser>
        <c:dLbls>
          <c:showLegendKey val="0"/>
          <c:showVal val="0"/>
          <c:showCatName val="0"/>
          <c:showSerName val="0"/>
          <c:showPercent val="0"/>
          <c:showBubbleSize val="0"/>
        </c:dLbls>
        <c:marker val="1"/>
        <c:smooth val="0"/>
        <c:axId val="117585408"/>
        <c:axId val="117583872"/>
      </c:lineChart>
      <c:catAx>
        <c:axId val="117502720"/>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4256"/>
        <c:crosses val="autoZero"/>
        <c:auto val="0"/>
        <c:lblAlgn val="ctr"/>
        <c:lblOffset val="100"/>
        <c:noMultiLvlLbl val="0"/>
      </c:catAx>
      <c:valAx>
        <c:axId val="117504256"/>
        <c:scaling>
          <c:orientation val="minMax"/>
          <c:max val="0.5"/>
          <c:min val="0"/>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2720"/>
        <c:crosses val="autoZero"/>
        <c:crossBetween val="between"/>
      </c:valAx>
      <c:valAx>
        <c:axId val="117583872"/>
        <c:scaling>
          <c:orientation val="minMax"/>
        </c:scaling>
        <c:delete val="0"/>
        <c:axPos val="r"/>
        <c:numFmt formatCode="#,##0.00" sourceLinked="1"/>
        <c:majorTickMark val="out"/>
        <c:minorTickMark val="none"/>
        <c:tickLblPos val="nextTo"/>
        <c:crossAx val="117585408"/>
        <c:crosses val="max"/>
        <c:crossBetween val="between"/>
      </c:valAx>
      <c:dateAx>
        <c:axId val="117585408"/>
        <c:scaling>
          <c:orientation val="minMax"/>
        </c:scaling>
        <c:delete val="1"/>
        <c:axPos val="b"/>
        <c:numFmt formatCode="&quot;FY &quot;yyyy" sourceLinked="1"/>
        <c:majorTickMark val="out"/>
        <c:minorTickMark val="none"/>
        <c:tickLblPos val="nextTo"/>
        <c:crossAx val="117583872"/>
        <c:crosses val="autoZero"/>
        <c:auto val="1"/>
        <c:lblOffset val="100"/>
        <c:baseTimeUnit val="years"/>
      </c:dateAx>
    </c:plotArea>
    <c:legend>
      <c:legendPos val="r"/>
      <c:layout>
        <c:manualLayout>
          <c:xMode val="edge"/>
          <c:yMode val="edge"/>
          <c:x val="4.6918128543984E-2"/>
          <c:y val="0.90340089943524349"/>
          <c:w val="0.92456312130792018"/>
          <c:h val="8.76567209353008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4410075</xdr:colOff>
      <xdr:row>1</xdr:row>
      <xdr:rowOff>0</xdr:rowOff>
    </xdr:to>
    <xdr:pic>
      <xdr:nvPicPr>
        <xdr:cNvPr id="3" name="image1.png">
          <a:extLst>
            <a:ext uri="{FF2B5EF4-FFF2-40B4-BE49-F238E27FC236}">
              <a16:creationId xmlns:a16="http://schemas.microsoft.com/office/drawing/2014/main" id="{B4CEBB3B-45BD-43C0-9D1C-5DF644156C0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410075" cy="2000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525780</xdr:colOff>
      <xdr:row>1</xdr:row>
      <xdr:rowOff>7620</xdr:rowOff>
    </xdr:to>
    <xdr:pic>
      <xdr:nvPicPr>
        <xdr:cNvPr id="3" name="image1.png">
          <a:extLst>
            <a:ext uri="{FF2B5EF4-FFF2-40B4-BE49-F238E27FC236}">
              <a16:creationId xmlns:a16="http://schemas.microsoft.com/office/drawing/2014/main" id="{D4B331BE-ABAD-4853-AC56-44683D572D7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366260" cy="20193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457200</xdr:colOff>
      <xdr:row>1</xdr:row>
      <xdr:rowOff>0</xdr:rowOff>
    </xdr:to>
    <xdr:pic>
      <xdr:nvPicPr>
        <xdr:cNvPr id="3" name="image1.png">
          <a:extLst>
            <a:ext uri="{FF2B5EF4-FFF2-40B4-BE49-F238E27FC236}">
              <a16:creationId xmlns:a16="http://schemas.microsoft.com/office/drawing/2014/main" id="{9F77838A-6733-45FE-A685-04B1EAB0936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297680" cy="20040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1</xdr:row>
      <xdr:rowOff>9525</xdr:rowOff>
    </xdr:to>
    <xdr:pic>
      <xdr:nvPicPr>
        <xdr:cNvPr id="3" name="image1.png">
          <a:extLst>
            <a:ext uri="{FF2B5EF4-FFF2-40B4-BE49-F238E27FC236}">
              <a16:creationId xmlns:a16="http://schemas.microsoft.com/office/drawing/2014/main" id="{D13D7BB1-E4C2-47B5-8EFD-586C082CD53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848225" cy="21812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352425</xdr:colOff>
      <xdr:row>1</xdr:row>
      <xdr:rowOff>0</xdr:rowOff>
    </xdr:to>
    <xdr:pic>
      <xdr:nvPicPr>
        <xdr:cNvPr id="4" name="image1.png">
          <a:extLst>
            <a:ext uri="{FF2B5EF4-FFF2-40B4-BE49-F238E27FC236}">
              <a16:creationId xmlns:a16="http://schemas.microsoft.com/office/drawing/2014/main" id="{8479ADE8-2A5F-4D99-B033-37B8818B8CB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476750" cy="2000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xdr:colOff>
      <xdr:row>1</xdr:row>
      <xdr:rowOff>7620</xdr:rowOff>
    </xdr:to>
    <xdr:pic>
      <xdr:nvPicPr>
        <xdr:cNvPr id="4" name="image1.png">
          <a:extLst>
            <a:ext uri="{FF2B5EF4-FFF2-40B4-BE49-F238E27FC236}">
              <a16:creationId xmlns:a16="http://schemas.microsoft.com/office/drawing/2014/main" id="{C59CB6FB-7D2C-41CC-8689-71F5D9D734E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488180" cy="222504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4389120</xdr:colOff>
      <xdr:row>1</xdr:row>
      <xdr:rowOff>22860</xdr:rowOff>
    </xdr:to>
    <xdr:pic>
      <xdr:nvPicPr>
        <xdr:cNvPr id="3" name="image1.png">
          <a:extLst>
            <a:ext uri="{FF2B5EF4-FFF2-40B4-BE49-F238E27FC236}">
              <a16:creationId xmlns:a16="http://schemas.microsoft.com/office/drawing/2014/main" id="{61986CF2-C7AB-4E69-9241-07068EEBCDF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389120" cy="2202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4175760</xdr:colOff>
      <xdr:row>1</xdr:row>
      <xdr:rowOff>7620</xdr:rowOff>
    </xdr:to>
    <xdr:pic>
      <xdr:nvPicPr>
        <xdr:cNvPr id="3" name="image1.png">
          <a:extLst>
            <a:ext uri="{FF2B5EF4-FFF2-40B4-BE49-F238E27FC236}">
              <a16:creationId xmlns:a16="http://schemas.microsoft.com/office/drawing/2014/main" id="{E82549B3-A20F-4BC3-B44D-C6A8EBF0AA9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175760" cy="203454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7</xdr:row>
      <xdr:rowOff>0</xdr:rowOff>
    </xdr:from>
    <xdr:to>
      <xdr:col>13</xdr:col>
      <xdr:colOff>426720</xdr:colOff>
      <xdr:row>36</xdr:row>
      <xdr:rowOff>85725</xdr:rowOff>
    </xdr:to>
    <xdr:graphicFrame macro="">
      <xdr:nvGraphicFramePr>
        <xdr:cNvPr id="31071135" name="Chart 19">
          <a:extLst>
            <a:ext uri="{FF2B5EF4-FFF2-40B4-BE49-F238E27FC236}">
              <a16:creationId xmlns:a16="http://schemas.microsoft.com/office/drawing/2014/main" id="{00000000-0008-0000-0600-00009F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95250</xdr:rowOff>
    </xdr:from>
    <xdr:to>
      <xdr:col>14</xdr:col>
      <xdr:colOff>26673</xdr:colOff>
      <xdr:row>43</xdr:row>
      <xdr:rowOff>85725</xdr:rowOff>
    </xdr:to>
    <xdr:sp macro="" textlink="" fLocksText="0">
      <xdr:nvSpPr>
        <xdr:cNvPr id="21" name="Text Box 75">
          <a:extLst>
            <a:ext uri="{FF2B5EF4-FFF2-40B4-BE49-F238E27FC236}">
              <a16:creationId xmlns:a16="http://schemas.microsoft.com/office/drawing/2014/main" id="{00000000-0008-0000-0600-000015000000}"/>
            </a:ext>
          </a:extLst>
        </xdr:cNvPr>
        <xdr:cNvSpPr txBox="1">
          <a:spLocks noChangeArrowheads="1"/>
        </xdr:cNvSpPr>
      </xdr:nvSpPr>
      <xdr:spPr bwMode="auto">
        <a:xfrm>
          <a:off x="0" y="6581775"/>
          <a:ext cx="8161023" cy="112395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45</xdr:row>
      <xdr:rowOff>68580</xdr:rowOff>
    </xdr:from>
    <xdr:to>
      <xdr:col>13</xdr:col>
      <xdr:colOff>411480</xdr:colOff>
      <xdr:row>71</xdr:row>
      <xdr:rowOff>38100</xdr:rowOff>
    </xdr:to>
    <xdr:graphicFrame macro="">
      <xdr:nvGraphicFramePr>
        <xdr:cNvPr id="31071137" name="Chart 21">
          <a:extLst>
            <a:ext uri="{FF2B5EF4-FFF2-40B4-BE49-F238E27FC236}">
              <a16:creationId xmlns:a16="http://schemas.microsoft.com/office/drawing/2014/main" id="{00000000-0008-0000-0600-0000A1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79</xdr:row>
      <xdr:rowOff>144780</xdr:rowOff>
    </xdr:from>
    <xdr:to>
      <xdr:col>13</xdr:col>
      <xdr:colOff>571500</xdr:colOff>
      <xdr:row>107</xdr:row>
      <xdr:rowOff>91440</xdr:rowOff>
    </xdr:to>
    <xdr:graphicFrame macro="">
      <xdr:nvGraphicFramePr>
        <xdr:cNvPr id="31071138" name="Chart 23">
          <a:extLst>
            <a:ext uri="{FF2B5EF4-FFF2-40B4-BE49-F238E27FC236}">
              <a16:creationId xmlns:a16="http://schemas.microsoft.com/office/drawing/2014/main" id="{00000000-0008-0000-0600-0000A2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71</xdr:row>
      <xdr:rowOff>9525</xdr:rowOff>
    </xdr:from>
    <xdr:to>
      <xdr:col>14</xdr:col>
      <xdr:colOff>26673</xdr:colOff>
      <xdr:row>77</xdr:row>
      <xdr:rowOff>126406</xdr:rowOff>
    </xdr:to>
    <xdr:sp macro="" textlink="" fLocksText="0">
      <xdr:nvSpPr>
        <xdr:cNvPr id="26" name="Text Box 75">
          <a:extLst>
            <a:ext uri="{FF2B5EF4-FFF2-40B4-BE49-F238E27FC236}">
              <a16:creationId xmlns:a16="http://schemas.microsoft.com/office/drawing/2014/main" id="{00000000-0008-0000-0600-00001A000000}"/>
            </a:ext>
          </a:extLst>
        </xdr:cNvPr>
        <xdr:cNvSpPr txBox="1">
          <a:spLocks noChangeArrowheads="1"/>
        </xdr:cNvSpPr>
      </xdr:nvSpPr>
      <xdr:spPr bwMode="auto">
        <a:xfrm>
          <a:off x="0" y="1203007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108</xdr:row>
      <xdr:rowOff>26670</xdr:rowOff>
    </xdr:from>
    <xdr:to>
      <xdr:col>14</xdr:col>
      <xdr:colOff>26673</xdr:colOff>
      <xdr:row>114</xdr:row>
      <xdr:rowOff>126380</xdr:rowOff>
    </xdr:to>
    <xdr:sp macro="" textlink="" fLocksText="0">
      <xdr:nvSpPr>
        <xdr:cNvPr id="27" name="Text Box 75">
          <a:extLst>
            <a:ext uri="{FF2B5EF4-FFF2-40B4-BE49-F238E27FC236}">
              <a16:creationId xmlns:a16="http://schemas.microsoft.com/office/drawing/2014/main" id="{00000000-0008-0000-0600-00001B000000}"/>
            </a:ext>
          </a:extLst>
        </xdr:cNvPr>
        <xdr:cNvSpPr txBox="1">
          <a:spLocks noChangeArrowheads="1"/>
        </xdr:cNvSpPr>
      </xdr:nvSpPr>
      <xdr:spPr bwMode="auto">
        <a:xfrm>
          <a:off x="0" y="18192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117</xdr:row>
      <xdr:rowOff>30480</xdr:rowOff>
    </xdr:from>
    <xdr:to>
      <xdr:col>14</xdr:col>
      <xdr:colOff>22860</xdr:colOff>
      <xdr:row>142</xdr:row>
      <xdr:rowOff>91440</xdr:rowOff>
    </xdr:to>
    <xdr:graphicFrame macro="">
      <xdr:nvGraphicFramePr>
        <xdr:cNvPr id="31071141" name="Chart 27">
          <a:extLst>
            <a:ext uri="{FF2B5EF4-FFF2-40B4-BE49-F238E27FC236}">
              <a16:creationId xmlns:a16="http://schemas.microsoft.com/office/drawing/2014/main" id="{00000000-0008-0000-0600-0000A5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142</xdr:row>
      <xdr:rowOff>104775</xdr:rowOff>
    </xdr:from>
    <xdr:to>
      <xdr:col>14</xdr:col>
      <xdr:colOff>26673</xdr:colOff>
      <xdr:row>149</xdr:row>
      <xdr:rowOff>52070</xdr:rowOff>
    </xdr:to>
    <xdr:sp macro="" textlink="" fLocksText="0">
      <xdr:nvSpPr>
        <xdr:cNvPr id="29" name="Text Box 75">
          <a:extLst>
            <a:ext uri="{FF2B5EF4-FFF2-40B4-BE49-F238E27FC236}">
              <a16:creationId xmlns:a16="http://schemas.microsoft.com/office/drawing/2014/main" id="{00000000-0008-0000-0600-00001D000000}"/>
            </a:ext>
          </a:extLst>
        </xdr:cNvPr>
        <xdr:cNvSpPr txBox="1">
          <a:spLocks noChangeArrowheads="1"/>
        </xdr:cNvSpPr>
      </xdr:nvSpPr>
      <xdr:spPr bwMode="auto">
        <a:xfrm>
          <a:off x="0" y="2378392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151</xdr:row>
      <xdr:rowOff>20872</xdr:rowOff>
    </xdr:from>
    <xdr:to>
      <xdr:col>14</xdr:col>
      <xdr:colOff>22860</xdr:colOff>
      <xdr:row>176</xdr:row>
      <xdr:rowOff>135172</xdr:rowOff>
    </xdr:to>
    <xdr:graphicFrame macro="">
      <xdr:nvGraphicFramePr>
        <xdr:cNvPr id="31071143" name="Chart 15">
          <a:extLst>
            <a:ext uri="{FF2B5EF4-FFF2-40B4-BE49-F238E27FC236}">
              <a16:creationId xmlns:a16="http://schemas.microsoft.com/office/drawing/2014/main" id="{00000000-0008-0000-0600-0000A7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177</xdr:row>
      <xdr:rowOff>93345</xdr:rowOff>
    </xdr:from>
    <xdr:to>
      <xdr:col>14</xdr:col>
      <xdr:colOff>26673</xdr:colOff>
      <xdr:row>184</xdr:row>
      <xdr:rowOff>23478</xdr:rowOff>
    </xdr:to>
    <xdr:sp macro="" textlink="" fLocksText="0">
      <xdr:nvSpPr>
        <xdr:cNvPr id="20" name="Text Box 75">
          <a:extLst>
            <a:ext uri="{FF2B5EF4-FFF2-40B4-BE49-F238E27FC236}">
              <a16:creationId xmlns:a16="http://schemas.microsoft.com/office/drawing/2014/main" id="{00000000-0008-0000-0600-000014000000}"/>
            </a:ext>
          </a:extLst>
        </xdr:cNvPr>
        <xdr:cNvSpPr txBox="1">
          <a:spLocks noChangeArrowheads="1"/>
        </xdr:cNvSpPr>
      </xdr:nvSpPr>
      <xdr:spPr bwMode="auto">
        <a:xfrm>
          <a:off x="0" y="292608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186</xdr:row>
      <xdr:rowOff>91440</xdr:rowOff>
    </xdr:from>
    <xdr:to>
      <xdr:col>14</xdr:col>
      <xdr:colOff>30480</xdr:colOff>
      <xdr:row>211</xdr:row>
      <xdr:rowOff>121920</xdr:rowOff>
    </xdr:to>
    <xdr:graphicFrame macro="">
      <xdr:nvGraphicFramePr>
        <xdr:cNvPr id="31071145" name="Chart 21">
          <a:extLst>
            <a:ext uri="{FF2B5EF4-FFF2-40B4-BE49-F238E27FC236}">
              <a16:creationId xmlns:a16="http://schemas.microsoft.com/office/drawing/2014/main" id="{00000000-0008-0000-0600-0000A9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211</xdr:row>
      <xdr:rowOff>133350</xdr:rowOff>
    </xdr:from>
    <xdr:to>
      <xdr:col>14</xdr:col>
      <xdr:colOff>26673</xdr:colOff>
      <xdr:row>218</xdr:row>
      <xdr:rowOff>97886</xdr:rowOff>
    </xdr:to>
    <xdr:sp macro="" textlink="" fLocksText="0">
      <xdr:nvSpPr>
        <xdr:cNvPr id="25" name="Text Box 75">
          <a:extLst>
            <a:ext uri="{FF2B5EF4-FFF2-40B4-BE49-F238E27FC236}">
              <a16:creationId xmlns:a16="http://schemas.microsoft.com/office/drawing/2014/main" id="{00000000-0008-0000-0600-000019000000}"/>
            </a:ext>
          </a:extLst>
        </xdr:cNvPr>
        <xdr:cNvSpPr txBox="1">
          <a:spLocks noChangeArrowheads="1"/>
        </xdr:cNvSpPr>
      </xdr:nvSpPr>
      <xdr:spPr bwMode="auto">
        <a:xfrm>
          <a:off x="0" y="348234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221</xdr:row>
      <xdr:rowOff>68580</xdr:rowOff>
    </xdr:from>
    <xdr:to>
      <xdr:col>13</xdr:col>
      <xdr:colOff>556260</xdr:colOff>
      <xdr:row>246</xdr:row>
      <xdr:rowOff>137160</xdr:rowOff>
    </xdr:to>
    <xdr:graphicFrame macro="">
      <xdr:nvGraphicFramePr>
        <xdr:cNvPr id="31071147" name="Chart 27">
          <a:extLst>
            <a:ext uri="{FF2B5EF4-FFF2-40B4-BE49-F238E27FC236}">
              <a16:creationId xmlns:a16="http://schemas.microsoft.com/office/drawing/2014/main" id="{00000000-0008-0000-0600-0000AB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247</xdr:row>
      <xdr:rowOff>160020</xdr:rowOff>
    </xdr:from>
    <xdr:to>
      <xdr:col>14</xdr:col>
      <xdr:colOff>26673</xdr:colOff>
      <xdr:row>254</xdr:row>
      <xdr:rowOff>107315</xdr:rowOff>
    </xdr:to>
    <xdr:sp macro="" textlink="" fLocksText="0">
      <xdr:nvSpPr>
        <xdr:cNvPr id="30" name="Text Box 75">
          <a:extLst>
            <a:ext uri="{FF2B5EF4-FFF2-40B4-BE49-F238E27FC236}">
              <a16:creationId xmlns:a16="http://schemas.microsoft.com/office/drawing/2014/main" id="{00000000-0008-0000-0600-00001E000000}"/>
            </a:ext>
          </a:extLst>
        </xdr:cNvPr>
        <xdr:cNvSpPr txBox="1">
          <a:spLocks noChangeArrowheads="1"/>
        </xdr:cNvSpPr>
      </xdr:nvSpPr>
      <xdr:spPr bwMode="auto">
        <a:xfrm>
          <a:off x="0" y="40671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editAs="oneCell">
    <xdr:from>
      <xdr:col>0</xdr:col>
      <xdr:colOff>0</xdr:colOff>
      <xdr:row>0</xdr:row>
      <xdr:rowOff>0</xdr:rowOff>
    </xdr:from>
    <xdr:to>
      <xdr:col>7</xdr:col>
      <xdr:colOff>428625</xdr:colOff>
      <xdr:row>1</xdr:row>
      <xdr:rowOff>0</xdr:rowOff>
    </xdr:to>
    <xdr:pic>
      <xdr:nvPicPr>
        <xdr:cNvPr id="17" name="image1.png">
          <a:extLst>
            <a:ext uri="{FF2B5EF4-FFF2-40B4-BE49-F238E27FC236}">
              <a16:creationId xmlns:a16="http://schemas.microsoft.com/office/drawing/2014/main" id="{E5BD2E43-87FF-4F5F-8D48-3DA91B95E2C9}"/>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 r="4"/>
        <a:stretch/>
      </xdr:blipFill>
      <xdr:spPr bwMode="auto">
        <a:xfrm>
          <a:off x="0" y="0"/>
          <a:ext cx="4562475" cy="200977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1</xdr:row>
      <xdr:rowOff>19050</xdr:rowOff>
    </xdr:to>
    <xdr:pic>
      <xdr:nvPicPr>
        <xdr:cNvPr id="3" name="image1.png">
          <a:extLst>
            <a:ext uri="{FF2B5EF4-FFF2-40B4-BE49-F238E27FC236}">
              <a16:creationId xmlns:a16="http://schemas.microsoft.com/office/drawing/2014/main" id="{1990F5C4-F30F-483A-90F5-2F139ECF0FF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752975" cy="2209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701040</xdr:colOff>
      <xdr:row>1</xdr:row>
      <xdr:rowOff>22860</xdr:rowOff>
    </xdr:to>
    <xdr:pic>
      <xdr:nvPicPr>
        <xdr:cNvPr id="3" name="image1.png">
          <a:extLst>
            <a:ext uri="{FF2B5EF4-FFF2-40B4-BE49-F238E27FC236}">
              <a16:creationId xmlns:a16="http://schemas.microsoft.com/office/drawing/2014/main" id="{5FE26B57-7DD1-4B1C-9183-797F682BD95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 r="4"/>
        <a:stretch/>
      </xdr:blipFill>
      <xdr:spPr bwMode="auto">
        <a:xfrm>
          <a:off x="0" y="0"/>
          <a:ext cx="4747260" cy="220980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ndy.stannard/AppData/Local/Microsoft/Windows/INetCache/Content.Outlook/CIUKQM1D/07%20-%20FPR%20Template%20-%20Issued%20for%20Testing%20-%20Edited%20V1%20-%20incorporating%20FA%20feedback%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LP/Desktop/NRS%20Financial%20Viability/Reporting%20Template%20-%20NSW/NSW%20Financial%20Performance%20Report_Class%201%202%203_Ver%20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to complete FPR"/>
      <sheetName val="Front Sheet"/>
      <sheetName val="Definitions"/>
      <sheetName val="Segmented Business Analysis"/>
      <sheetName val="Consolidated Business Analysis"/>
      <sheetName val="Ratios"/>
      <sheetName val="Graphs"/>
      <sheetName val="Development and Financing"/>
      <sheetName val="Sign-Off sheet"/>
      <sheetName val="Providers workings"/>
      <sheetName val="Disclaimer"/>
      <sheetName val="Salesforce"/>
      <sheetName val="ControlSheet"/>
      <sheetName val="ControlSheet_Bkup"/>
      <sheetName val="LogSheet"/>
      <sheetName val="check name"/>
      <sheetName val="Sheet1"/>
    </sheetNames>
    <sheetDataSet>
      <sheetData sheetId="0" refreshError="1"/>
      <sheetData sheetId="1">
        <row r="21">
          <cell r="B21">
            <v>44012</v>
          </cell>
          <cell r="V21" t="str">
            <v>2020-06-30</v>
          </cell>
        </row>
      </sheetData>
      <sheetData sheetId="2" refreshError="1"/>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sheetName val="Instructions &amp; Definitions"/>
      <sheetName val="Front Sheet"/>
      <sheetName val="Financials"/>
      <sheetName val="Financials Summary"/>
      <sheetName val="Development &amp; Funding"/>
      <sheetName val="Ratio Analysis"/>
      <sheetName val="Trend Data"/>
      <sheetName val="Financial Analysis"/>
      <sheetName val="Trend Analysis"/>
      <sheetName val="Provider Workings"/>
      <sheetName val="Key Financial Ratios"/>
      <sheetName val="One-page Analysis"/>
      <sheetName val="Disclaimer"/>
      <sheetName val="Sign Off Sheet"/>
    </sheetNames>
    <sheetDataSet>
      <sheetData sheetId="0">
        <row r="1">
          <cell r="A1" t="str">
            <v>Name of lender</v>
          </cell>
          <cell r="B1" t="str">
            <v>Purpose</v>
          </cell>
          <cell r="C1" t="str">
            <v>Finanical Year</v>
          </cell>
          <cell r="D1" t="str">
            <v>Class</v>
          </cell>
        </row>
        <row r="2">
          <cell r="A2" t="str">
            <v>AMP Bank Limited</v>
          </cell>
          <cell r="B2" t="e">
            <v>#N/A</v>
          </cell>
          <cell r="C2">
            <v>39994</v>
          </cell>
          <cell r="D2" t="str">
            <v>Class 1</v>
          </cell>
        </row>
        <row r="3">
          <cell r="A3" t="str">
            <v>Australia and New Zealand Banking Group Limited (ANZ)</v>
          </cell>
          <cell r="B3" t="e">
            <v>#N/A</v>
          </cell>
          <cell r="C3">
            <v>40359</v>
          </cell>
          <cell r="D3" t="str">
            <v>Class 2</v>
          </cell>
        </row>
        <row r="4">
          <cell r="A4" t="str">
            <v>Commonwealth Bank of Australia</v>
          </cell>
          <cell r="B4" t="str">
            <v>Combined Development and Financing</v>
          </cell>
          <cell r="C4">
            <v>40724</v>
          </cell>
          <cell r="D4" t="str">
            <v>Class 3</v>
          </cell>
        </row>
        <row r="5">
          <cell r="A5" t="str">
            <v>Macquarie Bank Limited</v>
          </cell>
          <cell r="B5" t="str">
            <v>Liquidity</v>
          </cell>
          <cell r="C5">
            <v>41090</v>
          </cell>
        </row>
        <row r="6">
          <cell r="A6" t="str">
            <v>National Australia Bank Limited</v>
          </cell>
          <cell r="B6" t="str">
            <v>Other</v>
          </cell>
          <cell r="C6">
            <v>41455</v>
          </cell>
        </row>
        <row r="7">
          <cell r="A7" t="str">
            <v>St. George Bank Limited</v>
          </cell>
          <cell r="C7">
            <v>41820</v>
          </cell>
        </row>
        <row r="8">
          <cell r="A8" t="str">
            <v>Westpac Banking Corporation</v>
          </cell>
          <cell r="C8">
            <v>42185</v>
          </cell>
        </row>
        <row r="9">
          <cell r="A9" t="str">
            <v>HSBC Bank Australia Limited</v>
          </cell>
          <cell r="C9">
            <v>42551</v>
          </cell>
        </row>
        <row r="10">
          <cell r="C10">
            <v>42916</v>
          </cell>
        </row>
        <row r="11">
          <cell r="C11">
            <v>43281</v>
          </cell>
        </row>
        <row r="12">
          <cell r="C12">
            <v>43646</v>
          </cell>
        </row>
        <row r="13">
          <cell r="C13">
            <v>44012</v>
          </cell>
        </row>
      </sheetData>
      <sheetData sheetId="1"/>
      <sheetData sheetId="2"/>
      <sheetData sheetId="3">
        <row r="4">
          <cell r="C4" t="str">
            <v>Class 1</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wrap="square" lIns="27432" tIns="27432" rIns="0" bIns="0"/>
      <a:lstStyle>
        <a:defPPr>
          <a:defRPr/>
        </a:defPPr>
      </a:lstStyle>
      <a:style>
        <a:lnRef idx="2">
          <a:schemeClr val="accent3"/>
        </a:lnRef>
        <a:fillRef idx="1">
          <a:schemeClr val="lt1"/>
        </a:fillRef>
        <a:effectRef idx="0">
          <a:schemeClr val="accent3"/>
        </a:effectRef>
        <a:fontRef idx="minor">
          <a:schemeClr val="dk1"/>
        </a:fontRef>
      </a: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27432" rIns="0" bIns="0"/>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499984740745262"/>
    <pageSetUpPr fitToPage="1"/>
  </sheetPr>
  <dimension ref="A1:X129"/>
  <sheetViews>
    <sheetView showGridLines="0" view="pageBreakPreview" topLeftCell="A22" zoomScaleNormal="100" zoomScaleSheetLayoutView="100" workbookViewId="0">
      <selection activeCell="A5" sqref="A5"/>
    </sheetView>
  </sheetViews>
  <sheetFormatPr defaultColWidth="9.28515625" defaultRowHeight="12.75"/>
  <cols>
    <col min="1" max="1" width="183.85546875" style="905" customWidth="1"/>
    <col min="2" max="2" width="11.140625" style="905" customWidth="1"/>
    <col min="3" max="16384" width="9.28515625" style="906"/>
  </cols>
  <sheetData>
    <row r="1" spans="1:4" ht="157.9" customHeight="1"/>
    <row r="2" spans="1:4" ht="19.149999999999999" customHeight="1">
      <c r="A2" s="1225" t="s">
        <v>10654</v>
      </c>
      <c r="B2" s="1187"/>
    </row>
    <row r="3" spans="1:4" ht="23.45" customHeight="1">
      <c r="A3" s="1225"/>
      <c r="B3" s="1189" t="s">
        <v>10637</v>
      </c>
    </row>
    <row r="5" spans="1:4" ht="15.75">
      <c r="A5" s="1100" t="s">
        <v>10667</v>
      </c>
    </row>
    <row r="6" spans="1:4" ht="12" customHeight="1">
      <c r="A6" s="907"/>
      <c r="B6" s="908"/>
    </row>
    <row r="7" spans="1:4" ht="16.5">
      <c r="A7" s="909" t="s">
        <v>594</v>
      </c>
      <c r="B7" s="910"/>
      <c r="C7" s="911"/>
      <c r="D7" s="911"/>
    </row>
    <row r="8" spans="1:4">
      <c r="A8" s="1177" t="s">
        <v>10652</v>
      </c>
      <c r="B8" s="913"/>
      <c r="C8" s="911"/>
      <c r="D8" s="911"/>
    </row>
    <row r="9" spans="1:4">
      <c r="A9" s="912"/>
      <c r="B9" s="913"/>
      <c r="C9" s="911"/>
      <c r="D9" s="911"/>
    </row>
    <row r="10" spans="1:4" ht="16.5">
      <c r="A10" s="909" t="s">
        <v>378</v>
      </c>
      <c r="B10" s="910"/>
      <c r="C10" s="911"/>
      <c r="D10" s="911"/>
    </row>
    <row r="11" spans="1:4">
      <c r="A11" s="912" t="s">
        <v>279</v>
      </c>
      <c r="B11" s="913"/>
      <c r="C11" s="911"/>
      <c r="D11" s="911"/>
    </row>
    <row r="12" spans="1:4">
      <c r="A12" s="912"/>
      <c r="B12" s="913"/>
      <c r="C12" s="911"/>
      <c r="D12" s="911"/>
    </row>
    <row r="13" spans="1:4" ht="16.5">
      <c r="A13" s="909" t="s">
        <v>595</v>
      </c>
      <c r="B13" s="910"/>
      <c r="C13" s="911"/>
      <c r="D13" s="911"/>
    </row>
    <row r="14" spans="1:4">
      <c r="A14" s="912" t="s">
        <v>10653</v>
      </c>
      <c r="B14" s="913"/>
      <c r="C14" s="911"/>
      <c r="D14" s="911"/>
    </row>
    <row r="15" spans="1:4" ht="8.25" customHeight="1">
      <c r="A15" s="914"/>
      <c r="B15" s="915"/>
    </row>
    <row r="16" spans="1:4" ht="17.45" customHeight="1">
      <c r="A16" s="916"/>
    </row>
    <row r="17" spans="1:24" ht="12.6" customHeight="1"/>
    <row r="18" spans="1:24" ht="13.5" customHeight="1">
      <c r="A18" s="1178" t="s">
        <v>10523</v>
      </c>
      <c r="B18" s="917"/>
      <c r="C18" s="917"/>
      <c r="D18" s="917"/>
      <c r="E18" s="917"/>
      <c r="F18" s="917"/>
      <c r="G18" s="917"/>
      <c r="H18" s="917"/>
      <c r="I18" s="917"/>
      <c r="J18" s="917"/>
      <c r="K18" s="917"/>
      <c r="L18" s="917"/>
      <c r="M18" s="917"/>
      <c r="N18" s="917"/>
      <c r="O18" s="917"/>
      <c r="P18" s="917"/>
      <c r="Q18" s="917"/>
      <c r="R18" s="917"/>
      <c r="S18" s="917"/>
      <c r="T18" s="917"/>
      <c r="U18" s="917"/>
      <c r="V18" s="917"/>
      <c r="W18" s="917"/>
      <c r="X18" s="917"/>
    </row>
    <row r="19" spans="1:24" ht="18" customHeight="1">
      <c r="A19" s="918" t="s">
        <v>10524</v>
      </c>
      <c r="B19" s="911"/>
      <c r="C19" s="911"/>
      <c r="D19" s="911"/>
      <c r="E19" s="911"/>
      <c r="F19" s="911"/>
      <c r="G19" s="911"/>
      <c r="H19" s="911"/>
      <c r="I19" s="911"/>
      <c r="J19" s="911"/>
      <c r="K19" s="911"/>
      <c r="L19" s="911"/>
      <c r="M19" s="911"/>
      <c r="N19" s="911"/>
      <c r="O19" s="911"/>
      <c r="P19" s="911"/>
      <c r="Q19" s="911"/>
      <c r="R19" s="911"/>
      <c r="S19" s="911"/>
      <c r="T19" s="911"/>
      <c r="U19" s="911"/>
      <c r="V19" s="911"/>
      <c r="W19" s="911"/>
      <c r="X19" s="911"/>
    </row>
    <row r="20" spans="1:24" ht="15" customHeight="1">
      <c r="A20" s="918" t="s">
        <v>10556</v>
      </c>
      <c r="B20" s="911"/>
      <c r="C20" s="911"/>
      <c r="D20" s="911"/>
      <c r="E20" s="911"/>
      <c r="F20" s="911"/>
      <c r="G20" s="911"/>
      <c r="H20" s="911"/>
      <c r="I20" s="911"/>
      <c r="J20" s="911"/>
      <c r="K20" s="911"/>
      <c r="L20" s="911"/>
      <c r="M20" s="911"/>
      <c r="N20" s="911"/>
      <c r="O20" s="911"/>
      <c r="P20" s="911"/>
      <c r="Q20" s="911"/>
      <c r="R20" s="911"/>
      <c r="S20" s="911"/>
      <c r="T20" s="911"/>
      <c r="U20" s="911"/>
      <c r="V20" s="911"/>
      <c r="W20" s="911"/>
      <c r="X20" s="911"/>
    </row>
    <row r="21" spans="1:24" ht="15" customHeight="1">
      <c r="A21" s="918" t="s">
        <v>10557</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row>
    <row r="22" spans="1:24" ht="15" customHeight="1">
      <c r="A22" s="918" t="s">
        <v>10525</v>
      </c>
      <c r="B22" s="911"/>
      <c r="C22" s="911"/>
      <c r="D22" s="911"/>
      <c r="E22" s="911"/>
      <c r="F22" s="911"/>
      <c r="G22" s="911"/>
      <c r="H22" s="911"/>
      <c r="I22" s="911"/>
      <c r="J22" s="911"/>
      <c r="K22" s="911"/>
      <c r="L22" s="911"/>
      <c r="M22" s="911"/>
      <c r="N22" s="911"/>
      <c r="O22" s="911"/>
      <c r="P22" s="911"/>
      <c r="Q22" s="911"/>
      <c r="R22" s="911"/>
      <c r="S22" s="911"/>
      <c r="T22" s="911"/>
      <c r="U22" s="911"/>
      <c r="V22" s="911"/>
      <c r="W22" s="911"/>
      <c r="X22" s="911"/>
    </row>
    <row r="23" spans="1:24" ht="15" customHeight="1">
      <c r="A23" s="918" t="s">
        <v>10526</v>
      </c>
      <c r="B23" s="911"/>
      <c r="C23" s="911"/>
      <c r="D23" s="911"/>
      <c r="E23" s="911"/>
      <c r="F23" s="911"/>
      <c r="G23" s="911"/>
      <c r="H23" s="911"/>
      <c r="I23" s="911"/>
      <c r="J23" s="911"/>
      <c r="K23" s="911"/>
      <c r="L23" s="911"/>
      <c r="M23" s="911"/>
      <c r="N23" s="911"/>
      <c r="O23" s="911"/>
      <c r="P23" s="911"/>
      <c r="Q23" s="911"/>
      <c r="R23" s="911"/>
      <c r="S23" s="911"/>
      <c r="T23" s="911"/>
      <c r="U23" s="911"/>
      <c r="V23" s="911"/>
      <c r="W23" s="911"/>
      <c r="X23" s="911"/>
    </row>
    <row r="24" spans="1:24" ht="15" customHeight="1">
      <c r="A24" s="918" t="s">
        <v>10527</v>
      </c>
      <c r="B24" s="917"/>
      <c r="C24" s="917"/>
      <c r="D24" s="917"/>
      <c r="E24" s="917"/>
      <c r="F24" s="917"/>
      <c r="G24" s="917"/>
      <c r="H24" s="917"/>
      <c r="I24" s="917"/>
      <c r="J24" s="917"/>
      <c r="K24" s="917"/>
      <c r="L24" s="917"/>
      <c r="M24" s="917"/>
      <c r="N24" s="917"/>
      <c r="O24" s="917"/>
      <c r="P24" s="917"/>
      <c r="Q24" s="917"/>
      <c r="R24" s="917"/>
      <c r="S24" s="917"/>
      <c r="T24" s="917"/>
      <c r="U24" s="917"/>
      <c r="V24" s="917"/>
      <c r="W24" s="917"/>
      <c r="X24" s="917"/>
    </row>
    <row r="25" spans="1:24" ht="15" customHeight="1">
      <c r="A25" s="918" t="s">
        <v>10555</v>
      </c>
      <c r="B25" s="911"/>
      <c r="C25" s="911"/>
      <c r="D25" s="911"/>
      <c r="E25" s="911"/>
      <c r="F25" s="911"/>
      <c r="G25" s="911"/>
      <c r="H25" s="911"/>
      <c r="I25" s="911"/>
      <c r="J25" s="911"/>
      <c r="K25" s="911"/>
      <c r="L25" s="911"/>
      <c r="M25" s="911"/>
      <c r="N25" s="911"/>
      <c r="O25" s="911"/>
      <c r="P25" s="911"/>
      <c r="Q25" s="911"/>
      <c r="R25" s="911"/>
      <c r="S25" s="911"/>
      <c r="T25" s="911"/>
      <c r="U25" s="911"/>
      <c r="V25" s="911"/>
      <c r="W25" s="911"/>
      <c r="X25" s="911"/>
    </row>
    <row r="26" spans="1:24" ht="15" customHeight="1">
      <c r="A26" s="918" t="s">
        <v>10528</v>
      </c>
      <c r="B26" s="917"/>
      <c r="C26" s="917"/>
      <c r="D26" s="917"/>
      <c r="E26" s="917"/>
      <c r="F26" s="917"/>
      <c r="G26" s="917"/>
      <c r="H26" s="917"/>
      <c r="I26" s="917"/>
      <c r="J26" s="917"/>
      <c r="K26" s="917"/>
      <c r="L26" s="917"/>
      <c r="M26" s="917"/>
      <c r="N26" s="917"/>
      <c r="O26" s="917"/>
      <c r="P26" s="917"/>
      <c r="Q26" s="917"/>
      <c r="R26" s="917"/>
      <c r="S26" s="917"/>
      <c r="T26" s="917"/>
      <c r="U26" s="917"/>
      <c r="V26" s="917"/>
      <c r="W26" s="917"/>
      <c r="X26" s="917"/>
    </row>
    <row r="27" spans="1:24" ht="11.45" customHeight="1">
      <c r="A27" s="918"/>
      <c r="B27" s="917"/>
      <c r="C27" s="917"/>
      <c r="D27" s="917"/>
      <c r="E27" s="917"/>
      <c r="F27" s="917"/>
      <c r="G27" s="917"/>
      <c r="H27" s="917"/>
      <c r="I27" s="917"/>
      <c r="J27" s="917"/>
      <c r="K27" s="917"/>
      <c r="L27" s="917"/>
      <c r="M27" s="917"/>
      <c r="N27" s="917"/>
      <c r="O27" s="917"/>
      <c r="P27" s="917"/>
      <c r="Q27" s="917"/>
      <c r="R27" s="917"/>
      <c r="S27" s="917"/>
      <c r="T27" s="917"/>
      <c r="U27" s="917"/>
      <c r="V27" s="917"/>
      <c r="W27" s="917"/>
      <c r="X27" s="917"/>
    </row>
    <row r="28" spans="1:24" ht="25.5" customHeight="1">
      <c r="A28" s="923" t="s">
        <v>10585</v>
      </c>
      <c r="B28" s="917"/>
      <c r="C28" s="917"/>
      <c r="D28" s="917"/>
      <c r="E28" s="917"/>
      <c r="F28" s="917"/>
      <c r="G28" s="917"/>
      <c r="H28" s="917"/>
      <c r="I28" s="917"/>
      <c r="J28" s="917"/>
      <c r="K28" s="917"/>
      <c r="L28" s="917"/>
      <c r="M28" s="917"/>
      <c r="N28" s="917"/>
      <c r="O28" s="917"/>
      <c r="P28" s="917"/>
      <c r="Q28" s="917"/>
      <c r="R28" s="917"/>
      <c r="S28" s="917"/>
      <c r="T28" s="917"/>
      <c r="U28" s="917"/>
      <c r="V28" s="917"/>
      <c r="W28" s="917"/>
      <c r="X28" s="917"/>
    </row>
    <row r="29" spans="1:24" ht="15" customHeight="1">
      <c r="A29" s="920"/>
      <c r="B29" s="911"/>
      <c r="C29" s="911"/>
      <c r="D29" s="911"/>
      <c r="E29" s="911"/>
      <c r="F29" s="911"/>
      <c r="G29" s="911"/>
      <c r="H29" s="911"/>
      <c r="I29" s="911"/>
      <c r="J29" s="911"/>
      <c r="K29" s="911"/>
      <c r="L29" s="911"/>
      <c r="M29" s="911"/>
      <c r="N29" s="911"/>
      <c r="O29" s="911"/>
      <c r="P29" s="911"/>
      <c r="Q29" s="911"/>
      <c r="R29" s="911"/>
      <c r="S29" s="911"/>
      <c r="T29" s="911"/>
      <c r="U29" s="911"/>
      <c r="V29" s="911"/>
      <c r="W29" s="911"/>
      <c r="X29" s="911"/>
    </row>
    <row r="30" spans="1:24" ht="22.5" customHeight="1">
      <c r="A30" s="921" t="s">
        <v>234</v>
      </c>
    </row>
    <row r="31" spans="1:24" ht="12" customHeight="1">
      <c r="A31" s="911" t="s">
        <v>9878</v>
      </c>
    </row>
    <row r="32" spans="1:24" ht="30.6" customHeight="1">
      <c r="A32" s="924" t="s">
        <v>10586</v>
      </c>
    </row>
    <row r="33" spans="1:1" ht="25.5" customHeight="1">
      <c r="A33" s="923" t="s">
        <v>10587</v>
      </c>
    </row>
    <row r="34" spans="1:1" ht="13.5" customHeight="1">
      <c r="A34" s="911" t="s">
        <v>10529</v>
      </c>
    </row>
    <row r="35" spans="1:1" ht="15" customHeight="1">
      <c r="A35" s="911"/>
    </row>
    <row r="36" spans="1:1" ht="16.899999999999999" customHeight="1">
      <c r="A36" s="921" t="s">
        <v>235</v>
      </c>
    </row>
    <row r="37" spans="1:1" ht="15" customHeight="1">
      <c r="A37" s="925" t="s">
        <v>10588</v>
      </c>
    </row>
    <row r="38" spans="1:1" ht="15" customHeight="1">
      <c r="A38" s="911" t="s">
        <v>278</v>
      </c>
    </row>
    <row r="39" spans="1:1" ht="26.25" customHeight="1">
      <c r="A39" s="919" t="s">
        <v>301</v>
      </c>
    </row>
    <row r="40" spans="1:1" ht="15" customHeight="1">
      <c r="A40" s="919"/>
    </row>
    <row r="41" spans="1:1" ht="21" customHeight="1">
      <c r="A41" s="921" t="s">
        <v>533</v>
      </c>
    </row>
    <row r="42" spans="1:1" ht="16.149999999999999" customHeight="1">
      <c r="A42" s="923" t="s">
        <v>10589</v>
      </c>
    </row>
    <row r="43" spans="1:1" ht="15" customHeight="1">
      <c r="A43" s="925" t="s">
        <v>10590</v>
      </c>
    </row>
    <row r="44" spans="1:1" ht="16.149999999999999" customHeight="1">
      <c r="A44" s="923" t="s">
        <v>10645</v>
      </c>
    </row>
    <row r="45" spans="1:1" ht="15" customHeight="1">
      <c r="A45" s="911" t="s">
        <v>10558</v>
      </c>
    </row>
    <row r="46" spans="1:1" ht="15" customHeight="1">
      <c r="A46" s="911" t="s">
        <v>302</v>
      </c>
    </row>
    <row r="47" spans="1:1" ht="15" customHeight="1">
      <c r="A47" s="911" t="s">
        <v>10530</v>
      </c>
    </row>
    <row r="48" spans="1:1" ht="19.149999999999999" customHeight="1">
      <c r="A48" s="1170" t="s">
        <v>10666</v>
      </c>
    </row>
    <row r="49" spans="1:1" ht="15" customHeight="1">
      <c r="A49" s="911" t="s">
        <v>10531</v>
      </c>
    </row>
    <row r="50" spans="1:1" ht="13.15" customHeight="1">
      <c r="A50" s="911"/>
    </row>
    <row r="51" spans="1:1" ht="15" customHeight="1">
      <c r="A51" s="1196" t="s">
        <v>534</v>
      </c>
    </row>
    <row r="52" spans="1:1" ht="15.75" customHeight="1">
      <c r="A52" s="920" t="s">
        <v>10532</v>
      </c>
    </row>
    <row r="53" spans="1:1" ht="16.899999999999999" customHeight="1">
      <c r="A53" s="920" t="s">
        <v>10533</v>
      </c>
    </row>
    <row r="54" spans="1:1" ht="15" customHeight="1">
      <c r="A54" s="920" t="s">
        <v>10534</v>
      </c>
    </row>
    <row r="55" spans="1:1" ht="13.9" customHeight="1">
      <c r="A55" s="920"/>
    </row>
    <row r="56" spans="1:1" ht="17.25" customHeight="1">
      <c r="A56" s="1196" t="s">
        <v>10535</v>
      </c>
    </row>
    <row r="57" spans="1:1" ht="27" customHeight="1">
      <c r="A57" s="924" t="s">
        <v>10646</v>
      </c>
    </row>
    <row r="58" spans="1:1" ht="19.5" customHeight="1">
      <c r="A58" s="926" t="s">
        <v>10536</v>
      </c>
    </row>
    <row r="59" spans="1:1" ht="28.5" customHeight="1">
      <c r="A59" s="924" t="s">
        <v>10541</v>
      </c>
    </row>
    <row r="60" spans="1:1" ht="15" customHeight="1">
      <c r="A60" s="926" t="s">
        <v>10591</v>
      </c>
    </row>
    <row r="61" spans="1:1" ht="15" customHeight="1">
      <c r="A61" s="920" t="s">
        <v>10537</v>
      </c>
    </row>
    <row r="62" spans="1:1" ht="15" customHeight="1">
      <c r="A62" s="1166" t="s">
        <v>10649</v>
      </c>
    </row>
    <row r="63" spans="1:1" ht="15" customHeight="1">
      <c r="A63" s="920" t="s">
        <v>10538</v>
      </c>
    </row>
    <row r="64" spans="1:1" ht="15" customHeight="1">
      <c r="A64" s="920" t="s">
        <v>10539</v>
      </c>
    </row>
    <row r="65" spans="1:1" ht="12.6" customHeight="1">
      <c r="A65" s="911"/>
    </row>
    <row r="66" spans="1:1" ht="16.5" customHeight="1">
      <c r="A66" s="1196" t="s">
        <v>10540</v>
      </c>
    </row>
    <row r="67" spans="1:1" ht="39" customHeight="1">
      <c r="A67" s="924" t="s">
        <v>10559</v>
      </c>
    </row>
    <row r="68" spans="1:1" ht="19.5" customHeight="1">
      <c r="A68" s="926" t="s">
        <v>303</v>
      </c>
    </row>
    <row r="69" spans="1:1" ht="27.75" customHeight="1">
      <c r="A69" s="924" t="s">
        <v>10541</v>
      </c>
    </row>
    <row r="70" spans="1:1" ht="15" customHeight="1">
      <c r="A70" s="926" t="s">
        <v>10591</v>
      </c>
    </row>
    <row r="71" spans="1:1" ht="15" customHeight="1">
      <c r="A71" s="926" t="s">
        <v>10537</v>
      </c>
    </row>
    <row r="72" spans="1:1" ht="15.75" customHeight="1">
      <c r="A72" s="926" t="s">
        <v>10542</v>
      </c>
    </row>
    <row r="73" spans="1:1" ht="15" customHeight="1">
      <c r="A73" s="925" t="s">
        <v>10543</v>
      </c>
    </row>
    <row r="74" spans="1:1" ht="15" customHeight="1">
      <c r="A74" s="925" t="s">
        <v>10544</v>
      </c>
    </row>
    <row r="75" spans="1:1" ht="15" customHeight="1">
      <c r="A75" s="911"/>
    </row>
    <row r="76" spans="1:1" ht="20.25" customHeight="1">
      <c r="A76" s="1196" t="s">
        <v>535</v>
      </c>
    </row>
    <row r="77" spans="1:1" ht="51.75" customHeight="1">
      <c r="A77" s="927" t="s">
        <v>10647</v>
      </c>
    </row>
    <row r="78" spans="1:1" ht="18" customHeight="1">
      <c r="A78" s="925" t="s">
        <v>304</v>
      </c>
    </row>
    <row r="79" spans="1:1" ht="26.25" customHeight="1">
      <c r="A79" s="924" t="s">
        <v>10541</v>
      </c>
    </row>
    <row r="80" spans="1:1" ht="15" customHeight="1">
      <c r="A80" s="926" t="s">
        <v>10591</v>
      </c>
    </row>
    <row r="81" spans="1:1" ht="15" customHeight="1">
      <c r="A81" s="926" t="s">
        <v>10545</v>
      </c>
    </row>
    <row r="82" spans="1:1" ht="15" customHeight="1">
      <c r="A82" s="925" t="s">
        <v>10546</v>
      </c>
    </row>
    <row r="83" spans="1:1" ht="15" customHeight="1">
      <c r="A83" s="925" t="s">
        <v>10547</v>
      </c>
    </row>
    <row r="84" spans="1:1" ht="15" customHeight="1">
      <c r="A84" s="925" t="s">
        <v>10548</v>
      </c>
    </row>
    <row r="85" spans="1:1" ht="15" customHeight="1">
      <c r="A85" s="926" t="s">
        <v>10648</v>
      </c>
    </row>
    <row r="86" spans="1:1" ht="15" customHeight="1">
      <c r="A86" s="926" t="s">
        <v>10549</v>
      </c>
    </row>
    <row r="87" spans="1:1" ht="11.45" customHeight="1">
      <c r="A87" s="911"/>
    </row>
    <row r="88" spans="1:1" ht="21" customHeight="1">
      <c r="A88" s="1196" t="s">
        <v>9418</v>
      </c>
    </row>
    <row r="89" spans="1:1" ht="39.75" customHeight="1">
      <c r="A89" s="1176" t="s">
        <v>10665</v>
      </c>
    </row>
    <row r="90" spans="1:1" ht="30" customHeight="1">
      <c r="A90" s="923" t="s">
        <v>10550</v>
      </c>
    </row>
    <row r="91" spans="1:1" ht="15.75" customHeight="1">
      <c r="A91" s="925" t="s">
        <v>10592</v>
      </c>
    </row>
    <row r="92" spans="1:1" ht="15" customHeight="1">
      <c r="A92" s="911"/>
    </row>
    <row r="93" spans="1:1" ht="22.5" customHeight="1">
      <c r="A93" s="921" t="s">
        <v>536</v>
      </c>
    </row>
    <row r="94" spans="1:1" ht="27.6" customHeight="1">
      <c r="A94" s="923" t="s">
        <v>10650</v>
      </c>
    </row>
    <row r="95" spans="1:1" ht="30" customHeight="1">
      <c r="A95" s="923" t="s">
        <v>10668</v>
      </c>
    </row>
    <row r="96" spans="1:1" ht="19.149999999999999" customHeight="1">
      <c r="A96" s="925" t="s">
        <v>10661</v>
      </c>
    </row>
    <row r="97" spans="1:1" ht="16.899999999999999" customHeight="1">
      <c r="A97" s="925" t="s">
        <v>10662</v>
      </c>
    </row>
    <row r="98" spans="1:1" ht="19.149999999999999" customHeight="1">
      <c r="A98" s="925" t="s">
        <v>302</v>
      </c>
    </row>
    <row r="99" spans="1:1" ht="17.45" customHeight="1">
      <c r="A99" s="925" t="s">
        <v>10663</v>
      </c>
    </row>
    <row r="100" spans="1:1" ht="16.899999999999999" customHeight="1">
      <c r="A100" s="925" t="s">
        <v>10664</v>
      </c>
    </row>
    <row r="101" spans="1:1" ht="15" customHeight="1">
      <c r="A101" s="911"/>
    </row>
    <row r="102" spans="1:1" ht="22.5" customHeight="1">
      <c r="A102" s="921" t="s">
        <v>537</v>
      </c>
    </row>
    <row r="103" spans="1:1" ht="11.25" customHeight="1">
      <c r="A103" s="926" t="s">
        <v>305</v>
      </c>
    </row>
    <row r="104" spans="1:1" ht="16.899999999999999" customHeight="1">
      <c r="A104" s="926" t="s">
        <v>10593</v>
      </c>
    </row>
    <row r="105" spans="1:1" ht="15" customHeight="1">
      <c r="A105" s="920"/>
    </row>
    <row r="106" spans="1:1" ht="21" customHeight="1">
      <c r="A106" s="921" t="s">
        <v>538</v>
      </c>
    </row>
    <row r="107" spans="1:1" ht="12" customHeight="1">
      <c r="A107" s="923" t="s">
        <v>306</v>
      </c>
    </row>
    <row r="108" spans="1:1" ht="16.899999999999999" customHeight="1">
      <c r="A108" s="923" t="s">
        <v>10594</v>
      </c>
    </row>
    <row r="109" spans="1:1" ht="15" customHeight="1">
      <c r="A109" s="919"/>
    </row>
    <row r="110" spans="1:1" ht="22.5" customHeight="1">
      <c r="A110" s="921" t="s">
        <v>10493</v>
      </c>
    </row>
    <row r="111" spans="1:1" ht="12" customHeight="1">
      <c r="A111" s="1170" t="s">
        <v>10658</v>
      </c>
    </row>
    <row r="112" spans="1:1" ht="15" customHeight="1">
      <c r="A112" s="923" t="s">
        <v>10639</v>
      </c>
    </row>
    <row r="113" spans="1:1" ht="17.45" customHeight="1">
      <c r="A113" s="923" t="s">
        <v>10638</v>
      </c>
    </row>
    <row r="114" spans="1:1" ht="15" customHeight="1">
      <c r="A114" s="911"/>
    </row>
    <row r="115" spans="1:1" ht="22.5" customHeight="1">
      <c r="A115" s="921" t="s">
        <v>539</v>
      </c>
    </row>
    <row r="116" spans="1:1" ht="13.5" customHeight="1">
      <c r="A116" s="925" t="s">
        <v>307</v>
      </c>
    </row>
    <row r="117" spans="1:1" ht="15" customHeight="1">
      <c r="A117" s="925" t="s">
        <v>0</v>
      </c>
    </row>
    <row r="118" spans="1:1" ht="15" customHeight="1">
      <c r="A118" s="925" t="s">
        <v>10640</v>
      </c>
    </row>
    <row r="119" spans="1:1" ht="15" customHeight="1">
      <c r="A119" s="925" t="s">
        <v>10490</v>
      </c>
    </row>
    <row r="120" spans="1:1" ht="15" customHeight="1">
      <c r="A120" s="925" t="s">
        <v>10491</v>
      </c>
    </row>
    <row r="121" spans="1:1" ht="15" customHeight="1">
      <c r="A121" s="911"/>
    </row>
    <row r="122" spans="1:1" ht="22.5" customHeight="1">
      <c r="A122" s="921" t="s">
        <v>10494</v>
      </c>
    </row>
    <row r="123" spans="1:1" ht="10.5" customHeight="1">
      <c r="A123" s="926" t="s">
        <v>10641</v>
      </c>
    </row>
    <row r="124" spans="1:1" ht="15" customHeight="1">
      <c r="A124" s="911"/>
    </row>
    <row r="125" spans="1:1" ht="22.5" customHeight="1">
      <c r="A125" s="921" t="s">
        <v>540</v>
      </c>
    </row>
    <row r="126" spans="1:1" ht="12" customHeight="1">
      <c r="A126" s="911" t="s">
        <v>541</v>
      </c>
    </row>
    <row r="127" spans="1:1" ht="12.75" customHeight="1">
      <c r="A127" s="911"/>
    </row>
    <row r="128" spans="1:1" ht="15" customHeight="1"/>
    <row r="129" ht="15" customHeight="1"/>
  </sheetData>
  <sheetProtection algorithmName="SHA-512" hashValue="2es6zDuUfjBSk+ChzVGxRMckzKiTA8wgC0jxqDwcrmw3AL7DQv3DGaZnIJQ4u5yHDQyGudAAKzRsWabbDONd5A==" saltValue="m2z4QfkyDeKFWaX5r6ATGQ==" spinCount="100000" sheet="1" objects="1" scenarios="1"/>
  <mergeCells count="1">
    <mergeCell ref="A2:A3"/>
  </mergeCells>
  <pageMargins left="0.70866141732283472" right="0.70866141732283472" top="0.74803149606299213" bottom="0.74803149606299213" header="0.31496062992125984" footer="0.31496062992125984"/>
  <pageSetup paperSize="8" scale="31" fitToHeight="0" orientation="landscape" cellComments="asDisplayed"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499984740745262"/>
  </sheetPr>
  <dimension ref="A1:N9"/>
  <sheetViews>
    <sheetView workbookViewId="0">
      <selection activeCell="A10" sqref="A10"/>
    </sheetView>
  </sheetViews>
  <sheetFormatPr defaultColWidth="9.28515625" defaultRowHeight="12.75"/>
  <cols>
    <col min="1" max="16384" width="9.28515625" style="321"/>
  </cols>
  <sheetData>
    <row r="1" spans="1:14" ht="158.44999999999999" customHeight="1"/>
    <row r="2" spans="1:14" ht="15.6" customHeight="1">
      <c r="A2" s="1226" t="s">
        <v>10654</v>
      </c>
      <c r="B2" s="1226"/>
      <c r="C2" s="1226"/>
      <c r="D2" s="1226"/>
      <c r="E2" s="1226"/>
      <c r="F2" s="1226"/>
      <c r="G2" s="1226"/>
      <c r="H2" s="1226"/>
      <c r="I2" s="1226"/>
      <c r="J2" s="1226"/>
      <c r="K2" s="1226"/>
      <c r="L2" s="1226"/>
      <c r="M2" s="1226"/>
      <c r="N2" s="1226"/>
    </row>
    <row r="3" spans="1:14" ht="15.6" customHeight="1">
      <c r="A3" s="1226"/>
      <c r="B3" s="1226"/>
      <c r="C3" s="1226"/>
      <c r="D3" s="1226"/>
      <c r="E3" s="1226"/>
      <c r="F3" s="1226"/>
      <c r="G3" s="1226"/>
      <c r="H3" s="1226"/>
      <c r="I3" s="1226"/>
      <c r="J3" s="1226"/>
      <c r="K3" s="1226"/>
      <c r="L3" s="1226"/>
      <c r="M3" s="1226"/>
      <c r="N3" s="1226"/>
    </row>
    <row r="4" spans="1:14" ht="16.899999999999999" customHeight="1">
      <c r="A4" s="1193" t="s">
        <v>10637</v>
      </c>
      <c r="H4" s="138"/>
    </row>
    <row r="5" spans="1:14">
      <c r="A5" s="1193"/>
    </row>
    <row r="9" spans="1:14" ht="15.75">
      <c r="A9" s="1194" t="s">
        <v>593</v>
      </c>
    </row>
  </sheetData>
  <sheetProtection algorithmName="SHA-512" hashValue="f/OtVn+TRDdz9iIgTt3+eYQeb6Sh+icP83ibkwfcnZU0QCOJOmnHr72sk7+3cyHRvnoejLQO5fSPzIHpX+rLrA==" saltValue="iPyTFa+svhwiyU5aK2sy8Q==" spinCount="100000" sheet="1" objects="1" scenarios="1"/>
  <mergeCells count="1">
    <mergeCell ref="A2:N3"/>
  </mergeCells>
  <phoneticPr fontId="0"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499984740745262"/>
  </sheetPr>
  <dimension ref="A1:N34"/>
  <sheetViews>
    <sheetView workbookViewId="0">
      <selection activeCell="A10" sqref="A10"/>
    </sheetView>
  </sheetViews>
  <sheetFormatPr defaultColWidth="9.28515625" defaultRowHeight="12.75"/>
  <cols>
    <col min="1" max="16384" width="9.28515625" style="372"/>
  </cols>
  <sheetData>
    <row r="1" spans="1:14" ht="157.9" customHeight="1"/>
    <row r="2" spans="1:14" ht="15.6" customHeight="1">
      <c r="A2" s="1225" t="s">
        <v>10654</v>
      </c>
      <c r="B2" s="1225"/>
      <c r="C2" s="1225"/>
      <c r="D2" s="1225"/>
      <c r="E2" s="1225"/>
      <c r="F2" s="1225"/>
      <c r="G2" s="1225"/>
      <c r="H2" s="1225"/>
      <c r="I2" s="1225"/>
      <c r="J2" s="1225"/>
      <c r="K2" s="1225"/>
      <c r="L2" s="1225"/>
      <c r="M2" s="1225"/>
      <c r="N2" s="1225"/>
    </row>
    <row r="3" spans="1:14" ht="15.6" customHeight="1">
      <c r="A3" s="1225"/>
      <c r="B3" s="1225"/>
      <c r="C3" s="1225"/>
      <c r="D3" s="1225"/>
      <c r="E3" s="1225"/>
      <c r="F3" s="1225"/>
      <c r="G3" s="1225"/>
      <c r="H3" s="1225"/>
      <c r="I3" s="1225"/>
      <c r="J3" s="1225"/>
      <c r="K3" s="1225"/>
      <c r="L3" s="1225"/>
      <c r="M3" s="1225"/>
      <c r="N3" s="1225"/>
    </row>
    <row r="4" spans="1:14" ht="17.45" customHeight="1">
      <c r="A4" s="1195" t="s">
        <v>10637</v>
      </c>
      <c r="G4" s="238"/>
    </row>
    <row r="5" spans="1:14" ht="11.45" customHeight="1"/>
    <row r="6" spans="1:14" ht="9" hidden="1" customHeight="1"/>
    <row r="7" spans="1:14" ht="4.1500000000000004" hidden="1" customHeight="1"/>
    <row r="8" spans="1:14" ht="3.6" hidden="1" customHeight="1"/>
    <row r="10" spans="1:14" ht="15">
      <c r="A10" s="291" t="s">
        <v>274</v>
      </c>
    </row>
    <row r="11" spans="1:14">
      <c r="A11" s="1329" t="s">
        <v>10644</v>
      </c>
      <c r="B11" s="1330"/>
      <c r="C11" s="1330"/>
      <c r="D11" s="1330"/>
      <c r="E11" s="1330"/>
      <c r="F11" s="1330"/>
      <c r="G11" s="1330"/>
      <c r="H11" s="1330"/>
      <c r="I11" s="1330"/>
      <c r="J11" s="1330"/>
      <c r="K11" s="1330"/>
      <c r="L11" s="1330"/>
      <c r="M11" s="1330"/>
      <c r="N11" s="1330"/>
    </row>
    <row r="12" spans="1:14">
      <c r="A12" s="1330"/>
      <c r="B12" s="1330"/>
      <c r="C12" s="1330"/>
      <c r="D12" s="1330"/>
      <c r="E12" s="1330"/>
      <c r="F12" s="1330"/>
      <c r="G12" s="1330"/>
      <c r="H12" s="1330"/>
      <c r="I12" s="1330"/>
      <c r="J12" s="1330"/>
      <c r="K12" s="1330"/>
      <c r="L12" s="1330"/>
      <c r="M12" s="1330"/>
      <c r="N12" s="1330"/>
    </row>
    <row r="13" spans="1:14">
      <c r="A13" s="1330"/>
      <c r="B13" s="1330"/>
      <c r="C13" s="1330"/>
      <c r="D13" s="1330"/>
      <c r="E13" s="1330"/>
      <c r="F13" s="1330"/>
      <c r="G13" s="1330"/>
      <c r="H13" s="1330"/>
      <c r="I13" s="1330"/>
      <c r="J13" s="1330"/>
      <c r="K13" s="1330"/>
      <c r="L13" s="1330"/>
      <c r="M13" s="1330"/>
      <c r="N13" s="1330"/>
    </row>
    <row r="14" spans="1:14">
      <c r="A14" s="1330"/>
      <c r="B14" s="1330"/>
      <c r="C14" s="1330"/>
      <c r="D14" s="1330"/>
      <c r="E14" s="1330"/>
      <c r="F14" s="1330"/>
      <c r="G14" s="1330"/>
      <c r="H14" s="1330"/>
      <c r="I14" s="1330"/>
      <c r="J14" s="1330"/>
      <c r="K14" s="1330"/>
      <c r="L14" s="1330"/>
      <c r="M14" s="1330"/>
      <c r="N14" s="1330"/>
    </row>
    <row r="15" spans="1:14">
      <c r="A15" s="1330"/>
      <c r="B15" s="1330"/>
      <c r="C15" s="1330"/>
      <c r="D15" s="1330"/>
      <c r="E15" s="1330"/>
      <c r="F15" s="1330"/>
      <c r="G15" s="1330"/>
      <c r="H15" s="1330"/>
      <c r="I15" s="1330"/>
      <c r="J15" s="1330"/>
      <c r="K15" s="1330"/>
      <c r="L15" s="1330"/>
      <c r="M15" s="1330"/>
      <c r="N15" s="1330"/>
    </row>
    <row r="16" spans="1:14">
      <c r="A16" s="1330"/>
      <c r="B16" s="1330"/>
      <c r="C16" s="1330"/>
      <c r="D16" s="1330"/>
      <c r="E16" s="1330"/>
      <c r="F16" s="1330"/>
      <c r="G16" s="1330"/>
      <c r="H16" s="1330"/>
      <c r="I16" s="1330"/>
      <c r="J16" s="1330"/>
      <c r="K16" s="1330"/>
      <c r="L16" s="1330"/>
      <c r="M16" s="1330"/>
      <c r="N16" s="1330"/>
    </row>
    <row r="17" spans="1:14">
      <c r="A17" s="1330"/>
      <c r="B17" s="1330"/>
      <c r="C17" s="1330"/>
      <c r="D17" s="1330"/>
      <c r="E17" s="1330"/>
      <c r="F17" s="1330"/>
      <c r="G17" s="1330"/>
      <c r="H17" s="1330"/>
      <c r="I17" s="1330"/>
      <c r="J17" s="1330"/>
      <c r="K17" s="1330"/>
      <c r="L17" s="1330"/>
      <c r="M17" s="1330"/>
      <c r="N17" s="1330"/>
    </row>
    <row r="18" spans="1:14">
      <c r="A18" s="1330"/>
      <c r="B18" s="1330"/>
      <c r="C18" s="1330"/>
      <c r="D18" s="1330"/>
      <c r="E18" s="1330"/>
      <c r="F18" s="1330"/>
      <c r="G18" s="1330"/>
      <c r="H18" s="1330"/>
      <c r="I18" s="1330"/>
      <c r="J18" s="1330"/>
      <c r="K18" s="1330"/>
      <c r="L18" s="1330"/>
      <c r="M18" s="1330"/>
      <c r="N18" s="1330"/>
    </row>
    <row r="19" spans="1:14">
      <c r="A19" s="1330"/>
      <c r="B19" s="1330"/>
      <c r="C19" s="1330"/>
      <c r="D19" s="1330"/>
      <c r="E19" s="1330"/>
      <c r="F19" s="1330"/>
      <c r="G19" s="1330"/>
      <c r="H19" s="1330"/>
      <c r="I19" s="1330"/>
      <c r="J19" s="1330"/>
      <c r="K19" s="1330"/>
      <c r="L19" s="1330"/>
      <c r="M19" s="1330"/>
      <c r="N19" s="1330"/>
    </row>
    <row r="20" spans="1:14">
      <c r="A20" s="1330"/>
      <c r="B20" s="1330"/>
      <c r="C20" s="1330"/>
      <c r="D20" s="1330"/>
      <c r="E20" s="1330"/>
      <c r="F20" s="1330"/>
      <c r="G20" s="1330"/>
      <c r="H20" s="1330"/>
      <c r="I20" s="1330"/>
      <c r="J20" s="1330"/>
      <c r="K20" s="1330"/>
      <c r="L20" s="1330"/>
      <c r="M20" s="1330"/>
      <c r="N20" s="1330"/>
    </row>
    <row r="21" spans="1:14">
      <c r="A21" s="1330"/>
      <c r="B21" s="1330"/>
      <c r="C21" s="1330"/>
      <c r="D21" s="1330"/>
      <c r="E21" s="1330"/>
      <c r="F21" s="1330"/>
      <c r="G21" s="1330"/>
      <c r="H21" s="1330"/>
      <c r="I21" s="1330"/>
      <c r="J21" s="1330"/>
      <c r="K21" s="1330"/>
      <c r="L21" s="1330"/>
      <c r="M21" s="1330"/>
      <c r="N21" s="1330"/>
    </row>
    <row r="22" spans="1:14">
      <c r="A22" s="1330"/>
      <c r="B22" s="1330"/>
      <c r="C22" s="1330"/>
      <c r="D22" s="1330"/>
      <c r="E22" s="1330"/>
      <c r="F22" s="1330"/>
      <c r="G22" s="1330"/>
      <c r="H22" s="1330"/>
      <c r="I22" s="1330"/>
      <c r="J22" s="1330"/>
      <c r="K22" s="1330"/>
      <c r="L22" s="1330"/>
      <c r="M22" s="1330"/>
      <c r="N22" s="1330"/>
    </row>
    <row r="23" spans="1:14">
      <c r="A23" s="1330"/>
      <c r="B23" s="1330"/>
      <c r="C23" s="1330"/>
      <c r="D23" s="1330"/>
      <c r="E23" s="1330"/>
      <c r="F23" s="1330"/>
      <c r="G23" s="1330"/>
      <c r="H23" s="1330"/>
      <c r="I23" s="1330"/>
      <c r="J23" s="1330"/>
      <c r="K23" s="1330"/>
      <c r="L23" s="1330"/>
      <c r="M23" s="1330"/>
      <c r="N23" s="1330"/>
    </row>
    <row r="24" spans="1:14">
      <c r="A24" s="1330"/>
      <c r="B24" s="1330"/>
      <c r="C24" s="1330"/>
      <c r="D24" s="1330"/>
      <c r="E24" s="1330"/>
      <c r="F24" s="1330"/>
      <c r="G24" s="1330"/>
      <c r="H24" s="1330"/>
      <c r="I24" s="1330"/>
      <c r="J24" s="1330"/>
      <c r="K24" s="1330"/>
      <c r="L24" s="1330"/>
      <c r="M24" s="1330"/>
      <c r="N24" s="1330"/>
    </row>
    <row r="25" spans="1:14">
      <c r="A25" s="1330"/>
      <c r="B25" s="1330"/>
      <c r="C25" s="1330"/>
      <c r="D25" s="1330"/>
      <c r="E25" s="1330"/>
      <c r="F25" s="1330"/>
      <c r="G25" s="1330"/>
      <c r="H25" s="1330"/>
      <c r="I25" s="1330"/>
      <c r="J25" s="1330"/>
      <c r="K25" s="1330"/>
      <c r="L25" s="1330"/>
      <c r="M25" s="1330"/>
      <c r="N25" s="1330"/>
    </row>
    <row r="26" spans="1:14">
      <c r="A26" s="1330"/>
      <c r="B26" s="1330"/>
      <c r="C26" s="1330"/>
      <c r="D26" s="1330"/>
      <c r="E26" s="1330"/>
      <c r="F26" s="1330"/>
      <c r="G26" s="1330"/>
      <c r="H26" s="1330"/>
      <c r="I26" s="1330"/>
      <c r="J26" s="1330"/>
      <c r="K26" s="1330"/>
      <c r="L26" s="1330"/>
      <c r="M26" s="1330"/>
      <c r="N26" s="1330"/>
    </row>
    <row r="27" spans="1:14">
      <c r="A27" s="1330"/>
      <c r="B27" s="1330"/>
      <c r="C27" s="1330"/>
      <c r="D27" s="1330"/>
      <c r="E27" s="1330"/>
      <c r="F27" s="1330"/>
      <c r="G27" s="1330"/>
      <c r="H27" s="1330"/>
      <c r="I27" s="1330"/>
      <c r="J27" s="1330"/>
      <c r="K27" s="1330"/>
      <c r="L27" s="1330"/>
      <c r="M27" s="1330"/>
      <c r="N27" s="1330"/>
    </row>
    <row r="28" spans="1:14">
      <c r="A28" s="1330"/>
      <c r="B28" s="1330"/>
      <c r="C28" s="1330"/>
      <c r="D28" s="1330"/>
      <c r="E28" s="1330"/>
      <c r="F28" s="1330"/>
      <c r="G28" s="1330"/>
      <c r="H28" s="1330"/>
      <c r="I28" s="1330"/>
      <c r="J28" s="1330"/>
      <c r="K28" s="1330"/>
      <c r="L28" s="1330"/>
      <c r="M28" s="1330"/>
      <c r="N28" s="1330"/>
    </row>
    <row r="29" spans="1:14">
      <c r="A29" s="1330"/>
      <c r="B29" s="1330"/>
      <c r="C29" s="1330"/>
      <c r="D29" s="1330"/>
      <c r="E29" s="1330"/>
      <c r="F29" s="1330"/>
      <c r="G29" s="1330"/>
      <c r="H29" s="1330"/>
      <c r="I29" s="1330"/>
      <c r="J29" s="1330"/>
      <c r="K29" s="1330"/>
      <c r="L29" s="1330"/>
      <c r="M29" s="1330"/>
      <c r="N29" s="1330"/>
    </row>
    <row r="30" spans="1:14">
      <c r="A30" s="1330"/>
      <c r="B30" s="1330"/>
      <c r="C30" s="1330"/>
      <c r="D30" s="1330"/>
      <c r="E30" s="1330"/>
      <c r="F30" s="1330"/>
      <c r="G30" s="1330"/>
      <c r="H30" s="1330"/>
      <c r="I30" s="1330"/>
      <c r="J30" s="1330"/>
      <c r="K30" s="1330"/>
      <c r="L30" s="1330"/>
      <c r="M30" s="1330"/>
      <c r="N30" s="1330"/>
    </row>
    <row r="31" spans="1:14">
      <c r="A31" s="1330"/>
      <c r="B31" s="1330"/>
      <c r="C31" s="1330"/>
      <c r="D31" s="1330"/>
      <c r="E31" s="1330"/>
      <c r="F31" s="1330"/>
      <c r="G31" s="1330"/>
      <c r="H31" s="1330"/>
      <c r="I31" s="1330"/>
      <c r="J31" s="1330"/>
      <c r="K31" s="1330"/>
      <c r="L31" s="1330"/>
      <c r="M31" s="1330"/>
      <c r="N31" s="1330"/>
    </row>
    <row r="32" spans="1:14">
      <c r="A32" s="1330"/>
      <c r="B32" s="1330"/>
      <c r="C32" s="1330"/>
      <c r="D32" s="1330"/>
      <c r="E32" s="1330"/>
      <c r="F32" s="1330"/>
      <c r="G32" s="1330"/>
      <c r="H32" s="1330"/>
      <c r="I32" s="1330"/>
      <c r="J32" s="1330"/>
      <c r="K32" s="1330"/>
      <c r="L32" s="1330"/>
      <c r="M32" s="1330"/>
      <c r="N32" s="1330"/>
    </row>
    <row r="33" spans="1:14">
      <c r="A33" s="1330"/>
      <c r="B33" s="1330"/>
      <c r="C33" s="1330"/>
      <c r="D33" s="1330"/>
      <c r="E33" s="1330"/>
      <c r="F33" s="1330"/>
      <c r="G33" s="1330"/>
      <c r="H33" s="1330"/>
      <c r="I33" s="1330"/>
      <c r="J33" s="1330"/>
      <c r="K33" s="1330"/>
      <c r="L33" s="1330"/>
      <c r="M33" s="1330"/>
      <c r="N33" s="1330"/>
    </row>
    <row r="34" spans="1:14">
      <c r="A34" s="1330"/>
      <c r="B34" s="1330"/>
      <c r="C34" s="1330"/>
      <c r="D34" s="1330"/>
      <c r="E34" s="1330"/>
      <c r="F34" s="1330"/>
      <c r="G34" s="1330"/>
      <c r="H34" s="1330"/>
      <c r="I34" s="1330"/>
      <c r="J34" s="1330"/>
      <c r="K34" s="1330"/>
      <c r="L34" s="1330"/>
      <c r="M34" s="1330"/>
      <c r="N34" s="1330"/>
    </row>
  </sheetData>
  <sheetProtection algorithmName="SHA-512" hashValue="y38uIyITkdQ2hSJ7eFVETfBk6iv3HbNGb94G00pQX6rMCQHvEkCYfYDI15pzs7THIZ5hEvToSFGIE5+gg3DjuA==" saltValue="cKeebcEtdSs5JlrMwcutHA==" spinCount="100000" sheet="1" selectLockedCells="1" selectUnlockedCells="1"/>
  <mergeCells count="2">
    <mergeCell ref="A11:N34"/>
    <mergeCell ref="A2:N3"/>
  </mergeCells>
  <phoneticPr fontId="0"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XFB4528"/>
  <sheetViews>
    <sheetView zoomScale="130" zoomScaleNormal="130" workbookViewId="0">
      <pane ySplit="1" topLeftCell="A2769" activePane="bottomLeft" state="frozen"/>
      <selection pane="bottomLeft" activeCell="C2788" sqref="C2788"/>
    </sheetView>
  </sheetViews>
  <sheetFormatPr defaultColWidth="9.140625" defaultRowHeight="12"/>
  <cols>
    <col min="1" max="1" width="6.140625" style="272" bestFit="1" customWidth="1"/>
    <col min="2" max="2" width="19.28515625" style="272" customWidth="1"/>
    <col min="3" max="3" width="57.140625" style="272" customWidth="1"/>
    <col min="4" max="4" width="16.5703125" style="272" customWidth="1"/>
    <col min="5" max="5" width="37.7109375" style="272" customWidth="1"/>
    <col min="6" max="6" width="41.7109375" style="272" bestFit="1" customWidth="1"/>
    <col min="7" max="7" width="23.5703125" style="272" bestFit="1" customWidth="1"/>
    <col min="8" max="8" width="46.42578125" style="272" customWidth="1"/>
    <col min="9" max="9" width="12.42578125" style="272" customWidth="1"/>
    <col min="10" max="10" width="6.28515625" style="272" bestFit="1" customWidth="1"/>
    <col min="11" max="11" width="26.5703125" style="272" bestFit="1" customWidth="1"/>
    <col min="12" max="12" width="31.85546875" style="272" bestFit="1" customWidth="1"/>
    <col min="13" max="13" width="57.85546875" style="528" customWidth="1"/>
    <col min="14" max="16384" width="9.140625" style="272"/>
  </cols>
  <sheetData>
    <row r="1" spans="1:13" ht="72.75" thickBot="1">
      <c r="A1" s="442" t="s">
        <v>625</v>
      </c>
      <c r="B1" s="443" t="s">
        <v>626</v>
      </c>
      <c r="C1" s="444" t="s">
        <v>627</v>
      </c>
      <c r="D1" s="444" t="s">
        <v>628</v>
      </c>
      <c r="E1" s="445" t="s">
        <v>629</v>
      </c>
      <c r="F1" s="444" t="s">
        <v>630</v>
      </c>
      <c r="G1" s="445" t="s">
        <v>631</v>
      </c>
      <c r="H1" s="445" t="s">
        <v>632</v>
      </c>
      <c r="I1" s="444" t="s">
        <v>633</v>
      </c>
      <c r="J1" s="444" t="s">
        <v>634</v>
      </c>
      <c r="K1" s="445" t="s">
        <v>635</v>
      </c>
      <c r="L1" s="444" t="s">
        <v>636</v>
      </c>
      <c r="M1" s="444" t="s">
        <v>10421</v>
      </c>
    </row>
    <row r="2" spans="1:13" ht="12.75" thickTop="1">
      <c r="A2" s="982" t="s">
        <v>637</v>
      </c>
      <c r="B2" s="982" t="s">
        <v>638</v>
      </c>
      <c r="C2" s="446" t="s">
        <v>639</v>
      </c>
      <c r="D2" s="446" t="s">
        <v>640</v>
      </c>
      <c r="E2" s="983" t="s">
        <v>641</v>
      </c>
      <c r="F2" s="983" t="s">
        <v>639</v>
      </c>
      <c r="G2" s="983" t="s">
        <v>642</v>
      </c>
      <c r="H2" s="983" t="s">
        <v>643</v>
      </c>
      <c r="I2" s="983" t="s">
        <v>644</v>
      </c>
      <c r="J2" s="446" t="s">
        <v>645</v>
      </c>
      <c r="K2" s="447" t="s">
        <v>265</v>
      </c>
      <c r="L2" s="446" t="s">
        <v>646</v>
      </c>
      <c r="M2" s="528" t="str">
        <f>IF(RIGHT(TEXT(E2,""),4)="ACT1","Remove","")</f>
        <v/>
      </c>
    </row>
    <row r="3" spans="1:13">
      <c r="A3" s="448" t="s">
        <v>647</v>
      </c>
      <c r="B3" s="448" t="s">
        <v>648</v>
      </c>
      <c r="C3" s="448" t="s">
        <v>639</v>
      </c>
      <c r="D3" s="448"/>
      <c r="E3" s="984" t="s">
        <v>650</v>
      </c>
      <c r="F3" s="984"/>
      <c r="G3" s="984" t="s">
        <v>642</v>
      </c>
      <c r="H3" s="984" t="s">
        <v>643</v>
      </c>
      <c r="I3" s="983" t="s">
        <v>644</v>
      </c>
      <c r="J3" s="448"/>
      <c r="K3" s="459" t="s">
        <v>265</v>
      </c>
      <c r="L3" s="448"/>
      <c r="M3" s="528" t="str">
        <f t="shared" ref="M3:M66" si="0">IF(RIGHT(TEXT(E3,""),4)="ACT1","Remove","")</f>
        <v/>
      </c>
    </row>
    <row r="4" spans="1:13">
      <c r="A4" s="448" t="s">
        <v>647</v>
      </c>
      <c r="B4" s="448" t="s">
        <v>648</v>
      </c>
      <c r="C4" s="448" t="s">
        <v>639</v>
      </c>
      <c r="D4" s="448"/>
      <c r="E4" s="984" t="s">
        <v>651</v>
      </c>
      <c r="F4" s="984"/>
      <c r="G4" s="984" t="s">
        <v>642</v>
      </c>
      <c r="H4" s="984" t="s">
        <v>643</v>
      </c>
      <c r="I4" s="983" t="s">
        <v>644</v>
      </c>
      <c r="J4" s="448"/>
      <c r="K4" s="459" t="s">
        <v>265</v>
      </c>
      <c r="L4" s="448"/>
      <c r="M4" s="528" t="str">
        <f t="shared" si="0"/>
        <v/>
      </c>
    </row>
    <row r="5" spans="1:13">
      <c r="A5" s="448" t="s">
        <v>647</v>
      </c>
      <c r="B5" s="448" t="s">
        <v>648</v>
      </c>
      <c r="C5" s="448" t="s">
        <v>639</v>
      </c>
      <c r="D5" s="448"/>
      <c r="E5" s="984" t="s">
        <v>652</v>
      </c>
      <c r="F5" s="984"/>
      <c r="G5" s="984" t="s">
        <v>642</v>
      </c>
      <c r="H5" s="984" t="s">
        <v>643</v>
      </c>
      <c r="I5" s="983" t="s">
        <v>644</v>
      </c>
      <c r="J5" s="448"/>
      <c r="K5" s="459" t="s">
        <v>265</v>
      </c>
      <c r="L5" s="448"/>
      <c r="M5" s="528" t="str">
        <f t="shared" si="0"/>
        <v/>
      </c>
    </row>
    <row r="6" spans="1:13">
      <c r="A6" s="448" t="s">
        <v>647</v>
      </c>
      <c r="B6" s="448" t="s">
        <v>648</v>
      </c>
      <c r="C6" s="448" t="s">
        <v>639</v>
      </c>
      <c r="D6" s="448"/>
      <c r="E6" s="984" t="s">
        <v>653</v>
      </c>
      <c r="F6" s="984"/>
      <c r="G6" s="984" t="s">
        <v>642</v>
      </c>
      <c r="H6" s="984" t="s">
        <v>643</v>
      </c>
      <c r="I6" s="983" t="s">
        <v>644</v>
      </c>
      <c r="J6" s="448"/>
      <c r="K6" s="459" t="s">
        <v>265</v>
      </c>
      <c r="L6" s="448"/>
      <c r="M6" s="528" t="str">
        <f t="shared" si="0"/>
        <v/>
      </c>
    </row>
    <row r="7" spans="1:13">
      <c r="A7" s="448" t="s">
        <v>647</v>
      </c>
      <c r="B7" s="448" t="s">
        <v>648</v>
      </c>
      <c r="C7" s="448" t="s">
        <v>639</v>
      </c>
      <c r="D7" s="448"/>
      <c r="E7" s="984" t="s">
        <v>654</v>
      </c>
      <c r="F7" s="984"/>
      <c r="G7" s="984" t="s">
        <v>642</v>
      </c>
      <c r="H7" s="984" t="s">
        <v>643</v>
      </c>
      <c r="I7" s="983" t="s">
        <v>644</v>
      </c>
      <c r="J7" s="448"/>
      <c r="K7" s="459" t="s">
        <v>265</v>
      </c>
      <c r="L7" s="448"/>
      <c r="M7" s="528" t="str">
        <f t="shared" si="0"/>
        <v/>
      </c>
    </row>
    <row r="8" spans="1:13">
      <c r="A8" s="448" t="s">
        <v>647</v>
      </c>
      <c r="B8" s="448" t="s">
        <v>648</v>
      </c>
      <c r="C8" s="448" t="s">
        <v>639</v>
      </c>
      <c r="D8" s="448"/>
      <c r="E8" s="984" t="s">
        <v>655</v>
      </c>
      <c r="F8" s="984"/>
      <c r="G8" s="984" t="s">
        <v>642</v>
      </c>
      <c r="H8" s="984" t="s">
        <v>643</v>
      </c>
      <c r="I8" s="983" t="s">
        <v>644</v>
      </c>
      <c r="J8" s="448"/>
      <c r="K8" s="459" t="s">
        <v>265</v>
      </c>
      <c r="L8" s="448"/>
      <c r="M8" s="528" t="str">
        <f t="shared" si="0"/>
        <v/>
      </c>
    </row>
    <row r="9" spans="1:13">
      <c r="A9" s="448" t="s">
        <v>647</v>
      </c>
      <c r="B9" s="448" t="s">
        <v>648</v>
      </c>
      <c r="C9" s="448" t="s">
        <v>639</v>
      </c>
      <c r="D9" s="448"/>
      <c r="E9" s="984" t="s">
        <v>656</v>
      </c>
      <c r="F9" s="984"/>
      <c r="G9" s="984" t="s">
        <v>642</v>
      </c>
      <c r="H9" s="984" t="s">
        <v>643</v>
      </c>
      <c r="I9" s="983" t="s">
        <v>644</v>
      </c>
      <c r="J9" s="448"/>
      <c r="K9" s="459" t="s">
        <v>265</v>
      </c>
      <c r="L9" s="448"/>
      <c r="M9" s="528" t="str">
        <f t="shared" si="0"/>
        <v/>
      </c>
    </row>
    <row r="10" spans="1:13">
      <c r="A10" s="448" t="s">
        <v>647</v>
      </c>
      <c r="B10" s="448" t="s">
        <v>648</v>
      </c>
      <c r="C10" s="448" t="s">
        <v>639</v>
      </c>
      <c r="D10" s="448"/>
      <c r="E10" s="984" t="s">
        <v>657</v>
      </c>
      <c r="F10" s="984"/>
      <c r="G10" s="984" t="s">
        <v>642</v>
      </c>
      <c r="H10" s="984" t="s">
        <v>643</v>
      </c>
      <c r="I10" s="983" t="s">
        <v>644</v>
      </c>
      <c r="J10" s="448"/>
      <c r="K10" s="459" t="s">
        <v>265</v>
      </c>
      <c r="L10" s="448"/>
      <c r="M10" s="528" t="str">
        <f t="shared" si="0"/>
        <v/>
      </c>
    </row>
    <row r="11" spans="1:13">
      <c r="A11" s="448" t="s">
        <v>647</v>
      </c>
      <c r="B11" s="448" t="s">
        <v>648</v>
      </c>
      <c r="C11" s="448" t="s">
        <v>639</v>
      </c>
      <c r="D11" s="448"/>
      <c r="E11" s="984" t="s">
        <v>658</v>
      </c>
      <c r="F11" s="984"/>
      <c r="G11" s="984" t="s">
        <v>642</v>
      </c>
      <c r="H11" s="984" t="s">
        <v>643</v>
      </c>
      <c r="I11" s="983" t="s">
        <v>644</v>
      </c>
      <c r="J11" s="448"/>
      <c r="K11" s="459" t="s">
        <v>265</v>
      </c>
      <c r="L11" s="448"/>
      <c r="M11" s="528" t="str">
        <f t="shared" si="0"/>
        <v/>
      </c>
    </row>
    <row r="12" spans="1:13">
      <c r="A12" s="448" t="s">
        <v>647</v>
      </c>
      <c r="B12" s="448" t="s">
        <v>648</v>
      </c>
      <c r="C12" s="448" t="s">
        <v>639</v>
      </c>
      <c r="D12" s="448"/>
      <c r="E12" s="984" t="s">
        <v>659</v>
      </c>
      <c r="F12" s="984"/>
      <c r="G12" s="984" t="s">
        <v>642</v>
      </c>
      <c r="H12" s="984" t="s">
        <v>643</v>
      </c>
      <c r="I12" s="983" t="s">
        <v>644</v>
      </c>
      <c r="J12" s="448"/>
      <c r="K12" s="459" t="s">
        <v>265</v>
      </c>
      <c r="L12" s="448"/>
      <c r="M12" s="528" t="str">
        <f t="shared" si="0"/>
        <v/>
      </c>
    </row>
    <row r="13" spans="1:13">
      <c r="A13" s="448" t="s">
        <v>647</v>
      </c>
      <c r="B13" s="448" t="s">
        <v>648</v>
      </c>
      <c r="C13" s="448" t="s">
        <v>639</v>
      </c>
      <c r="D13" s="448"/>
      <c r="E13" s="984" t="s">
        <v>660</v>
      </c>
      <c r="F13" s="984"/>
      <c r="G13" s="984" t="s">
        <v>642</v>
      </c>
      <c r="H13" s="984" t="s">
        <v>643</v>
      </c>
      <c r="I13" s="983" t="s">
        <v>644</v>
      </c>
      <c r="J13" s="448"/>
      <c r="K13" s="459" t="s">
        <v>265</v>
      </c>
      <c r="L13" s="448"/>
      <c r="M13" s="528" t="str">
        <f t="shared" si="0"/>
        <v/>
      </c>
    </row>
    <row r="14" spans="1:13" ht="12.75" thickBot="1">
      <c r="A14" s="501" t="s">
        <v>647</v>
      </c>
      <c r="B14" s="501" t="s">
        <v>648</v>
      </c>
      <c r="C14" s="501" t="s">
        <v>639</v>
      </c>
      <c r="D14" s="509"/>
      <c r="E14" s="509" t="s">
        <v>661</v>
      </c>
      <c r="F14" s="451"/>
      <c r="G14" s="451" t="s">
        <v>642</v>
      </c>
      <c r="H14" s="451" t="s">
        <v>643</v>
      </c>
      <c r="I14" s="451" t="s">
        <v>644</v>
      </c>
      <c r="J14" s="451"/>
      <c r="K14" s="452" t="s">
        <v>265</v>
      </c>
      <c r="L14" s="501"/>
      <c r="M14" s="528" t="str">
        <f t="shared" si="0"/>
        <v/>
      </c>
    </row>
    <row r="15" spans="1:13" ht="12.75" thickTop="1">
      <c r="A15" s="982" t="s">
        <v>637</v>
      </c>
      <c r="B15" s="982" t="s">
        <v>638</v>
      </c>
      <c r="C15" s="446" t="s">
        <v>662</v>
      </c>
      <c r="D15" s="1041"/>
      <c r="E15" s="1042" t="s">
        <v>663</v>
      </c>
      <c r="F15" s="983" t="s">
        <v>662</v>
      </c>
      <c r="G15" s="983" t="s">
        <v>642</v>
      </c>
      <c r="H15" s="983" t="s">
        <v>665</v>
      </c>
      <c r="I15" s="983" t="s">
        <v>666</v>
      </c>
      <c r="J15" s="446" t="s">
        <v>645</v>
      </c>
      <c r="K15" s="447" t="s">
        <v>265</v>
      </c>
      <c r="L15" s="446" t="s">
        <v>646</v>
      </c>
      <c r="M15" s="528" t="str">
        <f t="shared" si="0"/>
        <v/>
      </c>
    </row>
    <row r="16" spans="1:13">
      <c r="A16" s="448" t="s">
        <v>647</v>
      </c>
      <c r="B16" s="448" t="s">
        <v>648</v>
      </c>
      <c r="C16" s="448" t="s">
        <v>662</v>
      </c>
      <c r="D16" s="1043">
        <f>CBA_FY_End_Date_ACT2</f>
        <v>43646</v>
      </c>
      <c r="E16" s="1044" t="s">
        <v>668</v>
      </c>
      <c r="F16" s="984"/>
      <c r="G16" s="984" t="s">
        <v>642</v>
      </c>
      <c r="H16" s="984" t="s">
        <v>665</v>
      </c>
      <c r="I16" s="984" t="s">
        <v>666</v>
      </c>
      <c r="J16" s="448"/>
      <c r="K16" s="459" t="s">
        <v>265</v>
      </c>
      <c r="L16" s="448"/>
      <c r="M16" s="528" t="str">
        <f t="shared" si="0"/>
        <v/>
      </c>
    </row>
    <row r="17" spans="1:13">
      <c r="A17" s="448" t="s">
        <v>647</v>
      </c>
      <c r="B17" s="448" t="s">
        <v>648</v>
      </c>
      <c r="C17" s="448" t="s">
        <v>662</v>
      </c>
      <c r="D17" s="1045">
        <f>CBA_FY_End_Date_ACT3</f>
        <v>44012</v>
      </c>
      <c r="E17" s="1044" t="s">
        <v>669</v>
      </c>
      <c r="F17" s="984"/>
      <c r="G17" s="984" t="s">
        <v>642</v>
      </c>
      <c r="H17" s="984" t="s">
        <v>665</v>
      </c>
      <c r="I17" s="984" t="s">
        <v>666</v>
      </c>
      <c r="J17" s="448"/>
      <c r="K17" s="459" t="s">
        <v>265</v>
      </c>
      <c r="L17" s="448"/>
      <c r="M17" s="528" t="str">
        <f t="shared" si="0"/>
        <v/>
      </c>
    </row>
    <row r="18" spans="1:13">
      <c r="A18" s="448" t="s">
        <v>647</v>
      </c>
      <c r="B18" s="448" t="s">
        <v>648</v>
      </c>
      <c r="C18" s="448" t="s">
        <v>662</v>
      </c>
      <c r="D18" s="1045">
        <f>CBA_FY_End_Date_FC01</f>
        <v>44377</v>
      </c>
      <c r="E18" s="1044" t="s">
        <v>670</v>
      </c>
      <c r="F18" s="984"/>
      <c r="G18" s="984" t="s">
        <v>642</v>
      </c>
      <c r="H18" s="984" t="s">
        <v>665</v>
      </c>
      <c r="I18" s="984" t="s">
        <v>666</v>
      </c>
      <c r="J18" s="448"/>
      <c r="K18" s="459" t="s">
        <v>265</v>
      </c>
      <c r="L18" s="448"/>
      <c r="M18" s="528" t="str">
        <f t="shared" si="0"/>
        <v/>
      </c>
    </row>
    <row r="19" spans="1:13">
      <c r="A19" s="448" t="s">
        <v>647</v>
      </c>
      <c r="B19" s="448" t="s">
        <v>648</v>
      </c>
      <c r="C19" s="448" t="s">
        <v>662</v>
      </c>
      <c r="D19" s="1045">
        <f>CBA_FY_End_Date_FC02</f>
        <v>44742</v>
      </c>
      <c r="E19" s="1044" t="s">
        <v>671</v>
      </c>
      <c r="F19" s="984"/>
      <c r="G19" s="984" t="s">
        <v>642</v>
      </c>
      <c r="H19" s="984" t="s">
        <v>665</v>
      </c>
      <c r="I19" s="984" t="s">
        <v>666</v>
      </c>
      <c r="J19" s="448"/>
      <c r="K19" s="459" t="s">
        <v>265</v>
      </c>
      <c r="L19" s="448"/>
      <c r="M19" s="528" t="str">
        <f t="shared" si="0"/>
        <v/>
      </c>
    </row>
    <row r="20" spans="1:13">
      <c r="A20" s="448" t="s">
        <v>647</v>
      </c>
      <c r="B20" s="448" t="s">
        <v>648</v>
      </c>
      <c r="C20" s="448" t="s">
        <v>662</v>
      </c>
      <c r="D20" s="1045">
        <f>CBA_FY_End_Date_FC03</f>
        <v>45107</v>
      </c>
      <c r="E20" s="1044" t="s">
        <v>672</v>
      </c>
      <c r="F20" s="984"/>
      <c r="G20" s="984" t="s">
        <v>642</v>
      </c>
      <c r="H20" s="984" t="s">
        <v>665</v>
      </c>
      <c r="I20" s="984" t="s">
        <v>666</v>
      </c>
      <c r="J20" s="448"/>
      <c r="K20" s="459" t="s">
        <v>265</v>
      </c>
      <c r="L20" s="448"/>
      <c r="M20" s="528" t="str">
        <f t="shared" si="0"/>
        <v/>
      </c>
    </row>
    <row r="21" spans="1:13">
      <c r="A21" s="448" t="s">
        <v>647</v>
      </c>
      <c r="B21" s="448" t="s">
        <v>648</v>
      </c>
      <c r="C21" s="448" t="s">
        <v>662</v>
      </c>
      <c r="D21" s="1045">
        <f>CBA_FY_End_Date_FC04</f>
        <v>45472</v>
      </c>
      <c r="E21" s="1044" t="s">
        <v>673</v>
      </c>
      <c r="F21" s="984"/>
      <c r="G21" s="984" t="s">
        <v>642</v>
      </c>
      <c r="H21" s="984" t="s">
        <v>665</v>
      </c>
      <c r="I21" s="984" t="s">
        <v>666</v>
      </c>
      <c r="J21" s="448"/>
      <c r="K21" s="459" t="s">
        <v>265</v>
      </c>
      <c r="L21" s="448"/>
      <c r="M21" s="528" t="str">
        <f t="shared" si="0"/>
        <v/>
      </c>
    </row>
    <row r="22" spans="1:13">
      <c r="A22" s="448" t="s">
        <v>647</v>
      </c>
      <c r="B22" s="448" t="s">
        <v>648</v>
      </c>
      <c r="C22" s="448" t="s">
        <v>662</v>
      </c>
      <c r="D22" s="1045">
        <f>CBA_FY_End_Date_FC05</f>
        <v>45837</v>
      </c>
      <c r="E22" s="1044" t="s">
        <v>674</v>
      </c>
      <c r="F22" s="984"/>
      <c r="G22" s="984" t="s">
        <v>642</v>
      </c>
      <c r="H22" s="984" t="s">
        <v>665</v>
      </c>
      <c r="I22" s="984" t="s">
        <v>666</v>
      </c>
      <c r="J22" s="448"/>
      <c r="K22" s="459" t="s">
        <v>265</v>
      </c>
      <c r="L22" s="448"/>
      <c r="M22" s="528" t="str">
        <f t="shared" si="0"/>
        <v/>
      </c>
    </row>
    <row r="23" spans="1:13">
      <c r="A23" s="448" t="s">
        <v>647</v>
      </c>
      <c r="B23" s="448" t="s">
        <v>648</v>
      </c>
      <c r="C23" s="448" t="s">
        <v>662</v>
      </c>
      <c r="D23" s="1045">
        <f>CBA_FY_End_Date_FC06</f>
        <v>46202</v>
      </c>
      <c r="E23" s="1044" t="s">
        <v>675</v>
      </c>
      <c r="F23" s="984"/>
      <c r="G23" s="984" t="s">
        <v>642</v>
      </c>
      <c r="H23" s="984" t="s">
        <v>665</v>
      </c>
      <c r="I23" s="984" t="s">
        <v>666</v>
      </c>
      <c r="J23" s="448"/>
      <c r="K23" s="459" t="s">
        <v>265</v>
      </c>
      <c r="L23" s="448"/>
      <c r="M23" s="528" t="str">
        <f t="shared" si="0"/>
        <v/>
      </c>
    </row>
    <row r="24" spans="1:13">
      <c r="A24" s="448" t="s">
        <v>647</v>
      </c>
      <c r="B24" s="448" t="s">
        <v>648</v>
      </c>
      <c r="C24" s="448" t="s">
        <v>662</v>
      </c>
      <c r="D24" s="1045">
        <f>CBA_FY_End_Date_FC07</f>
        <v>46567</v>
      </c>
      <c r="E24" s="1044" t="s">
        <v>676</v>
      </c>
      <c r="F24" s="984"/>
      <c r="G24" s="984" t="s">
        <v>642</v>
      </c>
      <c r="H24" s="984" t="s">
        <v>665</v>
      </c>
      <c r="I24" s="984" t="s">
        <v>666</v>
      </c>
      <c r="J24" s="448"/>
      <c r="K24" s="459" t="s">
        <v>265</v>
      </c>
      <c r="L24" s="448"/>
      <c r="M24" s="528" t="str">
        <f t="shared" si="0"/>
        <v/>
      </c>
    </row>
    <row r="25" spans="1:13">
      <c r="A25" s="448" t="s">
        <v>647</v>
      </c>
      <c r="B25" s="448" t="s">
        <v>648</v>
      </c>
      <c r="C25" s="448" t="s">
        <v>662</v>
      </c>
      <c r="D25" s="1045">
        <f>CBA_FY_End_Date_FC08</f>
        <v>46932</v>
      </c>
      <c r="E25" s="1044" t="s">
        <v>677</v>
      </c>
      <c r="F25" s="984"/>
      <c r="G25" s="984" t="s">
        <v>642</v>
      </c>
      <c r="H25" s="984" t="s">
        <v>665</v>
      </c>
      <c r="I25" s="984" t="s">
        <v>666</v>
      </c>
      <c r="J25" s="448"/>
      <c r="K25" s="459" t="s">
        <v>265</v>
      </c>
      <c r="L25" s="448"/>
      <c r="M25" s="528" t="str">
        <f t="shared" si="0"/>
        <v/>
      </c>
    </row>
    <row r="26" spans="1:13">
      <c r="A26" s="448" t="s">
        <v>647</v>
      </c>
      <c r="B26" s="448" t="s">
        <v>648</v>
      </c>
      <c r="C26" s="448" t="s">
        <v>662</v>
      </c>
      <c r="D26" s="1045">
        <f>CBA_FY_End_Date_FC09</f>
        <v>47297</v>
      </c>
      <c r="E26" s="1044" t="s">
        <v>678</v>
      </c>
      <c r="F26" s="984"/>
      <c r="G26" s="984" t="s">
        <v>642</v>
      </c>
      <c r="H26" s="984" t="s">
        <v>665</v>
      </c>
      <c r="I26" s="984" t="s">
        <v>666</v>
      </c>
      <c r="J26" s="448"/>
      <c r="K26" s="459" t="s">
        <v>265</v>
      </c>
      <c r="L26" s="448"/>
      <c r="M26" s="528" t="str">
        <f t="shared" si="0"/>
        <v/>
      </c>
    </row>
    <row r="27" spans="1:13" ht="12.75" thickBot="1">
      <c r="A27" s="501" t="s">
        <v>647</v>
      </c>
      <c r="B27" s="501" t="s">
        <v>648</v>
      </c>
      <c r="C27" s="501" t="s">
        <v>662</v>
      </c>
      <c r="D27" s="1045">
        <f>CBA_FY_End_Date_FC10</f>
        <v>47662</v>
      </c>
      <c r="E27" s="1046" t="s">
        <v>679</v>
      </c>
      <c r="F27" s="501"/>
      <c r="G27" s="501" t="s">
        <v>642</v>
      </c>
      <c r="H27" s="501" t="s">
        <v>665</v>
      </c>
      <c r="I27" s="501" t="s">
        <v>666</v>
      </c>
      <c r="J27" s="501"/>
      <c r="K27" s="501" t="s">
        <v>265</v>
      </c>
      <c r="L27" s="501"/>
      <c r="M27" s="528" t="str">
        <f t="shared" si="0"/>
        <v/>
      </c>
    </row>
    <row r="28" spans="1:13" ht="12.75" thickTop="1">
      <c r="A28" s="982" t="s">
        <v>637</v>
      </c>
      <c r="B28" s="982" t="s">
        <v>638</v>
      </c>
      <c r="C28" s="446" t="s">
        <v>9487</v>
      </c>
      <c r="D28" s="463" t="s">
        <v>640</v>
      </c>
      <c r="E28" s="1055" t="s">
        <v>9505</v>
      </c>
      <c r="F28" s="983" t="s">
        <v>9487</v>
      </c>
      <c r="G28" s="983" t="s">
        <v>642</v>
      </c>
      <c r="H28" s="983" t="s">
        <v>9504</v>
      </c>
      <c r="I28" s="448" t="s">
        <v>9490</v>
      </c>
      <c r="J28" s="446" t="s">
        <v>645</v>
      </c>
      <c r="K28" s="447" t="s">
        <v>265</v>
      </c>
      <c r="L28" s="446" t="s">
        <v>646</v>
      </c>
      <c r="M28" s="528" t="str">
        <f t="shared" si="0"/>
        <v/>
      </c>
    </row>
    <row r="29" spans="1:13">
      <c r="A29" s="448" t="s">
        <v>647</v>
      </c>
      <c r="B29" s="448" t="s">
        <v>648</v>
      </c>
      <c r="C29" s="448" t="s">
        <v>9487</v>
      </c>
      <c r="D29" s="463" t="str">
        <f>CBA_FinYear2</f>
        <v>2020-06-30</v>
      </c>
      <c r="E29" s="1055" t="s">
        <v>9507</v>
      </c>
      <c r="F29" s="984"/>
      <c r="G29" s="984" t="s">
        <v>642</v>
      </c>
      <c r="H29" s="984" t="s">
        <v>9504</v>
      </c>
      <c r="I29" s="448" t="s">
        <v>9490</v>
      </c>
      <c r="J29" s="448"/>
      <c r="K29" s="459" t="s">
        <v>265</v>
      </c>
      <c r="L29" s="448"/>
      <c r="M29" s="528" t="str">
        <f t="shared" si="0"/>
        <v/>
      </c>
    </row>
    <row r="30" spans="1:13">
      <c r="A30" s="448" t="s">
        <v>647</v>
      </c>
      <c r="B30" s="448" t="s">
        <v>648</v>
      </c>
      <c r="C30" s="448" t="s">
        <v>9487</v>
      </c>
      <c r="D30" s="463" t="str">
        <f>CBA_FinYear3</f>
        <v>2020-06-30</v>
      </c>
      <c r="E30" s="1055" t="s">
        <v>9508</v>
      </c>
      <c r="F30" s="984"/>
      <c r="G30" s="984" t="s">
        <v>642</v>
      </c>
      <c r="H30" s="984" t="s">
        <v>9504</v>
      </c>
      <c r="I30" s="448" t="s">
        <v>9490</v>
      </c>
      <c r="J30" s="448"/>
      <c r="K30" s="459" t="s">
        <v>265</v>
      </c>
      <c r="L30" s="448"/>
      <c r="M30" s="528" t="str">
        <f t="shared" si="0"/>
        <v/>
      </c>
    </row>
    <row r="31" spans="1:13">
      <c r="A31" s="448" t="s">
        <v>647</v>
      </c>
      <c r="B31" s="448" t="s">
        <v>648</v>
      </c>
      <c r="C31" s="448" t="s">
        <v>9487</v>
      </c>
      <c r="D31" s="463" t="str">
        <f>CBA_FinYear4</f>
        <v>2020-06-30</v>
      </c>
      <c r="E31" s="1055" t="s">
        <v>9509</v>
      </c>
      <c r="F31" s="984"/>
      <c r="G31" s="984" t="s">
        <v>642</v>
      </c>
      <c r="H31" s="984" t="s">
        <v>9504</v>
      </c>
      <c r="I31" s="448" t="s">
        <v>9490</v>
      </c>
      <c r="J31" s="448"/>
      <c r="K31" s="459" t="s">
        <v>265</v>
      </c>
      <c r="L31" s="448"/>
      <c r="M31" s="528" t="str">
        <f t="shared" si="0"/>
        <v/>
      </c>
    </row>
    <row r="32" spans="1:13">
      <c r="A32" s="448" t="s">
        <v>647</v>
      </c>
      <c r="B32" s="448" t="s">
        <v>648</v>
      </c>
      <c r="C32" s="448" t="s">
        <v>9487</v>
      </c>
      <c r="D32" s="463" t="str">
        <f>CBA_FinYear5</f>
        <v>2020-06-30</v>
      </c>
      <c r="E32" s="1055" t="s">
        <v>9510</v>
      </c>
      <c r="F32" s="984"/>
      <c r="G32" s="984" t="s">
        <v>642</v>
      </c>
      <c r="H32" s="984" t="s">
        <v>9504</v>
      </c>
      <c r="I32" s="448" t="s">
        <v>9490</v>
      </c>
      <c r="J32" s="448"/>
      <c r="K32" s="459" t="s">
        <v>265</v>
      </c>
      <c r="L32" s="448"/>
      <c r="M32" s="528" t="str">
        <f t="shared" si="0"/>
        <v/>
      </c>
    </row>
    <row r="33" spans="1:13">
      <c r="A33" s="448" t="s">
        <v>647</v>
      </c>
      <c r="B33" s="448" t="s">
        <v>648</v>
      </c>
      <c r="C33" s="448" t="s">
        <v>9487</v>
      </c>
      <c r="D33" s="463" t="str">
        <f>CBA_FinYear6</f>
        <v>2020-06-30</v>
      </c>
      <c r="E33" s="1055" t="s">
        <v>9511</v>
      </c>
      <c r="F33" s="984"/>
      <c r="G33" s="984" t="s">
        <v>642</v>
      </c>
      <c r="H33" s="984" t="s">
        <v>9504</v>
      </c>
      <c r="I33" s="448" t="s">
        <v>9490</v>
      </c>
      <c r="J33" s="448"/>
      <c r="K33" s="459" t="s">
        <v>265</v>
      </c>
      <c r="L33" s="448"/>
      <c r="M33" s="528" t="str">
        <f t="shared" si="0"/>
        <v/>
      </c>
    </row>
    <row r="34" spans="1:13">
      <c r="A34" s="448" t="s">
        <v>647</v>
      </c>
      <c r="B34" s="448" t="s">
        <v>648</v>
      </c>
      <c r="C34" s="448" t="s">
        <v>9487</v>
      </c>
      <c r="D34" s="463" t="str">
        <f>CBA_FinYear7</f>
        <v>2020-06-30</v>
      </c>
      <c r="E34" s="1055" t="s">
        <v>9512</v>
      </c>
      <c r="F34" s="984"/>
      <c r="G34" s="984" t="s">
        <v>642</v>
      </c>
      <c r="H34" s="984" t="s">
        <v>9504</v>
      </c>
      <c r="I34" s="448" t="s">
        <v>9490</v>
      </c>
      <c r="J34" s="448"/>
      <c r="K34" s="459" t="s">
        <v>265</v>
      </c>
      <c r="L34" s="448"/>
      <c r="M34" s="528" t="str">
        <f t="shared" si="0"/>
        <v/>
      </c>
    </row>
    <row r="35" spans="1:13">
      <c r="A35" s="448" t="s">
        <v>647</v>
      </c>
      <c r="B35" s="448" t="s">
        <v>648</v>
      </c>
      <c r="C35" s="448" t="s">
        <v>9487</v>
      </c>
      <c r="D35" s="463" t="str">
        <f>CBA_FinYear8</f>
        <v>2020-06-30</v>
      </c>
      <c r="E35" s="1055" t="s">
        <v>9513</v>
      </c>
      <c r="F35" s="984"/>
      <c r="G35" s="984" t="s">
        <v>642</v>
      </c>
      <c r="H35" s="984" t="s">
        <v>9504</v>
      </c>
      <c r="I35" s="448" t="s">
        <v>9490</v>
      </c>
      <c r="J35" s="448"/>
      <c r="K35" s="459" t="s">
        <v>265</v>
      </c>
      <c r="L35" s="448"/>
      <c r="M35" s="528" t="str">
        <f t="shared" si="0"/>
        <v/>
      </c>
    </row>
    <row r="36" spans="1:13">
      <c r="A36" s="448" t="s">
        <v>647</v>
      </c>
      <c r="B36" s="448" t="s">
        <v>648</v>
      </c>
      <c r="C36" s="448" t="s">
        <v>9487</v>
      </c>
      <c r="D36" s="463" t="str">
        <f>CBA_FinYear9</f>
        <v>2020-06-30</v>
      </c>
      <c r="E36" s="1055" t="s">
        <v>9514</v>
      </c>
      <c r="F36" s="984"/>
      <c r="G36" s="984" t="s">
        <v>642</v>
      </c>
      <c r="H36" s="984" t="s">
        <v>9504</v>
      </c>
      <c r="I36" s="448" t="s">
        <v>9490</v>
      </c>
      <c r="J36" s="448"/>
      <c r="K36" s="459" t="s">
        <v>265</v>
      </c>
      <c r="L36" s="448"/>
      <c r="M36" s="528" t="str">
        <f t="shared" si="0"/>
        <v/>
      </c>
    </row>
    <row r="37" spans="1:13">
      <c r="A37" s="448" t="s">
        <v>647</v>
      </c>
      <c r="B37" s="448" t="s">
        <v>648</v>
      </c>
      <c r="C37" s="448" t="s">
        <v>9487</v>
      </c>
      <c r="D37" s="463" t="str">
        <f>CBA_FinYear10</f>
        <v>2020-06-30</v>
      </c>
      <c r="E37" s="1055" t="s">
        <v>9515</v>
      </c>
      <c r="F37" s="984"/>
      <c r="G37" s="984" t="s">
        <v>642</v>
      </c>
      <c r="H37" s="984" t="s">
        <v>9504</v>
      </c>
      <c r="I37" s="448" t="s">
        <v>9490</v>
      </c>
      <c r="J37" s="448"/>
      <c r="K37" s="459" t="s">
        <v>265</v>
      </c>
      <c r="L37" s="448"/>
      <c r="M37" s="528" t="str">
        <f t="shared" si="0"/>
        <v/>
      </c>
    </row>
    <row r="38" spans="1:13">
      <c r="A38" s="448" t="s">
        <v>647</v>
      </c>
      <c r="B38" s="448" t="s">
        <v>648</v>
      </c>
      <c r="C38" s="448" t="s">
        <v>9487</v>
      </c>
      <c r="D38" s="463" t="str">
        <f>CBA_FinYear11</f>
        <v>2020-06-30</v>
      </c>
      <c r="E38" s="1055" t="s">
        <v>9516</v>
      </c>
      <c r="F38" s="984"/>
      <c r="G38" s="984" t="s">
        <v>642</v>
      </c>
      <c r="H38" s="984" t="s">
        <v>9504</v>
      </c>
      <c r="I38" s="448" t="s">
        <v>9490</v>
      </c>
      <c r="J38" s="448"/>
      <c r="K38" s="459" t="s">
        <v>265</v>
      </c>
      <c r="L38" s="448"/>
      <c r="M38" s="528" t="str">
        <f t="shared" si="0"/>
        <v/>
      </c>
    </row>
    <row r="39" spans="1:13">
      <c r="A39" s="448" t="s">
        <v>647</v>
      </c>
      <c r="B39" s="448" t="s">
        <v>648</v>
      </c>
      <c r="C39" s="448" t="s">
        <v>9487</v>
      </c>
      <c r="D39" s="463" t="str">
        <f>CBA_FinYear12</f>
        <v>2020-06-30</v>
      </c>
      <c r="E39" s="1055" t="s">
        <v>9517</v>
      </c>
      <c r="F39" s="984"/>
      <c r="G39" s="984" t="s">
        <v>642</v>
      </c>
      <c r="H39" s="984" t="s">
        <v>9504</v>
      </c>
      <c r="I39" s="448" t="s">
        <v>9490</v>
      </c>
      <c r="J39" s="448"/>
      <c r="K39" s="459" t="s">
        <v>265</v>
      </c>
      <c r="L39" s="448"/>
      <c r="M39" s="528" t="str">
        <f t="shared" si="0"/>
        <v/>
      </c>
    </row>
    <row r="40" spans="1:13">
      <c r="A40" s="448" t="s">
        <v>647</v>
      </c>
      <c r="B40" s="448" t="s">
        <v>648</v>
      </c>
      <c r="C40" s="448" t="s">
        <v>9487</v>
      </c>
      <c r="D40" s="463" t="str">
        <f>CBA_FinYear13</f>
        <v>2020-06-30</v>
      </c>
      <c r="E40" s="1055" t="s">
        <v>9518</v>
      </c>
      <c r="F40" s="448"/>
      <c r="G40" s="448" t="s">
        <v>642</v>
      </c>
      <c r="H40" s="984" t="s">
        <v>9504</v>
      </c>
      <c r="I40" s="448" t="s">
        <v>9490</v>
      </c>
      <c r="J40" s="501"/>
      <c r="K40" s="501" t="s">
        <v>265</v>
      </c>
      <c r="L40" s="501"/>
      <c r="M40" s="528" t="str">
        <f t="shared" si="0"/>
        <v/>
      </c>
    </row>
    <row r="41" spans="1:13">
      <c r="A41" s="628" t="s">
        <v>637</v>
      </c>
      <c r="B41" s="628" t="s">
        <v>638</v>
      </c>
      <c r="C41" s="628" t="s">
        <v>9487</v>
      </c>
      <c r="D41" s="628"/>
      <c r="E41" s="628" t="s">
        <v>9488</v>
      </c>
      <c r="F41" s="628" t="s">
        <v>9487</v>
      </c>
      <c r="G41" s="628" t="s">
        <v>6697</v>
      </c>
      <c r="H41" s="628" t="s">
        <v>9489</v>
      </c>
      <c r="I41" s="628" t="s">
        <v>9490</v>
      </c>
      <c r="J41" s="448"/>
      <c r="K41" s="448" t="s">
        <v>264</v>
      </c>
      <c r="L41" s="448"/>
      <c r="M41" s="528" t="str">
        <f t="shared" si="0"/>
        <v/>
      </c>
    </row>
    <row r="42" spans="1:13">
      <c r="A42" s="448" t="s">
        <v>647</v>
      </c>
      <c r="B42" s="448" t="s">
        <v>648</v>
      </c>
      <c r="C42" s="448" t="s">
        <v>9487</v>
      </c>
      <c r="D42" s="448"/>
      <c r="E42" s="448" t="s">
        <v>9492</v>
      </c>
      <c r="F42" s="448"/>
      <c r="G42" s="448" t="s">
        <v>6697</v>
      </c>
      <c r="H42" s="448" t="s">
        <v>9489</v>
      </c>
      <c r="I42" s="448" t="s">
        <v>9490</v>
      </c>
      <c r="J42" s="448"/>
      <c r="K42" s="448" t="s">
        <v>264</v>
      </c>
      <c r="L42" s="448"/>
      <c r="M42" s="528" t="str">
        <f t="shared" si="0"/>
        <v/>
      </c>
    </row>
    <row r="43" spans="1:13">
      <c r="A43" s="448" t="s">
        <v>647</v>
      </c>
      <c r="B43" s="448" t="s">
        <v>648</v>
      </c>
      <c r="C43" s="448" t="s">
        <v>9487</v>
      </c>
      <c r="D43" s="448"/>
      <c r="E43" s="448" t="s">
        <v>9493</v>
      </c>
      <c r="F43" s="448"/>
      <c r="G43" s="448" t="s">
        <v>6697</v>
      </c>
      <c r="H43" s="448" t="s">
        <v>9489</v>
      </c>
      <c r="I43" s="448" t="s">
        <v>9490</v>
      </c>
      <c r="J43" s="448"/>
      <c r="K43" s="448" t="s">
        <v>264</v>
      </c>
      <c r="L43" s="448"/>
      <c r="M43" s="528" t="str">
        <f t="shared" si="0"/>
        <v/>
      </c>
    </row>
    <row r="44" spans="1:13">
      <c r="A44" s="448" t="s">
        <v>647</v>
      </c>
      <c r="B44" s="448" t="s">
        <v>648</v>
      </c>
      <c r="C44" s="448" t="s">
        <v>9487</v>
      </c>
      <c r="D44" s="448"/>
      <c r="E44" s="448" t="s">
        <v>9494</v>
      </c>
      <c r="F44" s="448"/>
      <c r="G44" s="448" t="s">
        <v>6697</v>
      </c>
      <c r="H44" s="448" t="s">
        <v>9489</v>
      </c>
      <c r="I44" s="448" t="s">
        <v>9490</v>
      </c>
      <c r="J44" s="448"/>
      <c r="K44" s="448" t="s">
        <v>264</v>
      </c>
      <c r="L44" s="448"/>
      <c r="M44" s="528" t="str">
        <f t="shared" si="0"/>
        <v/>
      </c>
    </row>
    <row r="45" spans="1:13">
      <c r="A45" s="448" t="s">
        <v>647</v>
      </c>
      <c r="B45" s="448" t="s">
        <v>648</v>
      </c>
      <c r="C45" s="448" t="s">
        <v>9487</v>
      </c>
      <c r="D45" s="448"/>
      <c r="E45" s="448" t="s">
        <v>9495</v>
      </c>
      <c r="F45" s="448"/>
      <c r="G45" s="448" t="s">
        <v>6697</v>
      </c>
      <c r="H45" s="448" t="s">
        <v>9489</v>
      </c>
      <c r="I45" s="448" t="s">
        <v>9490</v>
      </c>
      <c r="J45" s="448"/>
      <c r="K45" s="448" t="s">
        <v>264</v>
      </c>
      <c r="L45" s="448"/>
      <c r="M45" s="528" t="str">
        <f t="shared" si="0"/>
        <v/>
      </c>
    </row>
    <row r="46" spans="1:13">
      <c r="A46" s="448" t="s">
        <v>647</v>
      </c>
      <c r="B46" s="448" t="s">
        <v>648</v>
      </c>
      <c r="C46" s="448" t="s">
        <v>9487</v>
      </c>
      <c r="D46" s="448"/>
      <c r="E46" s="448" t="s">
        <v>9496</v>
      </c>
      <c r="F46" s="448"/>
      <c r="G46" s="448" t="s">
        <v>6697</v>
      </c>
      <c r="H46" s="448" t="s">
        <v>9489</v>
      </c>
      <c r="I46" s="448" t="s">
        <v>9490</v>
      </c>
      <c r="J46" s="448"/>
      <c r="K46" s="448" t="s">
        <v>264</v>
      </c>
      <c r="L46" s="448"/>
      <c r="M46" s="528" t="str">
        <f t="shared" si="0"/>
        <v/>
      </c>
    </row>
    <row r="47" spans="1:13">
      <c r="A47" s="448" t="s">
        <v>647</v>
      </c>
      <c r="B47" s="448" t="s">
        <v>648</v>
      </c>
      <c r="C47" s="448" t="s">
        <v>9487</v>
      </c>
      <c r="D47" s="448"/>
      <c r="E47" s="448" t="s">
        <v>9497</v>
      </c>
      <c r="F47" s="448"/>
      <c r="G47" s="448" t="s">
        <v>6697</v>
      </c>
      <c r="H47" s="448" t="s">
        <v>9489</v>
      </c>
      <c r="I47" s="448" t="s">
        <v>9490</v>
      </c>
      <c r="J47" s="448"/>
      <c r="K47" s="448" t="s">
        <v>264</v>
      </c>
      <c r="L47" s="448"/>
      <c r="M47" s="528" t="str">
        <f t="shared" si="0"/>
        <v/>
      </c>
    </row>
    <row r="48" spans="1:13">
      <c r="A48" s="448" t="s">
        <v>647</v>
      </c>
      <c r="B48" s="448" t="s">
        <v>648</v>
      </c>
      <c r="C48" s="448" t="s">
        <v>9487</v>
      </c>
      <c r="D48" s="448"/>
      <c r="E48" s="448" t="s">
        <v>9498</v>
      </c>
      <c r="F48" s="448"/>
      <c r="G48" s="448" t="s">
        <v>6697</v>
      </c>
      <c r="H48" s="448" t="s">
        <v>9489</v>
      </c>
      <c r="I48" s="448" t="s">
        <v>9490</v>
      </c>
      <c r="J48" s="448"/>
      <c r="K48" s="448" t="s">
        <v>264</v>
      </c>
      <c r="L48" s="448"/>
      <c r="M48" s="528" t="str">
        <f t="shared" si="0"/>
        <v/>
      </c>
    </row>
    <row r="49" spans="1:13">
      <c r="A49" s="448" t="s">
        <v>647</v>
      </c>
      <c r="B49" s="448" t="s">
        <v>648</v>
      </c>
      <c r="C49" s="448" t="s">
        <v>9487</v>
      </c>
      <c r="D49" s="448"/>
      <c r="E49" s="448" t="s">
        <v>9499</v>
      </c>
      <c r="F49" s="448"/>
      <c r="G49" s="448" t="s">
        <v>6697</v>
      </c>
      <c r="H49" s="448" t="s">
        <v>9489</v>
      </c>
      <c r="I49" s="448" t="s">
        <v>9490</v>
      </c>
      <c r="J49" s="448"/>
      <c r="K49" s="448" t="s">
        <v>264</v>
      </c>
      <c r="L49" s="448"/>
      <c r="M49" s="528" t="str">
        <f t="shared" si="0"/>
        <v/>
      </c>
    </row>
    <row r="50" spans="1:13">
      <c r="A50" s="448" t="s">
        <v>647</v>
      </c>
      <c r="B50" s="448" t="s">
        <v>648</v>
      </c>
      <c r="C50" s="448" t="s">
        <v>9487</v>
      </c>
      <c r="D50" s="448"/>
      <c r="E50" s="448" t="s">
        <v>9500</v>
      </c>
      <c r="F50" s="448"/>
      <c r="G50" s="448" t="s">
        <v>6697</v>
      </c>
      <c r="H50" s="448" t="s">
        <v>9489</v>
      </c>
      <c r="I50" s="448" t="s">
        <v>9490</v>
      </c>
      <c r="J50" s="448"/>
      <c r="K50" s="448" t="s">
        <v>264</v>
      </c>
      <c r="L50" s="448"/>
      <c r="M50" s="528" t="str">
        <f t="shared" si="0"/>
        <v/>
      </c>
    </row>
    <row r="51" spans="1:13">
      <c r="A51" s="448" t="s">
        <v>647</v>
      </c>
      <c r="B51" s="448" t="s">
        <v>648</v>
      </c>
      <c r="C51" s="448" t="s">
        <v>9487</v>
      </c>
      <c r="D51" s="448"/>
      <c r="E51" s="448" t="s">
        <v>9501</v>
      </c>
      <c r="F51" s="448"/>
      <c r="G51" s="448" t="s">
        <v>6697</v>
      </c>
      <c r="H51" s="448" t="s">
        <v>9489</v>
      </c>
      <c r="I51" s="448" t="s">
        <v>9490</v>
      </c>
      <c r="J51" s="448"/>
      <c r="K51" s="448" t="s">
        <v>264</v>
      </c>
      <c r="L51" s="448"/>
      <c r="M51" s="528" t="str">
        <f t="shared" si="0"/>
        <v/>
      </c>
    </row>
    <row r="52" spans="1:13">
      <c r="A52" s="448" t="s">
        <v>647</v>
      </c>
      <c r="B52" s="448" t="s">
        <v>648</v>
      </c>
      <c r="C52" s="448" t="s">
        <v>9487</v>
      </c>
      <c r="D52" s="448"/>
      <c r="E52" s="448" t="s">
        <v>9502</v>
      </c>
      <c r="F52" s="448"/>
      <c r="G52" s="448" t="s">
        <v>6697</v>
      </c>
      <c r="H52" s="448" t="s">
        <v>9489</v>
      </c>
      <c r="I52" s="448" t="s">
        <v>9490</v>
      </c>
      <c r="J52" s="448"/>
      <c r="K52" s="448" t="s">
        <v>264</v>
      </c>
      <c r="L52" s="448"/>
      <c r="M52" s="528" t="str">
        <f t="shared" si="0"/>
        <v/>
      </c>
    </row>
    <row r="53" spans="1:13">
      <c r="A53" s="448" t="s">
        <v>647</v>
      </c>
      <c r="B53" s="448" t="s">
        <v>648</v>
      </c>
      <c r="C53" s="448" t="s">
        <v>9487</v>
      </c>
      <c r="D53" s="448"/>
      <c r="E53" s="448" t="s">
        <v>9503</v>
      </c>
      <c r="F53" s="448"/>
      <c r="G53" s="448" t="s">
        <v>6697</v>
      </c>
      <c r="H53" s="448" t="s">
        <v>9489</v>
      </c>
      <c r="I53" s="448" t="s">
        <v>9490</v>
      </c>
      <c r="J53" s="448"/>
      <c r="K53" s="448" t="s">
        <v>264</v>
      </c>
      <c r="L53" s="448"/>
      <c r="M53" s="528" t="str">
        <f t="shared" si="0"/>
        <v/>
      </c>
    </row>
    <row r="54" spans="1:13">
      <c r="A54" s="628" t="s">
        <v>637</v>
      </c>
      <c r="B54" s="628" t="s">
        <v>638</v>
      </c>
      <c r="C54" s="628" t="s">
        <v>9487</v>
      </c>
      <c r="D54" s="628"/>
      <c r="E54" s="628" t="s">
        <v>10596</v>
      </c>
      <c r="F54" s="628" t="s">
        <v>9487</v>
      </c>
      <c r="G54" s="628" t="s">
        <v>3282</v>
      </c>
      <c r="H54" s="628" t="s">
        <v>9713</v>
      </c>
      <c r="I54" s="628" t="s">
        <v>9490</v>
      </c>
      <c r="J54" s="628"/>
      <c r="K54" s="628" t="s">
        <v>266</v>
      </c>
      <c r="L54" s="628"/>
      <c r="M54" s="528" t="str">
        <f t="shared" si="0"/>
        <v/>
      </c>
    </row>
    <row r="55" spans="1:13">
      <c r="A55" s="448" t="s">
        <v>647</v>
      </c>
      <c r="B55" s="448" t="s">
        <v>648</v>
      </c>
      <c r="C55" s="448" t="s">
        <v>9487</v>
      </c>
      <c r="D55" s="448"/>
      <c r="E55" s="448" t="s">
        <v>9714</v>
      </c>
      <c r="F55" s="448"/>
      <c r="G55" s="448" t="s">
        <v>3282</v>
      </c>
      <c r="H55" s="448" t="s">
        <v>9713</v>
      </c>
      <c r="I55" s="448" t="s">
        <v>9490</v>
      </c>
      <c r="J55" s="448"/>
      <c r="K55" s="448" t="s">
        <v>266</v>
      </c>
      <c r="L55" s="448"/>
      <c r="M55" s="528" t="str">
        <f t="shared" si="0"/>
        <v/>
      </c>
    </row>
    <row r="56" spans="1:13">
      <c r="A56" s="448" t="s">
        <v>647</v>
      </c>
      <c r="B56" s="448" t="s">
        <v>648</v>
      </c>
      <c r="C56" s="448" t="s">
        <v>9487</v>
      </c>
      <c r="D56" s="448"/>
      <c r="E56" s="448" t="s">
        <v>9715</v>
      </c>
      <c r="F56" s="448"/>
      <c r="G56" s="448" t="s">
        <v>3282</v>
      </c>
      <c r="H56" s="448" t="s">
        <v>9713</v>
      </c>
      <c r="I56" s="448" t="s">
        <v>9490</v>
      </c>
      <c r="J56" s="448"/>
      <c r="K56" s="448" t="s">
        <v>266</v>
      </c>
      <c r="L56" s="448"/>
      <c r="M56" s="528" t="str">
        <f t="shared" si="0"/>
        <v/>
      </c>
    </row>
    <row r="57" spans="1:13">
      <c r="A57" s="448" t="s">
        <v>647</v>
      </c>
      <c r="B57" s="448" t="s">
        <v>648</v>
      </c>
      <c r="C57" s="448" t="s">
        <v>9487</v>
      </c>
      <c r="D57" s="448"/>
      <c r="E57" s="448" t="s">
        <v>9716</v>
      </c>
      <c r="F57" s="448"/>
      <c r="G57" s="448" t="s">
        <v>3282</v>
      </c>
      <c r="H57" s="448" t="s">
        <v>9713</v>
      </c>
      <c r="I57" s="448" t="s">
        <v>9490</v>
      </c>
      <c r="J57" s="448"/>
      <c r="K57" s="448" t="s">
        <v>266</v>
      </c>
      <c r="L57" s="448"/>
      <c r="M57" s="528" t="str">
        <f t="shared" si="0"/>
        <v/>
      </c>
    </row>
    <row r="58" spans="1:13">
      <c r="A58" s="448" t="s">
        <v>647</v>
      </c>
      <c r="B58" s="448" t="s">
        <v>648</v>
      </c>
      <c r="C58" s="448" t="s">
        <v>9487</v>
      </c>
      <c r="D58" s="448"/>
      <c r="E58" s="448" t="s">
        <v>9717</v>
      </c>
      <c r="F58" s="448"/>
      <c r="G58" s="448" t="s">
        <v>3282</v>
      </c>
      <c r="H58" s="448" t="s">
        <v>9713</v>
      </c>
      <c r="I58" s="448" t="s">
        <v>9490</v>
      </c>
      <c r="J58" s="448"/>
      <c r="K58" s="448" t="s">
        <v>266</v>
      </c>
      <c r="L58" s="448"/>
      <c r="M58" s="528" t="str">
        <f t="shared" si="0"/>
        <v/>
      </c>
    </row>
    <row r="59" spans="1:13">
      <c r="A59" s="448" t="s">
        <v>647</v>
      </c>
      <c r="B59" s="448" t="s">
        <v>648</v>
      </c>
      <c r="C59" s="448" t="s">
        <v>9487</v>
      </c>
      <c r="D59" s="448"/>
      <c r="E59" s="448" t="s">
        <v>9718</v>
      </c>
      <c r="F59" s="448"/>
      <c r="G59" s="448" t="s">
        <v>3282</v>
      </c>
      <c r="H59" s="448" t="s">
        <v>9713</v>
      </c>
      <c r="I59" s="448" t="s">
        <v>9490</v>
      </c>
      <c r="J59" s="448"/>
      <c r="K59" s="448" t="s">
        <v>266</v>
      </c>
      <c r="L59" s="448"/>
      <c r="M59" s="528" t="str">
        <f t="shared" si="0"/>
        <v/>
      </c>
    </row>
    <row r="60" spans="1:13">
      <c r="A60" s="448" t="s">
        <v>647</v>
      </c>
      <c r="B60" s="448" t="s">
        <v>648</v>
      </c>
      <c r="C60" s="448" t="s">
        <v>9487</v>
      </c>
      <c r="D60" s="448"/>
      <c r="E60" s="448" t="s">
        <v>9719</v>
      </c>
      <c r="F60" s="448"/>
      <c r="G60" s="448" t="s">
        <v>3282</v>
      </c>
      <c r="H60" s="448" t="s">
        <v>9713</v>
      </c>
      <c r="I60" s="448" t="s">
        <v>9490</v>
      </c>
      <c r="J60" s="448"/>
      <c r="K60" s="448" t="s">
        <v>266</v>
      </c>
      <c r="L60" s="448"/>
      <c r="M60" s="528" t="str">
        <f t="shared" si="0"/>
        <v/>
      </c>
    </row>
    <row r="61" spans="1:13">
      <c r="A61" s="448" t="s">
        <v>647</v>
      </c>
      <c r="B61" s="448" t="s">
        <v>648</v>
      </c>
      <c r="C61" s="448" t="s">
        <v>9487</v>
      </c>
      <c r="D61" s="448"/>
      <c r="E61" s="448" t="s">
        <v>9720</v>
      </c>
      <c r="F61" s="448"/>
      <c r="G61" s="448" t="s">
        <v>3282</v>
      </c>
      <c r="H61" s="448" t="s">
        <v>9713</v>
      </c>
      <c r="I61" s="448" t="s">
        <v>9490</v>
      </c>
      <c r="J61" s="448"/>
      <c r="K61" s="448" t="s">
        <v>266</v>
      </c>
      <c r="L61" s="448"/>
      <c r="M61" s="528" t="str">
        <f t="shared" si="0"/>
        <v/>
      </c>
    </row>
    <row r="62" spans="1:13">
      <c r="A62" s="448" t="s">
        <v>647</v>
      </c>
      <c r="B62" s="448" t="s">
        <v>648</v>
      </c>
      <c r="C62" s="448" t="s">
        <v>9487</v>
      </c>
      <c r="D62" s="448"/>
      <c r="E62" s="448" t="s">
        <v>9721</v>
      </c>
      <c r="F62" s="448"/>
      <c r="G62" s="448" t="s">
        <v>3282</v>
      </c>
      <c r="H62" s="448" t="s">
        <v>9713</v>
      </c>
      <c r="I62" s="448" t="s">
        <v>9490</v>
      </c>
      <c r="J62" s="448"/>
      <c r="K62" s="448" t="s">
        <v>266</v>
      </c>
      <c r="L62" s="448"/>
      <c r="M62" s="528" t="str">
        <f t="shared" si="0"/>
        <v/>
      </c>
    </row>
    <row r="63" spans="1:13">
      <c r="A63" s="448" t="s">
        <v>647</v>
      </c>
      <c r="B63" s="448" t="s">
        <v>648</v>
      </c>
      <c r="C63" s="448" t="s">
        <v>9487</v>
      </c>
      <c r="D63" s="448"/>
      <c r="E63" s="448" t="s">
        <v>9722</v>
      </c>
      <c r="F63" s="448"/>
      <c r="G63" s="448" t="s">
        <v>3282</v>
      </c>
      <c r="H63" s="448" t="s">
        <v>9713</v>
      </c>
      <c r="I63" s="448" t="s">
        <v>9490</v>
      </c>
      <c r="J63" s="448"/>
      <c r="K63" s="448" t="s">
        <v>266</v>
      </c>
      <c r="L63" s="448"/>
      <c r="M63" s="528" t="str">
        <f t="shared" si="0"/>
        <v/>
      </c>
    </row>
    <row r="64" spans="1:13">
      <c r="A64" s="448" t="s">
        <v>647</v>
      </c>
      <c r="B64" s="448" t="s">
        <v>648</v>
      </c>
      <c r="C64" s="448" t="s">
        <v>9487</v>
      </c>
      <c r="D64" s="448"/>
      <c r="E64" s="448" t="s">
        <v>9723</v>
      </c>
      <c r="F64" s="448"/>
      <c r="G64" s="448" t="s">
        <v>3282</v>
      </c>
      <c r="H64" s="448" t="s">
        <v>9713</v>
      </c>
      <c r="I64" s="448" t="s">
        <v>9490</v>
      </c>
      <c r="J64" s="448"/>
      <c r="K64" s="448" t="s">
        <v>266</v>
      </c>
      <c r="L64" s="448"/>
      <c r="M64" s="528" t="str">
        <f t="shared" si="0"/>
        <v/>
      </c>
    </row>
    <row r="65" spans="1:13">
      <c r="A65" s="448" t="s">
        <v>647</v>
      </c>
      <c r="B65" s="448" t="s">
        <v>648</v>
      </c>
      <c r="C65" s="448" t="s">
        <v>9487</v>
      </c>
      <c r="D65" s="448"/>
      <c r="E65" s="448" t="s">
        <v>9724</v>
      </c>
      <c r="F65" s="448"/>
      <c r="G65" s="448" t="s">
        <v>3282</v>
      </c>
      <c r="H65" s="448" t="s">
        <v>9713</v>
      </c>
      <c r="I65" s="448" t="s">
        <v>9490</v>
      </c>
      <c r="J65" s="448"/>
      <c r="K65" s="448" t="s">
        <v>266</v>
      </c>
      <c r="L65" s="448"/>
      <c r="M65" s="528" t="str">
        <f t="shared" si="0"/>
        <v/>
      </c>
    </row>
    <row r="66" spans="1:13">
      <c r="A66" s="448" t="s">
        <v>647</v>
      </c>
      <c r="B66" s="448" t="s">
        <v>648</v>
      </c>
      <c r="C66" s="448" t="s">
        <v>9487</v>
      </c>
      <c r="D66" s="448"/>
      <c r="E66" s="448" t="s">
        <v>9725</v>
      </c>
      <c r="F66" s="448"/>
      <c r="G66" s="448" t="s">
        <v>3282</v>
      </c>
      <c r="H66" s="448" t="s">
        <v>9713</v>
      </c>
      <c r="I66" s="448" t="s">
        <v>9490</v>
      </c>
      <c r="J66" s="448"/>
      <c r="K66" s="448" t="s">
        <v>266</v>
      </c>
      <c r="L66" s="448"/>
      <c r="M66" s="528" t="str">
        <f t="shared" si="0"/>
        <v/>
      </c>
    </row>
    <row r="67" spans="1:13">
      <c r="A67" s="985" t="s">
        <v>637</v>
      </c>
      <c r="B67" s="985" t="s">
        <v>638</v>
      </c>
      <c r="C67" s="460" t="s">
        <v>136</v>
      </c>
      <c r="D67" s="460" t="s">
        <v>640</v>
      </c>
      <c r="E67" s="453" t="s">
        <v>680</v>
      </c>
      <c r="F67" s="453" t="s">
        <v>664</v>
      </c>
      <c r="G67" s="453" t="s">
        <v>642</v>
      </c>
      <c r="H67" s="453" t="s">
        <v>681</v>
      </c>
      <c r="I67" s="453" t="s">
        <v>682</v>
      </c>
      <c r="J67" s="460" t="s">
        <v>645</v>
      </c>
      <c r="K67" s="460" t="s">
        <v>265</v>
      </c>
      <c r="L67" s="460" t="s">
        <v>646</v>
      </c>
      <c r="M67" s="528" t="str">
        <f t="shared" ref="M67:M130" si="1">IF(RIGHT(TEXT(E67,""),4)="ACT1","Remove","")</f>
        <v/>
      </c>
    </row>
    <row r="68" spans="1:13">
      <c r="A68" s="448" t="s">
        <v>647</v>
      </c>
      <c r="B68" s="448" t="s">
        <v>648</v>
      </c>
      <c r="C68" s="448" t="s">
        <v>136</v>
      </c>
      <c r="D68" s="448"/>
      <c r="E68" s="984" t="s">
        <v>685</v>
      </c>
      <c r="F68" s="984"/>
      <c r="G68" s="984" t="s">
        <v>642</v>
      </c>
      <c r="H68" s="984" t="s">
        <v>681</v>
      </c>
      <c r="I68" s="984" t="s">
        <v>684</v>
      </c>
      <c r="J68" s="448"/>
      <c r="K68" s="459" t="s">
        <v>265</v>
      </c>
      <c r="L68" s="448"/>
      <c r="M68" s="528" t="str">
        <f t="shared" si="1"/>
        <v/>
      </c>
    </row>
    <row r="69" spans="1:13">
      <c r="A69" s="448" t="s">
        <v>647</v>
      </c>
      <c r="B69" s="448" t="s">
        <v>648</v>
      </c>
      <c r="C69" s="448" t="s">
        <v>136</v>
      </c>
      <c r="D69" s="448"/>
      <c r="E69" s="984" t="s">
        <v>686</v>
      </c>
      <c r="F69" s="984"/>
      <c r="G69" s="984" t="s">
        <v>642</v>
      </c>
      <c r="H69" s="984" t="s">
        <v>681</v>
      </c>
      <c r="I69" s="984" t="s">
        <v>684</v>
      </c>
      <c r="J69" s="448"/>
      <c r="K69" s="459" t="s">
        <v>265</v>
      </c>
      <c r="L69" s="448"/>
      <c r="M69" s="528" t="str">
        <f t="shared" si="1"/>
        <v/>
      </c>
    </row>
    <row r="70" spans="1:13">
      <c r="A70" s="448" t="s">
        <v>647</v>
      </c>
      <c r="B70" s="448" t="s">
        <v>648</v>
      </c>
      <c r="C70" s="448" t="s">
        <v>136</v>
      </c>
      <c r="D70" s="448"/>
      <c r="E70" s="984" t="s">
        <v>687</v>
      </c>
      <c r="F70" s="984"/>
      <c r="G70" s="984" t="s">
        <v>642</v>
      </c>
      <c r="H70" s="984" t="s">
        <v>681</v>
      </c>
      <c r="I70" s="984" t="s">
        <v>684</v>
      </c>
      <c r="J70" s="448"/>
      <c r="K70" s="459" t="s">
        <v>265</v>
      </c>
      <c r="L70" s="448"/>
      <c r="M70" s="528" t="str">
        <f t="shared" si="1"/>
        <v/>
      </c>
    </row>
    <row r="71" spans="1:13">
      <c r="A71" s="448" t="s">
        <v>647</v>
      </c>
      <c r="B71" s="448" t="s">
        <v>648</v>
      </c>
      <c r="C71" s="448" t="s">
        <v>136</v>
      </c>
      <c r="D71" s="448"/>
      <c r="E71" s="984" t="s">
        <v>688</v>
      </c>
      <c r="F71" s="984"/>
      <c r="G71" s="984" t="s">
        <v>642</v>
      </c>
      <c r="H71" s="984" t="s">
        <v>681</v>
      </c>
      <c r="I71" s="984" t="s">
        <v>684</v>
      </c>
      <c r="J71" s="448"/>
      <c r="K71" s="459" t="s">
        <v>265</v>
      </c>
      <c r="L71" s="448"/>
      <c r="M71" s="528" t="str">
        <f t="shared" si="1"/>
        <v/>
      </c>
    </row>
    <row r="72" spans="1:13">
      <c r="A72" s="448" t="s">
        <v>647</v>
      </c>
      <c r="B72" s="448" t="s">
        <v>648</v>
      </c>
      <c r="C72" s="448" t="s">
        <v>136</v>
      </c>
      <c r="D72" s="448"/>
      <c r="E72" s="984" t="s">
        <v>689</v>
      </c>
      <c r="F72" s="984"/>
      <c r="G72" s="984" t="s">
        <v>642</v>
      </c>
      <c r="H72" s="984" t="s">
        <v>681</v>
      </c>
      <c r="I72" s="984" t="s">
        <v>684</v>
      </c>
      <c r="J72" s="448"/>
      <c r="K72" s="459" t="s">
        <v>265</v>
      </c>
      <c r="L72" s="448"/>
      <c r="M72" s="528" t="str">
        <f t="shared" si="1"/>
        <v/>
      </c>
    </row>
    <row r="73" spans="1:13">
      <c r="A73" s="448" t="s">
        <v>647</v>
      </c>
      <c r="B73" s="448" t="s">
        <v>648</v>
      </c>
      <c r="C73" s="448" t="s">
        <v>136</v>
      </c>
      <c r="D73" s="448"/>
      <c r="E73" s="984" t="s">
        <v>690</v>
      </c>
      <c r="F73" s="984"/>
      <c r="G73" s="984" t="s">
        <v>642</v>
      </c>
      <c r="H73" s="984" t="s">
        <v>681</v>
      </c>
      <c r="I73" s="984" t="s">
        <v>684</v>
      </c>
      <c r="J73" s="448"/>
      <c r="K73" s="459" t="s">
        <v>265</v>
      </c>
      <c r="L73" s="448"/>
      <c r="M73" s="528" t="str">
        <f t="shared" si="1"/>
        <v/>
      </c>
    </row>
    <row r="74" spans="1:13">
      <c r="A74" s="448" t="s">
        <v>647</v>
      </c>
      <c r="B74" s="448" t="s">
        <v>648</v>
      </c>
      <c r="C74" s="448" t="s">
        <v>136</v>
      </c>
      <c r="D74" s="448"/>
      <c r="E74" s="984" t="s">
        <v>691</v>
      </c>
      <c r="F74" s="984"/>
      <c r="G74" s="984" t="s">
        <v>642</v>
      </c>
      <c r="H74" s="984" t="s">
        <v>681</v>
      </c>
      <c r="I74" s="984" t="s">
        <v>684</v>
      </c>
      <c r="J74" s="448"/>
      <c r="K74" s="459" t="s">
        <v>265</v>
      </c>
      <c r="L74" s="448"/>
      <c r="M74" s="528" t="str">
        <f t="shared" si="1"/>
        <v/>
      </c>
    </row>
    <row r="75" spans="1:13">
      <c r="A75" s="448" t="s">
        <v>647</v>
      </c>
      <c r="B75" s="448" t="s">
        <v>648</v>
      </c>
      <c r="C75" s="448" t="s">
        <v>136</v>
      </c>
      <c r="D75" s="448"/>
      <c r="E75" s="984" t="s">
        <v>692</v>
      </c>
      <c r="F75" s="984"/>
      <c r="G75" s="984" t="s">
        <v>642</v>
      </c>
      <c r="H75" s="984" t="s">
        <v>681</v>
      </c>
      <c r="I75" s="984" t="s">
        <v>684</v>
      </c>
      <c r="J75" s="448"/>
      <c r="K75" s="459" t="s">
        <v>265</v>
      </c>
      <c r="L75" s="448"/>
      <c r="M75" s="528" t="str">
        <f t="shared" si="1"/>
        <v/>
      </c>
    </row>
    <row r="76" spans="1:13">
      <c r="A76" s="448" t="s">
        <v>647</v>
      </c>
      <c r="B76" s="448" t="s">
        <v>648</v>
      </c>
      <c r="C76" s="448" t="s">
        <v>136</v>
      </c>
      <c r="D76" s="448"/>
      <c r="E76" s="984" t="s">
        <v>693</v>
      </c>
      <c r="F76" s="984"/>
      <c r="G76" s="984" t="s">
        <v>642</v>
      </c>
      <c r="H76" s="984" t="s">
        <v>681</v>
      </c>
      <c r="I76" s="984" t="s">
        <v>684</v>
      </c>
      <c r="J76" s="448"/>
      <c r="K76" s="459" t="s">
        <v>265</v>
      </c>
      <c r="L76" s="448"/>
      <c r="M76" s="528" t="str">
        <f t="shared" si="1"/>
        <v/>
      </c>
    </row>
    <row r="77" spans="1:13">
      <c r="A77" s="448" t="s">
        <v>647</v>
      </c>
      <c r="B77" s="448" t="s">
        <v>648</v>
      </c>
      <c r="C77" s="448" t="s">
        <v>136</v>
      </c>
      <c r="D77" s="448"/>
      <c r="E77" s="984" t="s">
        <v>694</v>
      </c>
      <c r="F77" s="984"/>
      <c r="G77" s="984" t="s">
        <v>642</v>
      </c>
      <c r="H77" s="984" t="s">
        <v>681</v>
      </c>
      <c r="I77" s="984" t="s">
        <v>684</v>
      </c>
      <c r="J77" s="448"/>
      <c r="K77" s="459" t="s">
        <v>265</v>
      </c>
      <c r="L77" s="448"/>
      <c r="M77" s="528" t="str">
        <f t="shared" si="1"/>
        <v/>
      </c>
    </row>
    <row r="78" spans="1:13">
      <c r="A78" s="448" t="s">
        <v>647</v>
      </c>
      <c r="B78" s="448" t="s">
        <v>648</v>
      </c>
      <c r="C78" s="448" t="s">
        <v>136</v>
      </c>
      <c r="D78" s="448"/>
      <c r="E78" s="984" t="s">
        <v>695</v>
      </c>
      <c r="F78" s="984"/>
      <c r="G78" s="984" t="s">
        <v>642</v>
      </c>
      <c r="H78" s="984" t="s">
        <v>681</v>
      </c>
      <c r="I78" s="984" t="s">
        <v>684</v>
      </c>
      <c r="J78" s="448"/>
      <c r="K78" s="459" t="s">
        <v>265</v>
      </c>
      <c r="L78" s="448"/>
      <c r="M78" s="528" t="str">
        <f t="shared" si="1"/>
        <v/>
      </c>
    </row>
    <row r="79" spans="1:13">
      <c r="A79" s="501" t="s">
        <v>647</v>
      </c>
      <c r="B79" s="501" t="s">
        <v>648</v>
      </c>
      <c r="C79" s="501" t="s">
        <v>136</v>
      </c>
      <c r="D79" s="501"/>
      <c r="E79" s="451" t="s">
        <v>696</v>
      </c>
      <c r="F79" s="451"/>
      <c r="G79" s="451" t="s">
        <v>642</v>
      </c>
      <c r="H79" s="451" t="s">
        <v>681</v>
      </c>
      <c r="I79" s="451" t="s">
        <v>684</v>
      </c>
      <c r="J79" s="501"/>
      <c r="K79" s="452" t="s">
        <v>265</v>
      </c>
      <c r="L79" s="501"/>
      <c r="M79" s="528" t="str">
        <f t="shared" si="1"/>
        <v/>
      </c>
    </row>
    <row r="80" spans="1:13">
      <c r="A80" s="982" t="s">
        <v>637</v>
      </c>
      <c r="B80" s="982" t="s">
        <v>638</v>
      </c>
      <c r="C80" s="502" t="s">
        <v>621</v>
      </c>
      <c r="D80" s="502" t="s">
        <v>907</v>
      </c>
      <c r="E80" s="983" t="s">
        <v>698</v>
      </c>
      <c r="F80" s="983" t="s">
        <v>699</v>
      </c>
      <c r="G80" s="983" t="s">
        <v>642</v>
      </c>
      <c r="H80" s="453" t="s">
        <v>700</v>
      </c>
      <c r="I80" s="983" t="s">
        <v>682</v>
      </c>
      <c r="J80" s="446" t="s">
        <v>645</v>
      </c>
      <c r="K80" s="446" t="s">
        <v>265</v>
      </c>
      <c r="L80" s="446" t="s">
        <v>646</v>
      </c>
      <c r="M80" s="528" t="str">
        <f t="shared" si="1"/>
        <v/>
      </c>
    </row>
    <row r="81" spans="1:13">
      <c r="A81" s="448" t="s">
        <v>647</v>
      </c>
      <c r="B81" s="448" t="s">
        <v>648</v>
      </c>
      <c r="C81" s="503" t="s">
        <v>621</v>
      </c>
      <c r="D81" s="448"/>
      <c r="E81" s="984" t="s">
        <v>702</v>
      </c>
      <c r="F81" s="984"/>
      <c r="G81" s="984" t="s">
        <v>642</v>
      </c>
      <c r="H81" s="984" t="s">
        <v>700</v>
      </c>
      <c r="I81" s="984" t="s">
        <v>684</v>
      </c>
      <c r="J81" s="984"/>
      <c r="K81" s="459" t="s">
        <v>265</v>
      </c>
      <c r="L81" s="984"/>
      <c r="M81" s="528" t="str">
        <f t="shared" si="1"/>
        <v/>
      </c>
    </row>
    <row r="82" spans="1:13">
      <c r="A82" s="448" t="s">
        <v>647</v>
      </c>
      <c r="B82" s="448" t="s">
        <v>648</v>
      </c>
      <c r="C82" s="503" t="s">
        <v>621</v>
      </c>
      <c r="D82" s="448"/>
      <c r="E82" s="984" t="s">
        <v>703</v>
      </c>
      <c r="F82" s="984"/>
      <c r="G82" s="984" t="s">
        <v>642</v>
      </c>
      <c r="H82" s="984" t="s">
        <v>700</v>
      </c>
      <c r="I82" s="984" t="s">
        <v>684</v>
      </c>
      <c r="J82" s="984"/>
      <c r="K82" s="459" t="s">
        <v>265</v>
      </c>
      <c r="L82" s="984"/>
      <c r="M82" s="528" t="str">
        <f t="shared" si="1"/>
        <v/>
      </c>
    </row>
    <row r="83" spans="1:13">
      <c r="A83" s="448" t="s">
        <v>647</v>
      </c>
      <c r="B83" s="448" t="s">
        <v>648</v>
      </c>
      <c r="C83" s="503" t="s">
        <v>621</v>
      </c>
      <c r="D83" s="448"/>
      <c r="E83" s="984" t="s">
        <v>704</v>
      </c>
      <c r="F83" s="984"/>
      <c r="G83" s="984" t="s">
        <v>642</v>
      </c>
      <c r="H83" s="984" t="s">
        <v>700</v>
      </c>
      <c r="I83" s="984" t="s">
        <v>684</v>
      </c>
      <c r="J83" s="984"/>
      <c r="K83" s="459" t="s">
        <v>265</v>
      </c>
      <c r="L83" s="984"/>
      <c r="M83" s="528" t="str">
        <f t="shared" si="1"/>
        <v/>
      </c>
    </row>
    <row r="84" spans="1:13">
      <c r="A84" s="448" t="s">
        <v>647</v>
      </c>
      <c r="B84" s="448" t="s">
        <v>648</v>
      </c>
      <c r="C84" s="503" t="s">
        <v>621</v>
      </c>
      <c r="D84" s="448"/>
      <c r="E84" s="984" t="s">
        <v>705</v>
      </c>
      <c r="F84" s="984"/>
      <c r="G84" s="984" t="s">
        <v>642</v>
      </c>
      <c r="H84" s="984" t="s">
        <v>700</v>
      </c>
      <c r="I84" s="984" t="s">
        <v>684</v>
      </c>
      <c r="J84" s="984"/>
      <c r="K84" s="459" t="s">
        <v>265</v>
      </c>
      <c r="L84" s="984"/>
      <c r="M84" s="528" t="str">
        <f t="shared" si="1"/>
        <v/>
      </c>
    </row>
    <row r="85" spans="1:13">
      <c r="A85" s="448" t="s">
        <v>647</v>
      </c>
      <c r="B85" s="448" t="s">
        <v>648</v>
      </c>
      <c r="C85" s="503" t="s">
        <v>621</v>
      </c>
      <c r="D85" s="448"/>
      <c r="E85" s="984" t="s">
        <v>706</v>
      </c>
      <c r="F85" s="984"/>
      <c r="G85" s="984" t="s">
        <v>642</v>
      </c>
      <c r="H85" s="984" t="s">
        <v>700</v>
      </c>
      <c r="I85" s="984" t="s">
        <v>684</v>
      </c>
      <c r="J85" s="984"/>
      <c r="K85" s="459" t="s">
        <v>265</v>
      </c>
      <c r="L85" s="984"/>
      <c r="M85" s="528" t="str">
        <f t="shared" si="1"/>
        <v/>
      </c>
    </row>
    <row r="86" spans="1:13">
      <c r="A86" s="448" t="s">
        <v>647</v>
      </c>
      <c r="B86" s="448" t="s">
        <v>648</v>
      </c>
      <c r="C86" s="503" t="s">
        <v>621</v>
      </c>
      <c r="D86" s="448"/>
      <c r="E86" s="984" t="s">
        <v>707</v>
      </c>
      <c r="F86" s="984"/>
      <c r="G86" s="984" t="s">
        <v>642</v>
      </c>
      <c r="H86" s="984" t="s">
        <v>700</v>
      </c>
      <c r="I86" s="984" t="s">
        <v>684</v>
      </c>
      <c r="J86" s="984"/>
      <c r="K86" s="459" t="s">
        <v>265</v>
      </c>
      <c r="L86" s="984"/>
      <c r="M86" s="528" t="str">
        <f t="shared" si="1"/>
        <v/>
      </c>
    </row>
    <row r="87" spans="1:13">
      <c r="A87" s="448" t="s">
        <v>647</v>
      </c>
      <c r="B87" s="448" t="s">
        <v>648</v>
      </c>
      <c r="C87" s="503" t="s">
        <v>621</v>
      </c>
      <c r="D87" s="448"/>
      <c r="E87" s="984" t="s">
        <v>708</v>
      </c>
      <c r="F87" s="984"/>
      <c r="G87" s="984" t="s">
        <v>642</v>
      </c>
      <c r="H87" s="984" t="s">
        <v>700</v>
      </c>
      <c r="I87" s="984" t="s">
        <v>684</v>
      </c>
      <c r="J87" s="984"/>
      <c r="K87" s="459" t="s">
        <v>265</v>
      </c>
      <c r="L87" s="984"/>
      <c r="M87" s="528" t="str">
        <f t="shared" si="1"/>
        <v/>
      </c>
    </row>
    <row r="88" spans="1:13">
      <c r="A88" s="448" t="s">
        <v>647</v>
      </c>
      <c r="B88" s="448" t="s">
        <v>648</v>
      </c>
      <c r="C88" s="503" t="s">
        <v>621</v>
      </c>
      <c r="D88" s="448"/>
      <c r="E88" s="984" t="s">
        <v>709</v>
      </c>
      <c r="F88" s="984"/>
      <c r="G88" s="984" t="s">
        <v>642</v>
      </c>
      <c r="H88" s="984" t="s">
        <v>700</v>
      </c>
      <c r="I88" s="984" t="s">
        <v>684</v>
      </c>
      <c r="J88" s="984"/>
      <c r="K88" s="459" t="s">
        <v>265</v>
      </c>
      <c r="L88" s="984"/>
      <c r="M88" s="528" t="str">
        <f t="shared" si="1"/>
        <v/>
      </c>
    </row>
    <row r="89" spans="1:13">
      <c r="A89" s="448" t="s">
        <v>647</v>
      </c>
      <c r="B89" s="448" t="s">
        <v>648</v>
      </c>
      <c r="C89" s="503" t="s">
        <v>621</v>
      </c>
      <c r="D89" s="448"/>
      <c r="E89" s="984" t="s">
        <v>710</v>
      </c>
      <c r="F89" s="984"/>
      <c r="G89" s="984" t="s">
        <v>642</v>
      </c>
      <c r="H89" s="984" t="s">
        <v>700</v>
      </c>
      <c r="I89" s="984" t="s">
        <v>684</v>
      </c>
      <c r="J89" s="984"/>
      <c r="K89" s="459" t="s">
        <v>265</v>
      </c>
      <c r="L89" s="984"/>
      <c r="M89" s="528" t="str">
        <f t="shared" si="1"/>
        <v/>
      </c>
    </row>
    <row r="90" spans="1:13">
      <c r="A90" s="448" t="s">
        <v>647</v>
      </c>
      <c r="B90" s="448" t="s">
        <v>648</v>
      </c>
      <c r="C90" s="503" t="s">
        <v>621</v>
      </c>
      <c r="D90" s="448"/>
      <c r="E90" s="984" t="s">
        <v>711</v>
      </c>
      <c r="F90" s="984"/>
      <c r="G90" s="984" t="s">
        <v>642</v>
      </c>
      <c r="H90" s="984" t="s">
        <v>700</v>
      </c>
      <c r="I90" s="984" t="s">
        <v>684</v>
      </c>
      <c r="J90" s="984"/>
      <c r="K90" s="459" t="s">
        <v>265</v>
      </c>
      <c r="L90" s="984"/>
      <c r="M90" s="528" t="str">
        <f t="shared" si="1"/>
        <v/>
      </c>
    </row>
    <row r="91" spans="1:13">
      <c r="A91" s="448" t="s">
        <v>647</v>
      </c>
      <c r="B91" s="448" t="s">
        <v>648</v>
      </c>
      <c r="C91" s="503" t="s">
        <v>621</v>
      </c>
      <c r="D91" s="448"/>
      <c r="E91" s="984" t="s">
        <v>712</v>
      </c>
      <c r="F91" s="984"/>
      <c r="G91" s="984" t="s">
        <v>642</v>
      </c>
      <c r="H91" s="984" t="s">
        <v>700</v>
      </c>
      <c r="I91" s="984" t="s">
        <v>684</v>
      </c>
      <c r="J91" s="984"/>
      <c r="K91" s="459" t="s">
        <v>265</v>
      </c>
      <c r="L91" s="984"/>
      <c r="M91" s="528" t="str">
        <f t="shared" si="1"/>
        <v/>
      </c>
    </row>
    <row r="92" spans="1:13">
      <c r="A92" s="501" t="s">
        <v>647</v>
      </c>
      <c r="B92" s="501" t="s">
        <v>648</v>
      </c>
      <c r="C92" s="504" t="s">
        <v>621</v>
      </c>
      <c r="D92" s="501"/>
      <c r="E92" s="451" t="s">
        <v>713</v>
      </c>
      <c r="F92" s="451"/>
      <c r="G92" s="451" t="s">
        <v>642</v>
      </c>
      <c r="H92" s="451" t="s">
        <v>700</v>
      </c>
      <c r="I92" s="451" t="s">
        <v>684</v>
      </c>
      <c r="J92" s="451"/>
      <c r="K92" s="452" t="s">
        <v>265</v>
      </c>
      <c r="L92" s="451"/>
      <c r="M92" s="528" t="str">
        <f t="shared" si="1"/>
        <v/>
      </c>
    </row>
    <row r="93" spans="1:13">
      <c r="A93" s="982" t="s">
        <v>637</v>
      </c>
      <c r="B93" s="982" t="s">
        <v>638</v>
      </c>
      <c r="C93" s="983" t="s">
        <v>137</v>
      </c>
      <c r="D93" s="983" t="s">
        <v>714</v>
      </c>
      <c r="E93" s="983" t="s">
        <v>715</v>
      </c>
      <c r="F93" s="983" t="s">
        <v>230</v>
      </c>
      <c r="G93" s="983" t="s">
        <v>642</v>
      </c>
      <c r="H93" s="983" t="s">
        <v>716</v>
      </c>
      <c r="I93" s="983" t="s">
        <v>682</v>
      </c>
      <c r="J93" s="446" t="s">
        <v>645</v>
      </c>
      <c r="K93" s="446" t="s">
        <v>265</v>
      </c>
      <c r="L93" s="446" t="s">
        <v>646</v>
      </c>
      <c r="M93" s="528" t="str">
        <f t="shared" si="1"/>
        <v/>
      </c>
    </row>
    <row r="94" spans="1:13">
      <c r="A94" s="448" t="s">
        <v>647</v>
      </c>
      <c r="B94" s="448" t="s">
        <v>648</v>
      </c>
      <c r="C94" s="984" t="s">
        <v>137</v>
      </c>
      <c r="D94" s="984"/>
      <c r="E94" s="984" t="s">
        <v>718</v>
      </c>
      <c r="F94" s="984"/>
      <c r="G94" s="984" t="s">
        <v>642</v>
      </c>
      <c r="H94" s="984" t="s">
        <v>716</v>
      </c>
      <c r="I94" s="984" t="s">
        <v>684</v>
      </c>
      <c r="J94" s="448"/>
      <c r="K94" s="459" t="s">
        <v>265</v>
      </c>
      <c r="L94" s="448"/>
      <c r="M94" s="528" t="str">
        <f t="shared" si="1"/>
        <v/>
      </c>
    </row>
    <row r="95" spans="1:13">
      <c r="A95" s="448" t="s">
        <v>647</v>
      </c>
      <c r="B95" s="448" t="s">
        <v>648</v>
      </c>
      <c r="C95" s="984" t="s">
        <v>137</v>
      </c>
      <c r="D95" s="984"/>
      <c r="E95" s="984" t="s">
        <v>719</v>
      </c>
      <c r="F95" s="984"/>
      <c r="G95" s="984" t="s">
        <v>642</v>
      </c>
      <c r="H95" s="984" t="s">
        <v>716</v>
      </c>
      <c r="I95" s="984" t="s">
        <v>684</v>
      </c>
      <c r="J95" s="448"/>
      <c r="K95" s="459" t="s">
        <v>265</v>
      </c>
      <c r="L95" s="448"/>
      <c r="M95" s="528" t="str">
        <f t="shared" si="1"/>
        <v/>
      </c>
    </row>
    <row r="96" spans="1:13">
      <c r="A96" s="448" t="s">
        <v>647</v>
      </c>
      <c r="B96" s="448" t="s">
        <v>648</v>
      </c>
      <c r="C96" s="984" t="s">
        <v>137</v>
      </c>
      <c r="D96" s="984"/>
      <c r="E96" s="984" t="s">
        <v>720</v>
      </c>
      <c r="F96" s="984"/>
      <c r="G96" s="984" t="s">
        <v>642</v>
      </c>
      <c r="H96" s="984" t="s">
        <v>716</v>
      </c>
      <c r="I96" s="984" t="s">
        <v>684</v>
      </c>
      <c r="J96" s="448"/>
      <c r="K96" s="459" t="s">
        <v>265</v>
      </c>
      <c r="L96" s="448"/>
      <c r="M96" s="528" t="str">
        <f t="shared" si="1"/>
        <v/>
      </c>
    </row>
    <row r="97" spans="1:13">
      <c r="A97" s="448" t="s">
        <v>647</v>
      </c>
      <c r="B97" s="448" t="s">
        <v>648</v>
      </c>
      <c r="C97" s="984" t="s">
        <v>137</v>
      </c>
      <c r="D97" s="984"/>
      <c r="E97" s="984" t="s">
        <v>721</v>
      </c>
      <c r="F97" s="984"/>
      <c r="G97" s="984" t="s">
        <v>642</v>
      </c>
      <c r="H97" s="984" t="s">
        <v>716</v>
      </c>
      <c r="I97" s="984" t="s">
        <v>684</v>
      </c>
      <c r="J97" s="448"/>
      <c r="K97" s="459" t="s">
        <v>265</v>
      </c>
      <c r="L97" s="448"/>
      <c r="M97" s="528" t="str">
        <f t="shared" si="1"/>
        <v/>
      </c>
    </row>
    <row r="98" spans="1:13">
      <c r="A98" s="448" t="s">
        <v>647</v>
      </c>
      <c r="B98" s="448" t="s">
        <v>648</v>
      </c>
      <c r="C98" s="984" t="s">
        <v>137</v>
      </c>
      <c r="D98" s="984"/>
      <c r="E98" s="984" t="s">
        <v>722</v>
      </c>
      <c r="F98" s="984"/>
      <c r="G98" s="984" t="s">
        <v>642</v>
      </c>
      <c r="H98" s="984" t="s">
        <v>716</v>
      </c>
      <c r="I98" s="984" t="s">
        <v>684</v>
      </c>
      <c r="J98" s="448"/>
      <c r="K98" s="459" t="s">
        <v>265</v>
      </c>
      <c r="L98" s="448"/>
      <c r="M98" s="528" t="str">
        <f t="shared" si="1"/>
        <v/>
      </c>
    </row>
    <row r="99" spans="1:13">
      <c r="A99" s="448" t="s">
        <v>647</v>
      </c>
      <c r="B99" s="448" t="s">
        <v>648</v>
      </c>
      <c r="C99" s="984" t="s">
        <v>137</v>
      </c>
      <c r="D99" s="984"/>
      <c r="E99" s="984" t="s">
        <v>723</v>
      </c>
      <c r="F99" s="984"/>
      <c r="G99" s="984" t="s">
        <v>642</v>
      </c>
      <c r="H99" s="984" t="s">
        <v>716</v>
      </c>
      <c r="I99" s="984" t="s">
        <v>684</v>
      </c>
      <c r="J99" s="448"/>
      <c r="K99" s="459" t="s">
        <v>265</v>
      </c>
      <c r="L99" s="448"/>
      <c r="M99" s="528" t="str">
        <f t="shared" si="1"/>
        <v/>
      </c>
    </row>
    <row r="100" spans="1:13">
      <c r="A100" s="448" t="s">
        <v>647</v>
      </c>
      <c r="B100" s="448" t="s">
        <v>648</v>
      </c>
      <c r="C100" s="984" t="s">
        <v>137</v>
      </c>
      <c r="D100" s="984"/>
      <c r="E100" s="984" t="s">
        <v>724</v>
      </c>
      <c r="F100" s="984"/>
      <c r="G100" s="984" t="s">
        <v>642</v>
      </c>
      <c r="H100" s="984" t="s">
        <v>716</v>
      </c>
      <c r="I100" s="984" t="s">
        <v>684</v>
      </c>
      <c r="J100" s="448"/>
      <c r="K100" s="459" t="s">
        <v>265</v>
      </c>
      <c r="L100" s="448"/>
      <c r="M100" s="528" t="str">
        <f t="shared" si="1"/>
        <v/>
      </c>
    </row>
    <row r="101" spans="1:13">
      <c r="A101" s="448" t="s">
        <v>647</v>
      </c>
      <c r="B101" s="448" t="s">
        <v>648</v>
      </c>
      <c r="C101" s="984" t="s">
        <v>137</v>
      </c>
      <c r="D101" s="984"/>
      <c r="E101" s="984" t="s">
        <v>725</v>
      </c>
      <c r="F101" s="984"/>
      <c r="G101" s="984" t="s">
        <v>642</v>
      </c>
      <c r="H101" s="984" t="s">
        <v>716</v>
      </c>
      <c r="I101" s="984" t="s">
        <v>684</v>
      </c>
      <c r="J101" s="448"/>
      <c r="K101" s="459" t="s">
        <v>265</v>
      </c>
      <c r="L101" s="448"/>
      <c r="M101" s="528" t="str">
        <f t="shared" si="1"/>
        <v/>
      </c>
    </row>
    <row r="102" spans="1:13">
      <c r="A102" s="448" t="s">
        <v>647</v>
      </c>
      <c r="B102" s="448" t="s">
        <v>648</v>
      </c>
      <c r="C102" s="984" t="s">
        <v>137</v>
      </c>
      <c r="D102" s="984"/>
      <c r="E102" s="984" t="s">
        <v>726</v>
      </c>
      <c r="F102" s="984"/>
      <c r="G102" s="984" t="s">
        <v>642</v>
      </c>
      <c r="H102" s="984" t="s">
        <v>716</v>
      </c>
      <c r="I102" s="984" t="s">
        <v>684</v>
      </c>
      <c r="J102" s="448"/>
      <c r="K102" s="459" t="s">
        <v>265</v>
      </c>
      <c r="L102" s="448"/>
      <c r="M102" s="528" t="str">
        <f t="shared" si="1"/>
        <v/>
      </c>
    </row>
    <row r="103" spans="1:13">
      <c r="A103" s="448" t="s">
        <v>647</v>
      </c>
      <c r="B103" s="448" t="s">
        <v>648</v>
      </c>
      <c r="C103" s="984" t="s">
        <v>137</v>
      </c>
      <c r="D103" s="984"/>
      <c r="E103" s="984" t="s">
        <v>727</v>
      </c>
      <c r="F103" s="984"/>
      <c r="G103" s="984" t="s">
        <v>642</v>
      </c>
      <c r="H103" s="984" t="s">
        <v>716</v>
      </c>
      <c r="I103" s="984" t="s">
        <v>684</v>
      </c>
      <c r="J103" s="448"/>
      <c r="K103" s="459" t="s">
        <v>265</v>
      </c>
      <c r="L103" s="448"/>
      <c r="M103" s="528" t="str">
        <f t="shared" si="1"/>
        <v/>
      </c>
    </row>
    <row r="104" spans="1:13">
      <c r="A104" s="448" t="s">
        <v>647</v>
      </c>
      <c r="B104" s="448" t="s">
        <v>648</v>
      </c>
      <c r="C104" s="984" t="s">
        <v>137</v>
      </c>
      <c r="D104" s="984"/>
      <c r="E104" s="984" t="s">
        <v>728</v>
      </c>
      <c r="F104" s="984"/>
      <c r="G104" s="984" t="s">
        <v>642</v>
      </c>
      <c r="H104" s="984" t="s">
        <v>716</v>
      </c>
      <c r="I104" s="984" t="s">
        <v>684</v>
      </c>
      <c r="J104" s="448"/>
      <c r="K104" s="459" t="s">
        <v>265</v>
      </c>
      <c r="L104" s="448"/>
      <c r="M104" s="528" t="str">
        <f t="shared" si="1"/>
        <v/>
      </c>
    </row>
    <row r="105" spans="1:13">
      <c r="A105" s="501" t="s">
        <v>647</v>
      </c>
      <c r="B105" s="501" t="s">
        <v>648</v>
      </c>
      <c r="C105" s="451" t="s">
        <v>137</v>
      </c>
      <c r="D105" s="451"/>
      <c r="E105" s="451" t="s">
        <v>729</v>
      </c>
      <c r="F105" s="451"/>
      <c r="G105" s="451" t="s">
        <v>642</v>
      </c>
      <c r="H105" s="451" t="s">
        <v>716</v>
      </c>
      <c r="I105" s="451" t="s">
        <v>684</v>
      </c>
      <c r="J105" s="501"/>
      <c r="K105" s="452" t="s">
        <v>265</v>
      </c>
      <c r="L105" s="501"/>
      <c r="M105" s="528" t="str">
        <f t="shared" si="1"/>
        <v/>
      </c>
    </row>
    <row r="106" spans="1:13">
      <c r="A106" s="982" t="s">
        <v>637</v>
      </c>
      <c r="B106" s="982" t="s">
        <v>638</v>
      </c>
      <c r="C106" s="983" t="s">
        <v>129</v>
      </c>
      <c r="D106" s="983" t="s">
        <v>730</v>
      </c>
      <c r="E106" s="983" t="s">
        <v>731</v>
      </c>
      <c r="F106" s="983" t="s">
        <v>231</v>
      </c>
      <c r="G106" s="983" t="s">
        <v>642</v>
      </c>
      <c r="H106" s="983" t="s">
        <v>732</v>
      </c>
      <c r="I106" s="983" t="s">
        <v>682</v>
      </c>
      <c r="J106" s="446" t="s">
        <v>645</v>
      </c>
      <c r="K106" s="446" t="s">
        <v>265</v>
      </c>
      <c r="L106" s="446" t="s">
        <v>646</v>
      </c>
      <c r="M106" s="528" t="str">
        <f t="shared" si="1"/>
        <v/>
      </c>
    </row>
    <row r="107" spans="1:13">
      <c r="A107" s="448" t="s">
        <v>647</v>
      </c>
      <c r="B107" s="448" t="s">
        <v>648</v>
      </c>
      <c r="C107" s="984" t="s">
        <v>129</v>
      </c>
      <c r="D107" s="984"/>
      <c r="E107" s="984" t="s">
        <v>734</v>
      </c>
      <c r="F107" s="984"/>
      <c r="G107" s="984" t="s">
        <v>642</v>
      </c>
      <c r="H107" s="984" t="s">
        <v>732</v>
      </c>
      <c r="I107" s="984" t="s">
        <v>684</v>
      </c>
      <c r="J107" s="448"/>
      <c r="K107" s="459" t="s">
        <v>265</v>
      </c>
      <c r="L107" s="448"/>
      <c r="M107" s="528" t="str">
        <f t="shared" si="1"/>
        <v/>
      </c>
    </row>
    <row r="108" spans="1:13">
      <c r="A108" s="448" t="s">
        <v>647</v>
      </c>
      <c r="B108" s="448" t="s">
        <v>648</v>
      </c>
      <c r="C108" s="984" t="s">
        <v>129</v>
      </c>
      <c r="D108" s="984"/>
      <c r="E108" s="984" t="s">
        <v>735</v>
      </c>
      <c r="F108" s="984"/>
      <c r="G108" s="984" t="s">
        <v>642</v>
      </c>
      <c r="H108" s="984" t="s">
        <v>732</v>
      </c>
      <c r="I108" s="984" t="s">
        <v>684</v>
      </c>
      <c r="J108" s="448"/>
      <c r="K108" s="459" t="s">
        <v>265</v>
      </c>
      <c r="L108" s="448"/>
      <c r="M108" s="528" t="str">
        <f t="shared" si="1"/>
        <v/>
      </c>
    </row>
    <row r="109" spans="1:13">
      <c r="A109" s="448" t="s">
        <v>647</v>
      </c>
      <c r="B109" s="448" t="s">
        <v>648</v>
      </c>
      <c r="C109" s="984" t="s">
        <v>129</v>
      </c>
      <c r="D109" s="984"/>
      <c r="E109" s="984" t="s">
        <v>736</v>
      </c>
      <c r="F109" s="984"/>
      <c r="G109" s="984" t="s">
        <v>642</v>
      </c>
      <c r="H109" s="984" t="s">
        <v>732</v>
      </c>
      <c r="I109" s="984" t="s">
        <v>684</v>
      </c>
      <c r="J109" s="448"/>
      <c r="K109" s="459" t="s">
        <v>265</v>
      </c>
      <c r="L109" s="448"/>
      <c r="M109" s="528" t="str">
        <f t="shared" si="1"/>
        <v/>
      </c>
    </row>
    <row r="110" spans="1:13">
      <c r="A110" s="448" t="s">
        <v>647</v>
      </c>
      <c r="B110" s="448" t="s">
        <v>648</v>
      </c>
      <c r="C110" s="984" t="s">
        <v>129</v>
      </c>
      <c r="D110" s="986"/>
      <c r="E110" s="984" t="s">
        <v>737</v>
      </c>
      <c r="F110" s="986"/>
      <c r="G110" s="984" t="s">
        <v>642</v>
      </c>
      <c r="H110" s="984" t="s">
        <v>732</v>
      </c>
      <c r="I110" s="984" t="s">
        <v>684</v>
      </c>
      <c r="J110" s="448"/>
      <c r="K110" s="459" t="s">
        <v>265</v>
      </c>
      <c r="L110" s="448"/>
      <c r="M110" s="528" t="str">
        <f t="shared" si="1"/>
        <v/>
      </c>
    </row>
    <row r="111" spans="1:13">
      <c r="A111" s="448" t="s">
        <v>647</v>
      </c>
      <c r="B111" s="448" t="s">
        <v>648</v>
      </c>
      <c r="C111" s="984" t="s">
        <v>129</v>
      </c>
      <c r="D111" s="986"/>
      <c r="E111" s="984" t="s">
        <v>738</v>
      </c>
      <c r="F111" s="986"/>
      <c r="G111" s="984" t="s">
        <v>642</v>
      </c>
      <c r="H111" s="984" t="s">
        <v>732</v>
      </c>
      <c r="I111" s="984" t="s">
        <v>684</v>
      </c>
      <c r="J111" s="448"/>
      <c r="K111" s="459" t="s">
        <v>265</v>
      </c>
      <c r="L111" s="448"/>
      <c r="M111" s="528" t="str">
        <f t="shared" si="1"/>
        <v/>
      </c>
    </row>
    <row r="112" spans="1:13">
      <c r="A112" s="448" t="s">
        <v>647</v>
      </c>
      <c r="B112" s="448" t="s">
        <v>648</v>
      </c>
      <c r="C112" s="984" t="s">
        <v>129</v>
      </c>
      <c r="D112" s="986"/>
      <c r="E112" s="984" t="s">
        <v>739</v>
      </c>
      <c r="F112" s="986"/>
      <c r="G112" s="984" t="s">
        <v>642</v>
      </c>
      <c r="H112" s="984" t="s">
        <v>732</v>
      </c>
      <c r="I112" s="984" t="s">
        <v>684</v>
      </c>
      <c r="J112" s="448"/>
      <c r="K112" s="459" t="s">
        <v>265</v>
      </c>
      <c r="L112" s="448"/>
      <c r="M112" s="528" t="str">
        <f t="shared" si="1"/>
        <v/>
      </c>
    </row>
    <row r="113" spans="1:13">
      <c r="A113" s="448" t="s">
        <v>647</v>
      </c>
      <c r="B113" s="448" t="s">
        <v>648</v>
      </c>
      <c r="C113" s="984" t="s">
        <v>129</v>
      </c>
      <c r="D113" s="986"/>
      <c r="E113" s="984" t="s">
        <v>740</v>
      </c>
      <c r="F113" s="986"/>
      <c r="G113" s="984" t="s">
        <v>642</v>
      </c>
      <c r="H113" s="984" t="s">
        <v>732</v>
      </c>
      <c r="I113" s="984" t="s">
        <v>684</v>
      </c>
      <c r="J113" s="448"/>
      <c r="K113" s="459" t="s">
        <v>265</v>
      </c>
      <c r="L113" s="448"/>
      <c r="M113" s="528" t="str">
        <f t="shared" si="1"/>
        <v/>
      </c>
    </row>
    <row r="114" spans="1:13">
      <c r="A114" s="448" t="s">
        <v>647</v>
      </c>
      <c r="B114" s="448" t="s">
        <v>648</v>
      </c>
      <c r="C114" s="984" t="s">
        <v>129</v>
      </c>
      <c r="D114" s="986"/>
      <c r="E114" s="984" t="s">
        <v>741</v>
      </c>
      <c r="F114" s="986"/>
      <c r="G114" s="984" t="s">
        <v>642</v>
      </c>
      <c r="H114" s="984" t="s">
        <v>732</v>
      </c>
      <c r="I114" s="984" t="s">
        <v>684</v>
      </c>
      <c r="J114" s="448"/>
      <c r="K114" s="459" t="s">
        <v>265</v>
      </c>
      <c r="L114" s="448"/>
      <c r="M114" s="528" t="str">
        <f t="shared" si="1"/>
        <v/>
      </c>
    </row>
    <row r="115" spans="1:13">
      <c r="A115" s="448" t="s">
        <v>647</v>
      </c>
      <c r="B115" s="448" t="s">
        <v>648</v>
      </c>
      <c r="C115" s="984" t="s">
        <v>129</v>
      </c>
      <c r="D115" s="986"/>
      <c r="E115" s="984" t="s">
        <v>742</v>
      </c>
      <c r="F115" s="986"/>
      <c r="G115" s="984" t="s">
        <v>642</v>
      </c>
      <c r="H115" s="984" t="s">
        <v>732</v>
      </c>
      <c r="I115" s="984" t="s">
        <v>684</v>
      </c>
      <c r="J115" s="448"/>
      <c r="K115" s="459" t="s">
        <v>265</v>
      </c>
      <c r="L115" s="448"/>
      <c r="M115" s="528" t="str">
        <f t="shared" si="1"/>
        <v/>
      </c>
    </row>
    <row r="116" spans="1:13">
      <c r="A116" s="448" t="s">
        <v>647</v>
      </c>
      <c r="B116" s="448" t="s">
        <v>648</v>
      </c>
      <c r="C116" s="984" t="s">
        <v>129</v>
      </c>
      <c r="D116" s="986"/>
      <c r="E116" s="984" t="s">
        <v>743</v>
      </c>
      <c r="F116" s="986"/>
      <c r="G116" s="984" t="s">
        <v>642</v>
      </c>
      <c r="H116" s="984" t="s">
        <v>732</v>
      </c>
      <c r="I116" s="984" t="s">
        <v>684</v>
      </c>
      <c r="J116" s="448"/>
      <c r="K116" s="459" t="s">
        <v>265</v>
      </c>
      <c r="L116" s="448"/>
      <c r="M116" s="528" t="str">
        <f t="shared" si="1"/>
        <v/>
      </c>
    </row>
    <row r="117" spans="1:13">
      <c r="A117" s="448" t="s">
        <v>647</v>
      </c>
      <c r="B117" s="448" t="s">
        <v>648</v>
      </c>
      <c r="C117" s="984" t="s">
        <v>129</v>
      </c>
      <c r="D117" s="986"/>
      <c r="E117" s="984" t="s">
        <v>744</v>
      </c>
      <c r="F117" s="986"/>
      <c r="G117" s="984" t="s">
        <v>642</v>
      </c>
      <c r="H117" s="984" t="s">
        <v>732</v>
      </c>
      <c r="I117" s="984" t="s">
        <v>684</v>
      </c>
      <c r="J117" s="448"/>
      <c r="K117" s="459" t="s">
        <v>265</v>
      </c>
      <c r="L117" s="448"/>
      <c r="M117" s="528" t="str">
        <f t="shared" si="1"/>
        <v/>
      </c>
    </row>
    <row r="118" spans="1:13">
      <c r="A118" s="501" t="s">
        <v>647</v>
      </c>
      <c r="B118" s="501" t="s">
        <v>648</v>
      </c>
      <c r="C118" s="451" t="s">
        <v>129</v>
      </c>
      <c r="D118" s="454"/>
      <c r="E118" s="451" t="s">
        <v>745</v>
      </c>
      <c r="F118" s="454"/>
      <c r="G118" s="451" t="s">
        <v>642</v>
      </c>
      <c r="H118" s="451" t="s">
        <v>732</v>
      </c>
      <c r="I118" s="451" t="s">
        <v>684</v>
      </c>
      <c r="J118" s="501"/>
      <c r="K118" s="452" t="s">
        <v>265</v>
      </c>
      <c r="L118" s="501"/>
      <c r="M118" s="528" t="str">
        <f t="shared" si="1"/>
        <v/>
      </c>
    </row>
    <row r="119" spans="1:13">
      <c r="A119" s="982" t="s">
        <v>637</v>
      </c>
      <c r="B119" s="982" t="s">
        <v>638</v>
      </c>
      <c r="C119" s="983" t="s">
        <v>345</v>
      </c>
      <c r="D119" s="983" t="s">
        <v>746</v>
      </c>
      <c r="E119" s="983" t="s">
        <v>747</v>
      </c>
      <c r="F119" s="983" t="s">
        <v>345</v>
      </c>
      <c r="G119" s="983" t="s">
        <v>642</v>
      </c>
      <c r="H119" s="983" t="s">
        <v>748</v>
      </c>
      <c r="I119" s="983" t="s">
        <v>682</v>
      </c>
      <c r="J119" s="446" t="s">
        <v>645</v>
      </c>
      <c r="K119" s="446" t="s">
        <v>265</v>
      </c>
      <c r="L119" s="446" t="s">
        <v>646</v>
      </c>
      <c r="M119" s="528" t="str">
        <f t="shared" si="1"/>
        <v/>
      </c>
    </row>
    <row r="120" spans="1:13">
      <c r="A120" s="448" t="s">
        <v>647</v>
      </c>
      <c r="B120" s="448" t="s">
        <v>648</v>
      </c>
      <c r="C120" s="984" t="s">
        <v>345</v>
      </c>
      <c r="D120" s="448"/>
      <c r="E120" s="984" t="s">
        <v>750</v>
      </c>
      <c r="F120" s="448"/>
      <c r="G120" s="984" t="s">
        <v>642</v>
      </c>
      <c r="H120" s="984" t="s">
        <v>748</v>
      </c>
      <c r="I120" s="984" t="s">
        <v>684</v>
      </c>
      <c r="J120" s="448"/>
      <c r="K120" s="459" t="s">
        <v>265</v>
      </c>
      <c r="L120" s="448"/>
      <c r="M120" s="528" t="str">
        <f t="shared" si="1"/>
        <v/>
      </c>
    </row>
    <row r="121" spans="1:13">
      <c r="A121" s="448" t="s">
        <v>647</v>
      </c>
      <c r="B121" s="448" t="s">
        <v>648</v>
      </c>
      <c r="C121" s="984" t="s">
        <v>345</v>
      </c>
      <c r="D121" s="448"/>
      <c r="E121" s="984" t="s">
        <v>751</v>
      </c>
      <c r="F121" s="448"/>
      <c r="G121" s="984" t="s">
        <v>642</v>
      </c>
      <c r="H121" s="984" t="s">
        <v>748</v>
      </c>
      <c r="I121" s="984" t="s">
        <v>684</v>
      </c>
      <c r="J121" s="448"/>
      <c r="K121" s="459" t="s">
        <v>265</v>
      </c>
      <c r="L121" s="448"/>
      <c r="M121" s="528" t="str">
        <f t="shared" si="1"/>
        <v/>
      </c>
    </row>
    <row r="122" spans="1:13">
      <c r="A122" s="448" t="s">
        <v>647</v>
      </c>
      <c r="B122" s="448" t="s">
        <v>648</v>
      </c>
      <c r="C122" s="984" t="s">
        <v>345</v>
      </c>
      <c r="D122" s="448"/>
      <c r="E122" s="984" t="s">
        <v>752</v>
      </c>
      <c r="F122" s="448"/>
      <c r="G122" s="984" t="s">
        <v>642</v>
      </c>
      <c r="H122" s="984" t="s">
        <v>748</v>
      </c>
      <c r="I122" s="984" t="s">
        <v>684</v>
      </c>
      <c r="J122" s="448"/>
      <c r="K122" s="459" t="s">
        <v>265</v>
      </c>
      <c r="L122" s="448"/>
      <c r="M122" s="528" t="str">
        <f t="shared" si="1"/>
        <v/>
      </c>
    </row>
    <row r="123" spans="1:13">
      <c r="A123" s="448" t="s">
        <v>647</v>
      </c>
      <c r="B123" s="448" t="s">
        <v>648</v>
      </c>
      <c r="C123" s="984" t="s">
        <v>345</v>
      </c>
      <c r="D123" s="448"/>
      <c r="E123" s="984" t="s">
        <v>753</v>
      </c>
      <c r="F123" s="448"/>
      <c r="G123" s="984" t="s">
        <v>642</v>
      </c>
      <c r="H123" s="984" t="s">
        <v>748</v>
      </c>
      <c r="I123" s="984" t="s">
        <v>684</v>
      </c>
      <c r="J123" s="448"/>
      <c r="K123" s="459" t="s">
        <v>265</v>
      </c>
      <c r="L123" s="448"/>
      <c r="M123" s="528" t="str">
        <f t="shared" si="1"/>
        <v/>
      </c>
    </row>
    <row r="124" spans="1:13">
      <c r="A124" s="448" t="s">
        <v>647</v>
      </c>
      <c r="B124" s="448" t="s">
        <v>648</v>
      </c>
      <c r="C124" s="984" t="s">
        <v>345</v>
      </c>
      <c r="D124" s="448"/>
      <c r="E124" s="984" t="s">
        <v>754</v>
      </c>
      <c r="F124" s="448"/>
      <c r="G124" s="984" t="s">
        <v>642</v>
      </c>
      <c r="H124" s="984" t="s">
        <v>748</v>
      </c>
      <c r="I124" s="984" t="s">
        <v>684</v>
      </c>
      <c r="J124" s="448"/>
      <c r="K124" s="459" t="s">
        <v>265</v>
      </c>
      <c r="L124" s="448"/>
      <c r="M124" s="528" t="str">
        <f t="shared" si="1"/>
        <v/>
      </c>
    </row>
    <row r="125" spans="1:13">
      <c r="A125" s="448" t="s">
        <v>647</v>
      </c>
      <c r="B125" s="448" t="s">
        <v>648</v>
      </c>
      <c r="C125" s="984" t="s">
        <v>345</v>
      </c>
      <c r="D125" s="448"/>
      <c r="E125" s="984" t="s">
        <v>755</v>
      </c>
      <c r="F125" s="448"/>
      <c r="G125" s="984" t="s">
        <v>642</v>
      </c>
      <c r="H125" s="984" t="s">
        <v>748</v>
      </c>
      <c r="I125" s="984" t="s">
        <v>684</v>
      </c>
      <c r="J125" s="448"/>
      <c r="K125" s="459" t="s">
        <v>265</v>
      </c>
      <c r="L125" s="448"/>
      <c r="M125" s="528" t="str">
        <f t="shared" si="1"/>
        <v/>
      </c>
    </row>
    <row r="126" spans="1:13">
      <c r="A126" s="448" t="s">
        <v>647</v>
      </c>
      <c r="B126" s="448" t="s">
        <v>648</v>
      </c>
      <c r="C126" s="984" t="s">
        <v>345</v>
      </c>
      <c r="D126" s="448"/>
      <c r="E126" s="984" t="s">
        <v>756</v>
      </c>
      <c r="F126" s="448"/>
      <c r="G126" s="984" t="s">
        <v>642</v>
      </c>
      <c r="H126" s="984" t="s">
        <v>748</v>
      </c>
      <c r="I126" s="984" t="s">
        <v>684</v>
      </c>
      <c r="J126" s="448"/>
      <c r="K126" s="459" t="s">
        <v>265</v>
      </c>
      <c r="L126" s="448"/>
      <c r="M126" s="528" t="str">
        <f t="shared" si="1"/>
        <v/>
      </c>
    </row>
    <row r="127" spans="1:13">
      <c r="A127" s="448" t="s">
        <v>647</v>
      </c>
      <c r="B127" s="448" t="s">
        <v>648</v>
      </c>
      <c r="C127" s="984" t="s">
        <v>345</v>
      </c>
      <c r="D127" s="448"/>
      <c r="E127" s="984" t="s">
        <v>757</v>
      </c>
      <c r="F127" s="448"/>
      <c r="G127" s="984" t="s">
        <v>642</v>
      </c>
      <c r="H127" s="984" t="s">
        <v>748</v>
      </c>
      <c r="I127" s="984" t="s">
        <v>684</v>
      </c>
      <c r="J127" s="448"/>
      <c r="K127" s="459" t="s">
        <v>265</v>
      </c>
      <c r="L127" s="448"/>
      <c r="M127" s="528" t="str">
        <f t="shared" si="1"/>
        <v/>
      </c>
    </row>
    <row r="128" spans="1:13">
      <c r="A128" s="448" t="s">
        <v>647</v>
      </c>
      <c r="B128" s="448" t="s">
        <v>648</v>
      </c>
      <c r="C128" s="984" t="s">
        <v>345</v>
      </c>
      <c r="D128" s="448"/>
      <c r="E128" s="984" t="s">
        <v>758</v>
      </c>
      <c r="F128" s="448"/>
      <c r="G128" s="984" t="s">
        <v>642</v>
      </c>
      <c r="H128" s="984" t="s">
        <v>748</v>
      </c>
      <c r="I128" s="984" t="s">
        <v>684</v>
      </c>
      <c r="J128" s="448"/>
      <c r="K128" s="459" t="s">
        <v>265</v>
      </c>
      <c r="L128" s="448"/>
      <c r="M128" s="528" t="str">
        <f t="shared" si="1"/>
        <v/>
      </c>
    </row>
    <row r="129" spans="1:13">
      <c r="A129" s="448" t="s">
        <v>647</v>
      </c>
      <c r="B129" s="448" t="s">
        <v>648</v>
      </c>
      <c r="C129" s="984" t="s">
        <v>345</v>
      </c>
      <c r="D129" s="448"/>
      <c r="E129" s="984" t="s">
        <v>759</v>
      </c>
      <c r="F129" s="448"/>
      <c r="G129" s="984" t="s">
        <v>642</v>
      </c>
      <c r="H129" s="984" t="s">
        <v>748</v>
      </c>
      <c r="I129" s="984" t="s">
        <v>684</v>
      </c>
      <c r="J129" s="448"/>
      <c r="K129" s="459" t="s">
        <v>265</v>
      </c>
      <c r="L129" s="448"/>
      <c r="M129" s="528" t="str">
        <f t="shared" si="1"/>
        <v/>
      </c>
    </row>
    <row r="130" spans="1:13">
      <c r="A130" s="448" t="s">
        <v>647</v>
      </c>
      <c r="B130" s="448" t="s">
        <v>648</v>
      </c>
      <c r="C130" s="984" t="s">
        <v>345</v>
      </c>
      <c r="D130" s="448"/>
      <c r="E130" s="984" t="s">
        <v>760</v>
      </c>
      <c r="F130" s="448"/>
      <c r="G130" s="984" t="s">
        <v>642</v>
      </c>
      <c r="H130" s="984" t="s">
        <v>748</v>
      </c>
      <c r="I130" s="984" t="s">
        <v>684</v>
      </c>
      <c r="J130" s="448"/>
      <c r="K130" s="459" t="s">
        <v>265</v>
      </c>
      <c r="L130" s="448"/>
      <c r="M130" s="528" t="str">
        <f t="shared" si="1"/>
        <v/>
      </c>
    </row>
    <row r="131" spans="1:13">
      <c r="A131" s="501" t="s">
        <v>647</v>
      </c>
      <c r="B131" s="501" t="s">
        <v>648</v>
      </c>
      <c r="C131" s="451" t="s">
        <v>345</v>
      </c>
      <c r="D131" s="501"/>
      <c r="E131" s="451" t="s">
        <v>761</v>
      </c>
      <c r="F131" s="501"/>
      <c r="G131" s="451" t="s">
        <v>642</v>
      </c>
      <c r="H131" s="451" t="s">
        <v>748</v>
      </c>
      <c r="I131" s="451" t="s">
        <v>684</v>
      </c>
      <c r="J131" s="501"/>
      <c r="K131" s="452" t="s">
        <v>265</v>
      </c>
      <c r="L131" s="501"/>
      <c r="M131" s="528" t="str">
        <f t="shared" ref="M131:M194" si="2">IF(RIGHT(TEXT(E131,""),4)="ACT1","Remove","")</f>
        <v/>
      </c>
    </row>
    <row r="132" spans="1:13">
      <c r="A132" s="982" t="s">
        <v>637</v>
      </c>
      <c r="B132" s="982" t="s">
        <v>638</v>
      </c>
      <c r="C132" s="446" t="s">
        <v>341</v>
      </c>
      <c r="D132" s="446" t="s">
        <v>762</v>
      </c>
      <c r="E132" s="983" t="s">
        <v>763</v>
      </c>
      <c r="F132" s="446" t="s">
        <v>341</v>
      </c>
      <c r="G132" s="983" t="s">
        <v>642</v>
      </c>
      <c r="H132" s="453" t="s">
        <v>764</v>
      </c>
      <c r="I132" s="983" t="s">
        <v>682</v>
      </c>
      <c r="J132" s="446" t="s">
        <v>645</v>
      </c>
      <c r="K132" s="446" t="s">
        <v>265</v>
      </c>
      <c r="L132" s="446" t="s">
        <v>646</v>
      </c>
      <c r="M132" s="528" t="str">
        <f t="shared" si="2"/>
        <v/>
      </c>
    </row>
    <row r="133" spans="1:13">
      <c r="A133" s="448" t="s">
        <v>647</v>
      </c>
      <c r="B133" s="448" t="s">
        <v>648</v>
      </c>
      <c r="C133" s="448" t="s">
        <v>341</v>
      </c>
      <c r="D133" s="448"/>
      <c r="E133" s="984" t="s">
        <v>766</v>
      </c>
      <c r="F133" s="448"/>
      <c r="G133" s="984" t="s">
        <v>642</v>
      </c>
      <c r="H133" s="984" t="s">
        <v>764</v>
      </c>
      <c r="I133" s="984" t="s">
        <v>684</v>
      </c>
      <c r="J133" s="448"/>
      <c r="K133" s="459" t="s">
        <v>265</v>
      </c>
      <c r="L133" s="448"/>
      <c r="M133" s="528" t="str">
        <f t="shared" si="2"/>
        <v/>
      </c>
    </row>
    <row r="134" spans="1:13">
      <c r="A134" s="448" t="s">
        <v>647</v>
      </c>
      <c r="B134" s="448" t="s">
        <v>648</v>
      </c>
      <c r="C134" s="448" t="s">
        <v>341</v>
      </c>
      <c r="D134" s="448"/>
      <c r="E134" s="984" t="s">
        <v>767</v>
      </c>
      <c r="F134" s="448"/>
      <c r="G134" s="984" t="s">
        <v>642</v>
      </c>
      <c r="H134" s="984" t="s">
        <v>764</v>
      </c>
      <c r="I134" s="984" t="s">
        <v>684</v>
      </c>
      <c r="J134" s="448"/>
      <c r="K134" s="459" t="s">
        <v>265</v>
      </c>
      <c r="L134" s="448"/>
      <c r="M134" s="528" t="str">
        <f t="shared" si="2"/>
        <v/>
      </c>
    </row>
    <row r="135" spans="1:13">
      <c r="A135" s="448" t="s">
        <v>647</v>
      </c>
      <c r="B135" s="448" t="s">
        <v>648</v>
      </c>
      <c r="C135" s="448" t="s">
        <v>341</v>
      </c>
      <c r="D135" s="448"/>
      <c r="E135" s="984" t="s">
        <v>768</v>
      </c>
      <c r="F135" s="448"/>
      <c r="G135" s="984" t="s">
        <v>642</v>
      </c>
      <c r="H135" s="984" t="s">
        <v>764</v>
      </c>
      <c r="I135" s="984" t="s">
        <v>684</v>
      </c>
      <c r="J135" s="448"/>
      <c r="K135" s="459" t="s">
        <v>265</v>
      </c>
      <c r="L135" s="448"/>
      <c r="M135" s="528" t="str">
        <f t="shared" si="2"/>
        <v/>
      </c>
    </row>
    <row r="136" spans="1:13">
      <c r="A136" s="448" t="s">
        <v>647</v>
      </c>
      <c r="B136" s="448" t="s">
        <v>648</v>
      </c>
      <c r="C136" s="448" t="s">
        <v>341</v>
      </c>
      <c r="D136" s="448"/>
      <c r="E136" s="984" t="s">
        <v>769</v>
      </c>
      <c r="F136" s="448"/>
      <c r="G136" s="984" t="s">
        <v>642</v>
      </c>
      <c r="H136" s="984" t="s">
        <v>764</v>
      </c>
      <c r="I136" s="984" t="s">
        <v>684</v>
      </c>
      <c r="J136" s="448"/>
      <c r="K136" s="459" t="s">
        <v>265</v>
      </c>
      <c r="L136" s="448"/>
      <c r="M136" s="528" t="str">
        <f t="shared" si="2"/>
        <v/>
      </c>
    </row>
    <row r="137" spans="1:13">
      <c r="A137" s="448" t="s">
        <v>647</v>
      </c>
      <c r="B137" s="448" t="s">
        <v>648</v>
      </c>
      <c r="C137" s="448" t="s">
        <v>341</v>
      </c>
      <c r="D137" s="448"/>
      <c r="E137" s="984" t="s">
        <v>770</v>
      </c>
      <c r="F137" s="448"/>
      <c r="G137" s="984" t="s">
        <v>642</v>
      </c>
      <c r="H137" s="984" t="s">
        <v>764</v>
      </c>
      <c r="I137" s="984" t="s">
        <v>684</v>
      </c>
      <c r="J137" s="448"/>
      <c r="K137" s="459" t="s">
        <v>265</v>
      </c>
      <c r="L137" s="448"/>
      <c r="M137" s="528" t="str">
        <f t="shared" si="2"/>
        <v/>
      </c>
    </row>
    <row r="138" spans="1:13">
      <c r="A138" s="448" t="s">
        <v>647</v>
      </c>
      <c r="B138" s="448" t="s">
        <v>648</v>
      </c>
      <c r="C138" s="448" t="s">
        <v>341</v>
      </c>
      <c r="D138" s="448"/>
      <c r="E138" s="984" t="s">
        <v>771</v>
      </c>
      <c r="F138" s="448"/>
      <c r="G138" s="984" t="s">
        <v>642</v>
      </c>
      <c r="H138" s="984" t="s">
        <v>764</v>
      </c>
      <c r="I138" s="984" t="s">
        <v>684</v>
      </c>
      <c r="J138" s="448"/>
      <c r="K138" s="459" t="s">
        <v>265</v>
      </c>
      <c r="L138" s="448"/>
      <c r="M138" s="528" t="str">
        <f t="shared" si="2"/>
        <v/>
      </c>
    </row>
    <row r="139" spans="1:13">
      <c r="A139" s="448" t="s">
        <v>647</v>
      </c>
      <c r="B139" s="448" t="s">
        <v>648</v>
      </c>
      <c r="C139" s="448" t="s">
        <v>341</v>
      </c>
      <c r="D139" s="448"/>
      <c r="E139" s="984" t="s">
        <v>772</v>
      </c>
      <c r="F139" s="448"/>
      <c r="G139" s="984" t="s">
        <v>642</v>
      </c>
      <c r="H139" s="984" t="s">
        <v>764</v>
      </c>
      <c r="I139" s="984" t="s">
        <v>684</v>
      </c>
      <c r="J139" s="448"/>
      <c r="K139" s="459" t="s">
        <v>265</v>
      </c>
      <c r="L139" s="448"/>
      <c r="M139" s="528" t="str">
        <f t="shared" si="2"/>
        <v/>
      </c>
    </row>
    <row r="140" spans="1:13">
      <c r="A140" s="448" t="s">
        <v>647</v>
      </c>
      <c r="B140" s="448" t="s">
        <v>648</v>
      </c>
      <c r="C140" s="448" t="s">
        <v>341</v>
      </c>
      <c r="D140" s="448"/>
      <c r="E140" s="984" t="s">
        <v>773</v>
      </c>
      <c r="F140" s="448"/>
      <c r="G140" s="984" t="s">
        <v>642</v>
      </c>
      <c r="H140" s="984" t="s">
        <v>764</v>
      </c>
      <c r="I140" s="984" t="s">
        <v>684</v>
      </c>
      <c r="J140" s="448"/>
      <c r="K140" s="459" t="s">
        <v>265</v>
      </c>
      <c r="L140" s="448"/>
      <c r="M140" s="528" t="str">
        <f t="shared" si="2"/>
        <v/>
      </c>
    </row>
    <row r="141" spans="1:13">
      <c r="A141" s="448" t="s">
        <v>647</v>
      </c>
      <c r="B141" s="448" t="s">
        <v>648</v>
      </c>
      <c r="C141" s="448" t="s">
        <v>341</v>
      </c>
      <c r="D141" s="448"/>
      <c r="E141" s="984" t="s">
        <v>774</v>
      </c>
      <c r="F141" s="448"/>
      <c r="G141" s="984" t="s">
        <v>642</v>
      </c>
      <c r="H141" s="984" t="s">
        <v>764</v>
      </c>
      <c r="I141" s="984" t="s">
        <v>684</v>
      </c>
      <c r="J141" s="448"/>
      <c r="K141" s="459" t="s">
        <v>265</v>
      </c>
      <c r="L141" s="448"/>
      <c r="M141" s="528" t="str">
        <f t="shared" si="2"/>
        <v/>
      </c>
    </row>
    <row r="142" spans="1:13">
      <c r="A142" s="448" t="s">
        <v>647</v>
      </c>
      <c r="B142" s="448" t="s">
        <v>648</v>
      </c>
      <c r="C142" s="448" t="s">
        <v>341</v>
      </c>
      <c r="D142" s="448"/>
      <c r="E142" s="984" t="s">
        <v>775</v>
      </c>
      <c r="F142" s="448"/>
      <c r="G142" s="984" t="s">
        <v>642</v>
      </c>
      <c r="H142" s="984" t="s">
        <v>764</v>
      </c>
      <c r="I142" s="984" t="s">
        <v>684</v>
      </c>
      <c r="J142" s="448"/>
      <c r="K142" s="459" t="s">
        <v>265</v>
      </c>
      <c r="L142" s="448"/>
      <c r="M142" s="528" t="str">
        <f t="shared" si="2"/>
        <v/>
      </c>
    </row>
    <row r="143" spans="1:13">
      <c r="A143" s="448" t="s">
        <v>647</v>
      </c>
      <c r="B143" s="448" t="s">
        <v>648</v>
      </c>
      <c r="C143" s="448" t="s">
        <v>341</v>
      </c>
      <c r="D143" s="448"/>
      <c r="E143" s="984" t="s">
        <v>776</v>
      </c>
      <c r="F143" s="448"/>
      <c r="G143" s="984" t="s">
        <v>642</v>
      </c>
      <c r="H143" s="984" t="s">
        <v>764</v>
      </c>
      <c r="I143" s="984" t="s">
        <v>684</v>
      </c>
      <c r="J143" s="448"/>
      <c r="K143" s="459" t="s">
        <v>265</v>
      </c>
      <c r="L143" s="448"/>
      <c r="M143" s="528" t="str">
        <f t="shared" si="2"/>
        <v/>
      </c>
    </row>
    <row r="144" spans="1:13">
      <c r="A144" s="501" t="s">
        <v>647</v>
      </c>
      <c r="B144" s="501" t="s">
        <v>648</v>
      </c>
      <c r="C144" s="501" t="s">
        <v>341</v>
      </c>
      <c r="D144" s="501"/>
      <c r="E144" s="451" t="s">
        <v>777</v>
      </c>
      <c r="F144" s="501"/>
      <c r="G144" s="451" t="s">
        <v>642</v>
      </c>
      <c r="H144" s="451" t="s">
        <v>764</v>
      </c>
      <c r="I144" s="451" t="s">
        <v>684</v>
      </c>
      <c r="J144" s="501"/>
      <c r="K144" s="452" t="s">
        <v>265</v>
      </c>
      <c r="L144" s="501"/>
      <c r="M144" s="528" t="str">
        <f t="shared" si="2"/>
        <v/>
      </c>
    </row>
    <row r="145" spans="1:13">
      <c r="A145" s="982" t="s">
        <v>637</v>
      </c>
      <c r="B145" s="982" t="s">
        <v>638</v>
      </c>
      <c r="C145" s="446" t="s">
        <v>346</v>
      </c>
      <c r="D145" s="446" t="s">
        <v>778</v>
      </c>
      <c r="E145" s="983" t="s">
        <v>779</v>
      </c>
      <c r="F145" s="446" t="s">
        <v>346</v>
      </c>
      <c r="G145" s="983" t="s">
        <v>642</v>
      </c>
      <c r="H145" s="453" t="s">
        <v>780</v>
      </c>
      <c r="I145" s="983" t="s">
        <v>682</v>
      </c>
      <c r="J145" s="446" t="s">
        <v>645</v>
      </c>
      <c r="K145" s="446" t="s">
        <v>265</v>
      </c>
      <c r="L145" s="446" t="s">
        <v>646</v>
      </c>
      <c r="M145" s="528" t="str">
        <f t="shared" si="2"/>
        <v/>
      </c>
    </row>
    <row r="146" spans="1:13">
      <c r="A146" s="448" t="s">
        <v>647</v>
      </c>
      <c r="B146" s="448" t="s">
        <v>648</v>
      </c>
      <c r="C146" s="448" t="s">
        <v>346</v>
      </c>
      <c r="D146" s="448"/>
      <c r="E146" s="984" t="s">
        <v>782</v>
      </c>
      <c r="F146" s="448"/>
      <c r="G146" s="984" t="s">
        <v>642</v>
      </c>
      <c r="H146" s="984" t="s">
        <v>780</v>
      </c>
      <c r="I146" s="984" t="s">
        <v>684</v>
      </c>
      <c r="J146" s="448"/>
      <c r="K146" s="459" t="s">
        <v>265</v>
      </c>
      <c r="L146" s="448"/>
      <c r="M146" s="528" t="str">
        <f t="shared" si="2"/>
        <v/>
      </c>
    </row>
    <row r="147" spans="1:13">
      <c r="A147" s="448" t="s">
        <v>647</v>
      </c>
      <c r="B147" s="448" t="s">
        <v>648</v>
      </c>
      <c r="C147" s="448" t="s">
        <v>346</v>
      </c>
      <c r="D147" s="448"/>
      <c r="E147" s="984" t="s">
        <v>783</v>
      </c>
      <c r="F147" s="448"/>
      <c r="G147" s="984" t="s">
        <v>642</v>
      </c>
      <c r="H147" s="984" t="s">
        <v>780</v>
      </c>
      <c r="I147" s="984" t="s">
        <v>684</v>
      </c>
      <c r="J147" s="448"/>
      <c r="K147" s="459" t="s">
        <v>265</v>
      </c>
      <c r="L147" s="448"/>
      <c r="M147" s="528" t="str">
        <f t="shared" si="2"/>
        <v/>
      </c>
    </row>
    <row r="148" spans="1:13">
      <c r="A148" s="448" t="s">
        <v>647</v>
      </c>
      <c r="B148" s="448" t="s">
        <v>648</v>
      </c>
      <c r="C148" s="448" t="s">
        <v>346</v>
      </c>
      <c r="D148" s="448"/>
      <c r="E148" s="984" t="s">
        <v>784</v>
      </c>
      <c r="F148" s="448"/>
      <c r="G148" s="984" t="s">
        <v>642</v>
      </c>
      <c r="H148" s="984" t="s">
        <v>780</v>
      </c>
      <c r="I148" s="984" t="s">
        <v>684</v>
      </c>
      <c r="J148" s="448"/>
      <c r="K148" s="459" t="s">
        <v>265</v>
      </c>
      <c r="L148" s="448"/>
      <c r="M148" s="528" t="str">
        <f t="shared" si="2"/>
        <v/>
      </c>
    </row>
    <row r="149" spans="1:13">
      <c r="A149" s="448" t="s">
        <v>647</v>
      </c>
      <c r="B149" s="448" t="s">
        <v>648</v>
      </c>
      <c r="C149" s="448" t="s">
        <v>346</v>
      </c>
      <c r="D149" s="448"/>
      <c r="E149" s="984" t="s">
        <v>785</v>
      </c>
      <c r="F149" s="448"/>
      <c r="G149" s="984" t="s">
        <v>642</v>
      </c>
      <c r="H149" s="984" t="s">
        <v>780</v>
      </c>
      <c r="I149" s="984" t="s">
        <v>684</v>
      </c>
      <c r="J149" s="448"/>
      <c r="K149" s="459" t="s">
        <v>265</v>
      </c>
      <c r="L149" s="448"/>
      <c r="M149" s="528" t="str">
        <f t="shared" si="2"/>
        <v/>
      </c>
    </row>
    <row r="150" spans="1:13">
      <c r="A150" s="448" t="s">
        <v>647</v>
      </c>
      <c r="B150" s="448" t="s">
        <v>648</v>
      </c>
      <c r="C150" s="448" t="s">
        <v>346</v>
      </c>
      <c r="D150" s="448"/>
      <c r="E150" s="984" t="s">
        <v>786</v>
      </c>
      <c r="F150" s="448"/>
      <c r="G150" s="984" t="s">
        <v>642</v>
      </c>
      <c r="H150" s="984" t="s">
        <v>780</v>
      </c>
      <c r="I150" s="984" t="s">
        <v>684</v>
      </c>
      <c r="J150" s="448"/>
      <c r="K150" s="459" t="s">
        <v>265</v>
      </c>
      <c r="L150" s="448"/>
      <c r="M150" s="528" t="str">
        <f t="shared" si="2"/>
        <v/>
      </c>
    </row>
    <row r="151" spans="1:13">
      <c r="A151" s="448" t="s">
        <v>647</v>
      </c>
      <c r="B151" s="448" t="s">
        <v>648</v>
      </c>
      <c r="C151" s="448" t="s">
        <v>346</v>
      </c>
      <c r="D151" s="448"/>
      <c r="E151" s="984" t="s">
        <v>787</v>
      </c>
      <c r="F151" s="448"/>
      <c r="G151" s="984" t="s">
        <v>642</v>
      </c>
      <c r="H151" s="984" t="s">
        <v>780</v>
      </c>
      <c r="I151" s="984" t="s">
        <v>684</v>
      </c>
      <c r="J151" s="448"/>
      <c r="K151" s="459" t="s">
        <v>265</v>
      </c>
      <c r="L151" s="448"/>
      <c r="M151" s="528" t="str">
        <f t="shared" si="2"/>
        <v/>
      </c>
    </row>
    <row r="152" spans="1:13">
      <c r="A152" s="448" t="s">
        <v>647</v>
      </c>
      <c r="B152" s="448" t="s">
        <v>648</v>
      </c>
      <c r="C152" s="448" t="s">
        <v>346</v>
      </c>
      <c r="D152" s="448"/>
      <c r="E152" s="984" t="s">
        <v>788</v>
      </c>
      <c r="F152" s="448"/>
      <c r="G152" s="984" t="s">
        <v>642</v>
      </c>
      <c r="H152" s="984" t="s">
        <v>780</v>
      </c>
      <c r="I152" s="984" t="s">
        <v>684</v>
      </c>
      <c r="J152" s="448"/>
      <c r="K152" s="459" t="s">
        <v>265</v>
      </c>
      <c r="L152" s="448"/>
      <c r="M152" s="528" t="str">
        <f t="shared" si="2"/>
        <v/>
      </c>
    </row>
    <row r="153" spans="1:13">
      <c r="A153" s="448" t="s">
        <v>647</v>
      </c>
      <c r="B153" s="448" t="s">
        <v>648</v>
      </c>
      <c r="C153" s="448" t="s">
        <v>346</v>
      </c>
      <c r="D153" s="448"/>
      <c r="E153" s="984" t="s">
        <v>789</v>
      </c>
      <c r="F153" s="448"/>
      <c r="G153" s="984" t="s">
        <v>642</v>
      </c>
      <c r="H153" s="984" t="s">
        <v>780</v>
      </c>
      <c r="I153" s="984" t="s">
        <v>684</v>
      </c>
      <c r="J153" s="448"/>
      <c r="K153" s="459" t="s">
        <v>265</v>
      </c>
      <c r="L153" s="448"/>
      <c r="M153" s="528" t="str">
        <f t="shared" si="2"/>
        <v/>
      </c>
    </row>
    <row r="154" spans="1:13">
      <c r="A154" s="448" t="s">
        <v>647</v>
      </c>
      <c r="B154" s="448" t="s">
        <v>648</v>
      </c>
      <c r="C154" s="448" t="s">
        <v>346</v>
      </c>
      <c r="D154" s="448"/>
      <c r="E154" s="984" t="s">
        <v>790</v>
      </c>
      <c r="F154" s="448"/>
      <c r="G154" s="984" t="s">
        <v>642</v>
      </c>
      <c r="H154" s="984" t="s">
        <v>780</v>
      </c>
      <c r="I154" s="984" t="s">
        <v>684</v>
      </c>
      <c r="J154" s="448"/>
      <c r="K154" s="459" t="s">
        <v>265</v>
      </c>
      <c r="L154" s="448"/>
      <c r="M154" s="528" t="str">
        <f t="shared" si="2"/>
        <v/>
      </c>
    </row>
    <row r="155" spans="1:13">
      <c r="A155" s="448" t="s">
        <v>647</v>
      </c>
      <c r="B155" s="448" t="s">
        <v>648</v>
      </c>
      <c r="C155" s="448" t="s">
        <v>346</v>
      </c>
      <c r="D155" s="448"/>
      <c r="E155" s="984" t="s">
        <v>791</v>
      </c>
      <c r="F155" s="448"/>
      <c r="G155" s="984" t="s">
        <v>642</v>
      </c>
      <c r="H155" s="984" t="s">
        <v>780</v>
      </c>
      <c r="I155" s="984" t="s">
        <v>684</v>
      </c>
      <c r="J155" s="448"/>
      <c r="K155" s="459" t="s">
        <v>265</v>
      </c>
      <c r="L155" s="448"/>
      <c r="M155" s="528" t="str">
        <f t="shared" si="2"/>
        <v/>
      </c>
    </row>
    <row r="156" spans="1:13">
      <c r="A156" s="448" t="s">
        <v>647</v>
      </c>
      <c r="B156" s="448" t="s">
        <v>648</v>
      </c>
      <c r="C156" s="448" t="s">
        <v>346</v>
      </c>
      <c r="D156" s="448"/>
      <c r="E156" s="984" t="s">
        <v>792</v>
      </c>
      <c r="F156" s="448"/>
      <c r="G156" s="984" t="s">
        <v>642</v>
      </c>
      <c r="H156" s="984" t="s">
        <v>780</v>
      </c>
      <c r="I156" s="984" t="s">
        <v>684</v>
      </c>
      <c r="J156" s="448"/>
      <c r="K156" s="459" t="s">
        <v>265</v>
      </c>
      <c r="L156" s="448"/>
      <c r="M156" s="528" t="str">
        <f t="shared" si="2"/>
        <v/>
      </c>
    </row>
    <row r="157" spans="1:13">
      <c r="A157" s="501" t="s">
        <v>647</v>
      </c>
      <c r="B157" s="501" t="s">
        <v>648</v>
      </c>
      <c r="C157" s="501" t="s">
        <v>346</v>
      </c>
      <c r="D157" s="501"/>
      <c r="E157" s="451" t="s">
        <v>793</v>
      </c>
      <c r="F157" s="501"/>
      <c r="G157" s="451" t="s">
        <v>642</v>
      </c>
      <c r="H157" s="451" t="s">
        <v>780</v>
      </c>
      <c r="I157" s="451" t="s">
        <v>684</v>
      </c>
      <c r="J157" s="501"/>
      <c r="K157" s="452" t="s">
        <v>265</v>
      </c>
      <c r="L157" s="501"/>
      <c r="M157" s="528" t="str">
        <f t="shared" si="2"/>
        <v/>
      </c>
    </row>
    <row r="158" spans="1:13">
      <c r="A158" s="982" t="s">
        <v>637</v>
      </c>
      <c r="B158" s="982" t="s">
        <v>638</v>
      </c>
      <c r="C158" s="446" t="s">
        <v>138</v>
      </c>
      <c r="D158" s="512" t="s">
        <v>794</v>
      </c>
      <c r="E158" s="983" t="s">
        <v>795</v>
      </c>
      <c r="F158" s="446" t="s">
        <v>138</v>
      </c>
      <c r="G158" s="983" t="s">
        <v>642</v>
      </c>
      <c r="H158" s="453" t="s">
        <v>796</v>
      </c>
      <c r="I158" s="983" t="s">
        <v>682</v>
      </c>
      <c r="J158" s="446" t="s">
        <v>645</v>
      </c>
      <c r="K158" s="446" t="s">
        <v>265</v>
      </c>
      <c r="L158" s="446" t="s">
        <v>646</v>
      </c>
      <c r="M158" s="528" t="str">
        <f t="shared" si="2"/>
        <v/>
      </c>
    </row>
    <row r="159" spans="1:13">
      <c r="A159" s="448" t="s">
        <v>647</v>
      </c>
      <c r="B159" s="448" t="s">
        <v>648</v>
      </c>
      <c r="C159" s="448" t="s">
        <v>138</v>
      </c>
      <c r="D159" s="448"/>
      <c r="E159" s="984" t="s">
        <v>798</v>
      </c>
      <c r="F159" s="448"/>
      <c r="G159" s="984" t="s">
        <v>642</v>
      </c>
      <c r="H159" s="984" t="s">
        <v>796</v>
      </c>
      <c r="I159" s="448"/>
      <c r="J159" s="448"/>
      <c r="K159" s="459" t="s">
        <v>265</v>
      </c>
      <c r="L159" s="448"/>
      <c r="M159" s="528" t="str">
        <f t="shared" si="2"/>
        <v/>
      </c>
    </row>
    <row r="160" spans="1:13">
      <c r="A160" s="448" t="s">
        <v>647</v>
      </c>
      <c r="B160" s="448" t="s">
        <v>648</v>
      </c>
      <c r="C160" s="448" t="s">
        <v>138</v>
      </c>
      <c r="D160" s="448"/>
      <c r="E160" s="984" t="s">
        <v>799</v>
      </c>
      <c r="F160" s="448"/>
      <c r="G160" s="984" t="s">
        <v>642</v>
      </c>
      <c r="H160" s="984" t="s">
        <v>796</v>
      </c>
      <c r="I160" s="448"/>
      <c r="J160" s="448"/>
      <c r="K160" s="459" t="s">
        <v>265</v>
      </c>
      <c r="L160" s="448"/>
      <c r="M160" s="528" t="str">
        <f t="shared" si="2"/>
        <v/>
      </c>
    </row>
    <row r="161" spans="1:13">
      <c r="A161" s="448" t="s">
        <v>647</v>
      </c>
      <c r="B161" s="448" t="s">
        <v>648</v>
      </c>
      <c r="C161" s="448" t="s">
        <v>138</v>
      </c>
      <c r="D161" s="448"/>
      <c r="E161" s="984" t="s">
        <v>800</v>
      </c>
      <c r="F161" s="448"/>
      <c r="G161" s="984" t="s">
        <v>642</v>
      </c>
      <c r="H161" s="984" t="s">
        <v>796</v>
      </c>
      <c r="I161" s="448"/>
      <c r="J161" s="448"/>
      <c r="K161" s="459" t="s">
        <v>265</v>
      </c>
      <c r="L161" s="448"/>
      <c r="M161" s="528" t="str">
        <f t="shared" si="2"/>
        <v/>
      </c>
    </row>
    <row r="162" spans="1:13">
      <c r="A162" s="448" t="s">
        <v>647</v>
      </c>
      <c r="B162" s="448" t="s">
        <v>648</v>
      </c>
      <c r="C162" s="448" t="s">
        <v>138</v>
      </c>
      <c r="D162" s="448"/>
      <c r="E162" s="984" t="s">
        <v>801</v>
      </c>
      <c r="F162" s="448"/>
      <c r="G162" s="984" t="s">
        <v>642</v>
      </c>
      <c r="H162" s="984" t="s">
        <v>796</v>
      </c>
      <c r="I162" s="448"/>
      <c r="J162" s="448"/>
      <c r="K162" s="459" t="s">
        <v>265</v>
      </c>
      <c r="L162" s="448"/>
      <c r="M162" s="528" t="str">
        <f t="shared" si="2"/>
        <v/>
      </c>
    </row>
    <row r="163" spans="1:13">
      <c r="A163" s="448" t="s">
        <v>647</v>
      </c>
      <c r="B163" s="448" t="s">
        <v>648</v>
      </c>
      <c r="C163" s="448" t="s">
        <v>138</v>
      </c>
      <c r="D163" s="448"/>
      <c r="E163" s="984" t="s">
        <v>802</v>
      </c>
      <c r="F163" s="448"/>
      <c r="G163" s="984" t="s">
        <v>642</v>
      </c>
      <c r="H163" s="984" t="s">
        <v>796</v>
      </c>
      <c r="I163" s="448"/>
      <c r="J163" s="448"/>
      <c r="K163" s="459" t="s">
        <v>265</v>
      </c>
      <c r="L163" s="448"/>
      <c r="M163" s="528" t="str">
        <f t="shared" si="2"/>
        <v/>
      </c>
    </row>
    <row r="164" spans="1:13">
      <c r="A164" s="448" t="s">
        <v>647</v>
      </c>
      <c r="B164" s="448" t="s">
        <v>648</v>
      </c>
      <c r="C164" s="448" t="s">
        <v>138</v>
      </c>
      <c r="D164" s="448"/>
      <c r="E164" s="984" t="s">
        <v>803</v>
      </c>
      <c r="F164" s="448"/>
      <c r="G164" s="984" t="s">
        <v>642</v>
      </c>
      <c r="H164" s="984" t="s">
        <v>796</v>
      </c>
      <c r="I164" s="448"/>
      <c r="J164" s="448"/>
      <c r="K164" s="459" t="s">
        <v>265</v>
      </c>
      <c r="L164" s="448"/>
      <c r="M164" s="528" t="str">
        <f t="shared" si="2"/>
        <v/>
      </c>
    </row>
    <row r="165" spans="1:13">
      <c r="A165" s="448" t="s">
        <v>647</v>
      </c>
      <c r="B165" s="448" t="s">
        <v>648</v>
      </c>
      <c r="C165" s="448" t="s">
        <v>138</v>
      </c>
      <c r="D165" s="448"/>
      <c r="E165" s="984" t="s">
        <v>804</v>
      </c>
      <c r="F165" s="448"/>
      <c r="G165" s="984" t="s">
        <v>642</v>
      </c>
      <c r="H165" s="984" t="s">
        <v>796</v>
      </c>
      <c r="I165" s="448"/>
      <c r="J165" s="448"/>
      <c r="K165" s="459" t="s">
        <v>265</v>
      </c>
      <c r="L165" s="448"/>
      <c r="M165" s="528" t="str">
        <f t="shared" si="2"/>
        <v/>
      </c>
    </row>
    <row r="166" spans="1:13">
      <c r="A166" s="448" t="s">
        <v>647</v>
      </c>
      <c r="B166" s="448" t="s">
        <v>648</v>
      </c>
      <c r="C166" s="448" t="s">
        <v>138</v>
      </c>
      <c r="D166" s="448"/>
      <c r="E166" s="984" t="s">
        <v>805</v>
      </c>
      <c r="F166" s="448"/>
      <c r="G166" s="984" t="s">
        <v>642</v>
      </c>
      <c r="H166" s="984" t="s">
        <v>796</v>
      </c>
      <c r="I166" s="448"/>
      <c r="J166" s="448"/>
      <c r="K166" s="459" t="s">
        <v>265</v>
      </c>
      <c r="L166" s="448"/>
      <c r="M166" s="528" t="str">
        <f t="shared" si="2"/>
        <v/>
      </c>
    </row>
    <row r="167" spans="1:13">
      <c r="A167" s="448" t="s">
        <v>647</v>
      </c>
      <c r="B167" s="448" t="s">
        <v>648</v>
      </c>
      <c r="C167" s="448" t="s">
        <v>138</v>
      </c>
      <c r="D167" s="448"/>
      <c r="E167" s="984" t="s">
        <v>806</v>
      </c>
      <c r="F167" s="448"/>
      <c r="G167" s="984" t="s">
        <v>642</v>
      </c>
      <c r="H167" s="984" t="s">
        <v>796</v>
      </c>
      <c r="I167" s="448"/>
      <c r="J167" s="448"/>
      <c r="K167" s="459" t="s">
        <v>265</v>
      </c>
      <c r="L167" s="448"/>
      <c r="M167" s="528" t="str">
        <f t="shared" si="2"/>
        <v/>
      </c>
    </row>
    <row r="168" spans="1:13">
      <c r="A168" s="448" t="s">
        <v>647</v>
      </c>
      <c r="B168" s="448" t="s">
        <v>648</v>
      </c>
      <c r="C168" s="448" t="s">
        <v>138</v>
      </c>
      <c r="D168" s="448"/>
      <c r="E168" s="984" t="s">
        <v>807</v>
      </c>
      <c r="F168" s="448"/>
      <c r="G168" s="984" t="s">
        <v>642</v>
      </c>
      <c r="H168" s="984" t="s">
        <v>796</v>
      </c>
      <c r="I168" s="448"/>
      <c r="J168" s="448"/>
      <c r="K168" s="459" t="s">
        <v>265</v>
      </c>
      <c r="L168" s="448"/>
      <c r="M168" s="528" t="str">
        <f t="shared" si="2"/>
        <v/>
      </c>
    </row>
    <row r="169" spans="1:13">
      <c r="A169" s="448" t="s">
        <v>647</v>
      </c>
      <c r="B169" s="448" t="s">
        <v>648</v>
      </c>
      <c r="C169" s="448" t="s">
        <v>138</v>
      </c>
      <c r="D169" s="448"/>
      <c r="E169" s="984" t="s">
        <v>808</v>
      </c>
      <c r="F169" s="448"/>
      <c r="G169" s="984" t="s">
        <v>642</v>
      </c>
      <c r="H169" s="984" t="s">
        <v>796</v>
      </c>
      <c r="I169" s="448"/>
      <c r="J169" s="448"/>
      <c r="K169" s="459" t="s">
        <v>265</v>
      </c>
      <c r="L169" s="448"/>
      <c r="M169" s="528" t="str">
        <f t="shared" si="2"/>
        <v/>
      </c>
    </row>
    <row r="170" spans="1:13">
      <c r="A170" s="501" t="s">
        <v>647</v>
      </c>
      <c r="B170" s="501" t="s">
        <v>648</v>
      </c>
      <c r="C170" s="501" t="s">
        <v>138</v>
      </c>
      <c r="D170" s="501"/>
      <c r="E170" s="501" t="s">
        <v>809</v>
      </c>
      <c r="F170" s="501"/>
      <c r="G170" s="451" t="s">
        <v>642</v>
      </c>
      <c r="H170" s="451" t="s">
        <v>796</v>
      </c>
      <c r="I170" s="501"/>
      <c r="J170" s="501"/>
      <c r="K170" s="452" t="s">
        <v>265</v>
      </c>
      <c r="L170" s="501"/>
      <c r="M170" s="528" t="str">
        <f t="shared" si="2"/>
        <v/>
      </c>
    </row>
    <row r="171" spans="1:13">
      <c r="A171" s="982" t="s">
        <v>637</v>
      </c>
      <c r="B171" s="982" t="s">
        <v>638</v>
      </c>
      <c r="C171" s="446" t="s">
        <v>139</v>
      </c>
      <c r="D171" s="446" t="s">
        <v>828</v>
      </c>
      <c r="E171" s="446" t="s">
        <v>829</v>
      </c>
      <c r="F171" s="446" t="s">
        <v>139</v>
      </c>
      <c r="G171" s="983" t="s">
        <v>642</v>
      </c>
      <c r="H171" s="446" t="s">
        <v>830</v>
      </c>
      <c r="I171" s="983" t="s">
        <v>682</v>
      </c>
      <c r="J171" s="446" t="s">
        <v>645</v>
      </c>
      <c r="K171" s="446" t="s">
        <v>265</v>
      </c>
      <c r="L171" s="446" t="s">
        <v>646</v>
      </c>
      <c r="M171" s="528" t="str">
        <f t="shared" si="2"/>
        <v/>
      </c>
    </row>
    <row r="172" spans="1:13">
      <c r="A172" s="448" t="s">
        <v>647</v>
      </c>
      <c r="B172" s="448" t="s">
        <v>648</v>
      </c>
      <c r="C172" s="448" t="s">
        <v>139</v>
      </c>
      <c r="D172" s="448"/>
      <c r="E172" s="459" t="s">
        <v>832</v>
      </c>
      <c r="F172" s="448"/>
      <c r="G172" s="984" t="s">
        <v>642</v>
      </c>
      <c r="H172" s="459" t="s">
        <v>830</v>
      </c>
      <c r="I172" s="448"/>
      <c r="J172" s="448"/>
      <c r="K172" s="459" t="s">
        <v>265</v>
      </c>
      <c r="L172" s="448"/>
      <c r="M172" s="528" t="str">
        <f t="shared" si="2"/>
        <v/>
      </c>
    </row>
    <row r="173" spans="1:13">
      <c r="A173" s="448" t="s">
        <v>647</v>
      </c>
      <c r="B173" s="448" t="s">
        <v>648</v>
      </c>
      <c r="C173" s="448" t="s">
        <v>139</v>
      </c>
      <c r="D173" s="448"/>
      <c r="E173" s="459" t="s">
        <v>833</v>
      </c>
      <c r="F173" s="448"/>
      <c r="G173" s="984" t="s">
        <v>642</v>
      </c>
      <c r="H173" s="459" t="s">
        <v>830</v>
      </c>
      <c r="I173" s="448"/>
      <c r="J173" s="448"/>
      <c r="K173" s="459" t="s">
        <v>265</v>
      </c>
      <c r="L173" s="448"/>
      <c r="M173" s="528" t="str">
        <f t="shared" si="2"/>
        <v/>
      </c>
    </row>
    <row r="174" spans="1:13">
      <c r="A174" s="448" t="s">
        <v>647</v>
      </c>
      <c r="B174" s="448" t="s">
        <v>648</v>
      </c>
      <c r="C174" s="448" t="s">
        <v>139</v>
      </c>
      <c r="D174" s="448"/>
      <c r="E174" s="459" t="s">
        <v>834</v>
      </c>
      <c r="F174" s="448"/>
      <c r="G174" s="984" t="s">
        <v>642</v>
      </c>
      <c r="H174" s="459" t="s">
        <v>830</v>
      </c>
      <c r="I174" s="448"/>
      <c r="J174" s="448"/>
      <c r="K174" s="459" t="s">
        <v>265</v>
      </c>
      <c r="L174" s="448"/>
      <c r="M174" s="528" t="str">
        <f t="shared" si="2"/>
        <v/>
      </c>
    </row>
    <row r="175" spans="1:13">
      <c r="A175" s="448" t="s">
        <v>647</v>
      </c>
      <c r="B175" s="448" t="s">
        <v>648</v>
      </c>
      <c r="C175" s="448" t="s">
        <v>139</v>
      </c>
      <c r="D175" s="448"/>
      <c r="E175" s="459" t="s">
        <v>835</v>
      </c>
      <c r="F175" s="448"/>
      <c r="G175" s="984" t="s">
        <v>642</v>
      </c>
      <c r="H175" s="459" t="s">
        <v>830</v>
      </c>
      <c r="I175" s="448"/>
      <c r="J175" s="448"/>
      <c r="K175" s="459" t="s">
        <v>265</v>
      </c>
      <c r="L175" s="448"/>
      <c r="M175" s="528" t="str">
        <f t="shared" si="2"/>
        <v/>
      </c>
    </row>
    <row r="176" spans="1:13">
      <c r="A176" s="448" t="s">
        <v>647</v>
      </c>
      <c r="B176" s="448" t="s">
        <v>648</v>
      </c>
      <c r="C176" s="448" t="s">
        <v>139</v>
      </c>
      <c r="D176" s="448"/>
      <c r="E176" s="459" t="s">
        <v>836</v>
      </c>
      <c r="F176" s="448"/>
      <c r="G176" s="984" t="s">
        <v>642</v>
      </c>
      <c r="H176" s="459" t="s">
        <v>830</v>
      </c>
      <c r="I176" s="448"/>
      <c r="J176" s="448"/>
      <c r="K176" s="459" t="s">
        <v>265</v>
      </c>
      <c r="L176" s="448"/>
      <c r="M176" s="528" t="str">
        <f t="shared" si="2"/>
        <v/>
      </c>
    </row>
    <row r="177" spans="1:13">
      <c r="A177" s="448" t="s">
        <v>647</v>
      </c>
      <c r="B177" s="448" t="s">
        <v>648</v>
      </c>
      <c r="C177" s="448" t="s">
        <v>139</v>
      </c>
      <c r="D177" s="448"/>
      <c r="E177" s="459" t="s">
        <v>837</v>
      </c>
      <c r="F177" s="448"/>
      <c r="G177" s="984" t="s">
        <v>642</v>
      </c>
      <c r="H177" s="459" t="s">
        <v>830</v>
      </c>
      <c r="I177" s="448"/>
      <c r="J177" s="448"/>
      <c r="K177" s="459" t="s">
        <v>265</v>
      </c>
      <c r="L177" s="448"/>
      <c r="M177" s="528" t="str">
        <f t="shared" si="2"/>
        <v/>
      </c>
    </row>
    <row r="178" spans="1:13">
      <c r="A178" s="448" t="s">
        <v>647</v>
      </c>
      <c r="B178" s="448" t="s">
        <v>648</v>
      </c>
      <c r="C178" s="448" t="s">
        <v>139</v>
      </c>
      <c r="D178" s="448"/>
      <c r="E178" s="459" t="s">
        <v>838</v>
      </c>
      <c r="F178" s="448"/>
      <c r="G178" s="984" t="s">
        <v>642</v>
      </c>
      <c r="H178" s="459" t="s">
        <v>830</v>
      </c>
      <c r="I178" s="448"/>
      <c r="J178" s="448"/>
      <c r="K178" s="459" t="s">
        <v>265</v>
      </c>
      <c r="L178" s="448"/>
      <c r="M178" s="528" t="str">
        <f t="shared" si="2"/>
        <v/>
      </c>
    </row>
    <row r="179" spans="1:13">
      <c r="A179" s="448" t="s">
        <v>647</v>
      </c>
      <c r="B179" s="448" t="s">
        <v>648</v>
      </c>
      <c r="C179" s="448" t="s">
        <v>139</v>
      </c>
      <c r="D179" s="448"/>
      <c r="E179" s="459" t="s">
        <v>839</v>
      </c>
      <c r="F179" s="448"/>
      <c r="G179" s="984" t="s">
        <v>642</v>
      </c>
      <c r="H179" s="459" t="s">
        <v>830</v>
      </c>
      <c r="I179" s="448"/>
      <c r="J179" s="448"/>
      <c r="K179" s="459" t="s">
        <v>265</v>
      </c>
      <c r="L179" s="448"/>
      <c r="M179" s="528" t="str">
        <f t="shared" si="2"/>
        <v/>
      </c>
    </row>
    <row r="180" spans="1:13">
      <c r="A180" s="448" t="s">
        <v>647</v>
      </c>
      <c r="B180" s="448" t="s">
        <v>648</v>
      </c>
      <c r="C180" s="448" t="s">
        <v>139</v>
      </c>
      <c r="D180" s="448"/>
      <c r="E180" s="459" t="s">
        <v>840</v>
      </c>
      <c r="F180" s="448"/>
      <c r="G180" s="984" t="s">
        <v>642</v>
      </c>
      <c r="H180" s="459" t="s">
        <v>830</v>
      </c>
      <c r="I180" s="448"/>
      <c r="J180" s="448"/>
      <c r="K180" s="459" t="s">
        <v>265</v>
      </c>
      <c r="L180" s="448"/>
      <c r="M180" s="528" t="str">
        <f t="shared" si="2"/>
        <v/>
      </c>
    </row>
    <row r="181" spans="1:13">
      <c r="A181" s="448" t="s">
        <v>647</v>
      </c>
      <c r="B181" s="448" t="s">
        <v>648</v>
      </c>
      <c r="C181" s="448" t="s">
        <v>139</v>
      </c>
      <c r="D181" s="448"/>
      <c r="E181" s="459" t="s">
        <v>841</v>
      </c>
      <c r="F181" s="448"/>
      <c r="G181" s="984" t="s">
        <v>642</v>
      </c>
      <c r="H181" s="459" t="s">
        <v>830</v>
      </c>
      <c r="I181" s="448"/>
      <c r="J181" s="448"/>
      <c r="K181" s="459" t="s">
        <v>265</v>
      </c>
      <c r="L181" s="448"/>
      <c r="M181" s="528" t="str">
        <f t="shared" si="2"/>
        <v/>
      </c>
    </row>
    <row r="182" spans="1:13">
      <c r="A182" s="448" t="s">
        <v>647</v>
      </c>
      <c r="B182" s="448" t="s">
        <v>648</v>
      </c>
      <c r="C182" s="448" t="s">
        <v>139</v>
      </c>
      <c r="D182" s="448"/>
      <c r="E182" s="459" t="s">
        <v>842</v>
      </c>
      <c r="F182" s="448"/>
      <c r="G182" s="984" t="s">
        <v>642</v>
      </c>
      <c r="H182" s="459" t="s">
        <v>830</v>
      </c>
      <c r="I182" s="448"/>
      <c r="J182" s="448"/>
      <c r="K182" s="459" t="s">
        <v>265</v>
      </c>
      <c r="L182" s="448"/>
      <c r="M182" s="528" t="str">
        <f t="shared" si="2"/>
        <v/>
      </c>
    </row>
    <row r="183" spans="1:13">
      <c r="A183" s="501" t="s">
        <v>647</v>
      </c>
      <c r="B183" s="501" t="s">
        <v>648</v>
      </c>
      <c r="C183" s="501" t="s">
        <v>139</v>
      </c>
      <c r="D183" s="501"/>
      <c r="E183" s="452" t="s">
        <v>843</v>
      </c>
      <c r="F183" s="501"/>
      <c r="G183" s="451" t="s">
        <v>642</v>
      </c>
      <c r="H183" s="452" t="s">
        <v>830</v>
      </c>
      <c r="I183" s="501"/>
      <c r="J183" s="501"/>
      <c r="K183" s="452" t="s">
        <v>265</v>
      </c>
      <c r="L183" s="501"/>
      <c r="M183" s="528" t="str">
        <f t="shared" si="2"/>
        <v/>
      </c>
    </row>
    <row r="184" spans="1:13">
      <c r="A184" s="982" t="s">
        <v>637</v>
      </c>
      <c r="B184" s="982" t="s">
        <v>638</v>
      </c>
      <c r="C184" s="446" t="s">
        <v>140</v>
      </c>
      <c r="D184" s="446" t="s">
        <v>844</v>
      </c>
      <c r="E184" s="446" t="s">
        <v>845</v>
      </c>
      <c r="F184" s="446" t="s">
        <v>140</v>
      </c>
      <c r="G184" s="983" t="s">
        <v>642</v>
      </c>
      <c r="H184" s="460" t="s">
        <v>846</v>
      </c>
      <c r="I184" s="983" t="s">
        <v>682</v>
      </c>
      <c r="J184" s="446" t="s">
        <v>645</v>
      </c>
      <c r="K184" s="446" t="s">
        <v>265</v>
      </c>
      <c r="L184" s="446" t="s">
        <v>646</v>
      </c>
      <c r="M184" s="528" t="str">
        <f t="shared" si="2"/>
        <v/>
      </c>
    </row>
    <row r="185" spans="1:13">
      <c r="A185" s="448" t="s">
        <v>647</v>
      </c>
      <c r="B185" s="448" t="s">
        <v>648</v>
      </c>
      <c r="C185" s="448" t="s">
        <v>140</v>
      </c>
      <c r="D185" s="448"/>
      <c r="E185" s="459" t="s">
        <v>848</v>
      </c>
      <c r="F185" s="448"/>
      <c r="G185" s="984" t="s">
        <v>642</v>
      </c>
      <c r="H185" s="459" t="s">
        <v>846</v>
      </c>
      <c r="I185" s="448"/>
      <c r="J185" s="448"/>
      <c r="K185" s="459" t="s">
        <v>265</v>
      </c>
      <c r="L185" s="448"/>
      <c r="M185" s="528" t="str">
        <f t="shared" si="2"/>
        <v/>
      </c>
    </row>
    <row r="186" spans="1:13">
      <c r="A186" s="448" t="s">
        <v>647</v>
      </c>
      <c r="B186" s="448" t="s">
        <v>648</v>
      </c>
      <c r="C186" s="448" t="s">
        <v>140</v>
      </c>
      <c r="D186" s="448"/>
      <c r="E186" s="459" t="s">
        <v>849</v>
      </c>
      <c r="F186" s="448"/>
      <c r="G186" s="984" t="s">
        <v>642</v>
      </c>
      <c r="H186" s="459" t="s">
        <v>846</v>
      </c>
      <c r="I186" s="448"/>
      <c r="J186" s="448"/>
      <c r="K186" s="459" t="s">
        <v>265</v>
      </c>
      <c r="L186" s="448"/>
      <c r="M186" s="528" t="str">
        <f t="shared" si="2"/>
        <v/>
      </c>
    </row>
    <row r="187" spans="1:13">
      <c r="A187" s="448" t="s">
        <v>647</v>
      </c>
      <c r="B187" s="448" t="s">
        <v>648</v>
      </c>
      <c r="C187" s="448" t="s">
        <v>140</v>
      </c>
      <c r="D187" s="448"/>
      <c r="E187" s="459" t="s">
        <v>850</v>
      </c>
      <c r="F187" s="448"/>
      <c r="G187" s="984" t="s">
        <v>642</v>
      </c>
      <c r="H187" s="459" t="s">
        <v>846</v>
      </c>
      <c r="I187" s="448"/>
      <c r="J187" s="448"/>
      <c r="K187" s="459" t="s">
        <v>265</v>
      </c>
      <c r="L187" s="448"/>
      <c r="M187" s="528" t="str">
        <f t="shared" si="2"/>
        <v/>
      </c>
    </row>
    <row r="188" spans="1:13">
      <c r="A188" s="448" t="s">
        <v>647</v>
      </c>
      <c r="B188" s="448" t="s">
        <v>648</v>
      </c>
      <c r="C188" s="448" t="s">
        <v>140</v>
      </c>
      <c r="D188" s="448"/>
      <c r="E188" s="459" t="s">
        <v>851</v>
      </c>
      <c r="F188" s="448"/>
      <c r="G188" s="984" t="s">
        <v>642</v>
      </c>
      <c r="H188" s="459" t="s">
        <v>846</v>
      </c>
      <c r="I188" s="448"/>
      <c r="J188" s="448"/>
      <c r="K188" s="459" t="s">
        <v>265</v>
      </c>
      <c r="L188" s="448"/>
      <c r="M188" s="528" t="str">
        <f t="shared" si="2"/>
        <v/>
      </c>
    </row>
    <row r="189" spans="1:13">
      <c r="A189" s="448" t="s">
        <v>647</v>
      </c>
      <c r="B189" s="448" t="s">
        <v>648</v>
      </c>
      <c r="C189" s="448" t="s">
        <v>140</v>
      </c>
      <c r="D189" s="448"/>
      <c r="E189" s="459" t="s">
        <v>852</v>
      </c>
      <c r="F189" s="448"/>
      <c r="G189" s="984" t="s">
        <v>642</v>
      </c>
      <c r="H189" s="459" t="s">
        <v>846</v>
      </c>
      <c r="I189" s="448"/>
      <c r="J189" s="448"/>
      <c r="K189" s="459" t="s">
        <v>265</v>
      </c>
      <c r="L189" s="448"/>
      <c r="M189" s="528" t="str">
        <f t="shared" si="2"/>
        <v/>
      </c>
    </row>
    <row r="190" spans="1:13">
      <c r="A190" s="448" t="s">
        <v>647</v>
      </c>
      <c r="B190" s="448" t="s">
        <v>648</v>
      </c>
      <c r="C190" s="448" t="s">
        <v>140</v>
      </c>
      <c r="D190" s="448"/>
      <c r="E190" s="459" t="s">
        <v>853</v>
      </c>
      <c r="F190" s="448"/>
      <c r="G190" s="984" t="s">
        <v>642</v>
      </c>
      <c r="H190" s="459" t="s">
        <v>846</v>
      </c>
      <c r="I190" s="448"/>
      <c r="J190" s="448"/>
      <c r="K190" s="459" t="s">
        <v>265</v>
      </c>
      <c r="L190" s="448"/>
      <c r="M190" s="528" t="str">
        <f t="shared" si="2"/>
        <v/>
      </c>
    </row>
    <row r="191" spans="1:13">
      <c r="A191" s="448" t="s">
        <v>647</v>
      </c>
      <c r="B191" s="448" t="s">
        <v>648</v>
      </c>
      <c r="C191" s="448" t="s">
        <v>140</v>
      </c>
      <c r="D191" s="448"/>
      <c r="E191" s="459" t="s">
        <v>854</v>
      </c>
      <c r="F191" s="448"/>
      <c r="G191" s="984" t="s">
        <v>642</v>
      </c>
      <c r="H191" s="459" t="s">
        <v>846</v>
      </c>
      <c r="I191" s="448"/>
      <c r="J191" s="448"/>
      <c r="K191" s="459" t="s">
        <v>265</v>
      </c>
      <c r="L191" s="448"/>
      <c r="M191" s="528" t="str">
        <f t="shared" si="2"/>
        <v/>
      </c>
    </row>
    <row r="192" spans="1:13">
      <c r="A192" s="448" t="s">
        <v>647</v>
      </c>
      <c r="B192" s="448" t="s">
        <v>648</v>
      </c>
      <c r="C192" s="448" t="s">
        <v>140</v>
      </c>
      <c r="D192" s="448"/>
      <c r="E192" s="459" t="s">
        <v>855</v>
      </c>
      <c r="F192" s="448"/>
      <c r="G192" s="984" t="s">
        <v>642</v>
      </c>
      <c r="H192" s="459" t="s">
        <v>846</v>
      </c>
      <c r="I192" s="448"/>
      <c r="J192" s="448"/>
      <c r="K192" s="459" t="s">
        <v>265</v>
      </c>
      <c r="L192" s="448"/>
      <c r="M192" s="528" t="str">
        <f t="shared" si="2"/>
        <v/>
      </c>
    </row>
    <row r="193" spans="1:13">
      <c r="A193" s="448" t="s">
        <v>647</v>
      </c>
      <c r="B193" s="448" t="s">
        <v>648</v>
      </c>
      <c r="C193" s="448" t="s">
        <v>140</v>
      </c>
      <c r="D193" s="448"/>
      <c r="E193" s="459" t="s">
        <v>856</v>
      </c>
      <c r="F193" s="448"/>
      <c r="G193" s="984" t="s">
        <v>642</v>
      </c>
      <c r="H193" s="459" t="s">
        <v>846</v>
      </c>
      <c r="I193" s="448"/>
      <c r="J193" s="448"/>
      <c r="K193" s="459" t="s">
        <v>265</v>
      </c>
      <c r="L193" s="448"/>
      <c r="M193" s="528" t="str">
        <f t="shared" si="2"/>
        <v/>
      </c>
    </row>
    <row r="194" spans="1:13">
      <c r="A194" s="448" t="s">
        <v>647</v>
      </c>
      <c r="B194" s="448" t="s">
        <v>648</v>
      </c>
      <c r="C194" s="448" t="s">
        <v>140</v>
      </c>
      <c r="D194" s="448"/>
      <c r="E194" s="459" t="s">
        <v>857</v>
      </c>
      <c r="F194" s="448"/>
      <c r="G194" s="984" t="s">
        <v>642</v>
      </c>
      <c r="H194" s="459" t="s">
        <v>846</v>
      </c>
      <c r="I194" s="448"/>
      <c r="J194" s="448"/>
      <c r="K194" s="459" t="s">
        <v>265</v>
      </c>
      <c r="L194" s="448"/>
      <c r="M194" s="528" t="str">
        <f t="shared" si="2"/>
        <v/>
      </c>
    </row>
    <row r="195" spans="1:13">
      <c r="A195" s="448" t="s">
        <v>647</v>
      </c>
      <c r="B195" s="448" t="s">
        <v>648</v>
      </c>
      <c r="C195" s="448" t="s">
        <v>140</v>
      </c>
      <c r="D195" s="448"/>
      <c r="E195" s="459" t="s">
        <v>858</v>
      </c>
      <c r="F195" s="448"/>
      <c r="G195" s="984" t="s">
        <v>642</v>
      </c>
      <c r="H195" s="459" t="s">
        <v>846</v>
      </c>
      <c r="I195" s="448"/>
      <c r="J195" s="448"/>
      <c r="K195" s="459" t="s">
        <v>265</v>
      </c>
      <c r="L195" s="448"/>
      <c r="M195" s="528" t="str">
        <f t="shared" ref="M195:M258" si="3">IF(RIGHT(TEXT(E195,""),4)="ACT1","Remove","")</f>
        <v/>
      </c>
    </row>
    <row r="196" spans="1:13">
      <c r="A196" s="501" t="s">
        <v>647</v>
      </c>
      <c r="B196" s="501" t="s">
        <v>648</v>
      </c>
      <c r="C196" s="501" t="s">
        <v>140</v>
      </c>
      <c r="D196" s="501"/>
      <c r="E196" s="452" t="s">
        <v>859</v>
      </c>
      <c r="F196" s="501"/>
      <c r="G196" s="451" t="s">
        <v>642</v>
      </c>
      <c r="H196" s="452" t="s">
        <v>846</v>
      </c>
      <c r="I196" s="501"/>
      <c r="J196" s="501"/>
      <c r="K196" s="452" t="s">
        <v>265</v>
      </c>
      <c r="L196" s="501"/>
      <c r="M196" s="528" t="str">
        <f t="shared" si="3"/>
        <v/>
      </c>
    </row>
    <row r="197" spans="1:13">
      <c r="A197" s="982" t="s">
        <v>637</v>
      </c>
      <c r="B197" s="982" t="s">
        <v>638</v>
      </c>
      <c r="C197" s="460" t="s">
        <v>141</v>
      </c>
      <c r="D197" s="446" t="s">
        <v>860</v>
      </c>
      <c r="E197" s="446" t="s">
        <v>861</v>
      </c>
      <c r="F197" s="446" t="s">
        <v>141</v>
      </c>
      <c r="G197" s="983" t="s">
        <v>642</v>
      </c>
      <c r="H197" s="446" t="s">
        <v>862</v>
      </c>
      <c r="I197" s="983" t="s">
        <v>682</v>
      </c>
      <c r="J197" s="446" t="s">
        <v>645</v>
      </c>
      <c r="K197" s="446" t="s">
        <v>265</v>
      </c>
      <c r="L197" s="446" t="s">
        <v>646</v>
      </c>
      <c r="M197" s="528" t="str">
        <f t="shared" si="3"/>
        <v/>
      </c>
    </row>
    <row r="198" spans="1:13">
      <c r="A198" s="448" t="s">
        <v>647</v>
      </c>
      <c r="B198" s="448" t="s">
        <v>648</v>
      </c>
      <c r="C198" s="459" t="s">
        <v>141</v>
      </c>
      <c r="D198" s="448"/>
      <c r="E198" s="459" t="s">
        <v>864</v>
      </c>
      <c r="F198" s="448"/>
      <c r="G198" s="984" t="s">
        <v>642</v>
      </c>
      <c r="H198" s="459" t="s">
        <v>862</v>
      </c>
      <c r="I198" s="448"/>
      <c r="J198" s="448"/>
      <c r="K198" s="459" t="s">
        <v>265</v>
      </c>
      <c r="L198" s="448"/>
      <c r="M198" s="528" t="str">
        <f t="shared" si="3"/>
        <v/>
      </c>
    </row>
    <row r="199" spans="1:13">
      <c r="A199" s="448" t="s">
        <v>647</v>
      </c>
      <c r="B199" s="448" t="s">
        <v>648</v>
      </c>
      <c r="C199" s="459" t="s">
        <v>141</v>
      </c>
      <c r="D199" s="448"/>
      <c r="E199" s="459" t="s">
        <v>865</v>
      </c>
      <c r="F199" s="448"/>
      <c r="G199" s="984" t="s">
        <v>642</v>
      </c>
      <c r="H199" s="459" t="s">
        <v>862</v>
      </c>
      <c r="I199" s="448"/>
      <c r="J199" s="448"/>
      <c r="K199" s="459" t="s">
        <v>265</v>
      </c>
      <c r="L199" s="448"/>
      <c r="M199" s="528" t="str">
        <f t="shared" si="3"/>
        <v/>
      </c>
    </row>
    <row r="200" spans="1:13">
      <c r="A200" s="448" t="s">
        <v>647</v>
      </c>
      <c r="B200" s="448" t="s">
        <v>648</v>
      </c>
      <c r="C200" s="459" t="s">
        <v>141</v>
      </c>
      <c r="D200" s="448"/>
      <c r="E200" s="459" t="s">
        <v>866</v>
      </c>
      <c r="F200" s="448"/>
      <c r="G200" s="984" t="s">
        <v>642</v>
      </c>
      <c r="H200" s="459" t="s">
        <v>862</v>
      </c>
      <c r="I200" s="448"/>
      <c r="J200" s="448"/>
      <c r="K200" s="459" t="s">
        <v>265</v>
      </c>
      <c r="L200" s="448"/>
      <c r="M200" s="528" t="str">
        <f t="shared" si="3"/>
        <v/>
      </c>
    </row>
    <row r="201" spans="1:13">
      <c r="A201" s="448" t="s">
        <v>647</v>
      </c>
      <c r="B201" s="448" t="s">
        <v>648</v>
      </c>
      <c r="C201" s="459" t="s">
        <v>141</v>
      </c>
      <c r="D201" s="448"/>
      <c r="E201" s="459" t="s">
        <v>867</v>
      </c>
      <c r="F201" s="448"/>
      <c r="G201" s="984" t="s">
        <v>642</v>
      </c>
      <c r="H201" s="459" t="s">
        <v>862</v>
      </c>
      <c r="I201" s="448"/>
      <c r="J201" s="448"/>
      <c r="K201" s="459" t="s">
        <v>265</v>
      </c>
      <c r="L201" s="448"/>
      <c r="M201" s="528" t="str">
        <f t="shared" si="3"/>
        <v/>
      </c>
    </row>
    <row r="202" spans="1:13">
      <c r="A202" s="448" t="s">
        <v>647</v>
      </c>
      <c r="B202" s="448" t="s">
        <v>648</v>
      </c>
      <c r="C202" s="459" t="s">
        <v>141</v>
      </c>
      <c r="D202" s="448"/>
      <c r="E202" s="459" t="s">
        <v>868</v>
      </c>
      <c r="F202" s="448"/>
      <c r="G202" s="984" t="s">
        <v>642</v>
      </c>
      <c r="H202" s="459" t="s">
        <v>862</v>
      </c>
      <c r="I202" s="448"/>
      <c r="J202" s="448"/>
      <c r="K202" s="459" t="s">
        <v>265</v>
      </c>
      <c r="L202" s="448"/>
      <c r="M202" s="528" t="str">
        <f t="shared" si="3"/>
        <v/>
      </c>
    </row>
    <row r="203" spans="1:13">
      <c r="A203" s="448" t="s">
        <v>647</v>
      </c>
      <c r="B203" s="448" t="s">
        <v>648</v>
      </c>
      <c r="C203" s="459" t="s">
        <v>141</v>
      </c>
      <c r="D203" s="448"/>
      <c r="E203" s="459" t="s">
        <v>869</v>
      </c>
      <c r="F203" s="448"/>
      <c r="G203" s="984" t="s">
        <v>642</v>
      </c>
      <c r="H203" s="459" t="s">
        <v>862</v>
      </c>
      <c r="I203" s="448"/>
      <c r="J203" s="448"/>
      <c r="K203" s="459" t="s">
        <v>265</v>
      </c>
      <c r="L203" s="448"/>
      <c r="M203" s="528" t="str">
        <f t="shared" si="3"/>
        <v/>
      </c>
    </row>
    <row r="204" spans="1:13">
      <c r="A204" s="448" t="s">
        <v>647</v>
      </c>
      <c r="B204" s="448" t="s">
        <v>648</v>
      </c>
      <c r="C204" s="459" t="s">
        <v>141</v>
      </c>
      <c r="D204" s="448"/>
      <c r="E204" s="459" t="s">
        <v>870</v>
      </c>
      <c r="F204" s="448"/>
      <c r="G204" s="984" t="s">
        <v>642</v>
      </c>
      <c r="H204" s="459" t="s">
        <v>862</v>
      </c>
      <c r="I204" s="448"/>
      <c r="J204" s="448"/>
      <c r="K204" s="459" t="s">
        <v>265</v>
      </c>
      <c r="L204" s="448"/>
      <c r="M204" s="528" t="str">
        <f t="shared" si="3"/>
        <v/>
      </c>
    </row>
    <row r="205" spans="1:13">
      <c r="A205" s="448" t="s">
        <v>647</v>
      </c>
      <c r="B205" s="448" t="s">
        <v>648</v>
      </c>
      <c r="C205" s="459" t="s">
        <v>141</v>
      </c>
      <c r="D205" s="448"/>
      <c r="E205" s="459" t="s">
        <v>871</v>
      </c>
      <c r="F205" s="448"/>
      <c r="G205" s="984" t="s">
        <v>642</v>
      </c>
      <c r="H205" s="459" t="s">
        <v>862</v>
      </c>
      <c r="I205" s="448"/>
      <c r="J205" s="448"/>
      <c r="K205" s="459" t="s">
        <v>265</v>
      </c>
      <c r="L205" s="448"/>
      <c r="M205" s="528" t="str">
        <f t="shared" si="3"/>
        <v/>
      </c>
    </row>
    <row r="206" spans="1:13">
      <c r="A206" s="448" t="s">
        <v>647</v>
      </c>
      <c r="B206" s="448" t="s">
        <v>648</v>
      </c>
      <c r="C206" s="459" t="s">
        <v>141</v>
      </c>
      <c r="D206" s="448"/>
      <c r="E206" s="459" t="s">
        <v>872</v>
      </c>
      <c r="F206" s="448"/>
      <c r="G206" s="984" t="s">
        <v>642</v>
      </c>
      <c r="H206" s="459" t="s">
        <v>862</v>
      </c>
      <c r="I206" s="448"/>
      <c r="J206" s="448"/>
      <c r="K206" s="459" t="s">
        <v>265</v>
      </c>
      <c r="L206" s="448"/>
      <c r="M206" s="528" t="str">
        <f t="shared" si="3"/>
        <v/>
      </c>
    </row>
    <row r="207" spans="1:13">
      <c r="A207" s="448" t="s">
        <v>647</v>
      </c>
      <c r="B207" s="448" t="s">
        <v>648</v>
      </c>
      <c r="C207" s="459" t="s">
        <v>141</v>
      </c>
      <c r="D207" s="448"/>
      <c r="E207" s="459" t="s">
        <v>873</v>
      </c>
      <c r="F207" s="448"/>
      <c r="G207" s="984" t="s">
        <v>642</v>
      </c>
      <c r="H207" s="459" t="s">
        <v>862</v>
      </c>
      <c r="I207" s="448"/>
      <c r="J207" s="448"/>
      <c r="K207" s="459" t="s">
        <v>265</v>
      </c>
      <c r="L207" s="448"/>
      <c r="M207" s="528" t="str">
        <f t="shared" si="3"/>
        <v/>
      </c>
    </row>
    <row r="208" spans="1:13">
      <c r="A208" s="448" t="s">
        <v>647</v>
      </c>
      <c r="B208" s="448" t="s">
        <v>648</v>
      </c>
      <c r="C208" s="459" t="s">
        <v>141</v>
      </c>
      <c r="D208" s="448"/>
      <c r="E208" s="459" t="s">
        <v>874</v>
      </c>
      <c r="F208" s="448"/>
      <c r="G208" s="984" t="s">
        <v>642</v>
      </c>
      <c r="H208" s="459" t="s">
        <v>862</v>
      </c>
      <c r="I208" s="448"/>
      <c r="J208" s="448"/>
      <c r="K208" s="459" t="s">
        <v>265</v>
      </c>
      <c r="L208" s="448"/>
      <c r="M208" s="528" t="str">
        <f t="shared" si="3"/>
        <v/>
      </c>
    </row>
    <row r="209" spans="1:13">
      <c r="A209" s="501" t="s">
        <v>647</v>
      </c>
      <c r="B209" s="501" t="s">
        <v>648</v>
      </c>
      <c r="C209" s="452" t="s">
        <v>141</v>
      </c>
      <c r="D209" s="501"/>
      <c r="E209" s="452" t="s">
        <v>875</v>
      </c>
      <c r="F209" s="501"/>
      <c r="G209" s="451" t="s">
        <v>642</v>
      </c>
      <c r="H209" s="452" t="s">
        <v>862</v>
      </c>
      <c r="I209" s="501"/>
      <c r="J209" s="501"/>
      <c r="K209" s="452" t="s">
        <v>265</v>
      </c>
      <c r="L209" s="501"/>
      <c r="M209" s="528" t="str">
        <f t="shared" si="3"/>
        <v/>
      </c>
    </row>
    <row r="210" spans="1:13">
      <c r="A210" s="982" t="s">
        <v>637</v>
      </c>
      <c r="B210" s="982" t="s">
        <v>638</v>
      </c>
      <c r="C210" s="460" t="s">
        <v>399</v>
      </c>
      <c r="D210" s="446" t="s">
        <v>876</v>
      </c>
      <c r="E210" s="446" t="s">
        <v>877</v>
      </c>
      <c r="F210" s="446" t="s">
        <v>497</v>
      </c>
      <c r="G210" s="983" t="s">
        <v>642</v>
      </c>
      <c r="H210" s="446" t="s">
        <v>878</v>
      </c>
      <c r="I210" s="983" t="s">
        <v>682</v>
      </c>
      <c r="J210" s="446" t="s">
        <v>645</v>
      </c>
      <c r="K210" s="446" t="s">
        <v>265</v>
      </c>
      <c r="L210" s="446" t="s">
        <v>646</v>
      </c>
      <c r="M210" s="528" t="str">
        <f t="shared" si="3"/>
        <v/>
      </c>
    </row>
    <row r="211" spans="1:13">
      <c r="A211" s="448" t="s">
        <v>647</v>
      </c>
      <c r="B211" s="448" t="s">
        <v>648</v>
      </c>
      <c r="C211" s="459" t="s">
        <v>399</v>
      </c>
      <c r="D211" s="448"/>
      <c r="E211" s="459" t="s">
        <v>880</v>
      </c>
      <c r="F211" s="448"/>
      <c r="G211" s="984" t="s">
        <v>642</v>
      </c>
      <c r="H211" s="459" t="s">
        <v>878</v>
      </c>
      <c r="I211" s="448"/>
      <c r="J211" s="448"/>
      <c r="K211" s="459" t="s">
        <v>265</v>
      </c>
      <c r="L211" s="448"/>
      <c r="M211" s="528" t="str">
        <f t="shared" si="3"/>
        <v/>
      </c>
    </row>
    <row r="212" spans="1:13">
      <c r="A212" s="448" t="s">
        <v>647</v>
      </c>
      <c r="B212" s="448" t="s">
        <v>648</v>
      </c>
      <c r="C212" s="459" t="s">
        <v>399</v>
      </c>
      <c r="D212" s="448"/>
      <c r="E212" s="459" t="s">
        <v>881</v>
      </c>
      <c r="F212" s="448"/>
      <c r="G212" s="984" t="s">
        <v>642</v>
      </c>
      <c r="H212" s="459" t="s">
        <v>878</v>
      </c>
      <c r="I212" s="448"/>
      <c r="J212" s="448"/>
      <c r="K212" s="459" t="s">
        <v>265</v>
      </c>
      <c r="L212" s="448"/>
      <c r="M212" s="528" t="str">
        <f t="shared" si="3"/>
        <v/>
      </c>
    </row>
    <row r="213" spans="1:13">
      <c r="A213" s="448" t="s">
        <v>647</v>
      </c>
      <c r="B213" s="448" t="s">
        <v>648</v>
      </c>
      <c r="C213" s="459" t="s">
        <v>399</v>
      </c>
      <c r="D213" s="448"/>
      <c r="E213" s="459" t="s">
        <v>882</v>
      </c>
      <c r="F213" s="448"/>
      <c r="G213" s="984" t="s">
        <v>642</v>
      </c>
      <c r="H213" s="459" t="s">
        <v>878</v>
      </c>
      <c r="I213" s="448"/>
      <c r="J213" s="448"/>
      <c r="K213" s="459" t="s">
        <v>265</v>
      </c>
      <c r="L213" s="448"/>
      <c r="M213" s="528" t="str">
        <f t="shared" si="3"/>
        <v/>
      </c>
    </row>
    <row r="214" spans="1:13">
      <c r="A214" s="448" t="s">
        <v>647</v>
      </c>
      <c r="B214" s="448" t="s">
        <v>648</v>
      </c>
      <c r="C214" s="459" t="s">
        <v>399</v>
      </c>
      <c r="D214" s="448"/>
      <c r="E214" s="459" t="s">
        <v>883</v>
      </c>
      <c r="F214" s="448"/>
      <c r="G214" s="984" t="s">
        <v>642</v>
      </c>
      <c r="H214" s="459" t="s">
        <v>878</v>
      </c>
      <c r="I214" s="448"/>
      <c r="J214" s="448"/>
      <c r="K214" s="459" t="s">
        <v>265</v>
      </c>
      <c r="L214" s="448"/>
      <c r="M214" s="528" t="str">
        <f t="shared" si="3"/>
        <v/>
      </c>
    </row>
    <row r="215" spans="1:13">
      <c r="A215" s="448" t="s">
        <v>647</v>
      </c>
      <c r="B215" s="448" t="s">
        <v>648</v>
      </c>
      <c r="C215" s="459" t="s">
        <v>399</v>
      </c>
      <c r="D215" s="448"/>
      <c r="E215" s="459" t="s">
        <v>884</v>
      </c>
      <c r="F215" s="448"/>
      <c r="G215" s="984" t="s">
        <v>642</v>
      </c>
      <c r="H215" s="459" t="s">
        <v>878</v>
      </c>
      <c r="I215" s="448"/>
      <c r="J215" s="448"/>
      <c r="K215" s="459" t="s">
        <v>265</v>
      </c>
      <c r="L215" s="448"/>
      <c r="M215" s="528" t="str">
        <f t="shared" si="3"/>
        <v/>
      </c>
    </row>
    <row r="216" spans="1:13">
      <c r="A216" s="448" t="s">
        <v>647</v>
      </c>
      <c r="B216" s="448" t="s">
        <v>648</v>
      </c>
      <c r="C216" s="459" t="s">
        <v>399</v>
      </c>
      <c r="D216" s="448"/>
      <c r="E216" s="459" t="s">
        <v>885</v>
      </c>
      <c r="F216" s="448"/>
      <c r="G216" s="984" t="s">
        <v>642</v>
      </c>
      <c r="H216" s="459" t="s">
        <v>878</v>
      </c>
      <c r="I216" s="448"/>
      <c r="J216" s="448"/>
      <c r="K216" s="459" t="s">
        <v>265</v>
      </c>
      <c r="L216" s="448"/>
      <c r="M216" s="528" t="str">
        <f t="shared" si="3"/>
        <v/>
      </c>
    </row>
    <row r="217" spans="1:13">
      <c r="A217" s="448" t="s">
        <v>647</v>
      </c>
      <c r="B217" s="448" t="s">
        <v>648</v>
      </c>
      <c r="C217" s="459" t="s">
        <v>399</v>
      </c>
      <c r="D217" s="448"/>
      <c r="E217" s="459" t="s">
        <v>886</v>
      </c>
      <c r="F217" s="448"/>
      <c r="G217" s="984" t="s">
        <v>642</v>
      </c>
      <c r="H217" s="459" t="s">
        <v>878</v>
      </c>
      <c r="I217" s="448"/>
      <c r="J217" s="448"/>
      <c r="K217" s="459" t="s">
        <v>265</v>
      </c>
      <c r="L217" s="448"/>
      <c r="M217" s="528" t="str">
        <f t="shared" si="3"/>
        <v/>
      </c>
    </row>
    <row r="218" spans="1:13">
      <c r="A218" s="448" t="s">
        <v>647</v>
      </c>
      <c r="B218" s="448" t="s">
        <v>648</v>
      </c>
      <c r="C218" s="459" t="s">
        <v>399</v>
      </c>
      <c r="D218" s="448"/>
      <c r="E218" s="459" t="s">
        <v>887</v>
      </c>
      <c r="F218" s="448"/>
      <c r="G218" s="984" t="s">
        <v>642</v>
      </c>
      <c r="H218" s="459" t="s">
        <v>878</v>
      </c>
      <c r="I218" s="448"/>
      <c r="J218" s="448"/>
      <c r="K218" s="459" t="s">
        <v>265</v>
      </c>
      <c r="L218" s="448"/>
      <c r="M218" s="528" t="str">
        <f t="shared" si="3"/>
        <v/>
      </c>
    </row>
    <row r="219" spans="1:13">
      <c r="A219" s="448" t="s">
        <v>647</v>
      </c>
      <c r="B219" s="448" t="s">
        <v>648</v>
      </c>
      <c r="C219" s="459" t="s">
        <v>399</v>
      </c>
      <c r="D219" s="448"/>
      <c r="E219" s="459" t="s">
        <v>888</v>
      </c>
      <c r="F219" s="448"/>
      <c r="G219" s="984" t="s">
        <v>642</v>
      </c>
      <c r="H219" s="459" t="s">
        <v>878</v>
      </c>
      <c r="I219" s="448"/>
      <c r="J219" s="448"/>
      <c r="K219" s="459" t="s">
        <v>265</v>
      </c>
      <c r="L219" s="448"/>
      <c r="M219" s="528" t="str">
        <f t="shared" si="3"/>
        <v/>
      </c>
    </row>
    <row r="220" spans="1:13">
      <c r="A220" s="448" t="s">
        <v>647</v>
      </c>
      <c r="B220" s="448" t="s">
        <v>648</v>
      </c>
      <c r="C220" s="459" t="s">
        <v>399</v>
      </c>
      <c r="D220" s="448"/>
      <c r="E220" s="459" t="s">
        <v>889</v>
      </c>
      <c r="F220" s="448"/>
      <c r="G220" s="984" t="s">
        <v>642</v>
      </c>
      <c r="H220" s="459" t="s">
        <v>878</v>
      </c>
      <c r="I220" s="448"/>
      <c r="J220" s="448"/>
      <c r="K220" s="459" t="s">
        <v>265</v>
      </c>
      <c r="L220" s="448"/>
      <c r="M220" s="528" t="str">
        <f t="shared" si="3"/>
        <v/>
      </c>
    </row>
    <row r="221" spans="1:13">
      <c r="A221" s="448" t="s">
        <v>647</v>
      </c>
      <c r="B221" s="448" t="s">
        <v>648</v>
      </c>
      <c r="C221" s="459" t="s">
        <v>399</v>
      </c>
      <c r="D221" s="448"/>
      <c r="E221" s="459" t="s">
        <v>890</v>
      </c>
      <c r="F221" s="448"/>
      <c r="G221" s="984" t="s">
        <v>642</v>
      </c>
      <c r="H221" s="459" t="s">
        <v>878</v>
      </c>
      <c r="I221" s="448"/>
      <c r="J221" s="448"/>
      <c r="K221" s="459" t="s">
        <v>265</v>
      </c>
      <c r="L221" s="448"/>
      <c r="M221" s="528" t="str">
        <f t="shared" si="3"/>
        <v/>
      </c>
    </row>
    <row r="222" spans="1:13">
      <c r="A222" s="501" t="s">
        <v>647</v>
      </c>
      <c r="B222" s="501" t="s">
        <v>648</v>
      </c>
      <c r="C222" s="452" t="s">
        <v>399</v>
      </c>
      <c r="D222" s="501"/>
      <c r="E222" s="452" t="s">
        <v>891</v>
      </c>
      <c r="F222" s="501"/>
      <c r="G222" s="451" t="s">
        <v>642</v>
      </c>
      <c r="H222" s="452" t="s">
        <v>878</v>
      </c>
      <c r="I222" s="501"/>
      <c r="J222" s="501"/>
      <c r="K222" s="452" t="s">
        <v>265</v>
      </c>
      <c r="L222" s="501"/>
      <c r="M222" s="528" t="str">
        <f t="shared" si="3"/>
        <v/>
      </c>
    </row>
    <row r="223" spans="1:13">
      <c r="A223" s="982" t="s">
        <v>637</v>
      </c>
      <c r="B223" s="982" t="s">
        <v>638</v>
      </c>
      <c r="C223" s="460" t="s">
        <v>402</v>
      </c>
      <c r="D223" s="512" t="s">
        <v>892</v>
      </c>
      <c r="E223" s="446" t="s">
        <v>908</v>
      </c>
      <c r="F223" s="446" t="s">
        <v>402</v>
      </c>
      <c r="G223" s="983" t="s">
        <v>642</v>
      </c>
      <c r="H223" s="446" t="s">
        <v>909</v>
      </c>
      <c r="I223" s="983" t="s">
        <v>682</v>
      </c>
      <c r="J223" s="446" t="s">
        <v>645</v>
      </c>
      <c r="K223" s="446" t="s">
        <v>265</v>
      </c>
      <c r="L223" s="446" t="s">
        <v>646</v>
      </c>
      <c r="M223" s="528" t="str">
        <f t="shared" si="3"/>
        <v/>
      </c>
    </row>
    <row r="224" spans="1:13">
      <c r="A224" s="448" t="s">
        <v>647</v>
      </c>
      <c r="B224" s="448" t="s">
        <v>648</v>
      </c>
      <c r="C224" s="459" t="s">
        <v>402</v>
      </c>
      <c r="D224" s="448"/>
      <c r="E224" s="459" t="s">
        <v>911</v>
      </c>
      <c r="F224" s="448"/>
      <c r="G224" s="984" t="s">
        <v>642</v>
      </c>
      <c r="H224" s="459" t="s">
        <v>909</v>
      </c>
      <c r="I224" s="448"/>
      <c r="J224" s="448"/>
      <c r="K224" s="459" t="s">
        <v>265</v>
      </c>
      <c r="L224" s="448"/>
      <c r="M224" s="528" t="str">
        <f t="shared" si="3"/>
        <v/>
      </c>
    </row>
    <row r="225" spans="1:13">
      <c r="A225" s="448" t="s">
        <v>647</v>
      </c>
      <c r="B225" s="448" t="s">
        <v>648</v>
      </c>
      <c r="C225" s="459" t="s">
        <v>402</v>
      </c>
      <c r="D225" s="448"/>
      <c r="E225" s="459" t="s">
        <v>912</v>
      </c>
      <c r="F225" s="448"/>
      <c r="G225" s="984" t="s">
        <v>642</v>
      </c>
      <c r="H225" s="459" t="s">
        <v>909</v>
      </c>
      <c r="I225" s="448"/>
      <c r="J225" s="448"/>
      <c r="K225" s="459" t="s">
        <v>265</v>
      </c>
      <c r="L225" s="448"/>
      <c r="M225" s="528" t="str">
        <f t="shared" si="3"/>
        <v/>
      </c>
    </row>
    <row r="226" spans="1:13">
      <c r="A226" s="448" t="s">
        <v>647</v>
      </c>
      <c r="B226" s="448" t="s">
        <v>648</v>
      </c>
      <c r="C226" s="459" t="s">
        <v>402</v>
      </c>
      <c r="D226" s="448"/>
      <c r="E226" s="459" t="s">
        <v>913</v>
      </c>
      <c r="F226" s="448"/>
      <c r="G226" s="984" t="s">
        <v>642</v>
      </c>
      <c r="H226" s="459" t="s">
        <v>909</v>
      </c>
      <c r="I226" s="448"/>
      <c r="J226" s="448"/>
      <c r="K226" s="459" t="s">
        <v>265</v>
      </c>
      <c r="L226" s="448"/>
      <c r="M226" s="528" t="str">
        <f t="shared" si="3"/>
        <v/>
      </c>
    </row>
    <row r="227" spans="1:13">
      <c r="A227" s="448" t="s">
        <v>647</v>
      </c>
      <c r="B227" s="448" t="s">
        <v>648</v>
      </c>
      <c r="C227" s="459" t="s">
        <v>402</v>
      </c>
      <c r="D227" s="448"/>
      <c r="E227" s="459" t="s">
        <v>914</v>
      </c>
      <c r="F227" s="448"/>
      <c r="G227" s="984" t="s">
        <v>642</v>
      </c>
      <c r="H227" s="459" t="s">
        <v>909</v>
      </c>
      <c r="I227" s="448"/>
      <c r="J227" s="448"/>
      <c r="K227" s="459" t="s">
        <v>265</v>
      </c>
      <c r="L227" s="448"/>
      <c r="M227" s="528" t="str">
        <f t="shared" si="3"/>
        <v/>
      </c>
    </row>
    <row r="228" spans="1:13">
      <c r="A228" s="448" t="s">
        <v>647</v>
      </c>
      <c r="B228" s="448" t="s">
        <v>648</v>
      </c>
      <c r="C228" s="459" t="s">
        <v>402</v>
      </c>
      <c r="D228" s="448"/>
      <c r="E228" s="459" t="s">
        <v>915</v>
      </c>
      <c r="F228" s="448"/>
      <c r="G228" s="984" t="s">
        <v>642</v>
      </c>
      <c r="H228" s="459" t="s">
        <v>909</v>
      </c>
      <c r="I228" s="448"/>
      <c r="J228" s="448"/>
      <c r="K228" s="459" t="s">
        <v>265</v>
      </c>
      <c r="L228" s="448"/>
      <c r="M228" s="528" t="str">
        <f t="shared" si="3"/>
        <v/>
      </c>
    </row>
    <row r="229" spans="1:13">
      <c r="A229" s="448" t="s">
        <v>647</v>
      </c>
      <c r="B229" s="448" t="s">
        <v>648</v>
      </c>
      <c r="C229" s="459" t="s">
        <v>402</v>
      </c>
      <c r="D229" s="448"/>
      <c r="E229" s="459" t="s">
        <v>916</v>
      </c>
      <c r="F229" s="448"/>
      <c r="G229" s="984" t="s">
        <v>642</v>
      </c>
      <c r="H229" s="459" t="s">
        <v>909</v>
      </c>
      <c r="I229" s="448"/>
      <c r="J229" s="448"/>
      <c r="K229" s="459" t="s">
        <v>265</v>
      </c>
      <c r="L229" s="448"/>
      <c r="M229" s="528" t="str">
        <f t="shared" si="3"/>
        <v/>
      </c>
    </row>
    <row r="230" spans="1:13">
      <c r="A230" s="448" t="s">
        <v>647</v>
      </c>
      <c r="B230" s="448" t="s">
        <v>648</v>
      </c>
      <c r="C230" s="459" t="s">
        <v>402</v>
      </c>
      <c r="D230" s="448"/>
      <c r="E230" s="459" t="s">
        <v>917</v>
      </c>
      <c r="F230" s="448"/>
      <c r="G230" s="984" t="s">
        <v>642</v>
      </c>
      <c r="H230" s="459" t="s">
        <v>909</v>
      </c>
      <c r="I230" s="448"/>
      <c r="J230" s="448"/>
      <c r="K230" s="459" t="s">
        <v>265</v>
      </c>
      <c r="L230" s="448"/>
      <c r="M230" s="528" t="str">
        <f t="shared" si="3"/>
        <v/>
      </c>
    </row>
    <row r="231" spans="1:13">
      <c r="A231" s="448" t="s">
        <v>647</v>
      </c>
      <c r="B231" s="448" t="s">
        <v>648</v>
      </c>
      <c r="C231" s="459" t="s">
        <v>402</v>
      </c>
      <c r="D231" s="448"/>
      <c r="E231" s="459" t="s">
        <v>918</v>
      </c>
      <c r="F231" s="448"/>
      <c r="G231" s="984" t="s">
        <v>642</v>
      </c>
      <c r="H231" s="459" t="s">
        <v>909</v>
      </c>
      <c r="I231" s="448"/>
      <c r="J231" s="448"/>
      <c r="K231" s="459" t="s">
        <v>265</v>
      </c>
      <c r="L231" s="448"/>
      <c r="M231" s="528" t="str">
        <f t="shared" si="3"/>
        <v/>
      </c>
    </row>
    <row r="232" spans="1:13">
      <c r="A232" s="448" t="s">
        <v>647</v>
      </c>
      <c r="B232" s="448" t="s">
        <v>648</v>
      </c>
      <c r="C232" s="459" t="s">
        <v>402</v>
      </c>
      <c r="D232" s="448"/>
      <c r="E232" s="459" t="s">
        <v>919</v>
      </c>
      <c r="F232" s="448"/>
      <c r="G232" s="984" t="s">
        <v>642</v>
      </c>
      <c r="H232" s="459" t="s">
        <v>909</v>
      </c>
      <c r="I232" s="448"/>
      <c r="J232" s="448"/>
      <c r="K232" s="459" t="s">
        <v>265</v>
      </c>
      <c r="L232" s="448"/>
      <c r="M232" s="528" t="str">
        <f t="shared" si="3"/>
        <v/>
      </c>
    </row>
    <row r="233" spans="1:13">
      <c r="A233" s="448" t="s">
        <v>647</v>
      </c>
      <c r="B233" s="448" t="s">
        <v>648</v>
      </c>
      <c r="C233" s="459" t="s">
        <v>402</v>
      </c>
      <c r="D233" s="448"/>
      <c r="E233" s="459" t="s">
        <v>920</v>
      </c>
      <c r="F233" s="448"/>
      <c r="G233" s="984" t="s">
        <v>642</v>
      </c>
      <c r="H233" s="459" t="s">
        <v>909</v>
      </c>
      <c r="I233" s="448"/>
      <c r="J233" s="448"/>
      <c r="K233" s="459" t="s">
        <v>265</v>
      </c>
      <c r="L233" s="448"/>
      <c r="M233" s="528" t="str">
        <f t="shared" si="3"/>
        <v/>
      </c>
    </row>
    <row r="234" spans="1:13">
      <c r="A234" s="448" t="s">
        <v>647</v>
      </c>
      <c r="B234" s="448" t="s">
        <v>648</v>
      </c>
      <c r="C234" s="459" t="s">
        <v>402</v>
      </c>
      <c r="D234" s="448"/>
      <c r="E234" s="459" t="s">
        <v>921</v>
      </c>
      <c r="F234" s="448"/>
      <c r="G234" s="984" t="s">
        <v>642</v>
      </c>
      <c r="H234" s="459" t="s">
        <v>909</v>
      </c>
      <c r="I234" s="448"/>
      <c r="J234" s="448"/>
      <c r="K234" s="459" t="s">
        <v>265</v>
      </c>
      <c r="L234" s="448"/>
      <c r="M234" s="528" t="str">
        <f t="shared" si="3"/>
        <v/>
      </c>
    </row>
    <row r="235" spans="1:13">
      <c r="A235" s="501" t="s">
        <v>647</v>
      </c>
      <c r="B235" s="501" t="s">
        <v>648</v>
      </c>
      <c r="C235" s="452" t="s">
        <v>402</v>
      </c>
      <c r="D235" s="501"/>
      <c r="E235" s="452" t="s">
        <v>922</v>
      </c>
      <c r="F235" s="501"/>
      <c r="G235" s="451" t="s">
        <v>642</v>
      </c>
      <c r="H235" s="452" t="s">
        <v>909</v>
      </c>
      <c r="I235" s="501"/>
      <c r="J235" s="501"/>
      <c r="K235" s="452" t="s">
        <v>265</v>
      </c>
      <c r="L235" s="501"/>
      <c r="M235" s="528" t="str">
        <f t="shared" si="3"/>
        <v/>
      </c>
    </row>
    <row r="236" spans="1:13">
      <c r="A236" s="982" t="s">
        <v>637</v>
      </c>
      <c r="B236" s="982" t="s">
        <v>638</v>
      </c>
      <c r="C236" s="460" t="s">
        <v>143</v>
      </c>
      <c r="D236" s="446" t="s">
        <v>923</v>
      </c>
      <c r="E236" s="446" t="s">
        <v>924</v>
      </c>
      <c r="F236" s="446" t="s">
        <v>143</v>
      </c>
      <c r="G236" s="983" t="s">
        <v>642</v>
      </c>
      <c r="H236" s="446" t="s">
        <v>925</v>
      </c>
      <c r="I236" s="983" t="s">
        <v>682</v>
      </c>
      <c r="J236" s="446" t="s">
        <v>645</v>
      </c>
      <c r="K236" s="446" t="s">
        <v>265</v>
      </c>
      <c r="L236" s="446" t="s">
        <v>646</v>
      </c>
      <c r="M236" s="528" t="str">
        <f t="shared" si="3"/>
        <v/>
      </c>
    </row>
    <row r="237" spans="1:13">
      <c r="A237" s="448" t="s">
        <v>647</v>
      </c>
      <c r="B237" s="448" t="s">
        <v>648</v>
      </c>
      <c r="C237" s="459" t="s">
        <v>143</v>
      </c>
      <c r="D237" s="448"/>
      <c r="E237" s="459" t="s">
        <v>927</v>
      </c>
      <c r="F237" s="448"/>
      <c r="G237" s="984" t="s">
        <v>642</v>
      </c>
      <c r="H237" s="459" t="s">
        <v>925</v>
      </c>
      <c r="I237" s="448"/>
      <c r="J237" s="448"/>
      <c r="K237" s="459" t="s">
        <v>265</v>
      </c>
      <c r="L237" s="448"/>
      <c r="M237" s="528" t="str">
        <f t="shared" si="3"/>
        <v/>
      </c>
    </row>
    <row r="238" spans="1:13">
      <c r="A238" s="448" t="s">
        <v>647</v>
      </c>
      <c r="B238" s="448" t="s">
        <v>648</v>
      </c>
      <c r="C238" s="459" t="s">
        <v>143</v>
      </c>
      <c r="D238" s="448"/>
      <c r="E238" s="459" t="s">
        <v>928</v>
      </c>
      <c r="F238" s="448"/>
      <c r="G238" s="984" t="s">
        <v>642</v>
      </c>
      <c r="H238" s="459" t="s">
        <v>925</v>
      </c>
      <c r="I238" s="448"/>
      <c r="J238" s="448"/>
      <c r="K238" s="459" t="s">
        <v>265</v>
      </c>
      <c r="L238" s="448"/>
      <c r="M238" s="528" t="str">
        <f t="shared" si="3"/>
        <v/>
      </c>
    </row>
    <row r="239" spans="1:13">
      <c r="A239" s="448" t="s">
        <v>647</v>
      </c>
      <c r="B239" s="448" t="s">
        <v>648</v>
      </c>
      <c r="C239" s="459" t="s">
        <v>143</v>
      </c>
      <c r="D239" s="448"/>
      <c r="E239" s="459" t="s">
        <v>929</v>
      </c>
      <c r="F239" s="448"/>
      <c r="G239" s="984" t="s">
        <v>642</v>
      </c>
      <c r="H239" s="459" t="s">
        <v>925</v>
      </c>
      <c r="I239" s="448"/>
      <c r="J239" s="448"/>
      <c r="K239" s="459" t="s">
        <v>265</v>
      </c>
      <c r="L239" s="448"/>
      <c r="M239" s="528" t="str">
        <f t="shared" si="3"/>
        <v/>
      </c>
    </row>
    <row r="240" spans="1:13">
      <c r="A240" s="448" t="s">
        <v>647</v>
      </c>
      <c r="B240" s="448" t="s">
        <v>648</v>
      </c>
      <c r="C240" s="459" t="s">
        <v>143</v>
      </c>
      <c r="D240" s="448"/>
      <c r="E240" s="459" t="s">
        <v>930</v>
      </c>
      <c r="F240" s="448"/>
      <c r="G240" s="984" t="s">
        <v>642</v>
      </c>
      <c r="H240" s="459" t="s">
        <v>925</v>
      </c>
      <c r="I240" s="448"/>
      <c r="J240" s="448"/>
      <c r="K240" s="459" t="s">
        <v>265</v>
      </c>
      <c r="L240" s="448"/>
      <c r="M240" s="528" t="str">
        <f t="shared" si="3"/>
        <v/>
      </c>
    </row>
    <row r="241" spans="1:13">
      <c r="A241" s="448" t="s">
        <v>647</v>
      </c>
      <c r="B241" s="448" t="s">
        <v>648</v>
      </c>
      <c r="C241" s="459" t="s">
        <v>143</v>
      </c>
      <c r="D241" s="448"/>
      <c r="E241" s="459" t="s">
        <v>931</v>
      </c>
      <c r="F241" s="448"/>
      <c r="G241" s="984" t="s">
        <v>642</v>
      </c>
      <c r="H241" s="459" t="s">
        <v>925</v>
      </c>
      <c r="I241" s="448"/>
      <c r="J241" s="448"/>
      <c r="K241" s="459" t="s">
        <v>265</v>
      </c>
      <c r="L241" s="448"/>
      <c r="M241" s="528" t="str">
        <f t="shared" si="3"/>
        <v/>
      </c>
    </row>
    <row r="242" spans="1:13">
      <c r="A242" s="448" t="s">
        <v>647</v>
      </c>
      <c r="B242" s="448" t="s">
        <v>648</v>
      </c>
      <c r="C242" s="459" t="s">
        <v>143</v>
      </c>
      <c r="D242" s="448"/>
      <c r="E242" s="459" t="s">
        <v>932</v>
      </c>
      <c r="F242" s="448"/>
      <c r="G242" s="984" t="s">
        <v>642</v>
      </c>
      <c r="H242" s="459" t="s">
        <v>925</v>
      </c>
      <c r="I242" s="448"/>
      <c r="J242" s="448"/>
      <c r="K242" s="459" t="s">
        <v>265</v>
      </c>
      <c r="L242" s="448"/>
      <c r="M242" s="528" t="str">
        <f t="shared" si="3"/>
        <v/>
      </c>
    </row>
    <row r="243" spans="1:13">
      <c r="A243" s="448" t="s">
        <v>647</v>
      </c>
      <c r="B243" s="448" t="s">
        <v>648</v>
      </c>
      <c r="C243" s="459" t="s">
        <v>143</v>
      </c>
      <c r="D243" s="448"/>
      <c r="E243" s="459" t="s">
        <v>933</v>
      </c>
      <c r="F243" s="448"/>
      <c r="G243" s="984" t="s">
        <v>642</v>
      </c>
      <c r="H243" s="459" t="s">
        <v>925</v>
      </c>
      <c r="I243" s="448"/>
      <c r="J243" s="448"/>
      <c r="K243" s="459" t="s">
        <v>265</v>
      </c>
      <c r="L243" s="448"/>
      <c r="M243" s="528" t="str">
        <f t="shared" si="3"/>
        <v/>
      </c>
    </row>
    <row r="244" spans="1:13">
      <c r="A244" s="448" t="s">
        <v>647</v>
      </c>
      <c r="B244" s="448" t="s">
        <v>648</v>
      </c>
      <c r="C244" s="459" t="s">
        <v>143</v>
      </c>
      <c r="D244" s="448"/>
      <c r="E244" s="459" t="s">
        <v>934</v>
      </c>
      <c r="F244" s="448"/>
      <c r="G244" s="984" t="s">
        <v>642</v>
      </c>
      <c r="H244" s="459" t="s">
        <v>925</v>
      </c>
      <c r="I244" s="448"/>
      <c r="J244" s="448"/>
      <c r="K244" s="459" t="s">
        <v>265</v>
      </c>
      <c r="L244" s="448"/>
      <c r="M244" s="528" t="str">
        <f t="shared" si="3"/>
        <v/>
      </c>
    </row>
    <row r="245" spans="1:13">
      <c r="A245" s="448" t="s">
        <v>647</v>
      </c>
      <c r="B245" s="448" t="s">
        <v>648</v>
      </c>
      <c r="C245" s="459" t="s">
        <v>143</v>
      </c>
      <c r="D245" s="448"/>
      <c r="E245" s="459" t="s">
        <v>935</v>
      </c>
      <c r="F245" s="448"/>
      <c r="G245" s="984" t="s">
        <v>642</v>
      </c>
      <c r="H245" s="459" t="s">
        <v>925</v>
      </c>
      <c r="I245" s="448"/>
      <c r="J245" s="448"/>
      <c r="K245" s="459" t="s">
        <v>265</v>
      </c>
      <c r="L245" s="448"/>
      <c r="M245" s="528" t="str">
        <f t="shared" si="3"/>
        <v/>
      </c>
    </row>
    <row r="246" spans="1:13">
      <c r="A246" s="448" t="s">
        <v>647</v>
      </c>
      <c r="B246" s="448" t="s">
        <v>648</v>
      </c>
      <c r="C246" s="459" t="s">
        <v>143</v>
      </c>
      <c r="D246" s="448"/>
      <c r="E246" s="459" t="s">
        <v>936</v>
      </c>
      <c r="F246" s="448"/>
      <c r="G246" s="984" t="s">
        <v>642</v>
      </c>
      <c r="H246" s="459" t="s">
        <v>925</v>
      </c>
      <c r="I246" s="448"/>
      <c r="J246" s="448"/>
      <c r="K246" s="459" t="s">
        <v>265</v>
      </c>
      <c r="L246" s="448"/>
      <c r="M246" s="528" t="str">
        <f t="shared" si="3"/>
        <v/>
      </c>
    </row>
    <row r="247" spans="1:13">
      <c r="A247" s="448" t="s">
        <v>647</v>
      </c>
      <c r="B247" s="448" t="s">
        <v>648</v>
      </c>
      <c r="C247" s="459" t="s">
        <v>143</v>
      </c>
      <c r="D247" s="448"/>
      <c r="E247" s="459" t="s">
        <v>937</v>
      </c>
      <c r="F247" s="448"/>
      <c r="G247" s="984" t="s">
        <v>642</v>
      </c>
      <c r="H247" s="459" t="s">
        <v>925</v>
      </c>
      <c r="I247" s="448"/>
      <c r="J247" s="448"/>
      <c r="K247" s="459" t="s">
        <v>265</v>
      </c>
      <c r="L247" s="448"/>
      <c r="M247" s="528" t="str">
        <f t="shared" si="3"/>
        <v/>
      </c>
    </row>
    <row r="248" spans="1:13">
      <c r="A248" s="501" t="s">
        <v>647</v>
      </c>
      <c r="B248" s="501" t="s">
        <v>648</v>
      </c>
      <c r="C248" s="452" t="s">
        <v>143</v>
      </c>
      <c r="D248" s="501"/>
      <c r="E248" s="501" t="s">
        <v>938</v>
      </c>
      <c r="F248" s="461"/>
      <c r="G248" s="451" t="s">
        <v>642</v>
      </c>
      <c r="H248" s="452" t="s">
        <v>925</v>
      </c>
      <c r="I248" s="501"/>
      <c r="J248" s="501"/>
      <c r="K248" s="452" t="s">
        <v>265</v>
      </c>
      <c r="L248" s="501"/>
      <c r="M248" s="528" t="str">
        <f t="shared" si="3"/>
        <v/>
      </c>
    </row>
    <row r="249" spans="1:13">
      <c r="A249" s="455" t="s">
        <v>637</v>
      </c>
      <c r="B249" s="987" t="s">
        <v>810</v>
      </c>
      <c r="C249" s="456" t="s">
        <v>336</v>
      </c>
      <c r="D249" s="455" t="s">
        <v>939</v>
      </c>
      <c r="E249" s="455" t="s">
        <v>940</v>
      </c>
      <c r="F249" s="455" t="s">
        <v>336</v>
      </c>
      <c r="G249" s="988" t="s">
        <v>642</v>
      </c>
      <c r="H249" s="456" t="s">
        <v>813</v>
      </c>
      <c r="I249" s="455" t="s">
        <v>682</v>
      </c>
      <c r="J249" s="455"/>
      <c r="K249" s="455" t="s">
        <v>265</v>
      </c>
      <c r="L249" s="455" t="s">
        <v>814</v>
      </c>
      <c r="M249" s="528" t="str">
        <f t="shared" si="3"/>
        <v/>
      </c>
    </row>
    <row r="250" spans="1:13">
      <c r="A250" s="455" t="s">
        <v>29</v>
      </c>
      <c r="B250" s="455" t="s">
        <v>648</v>
      </c>
      <c r="C250" s="455" t="s">
        <v>336</v>
      </c>
      <c r="D250" s="455"/>
      <c r="E250" s="455" t="s">
        <v>942</v>
      </c>
      <c r="F250" s="455"/>
      <c r="G250" s="988" t="s">
        <v>642</v>
      </c>
      <c r="H250" s="455" t="s">
        <v>813</v>
      </c>
      <c r="I250" s="455"/>
      <c r="J250" s="455"/>
      <c r="K250" s="455" t="s">
        <v>265</v>
      </c>
      <c r="L250" s="455"/>
      <c r="M250" s="528" t="str">
        <f t="shared" si="3"/>
        <v/>
      </c>
    </row>
    <row r="251" spans="1:13">
      <c r="A251" s="455" t="s">
        <v>29</v>
      </c>
      <c r="B251" s="455" t="s">
        <v>648</v>
      </c>
      <c r="C251" s="455" t="s">
        <v>336</v>
      </c>
      <c r="D251" s="455"/>
      <c r="E251" s="455" t="s">
        <v>943</v>
      </c>
      <c r="F251" s="455"/>
      <c r="G251" s="988" t="s">
        <v>642</v>
      </c>
      <c r="H251" s="455" t="s">
        <v>813</v>
      </c>
      <c r="I251" s="455"/>
      <c r="J251" s="455"/>
      <c r="K251" s="455" t="s">
        <v>265</v>
      </c>
      <c r="L251" s="455"/>
      <c r="M251" s="528" t="str">
        <f t="shared" si="3"/>
        <v/>
      </c>
    </row>
    <row r="252" spans="1:13">
      <c r="A252" s="455" t="s">
        <v>29</v>
      </c>
      <c r="B252" s="455" t="s">
        <v>648</v>
      </c>
      <c r="C252" s="455" t="s">
        <v>336</v>
      </c>
      <c r="D252" s="455"/>
      <c r="E252" s="455" t="s">
        <v>944</v>
      </c>
      <c r="F252" s="455"/>
      <c r="G252" s="988" t="s">
        <v>642</v>
      </c>
      <c r="H252" s="455" t="s">
        <v>813</v>
      </c>
      <c r="I252" s="455"/>
      <c r="J252" s="455"/>
      <c r="K252" s="455" t="s">
        <v>265</v>
      </c>
      <c r="L252" s="455"/>
      <c r="M252" s="528" t="str">
        <f t="shared" si="3"/>
        <v/>
      </c>
    </row>
    <row r="253" spans="1:13">
      <c r="A253" s="455" t="s">
        <v>29</v>
      </c>
      <c r="B253" s="455" t="s">
        <v>648</v>
      </c>
      <c r="C253" s="455" t="s">
        <v>336</v>
      </c>
      <c r="D253" s="455"/>
      <c r="E253" s="455" t="s">
        <v>945</v>
      </c>
      <c r="F253" s="455"/>
      <c r="G253" s="988" t="s">
        <v>642</v>
      </c>
      <c r="H253" s="455" t="s">
        <v>813</v>
      </c>
      <c r="I253" s="455"/>
      <c r="J253" s="455"/>
      <c r="K253" s="455" t="s">
        <v>265</v>
      </c>
      <c r="L253" s="455"/>
      <c r="M253" s="528" t="str">
        <f t="shared" si="3"/>
        <v/>
      </c>
    </row>
    <row r="254" spans="1:13">
      <c r="A254" s="455" t="s">
        <v>29</v>
      </c>
      <c r="B254" s="455" t="s">
        <v>648</v>
      </c>
      <c r="C254" s="455" t="s">
        <v>336</v>
      </c>
      <c r="D254" s="455"/>
      <c r="E254" s="455" t="s">
        <v>946</v>
      </c>
      <c r="F254" s="455"/>
      <c r="G254" s="988" t="s">
        <v>642</v>
      </c>
      <c r="H254" s="455" t="s">
        <v>813</v>
      </c>
      <c r="I254" s="455"/>
      <c r="J254" s="455"/>
      <c r="K254" s="455" t="s">
        <v>265</v>
      </c>
      <c r="L254" s="455"/>
      <c r="M254" s="528" t="str">
        <f t="shared" si="3"/>
        <v/>
      </c>
    </row>
    <row r="255" spans="1:13">
      <c r="A255" s="455" t="s">
        <v>29</v>
      </c>
      <c r="B255" s="455" t="s">
        <v>648</v>
      </c>
      <c r="C255" s="455" t="s">
        <v>336</v>
      </c>
      <c r="D255" s="455"/>
      <c r="E255" s="455" t="s">
        <v>947</v>
      </c>
      <c r="F255" s="455"/>
      <c r="G255" s="988" t="s">
        <v>642</v>
      </c>
      <c r="H255" s="455" t="s">
        <v>813</v>
      </c>
      <c r="I255" s="455"/>
      <c r="J255" s="455"/>
      <c r="K255" s="455" t="s">
        <v>265</v>
      </c>
      <c r="L255" s="455"/>
      <c r="M255" s="528" t="str">
        <f t="shared" si="3"/>
        <v/>
      </c>
    </row>
    <row r="256" spans="1:13">
      <c r="A256" s="455" t="s">
        <v>29</v>
      </c>
      <c r="B256" s="455" t="s">
        <v>648</v>
      </c>
      <c r="C256" s="455" t="s">
        <v>336</v>
      </c>
      <c r="D256" s="455"/>
      <c r="E256" s="455" t="s">
        <v>948</v>
      </c>
      <c r="F256" s="455"/>
      <c r="G256" s="988" t="s">
        <v>642</v>
      </c>
      <c r="H256" s="455" t="s">
        <v>813</v>
      </c>
      <c r="I256" s="455"/>
      <c r="J256" s="455"/>
      <c r="K256" s="455" t="s">
        <v>265</v>
      </c>
      <c r="L256" s="455"/>
      <c r="M256" s="528" t="str">
        <f t="shared" si="3"/>
        <v/>
      </c>
    </row>
    <row r="257" spans="1:13">
      <c r="A257" s="455" t="s">
        <v>29</v>
      </c>
      <c r="B257" s="455" t="s">
        <v>648</v>
      </c>
      <c r="C257" s="455" t="s">
        <v>336</v>
      </c>
      <c r="D257" s="455"/>
      <c r="E257" s="455" t="s">
        <v>949</v>
      </c>
      <c r="F257" s="455"/>
      <c r="G257" s="988" t="s">
        <v>642</v>
      </c>
      <c r="H257" s="455" t="s">
        <v>813</v>
      </c>
      <c r="I257" s="455"/>
      <c r="J257" s="455"/>
      <c r="K257" s="455" t="s">
        <v>265</v>
      </c>
      <c r="L257" s="455"/>
      <c r="M257" s="528" t="str">
        <f t="shared" si="3"/>
        <v/>
      </c>
    </row>
    <row r="258" spans="1:13">
      <c r="A258" s="455" t="s">
        <v>29</v>
      </c>
      <c r="B258" s="455" t="s">
        <v>648</v>
      </c>
      <c r="C258" s="455" t="s">
        <v>336</v>
      </c>
      <c r="D258" s="455"/>
      <c r="E258" s="455" t="s">
        <v>950</v>
      </c>
      <c r="F258" s="455"/>
      <c r="G258" s="988" t="s">
        <v>642</v>
      </c>
      <c r="H258" s="455" t="s">
        <v>813</v>
      </c>
      <c r="I258" s="455"/>
      <c r="J258" s="455"/>
      <c r="K258" s="455" t="s">
        <v>265</v>
      </c>
      <c r="L258" s="455"/>
      <c r="M258" s="528" t="str">
        <f t="shared" si="3"/>
        <v/>
      </c>
    </row>
    <row r="259" spans="1:13">
      <c r="A259" s="455" t="s">
        <v>29</v>
      </c>
      <c r="B259" s="455" t="s">
        <v>648</v>
      </c>
      <c r="C259" s="455" t="s">
        <v>336</v>
      </c>
      <c r="D259" s="455"/>
      <c r="E259" s="455" t="s">
        <v>951</v>
      </c>
      <c r="F259" s="455"/>
      <c r="G259" s="988" t="s">
        <v>642</v>
      </c>
      <c r="H259" s="455" t="s">
        <v>813</v>
      </c>
      <c r="I259" s="455"/>
      <c r="J259" s="455"/>
      <c r="K259" s="455" t="s">
        <v>265</v>
      </c>
      <c r="L259" s="455"/>
      <c r="M259" s="528" t="str">
        <f t="shared" ref="M259:M322" si="4">IF(RIGHT(TEXT(E259,""),4)="ACT1","Remove","")</f>
        <v/>
      </c>
    </row>
    <row r="260" spans="1:13">
      <c r="A260" s="455" t="s">
        <v>29</v>
      </c>
      <c r="B260" s="455" t="s">
        <v>648</v>
      </c>
      <c r="C260" s="455" t="s">
        <v>336</v>
      </c>
      <c r="D260" s="455"/>
      <c r="E260" s="455" t="s">
        <v>952</v>
      </c>
      <c r="F260" s="455"/>
      <c r="G260" s="988" t="s">
        <v>642</v>
      </c>
      <c r="H260" s="455" t="s">
        <v>813</v>
      </c>
      <c r="I260" s="455"/>
      <c r="J260" s="455"/>
      <c r="K260" s="455" t="s">
        <v>265</v>
      </c>
      <c r="L260" s="455"/>
      <c r="M260" s="528" t="str">
        <f t="shared" si="4"/>
        <v/>
      </c>
    </row>
    <row r="261" spans="1:13">
      <c r="A261" s="457" t="s">
        <v>29</v>
      </c>
      <c r="B261" s="457" t="s">
        <v>648</v>
      </c>
      <c r="C261" s="457" t="s">
        <v>336</v>
      </c>
      <c r="D261" s="457"/>
      <c r="E261" s="457" t="s">
        <v>953</v>
      </c>
      <c r="F261" s="457"/>
      <c r="G261" s="458" t="s">
        <v>642</v>
      </c>
      <c r="H261" s="457" t="s">
        <v>813</v>
      </c>
      <c r="I261" s="457"/>
      <c r="J261" s="457"/>
      <c r="K261" s="457" t="s">
        <v>265</v>
      </c>
      <c r="L261" s="457"/>
      <c r="M261" s="528" t="str">
        <f t="shared" si="4"/>
        <v/>
      </c>
    </row>
    <row r="262" spans="1:13">
      <c r="A262" s="455" t="s">
        <v>637</v>
      </c>
      <c r="B262" s="987" t="s">
        <v>810</v>
      </c>
      <c r="C262" s="456" t="s">
        <v>107</v>
      </c>
      <c r="D262" s="455" t="s">
        <v>954</v>
      </c>
      <c r="E262" s="455" t="s">
        <v>955</v>
      </c>
      <c r="F262" s="455" t="s">
        <v>107</v>
      </c>
      <c r="G262" s="988" t="s">
        <v>642</v>
      </c>
      <c r="H262" s="456" t="s">
        <v>813</v>
      </c>
      <c r="I262" s="455" t="s">
        <v>682</v>
      </c>
      <c r="J262" s="455"/>
      <c r="K262" s="455" t="s">
        <v>265</v>
      </c>
      <c r="L262" s="455" t="s">
        <v>814</v>
      </c>
      <c r="M262" s="528" t="str">
        <f t="shared" si="4"/>
        <v/>
      </c>
    </row>
    <row r="263" spans="1:13">
      <c r="A263" s="455" t="s">
        <v>29</v>
      </c>
      <c r="B263" s="455" t="s">
        <v>648</v>
      </c>
      <c r="C263" s="455" t="s">
        <v>107</v>
      </c>
      <c r="D263" s="455"/>
      <c r="E263" s="455" t="s">
        <v>957</v>
      </c>
      <c r="F263" s="455"/>
      <c r="G263" s="988" t="s">
        <v>642</v>
      </c>
      <c r="H263" s="455" t="s">
        <v>813</v>
      </c>
      <c r="I263" s="455"/>
      <c r="J263" s="455"/>
      <c r="K263" s="455" t="s">
        <v>265</v>
      </c>
      <c r="L263" s="455"/>
      <c r="M263" s="528" t="str">
        <f t="shared" si="4"/>
        <v/>
      </c>
    </row>
    <row r="264" spans="1:13">
      <c r="A264" s="455" t="s">
        <v>29</v>
      </c>
      <c r="B264" s="455" t="s">
        <v>648</v>
      </c>
      <c r="C264" s="455" t="s">
        <v>107</v>
      </c>
      <c r="D264" s="455"/>
      <c r="E264" s="455" t="s">
        <v>958</v>
      </c>
      <c r="F264" s="455"/>
      <c r="G264" s="988" t="s">
        <v>642</v>
      </c>
      <c r="H264" s="455" t="s">
        <v>813</v>
      </c>
      <c r="I264" s="455"/>
      <c r="J264" s="455"/>
      <c r="K264" s="455" t="s">
        <v>265</v>
      </c>
      <c r="L264" s="455"/>
      <c r="M264" s="528" t="str">
        <f t="shared" si="4"/>
        <v/>
      </c>
    </row>
    <row r="265" spans="1:13">
      <c r="A265" s="455" t="s">
        <v>29</v>
      </c>
      <c r="B265" s="455" t="s">
        <v>648</v>
      </c>
      <c r="C265" s="455" t="s">
        <v>107</v>
      </c>
      <c r="D265" s="455"/>
      <c r="E265" s="455" t="s">
        <v>959</v>
      </c>
      <c r="F265" s="455"/>
      <c r="G265" s="988" t="s">
        <v>642</v>
      </c>
      <c r="H265" s="455" t="s">
        <v>813</v>
      </c>
      <c r="I265" s="455"/>
      <c r="J265" s="455"/>
      <c r="K265" s="455" t="s">
        <v>265</v>
      </c>
      <c r="L265" s="455"/>
      <c r="M265" s="528" t="str">
        <f t="shared" si="4"/>
        <v/>
      </c>
    </row>
    <row r="266" spans="1:13">
      <c r="A266" s="455" t="s">
        <v>29</v>
      </c>
      <c r="B266" s="455" t="s">
        <v>648</v>
      </c>
      <c r="C266" s="455" t="s">
        <v>107</v>
      </c>
      <c r="D266" s="455"/>
      <c r="E266" s="455" t="s">
        <v>960</v>
      </c>
      <c r="F266" s="455"/>
      <c r="G266" s="988" t="s">
        <v>642</v>
      </c>
      <c r="H266" s="455" t="s">
        <v>813</v>
      </c>
      <c r="I266" s="455"/>
      <c r="J266" s="455"/>
      <c r="K266" s="455" t="s">
        <v>265</v>
      </c>
      <c r="L266" s="455"/>
      <c r="M266" s="528" t="str">
        <f t="shared" si="4"/>
        <v/>
      </c>
    </row>
    <row r="267" spans="1:13">
      <c r="A267" s="455" t="s">
        <v>29</v>
      </c>
      <c r="B267" s="455" t="s">
        <v>648</v>
      </c>
      <c r="C267" s="455" t="s">
        <v>107</v>
      </c>
      <c r="D267" s="455"/>
      <c r="E267" s="455" t="s">
        <v>961</v>
      </c>
      <c r="F267" s="455"/>
      <c r="G267" s="988" t="s">
        <v>642</v>
      </c>
      <c r="H267" s="455" t="s">
        <v>813</v>
      </c>
      <c r="I267" s="455"/>
      <c r="J267" s="455"/>
      <c r="K267" s="455" t="s">
        <v>265</v>
      </c>
      <c r="L267" s="455"/>
      <c r="M267" s="528" t="str">
        <f t="shared" si="4"/>
        <v/>
      </c>
    </row>
    <row r="268" spans="1:13">
      <c r="A268" s="455" t="s">
        <v>29</v>
      </c>
      <c r="B268" s="455" t="s">
        <v>648</v>
      </c>
      <c r="C268" s="455" t="s">
        <v>107</v>
      </c>
      <c r="D268" s="455"/>
      <c r="E268" s="455" t="s">
        <v>962</v>
      </c>
      <c r="F268" s="455"/>
      <c r="G268" s="988" t="s">
        <v>642</v>
      </c>
      <c r="H268" s="455" t="s">
        <v>813</v>
      </c>
      <c r="I268" s="455"/>
      <c r="J268" s="455"/>
      <c r="K268" s="455" t="s">
        <v>265</v>
      </c>
      <c r="L268" s="455"/>
      <c r="M268" s="528" t="str">
        <f t="shared" si="4"/>
        <v/>
      </c>
    </row>
    <row r="269" spans="1:13">
      <c r="A269" s="455" t="s">
        <v>29</v>
      </c>
      <c r="B269" s="455" t="s">
        <v>648</v>
      </c>
      <c r="C269" s="455" t="s">
        <v>107</v>
      </c>
      <c r="D269" s="455"/>
      <c r="E269" s="455" t="s">
        <v>963</v>
      </c>
      <c r="F269" s="455"/>
      <c r="G269" s="988" t="s">
        <v>642</v>
      </c>
      <c r="H269" s="455" t="s">
        <v>813</v>
      </c>
      <c r="I269" s="455"/>
      <c r="J269" s="455"/>
      <c r="K269" s="455" t="s">
        <v>265</v>
      </c>
      <c r="L269" s="455"/>
      <c r="M269" s="528" t="str">
        <f t="shared" si="4"/>
        <v/>
      </c>
    </row>
    <row r="270" spans="1:13">
      <c r="A270" s="455" t="s">
        <v>29</v>
      </c>
      <c r="B270" s="455" t="s">
        <v>648</v>
      </c>
      <c r="C270" s="455" t="s">
        <v>107</v>
      </c>
      <c r="D270" s="455"/>
      <c r="E270" s="455" t="s">
        <v>964</v>
      </c>
      <c r="F270" s="455"/>
      <c r="G270" s="988" t="s">
        <v>642</v>
      </c>
      <c r="H270" s="455" t="s">
        <v>813</v>
      </c>
      <c r="I270" s="455"/>
      <c r="J270" s="455"/>
      <c r="K270" s="455" t="s">
        <v>265</v>
      </c>
      <c r="L270" s="455"/>
      <c r="M270" s="528" t="str">
        <f t="shared" si="4"/>
        <v/>
      </c>
    </row>
    <row r="271" spans="1:13">
      <c r="A271" s="455" t="s">
        <v>29</v>
      </c>
      <c r="B271" s="455" t="s">
        <v>648</v>
      </c>
      <c r="C271" s="455" t="s">
        <v>107</v>
      </c>
      <c r="D271" s="455"/>
      <c r="E271" s="455" t="s">
        <v>965</v>
      </c>
      <c r="F271" s="455"/>
      <c r="G271" s="988" t="s">
        <v>642</v>
      </c>
      <c r="H271" s="455" t="s">
        <v>813</v>
      </c>
      <c r="I271" s="455"/>
      <c r="J271" s="455"/>
      <c r="K271" s="455" t="s">
        <v>265</v>
      </c>
      <c r="L271" s="455"/>
      <c r="M271" s="528" t="str">
        <f t="shared" si="4"/>
        <v/>
      </c>
    </row>
    <row r="272" spans="1:13">
      <c r="A272" s="455" t="s">
        <v>29</v>
      </c>
      <c r="B272" s="455" t="s">
        <v>648</v>
      </c>
      <c r="C272" s="455" t="s">
        <v>107</v>
      </c>
      <c r="D272" s="455"/>
      <c r="E272" s="455" t="s">
        <v>966</v>
      </c>
      <c r="F272" s="455"/>
      <c r="G272" s="988" t="s">
        <v>642</v>
      </c>
      <c r="H272" s="455" t="s">
        <v>813</v>
      </c>
      <c r="I272" s="455"/>
      <c r="J272" s="455"/>
      <c r="K272" s="455" t="s">
        <v>265</v>
      </c>
      <c r="L272" s="455"/>
      <c r="M272" s="528" t="str">
        <f t="shared" si="4"/>
        <v/>
      </c>
    </row>
    <row r="273" spans="1:13">
      <c r="A273" s="455" t="s">
        <v>29</v>
      </c>
      <c r="B273" s="455" t="s">
        <v>648</v>
      </c>
      <c r="C273" s="455" t="s">
        <v>107</v>
      </c>
      <c r="D273" s="455"/>
      <c r="E273" s="455" t="s">
        <v>967</v>
      </c>
      <c r="F273" s="455"/>
      <c r="G273" s="988" t="s">
        <v>642</v>
      </c>
      <c r="H273" s="455" t="s">
        <v>813</v>
      </c>
      <c r="I273" s="455"/>
      <c r="J273" s="455"/>
      <c r="K273" s="455" t="s">
        <v>265</v>
      </c>
      <c r="L273" s="455"/>
      <c r="M273" s="528" t="str">
        <f t="shared" si="4"/>
        <v/>
      </c>
    </row>
    <row r="274" spans="1:13">
      <c r="A274" s="457" t="s">
        <v>29</v>
      </c>
      <c r="B274" s="457" t="s">
        <v>648</v>
      </c>
      <c r="C274" s="457" t="s">
        <v>107</v>
      </c>
      <c r="D274" s="457"/>
      <c r="E274" s="457" t="s">
        <v>968</v>
      </c>
      <c r="F274" s="457"/>
      <c r="G274" s="458" t="s">
        <v>642</v>
      </c>
      <c r="H274" s="457" t="s">
        <v>813</v>
      </c>
      <c r="I274" s="457"/>
      <c r="J274" s="457"/>
      <c r="K274" s="457" t="s">
        <v>265</v>
      </c>
      <c r="L274" s="457"/>
      <c r="M274" s="528" t="str">
        <f t="shared" si="4"/>
        <v/>
      </c>
    </row>
    <row r="275" spans="1:13">
      <c r="A275" s="982" t="s">
        <v>637</v>
      </c>
      <c r="B275" s="982" t="s">
        <v>638</v>
      </c>
      <c r="C275" s="512" t="s">
        <v>3718</v>
      </c>
      <c r="D275" s="512" t="s">
        <v>969</v>
      </c>
      <c r="E275" s="512" t="s">
        <v>970</v>
      </c>
      <c r="F275" s="512" t="s">
        <v>3718</v>
      </c>
      <c r="G275" s="983" t="s">
        <v>642</v>
      </c>
      <c r="H275" s="460" t="s">
        <v>971</v>
      </c>
      <c r="I275" s="983" t="s">
        <v>682</v>
      </c>
      <c r="J275" s="446" t="s">
        <v>645</v>
      </c>
      <c r="K275" s="446" t="s">
        <v>265</v>
      </c>
      <c r="L275" s="446" t="s">
        <v>646</v>
      </c>
      <c r="M275" s="528" t="str">
        <f t="shared" si="4"/>
        <v/>
      </c>
    </row>
    <row r="276" spans="1:13">
      <c r="A276" s="448" t="s">
        <v>647</v>
      </c>
      <c r="B276" s="448" t="s">
        <v>648</v>
      </c>
      <c r="C276" s="513" t="s">
        <v>3718</v>
      </c>
      <c r="D276" s="517"/>
      <c r="E276" s="513" t="s">
        <v>973</v>
      </c>
      <c r="F276" s="517"/>
      <c r="G276" s="984" t="s">
        <v>642</v>
      </c>
      <c r="H276" s="459" t="s">
        <v>971</v>
      </c>
      <c r="I276" s="448"/>
      <c r="J276" s="448"/>
      <c r="K276" s="459" t="s">
        <v>265</v>
      </c>
      <c r="L276" s="448"/>
      <c r="M276" s="528" t="str">
        <f t="shared" si="4"/>
        <v/>
      </c>
    </row>
    <row r="277" spans="1:13">
      <c r="A277" s="448" t="s">
        <v>647</v>
      </c>
      <c r="B277" s="448" t="s">
        <v>648</v>
      </c>
      <c r="C277" s="513" t="s">
        <v>3718</v>
      </c>
      <c r="D277" s="517"/>
      <c r="E277" s="513" t="s">
        <v>974</v>
      </c>
      <c r="F277" s="517"/>
      <c r="G277" s="984" t="s">
        <v>642</v>
      </c>
      <c r="H277" s="459" t="s">
        <v>971</v>
      </c>
      <c r="I277" s="448"/>
      <c r="J277" s="448"/>
      <c r="K277" s="459" t="s">
        <v>265</v>
      </c>
      <c r="L277" s="448"/>
      <c r="M277" s="528" t="str">
        <f t="shared" si="4"/>
        <v/>
      </c>
    </row>
    <row r="278" spans="1:13">
      <c r="A278" s="448" t="s">
        <v>647</v>
      </c>
      <c r="B278" s="448" t="s">
        <v>648</v>
      </c>
      <c r="C278" s="513" t="s">
        <v>3718</v>
      </c>
      <c r="D278" s="517"/>
      <c r="E278" s="513" t="s">
        <v>975</v>
      </c>
      <c r="F278" s="517"/>
      <c r="G278" s="984" t="s">
        <v>642</v>
      </c>
      <c r="H278" s="459" t="s">
        <v>971</v>
      </c>
      <c r="I278" s="448"/>
      <c r="J278" s="448"/>
      <c r="K278" s="459" t="s">
        <v>265</v>
      </c>
      <c r="L278" s="448"/>
      <c r="M278" s="528" t="str">
        <f t="shared" si="4"/>
        <v/>
      </c>
    </row>
    <row r="279" spans="1:13">
      <c r="A279" s="448" t="s">
        <v>647</v>
      </c>
      <c r="B279" s="448" t="s">
        <v>648</v>
      </c>
      <c r="C279" s="513" t="s">
        <v>3718</v>
      </c>
      <c r="D279" s="517"/>
      <c r="E279" s="513" t="s">
        <v>976</v>
      </c>
      <c r="F279" s="517"/>
      <c r="G279" s="984" t="s">
        <v>642</v>
      </c>
      <c r="H279" s="459" t="s">
        <v>971</v>
      </c>
      <c r="I279" s="448"/>
      <c r="J279" s="448"/>
      <c r="K279" s="459" t="s">
        <v>265</v>
      </c>
      <c r="L279" s="448"/>
      <c r="M279" s="528" t="str">
        <f t="shared" si="4"/>
        <v/>
      </c>
    </row>
    <row r="280" spans="1:13">
      <c r="A280" s="448" t="s">
        <v>647</v>
      </c>
      <c r="B280" s="448" t="s">
        <v>648</v>
      </c>
      <c r="C280" s="513" t="s">
        <v>3718</v>
      </c>
      <c r="D280" s="517"/>
      <c r="E280" s="513" t="s">
        <v>977</v>
      </c>
      <c r="F280" s="517"/>
      <c r="G280" s="984" t="s">
        <v>642</v>
      </c>
      <c r="H280" s="459" t="s">
        <v>971</v>
      </c>
      <c r="I280" s="448"/>
      <c r="J280" s="448"/>
      <c r="K280" s="459" t="s">
        <v>265</v>
      </c>
      <c r="L280" s="448"/>
      <c r="M280" s="528" t="str">
        <f t="shared" si="4"/>
        <v/>
      </c>
    </row>
    <row r="281" spans="1:13">
      <c r="A281" s="448" t="s">
        <v>647</v>
      </c>
      <c r="B281" s="448" t="s">
        <v>648</v>
      </c>
      <c r="C281" s="513" t="s">
        <v>3718</v>
      </c>
      <c r="D281" s="517"/>
      <c r="E281" s="513" t="s">
        <v>978</v>
      </c>
      <c r="F281" s="517"/>
      <c r="G281" s="984" t="s">
        <v>642</v>
      </c>
      <c r="H281" s="459" t="s">
        <v>971</v>
      </c>
      <c r="I281" s="448"/>
      <c r="J281" s="448"/>
      <c r="K281" s="459" t="s">
        <v>265</v>
      </c>
      <c r="L281" s="448"/>
      <c r="M281" s="528" t="str">
        <f t="shared" si="4"/>
        <v/>
      </c>
    </row>
    <row r="282" spans="1:13">
      <c r="A282" s="448" t="s">
        <v>647</v>
      </c>
      <c r="B282" s="448" t="s">
        <v>648</v>
      </c>
      <c r="C282" s="513" t="s">
        <v>3718</v>
      </c>
      <c r="D282" s="517"/>
      <c r="E282" s="513" t="s">
        <v>979</v>
      </c>
      <c r="F282" s="517"/>
      <c r="G282" s="984" t="s">
        <v>642</v>
      </c>
      <c r="H282" s="459" t="s">
        <v>971</v>
      </c>
      <c r="I282" s="448"/>
      <c r="J282" s="448"/>
      <c r="K282" s="459" t="s">
        <v>265</v>
      </c>
      <c r="L282" s="448"/>
      <c r="M282" s="528" t="str">
        <f t="shared" si="4"/>
        <v/>
      </c>
    </row>
    <row r="283" spans="1:13">
      <c r="A283" s="448" t="s">
        <v>647</v>
      </c>
      <c r="B283" s="448" t="s">
        <v>648</v>
      </c>
      <c r="C283" s="513" t="s">
        <v>3718</v>
      </c>
      <c r="D283" s="517"/>
      <c r="E283" s="513" t="s">
        <v>980</v>
      </c>
      <c r="F283" s="517"/>
      <c r="G283" s="984" t="s">
        <v>642</v>
      </c>
      <c r="H283" s="459" t="s">
        <v>971</v>
      </c>
      <c r="I283" s="448"/>
      <c r="J283" s="448"/>
      <c r="K283" s="459" t="s">
        <v>265</v>
      </c>
      <c r="L283" s="448"/>
      <c r="M283" s="528" t="str">
        <f t="shared" si="4"/>
        <v/>
      </c>
    </row>
    <row r="284" spans="1:13">
      <c r="A284" s="448" t="s">
        <v>647</v>
      </c>
      <c r="B284" s="448" t="s">
        <v>648</v>
      </c>
      <c r="C284" s="513" t="s">
        <v>3718</v>
      </c>
      <c r="D284" s="517"/>
      <c r="E284" s="513" t="s">
        <v>981</v>
      </c>
      <c r="F284" s="517"/>
      <c r="G284" s="984" t="s">
        <v>642</v>
      </c>
      <c r="H284" s="459" t="s">
        <v>971</v>
      </c>
      <c r="I284" s="448"/>
      <c r="J284" s="448"/>
      <c r="K284" s="459" t="s">
        <v>265</v>
      </c>
      <c r="L284" s="448"/>
      <c r="M284" s="528" t="str">
        <f t="shared" si="4"/>
        <v/>
      </c>
    </row>
    <row r="285" spans="1:13">
      <c r="A285" s="448" t="s">
        <v>647</v>
      </c>
      <c r="B285" s="448" t="s">
        <v>648</v>
      </c>
      <c r="C285" s="513" t="s">
        <v>3718</v>
      </c>
      <c r="D285" s="517"/>
      <c r="E285" s="513" t="s">
        <v>982</v>
      </c>
      <c r="F285" s="517"/>
      <c r="G285" s="984" t="s">
        <v>642</v>
      </c>
      <c r="H285" s="459" t="s">
        <v>971</v>
      </c>
      <c r="I285" s="448"/>
      <c r="J285" s="448"/>
      <c r="K285" s="459" t="s">
        <v>265</v>
      </c>
      <c r="L285" s="448"/>
      <c r="M285" s="528" t="str">
        <f t="shared" si="4"/>
        <v/>
      </c>
    </row>
    <row r="286" spans="1:13">
      <c r="A286" s="448" t="s">
        <v>647</v>
      </c>
      <c r="B286" s="448" t="s">
        <v>648</v>
      </c>
      <c r="C286" s="513" t="s">
        <v>3718</v>
      </c>
      <c r="D286" s="517"/>
      <c r="E286" s="513" t="s">
        <v>983</v>
      </c>
      <c r="F286" s="517"/>
      <c r="G286" s="984" t="s">
        <v>642</v>
      </c>
      <c r="H286" s="459" t="s">
        <v>971</v>
      </c>
      <c r="I286" s="448"/>
      <c r="J286" s="448"/>
      <c r="K286" s="459" t="s">
        <v>265</v>
      </c>
      <c r="L286" s="448"/>
      <c r="M286" s="528" t="str">
        <f t="shared" si="4"/>
        <v/>
      </c>
    </row>
    <row r="287" spans="1:13">
      <c r="A287" s="501" t="s">
        <v>647</v>
      </c>
      <c r="B287" s="501" t="s">
        <v>648</v>
      </c>
      <c r="C287" s="514" t="s">
        <v>3718</v>
      </c>
      <c r="D287" s="516"/>
      <c r="E287" s="516" t="s">
        <v>984</v>
      </c>
      <c r="F287" s="516"/>
      <c r="G287" s="451" t="s">
        <v>642</v>
      </c>
      <c r="H287" s="452" t="s">
        <v>971</v>
      </c>
      <c r="I287" s="501"/>
      <c r="J287" s="501"/>
      <c r="K287" s="452" t="s">
        <v>265</v>
      </c>
      <c r="L287" s="501"/>
      <c r="M287" s="528" t="str">
        <f t="shared" si="4"/>
        <v/>
      </c>
    </row>
    <row r="288" spans="1:13">
      <c r="A288" s="982" t="s">
        <v>637</v>
      </c>
      <c r="B288" s="982" t="s">
        <v>638</v>
      </c>
      <c r="C288" s="512" t="s">
        <v>145</v>
      </c>
      <c r="D288" s="512" t="s">
        <v>985</v>
      </c>
      <c r="E288" s="512" t="s">
        <v>986</v>
      </c>
      <c r="F288" s="512" t="s">
        <v>145</v>
      </c>
      <c r="G288" s="983" t="s">
        <v>642</v>
      </c>
      <c r="H288" s="512" t="s">
        <v>987</v>
      </c>
      <c r="I288" s="983" t="s">
        <v>682</v>
      </c>
      <c r="J288" s="446" t="s">
        <v>645</v>
      </c>
      <c r="K288" s="446" t="s">
        <v>265</v>
      </c>
      <c r="L288" s="446" t="s">
        <v>646</v>
      </c>
      <c r="M288" s="528" t="str">
        <f t="shared" si="4"/>
        <v/>
      </c>
    </row>
    <row r="289" spans="1:13">
      <c r="A289" s="448" t="s">
        <v>647</v>
      </c>
      <c r="B289" s="448" t="s">
        <v>648</v>
      </c>
      <c r="C289" s="513" t="s">
        <v>145</v>
      </c>
      <c r="D289" s="517"/>
      <c r="E289" s="512" t="s">
        <v>989</v>
      </c>
      <c r="F289" s="517"/>
      <c r="G289" s="984" t="s">
        <v>642</v>
      </c>
      <c r="H289" s="513" t="s">
        <v>987</v>
      </c>
      <c r="I289" s="448"/>
      <c r="J289" s="448"/>
      <c r="K289" s="459" t="s">
        <v>265</v>
      </c>
      <c r="L289" s="448"/>
      <c r="M289" s="528" t="str">
        <f t="shared" si="4"/>
        <v/>
      </c>
    </row>
    <row r="290" spans="1:13">
      <c r="A290" s="448" t="s">
        <v>647</v>
      </c>
      <c r="B290" s="448" t="s">
        <v>648</v>
      </c>
      <c r="C290" s="513" t="s">
        <v>145</v>
      </c>
      <c r="D290" s="517"/>
      <c r="E290" s="512" t="s">
        <v>990</v>
      </c>
      <c r="F290" s="517"/>
      <c r="G290" s="984" t="s">
        <v>642</v>
      </c>
      <c r="H290" s="513" t="s">
        <v>987</v>
      </c>
      <c r="I290" s="448"/>
      <c r="J290" s="448"/>
      <c r="K290" s="459" t="s">
        <v>265</v>
      </c>
      <c r="L290" s="448"/>
      <c r="M290" s="528" t="str">
        <f t="shared" si="4"/>
        <v/>
      </c>
    </row>
    <row r="291" spans="1:13">
      <c r="A291" s="448" t="s">
        <v>647</v>
      </c>
      <c r="B291" s="448" t="s">
        <v>648</v>
      </c>
      <c r="C291" s="513" t="s">
        <v>145</v>
      </c>
      <c r="D291" s="517"/>
      <c r="E291" s="513" t="s">
        <v>991</v>
      </c>
      <c r="F291" s="517"/>
      <c r="G291" s="984" t="s">
        <v>642</v>
      </c>
      <c r="H291" s="513" t="s">
        <v>987</v>
      </c>
      <c r="I291" s="448"/>
      <c r="J291" s="448"/>
      <c r="K291" s="459" t="s">
        <v>265</v>
      </c>
      <c r="L291" s="448"/>
      <c r="M291" s="528" t="str">
        <f t="shared" si="4"/>
        <v/>
      </c>
    </row>
    <row r="292" spans="1:13">
      <c r="A292" s="448" t="s">
        <v>647</v>
      </c>
      <c r="B292" s="448" t="s">
        <v>648</v>
      </c>
      <c r="C292" s="513" t="s">
        <v>145</v>
      </c>
      <c r="D292" s="517"/>
      <c r="E292" s="513" t="s">
        <v>992</v>
      </c>
      <c r="F292" s="517"/>
      <c r="G292" s="984" t="s">
        <v>642</v>
      </c>
      <c r="H292" s="513" t="s">
        <v>987</v>
      </c>
      <c r="I292" s="448"/>
      <c r="J292" s="448"/>
      <c r="K292" s="459" t="s">
        <v>265</v>
      </c>
      <c r="L292" s="448"/>
      <c r="M292" s="528" t="str">
        <f t="shared" si="4"/>
        <v/>
      </c>
    </row>
    <row r="293" spans="1:13">
      <c r="A293" s="448" t="s">
        <v>647</v>
      </c>
      <c r="B293" s="448" t="s">
        <v>648</v>
      </c>
      <c r="C293" s="513" t="s">
        <v>145</v>
      </c>
      <c r="D293" s="517"/>
      <c r="E293" s="513" t="s">
        <v>993</v>
      </c>
      <c r="F293" s="517"/>
      <c r="G293" s="984" t="s">
        <v>642</v>
      </c>
      <c r="H293" s="513" t="s">
        <v>987</v>
      </c>
      <c r="I293" s="448"/>
      <c r="J293" s="448"/>
      <c r="K293" s="459" t="s">
        <v>265</v>
      </c>
      <c r="L293" s="448"/>
      <c r="M293" s="528" t="str">
        <f t="shared" si="4"/>
        <v/>
      </c>
    </row>
    <row r="294" spans="1:13">
      <c r="A294" s="448" t="s">
        <v>647</v>
      </c>
      <c r="B294" s="448" t="s">
        <v>648</v>
      </c>
      <c r="C294" s="513" t="s">
        <v>145</v>
      </c>
      <c r="D294" s="517"/>
      <c r="E294" s="513" t="s">
        <v>994</v>
      </c>
      <c r="F294" s="517"/>
      <c r="G294" s="984" t="s">
        <v>642</v>
      </c>
      <c r="H294" s="513" t="s">
        <v>987</v>
      </c>
      <c r="I294" s="448"/>
      <c r="J294" s="448"/>
      <c r="K294" s="459" t="s">
        <v>265</v>
      </c>
      <c r="L294" s="448"/>
      <c r="M294" s="528" t="str">
        <f t="shared" si="4"/>
        <v/>
      </c>
    </row>
    <row r="295" spans="1:13">
      <c r="A295" s="448" t="s">
        <v>647</v>
      </c>
      <c r="B295" s="448" t="s">
        <v>648</v>
      </c>
      <c r="C295" s="513" t="s">
        <v>145</v>
      </c>
      <c r="D295" s="517"/>
      <c r="E295" s="513" t="s">
        <v>995</v>
      </c>
      <c r="F295" s="517"/>
      <c r="G295" s="984" t="s">
        <v>642</v>
      </c>
      <c r="H295" s="513" t="s">
        <v>987</v>
      </c>
      <c r="I295" s="448"/>
      <c r="J295" s="448"/>
      <c r="K295" s="459" t="s">
        <v>265</v>
      </c>
      <c r="L295" s="448"/>
      <c r="M295" s="528" t="str">
        <f t="shared" si="4"/>
        <v/>
      </c>
    </row>
    <row r="296" spans="1:13">
      <c r="A296" s="448" t="s">
        <v>647</v>
      </c>
      <c r="B296" s="448" t="s">
        <v>648</v>
      </c>
      <c r="C296" s="513" t="s">
        <v>145</v>
      </c>
      <c r="D296" s="517"/>
      <c r="E296" s="513" t="s">
        <v>996</v>
      </c>
      <c r="F296" s="517"/>
      <c r="G296" s="984" t="s">
        <v>642</v>
      </c>
      <c r="H296" s="513" t="s">
        <v>987</v>
      </c>
      <c r="I296" s="448"/>
      <c r="J296" s="448"/>
      <c r="K296" s="459" t="s">
        <v>265</v>
      </c>
      <c r="L296" s="448"/>
      <c r="M296" s="528" t="str">
        <f t="shared" si="4"/>
        <v/>
      </c>
    </row>
    <row r="297" spans="1:13">
      <c r="A297" s="448" t="s">
        <v>647</v>
      </c>
      <c r="B297" s="448" t="s">
        <v>648</v>
      </c>
      <c r="C297" s="513" t="s">
        <v>145</v>
      </c>
      <c r="D297" s="517"/>
      <c r="E297" s="513" t="s">
        <v>997</v>
      </c>
      <c r="F297" s="517"/>
      <c r="G297" s="984" t="s">
        <v>642</v>
      </c>
      <c r="H297" s="513" t="s">
        <v>987</v>
      </c>
      <c r="I297" s="448"/>
      <c r="J297" s="448"/>
      <c r="K297" s="459" t="s">
        <v>265</v>
      </c>
      <c r="L297" s="448"/>
      <c r="M297" s="528" t="str">
        <f t="shared" si="4"/>
        <v/>
      </c>
    </row>
    <row r="298" spans="1:13">
      <c r="A298" s="448" t="s">
        <v>647</v>
      </c>
      <c r="B298" s="448" t="s">
        <v>648</v>
      </c>
      <c r="C298" s="513" t="s">
        <v>145</v>
      </c>
      <c r="D298" s="517"/>
      <c r="E298" s="513" t="s">
        <v>998</v>
      </c>
      <c r="F298" s="517"/>
      <c r="G298" s="984" t="s">
        <v>642</v>
      </c>
      <c r="H298" s="513" t="s">
        <v>987</v>
      </c>
      <c r="I298" s="448"/>
      <c r="J298" s="448"/>
      <c r="K298" s="459" t="s">
        <v>265</v>
      </c>
      <c r="L298" s="448"/>
      <c r="M298" s="528" t="str">
        <f t="shared" si="4"/>
        <v/>
      </c>
    </row>
    <row r="299" spans="1:13">
      <c r="A299" s="448" t="s">
        <v>647</v>
      </c>
      <c r="B299" s="448" t="s">
        <v>648</v>
      </c>
      <c r="C299" s="513" t="s">
        <v>145</v>
      </c>
      <c r="D299" s="517"/>
      <c r="E299" s="513" t="s">
        <v>999</v>
      </c>
      <c r="F299" s="517"/>
      <c r="G299" s="984" t="s">
        <v>642</v>
      </c>
      <c r="H299" s="513" t="s">
        <v>987</v>
      </c>
      <c r="I299" s="448"/>
      <c r="J299" s="448"/>
      <c r="K299" s="459" t="s">
        <v>265</v>
      </c>
      <c r="L299" s="448"/>
      <c r="M299" s="528" t="str">
        <f t="shared" si="4"/>
        <v/>
      </c>
    </row>
    <row r="300" spans="1:13">
      <c r="A300" s="452" t="s">
        <v>647</v>
      </c>
      <c r="B300" s="452" t="s">
        <v>648</v>
      </c>
      <c r="C300" s="514" t="s">
        <v>145</v>
      </c>
      <c r="D300" s="514"/>
      <c r="E300" s="513" t="s">
        <v>1000</v>
      </c>
      <c r="F300" s="514"/>
      <c r="G300" s="451" t="s">
        <v>642</v>
      </c>
      <c r="H300" s="514" t="s">
        <v>987</v>
      </c>
      <c r="I300" s="452"/>
      <c r="J300" s="452"/>
      <c r="K300" s="452" t="s">
        <v>265</v>
      </c>
      <c r="L300" s="452"/>
      <c r="M300" s="528" t="str">
        <f t="shared" si="4"/>
        <v/>
      </c>
    </row>
    <row r="301" spans="1:13">
      <c r="A301" s="982" t="s">
        <v>637</v>
      </c>
      <c r="B301" s="982" t="s">
        <v>638</v>
      </c>
      <c r="C301" s="512" t="s">
        <v>146</v>
      </c>
      <c r="D301" s="512" t="s">
        <v>1001</v>
      </c>
      <c r="E301" s="530" t="s">
        <v>1002</v>
      </c>
      <c r="F301" s="512" t="s">
        <v>1003</v>
      </c>
      <c r="G301" s="983" t="s">
        <v>642</v>
      </c>
      <c r="H301" s="446" t="s">
        <v>1004</v>
      </c>
      <c r="I301" s="983" t="s">
        <v>682</v>
      </c>
      <c r="J301" s="446" t="s">
        <v>645</v>
      </c>
      <c r="K301" s="446" t="s">
        <v>265</v>
      </c>
      <c r="L301" s="446" t="s">
        <v>646</v>
      </c>
      <c r="M301" s="528" t="str">
        <f t="shared" si="4"/>
        <v/>
      </c>
    </row>
    <row r="302" spans="1:13">
      <c r="A302" s="448" t="s">
        <v>647</v>
      </c>
      <c r="B302" s="448" t="s">
        <v>648</v>
      </c>
      <c r="C302" s="513" t="s">
        <v>146</v>
      </c>
      <c r="D302" s="517"/>
      <c r="E302" s="513" t="s">
        <v>5162</v>
      </c>
      <c r="F302" s="517"/>
      <c r="G302" s="984" t="s">
        <v>642</v>
      </c>
      <c r="H302" s="459" t="s">
        <v>1004</v>
      </c>
      <c r="I302" s="448"/>
      <c r="J302" s="448"/>
      <c r="K302" s="459" t="s">
        <v>265</v>
      </c>
      <c r="L302" s="448"/>
      <c r="M302" s="528" t="str">
        <f t="shared" si="4"/>
        <v/>
      </c>
    </row>
    <row r="303" spans="1:13">
      <c r="A303" s="448" t="s">
        <v>647</v>
      </c>
      <c r="B303" s="448" t="s">
        <v>648</v>
      </c>
      <c r="C303" s="513" t="s">
        <v>146</v>
      </c>
      <c r="D303" s="517"/>
      <c r="E303" s="513" t="s">
        <v>5164</v>
      </c>
      <c r="F303" s="517"/>
      <c r="G303" s="984" t="s">
        <v>642</v>
      </c>
      <c r="H303" s="459" t="s">
        <v>1004</v>
      </c>
      <c r="I303" s="448"/>
      <c r="J303" s="448"/>
      <c r="K303" s="459" t="s">
        <v>265</v>
      </c>
      <c r="L303" s="448"/>
      <c r="M303" s="528" t="str">
        <f t="shared" si="4"/>
        <v/>
      </c>
    </row>
    <row r="304" spans="1:13">
      <c r="A304" s="448" t="s">
        <v>647</v>
      </c>
      <c r="B304" s="448" t="s">
        <v>648</v>
      </c>
      <c r="C304" s="513" t="s">
        <v>146</v>
      </c>
      <c r="D304" s="517"/>
      <c r="E304" s="513" t="s">
        <v>1006</v>
      </c>
      <c r="F304" s="517"/>
      <c r="G304" s="984" t="s">
        <v>642</v>
      </c>
      <c r="H304" s="459" t="s">
        <v>1004</v>
      </c>
      <c r="I304" s="448"/>
      <c r="J304" s="448"/>
      <c r="K304" s="459" t="s">
        <v>265</v>
      </c>
      <c r="L304" s="448"/>
      <c r="M304" s="528" t="str">
        <f t="shared" si="4"/>
        <v/>
      </c>
    </row>
    <row r="305" spans="1:13">
      <c r="A305" s="448" t="s">
        <v>647</v>
      </c>
      <c r="B305" s="448" t="s">
        <v>648</v>
      </c>
      <c r="C305" s="513" t="s">
        <v>146</v>
      </c>
      <c r="D305" s="517"/>
      <c r="E305" s="513" t="s">
        <v>1007</v>
      </c>
      <c r="F305" s="517"/>
      <c r="G305" s="984" t="s">
        <v>642</v>
      </c>
      <c r="H305" s="459" t="s">
        <v>1004</v>
      </c>
      <c r="I305" s="448"/>
      <c r="J305" s="448"/>
      <c r="K305" s="459" t="s">
        <v>265</v>
      </c>
      <c r="L305" s="448"/>
      <c r="M305" s="528" t="str">
        <f t="shared" si="4"/>
        <v/>
      </c>
    </row>
    <row r="306" spans="1:13">
      <c r="A306" s="448" t="s">
        <v>647</v>
      </c>
      <c r="B306" s="448" t="s">
        <v>648</v>
      </c>
      <c r="C306" s="459" t="s">
        <v>146</v>
      </c>
      <c r="D306" s="448"/>
      <c r="E306" s="459" t="s">
        <v>1008</v>
      </c>
      <c r="F306" s="448"/>
      <c r="G306" s="984" t="s">
        <v>642</v>
      </c>
      <c r="H306" s="459" t="s">
        <v>1004</v>
      </c>
      <c r="I306" s="448"/>
      <c r="J306" s="448"/>
      <c r="K306" s="459" t="s">
        <v>265</v>
      </c>
      <c r="L306" s="448"/>
      <c r="M306" s="528" t="str">
        <f t="shared" si="4"/>
        <v/>
      </c>
    </row>
    <row r="307" spans="1:13">
      <c r="A307" s="448" t="s">
        <v>647</v>
      </c>
      <c r="B307" s="448" t="s">
        <v>648</v>
      </c>
      <c r="C307" s="459" t="s">
        <v>146</v>
      </c>
      <c r="D307" s="448"/>
      <c r="E307" s="459" t="s">
        <v>1009</v>
      </c>
      <c r="F307" s="448"/>
      <c r="G307" s="984" t="s">
        <v>642</v>
      </c>
      <c r="H307" s="459" t="s">
        <v>1004</v>
      </c>
      <c r="I307" s="448"/>
      <c r="J307" s="448"/>
      <c r="K307" s="459" t="s">
        <v>265</v>
      </c>
      <c r="L307" s="448"/>
      <c r="M307" s="528" t="str">
        <f t="shared" si="4"/>
        <v/>
      </c>
    </row>
    <row r="308" spans="1:13">
      <c r="A308" s="448" t="s">
        <v>647</v>
      </c>
      <c r="B308" s="448" t="s">
        <v>648</v>
      </c>
      <c r="C308" s="459" t="s">
        <v>146</v>
      </c>
      <c r="D308" s="448"/>
      <c r="E308" s="459" t="s">
        <v>1010</v>
      </c>
      <c r="F308" s="448"/>
      <c r="G308" s="984" t="s">
        <v>642</v>
      </c>
      <c r="H308" s="459" t="s">
        <v>1004</v>
      </c>
      <c r="I308" s="448"/>
      <c r="J308" s="448"/>
      <c r="K308" s="459" t="s">
        <v>265</v>
      </c>
      <c r="L308" s="448"/>
      <c r="M308" s="528" t="str">
        <f t="shared" si="4"/>
        <v/>
      </c>
    </row>
    <row r="309" spans="1:13">
      <c r="A309" s="448" t="s">
        <v>647</v>
      </c>
      <c r="B309" s="448" t="s">
        <v>648</v>
      </c>
      <c r="C309" s="459" t="s">
        <v>146</v>
      </c>
      <c r="D309" s="448"/>
      <c r="E309" s="459" t="s">
        <v>1011</v>
      </c>
      <c r="F309" s="448"/>
      <c r="G309" s="984" t="s">
        <v>642</v>
      </c>
      <c r="H309" s="459" t="s">
        <v>1004</v>
      </c>
      <c r="I309" s="448"/>
      <c r="J309" s="448"/>
      <c r="K309" s="459" t="s">
        <v>265</v>
      </c>
      <c r="L309" s="448"/>
      <c r="M309" s="528" t="str">
        <f t="shared" si="4"/>
        <v/>
      </c>
    </row>
    <row r="310" spans="1:13">
      <c r="A310" s="448" t="s">
        <v>647</v>
      </c>
      <c r="B310" s="448" t="s">
        <v>648</v>
      </c>
      <c r="C310" s="459" t="s">
        <v>146</v>
      </c>
      <c r="D310" s="448"/>
      <c r="E310" s="459" t="s">
        <v>1012</v>
      </c>
      <c r="F310" s="448"/>
      <c r="G310" s="984" t="s">
        <v>642</v>
      </c>
      <c r="H310" s="459" t="s">
        <v>1004</v>
      </c>
      <c r="I310" s="448"/>
      <c r="J310" s="448"/>
      <c r="K310" s="459" t="s">
        <v>265</v>
      </c>
      <c r="L310" s="448"/>
      <c r="M310" s="528" t="str">
        <f t="shared" si="4"/>
        <v/>
      </c>
    </row>
    <row r="311" spans="1:13">
      <c r="A311" s="448" t="s">
        <v>647</v>
      </c>
      <c r="B311" s="448" t="s">
        <v>648</v>
      </c>
      <c r="C311" s="459" t="s">
        <v>146</v>
      </c>
      <c r="D311" s="448"/>
      <c r="E311" s="459" t="s">
        <v>1013</v>
      </c>
      <c r="F311" s="448"/>
      <c r="G311" s="984" t="s">
        <v>642</v>
      </c>
      <c r="H311" s="459" t="s">
        <v>1004</v>
      </c>
      <c r="I311" s="448"/>
      <c r="J311" s="448"/>
      <c r="K311" s="459" t="s">
        <v>265</v>
      </c>
      <c r="L311" s="448"/>
      <c r="M311" s="528" t="str">
        <f t="shared" si="4"/>
        <v/>
      </c>
    </row>
    <row r="312" spans="1:13">
      <c r="A312" s="448" t="s">
        <v>647</v>
      </c>
      <c r="B312" s="448" t="s">
        <v>648</v>
      </c>
      <c r="C312" s="459" t="s">
        <v>146</v>
      </c>
      <c r="D312" s="448"/>
      <c r="E312" s="459" t="s">
        <v>1014</v>
      </c>
      <c r="F312" s="448"/>
      <c r="G312" s="984" t="s">
        <v>642</v>
      </c>
      <c r="H312" s="459" t="s">
        <v>1004</v>
      </c>
      <c r="I312" s="448"/>
      <c r="J312" s="448"/>
      <c r="K312" s="459" t="s">
        <v>265</v>
      </c>
      <c r="L312" s="448"/>
      <c r="M312" s="528" t="str">
        <f t="shared" si="4"/>
        <v/>
      </c>
    </row>
    <row r="313" spans="1:13">
      <c r="A313" s="501" t="s">
        <v>647</v>
      </c>
      <c r="B313" s="501" t="s">
        <v>648</v>
      </c>
      <c r="C313" s="452" t="s">
        <v>146</v>
      </c>
      <c r="D313" s="501"/>
      <c r="E313" s="501" t="s">
        <v>1015</v>
      </c>
      <c r="F313" s="501"/>
      <c r="G313" s="451" t="s">
        <v>642</v>
      </c>
      <c r="H313" s="452" t="s">
        <v>1004</v>
      </c>
      <c r="I313" s="501"/>
      <c r="J313" s="501"/>
      <c r="K313" s="452" t="s">
        <v>265</v>
      </c>
      <c r="L313" s="501"/>
      <c r="M313" s="528" t="str">
        <f t="shared" si="4"/>
        <v/>
      </c>
    </row>
    <row r="314" spans="1:13">
      <c r="A314" s="982" t="s">
        <v>637</v>
      </c>
      <c r="B314" s="982" t="s">
        <v>638</v>
      </c>
      <c r="C314" s="460" t="s">
        <v>400</v>
      </c>
      <c r="D314" s="446" t="s">
        <v>1016</v>
      </c>
      <c r="E314" s="446" t="s">
        <v>1017</v>
      </c>
      <c r="F314" s="446" t="s">
        <v>1018</v>
      </c>
      <c r="G314" s="983" t="s">
        <v>642</v>
      </c>
      <c r="H314" s="460" t="s">
        <v>1019</v>
      </c>
      <c r="I314" s="983" t="s">
        <v>682</v>
      </c>
      <c r="J314" s="446" t="s">
        <v>645</v>
      </c>
      <c r="K314" s="446" t="s">
        <v>265</v>
      </c>
      <c r="L314" s="446" t="s">
        <v>646</v>
      </c>
      <c r="M314" s="528" t="str">
        <f t="shared" si="4"/>
        <v/>
      </c>
    </row>
    <row r="315" spans="1:13">
      <c r="A315" s="448" t="s">
        <v>647</v>
      </c>
      <c r="B315" s="448" t="s">
        <v>648</v>
      </c>
      <c r="C315" s="459" t="s">
        <v>400</v>
      </c>
      <c r="D315" s="448"/>
      <c r="E315" s="459" t="s">
        <v>5207</v>
      </c>
      <c r="F315" s="448"/>
      <c r="G315" s="984" t="s">
        <v>642</v>
      </c>
      <c r="H315" s="459" t="s">
        <v>1019</v>
      </c>
      <c r="I315" s="448"/>
      <c r="J315" s="448"/>
      <c r="K315" s="459" t="s">
        <v>265</v>
      </c>
      <c r="L315" s="448"/>
      <c r="M315" s="528" t="str">
        <f t="shared" si="4"/>
        <v/>
      </c>
    </row>
    <row r="316" spans="1:13">
      <c r="A316" s="448" t="s">
        <v>647</v>
      </c>
      <c r="B316" s="448" t="s">
        <v>648</v>
      </c>
      <c r="C316" s="459" t="s">
        <v>400</v>
      </c>
      <c r="D316" s="448"/>
      <c r="E316" s="459" t="s">
        <v>5209</v>
      </c>
      <c r="F316" s="448"/>
      <c r="G316" s="984" t="s">
        <v>642</v>
      </c>
      <c r="H316" s="459" t="s">
        <v>1019</v>
      </c>
      <c r="I316" s="448"/>
      <c r="J316" s="448"/>
      <c r="K316" s="459" t="s">
        <v>265</v>
      </c>
      <c r="L316" s="448"/>
      <c r="M316" s="528" t="str">
        <f t="shared" si="4"/>
        <v/>
      </c>
    </row>
    <row r="317" spans="1:13">
      <c r="A317" s="448" t="s">
        <v>647</v>
      </c>
      <c r="B317" s="448" t="s">
        <v>648</v>
      </c>
      <c r="C317" s="459" t="s">
        <v>400</v>
      </c>
      <c r="D317" s="448"/>
      <c r="E317" s="459" t="s">
        <v>1021</v>
      </c>
      <c r="F317" s="448"/>
      <c r="G317" s="984" t="s">
        <v>642</v>
      </c>
      <c r="H317" s="459" t="s">
        <v>1019</v>
      </c>
      <c r="I317" s="448"/>
      <c r="J317" s="448"/>
      <c r="K317" s="459" t="s">
        <v>265</v>
      </c>
      <c r="L317" s="448"/>
      <c r="M317" s="528" t="str">
        <f t="shared" si="4"/>
        <v/>
      </c>
    </row>
    <row r="318" spans="1:13">
      <c r="A318" s="448" t="s">
        <v>647</v>
      </c>
      <c r="B318" s="448" t="s">
        <v>648</v>
      </c>
      <c r="C318" s="459" t="s">
        <v>400</v>
      </c>
      <c r="D318" s="448"/>
      <c r="E318" s="459" t="s">
        <v>1022</v>
      </c>
      <c r="F318" s="448"/>
      <c r="G318" s="984" t="s">
        <v>642</v>
      </c>
      <c r="H318" s="459" t="s">
        <v>1019</v>
      </c>
      <c r="I318" s="448"/>
      <c r="J318" s="448"/>
      <c r="K318" s="459" t="s">
        <v>265</v>
      </c>
      <c r="L318" s="448"/>
      <c r="M318" s="528" t="str">
        <f t="shared" si="4"/>
        <v/>
      </c>
    </row>
    <row r="319" spans="1:13">
      <c r="A319" s="448" t="s">
        <v>647</v>
      </c>
      <c r="B319" s="448" t="s">
        <v>648</v>
      </c>
      <c r="C319" s="459" t="s">
        <v>400</v>
      </c>
      <c r="D319" s="448"/>
      <c r="E319" s="459" t="s">
        <v>1023</v>
      </c>
      <c r="F319" s="448"/>
      <c r="G319" s="984" t="s">
        <v>642</v>
      </c>
      <c r="H319" s="459" t="s">
        <v>1019</v>
      </c>
      <c r="I319" s="448"/>
      <c r="J319" s="448"/>
      <c r="K319" s="459" t="s">
        <v>265</v>
      </c>
      <c r="L319" s="448"/>
      <c r="M319" s="528" t="str">
        <f t="shared" si="4"/>
        <v/>
      </c>
    </row>
    <row r="320" spans="1:13">
      <c r="A320" s="448" t="s">
        <v>647</v>
      </c>
      <c r="B320" s="448" t="s">
        <v>648</v>
      </c>
      <c r="C320" s="459" t="s">
        <v>400</v>
      </c>
      <c r="D320" s="448"/>
      <c r="E320" s="459" t="s">
        <v>1024</v>
      </c>
      <c r="F320" s="448"/>
      <c r="G320" s="984" t="s">
        <v>642</v>
      </c>
      <c r="H320" s="459" t="s">
        <v>1019</v>
      </c>
      <c r="I320" s="448"/>
      <c r="J320" s="448"/>
      <c r="K320" s="459" t="s">
        <v>265</v>
      </c>
      <c r="L320" s="448"/>
      <c r="M320" s="528" t="str">
        <f t="shared" si="4"/>
        <v/>
      </c>
    </row>
    <row r="321" spans="1:13">
      <c r="A321" s="448" t="s">
        <v>647</v>
      </c>
      <c r="B321" s="448" t="s">
        <v>648</v>
      </c>
      <c r="C321" s="459" t="s">
        <v>400</v>
      </c>
      <c r="D321" s="448"/>
      <c r="E321" s="459" t="s">
        <v>1025</v>
      </c>
      <c r="F321" s="448"/>
      <c r="G321" s="984" t="s">
        <v>642</v>
      </c>
      <c r="H321" s="459" t="s">
        <v>1019</v>
      </c>
      <c r="I321" s="448"/>
      <c r="J321" s="448"/>
      <c r="K321" s="459" t="s">
        <v>265</v>
      </c>
      <c r="L321" s="448"/>
      <c r="M321" s="528" t="str">
        <f t="shared" si="4"/>
        <v/>
      </c>
    </row>
    <row r="322" spans="1:13">
      <c r="A322" s="448" t="s">
        <v>647</v>
      </c>
      <c r="B322" s="448" t="s">
        <v>648</v>
      </c>
      <c r="C322" s="459" t="s">
        <v>400</v>
      </c>
      <c r="D322" s="448"/>
      <c r="E322" s="459" t="s">
        <v>1026</v>
      </c>
      <c r="F322" s="448"/>
      <c r="G322" s="984" t="s">
        <v>642</v>
      </c>
      <c r="H322" s="459" t="s">
        <v>1019</v>
      </c>
      <c r="I322" s="448"/>
      <c r="J322" s="448"/>
      <c r="K322" s="459" t="s">
        <v>265</v>
      </c>
      <c r="L322" s="448"/>
      <c r="M322" s="528" t="str">
        <f t="shared" si="4"/>
        <v/>
      </c>
    </row>
    <row r="323" spans="1:13">
      <c r="A323" s="448" t="s">
        <v>647</v>
      </c>
      <c r="B323" s="448" t="s">
        <v>648</v>
      </c>
      <c r="C323" s="459" t="s">
        <v>400</v>
      </c>
      <c r="D323" s="448"/>
      <c r="E323" s="459" t="s">
        <v>1027</v>
      </c>
      <c r="F323" s="448"/>
      <c r="G323" s="984" t="s">
        <v>642</v>
      </c>
      <c r="H323" s="459" t="s">
        <v>1019</v>
      </c>
      <c r="I323" s="448"/>
      <c r="J323" s="448"/>
      <c r="K323" s="459" t="s">
        <v>265</v>
      </c>
      <c r="L323" s="448"/>
      <c r="M323" s="528" t="str">
        <f t="shared" ref="M323:M386" si="5">IF(RIGHT(TEXT(E323,""),4)="ACT1","Remove","")</f>
        <v/>
      </c>
    </row>
    <row r="324" spans="1:13">
      <c r="A324" s="448" t="s">
        <v>647</v>
      </c>
      <c r="B324" s="448" t="s">
        <v>648</v>
      </c>
      <c r="C324" s="459" t="s">
        <v>400</v>
      </c>
      <c r="D324" s="448"/>
      <c r="E324" s="459" t="s">
        <v>1028</v>
      </c>
      <c r="F324" s="448"/>
      <c r="G324" s="984" t="s">
        <v>642</v>
      </c>
      <c r="H324" s="459" t="s">
        <v>1019</v>
      </c>
      <c r="I324" s="448"/>
      <c r="J324" s="448"/>
      <c r="K324" s="459" t="s">
        <v>265</v>
      </c>
      <c r="L324" s="448"/>
      <c r="M324" s="528" t="str">
        <f t="shared" si="5"/>
        <v/>
      </c>
    </row>
    <row r="325" spans="1:13">
      <c r="A325" s="448" t="s">
        <v>647</v>
      </c>
      <c r="B325" s="448" t="s">
        <v>648</v>
      </c>
      <c r="C325" s="459" t="s">
        <v>400</v>
      </c>
      <c r="D325" s="448"/>
      <c r="E325" s="459" t="s">
        <v>1029</v>
      </c>
      <c r="F325" s="448"/>
      <c r="G325" s="984" t="s">
        <v>642</v>
      </c>
      <c r="H325" s="459" t="s">
        <v>1019</v>
      </c>
      <c r="I325" s="448"/>
      <c r="J325" s="448"/>
      <c r="K325" s="459" t="s">
        <v>265</v>
      </c>
      <c r="L325" s="448"/>
      <c r="M325" s="528" t="str">
        <f t="shared" si="5"/>
        <v/>
      </c>
    </row>
    <row r="326" spans="1:13">
      <c r="A326" s="501" t="s">
        <v>647</v>
      </c>
      <c r="B326" s="501" t="s">
        <v>648</v>
      </c>
      <c r="C326" s="452" t="s">
        <v>400</v>
      </c>
      <c r="D326" s="501"/>
      <c r="E326" s="501" t="s">
        <v>1030</v>
      </c>
      <c r="F326" s="501"/>
      <c r="G326" s="451" t="s">
        <v>642</v>
      </c>
      <c r="H326" s="452" t="s">
        <v>1019</v>
      </c>
      <c r="I326" s="501"/>
      <c r="J326" s="501"/>
      <c r="K326" s="452" t="s">
        <v>265</v>
      </c>
      <c r="L326" s="501"/>
      <c r="M326" s="528" t="str">
        <f t="shared" si="5"/>
        <v/>
      </c>
    </row>
    <row r="327" spans="1:13">
      <c r="A327" s="989" t="s">
        <v>637</v>
      </c>
      <c r="B327" s="989" t="s">
        <v>810</v>
      </c>
      <c r="C327" s="456" t="s">
        <v>486</v>
      </c>
      <c r="D327" s="456" t="s">
        <v>1031</v>
      </c>
      <c r="E327" s="456" t="s">
        <v>1032</v>
      </c>
      <c r="F327" s="456" t="s">
        <v>486</v>
      </c>
      <c r="G327" s="462" t="s">
        <v>642</v>
      </c>
      <c r="H327" s="456" t="s">
        <v>813</v>
      </c>
      <c r="I327" s="456" t="s">
        <v>682</v>
      </c>
      <c r="J327" s="456"/>
      <c r="K327" s="455" t="s">
        <v>265</v>
      </c>
      <c r="L327" s="456" t="s">
        <v>814</v>
      </c>
      <c r="M327" s="528" t="str">
        <f t="shared" si="5"/>
        <v/>
      </c>
    </row>
    <row r="328" spans="1:13">
      <c r="A328" s="455" t="s">
        <v>29</v>
      </c>
      <c r="B328" s="455" t="s">
        <v>648</v>
      </c>
      <c r="C328" s="455" t="s">
        <v>486</v>
      </c>
      <c r="D328" s="455"/>
      <c r="E328" s="455" t="s">
        <v>1034</v>
      </c>
      <c r="F328" s="455"/>
      <c r="G328" s="988" t="s">
        <v>642</v>
      </c>
      <c r="H328" s="455" t="s">
        <v>813</v>
      </c>
      <c r="I328" s="455"/>
      <c r="J328" s="455"/>
      <c r="K328" s="455" t="s">
        <v>265</v>
      </c>
      <c r="L328" s="455"/>
      <c r="M328" s="528" t="str">
        <f t="shared" si="5"/>
        <v/>
      </c>
    </row>
    <row r="329" spans="1:13">
      <c r="A329" s="455" t="s">
        <v>29</v>
      </c>
      <c r="B329" s="455" t="s">
        <v>648</v>
      </c>
      <c r="C329" s="455" t="s">
        <v>486</v>
      </c>
      <c r="D329" s="455"/>
      <c r="E329" s="455" t="s">
        <v>1035</v>
      </c>
      <c r="F329" s="455"/>
      <c r="G329" s="988" t="s">
        <v>642</v>
      </c>
      <c r="H329" s="455" t="s">
        <v>813</v>
      </c>
      <c r="I329" s="455"/>
      <c r="J329" s="455"/>
      <c r="K329" s="455" t="s">
        <v>265</v>
      </c>
      <c r="L329" s="455"/>
      <c r="M329" s="528" t="str">
        <f t="shared" si="5"/>
        <v/>
      </c>
    </row>
    <row r="330" spans="1:13">
      <c r="A330" s="455" t="s">
        <v>29</v>
      </c>
      <c r="B330" s="455" t="s">
        <v>648</v>
      </c>
      <c r="C330" s="455" t="s">
        <v>486</v>
      </c>
      <c r="D330" s="455"/>
      <c r="E330" s="455" t="s">
        <v>1036</v>
      </c>
      <c r="F330" s="455"/>
      <c r="G330" s="988" t="s">
        <v>642</v>
      </c>
      <c r="H330" s="455" t="s">
        <v>813</v>
      </c>
      <c r="I330" s="455"/>
      <c r="J330" s="455"/>
      <c r="K330" s="455" t="s">
        <v>265</v>
      </c>
      <c r="L330" s="455"/>
      <c r="M330" s="528" t="str">
        <f t="shared" si="5"/>
        <v/>
      </c>
    </row>
    <row r="331" spans="1:13">
      <c r="A331" s="455" t="s">
        <v>29</v>
      </c>
      <c r="B331" s="455" t="s">
        <v>648</v>
      </c>
      <c r="C331" s="455" t="s">
        <v>486</v>
      </c>
      <c r="D331" s="455"/>
      <c r="E331" s="455" t="s">
        <v>1037</v>
      </c>
      <c r="F331" s="455"/>
      <c r="G331" s="988" t="s">
        <v>642</v>
      </c>
      <c r="H331" s="455" t="s">
        <v>813</v>
      </c>
      <c r="I331" s="455"/>
      <c r="J331" s="455"/>
      <c r="K331" s="455" t="s">
        <v>265</v>
      </c>
      <c r="L331" s="455"/>
      <c r="M331" s="528" t="str">
        <f t="shared" si="5"/>
        <v/>
      </c>
    </row>
    <row r="332" spans="1:13">
      <c r="A332" s="455" t="s">
        <v>29</v>
      </c>
      <c r="B332" s="455" t="s">
        <v>648</v>
      </c>
      <c r="C332" s="455" t="s">
        <v>486</v>
      </c>
      <c r="D332" s="455"/>
      <c r="E332" s="455" t="s">
        <v>1038</v>
      </c>
      <c r="F332" s="455"/>
      <c r="G332" s="988" t="s">
        <v>642</v>
      </c>
      <c r="H332" s="455" t="s">
        <v>813</v>
      </c>
      <c r="I332" s="455"/>
      <c r="J332" s="455"/>
      <c r="K332" s="455" t="s">
        <v>265</v>
      </c>
      <c r="L332" s="455"/>
      <c r="M332" s="528" t="str">
        <f t="shared" si="5"/>
        <v/>
      </c>
    </row>
    <row r="333" spans="1:13">
      <c r="A333" s="455" t="s">
        <v>29</v>
      </c>
      <c r="B333" s="455" t="s">
        <v>648</v>
      </c>
      <c r="C333" s="455" t="s">
        <v>486</v>
      </c>
      <c r="D333" s="455"/>
      <c r="E333" s="455" t="s">
        <v>1039</v>
      </c>
      <c r="F333" s="455"/>
      <c r="G333" s="988" t="s">
        <v>642</v>
      </c>
      <c r="H333" s="455" t="s">
        <v>813</v>
      </c>
      <c r="I333" s="455"/>
      <c r="J333" s="455"/>
      <c r="K333" s="455" t="s">
        <v>265</v>
      </c>
      <c r="L333" s="455"/>
      <c r="M333" s="528" t="str">
        <f t="shared" si="5"/>
        <v/>
      </c>
    </row>
    <row r="334" spans="1:13">
      <c r="A334" s="455" t="s">
        <v>29</v>
      </c>
      <c r="B334" s="455" t="s">
        <v>648</v>
      </c>
      <c r="C334" s="455" t="s">
        <v>486</v>
      </c>
      <c r="D334" s="455"/>
      <c r="E334" s="455" t="s">
        <v>1040</v>
      </c>
      <c r="F334" s="455"/>
      <c r="G334" s="988" t="s">
        <v>642</v>
      </c>
      <c r="H334" s="455" t="s">
        <v>813</v>
      </c>
      <c r="I334" s="455"/>
      <c r="J334" s="455"/>
      <c r="K334" s="455" t="s">
        <v>265</v>
      </c>
      <c r="L334" s="455"/>
      <c r="M334" s="528" t="str">
        <f t="shared" si="5"/>
        <v/>
      </c>
    </row>
    <row r="335" spans="1:13">
      <c r="A335" s="455" t="s">
        <v>29</v>
      </c>
      <c r="B335" s="455" t="s">
        <v>648</v>
      </c>
      <c r="C335" s="455" t="s">
        <v>486</v>
      </c>
      <c r="D335" s="455"/>
      <c r="E335" s="455" t="s">
        <v>1041</v>
      </c>
      <c r="F335" s="455"/>
      <c r="G335" s="988" t="s">
        <v>642</v>
      </c>
      <c r="H335" s="455" t="s">
        <v>813</v>
      </c>
      <c r="I335" s="455"/>
      <c r="J335" s="455"/>
      <c r="K335" s="455" t="s">
        <v>265</v>
      </c>
      <c r="L335" s="455"/>
      <c r="M335" s="528" t="str">
        <f t="shared" si="5"/>
        <v/>
      </c>
    </row>
    <row r="336" spans="1:13">
      <c r="A336" s="455" t="s">
        <v>29</v>
      </c>
      <c r="B336" s="455" t="s">
        <v>648</v>
      </c>
      <c r="C336" s="455" t="s">
        <v>486</v>
      </c>
      <c r="D336" s="455"/>
      <c r="E336" s="455" t="s">
        <v>1042</v>
      </c>
      <c r="F336" s="455"/>
      <c r="G336" s="988" t="s">
        <v>642</v>
      </c>
      <c r="H336" s="455" t="s">
        <v>813</v>
      </c>
      <c r="I336" s="455"/>
      <c r="J336" s="455"/>
      <c r="K336" s="455" t="s">
        <v>265</v>
      </c>
      <c r="L336" s="455"/>
      <c r="M336" s="528" t="str">
        <f t="shared" si="5"/>
        <v/>
      </c>
    </row>
    <row r="337" spans="1:13">
      <c r="A337" s="455" t="s">
        <v>29</v>
      </c>
      <c r="B337" s="455" t="s">
        <v>648</v>
      </c>
      <c r="C337" s="455" t="s">
        <v>486</v>
      </c>
      <c r="D337" s="455"/>
      <c r="E337" s="455" t="s">
        <v>1043</v>
      </c>
      <c r="F337" s="455"/>
      <c r="G337" s="988" t="s">
        <v>642</v>
      </c>
      <c r="H337" s="455" t="s">
        <v>813</v>
      </c>
      <c r="I337" s="455"/>
      <c r="J337" s="455"/>
      <c r="K337" s="455" t="s">
        <v>265</v>
      </c>
      <c r="L337" s="455"/>
      <c r="M337" s="528" t="str">
        <f t="shared" si="5"/>
        <v/>
      </c>
    </row>
    <row r="338" spans="1:13">
      <c r="A338" s="455" t="s">
        <v>29</v>
      </c>
      <c r="B338" s="455" t="s">
        <v>648</v>
      </c>
      <c r="C338" s="455" t="s">
        <v>486</v>
      </c>
      <c r="D338" s="455"/>
      <c r="E338" s="455" t="s">
        <v>1044</v>
      </c>
      <c r="F338" s="455"/>
      <c r="G338" s="988" t="s">
        <v>642</v>
      </c>
      <c r="H338" s="455" t="s">
        <v>813</v>
      </c>
      <c r="I338" s="455"/>
      <c r="J338" s="455"/>
      <c r="K338" s="455" t="s">
        <v>265</v>
      </c>
      <c r="L338" s="455"/>
      <c r="M338" s="528" t="str">
        <f t="shared" si="5"/>
        <v/>
      </c>
    </row>
    <row r="339" spans="1:13">
      <c r="A339" s="457" t="s">
        <v>29</v>
      </c>
      <c r="B339" s="457" t="s">
        <v>648</v>
      </c>
      <c r="C339" s="457" t="s">
        <v>486</v>
      </c>
      <c r="D339" s="457"/>
      <c r="E339" s="457" t="s">
        <v>1045</v>
      </c>
      <c r="F339" s="457"/>
      <c r="G339" s="458" t="s">
        <v>642</v>
      </c>
      <c r="H339" s="457" t="s">
        <v>813</v>
      </c>
      <c r="I339" s="457"/>
      <c r="J339" s="457"/>
      <c r="K339" s="457" t="s">
        <v>265</v>
      </c>
      <c r="L339" s="457"/>
      <c r="M339" s="528" t="str">
        <f t="shared" si="5"/>
        <v/>
      </c>
    </row>
    <row r="340" spans="1:13">
      <c r="A340" s="982" t="s">
        <v>637</v>
      </c>
      <c r="B340" s="982" t="s">
        <v>638</v>
      </c>
      <c r="C340" s="459" t="s">
        <v>10195</v>
      </c>
      <c r="D340" s="446" t="s">
        <v>1046</v>
      </c>
      <c r="E340" s="446" t="s">
        <v>1047</v>
      </c>
      <c r="F340" s="446" t="s">
        <v>10426</v>
      </c>
      <c r="G340" s="983" t="s">
        <v>642</v>
      </c>
      <c r="H340" s="446" t="s">
        <v>1048</v>
      </c>
      <c r="I340" s="983" t="s">
        <v>682</v>
      </c>
      <c r="J340" s="446" t="s">
        <v>645</v>
      </c>
      <c r="K340" s="446" t="s">
        <v>265</v>
      </c>
      <c r="L340" s="446" t="s">
        <v>646</v>
      </c>
      <c r="M340" s="528" t="s">
        <v>10424</v>
      </c>
    </row>
    <row r="341" spans="1:13">
      <c r="A341" s="448" t="s">
        <v>647</v>
      </c>
      <c r="B341" s="448" t="s">
        <v>648</v>
      </c>
      <c r="C341" s="459" t="s">
        <v>10195</v>
      </c>
      <c r="D341" s="448"/>
      <c r="E341" s="459" t="s">
        <v>1050</v>
      </c>
      <c r="F341" s="448"/>
      <c r="G341" s="984" t="s">
        <v>642</v>
      </c>
      <c r="H341" s="459" t="s">
        <v>1048</v>
      </c>
      <c r="I341" s="448"/>
      <c r="J341" s="448"/>
      <c r="K341" s="459" t="s">
        <v>265</v>
      </c>
      <c r="L341" s="448"/>
      <c r="M341" s="528" t="str">
        <f t="shared" si="5"/>
        <v/>
      </c>
    </row>
    <row r="342" spans="1:13">
      <c r="A342" s="448" t="s">
        <v>647</v>
      </c>
      <c r="B342" s="448" t="s">
        <v>648</v>
      </c>
      <c r="C342" s="459" t="s">
        <v>10195</v>
      </c>
      <c r="D342" s="448"/>
      <c r="E342" s="459" t="s">
        <v>1051</v>
      </c>
      <c r="F342" s="448"/>
      <c r="G342" s="984" t="s">
        <v>642</v>
      </c>
      <c r="H342" s="459" t="s">
        <v>1048</v>
      </c>
      <c r="I342" s="448"/>
      <c r="J342" s="448"/>
      <c r="K342" s="459" t="s">
        <v>265</v>
      </c>
      <c r="L342" s="448"/>
      <c r="M342" s="528" t="str">
        <f t="shared" si="5"/>
        <v/>
      </c>
    </row>
    <row r="343" spans="1:13">
      <c r="A343" s="448" t="s">
        <v>647</v>
      </c>
      <c r="B343" s="448" t="s">
        <v>648</v>
      </c>
      <c r="C343" s="459" t="s">
        <v>10195</v>
      </c>
      <c r="D343" s="448"/>
      <c r="E343" s="459" t="s">
        <v>1052</v>
      </c>
      <c r="F343" s="448"/>
      <c r="G343" s="984" t="s">
        <v>642</v>
      </c>
      <c r="H343" s="459" t="s">
        <v>1048</v>
      </c>
      <c r="I343" s="448"/>
      <c r="J343" s="448"/>
      <c r="K343" s="459" t="s">
        <v>265</v>
      </c>
      <c r="L343" s="448"/>
      <c r="M343" s="528" t="str">
        <f t="shared" si="5"/>
        <v/>
      </c>
    </row>
    <row r="344" spans="1:13">
      <c r="A344" s="448" t="s">
        <v>647</v>
      </c>
      <c r="B344" s="448" t="s">
        <v>648</v>
      </c>
      <c r="C344" s="459" t="s">
        <v>10195</v>
      </c>
      <c r="D344" s="448"/>
      <c r="E344" s="459" t="s">
        <v>1053</v>
      </c>
      <c r="F344" s="448"/>
      <c r="G344" s="984" t="s">
        <v>642</v>
      </c>
      <c r="H344" s="459" t="s">
        <v>1048</v>
      </c>
      <c r="I344" s="448"/>
      <c r="J344" s="448"/>
      <c r="K344" s="459" t="s">
        <v>265</v>
      </c>
      <c r="L344" s="448"/>
      <c r="M344" s="528" t="str">
        <f t="shared" si="5"/>
        <v/>
      </c>
    </row>
    <row r="345" spans="1:13">
      <c r="A345" s="448" t="s">
        <v>647</v>
      </c>
      <c r="B345" s="448" t="s">
        <v>648</v>
      </c>
      <c r="C345" s="459" t="s">
        <v>10195</v>
      </c>
      <c r="D345" s="448"/>
      <c r="E345" s="459" t="s">
        <v>1054</v>
      </c>
      <c r="F345" s="448"/>
      <c r="G345" s="984" t="s">
        <v>642</v>
      </c>
      <c r="H345" s="459" t="s">
        <v>1048</v>
      </c>
      <c r="I345" s="448"/>
      <c r="J345" s="448"/>
      <c r="K345" s="459" t="s">
        <v>265</v>
      </c>
      <c r="L345" s="448"/>
      <c r="M345" s="528" t="str">
        <f t="shared" si="5"/>
        <v/>
      </c>
    </row>
    <row r="346" spans="1:13">
      <c r="A346" s="448" t="s">
        <v>647</v>
      </c>
      <c r="B346" s="448" t="s">
        <v>648</v>
      </c>
      <c r="C346" s="459" t="s">
        <v>10195</v>
      </c>
      <c r="D346" s="448"/>
      <c r="E346" s="459" t="s">
        <v>1055</v>
      </c>
      <c r="F346" s="448"/>
      <c r="G346" s="984" t="s">
        <v>642</v>
      </c>
      <c r="H346" s="459" t="s">
        <v>1048</v>
      </c>
      <c r="I346" s="448"/>
      <c r="J346" s="448"/>
      <c r="K346" s="459" t="s">
        <v>265</v>
      </c>
      <c r="L346" s="448"/>
      <c r="M346" s="528" t="str">
        <f t="shared" si="5"/>
        <v/>
      </c>
    </row>
    <row r="347" spans="1:13">
      <c r="A347" s="448" t="s">
        <v>647</v>
      </c>
      <c r="B347" s="448" t="s">
        <v>648</v>
      </c>
      <c r="C347" s="459" t="s">
        <v>10195</v>
      </c>
      <c r="D347" s="448"/>
      <c r="E347" s="459" t="s">
        <v>1056</v>
      </c>
      <c r="F347" s="448"/>
      <c r="G347" s="984" t="s">
        <v>642</v>
      </c>
      <c r="H347" s="459" t="s">
        <v>1048</v>
      </c>
      <c r="I347" s="448"/>
      <c r="J347" s="448"/>
      <c r="K347" s="459" t="s">
        <v>265</v>
      </c>
      <c r="L347" s="448"/>
      <c r="M347" s="528" t="str">
        <f t="shared" si="5"/>
        <v/>
      </c>
    </row>
    <row r="348" spans="1:13">
      <c r="A348" s="448" t="s">
        <v>647</v>
      </c>
      <c r="B348" s="448" t="s">
        <v>648</v>
      </c>
      <c r="C348" s="459" t="s">
        <v>10195</v>
      </c>
      <c r="D348" s="448"/>
      <c r="E348" s="459" t="s">
        <v>1057</v>
      </c>
      <c r="F348" s="448"/>
      <c r="G348" s="984" t="s">
        <v>642</v>
      </c>
      <c r="H348" s="459" t="s">
        <v>1048</v>
      </c>
      <c r="I348" s="448"/>
      <c r="J348" s="448"/>
      <c r="K348" s="459" t="s">
        <v>265</v>
      </c>
      <c r="L348" s="448"/>
      <c r="M348" s="528" t="str">
        <f t="shared" si="5"/>
        <v/>
      </c>
    </row>
    <row r="349" spans="1:13">
      <c r="A349" s="448" t="s">
        <v>647</v>
      </c>
      <c r="B349" s="448" t="s">
        <v>648</v>
      </c>
      <c r="C349" s="459" t="s">
        <v>10195</v>
      </c>
      <c r="D349" s="448"/>
      <c r="E349" s="459" t="s">
        <v>1058</v>
      </c>
      <c r="F349" s="448"/>
      <c r="G349" s="984" t="s">
        <v>642</v>
      </c>
      <c r="H349" s="459" t="s">
        <v>1048</v>
      </c>
      <c r="I349" s="448"/>
      <c r="J349" s="448"/>
      <c r="K349" s="459" t="s">
        <v>265</v>
      </c>
      <c r="L349" s="448"/>
      <c r="M349" s="528" t="str">
        <f t="shared" si="5"/>
        <v/>
      </c>
    </row>
    <row r="350" spans="1:13">
      <c r="A350" s="448" t="s">
        <v>647</v>
      </c>
      <c r="B350" s="448" t="s">
        <v>648</v>
      </c>
      <c r="C350" s="459" t="s">
        <v>10195</v>
      </c>
      <c r="D350" s="448"/>
      <c r="E350" s="459" t="s">
        <v>1059</v>
      </c>
      <c r="F350" s="448"/>
      <c r="G350" s="984" t="s">
        <v>642</v>
      </c>
      <c r="H350" s="459" t="s">
        <v>1048</v>
      </c>
      <c r="I350" s="448"/>
      <c r="J350" s="448"/>
      <c r="K350" s="459" t="s">
        <v>265</v>
      </c>
      <c r="L350" s="448"/>
      <c r="M350" s="528" t="str">
        <f t="shared" si="5"/>
        <v/>
      </c>
    </row>
    <row r="351" spans="1:13">
      <c r="A351" s="448" t="s">
        <v>647</v>
      </c>
      <c r="B351" s="448" t="s">
        <v>648</v>
      </c>
      <c r="C351" s="459" t="s">
        <v>10195</v>
      </c>
      <c r="D351" s="448"/>
      <c r="E351" s="459" t="s">
        <v>1060</v>
      </c>
      <c r="F351" s="448"/>
      <c r="G351" s="984" t="s">
        <v>642</v>
      </c>
      <c r="H351" s="459" t="s">
        <v>1048</v>
      </c>
      <c r="I351" s="448"/>
      <c r="J351" s="448"/>
      <c r="K351" s="459" t="s">
        <v>265</v>
      </c>
      <c r="L351" s="448"/>
      <c r="M351" s="528" t="str">
        <f t="shared" si="5"/>
        <v/>
      </c>
    </row>
    <row r="352" spans="1:13">
      <c r="A352" s="501" t="s">
        <v>647</v>
      </c>
      <c r="B352" s="501" t="s">
        <v>648</v>
      </c>
      <c r="C352" s="459" t="s">
        <v>10195</v>
      </c>
      <c r="D352" s="501"/>
      <c r="E352" s="452" t="s">
        <v>1061</v>
      </c>
      <c r="F352" s="501"/>
      <c r="G352" s="451" t="s">
        <v>642</v>
      </c>
      <c r="H352" s="452" t="s">
        <v>1048</v>
      </c>
      <c r="I352" s="501"/>
      <c r="J352" s="501"/>
      <c r="K352" s="452" t="s">
        <v>265</v>
      </c>
      <c r="L352" s="501"/>
      <c r="M352" s="528" t="str">
        <f t="shared" si="5"/>
        <v/>
      </c>
    </row>
    <row r="353" spans="1:13">
      <c r="A353" s="982" t="s">
        <v>637</v>
      </c>
      <c r="B353" s="982" t="s">
        <v>638</v>
      </c>
      <c r="C353" s="446" t="s">
        <v>430</v>
      </c>
      <c r="D353" s="446" t="s">
        <v>1062</v>
      </c>
      <c r="E353" s="446" t="s">
        <v>1063</v>
      </c>
      <c r="F353" s="446" t="s">
        <v>1064</v>
      </c>
      <c r="G353" s="983" t="s">
        <v>642</v>
      </c>
      <c r="H353" s="446" t="s">
        <v>1065</v>
      </c>
      <c r="I353" s="983" t="s">
        <v>682</v>
      </c>
      <c r="J353" s="446" t="s">
        <v>645</v>
      </c>
      <c r="K353" s="446" t="s">
        <v>265</v>
      </c>
      <c r="L353" s="446" t="s">
        <v>646</v>
      </c>
      <c r="M353" s="528" t="str">
        <f t="shared" si="5"/>
        <v/>
      </c>
    </row>
    <row r="354" spans="1:13">
      <c r="A354" s="448" t="s">
        <v>647</v>
      </c>
      <c r="B354" s="448" t="s">
        <v>648</v>
      </c>
      <c r="C354" s="459" t="s">
        <v>430</v>
      </c>
      <c r="D354" s="448"/>
      <c r="E354" s="459" t="s">
        <v>1067</v>
      </c>
      <c r="F354" s="448"/>
      <c r="G354" s="984" t="s">
        <v>642</v>
      </c>
      <c r="H354" s="459" t="s">
        <v>1065</v>
      </c>
      <c r="I354" s="448"/>
      <c r="J354" s="448"/>
      <c r="K354" s="459" t="s">
        <v>265</v>
      </c>
      <c r="L354" s="448"/>
      <c r="M354" s="528" t="str">
        <f t="shared" si="5"/>
        <v/>
      </c>
    </row>
    <row r="355" spans="1:13">
      <c r="A355" s="448" t="s">
        <v>647</v>
      </c>
      <c r="B355" s="448" t="s">
        <v>648</v>
      </c>
      <c r="C355" s="459" t="s">
        <v>430</v>
      </c>
      <c r="D355" s="448"/>
      <c r="E355" s="459" t="s">
        <v>1068</v>
      </c>
      <c r="F355" s="448"/>
      <c r="G355" s="984" t="s">
        <v>642</v>
      </c>
      <c r="H355" s="459" t="s">
        <v>1065</v>
      </c>
      <c r="I355" s="448"/>
      <c r="J355" s="448"/>
      <c r="K355" s="459" t="s">
        <v>265</v>
      </c>
      <c r="L355" s="448"/>
      <c r="M355" s="528" t="str">
        <f t="shared" si="5"/>
        <v/>
      </c>
    </row>
    <row r="356" spans="1:13">
      <c r="A356" s="448" t="s">
        <v>647</v>
      </c>
      <c r="B356" s="448" t="s">
        <v>648</v>
      </c>
      <c r="C356" s="459" t="s">
        <v>430</v>
      </c>
      <c r="D356" s="448"/>
      <c r="E356" s="459" t="s">
        <v>1069</v>
      </c>
      <c r="F356" s="448"/>
      <c r="G356" s="984" t="s">
        <v>642</v>
      </c>
      <c r="H356" s="459" t="s">
        <v>1065</v>
      </c>
      <c r="I356" s="448"/>
      <c r="J356" s="448"/>
      <c r="K356" s="459" t="s">
        <v>265</v>
      </c>
      <c r="L356" s="448"/>
      <c r="M356" s="528" t="str">
        <f t="shared" si="5"/>
        <v/>
      </c>
    </row>
    <row r="357" spans="1:13">
      <c r="A357" s="448" t="s">
        <v>647</v>
      </c>
      <c r="B357" s="448" t="s">
        <v>648</v>
      </c>
      <c r="C357" s="459" t="s">
        <v>430</v>
      </c>
      <c r="D357" s="448"/>
      <c r="E357" s="459" t="s">
        <v>1070</v>
      </c>
      <c r="F357" s="448"/>
      <c r="G357" s="984" t="s">
        <v>642</v>
      </c>
      <c r="H357" s="459" t="s">
        <v>1065</v>
      </c>
      <c r="I357" s="448"/>
      <c r="J357" s="448"/>
      <c r="K357" s="459" t="s">
        <v>265</v>
      </c>
      <c r="L357" s="448"/>
      <c r="M357" s="528" t="str">
        <f t="shared" si="5"/>
        <v/>
      </c>
    </row>
    <row r="358" spans="1:13">
      <c r="A358" s="448" t="s">
        <v>647</v>
      </c>
      <c r="B358" s="448" t="s">
        <v>648</v>
      </c>
      <c r="C358" s="459" t="s">
        <v>430</v>
      </c>
      <c r="D358" s="448"/>
      <c r="E358" s="459" t="s">
        <v>1071</v>
      </c>
      <c r="F358" s="448"/>
      <c r="G358" s="984" t="s">
        <v>642</v>
      </c>
      <c r="H358" s="459" t="s">
        <v>1065</v>
      </c>
      <c r="I358" s="448"/>
      <c r="J358" s="448"/>
      <c r="K358" s="459" t="s">
        <v>265</v>
      </c>
      <c r="L358" s="448"/>
      <c r="M358" s="528" t="str">
        <f t="shared" si="5"/>
        <v/>
      </c>
    </row>
    <row r="359" spans="1:13">
      <c r="A359" s="448" t="s">
        <v>647</v>
      </c>
      <c r="B359" s="448" t="s">
        <v>648</v>
      </c>
      <c r="C359" s="459" t="s">
        <v>430</v>
      </c>
      <c r="D359" s="448"/>
      <c r="E359" s="459" t="s">
        <v>1072</v>
      </c>
      <c r="F359" s="448"/>
      <c r="G359" s="984" t="s">
        <v>642</v>
      </c>
      <c r="H359" s="459" t="s">
        <v>1065</v>
      </c>
      <c r="I359" s="448"/>
      <c r="J359" s="448"/>
      <c r="K359" s="459" t="s">
        <v>265</v>
      </c>
      <c r="L359" s="448"/>
      <c r="M359" s="528" t="str">
        <f t="shared" si="5"/>
        <v/>
      </c>
    </row>
    <row r="360" spans="1:13">
      <c r="A360" s="448" t="s">
        <v>647</v>
      </c>
      <c r="B360" s="448" t="s">
        <v>648</v>
      </c>
      <c r="C360" s="459" t="s">
        <v>430</v>
      </c>
      <c r="D360" s="448"/>
      <c r="E360" s="459" t="s">
        <v>1073</v>
      </c>
      <c r="F360" s="448"/>
      <c r="G360" s="984" t="s">
        <v>642</v>
      </c>
      <c r="H360" s="459" t="s">
        <v>1065</v>
      </c>
      <c r="I360" s="448"/>
      <c r="J360" s="448"/>
      <c r="K360" s="459" t="s">
        <v>265</v>
      </c>
      <c r="L360" s="448"/>
      <c r="M360" s="528" t="str">
        <f t="shared" si="5"/>
        <v/>
      </c>
    </row>
    <row r="361" spans="1:13">
      <c r="A361" s="448" t="s">
        <v>647</v>
      </c>
      <c r="B361" s="448" t="s">
        <v>648</v>
      </c>
      <c r="C361" s="459" t="s">
        <v>430</v>
      </c>
      <c r="D361" s="448"/>
      <c r="E361" s="459" t="s">
        <v>1074</v>
      </c>
      <c r="F361" s="448"/>
      <c r="G361" s="984" t="s">
        <v>642</v>
      </c>
      <c r="H361" s="459" t="s">
        <v>1065</v>
      </c>
      <c r="I361" s="448"/>
      <c r="J361" s="448"/>
      <c r="K361" s="459" t="s">
        <v>265</v>
      </c>
      <c r="L361" s="448"/>
      <c r="M361" s="528" t="str">
        <f t="shared" si="5"/>
        <v/>
      </c>
    </row>
    <row r="362" spans="1:13">
      <c r="A362" s="448" t="s">
        <v>647</v>
      </c>
      <c r="B362" s="448" t="s">
        <v>648</v>
      </c>
      <c r="C362" s="459" t="s">
        <v>430</v>
      </c>
      <c r="D362" s="448"/>
      <c r="E362" s="459" t="s">
        <v>1075</v>
      </c>
      <c r="F362" s="448"/>
      <c r="G362" s="984" t="s">
        <v>642</v>
      </c>
      <c r="H362" s="459" t="s">
        <v>1065</v>
      </c>
      <c r="I362" s="448"/>
      <c r="J362" s="448"/>
      <c r="K362" s="459" t="s">
        <v>265</v>
      </c>
      <c r="L362" s="448"/>
      <c r="M362" s="528" t="str">
        <f t="shared" si="5"/>
        <v/>
      </c>
    </row>
    <row r="363" spans="1:13">
      <c r="A363" s="448" t="s">
        <v>647</v>
      </c>
      <c r="B363" s="448" t="s">
        <v>648</v>
      </c>
      <c r="C363" s="459" t="s">
        <v>430</v>
      </c>
      <c r="D363" s="448"/>
      <c r="E363" s="459" t="s">
        <v>1076</v>
      </c>
      <c r="F363" s="448"/>
      <c r="G363" s="984" t="s">
        <v>642</v>
      </c>
      <c r="H363" s="459" t="s">
        <v>1065</v>
      </c>
      <c r="I363" s="448"/>
      <c r="J363" s="448"/>
      <c r="K363" s="459" t="s">
        <v>265</v>
      </c>
      <c r="L363" s="448"/>
      <c r="M363" s="528" t="str">
        <f t="shared" si="5"/>
        <v/>
      </c>
    </row>
    <row r="364" spans="1:13">
      <c r="A364" s="448" t="s">
        <v>647</v>
      </c>
      <c r="B364" s="448" t="s">
        <v>648</v>
      </c>
      <c r="C364" s="459" t="s">
        <v>430</v>
      </c>
      <c r="D364" s="448"/>
      <c r="E364" s="459" t="s">
        <v>1077</v>
      </c>
      <c r="F364" s="448"/>
      <c r="G364" s="984" t="s">
        <v>642</v>
      </c>
      <c r="H364" s="459" t="s">
        <v>1065</v>
      </c>
      <c r="I364" s="448"/>
      <c r="J364" s="448"/>
      <c r="K364" s="459" t="s">
        <v>265</v>
      </c>
      <c r="L364" s="448"/>
      <c r="M364" s="528" t="str">
        <f t="shared" si="5"/>
        <v/>
      </c>
    </row>
    <row r="365" spans="1:13">
      <c r="A365" s="452" t="s">
        <v>647</v>
      </c>
      <c r="B365" s="452" t="s">
        <v>648</v>
      </c>
      <c r="C365" s="452" t="s">
        <v>430</v>
      </c>
      <c r="D365" s="452"/>
      <c r="E365" s="452" t="s">
        <v>1078</v>
      </c>
      <c r="F365" s="452"/>
      <c r="G365" s="451" t="s">
        <v>642</v>
      </c>
      <c r="H365" s="452" t="s">
        <v>1065</v>
      </c>
      <c r="I365" s="452"/>
      <c r="J365" s="452"/>
      <c r="K365" s="452" t="s">
        <v>265</v>
      </c>
      <c r="L365" s="452"/>
      <c r="M365" s="528" t="str">
        <f t="shared" si="5"/>
        <v/>
      </c>
    </row>
    <row r="366" spans="1:13">
      <c r="A366" s="456" t="s">
        <v>637</v>
      </c>
      <c r="B366" s="989" t="s">
        <v>810</v>
      </c>
      <c r="C366" s="456" t="s">
        <v>41</v>
      </c>
      <c r="D366" s="456" t="s">
        <v>1079</v>
      </c>
      <c r="E366" s="456" t="s">
        <v>1080</v>
      </c>
      <c r="F366" s="456" t="s">
        <v>41</v>
      </c>
      <c r="G366" s="462" t="s">
        <v>642</v>
      </c>
      <c r="H366" s="456" t="s">
        <v>813</v>
      </c>
      <c r="I366" s="456" t="s">
        <v>682</v>
      </c>
      <c r="J366" s="456"/>
      <c r="K366" s="455" t="s">
        <v>265</v>
      </c>
      <c r="L366" s="456" t="s">
        <v>814</v>
      </c>
      <c r="M366" s="528" t="str">
        <f t="shared" si="5"/>
        <v/>
      </c>
    </row>
    <row r="367" spans="1:13">
      <c r="A367" s="455" t="s">
        <v>29</v>
      </c>
      <c r="B367" s="455" t="s">
        <v>648</v>
      </c>
      <c r="C367" s="455" t="s">
        <v>41</v>
      </c>
      <c r="D367" s="455"/>
      <c r="E367" s="455" t="s">
        <v>1082</v>
      </c>
      <c r="F367" s="455"/>
      <c r="G367" s="988" t="s">
        <v>642</v>
      </c>
      <c r="H367" s="455" t="s">
        <v>813</v>
      </c>
      <c r="I367" s="455"/>
      <c r="J367" s="455"/>
      <c r="K367" s="455" t="s">
        <v>265</v>
      </c>
      <c r="L367" s="455"/>
      <c r="M367" s="528" t="str">
        <f t="shared" si="5"/>
        <v/>
      </c>
    </row>
    <row r="368" spans="1:13">
      <c r="A368" s="455" t="s">
        <v>29</v>
      </c>
      <c r="B368" s="455" t="s">
        <v>648</v>
      </c>
      <c r="C368" s="455" t="s">
        <v>41</v>
      </c>
      <c r="D368" s="455"/>
      <c r="E368" s="455" t="s">
        <v>1083</v>
      </c>
      <c r="F368" s="455"/>
      <c r="G368" s="988" t="s">
        <v>642</v>
      </c>
      <c r="H368" s="455" t="s">
        <v>813</v>
      </c>
      <c r="I368" s="455"/>
      <c r="J368" s="455"/>
      <c r="K368" s="455" t="s">
        <v>265</v>
      </c>
      <c r="L368" s="455"/>
      <c r="M368" s="528" t="str">
        <f t="shared" si="5"/>
        <v/>
      </c>
    </row>
    <row r="369" spans="1:13">
      <c r="A369" s="455" t="s">
        <v>29</v>
      </c>
      <c r="B369" s="455" t="s">
        <v>648</v>
      </c>
      <c r="C369" s="455" t="s">
        <v>41</v>
      </c>
      <c r="D369" s="455"/>
      <c r="E369" s="455" t="s">
        <v>1084</v>
      </c>
      <c r="F369" s="455"/>
      <c r="G369" s="988" t="s">
        <v>642</v>
      </c>
      <c r="H369" s="455" t="s">
        <v>813</v>
      </c>
      <c r="I369" s="455"/>
      <c r="J369" s="455"/>
      <c r="K369" s="455" t="s">
        <v>265</v>
      </c>
      <c r="L369" s="455"/>
      <c r="M369" s="528" t="str">
        <f t="shared" si="5"/>
        <v/>
      </c>
    </row>
    <row r="370" spans="1:13">
      <c r="A370" s="455" t="s">
        <v>29</v>
      </c>
      <c r="B370" s="455" t="s">
        <v>648</v>
      </c>
      <c r="C370" s="455" t="s">
        <v>41</v>
      </c>
      <c r="D370" s="455"/>
      <c r="E370" s="455" t="s">
        <v>1085</v>
      </c>
      <c r="F370" s="455"/>
      <c r="G370" s="988" t="s">
        <v>642</v>
      </c>
      <c r="H370" s="455" t="s">
        <v>813</v>
      </c>
      <c r="I370" s="455"/>
      <c r="J370" s="455"/>
      <c r="K370" s="455" t="s">
        <v>265</v>
      </c>
      <c r="L370" s="455"/>
      <c r="M370" s="528" t="str">
        <f t="shared" si="5"/>
        <v/>
      </c>
    </row>
    <row r="371" spans="1:13">
      <c r="A371" s="455" t="s">
        <v>29</v>
      </c>
      <c r="B371" s="455" t="s">
        <v>648</v>
      </c>
      <c r="C371" s="455" t="s">
        <v>41</v>
      </c>
      <c r="D371" s="455"/>
      <c r="E371" s="455" t="s">
        <v>1086</v>
      </c>
      <c r="F371" s="455"/>
      <c r="G371" s="988" t="s">
        <v>642</v>
      </c>
      <c r="H371" s="455" t="s">
        <v>813</v>
      </c>
      <c r="I371" s="455"/>
      <c r="J371" s="455"/>
      <c r="K371" s="455" t="s">
        <v>265</v>
      </c>
      <c r="L371" s="455"/>
      <c r="M371" s="528" t="str">
        <f t="shared" si="5"/>
        <v/>
      </c>
    </row>
    <row r="372" spans="1:13">
      <c r="A372" s="455" t="s">
        <v>29</v>
      </c>
      <c r="B372" s="455" t="s">
        <v>648</v>
      </c>
      <c r="C372" s="455" t="s">
        <v>41</v>
      </c>
      <c r="D372" s="455"/>
      <c r="E372" s="455" t="s">
        <v>1087</v>
      </c>
      <c r="F372" s="455"/>
      <c r="G372" s="988" t="s">
        <v>642</v>
      </c>
      <c r="H372" s="455" t="s">
        <v>813</v>
      </c>
      <c r="I372" s="455"/>
      <c r="J372" s="455"/>
      <c r="K372" s="455" t="s">
        <v>265</v>
      </c>
      <c r="L372" s="455"/>
      <c r="M372" s="528" t="str">
        <f t="shared" si="5"/>
        <v/>
      </c>
    </row>
    <row r="373" spans="1:13">
      <c r="A373" s="455" t="s">
        <v>29</v>
      </c>
      <c r="B373" s="455" t="s">
        <v>648</v>
      </c>
      <c r="C373" s="455" t="s">
        <v>41</v>
      </c>
      <c r="D373" s="455"/>
      <c r="E373" s="455" t="s">
        <v>1088</v>
      </c>
      <c r="F373" s="455"/>
      <c r="G373" s="988" t="s">
        <v>642</v>
      </c>
      <c r="H373" s="455" t="s">
        <v>813</v>
      </c>
      <c r="I373" s="455"/>
      <c r="J373" s="455"/>
      <c r="K373" s="455" t="s">
        <v>265</v>
      </c>
      <c r="L373" s="455"/>
      <c r="M373" s="528" t="str">
        <f t="shared" si="5"/>
        <v/>
      </c>
    </row>
    <row r="374" spans="1:13">
      <c r="A374" s="455" t="s">
        <v>29</v>
      </c>
      <c r="B374" s="455" t="s">
        <v>648</v>
      </c>
      <c r="C374" s="455" t="s">
        <v>41</v>
      </c>
      <c r="D374" s="455"/>
      <c r="E374" s="455" t="s">
        <v>1089</v>
      </c>
      <c r="F374" s="455"/>
      <c r="G374" s="988" t="s">
        <v>642</v>
      </c>
      <c r="H374" s="455" t="s">
        <v>813</v>
      </c>
      <c r="I374" s="455"/>
      <c r="J374" s="455"/>
      <c r="K374" s="455" t="s">
        <v>265</v>
      </c>
      <c r="L374" s="455"/>
      <c r="M374" s="528" t="str">
        <f t="shared" si="5"/>
        <v/>
      </c>
    </row>
    <row r="375" spans="1:13">
      <c r="A375" s="455" t="s">
        <v>29</v>
      </c>
      <c r="B375" s="455" t="s">
        <v>648</v>
      </c>
      <c r="C375" s="455" t="s">
        <v>41</v>
      </c>
      <c r="D375" s="455"/>
      <c r="E375" s="455" t="s">
        <v>1090</v>
      </c>
      <c r="F375" s="455"/>
      <c r="G375" s="988" t="s">
        <v>642</v>
      </c>
      <c r="H375" s="455" t="s">
        <v>813</v>
      </c>
      <c r="I375" s="455"/>
      <c r="J375" s="455"/>
      <c r="K375" s="455" t="s">
        <v>265</v>
      </c>
      <c r="L375" s="455"/>
      <c r="M375" s="528" t="str">
        <f t="shared" si="5"/>
        <v/>
      </c>
    </row>
    <row r="376" spans="1:13">
      <c r="A376" s="455" t="s">
        <v>29</v>
      </c>
      <c r="B376" s="455" t="s">
        <v>648</v>
      </c>
      <c r="C376" s="455" t="s">
        <v>41</v>
      </c>
      <c r="D376" s="455"/>
      <c r="E376" s="455" t="s">
        <v>1091</v>
      </c>
      <c r="F376" s="455"/>
      <c r="G376" s="988" t="s">
        <v>642</v>
      </c>
      <c r="H376" s="455" t="s">
        <v>813</v>
      </c>
      <c r="I376" s="455"/>
      <c r="J376" s="455"/>
      <c r="K376" s="455" t="s">
        <v>265</v>
      </c>
      <c r="L376" s="455"/>
      <c r="M376" s="528" t="str">
        <f t="shared" si="5"/>
        <v/>
      </c>
    </row>
    <row r="377" spans="1:13">
      <c r="A377" s="455" t="s">
        <v>29</v>
      </c>
      <c r="B377" s="455" t="s">
        <v>648</v>
      </c>
      <c r="C377" s="455" t="s">
        <v>41</v>
      </c>
      <c r="D377" s="455"/>
      <c r="E377" s="455" t="s">
        <v>1092</v>
      </c>
      <c r="F377" s="455"/>
      <c r="G377" s="988" t="s">
        <v>642</v>
      </c>
      <c r="H377" s="455" t="s">
        <v>813</v>
      </c>
      <c r="I377" s="455"/>
      <c r="J377" s="455"/>
      <c r="K377" s="455" t="s">
        <v>265</v>
      </c>
      <c r="L377" s="455"/>
      <c r="M377" s="528" t="str">
        <f t="shared" si="5"/>
        <v/>
      </c>
    </row>
    <row r="378" spans="1:13">
      <c r="A378" s="457" t="s">
        <v>29</v>
      </c>
      <c r="B378" s="457" t="s">
        <v>648</v>
      </c>
      <c r="C378" s="457" t="s">
        <v>41</v>
      </c>
      <c r="D378" s="457"/>
      <c r="E378" s="457" t="s">
        <v>1093</v>
      </c>
      <c r="F378" s="457"/>
      <c r="G378" s="458" t="s">
        <v>642</v>
      </c>
      <c r="H378" s="457" t="s">
        <v>813</v>
      </c>
      <c r="I378" s="457"/>
      <c r="J378" s="457"/>
      <c r="K378" s="457" t="s">
        <v>265</v>
      </c>
      <c r="L378" s="457"/>
      <c r="M378" s="528" t="str">
        <f t="shared" si="5"/>
        <v/>
      </c>
    </row>
    <row r="379" spans="1:13">
      <c r="A379" s="982" t="s">
        <v>637</v>
      </c>
      <c r="B379" s="982" t="s">
        <v>638</v>
      </c>
      <c r="C379" s="446" t="s">
        <v>401</v>
      </c>
      <c r="D379" s="446" t="s">
        <v>1094</v>
      </c>
      <c r="E379" s="446" t="s">
        <v>1095</v>
      </c>
      <c r="F379" s="446" t="s">
        <v>401</v>
      </c>
      <c r="G379" s="983" t="s">
        <v>642</v>
      </c>
      <c r="H379" s="446" t="s">
        <v>1096</v>
      </c>
      <c r="I379" s="983" t="s">
        <v>682</v>
      </c>
      <c r="J379" s="446" t="s">
        <v>645</v>
      </c>
      <c r="K379" s="446" t="s">
        <v>265</v>
      </c>
      <c r="L379" s="446" t="s">
        <v>646</v>
      </c>
      <c r="M379" s="528" t="str">
        <f t="shared" si="5"/>
        <v/>
      </c>
    </row>
    <row r="380" spans="1:13">
      <c r="A380" s="448" t="s">
        <v>647</v>
      </c>
      <c r="B380" s="448" t="s">
        <v>648</v>
      </c>
      <c r="C380" s="459" t="s">
        <v>401</v>
      </c>
      <c r="D380" s="448"/>
      <c r="E380" s="459" t="s">
        <v>1098</v>
      </c>
      <c r="F380" s="448"/>
      <c r="G380" s="984" t="s">
        <v>642</v>
      </c>
      <c r="H380" s="459" t="s">
        <v>1096</v>
      </c>
      <c r="I380" s="448"/>
      <c r="J380" s="448"/>
      <c r="K380" s="459" t="s">
        <v>265</v>
      </c>
      <c r="L380" s="448"/>
      <c r="M380" s="528" t="str">
        <f t="shared" si="5"/>
        <v/>
      </c>
    </row>
    <row r="381" spans="1:13">
      <c r="A381" s="448" t="s">
        <v>647</v>
      </c>
      <c r="B381" s="448" t="s">
        <v>648</v>
      </c>
      <c r="C381" s="459" t="s">
        <v>401</v>
      </c>
      <c r="D381" s="448"/>
      <c r="E381" s="459" t="s">
        <v>1099</v>
      </c>
      <c r="F381" s="448"/>
      <c r="G381" s="984" t="s">
        <v>642</v>
      </c>
      <c r="H381" s="459" t="s">
        <v>1096</v>
      </c>
      <c r="I381" s="448"/>
      <c r="J381" s="448"/>
      <c r="K381" s="459" t="s">
        <v>265</v>
      </c>
      <c r="L381" s="448"/>
      <c r="M381" s="528" t="str">
        <f t="shared" si="5"/>
        <v/>
      </c>
    </row>
    <row r="382" spans="1:13">
      <c r="A382" s="448" t="s">
        <v>647</v>
      </c>
      <c r="B382" s="448" t="s">
        <v>648</v>
      </c>
      <c r="C382" s="459" t="s">
        <v>401</v>
      </c>
      <c r="D382" s="448"/>
      <c r="E382" s="459" t="s">
        <v>1100</v>
      </c>
      <c r="F382" s="448"/>
      <c r="G382" s="984" t="s">
        <v>642</v>
      </c>
      <c r="H382" s="459" t="s">
        <v>1096</v>
      </c>
      <c r="I382" s="448"/>
      <c r="J382" s="448"/>
      <c r="K382" s="459" t="s">
        <v>265</v>
      </c>
      <c r="L382" s="448"/>
      <c r="M382" s="528" t="str">
        <f t="shared" si="5"/>
        <v/>
      </c>
    </row>
    <row r="383" spans="1:13">
      <c r="A383" s="448" t="s">
        <v>647</v>
      </c>
      <c r="B383" s="448" t="s">
        <v>648</v>
      </c>
      <c r="C383" s="459" t="s">
        <v>401</v>
      </c>
      <c r="D383" s="448"/>
      <c r="E383" s="459" t="s">
        <v>1101</v>
      </c>
      <c r="F383" s="448"/>
      <c r="G383" s="984" t="s">
        <v>642</v>
      </c>
      <c r="H383" s="459" t="s">
        <v>1096</v>
      </c>
      <c r="I383" s="448"/>
      <c r="J383" s="448"/>
      <c r="K383" s="459" t="s">
        <v>265</v>
      </c>
      <c r="L383" s="448"/>
      <c r="M383" s="528" t="str">
        <f t="shared" si="5"/>
        <v/>
      </c>
    </row>
    <row r="384" spans="1:13">
      <c r="A384" s="448" t="s">
        <v>647</v>
      </c>
      <c r="B384" s="448" t="s">
        <v>648</v>
      </c>
      <c r="C384" s="459" t="s">
        <v>401</v>
      </c>
      <c r="D384" s="448"/>
      <c r="E384" s="459" t="s">
        <v>1102</v>
      </c>
      <c r="F384" s="448"/>
      <c r="G384" s="984" t="s">
        <v>642</v>
      </c>
      <c r="H384" s="459" t="s">
        <v>1096</v>
      </c>
      <c r="I384" s="448"/>
      <c r="J384" s="448"/>
      <c r="K384" s="459" t="s">
        <v>265</v>
      </c>
      <c r="L384" s="448"/>
      <c r="M384" s="528" t="str">
        <f t="shared" si="5"/>
        <v/>
      </c>
    </row>
    <row r="385" spans="1:13">
      <c r="A385" s="448" t="s">
        <v>647</v>
      </c>
      <c r="B385" s="448" t="s">
        <v>648</v>
      </c>
      <c r="C385" s="459" t="s">
        <v>401</v>
      </c>
      <c r="D385" s="448"/>
      <c r="E385" s="459" t="s">
        <v>1103</v>
      </c>
      <c r="F385" s="448"/>
      <c r="G385" s="984" t="s">
        <v>642</v>
      </c>
      <c r="H385" s="459" t="s">
        <v>1096</v>
      </c>
      <c r="I385" s="448"/>
      <c r="J385" s="448"/>
      <c r="K385" s="459" t="s">
        <v>265</v>
      </c>
      <c r="L385" s="448"/>
      <c r="M385" s="528" t="str">
        <f t="shared" si="5"/>
        <v/>
      </c>
    </row>
    <row r="386" spans="1:13">
      <c r="A386" s="448" t="s">
        <v>647</v>
      </c>
      <c r="B386" s="448" t="s">
        <v>648</v>
      </c>
      <c r="C386" s="459" t="s">
        <v>401</v>
      </c>
      <c r="D386" s="448"/>
      <c r="E386" s="459" t="s">
        <v>1104</v>
      </c>
      <c r="F386" s="448"/>
      <c r="G386" s="984" t="s">
        <v>642</v>
      </c>
      <c r="H386" s="459" t="s">
        <v>1096</v>
      </c>
      <c r="I386" s="448"/>
      <c r="J386" s="448"/>
      <c r="K386" s="459" t="s">
        <v>265</v>
      </c>
      <c r="L386" s="448"/>
      <c r="M386" s="528" t="str">
        <f t="shared" si="5"/>
        <v/>
      </c>
    </row>
    <row r="387" spans="1:13">
      <c r="A387" s="448" t="s">
        <v>647</v>
      </c>
      <c r="B387" s="448" t="s">
        <v>648</v>
      </c>
      <c r="C387" s="459" t="s">
        <v>401</v>
      </c>
      <c r="D387" s="448"/>
      <c r="E387" s="459" t="s">
        <v>1105</v>
      </c>
      <c r="F387" s="448"/>
      <c r="G387" s="984" t="s">
        <v>642</v>
      </c>
      <c r="H387" s="459" t="s">
        <v>1096</v>
      </c>
      <c r="I387" s="448"/>
      <c r="J387" s="448"/>
      <c r="K387" s="459" t="s">
        <v>265</v>
      </c>
      <c r="L387" s="448"/>
      <c r="M387" s="528" t="str">
        <f t="shared" ref="M387:M450" si="6">IF(RIGHT(TEXT(E387,""),4)="ACT1","Remove","")</f>
        <v/>
      </c>
    </row>
    <row r="388" spans="1:13">
      <c r="A388" s="448" t="s">
        <v>647</v>
      </c>
      <c r="B388" s="448" t="s">
        <v>648</v>
      </c>
      <c r="C388" s="459" t="s">
        <v>401</v>
      </c>
      <c r="D388" s="448"/>
      <c r="E388" s="459" t="s">
        <v>1106</v>
      </c>
      <c r="F388" s="448"/>
      <c r="G388" s="984" t="s">
        <v>642</v>
      </c>
      <c r="H388" s="459" t="s">
        <v>1096</v>
      </c>
      <c r="I388" s="448"/>
      <c r="J388" s="448"/>
      <c r="K388" s="459" t="s">
        <v>265</v>
      </c>
      <c r="L388" s="448"/>
      <c r="M388" s="528" t="str">
        <f t="shared" si="6"/>
        <v/>
      </c>
    </row>
    <row r="389" spans="1:13">
      <c r="A389" s="448" t="s">
        <v>647</v>
      </c>
      <c r="B389" s="448" t="s">
        <v>648</v>
      </c>
      <c r="C389" s="459" t="s">
        <v>401</v>
      </c>
      <c r="D389" s="448"/>
      <c r="E389" s="459" t="s">
        <v>1107</v>
      </c>
      <c r="F389" s="448"/>
      <c r="G389" s="984" t="s">
        <v>642</v>
      </c>
      <c r="H389" s="459" t="s">
        <v>1096</v>
      </c>
      <c r="I389" s="448"/>
      <c r="J389" s="448"/>
      <c r="K389" s="459" t="s">
        <v>265</v>
      </c>
      <c r="L389" s="448"/>
      <c r="M389" s="528" t="str">
        <f t="shared" si="6"/>
        <v/>
      </c>
    </row>
    <row r="390" spans="1:13">
      <c r="A390" s="448" t="s">
        <v>647</v>
      </c>
      <c r="B390" s="448" t="s">
        <v>648</v>
      </c>
      <c r="C390" s="459" t="s">
        <v>401</v>
      </c>
      <c r="D390" s="448"/>
      <c r="E390" s="459" t="s">
        <v>1108</v>
      </c>
      <c r="F390" s="448"/>
      <c r="G390" s="984" t="s">
        <v>642</v>
      </c>
      <c r="H390" s="459" t="s">
        <v>1096</v>
      </c>
      <c r="I390" s="448"/>
      <c r="J390" s="448"/>
      <c r="K390" s="459" t="s">
        <v>265</v>
      </c>
      <c r="L390" s="448"/>
      <c r="M390" s="528" t="str">
        <f t="shared" si="6"/>
        <v/>
      </c>
    </row>
    <row r="391" spans="1:13">
      <c r="A391" s="501" t="s">
        <v>647</v>
      </c>
      <c r="B391" s="501" t="s">
        <v>648</v>
      </c>
      <c r="C391" s="452" t="s">
        <v>401</v>
      </c>
      <c r="D391" s="501"/>
      <c r="E391" s="452" t="s">
        <v>1109</v>
      </c>
      <c r="F391" s="501"/>
      <c r="G391" s="451" t="s">
        <v>642</v>
      </c>
      <c r="H391" s="452" t="s">
        <v>1096</v>
      </c>
      <c r="I391" s="501"/>
      <c r="J391" s="501"/>
      <c r="K391" s="452" t="s">
        <v>265</v>
      </c>
      <c r="L391" s="501"/>
      <c r="M391" s="528" t="str">
        <f t="shared" si="6"/>
        <v/>
      </c>
    </row>
    <row r="392" spans="1:13">
      <c r="A392" s="982" t="s">
        <v>637</v>
      </c>
      <c r="B392" s="982" t="s">
        <v>638</v>
      </c>
      <c r="C392" s="446" t="s">
        <v>606</v>
      </c>
      <c r="D392" s="446" t="s">
        <v>1110</v>
      </c>
      <c r="E392" s="446" t="s">
        <v>1111</v>
      </c>
      <c r="F392" s="446" t="s">
        <v>606</v>
      </c>
      <c r="G392" s="983" t="s">
        <v>642</v>
      </c>
      <c r="H392" s="446" t="s">
        <v>1112</v>
      </c>
      <c r="I392" s="983" t="s">
        <v>682</v>
      </c>
      <c r="J392" s="446" t="s">
        <v>645</v>
      </c>
      <c r="K392" s="446" t="s">
        <v>265</v>
      </c>
      <c r="L392" s="446" t="s">
        <v>646</v>
      </c>
      <c r="M392" s="528" t="str">
        <f t="shared" si="6"/>
        <v/>
      </c>
    </row>
    <row r="393" spans="1:13">
      <c r="A393" s="448" t="s">
        <v>647</v>
      </c>
      <c r="B393" s="448" t="s">
        <v>648</v>
      </c>
      <c r="C393" s="459" t="s">
        <v>606</v>
      </c>
      <c r="D393" s="448"/>
      <c r="E393" s="459" t="s">
        <v>1114</v>
      </c>
      <c r="F393" s="448"/>
      <c r="G393" s="984" t="s">
        <v>642</v>
      </c>
      <c r="H393" s="459" t="s">
        <v>1112</v>
      </c>
      <c r="I393" s="448"/>
      <c r="J393" s="448"/>
      <c r="K393" s="459" t="s">
        <v>265</v>
      </c>
      <c r="L393" s="448"/>
      <c r="M393" s="528" t="str">
        <f t="shared" si="6"/>
        <v/>
      </c>
    </row>
    <row r="394" spans="1:13">
      <c r="A394" s="448" t="s">
        <v>647</v>
      </c>
      <c r="B394" s="448" t="s">
        <v>648</v>
      </c>
      <c r="C394" s="459" t="s">
        <v>606</v>
      </c>
      <c r="D394" s="448"/>
      <c r="E394" s="459" t="s">
        <v>1115</v>
      </c>
      <c r="F394" s="448"/>
      <c r="G394" s="984" t="s">
        <v>642</v>
      </c>
      <c r="H394" s="459" t="s">
        <v>1112</v>
      </c>
      <c r="I394" s="448"/>
      <c r="J394" s="448"/>
      <c r="K394" s="459" t="s">
        <v>265</v>
      </c>
      <c r="L394" s="448"/>
      <c r="M394" s="528" t="str">
        <f t="shared" si="6"/>
        <v/>
      </c>
    </row>
    <row r="395" spans="1:13">
      <c r="A395" s="448" t="s">
        <v>647</v>
      </c>
      <c r="B395" s="448" t="s">
        <v>648</v>
      </c>
      <c r="C395" s="459" t="s">
        <v>606</v>
      </c>
      <c r="D395" s="448"/>
      <c r="E395" s="459" t="s">
        <v>1116</v>
      </c>
      <c r="F395" s="448"/>
      <c r="G395" s="984" t="s">
        <v>642</v>
      </c>
      <c r="H395" s="459" t="s">
        <v>1112</v>
      </c>
      <c r="I395" s="448"/>
      <c r="J395" s="448"/>
      <c r="K395" s="459" t="s">
        <v>265</v>
      </c>
      <c r="L395" s="448"/>
      <c r="M395" s="528" t="str">
        <f t="shared" si="6"/>
        <v/>
      </c>
    </row>
    <row r="396" spans="1:13">
      <c r="A396" s="448" t="s">
        <v>647</v>
      </c>
      <c r="B396" s="448" t="s">
        <v>648</v>
      </c>
      <c r="C396" s="459" t="s">
        <v>606</v>
      </c>
      <c r="D396" s="448"/>
      <c r="E396" s="459" t="s">
        <v>1117</v>
      </c>
      <c r="F396" s="448"/>
      <c r="G396" s="984" t="s">
        <v>642</v>
      </c>
      <c r="H396" s="459" t="s">
        <v>1112</v>
      </c>
      <c r="I396" s="448"/>
      <c r="J396" s="448"/>
      <c r="K396" s="459" t="s">
        <v>265</v>
      </c>
      <c r="L396" s="448"/>
      <c r="M396" s="528" t="str">
        <f t="shared" si="6"/>
        <v/>
      </c>
    </row>
    <row r="397" spans="1:13">
      <c r="A397" s="448" t="s">
        <v>647</v>
      </c>
      <c r="B397" s="448" t="s">
        <v>648</v>
      </c>
      <c r="C397" s="459" t="s">
        <v>606</v>
      </c>
      <c r="D397" s="448"/>
      <c r="E397" s="459" t="s">
        <v>1118</v>
      </c>
      <c r="F397" s="448"/>
      <c r="G397" s="984" t="s">
        <v>642</v>
      </c>
      <c r="H397" s="459" t="s">
        <v>1112</v>
      </c>
      <c r="I397" s="448"/>
      <c r="J397" s="448"/>
      <c r="K397" s="459" t="s">
        <v>265</v>
      </c>
      <c r="L397" s="448"/>
      <c r="M397" s="528" t="str">
        <f t="shared" si="6"/>
        <v/>
      </c>
    </row>
    <row r="398" spans="1:13">
      <c r="A398" s="448" t="s">
        <v>647</v>
      </c>
      <c r="B398" s="448" t="s">
        <v>648</v>
      </c>
      <c r="C398" s="459" t="s">
        <v>606</v>
      </c>
      <c r="D398" s="448"/>
      <c r="E398" s="459" t="s">
        <v>1119</v>
      </c>
      <c r="F398" s="448"/>
      <c r="G398" s="984" t="s">
        <v>642</v>
      </c>
      <c r="H398" s="459" t="s">
        <v>1112</v>
      </c>
      <c r="I398" s="448"/>
      <c r="J398" s="448"/>
      <c r="K398" s="459" t="s">
        <v>265</v>
      </c>
      <c r="L398" s="448"/>
      <c r="M398" s="528" t="str">
        <f t="shared" si="6"/>
        <v/>
      </c>
    </row>
    <row r="399" spans="1:13">
      <c r="A399" s="448" t="s">
        <v>647</v>
      </c>
      <c r="B399" s="448" t="s">
        <v>648</v>
      </c>
      <c r="C399" s="459" t="s">
        <v>606</v>
      </c>
      <c r="D399" s="448"/>
      <c r="E399" s="459" t="s">
        <v>1120</v>
      </c>
      <c r="F399" s="448"/>
      <c r="G399" s="984" t="s">
        <v>642</v>
      </c>
      <c r="H399" s="459" t="s">
        <v>1112</v>
      </c>
      <c r="I399" s="448"/>
      <c r="J399" s="448"/>
      <c r="K399" s="459" t="s">
        <v>265</v>
      </c>
      <c r="L399" s="448"/>
      <c r="M399" s="528" t="str">
        <f t="shared" si="6"/>
        <v/>
      </c>
    </row>
    <row r="400" spans="1:13">
      <c r="A400" s="448" t="s">
        <v>647</v>
      </c>
      <c r="B400" s="448" t="s">
        <v>648</v>
      </c>
      <c r="C400" s="459" t="s">
        <v>606</v>
      </c>
      <c r="D400" s="448"/>
      <c r="E400" s="459" t="s">
        <v>1121</v>
      </c>
      <c r="F400" s="448"/>
      <c r="G400" s="984" t="s">
        <v>642</v>
      </c>
      <c r="H400" s="459" t="s">
        <v>1112</v>
      </c>
      <c r="I400" s="448"/>
      <c r="J400" s="448"/>
      <c r="K400" s="459" t="s">
        <v>265</v>
      </c>
      <c r="L400" s="448"/>
      <c r="M400" s="528" t="str">
        <f t="shared" si="6"/>
        <v/>
      </c>
    </row>
    <row r="401" spans="1:13">
      <c r="A401" s="448" t="s">
        <v>647</v>
      </c>
      <c r="B401" s="448" t="s">
        <v>648</v>
      </c>
      <c r="C401" s="459" t="s">
        <v>606</v>
      </c>
      <c r="D401" s="448"/>
      <c r="E401" s="459" t="s">
        <v>1122</v>
      </c>
      <c r="F401" s="448"/>
      <c r="G401" s="984" t="s">
        <v>642</v>
      </c>
      <c r="H401" s="459" t="s">
        <v>1112</v>
      </c>
      <c r="I401" s="448"/>
      <c r="J401" s="448"/>
      <c r="K401" s="459" t="s">
        <v>265</v>
      </c>
      <c r="L401" s="448"/>
      <c r="M401" s="528" t="str">
        <f t="shared" si="6"/>
        <v/>
      </c>
    </row>
    <row r="402" spans="1:13">
      <c r="A402" s="448" t="s">
        <v>647</v>
      </c>
      <c r="B402" s="448" t="s">
        <v>648</v>
      </c>
      <c r="C402" s="459" t="s">
        <v>606</v>
      </c>
      <c r="D402" s="448"/>
      <c r="E402" s="459" t="s">
        <v>1123</v>
      </c>
      <c r="F402" s="448"/>
      <c r="G402" s="984" t="s">
        <v>642</v>
      </c>
      <c r="H402" s="459" t="s">
        <v>1112</v>
      </c>
      <c r="I402" s="448"/>
      <c r="J402" s="448"/>
      <c r="K402" s="459" t="s">
        <v>265</v>
      </c>
      <c r="L402" s="448"/>
      <c r="M402" s="528" t="str">
        <f t="shared" si="6"/>
        <v/>
      </c>
    </row>
    <row r="403" spans="1:13">
      <c r="A403" s="448" t="s">
        <v>647</v>
      </c>
      <c r="B403" s="448" t="s">
        <v>648</v>
      </c>
      <c r="C403" s="459" t="s">
        <v>606</v>
      </c>
      <c r="D403" s="448"/>
      <c r="E403" s="459" t="s">
        <v>1124</v>
      </c>
      <c r="F403" s="448"/>
      <c r="G403" s="984" t="s">
        <v>642</v>
      </c>
      <c r="H403" s="459" t="s">
        <v>1112</v>
      </c>
      <c r="I403" s="448"/>
      <c r="J403" s="448"/>
      <c r="K403" s="459" t="s">
        <v>265</v>
      </c>
      <c r="L403" s="448"/>
      <c r="M403" s="528" t="str">
        <f t="shared" si="6"/>
        <v/>
      </c>
    </row>
    <row r="404" spans="1:13">
      <c r="A404" s="501" t="s">
        <v>647</v>
      </c>
      <c r="B404" s="501" t="s">
        <v>648</v>
      </c>
      <c r="C404" s="452" t="s">
        <v>606</v>
      </c>
      <c r="D404" s="501"/>
      <c r="E404" s="452" t="s">
        <v>1125</v>
      </c>
      <c r="F404" s="501"/>
      <c r="G404" s="451" t="s">
        <v>642</v>
      </c>
      <c r="H404" s="452" t="s">
        <v>1112</v>
      </c>
      <c r="I404" s="501"/>
      <c r="J404" s="501"/>
      <c r="K404" s="452" t="s">
        <v>265</v>
      </c>
      <c r="L404" s="501"/>
      <c r="M404" s="528" t="str">
        <f t="shared" si="6"/>
        <v/>
      </c>
    </row>
    <row r="405" spans="1:13">
      <c r="A405" s="982" t="s">
        <v>637</v>
      </c>
      <c r="B405" s="982" t="s">
        <v>638</v>
      </c>
      <c r="C405" s="446" t="s">
        <v>607</v>
      </c>
      <c r="D405" s="446" t="s">
        <v>1126</v>
      </c>
      <c r="E405" s="446" t="s">
        <v>1127</v>
      </c>
      <c r="F405" s="446" t="s">
        <v>607</v>
      </c>
      <c r="G405" s="983" t="s">
        <v>642</v>
      </c>
      <c r="H405" s="446" t="s">
        <v>1128</v>
      </c>
      <c r="I405" s="983" t="s">
        <v>682</v>
      </c>
      <c r="J405" s="446" t="s">
        <v>645</v>
      </c>
      <c r="K405" s="446" t="s">
        <v>265</v>
      </c>
      <c r="L405" s="446" t="s">
        <v>646</v>
      </c>
      <c r="M405" s="528" t="str">
        <f t="shared" si="6"/>
        <v/>
      </c>
    </row>
    <row r="406" spans="1:13">
      <c r="A406" s="448" t="s">
        <v>647</v>
      </c>
      <c r="B406" s="448" t="s">
        <v>648</v>
      </c>
      <c r="C406" s="459" t="s">
        <v>607</v>
      </c>
      <c r="D406" s="448"/>
      <c r="E406" s="459" t="s">
        <v>1130</v>
      </c>
      <c r="F406" s="448"/>
      <c r="G406" s="984" t="s">
        <v>642</v>
      </c>
      <c r="H406" s="459" t="s">
        <v>1128</v>
      </c>
      <c r="I406" s="448"/>
      <c r="J406" s="448"/>
      <c r="K406" s="459" t="s">
        <v>265</v>
      </c>
      <c r="L406" s="448"/>
      <c r="M406" s="528" t="str">
        <f t="shared" si="6"/>
        <v/>
      </c>
    </row>
    <row r="407" spans="1:13">
      <c r="A407" s="448" t="s">
        <v>647</v>
      </c>
      <c r="B407" s="448" t="s">
        <v>648</v>
      </c>
      <c r="C407" s="459" t="s">
        <v>607</v>
      </c>
      <c r="D407" s="448"/>
      <c r="E407" s="459" t="s">
        <v>1131</v>
      </c>
      <c r="F407" s="448"/>
      <c r="G407" s="984" t="s">
        <v>642</v>
      </c>
      <c r="H407" s="459" t="s">
        <v>1128</v>
      </c>
      <c r="I407" s="448"/>
      <c r="J407" s="448"/>
      <c r="K407" s="459" t="s">
        <v>265</v>
      </c>
      <c r="L407" s="448"/>
      <c r="M407" s="528" t="str">
        <f t="shared" si="6"/>
        <v/>
      </c>
    </row>
    <row r="408" spans="1:13">
      <c r="A408" s="448" t="s">
        <v>647</v>
      </c>
      <c r="B408" s="448" t="s">
        <v>648</v>
      </c>
      <c r="C408" s="459" t="s">
        <v>607</v>
      </c>
      <c r="D408" s="448"/>
      <c r="E408" s="459" t="s">
        <v>1132</v>
      </c>
      <c r="F408" s="448"/>
      <c r="G408" s="984" t="s">
        <v>642</v>
      </c>
      <c r="H408" s="459" t="s">
        <v>1128</v>
      </c>
      <c r="I408" s="448"/>
      <c r="J408" s="448"/>
      <c r="K408" s="459" t="s">
        <v>265</v>
      </c>
      <c r="L408" s="448"/>
      <c r="M408" s="528" t="str">
        <f t="shared" si="6"/>
        <v/>
      </c>
    </row>
    <row r="409" spans="1:13">
      <c r="A409" s="448" t="s">
        <v>647</v>
      </c>
      <c r="B409" s="448" t="s">
        <v>648</v>
      </c>
      <c r="C409" s="459" t="s">
        <v>607</v>
      </c>
      <c r="D409" s="448"/>
      <c r="E409" s="459" t="s">
        <v>1133</v>
      </c>
      <c r="F409" s="448"/>
      <c r="G409" s="984" t="s">
        <v>642</v>
      </c>
      <c r="H409" s="459" t="s">
        <v>1128</v>
      </c>
      <c r="I409" s="448"/>
      <c r="J409" s="448"/>
      <c r="K409" s="459" t="s">
        <v>265</v>
      </c>
      <c r="L409" s="448"/>
      <c r="M409" s="528" t="str">
        <f t="shared" si="6"/>
        <v/>
      </c>
    </row>
    <row r="410" spans="1:13">
      <c r="A410" s="448" t="s">
        <v>647</v>
      </c>
      <c r="B410" s="448" t="s">
        <v>648</v>
      </c>
      <c r="C410" s="459" t="s">
        <v>607</v>
      </c>
      <c r="D410" s="448"/>
      <c r="E410" s="459" t="s">
        <v>1134</v>
      </c>
      <c r="F410" s="448"/>
      <c r="G410" s="984" t="s">
        <v>642</v>
      </c>
      <c r="H410" s="459" t="s">
        <v>1128</v>
      </c>
      <c r="I410" s="448"/>
      <c r="J410" s="448"/>
      <c r="K410" s="459" t="s">
        <v>265</v>
      </c>
      <c r="L410" s="448"/>
      <c r="M410" s="528" t="str">
        <f t="shared" si="6"/>
        <v/>
      </c>
    </row>
    <row r="411" spans="1:13">
      <c r="A411" s="448" t="s">
        <v>647</v>
      </c>
      <c r="B411" s="448" t="s">
        <v>648</v>
      </c>
      <c r="C411" s="459" t="s">
        <v>607</v>
      </c>
      <c r="D411" s="448"/>
      <c r="E411" s="459" t="s">
        <v>1135</v>
      </c>
      <c r="F411" s="448"/>
      <c r="G411" s="984" t="s">
        <v>642</v>
      </c>
      <c r="H411" s="459" t="s">
        <v>1128</v>
      </c>
      <c r="I411" s="448"/>
      <c r="J411" s="448"/>
      <c r="K411" s="459" t="s">
        <v>265</v>
      </c>
      <c r="L411" s="448"/>
      <c r="M411" s="528" t="str">
        <f t="shared" si="6"/>
        <v/>
      </c>
    </row>
    <row r="412" spans="1:13">
      <c r="A412" s="448" t="s">
        <v>647</v>
      </c>
      <c r="B412" s="448" t="s">
        <v>648</v>
      </c>
      <c r="C412" s="459" t="s">
        <v>607</v>
      </c>
      <c r="D412" s="448"/>
      <c r="E412" s="459" t="s">
        <v>1136</v>
      </c>
      <c r="F412" s="448"/>
      <c r="G412" s="984" t="s">
        <v>642</v>
      </c>
      <c r="H412" s="459" t="s">
        <v>1128</v>
      </c>
      <c r="I412" s="448"/>
      <c r="J412" s="448"/>
      <c r="K412" s="459" t="s">
        <v>265</v>
      </c>
      <c r="L412" s="448"/>
      <c r="M412" s="528" t="str">
        <f t="shared" si="6"/>
        <v/>
      </c>
    </row>
    <row r="413" spans="1:13">
      <c r="A413" s="448" t="s">
        <v>647</v>
      </c>
      <c r="B413" s="448" t="s">
        <v>648</v>
      </c>
      <c r="C413" s="459" t="s">
        <v>607</v>
      </c>
      <c r="D413" s="448"/>
      <c r="E413" s="459" t="s">
        <v>1137</v>
      </c>
      <c r="F413" s="448"/>
      <c r="G413" s="984" t="s">
        <v>642</v>
      </c>
      <c r="H413" s="459" t="s">
        <v>1128</v>
      </c>
      <c r="I413" s="448"/>
      <c r="J413" s="448"/>
      <c r="K413" s="459" t="s">
        <v>265</v>
      </c>
      <c r="L413" s="448"/>
      <c r="M413" s="528" t="str">
        <f t="shared" si="6"/>
        <v/>
      </c>
    </row>
    <row r="414" spans="1:13">
      <c r="A414" s="448" t="s">
        <v>647</v>
      </c>
      <c r="B414" s="448" t="s">
        <v>648</v>
      </c>
      <c r="C414" s="459" t="s">
        <v>607</v>
      </c>
      <c r="D414" s="448"/>
      <c r="E414" s="459" t="s">
        <v>1138</v>
      </c>
      <c r="F414" s="448"/>
      <c r="G414" s="984" t="s">
        <v>642</v>
      </c>
      <c r="H414" s="459" t="s">
        <v>1128</v>
      </c>
      <c r="I414" s="448"/>
      <c r="J414" s="448"/>
      <c r="K414" s="459" t="s">
        <v>265</v>
      </c>
      <c r="L414" s="448"/>
      <c r="M414" s="528" t="str">
        <f t="shared" si="6"/>
        <v/>
      </c>
    </row>
    <row r="415" spans="1:13">
      <c r="A415" s="448" t="s">
        <v>647</v>
      </c>
      <c r="B415" s="448" t="s">
        <v>648</v>
      </c>
      <c r="C415" s="459" t="s">
        <v>607</v>
      </c>
      <c r="D415" s="448"/>
      <c r="E415" s="459" t="s">
        <v>1139</v>
      </c>
      <c r="F415" s="448"/>
      <c r="G415" s="984" t="s">
        <v>642</v>
      </c>
      <c r="H415" s="459" t="s">
        <v>1128</v>
      </c>
      <c r="I415" s="448"/>
      <c r="J415" s="448"/>
      <c r="K415" s="459" t="s">
        <v>265</v>
      </c>
      <c r="L415" s="448"/>
      <c r="M415" s="528" t="str">
        <f t="shared" si="6"/>
        <v/>
      </c>
    </row>
    <row r="416" spans="1:13">
      <c r="A416" s="448" t="s">
        <v>647</v>
      </c>
      <c r="B416" s="448" t="s">
        <v>648</v>
      </c>
      <c r="C416" s="459" t="s">
        <v>607</v>
      </c>
      <c r="D416" s="448"/>
      <c r="E416" s="459" t="s">
        <v>1140</v>
      </c>
      <c r="F416" s="448"/>
      <c r="G416" s="984" t="s">
        <v>642</v>
      </c>
      <c r="H416" s="459" t="s">
        <v>1128</v>
      </c>
      <c r="I416" s="448"/>
      <c r="J416" s="448"/>
      <c r="K416" s="459" t="s">
        <v>265</v>
      </c>
      <c r="L416" s="448"/>
      <c r="M416" s="528" t="str">
        <f t="shared" si="6"/>
        <v/>
      </c>
    </row>
    <row r="417" spans="1:13">
      <c r="A417" s="501" t="s">
        <v>647</v>
      </c>
      <c r="B417" s="501" t="s">
        <v>648</v>
      </c>
      <c r="C417" s="452" t="s">
        <v>607</v>
      </c>
      <c r="D417" s="501"/>
      <c r="E417" s="452" t="s">
        <v>1141</v>
      </c>
      <c r="F417" s="501"/>
      <c r="G417" s="451" t="s">
        <v>642</v>
      </c>
      <c r="H417" s="452" t="s">
        <v>1128</v>
      </c>
      <c r="I417" s="501"/>
      <c r="J417" s="501"/>
      <c r="K417" s="452" t="s">
        <v>265</v>
      </c>
      <c r="L417" s="501"/>
      <c r="M417" s="528" t="str">
        <f t="shared" si="6"/>
        <v/>
      </c>
    </row>
    <row r="418" spans="1:13">
      <c r="A418" s="455" t="s">
        <v>637</v>
      </c>
      <c r="B418" s="987" t="s">
        <v>810</v>
      </c>
      <c r="C418" s="456" t="s">
        <v>340</v>
      </c>
      <c r="D418" s="455" t="s">
        <v>1142</v>
      </c>
      <c r="E418" s="455" t="s">
        <v>1143</v>
      </c>
      <c r="F418" s="455" t="s">
        <v>340</v>
      </c>
      <c r="G418" s="988" t="s">
        <v>642</v>
      </c>
      <c r="H418" s="455" t="s">
        <v>813</v>
      </c>
      <c r="I418" s="455" t="s">
        <v>682</v>
      </c>
      <c r="J418" s="455"/>
      <c r="K418" s="455" t="s">
        <v>265</v>
      </c>
      <c r="L418" s="455" t="s">
        <v>814</v>
      </c>
      <c r="M418" s="528" t="str">
        <f t="shared" si="6"/>
        <v/>
      </c>
    </row>
    <row r="419" spans="1:13">
      <c r="A419" s="455" t="s">
        <v>29</v>
      </c>
      <c r="B419" s="455" t="s">
        <v>648</v>
      </c>
      <c r="C419" s="455" t="s">
        <v>340</v>
      </c>
      <c r="D419" s="455"/>
      <c r="E419" s="455" t="s">
        <v>1145</v>
      </c>
      <c r="F419" s="455"/>
      <c r="G419" s="988" t="s">
        <v>642</v>
      </c>
      <c r="H419" s="455" t="s">
        <v>813</v>
      </c>
      <c r="I419" s="455"/>
      <c r="J419" s="455"/>
      <c r="K419" s="455" t="s">
        <v>265</v>
      </c>
      <c r="L419" s="455"/>
      <c r="M419" s="528" t="str">
        <f t="shared" si="6"/>
        <v/>
      </c>
    </row>
    <row r="420" spans="1:13">
      <c r="A420" s="455" t="s">
        <v>29</v>
      </c>
      <c r="B420" s="455" t="s">
        <v>648</v>
      </c>
      <c r="C420" s="455" t="s">
        <v>340</v>
      </c>
      <c r="D420" s="455"/>
      <c r="E420" s="455" t="s">
        <v>1146</v>
      </c>
      <c r="F420" s="455"/>
      <c r="G420" s="988" t="s">
        <v>642</v>
      </c>
      <c r="H420" s="455" t="s">
        <v>813</v>
      </c>
      <c r="I420" s="455"/>
      <c r="J420" s="455"/>
      <c r="K420" s="455" t="s">
        <v>265</v>
      </c>
      <c r="L420" s="455"/>
      <c r="M420" s="528" t="str">
        <f t="shared" si="6"/>
        <v/>
      </c>
    </row>
    <row r="421" spans="1:13">
      <c r="A421" s="455" t="s">
        <v>29</v>
      </c>
      <c r="B421" s="455" t="s">
        <v>648</v>
      </c>
      <c r="C421" s="455" t="s">
        <v>340</v>
      </c>
      <c r="D421" s="455"/>
      <c r="E421" s="455" t="s">
        <v>1147</v>
      </c>
      <c r="F421" s="455"/>
      <c r="G421" s="988" t="s">
        <v>642</v>
      </c>
      <c r="H421" s="455" t="s">
        <v>813</v>
      </c>
      <c r="I421" s="455"/>
      <c r="J421" s="455"/>
      <c r="K421" s="455" t="s">
        <v>265</v>
      </c>
      <c r="L421" s="455"/>
      <c r="M421" s="528" t="str">
        <f t="shared" si="6"/>
        <v/>
      </c>
    </row>
    <row r="422" spans="1:13">
      <c r="A422" s="455" t="s">
        <v>29</v>
      </c>
      <c r="B422" s="455" t="s">
        <v>648</v>
      </c>
      <c r="C422" s="455" t="s">
        <v>340</v>
      </c>
      <c r="D422" s="455"/>
      <c r="E422" s="455" t="s">
        <v>1148</v>
      </c>
      <c r="F422" s="455"/>
      <c r="G422" s="988" t="s">
        <v>642</v>
      </c>
      <c r="H422" s="455" t="s">
        <v>813</v>
      </c>
      <c r="I422" s="455"/>
      <c r="J422" s="455"/>
      <c r="K422" s="455" t="s">
        <v>265</v>
      </c>
      <c r="L422" s="455"/>
      <c r="M422" s="528" t="str">
        <f t="shared" si="6"/>
        <v/>
      </c>
    </row>
    <row r="423" spans="1:13">
      <c r="A423" s="455" t="s">
        <v>29</v>
      </c>
      <c r="B423" s="455" t="s">
        <v>648</v>
      </c>
      <c r="C423" s="455" t="s">
        <v>340</v>
      </c>
      <c r="D423" s="455"/>
      <c r="E423" s="455" t="s">
        <v>1149</v>
      </c>
      <c r="F423" s="455"/>
      <c r="G423" s="988" t="s">
        <v>642</v>
      </c>
      <c r="H423" s="455" t="s">
        <v>813</v>
      </c>
      <c r="I423" s="455"/>
      <c r="J423" s="455"/>
      <c r="K423" s="455" t="s">
        <v>265</v>
      </c>
      <c r="L423" s="455"/>
      <c r="M423" s="528" t="str">
        <f t="shared" si="6"/>
        <v/>
      </c>
    </row>
    <row r="424" spans="1:13">
      <c r="A424" s="455" t="s">
        <v>29</v>
      </c>
      <c r="B424" s="455" t="s">
        <v>648</v>
      </c>
      <c r="C424" s="455" t="s">
        <v>340</v>
      </c>
      <c r="D424" s="455"/>
      <c r="E424" s="455" t="s">
        <v>1150</v>
      </c>
      <c r="F424" s="455"/>
      <c r="G424" s="988" t="s">
        <v>642</v>
      </c>
      <c r="H424" s="455" t="s">
        <v>813</v>
      </c>
      <c r="I424" s="455"/>
      <c r="J424" s="455"/>
      <c r="K424" s="455" t="s">
        <v>265</v>
      </c>
      <c r="L424" s="455"/>
      <c r="M424" s="528" t="str">
        <f t="shared" si="6"/>
        <v/>
      </c>
    </row>
    <row r="425" spans="1:13">
      <c r="A425" s="455" t="s">
        <v>29</v>
      </c>
      <c r="B425" s="455" t="s">
        <v>648</v>
      </c>
      <c r="C425" s="455" t="s">
        <v>340</v>
      </c>
      <c r="D425" s="455"/>
      <c r="E425" s="455" t="s">
        <v>1151</v>
      </c>
      <c r="F425" s="455"/>
      <c r="G425" s="988" t="s">
        <v>642</v>
      </c>
      <c r="H425" s="455" t="s">
        <v>813</v>
      </c>
      <c r="I425" s="455"/>
      <c r="J425" s="455"/>
      <c r="K425" s="455" t="s">
        <v>265</v>
      </c>
      <c r="L425" s="455"/>
      <c r="M425" s="528" t="str">
        <f t="shared" si="6"/>
        <v/>
      </c>
    </row>
    <row r="426" spans="1:13">
      <c r="A426" s="455" t="s">
        <v>29</v>
      </c>
      <c r="B426" s="455" t="s">
        <v>648</v>
      </c>
      <c r="C426" s="455" t="s">
        <v>340</v>
      </c>
      <c r="D426" s="455"/>
      <c r="E426" s="455" t="s">
        <v>1152</v>
      </c>
      <c r="F426" s="455"/>
      <c r="G426" s="988" t="s">
        <v>642</v>
      </c>
      <c r="H426" s="455" t="s">
        <v>813</v>
      </c>
      <c r="I426" s="455"/>
      <c r="J426" s="455"/>
      <c r="K426" s="455" t="s">
        <v>265</v>
      </c>
      <c r="L426" s="455"/>
      <c r="M426" s="528" t="str">
        <f t="shared" si="6"/>
        <v/>
      </c>
    </row>
    <row r="427" spans="1:13">
      <c r="A427" s="455" t="s">
        <v>29</v>
      </c>
      <c r="B427" s="455" t="s">
        <v>648</v>
      </c>
      <c r="C427" s="455" t="s">
        <v>340</v>
      </c>
      <c r="D427" s="455"/>
      <c r="E427" s="455" t="s">
        <v>1153</v>
      </c>
      <c r="F427" s="455"/>
      <c r="G427" s="988" t="s">
        <v>642</v>
      </c>
      <c r="H427" s="455" t="s">
        <v>813</v>
      </c>
      <c r="I427" s="455"/>
      <c r="J427" s="455"/>
      <c r="K427" s="455" t="s">
        <v>265</v>
      </c>
      <c r="L427" s="455"/>
      <c r="M427" s="528" t="str">
        <f t="shared" si="6"/>
        <v/>
      </c>
    </row>
    <row r="428" spans="1:13">
      <c r="A428" s="455" t="s">
        <v>29</v>
      </c>
      <c r="B428" s="455" t="s">
        <v>648</v>
      </c>
      <c r="C428" s="455" t="s">
        <v>340</v>
      </c>
      <c r="D428" s="455"/>
      <c r="E428" s="455" t="s">
        <v>1154</v>
      </c>
      <c r="F428" s="455"/>
      <c r="G428" s="988" t="s">
        <v>642</v>
      </c>
      <c r="H428" s="455" t="s">
        <v>813</v>
      </c>
      <c r="I428" s="455"/>
      <c r="J428" s="455"/>
      <c r="K428" s="455" t="s">
        <v>265</v>
      </c>
      <c r="L428" s="455"/>
      <c r="M428" s="528" t="str">
        <f t="shared" si="6"/>
        <v/>
      </c>
    </row>
    <row r="429" spans="1:13">
      <c r="A429" s="455" t="s">
        <v>29</v>
      </c>
      <c r="B429" s="455" t="s">
        <v>648</v>
      </c>
      <c r="C429" s="455" t="s">
        <v>340</v>
      </c>
      <c r="D429" s="455"/>
      <c r="E429" s="455" t="s">
        <v>1155</v>
      </c>
      <c r="F429" s="455"/>
      <c r="G429" s="988" t="s">
        <v>642</v>
      </c>
      <c r="H429" s="455" t="s">
        <v>813</v>
      </c>
      <c r="I429" s="455"/>
      <c r="J429" s="455"/>
      <c r="K429" s="455" t="s">
        <v>265</v>
      </c>
      <c r="L429" s="455"/>
      <c r="M429" s="528" t="str">
        <f t="shared" si="6"/>
        <v/>
      </c>
    </row>
    <row r="430" spans="1:13">
      <c r="A430" s="457" t="s">
        <v>29</v>
      </c>
      <c r="B430" s="457" t="s">
        <v>648</v>
      </c>
      <c r="C430" s="457" t="s">
        <v>340</v>
      </c>
      <c r="D430" s="457"/>
      <c r="E430" s="457" t="s">
        <v>1156</v>
      </c>
      <c r="F430" s="457"/>
      <c r="G430" s="458" t="s">
        <v>642</v>
      </c>
      <c r="H430" s="457" t="s">
        <v>813</v>
      </c>
      <c r="I430" s="457"/>
      <c r="J430" s="457"/>
      <c r="K430" s="457" t="s">
        <v>265</v>
      </c>
      <c r="L430" s="457"/>
      <c r="M430" s="528" t="str">
        <f t="shared" si="6"/>
        <v/>
      </c>
    </row>
    <row r="431" spans="1:13">
      <c r="A431" s="455" t="s">
        <v>637</v>
      </c>
      <c r="B431" s="987" t="s">
        <v>810</v>
      </c>
      <c r="C431" s="456" t="s">
        <v>237</v>
      </c>
      <c r="D431" s="455" t="s">
        <v>1157</v>
      </c>
      <c r="E431" s="455" t="s">
        <v>1158</v>
      </c>
      <c r="F431" s="455" t="s">
        <v>237</v>
      </c>
      <c r="G431" s="988" t="s">
        <v>642</v>
      </c>
      <c r="H431" s="455" t="s">
        <v>813</v>
      </c>
      <c r="I431" s="455" t="s">
        <v>682</v>
      </c>
      <c r="J431" s="455"/>
      <c r="K431" s="455" t="s">
        <v>265</v>
      </c>
      <c r="L431" s="455" t="s">
        <v>814</v>
      </c>
      <c r="M431" s="528" t="str">
        <f t="shared" si="6"/>
        <v/>
      </c>
    </row>
    <row r="432" spans="1:13">
      <c r="A432" s="455" t="s">
        <v>29</v>
      </c>
      <c r="B432" s="455" t="s">
        <v>648</v>
      </c>
      <c r="C432" s="455" t="s">
        <v>237</v>
      </c>
      <c r="D432" s="455"/>
      <c r="E432" s="455" t="s">
        <v>1160</v>
      </c>
      <c r="F432" s="455"/>
      <c r="G432" s="988" t="s">
        <v>642</v>
      </c>
      <c r="H432" s="455" t="s">
        <v>813</v>
      </c>
      <c r="I432" s="455"/>
      <c r="J432" s="455"/>
      <c r="K432" s="455" t="s">
        <v>265</v>
      </c>
      <c r="L432" s="455"/>
      <c r="M432" s="528" t="str">
        <f t="shared" si="6"/>
        <v/>
      </c>
    </row>
    <row r="433" spans="1:13">
      <c r="A433" s="455" t="s">
        <v>29</v>
      </c>
      <c r="B433" s="455" t="s">
        <v>648</v>
      </c>
      <c r="C433" s="455" t="s">
        <v>237</v>
      </c>
      <c r="D433" s="455"/>
      <c r="E433" s="455" t="s">
        <v>1161</v>
      </c>
      <c r="F433" s="455"/>
      <c r="G433" s="988" t="s">
        <v>642</v>
      </c>
      <c r="H433" s="455" t="s">
        <v>813</v>
      </c>
      <c r="I433" s="455"/>
      <c r="J433" s="455"/>
      <c r="K433" s="455" t="s">
        <v>265</v>
      </c>
      <c r="L433" s="455"/>
      <c r="M433" s="528" t="str">
        <f t="shared" si="6"/>
        <v/>
      </c>
    </row>
    <row r="434" spans="1:13">
      <c r="A434" s="455" t="s">
        <v>29</v>
      </c>
      <c r="B434" s="455" t="s">
        <v>648</v>
      </c>
      <c r="C434" s="455" t="s">
        <v>237</v>
      </c>
      <c r="D434" s="455"/>
      <c r="E434" s="455" t="s">
        <v>1162</v>
      </c>
      <c r="F434" s="455"/>
      <c r="G434" s="988" t="s">
        <v>642</v>
      </c>
      <c r="H434" s="455" t="s">
        <v>813</v>
      </c>
      <c r="I434" s="455"/>
      <c r="J434" s="455"/>
      <c r="K434" s="455" t="s">
        <v>265</v>
      </c>
      <c r="L434" s="455"/>
      <c r="M434" s="528" t="str">
        <f t="shared" si="6"/>
        <v/>
      </c>
    </row>
    <row r="435" spans="1:13">
      <c r="A435" s="455" t="s">
        <v>29</v>
      </c>
      <c r="B435" s="455" t="s">
        <v>648</v>
      </c>
      <c r="C435" s="455" t="s">
        <v>237</v>
      </c>
      <c r="D435" s="455"/>
      <c r="E435" s="455" t="s">
        <v>1163</v>
      </c>
      <c r="F435" s="455"/>
      <c r="G435" s="988" t="s">
        <v>642</v>
      </c>
      <c r="H435" s="455" t="s">
        <v>813</v>
      </c>
      <c r="I435" s="455"/>
      <c r="J435" s="455"/>
      <c r="K435" s="455" t="s">
        <v>265</v>
      </c>
      <c r="L435" s="455"/>
      <c r="M435" s="528" t="str">
        <f t="shared" si="6"/>
        <v/>
      </c>
    </row>
    <row r="436" spans="1:13">
      <c r="A436" s="455" t="s">
        <v>29</v>
      </c>
      <c r="B436" s="455" t="s">
        <v>648</v>
      </c>
      <c r="C436" s="455" t="s">
        <v>237</v>
      </c>
      <c r="D436" s="455"/>
      <c r="E436" s="455" t="s">
        <v>1164</v>
      </c>
      <c r="F436" s="455"/>
      <c r="G436" s="988" t="s">
        <v>642</v>
      </c>
      <c r="H436" s="455" t="s">
        <v>813</v>
      </c>
      <c r="I436" s="455"/>
      <c r="J436" s="455"/>
      <c r="K436" s="455" t="s">
        <v>265</v>
      </c>
      <c r="L436" s="455"/>
      <c r="M436" s="528" t="str">
        <f t="shared" si="6"/>
        <v/>
      </c>
    </row>
    <row r="437" spans="1:13">
      <c r="A437" s="455" t="s">
        <v>29</v>
      </c>
      <c r="B437" s="455" t="s">
        <v>648</v>
      </c>
      <c r="C437" s="455" t="s">
        <v>237</v>
      </c>
      <c r="D437" s="455"/>
      <c r="E437" s="455" t="s">
        <v>1165</v>
      </c>
      <c r="F437" s="455"/>
      <c r="G437" s="988" t="s">
        <v>642</v>
      </c>
      <c r="H437" s="455" t="s">
        <v>813</v>
      </c>
      <c r="I437" s="455"/>
      <c r="J437" s="455"/>
      <c r="K437" s="455" t="s">
        <v>265</v>
      </c>
      <c r="L437" s="455"/>
      <c r="M437" s="528" t="str">
        <f t="shared" si="6"/>
        <v/>
      </c>
    </row>
    <row r="438" spans="1:13">
      <c r="A438" s="455" t="s">
        <v>29</v>
      </c>
      <c r="B438" s="455" t="s">
        <v>648</v>
      </c>
      <c r="C438" s="455" t="s">
        <v>237</v>
      </c>
      <c r="D438" s="455"/>
      <c r="E438" s="455" t="s">
        <v>1166</v>
      </c>
      <c r="F438" s="455"/>
      <c r="G438" s="988" t="s">
        <v>642</v>
      </c>
      <c r="H438" s="455" t="s">
        <v>813</v>
      </c>
      <c r="I438" s="455"/>
      <c r="J438" s="455"/>
      <c r="K438" s="455" t="s">
        <v>265</v>
      </c>
      <c r="L438" s="455"/>
      <c r="M438" s="528" t="str">
        <f t="shared" si="6"/>
        <v/>
      </c>
    </row>
    <row r="439" spans="1:13">
      <c r="A439" s="455" t="s">
        <v>29</v>
      </c>
      <c r="B439" s="455" t="s">
        <v>648</v>
      </c>
      <c r="C439" s="455" t="s">
        <v>237</v>
      </c>
      <c r="D439" s="455"/>
      <c r="E439" s="455" t="s">
        <v>1167</v>
      </c>
      <c r="F439" s="455"/>
      <c r="G439" s="988" t="s">
        <v>642</v>
      </c>
      <c r="H439" s="455" t="s">
        <v>813</v>
      </c>
      <c r="I439" s="455"/>
      <c r="J439" s="455"/>
      <c r="K439" s="455" t="s">
        <v>265</v>
      </c>
      <c r="L439" s="455"/>
      <c r="M439" s="528" t="str">
        <f t="shared" si="6"/>
        <v/>
      </c>
    </row>
    <row r="440" spans="1:13">
      <c r="A440" s="455" t="s">
        <v>29</v>
      </c>
      <c r="B440" s="455" t="s">
        <v>648</v>
      </c>
      <c r="C440" s="455" t="s">
        <v>237</v>
      </c>
      <c r="D440" s="455"/>
      <c r="E440" s="455" t="s">
        <v>1168</v>
      </c>
      <c r="F440" s="455"/>
      <c r="G440" s="988" t="s">
        <v>642</v>
      </c>
      <c r="H440" s="455" t="s">
        <v>813</v>
      </c>
      <c r="I440" s="455"/>
      <c r="J440" s="455"/>
      <c r="K440" s="455" t="s">
        <v>265</v>
      </c>
      <c r="L440" s="455"/>
      <c r="M440" s="528" t="str">
        <f t="shared" si="6"/>
        <v/>
      </c>
    </row>
    <row r="441" spans="1:13">
      <c r="A441" s="455" t="s">
        <v>29</v>
      </c>
      <c r="B441" s="455" t="s">
        <v>648</v>
      </c>
      <c r="C441" s="455" t="s">
        <v>237</v>
      </c>
      <c r="D441" s="455"/>
      <c r="E441" s="455" t="s">
        <v>1169</v>
      </c>
      <c r="F441" s="455"/>
      <c r="G441" s="988" t="s">
        <v>642</v>
      </c>
      <c r="H441" s="455" t="s">
        <v>813</v>
      </c>
      <c r="I441" s="455"/>
      <c r="J441" s="455"/>
      <c r="K441" s="455" t="s">
        <v>265</v>
      </c>
      <c r="L441" s="455"/>
      <c r="M441" s="528" t="str">
        <f t="shared" si="6"/>
        <v/>
      </c>
    </row>
    <row r="442" spans="1:13">
      <c r="A442" s="455" t="s">
        <v>29</v>
      </c>
      <c r="B442" s="455" t="s">
        <v>648</v>
      </c>
      <c r="C442" s="455" t="s">
        <v>237</v>
      </c>
      <c r="D442" s="455"/>
      <c r="E442" s="455" t="s">
        <v>1170</v>
      </c>
      <c r="F442" s="455"/>
      <c r="G442" s="988" t="s">
        <v>642</v>
      </c>
      <c r="H442" s="455" t="s">
        <v>813</v>
      </c>
      <c r="I442" s="455"/>
      <c r="J442" s="455"/>
      <c r="K442" s="455" t="s">
        <v>265</v>
      </c>
      <c r="L442" s="455"/>
      <c r="M442" s="528" t="str">
        <f t="shared" si="6"/>
        <v/>
      </c>
    </row>
    <row r="443" spans="1:13">
      <c r="A443" s="457" t="s">
        <v>29</v>
      </c>
      <c r="B443" s="457" t="s">
        <v>648</v>
      </c>
      <c r="C443" s="457" t="s">
        <v>237</v>
      </c>
      <c r="D443" s="457"/>
      <c r="E443" s="457" t="s">
        <v>1171</v>
      </c>
      <c r="F443" s="457"/>
      <c r="G443" s="458" t="s">
        <v>642</v>
      </c>
      <c r="H443" s="457" t="s">
        <v>813</v>
      </c>
      <c r="I443" s="457"/>
      <c r="J443" s="457"/>
      <c r="K443" s="457" t="s">
        <v>265</v>
      </c>
      <c r="L443" s="457"/>
      <c r="M443" s="528" t="str">
        <f t="shared" si="6"/>
        <v/>
      </c>
    </row>
    <row r="444" spans="1:13">
      <c r="A444" s="455" t="s">
        <v>637</v>
      </c>
      <c r="B444" s="987" t="s">
        <v>810</v>
      </c>
      <c r="C444" s="456" t="s">
        <v>329</v>
      </c>
      <c r="D444" s="455" t="s">
        <v>1172</v>
      </c>
      <c r="E444" s="455" t="s">
        <v>1173</v>
      </c>
      <c r="F444" s="455" t="s">
        <v>329</v>
      </c>
      <c r="G444" s="988" t="s">
        <v>642</v>
      </c>
      <c r="H444" s="455" t="s">
        <v>813</v>
      </c>
      <c r="I444" s="455" t="s">
        <v>682</v>
      </c>
      <c r="J444" s="455"/>
      <c r="K444" s="455" t="s">
        <v>265</v>
      </c>
      <c r="L444" s="455" t="s">
        <v>814</v>
      </c>
      <c r="M444" s="528" t="str">
        <f t="shared" si="6"/>
        <v/>
      </c>
    </row>
    <row r="445" spans="1:13">
      <c r="A445" s="455" t="s">
        <v>29</v>
      </c>
      <c r="B445" s="455" t="s">
        <v>648</v>
      </c>
      <c r="C445" s="455" t="s">
        <v>329</v>
      </c>
      <c r="D445" s="455"/>
      <c r="E445" s="455" t="s">
        <v>1175</v>
      </c>
      <c r="F445" s="455"/>
      <c r="G445" s="988" t="s">
        <v>642</v>
      </c>
      <c r="H445" s="455" t="s">
        <v>813</v>
      </c>
      <c r="I445" s="455"/>
      <c r="J445" s="455"/>
      <c r="K445" s="455" t="s">
        <v>265</v>
      </c>
      <c r="L445" s="455"/>
      <c r="M445" s="528" t="str">
        <f t="shared" si="6"/>
        <v/>
      </c>
    </row>
    <row r="446" spans="1:13">
      <c r="A446" s="455" t="s">
        <v>29</v>
      </c>
      <c r="B446" s="455" t="s">
        <v>648</v>
      </c>
      <c r="C446" s="455" t="s">
        <v>329</v>
      </c>
      <c r="D446" s="455"/>
      <c r="E446" s="455" t="s">
        <v>1176</v>
      </c>
      <c r="F446" s="455"/>
      <c r="G446" s="988" t="s">
        <v>642</v>
      </c>
      <c r="H446" s="455" t="s">
        <v>813</v>
      </c>
      <c r="I446" s="455"/>
      <c r="J446" s="455"/>
      <c r="K446" s="455" t="s">
        <v>265</v>
      </c>
      <c r="L446" s="455"/>
      <c r="M446" s="528" t="str">
        <f t="shared" si="6"/>
        <v/>
      </c>
    </row>
    <row r="447" spans="1:13">
      <c r="A447" s="455" t="s">
        <v>29</v>
      </c>
      <c r="B447" s="455" t="s">
        <v>648</v>
      </c>
      <c r="C447" s="455" t="s">
        <v>329</v>
      </c>
      <c r="D447" s="455"/>
      <c r="E447" s="455" t="s">
        <v>1177</v>
      </c>
      <c r="F447" s="455"/>
      <c r="G447" s="988" t="s">
        <v>642</v>
      </c>
      <c r="H447" s="455" t="s">
        <v>813</v>
      </c>
      <c r="I447" s="455"/>
      <c r="J447" s="455"/>
      <c r="K447" s="455" t="s">
        <v>265</v>
      </c>
      <c r="L447" s="455"/>
      <c r="M447" s="528" t="str">
        <f t="shared" si="6"/>
        <v/>
      </c>
    </row>
    <row r="448" spans="1:13">
      <c r="A448" s="455" t="s">
        <v>29</v>
      </c>
      <c r="B448" s="455" t="s">
        <v>648</v>
      </c>
      <c r="C448" s="455" t="s">
        <v>329</v>
      </c>
      <c r="D448" s="455"/>
      <c r="E448" s="455" t="s">
        <v>1178</v>
      </c>
      <c r="F448" s="455"/>
      <c r="G448" s="988" t="s">
        <v>642</v>
      </c>
      <c r="H448" s="455" t="s">
        <v>813</v>
      </c>
      <c r="I448" s="455"/>
      <c r="J448" s="455"/>
      <c r="K448" s="455" t="s">
        <v>265</v>
      </c>
      <c r="L448" s="455"/>
      <c r="M448" s="528" t="str">
        <f t="shared" si="6"/>
        <v/>
      </c>
    </row>
    <row r="449" spans="1:13">
      <c r="A449" s="455" t="s">
        <v>29</v>
      </c>
      <c r="B449" s="455" t="s">
        <v>648</v>
      </c>
      <c r="C449" s="455" t="s">
        <v>329</v>
      </c>
      <c r="D449" s="455"/>
      <c r="E449" s="455" t="s">
        <v>1179</v>
      </c>
      <c r="F449" s="455"/>
      <c r="G449" s="988" t="s">
        <v>642</v>
      </c>
      <c r="H449" s="455" t="s">
        <v>813</v>
      </c>
      <c r="I449" s="455"/>
      <c r="J449" s="455"/>
      <c r="K449" s="455" t="s">
        <v>265</v>
      </c>
      <c r="L449" s="455"/>
      <c r="M449" s="528" t="str">
        <f t="shared" si="6"/>
        <v/>
      </c>
    </row>
    <row r="450" spans="1:13">
      <c r="A450" s="455" t="s">
        <v>29</v>
      </c>
      <c r="B450" s="455" t="s">
        <v>648</v>
      </c>
      <c r="C450" s="455" t="s">
        <v>329</v>
      </c>
      <c r="D450" s="455"/>
      <c r="E450" s="455" t="s">
        <v>1180</v>
      </c>
      <c r="F450" s="455"/>
      <c r="G450" s="988" t="s">
        <v>642</v>
      </c>
      <c r="H450" s="455" t="s">
        <v>813</v>
      </c>
      <c r="I450" s="455"/>
      <c r="J450" s="455"/>
      <c r="K450" s="455" t="s">
        <v>265</v>
      </c>
      <c r="L450" s="455"/>
      <c r="M450" s="528" t="str">
        <f t="shared" si="6"/>
        <v/>
      </c>
    </row>
    <row r="451" spans="1:13">
      <c r="A451" s="455" t="s">
        <v>29</v>
      </c>
      <c r="B451" s="455" t="s">
        <v>648</v>
      </c>
      <c r="C451" s="455" t="s">
        <v>329</v>
      </c>
      <c r="D451" s="455"/>
      <c r="E451" s="455" t="s">
        <v>1181</v>
      </c>
      <c r="F451" s="455"/>
      <c r="G451" s="988" t="s">
        <v>642</v>
      </c>
      <c r="H451" s="455" t="s">
        <v>813</v>
      </c>
      <c r="I451" s="455"/>
      <c r="J451" s="455"/>
      <c r="K451" s="455" t="s">
        <v>265</v>
      </c>
      <c r="L451" s="455"/>
      <c r="M451" s="528" t="str">
        <f t="shared" ref="M451:M514" si="7">IF(RIGHT(TEXT(E451,""),4)="ACT1","Remove","")</f>
        <v/>
      </c>
    </row>
    <row r="452" spans="1:13">
      <c r="A452" s="455" t="s">
        <v>29</v>
      </c>
      <c r="B452" s="455" t="s">
        <v>648</v>
      </c>
      <c r="C452" s="455" t="s">
        <v>329</v>
      </c>
      <c r="D452" s="455"/>
      <c r="E452" s="455" t="s">
        <v>1182</v>
      </c>
      <c r="F452" s="455"/>
      <c r="G452" s="988" t="s">
        <v>642</v>
      </c>
      <c r="H452" s="455" t="s">
        <v>813</v>
      </c>
      <c r="I452" s="455"/>
      <c r="J452" s="455"/>
      <c r="K452" s="455" t="s">
        <v>265</v>
      </c>
      <c r="L452" s="455"/>
      <c r="M452" s="528" t="str">
        <f t="shared" si="7"/>
        <v/>
      </c>
    </row>
    <row r="453" spans="1:13">
      <c r="A453" s="455" t="s">
        <v>29</v>
      </c>
      <c r="B453" s="455" t="s">
        <v>648</v>
      </c>
      <c r="C453" s="455" t="s">
        <v>329</v>
      </c>
      <c r="D453" s="455"/>
      <c r="E453" s="455" t="s">
        <v>1183</v>
      </c>
      <c r="F453" s="455"/>
      <c r="G453" s="988" t="s">
        <v>642</v>
      </c>
      <c r="H453" s="455" t="s">
        <v>813</v>
      </c>
      <c r="I453" s="455"/>
      <c r="J453" s="455"/>
      <c r="K453" s="455" t="s">
        <v>265</v>
      </c>
      <c r="L453" s="455"/>
      <c r="M453" s="528" t="str">
        <f t="shared" si="7"/>
        <v/>
      </c>
    </row>
    <row r="454" spans="1:13">
      <c r="A454" s="455" t="s">
        <v>29</v>
      </c>
      <c r="B454" s="455" t="s">
        <v>648</v>
      </c>
      <c r="C454" s="455" t="s">
        <v>329</v>
      </c>
      <c r="D454" s="455"/>
      <c r="E454" s="455" t="s">
        <v>1184</v>
      </c>
      <c r="F454" s="455"/>
      <c r="G454" s="988" t="s">
        <v>642</v>
      </c>
      <c r="H454" s="455" t="s">
        <v>813</v>
      </c>
      <c r="I454" s="455"/>
      <c r="J454" s="455"/>
      <c r="K454" s="455" t="s">
        <v>265</v>
      </c>
      <c r="L454" s="455"/>
      <c r="M454" s="528" t="str">
        <f t="shared" si="7"/>
        <v/>
      </c>
    </row>
    <row r="455" spans="1:13">
      <c r="A455" s="455" t="s">
        <v>29</v>
      </c>
      <c r="B455" s="455" t="s">
        <v>648</v>
      </c>
      <c r="C455" s="455" t="s">
        <v>329</v>
      </c>
      <c r="D455" s="455"/>
      <c r="E455" s="455" t="s">
        <v>1185</v>
      </c>
      <c r="F455" s="455"/>
      <c r="G455" s="988" t="s">
        <v>642</v>
      </c>
      <c r="H455" s="455" t="s">
        <v>813</v>
      </c>
      <c r="I455" s="455"/>
      <c r="J455" s="455"/>
      <c r="K455" s="455" t="s">
        <v>265</v>
      </c>
      <c r="L455" s="455"/>
      <c r="M455" s="528" t="str">
        <f t="shared" si="7"/>
        <v/>
      </c>
    </row>
    <row r="456" spans="1:13">
      <c r="A456" s="457" t="s">
        <v>29</v>
      </c>
      <c r="B456" s="457" t="s">
        <v>648</v>
      </c>
      <c r="C456" s="457" t="s">
        <v>329</v>
      </c>
      <c r="D456" s="457"/>
      <c r="E456" s="457" t="s">
        <v>1186</v>
      </c>
      <c r="F456" s="457"/>
      <c r="G456" s="458" t="s">
        <v>642</v>
      </c>
      <c r="H456" s="457" t="s">
        <v>813</v>
      </c>
      <c r="I456" s="457"/>
      <c r="J456" s="457"/>
      <c r="K456" s="457" t="s">
        <v>265</v>
      </c>
      <c r="L456" s="457"/>
      <c r="M456" s="528" t="str">
        <f t="shared" si="7"/>
        <v/>
      </c>
    </row>
    <row r="457" spans="1:13">
      <c r="A457" s="455" t="s">
        <v>637</v>
      </c>
      <c r="B457" s="987" t="s">
        <v>810</v>
      </c>
      <c r="C457" s="456" t="s">
        <v>330</v>
      </c>
      <c r="D457" s="455" t="s">
        <v>1187</v>
      </c>
      <c r="E457" s="455" t="s">
        <v>1188</v>
      </c>
      <c r="F457" s="455" t="s">
        <v>330</v>
      </c>
      <c r="G457" s="988" t="s">
        <v>642</v>
      </c>
      <c r="H457" s="455" t="s">
        <v>813</v>
      </c>
      <c r="I457" s="455" t="s">
        <v>682</v>
      </c>
      <c r="J457" s="455"/>
      <c r="K457" s="455" t="s">
        <v>265</v>
      </c>
      <c r="L457" s="455" t="s">
        <v>814</v>
      </c>
      <c r="M457" s="528" t="str">
        <f t="shared" si="7"/>
        <v/>
      </c>
    </row>
    <row r="458" spans="1:13">
      <c r="A458" s="455" t="s">
        <v>29</v>
      </c>
      <c r="B458" s="455" t="s">
        <v>648</v>
      </c>
      <c r="C458" s="455" t="s">
        <v>330</v>
      </c>
      <c r="D458" s="455"/>
      <c r="E458" s="455" t="s">
        <v>1190</v>
      </c>
      <c r="F458" s="455"/>
      <c r="G458" s="988" t="s">
        <v>642</v>
      </c>
      <c r="H458" s="455" t="s">
        <v>813</v>
      </c>
      <c r="I458" s="455"/>
      <c r="J458" s="455"/>
      <c r="K458" s="455" t="s">
        <v>265</v>
      </c>
      <c r="L458" s="455"/>
      <c r="M458" s="528" t="str">
        <f t="shared" si="7"/>
        <v/>
      </c>
    </row>
    <row r="459" spans="1:13">
      <c r="A459" s="455" t="s">
        <v>29</v>
      </c>
      <c r="B459" s="455" t="s">
        <v>648</v>
      </c>
      <c r="C459" s="455" t="s">
        <v>330</v>
      </c>
      <c r="D459" s="455"/>
      <c r="E459" s="455" t="s">
        <v>1191</v>
      </c>
      <c r="F459" s="455"/>
      <c r="G459" s="988" t="s">
        <v>642</v>
      </c>
      <c r="H459" s="455" t="s">
        <v>813</v>
      </c>
      <c r="I459" s="455"/>
      <c r="J459" s="455"/>
      <c r="K459" s="455" t="s">
        <v>265</v>
      </c>
      <c r="L459" s="455"/>
      <c r="M459" s="528" t="str">
        <f t="shared" si="7"/>
        <v/>
      </c>
    </row>
    <row r="460" spans="1:13">
      <c r="A460" s="455" t="s">
        <v>29</v>
      </c>
      <c r="B460" s="455" t="s">
        <v>648</v>
      </c>
      <c r="C460" s="455" t="s">
        <v>330</v>
      </c>
      <c r="D460" s="455"/>
      <c r="E460" s="455" t="s">
        <v>1192</v>
      </c>
      <c r="F460" s="455"/>
      <c r="G460" s="988" t="s">
        <v>642</v>
      </c>
      <c r="H460" s="455" t="s">
        <v>813</v>
      </c>
      <c r="I460" s="455"/>
      <c r="J460" s="455"/>
      <c r="K460" s="455" t="s">
        <v>265</v>
      </c>
      <c r="L460" s="455"/>
      <c r="M460" s="528" t="str">
        <f t="shared" si="7"/>
        <v/>
      </c>
    </row>
    <row r="461" spans="1:13">
      <c r="A461" s="455" t="s">
        <v>29</v>
      </c>
      <c r="B461" s="455" t="s">
        <v>648</v>
      </c>
      <c r="C461" s="455" t="s">
        <v>330</v>
      </c>
      <c r="D461" s="455"/>
      <c r="E461" s="455" t="s">
        <v>1193</v>
      </c>
      <c r="F461" s="455"/>
      <c r="G461" s="988" t="s">
        <v>642</v>
      </c>
      <c r="H461" s="455" t="s">
        <v>813</v>
      </c>
      <c r="I461" s="455"/>
      <c r="J461" s="455"/>
      <c r="K461" s="455" t="s">
        <v>265</v>
      </c>
      <c r="L461" s="455"/>
      <c r="M461" s="528" t="str">
        <f t="shared" si="7"/>
        <v/>
      </c>
    </row>
    <row r="462" spans="1:13">
      <c r="A462" s="455" t="s">
        <v>29</v>
      </c>
      <c r="B462" s="455" t="s">
        <v>648</v>
      </c>
      <c r="C462" s="455" t="s">
        <v>330</v>
      </c>
      <c r="D462" s="455"/>
      <c r="E462" s="455" t="s">
        <v>1194</v>
      </c>
      <c r="F462" s="455"/>
      <c r="G462" s="988" t="s">
        <v>642</v>
      </c>
      <c r="H462" s="455" t="s">
        <v>813</v>
      </c>
      <c r="I462" s="455"/>
      <c r="J462" s="455"/>
      <c r="K462" s="455" t="s">
        <v>265</v>
      </c>
      <c r="L462" s="455"/>
      <c r="M462" s="528" t="str">
        <f t="shared" si="7"/>
        <v/>
      </c>
    </row>
    <row r="463" spans="1:13">
      <c r="A463" s="455" t="s">
        <v>29</v>
      </c>
      <c r="B463" s="455" t="s">
        <v>648</v>
      </c>
      <c r="C463" s="455" t="s">
        <v>330</v>
      </c>
      <c r="D463" s="455"/>
      <c r="E463" s="455" t="s">
        <v>1195</v>
      </c>
      <c r="F463" s="455"/>
      <c r="G463" s="988" t="s">
        <v>642</v>
      </c>
      <c r="H463" s="455" t="s">
        <v>813</v>
      </c>
      <c r="I463" s="455"/>
      <c r="J463" s="455"/>
      <c r="K463" s="455" t="s">
        <v>265</v>
      </c>
      <c r="L463" s="455"/>
      <c r="M463" s="528" t="str">
        <f t="shared" si="7"/>
        <v/>
      </c>
    </row>
    <row r="464" spans="1:13">
      <c r="A464" s="455" t="s">
        <v>29</v>
      </c>
      <c r="B464" s="455" t="s">
        <v>648</v>
      </c>
      <c r="C464" s="455" t="s">
        <v>330</v>
      </c>
      <c r="D464" s="455"/>
      <c r="E464" s="455" t="s">
        <v>1196</v>
      </c>
      <c r="F464" s="455"/>
      <c r="G464" s="988" t="s">
        <v>642</v>
      </c>
      <c r="H464" s="455" t="s">
        <v>813</v>
      </c>
      <c r="I464" s="455"/>
      <c r="J464" s="455"/>
      <c r="K464" s="455" t="s">
        <v>265</v>
      </c>
      <c r="L464" s="455"/>
      <c r="M464" s="528" t="str">
        <f t="shared" si="7"/>
        <v/>
      </c>
    </row>
    <row r="465" spans="1:13">
      <c r="A465" s="455" t="s">
        <v>29</v>
      </c>
      <c r="B465" s="455" t="s">
        <v>648</v>
      </c>
      <c r="C465" s="455" t="s">
        <v>330</v>
      </c>
      <c r="D465" s="455"/>
      <c r="E465" s="455" t="s">
        <v>1197</v>
      </c>
      <c r="F465" s="455"/>
      <c r="G465" s="988" t="s">
        <v>642</v>
      </c>
      <c r="H465" s="455" t="s">
        <v>813</v>
      </c>
      <c r="I465" s="455"/>
      <c r="J465" s="455"/>
      <c r="K465" s="455" t="s">
        <v>265</v>
      </c>
      <c r="L465" s="455"/>
      <c r="M465" s="528" t="str">
        <f t="shared" si="7"/>
        <v/>
      </c>
    </row>
    <row r="466" spans="1:13">
      <c r="A466" s="455" t="s">
        <v>29</v>
      </c>
      <c r="B466" s="455" t="s">
        <v>648</v>
      </c>
      <c r="C466" s="455" t="s">
        <v>330</v>
      </c>
      <c r="D466" s="455"/>
      <c r="E466" s="455" t="s">
        <v>1198</v>
      </c>
      <c r="F466" s="455"/>
      <c r="G466" s="988" t="s">
        <v>642</v>
      </c>
      <c r="H466" s="455" t="s">
        <v>813</v>
      </c>
      <c r="I466" s="455"/>
      <c r="J466" s="455"/>
      <c r="K466" s="455" t="s">
        <v>265</v>
      </c>
      <c r="L466" s="455"/>
      <c r="M466" s="528" t="str">
        <f t="shared" si="7"/>
        <v/>
      </c>
    </row>
    <row r="467" spans="1:13">
      <c r="A467" s="455" t="s">
        <v>29</v>
      </c>
      <c r="B467" s="455" t="s">
        <v>648</v>
      </c>
      <c r="C467" s="455" t="s">
        <v>330</v>
      </c>
      <c r="D467" s="455"/>
      <c r="E467" s="455" t="s">
        <v>1199</v>
      </c>
      <c r="F467" s="455"/>
      <c r="G467" s="988" t="s">
        <v>642</v>
      </c>
      <c r="H467" s="455" t="s">
        <v>813</v>
      </c>
      <c r="I467" s="455"/>
      <c r="J467" s="455"/>
      <c r="K467" s="455" t="s">
        <v>265</v>
      </c>
      <c r="L467" s="455"/>
      <c r="M467" s="528" t="str">
        <f t="shared" si="7"/>
        <v/>
      </c>
    </row>
    <row r="468" spans="1:13">
      <c r="A468" s="455" t="s">
        <v>29</v>
      </c>
      <c r="B468" s="455" t="s">
        <v>648</v>
      </c>
      <c r="C468" s="455" t="s">
        <v>330</v>
      </c>
      <c r="D468" s="455"/>
      <c r="E468" s="455" t="s">
        <v>1200</v>
      </c>
      <c r="F468" s="455"/>
      <c r="G468" s="988" t="s">
        <v>642</v>
      </c>
      <c r="H468" s="455" t="s">
        <v>813</v>
      </c>
      <c r="I468" s="455"/>
      <c r="J468" s="455"/>
      <c r="K468" s="455" t="s">
        <v>265</v>
      </c>
      <c r="L468" s="455"/>
      <c r="M468" s="528" t="str">
        <f t="shared" si="7"/>
        <v/>
      </c>
    </row>
    <row r="469" spans="1:13">
      <c r="A469" s="457" t="s">
        <v>29</v>
      </c>
      <c r="B469" s="457" t="s">
        <v>648</v>
      </c>
      <c r="C469" s="457" t="s">
        <v>330</v>
      </c>
      <c r="D469" s="457"/>
      <c r="E469" s="457" t="s">
        <v>1201</v>
      </c>
      <c r="F469" s="457"/>
      <c r="G469" s="458" t="s">
        <v>642</v>
      </c>
      <c r="H469" s="457" t="s">
        <v>813</v>
      </c>
      <c r="I469" s="457"/>
      <c r="J469" s="457"/>
      <c r="K469" s="457" t="s">
        <v>265</v>
      </c>
      <c r="L469" s="457"/>
      <c r="M469" s="528" t="str">
        <f t="shared" si="7"/>
        <v/>
      </c>
    </row>
    <row r="470" spans="1:13">
      <c r="A470" s="982" t="s">
        <v>637</v>
      </c>
      <c r="B470" s="982" t="s">
        <v>638</v>
      </c>
      <c r="C470" s="446" t="s">
        <v>403</v>
      </c>
      <c r="D470" s="446" t="s">
        <v>1202</v>
      </c>
      <c r="E470" s="446" t="s">
        <v>1203</v>
      </c>
      <c r="F470" s="446" t="s">
        <v>403</v>
      </c>
      <c r="G470" s="983" t="s">
        <v>642</v>
      </c>
      <c r="H470" s="460" t="s">
        <v>1204</v>
      </c>
      <c r="I470" s="983" t="s">
        <v>682</v>
      </c>
      <c r="J470" s="446" t="s">
        <v>645</v>
      </c>
      <c r="K470" s="446" t="s">
        <v>265</v>
      </c>
      <c r="L470" s="446" t="s">
        <v>646</v>
      </c>
      <c r="M470" s="528" t="str">
        <f t="shared" si="7"/>
        <v/>
      </c>
    </row>
    <row r="471" spans="1:13">
      <c r="A471" s="448" t="s">
        <v>647</v>
      </c>
      <c r="B471" s="448" t="s">
        <v>648</v>
      </c>
      <c r="C471" s="459" t="s">
        <v>403</v>
      </c>
      <c r="D471" s="448"/>
      <c r="E471" s="459" t="s">
        <v>1206</v>
      </c>
      <c r="F471" s="448"/>
      <c r="G471" s="984" t="s">
        <v>642</v>
      </c>
      <c r="H471" s="459" t="s">
        <v>1204</v>
      </c>
      <c r="I471" s="448"/>
      <c r="J471" s="448"/>
      <c r="K471" s="459" t="s">
        <v>265</v>
      </c>
      <c r="L471" s="448"/>
      <c r="M471" s="528" t="str">
        <f t="shared" si="7"/>
        <v/>
      </c>
    </row>
    <row r="472" spans="1:13">
      <c r="A472" s="448" t="s">
        <v>647</v>
      </c>
      <c r="B472" s="448" t="s">
        <v>648</v>
      </c>
      <c r="C472" s="459" t="s">
        <v>403</v>
      </c>
      <c r="D472" s="448"/>
      <c r="E472" s="459" t="s">
        <v>1207</v>
      </c>
      <c r="F472" s="448"/>
      <c r="G472" s="984" t="s">
        <v>642</v>
      </c>
      <c r="H472" s="459" t="s">
        <v>1204</v>
      </c>
      <c r="I472" s="448"/>
      <c r="J472" s="448"/>
      <c r="K472" s="459" t="s">
        <v>265</v>
      </c>
      <c r="L472" s="448"/>
      <c r="M472" s="528" t="str">
        <f t="shared" si="7"/>
        <v/>
      </c>
    </row>
    <row r="473" spans="1:13">
      <c r="A473" s="448" t="s">
        <v>647</v>
      </c>
      <c r="B473" s="448" t="s">
        <v>648</v>
      </c>
      <c r="C473" s="459" t="s">
        <v>403</v>
      </c>
      <c r="D473" s="448"/>
      <c r="E473" s="459" t="s">
        <v>1208</v>
      </c>
      <c r="F473" s="448"/>
      <c r="G473" s="984" t="s">
        <v>642</v>
      </c>
      <c r="H473" s="459" t="s">
        <v>1204</v>
      </c>
      <c r="I473" s="448"/>
      <c r="J473" s="448"/>
      <c r="K473" s="459" t="s">
        <v>265</v>
      </c>
      <c r="L473" s="448"/>
      <c r="M473" s="528" t="str">
        <f t="shared" si="7"/>
        <v/>
      </c>
    </row>
    <row r="474" spans="1:13">
      <c r="A474" s="448" t="s">
        <v>647</v>
      </c>
      <c r="B474" s="448" t="s">
        <v>648</v>
      </c>
      <c r="C474" s="459" t="s">
        <v>403</v>
      </c>
      <c r="D474" s="448"/>
      <c r="E474" s="459" t="s">
        <v>1209</v>
      </c>
      <c r="F474" s="448"/>
      <c r="G474" s="984" t="s">
        <v>642</v>
      </c>
      <c r="H474" s="459" t="s">
        <v>1204</v>
      </c>
      <c r="I474" s="448"/>
      <c r="J474" s="448"/>
      <c r="K474" s="459" t="s">
        <v>265</v>
      </c>
      <c r="L474" s="448"/>
      <c r="M474" s="528" t="str">
        <f t="shared" si="7"/>
        <v/>
      </c>
    </row>
    <row r="475" spans="1:13">
      <c r="A475" s="448" t="s">
        <v>647</v>
      </c>
      <c r="B475" s="448" t="s">
        <v>648</v>
      </c>
      <c r="C475" s="459" t="s">
        <v>403</v>
      </c>
      <c r="D475" s="448"/>
      <c r="E475" s="459" t="s">
        <v>1210</v>
      </c>
      <c r="F475" s="448"/>
      <c r="G475" s="984" t="s">
        <v>642</v>
      </c>
      <c r="H475" s="459" t="s">
        <v>1204</v>
      </c>
      <c r="I475" s="448"/>
      <c r="J475" s="448"/>
      <c r="K475" s="459" t="s">
        <v>265</v>
      </c>
      <c r="L475" s="448"/>
      <c r="M475" s="528" t="str">
        <f t="shared" si="7"/>
        <v/>
      </c>
    </row>
    <row r="476" spans="1:13">
      <c r="A476" s="448" t="s">
        <v>647</v>
      </c>
      <c r="B476" s="448" t="s">
        <v>648</v>
      </c>
      <c r="C476" s="459" t="s">
        <v>403</v>
      </c>
      <c r="D476" s="448"/>
      <c r="E476" s="459" t="s">
        <v>1211</v>
      </c>
      <c r="F476" s="448"/>
      <c r="G476" s="984" t="s">
        <v>642</v>
      </c>
      <c r="H476" s="459" t="s">
        <v>1204</v>
      </c>
      <c r="I476" s="448"/>
      <c r="J476" s="448"/>
      <c r="K476" s="459" t="s">
        <v>265</v>
      </c>
      <c r="L476" s="448"/>
      <c r="M476" s="528" t="str">
        <f t="shared" si="7"/>
        <v/>
      </c>
    </row>
    <row r="477" spans="1:13">
      <c r="A477" s="448" t="s">
        <v>647</v>
      </c>
      <c r="B477" s="448" t="s">
        <v>648</v>
      </c>
      <c r="C477" s="459" t="s">
        <v>403</v>
      </c>
      <c r="D477" s="448"/>
      <c r="E477" s="459" t="s">
        <v>1212</v>
      </c>
      <c r="F477" s="448"/>
      <c r="G477" s="984" t="s">
        <v>642</v>
      </c>
      <c r="H477" s="459" t="s">
        <v>1204</v>
      </c>
      <c r="I477" s="448"/>
      <c r="J477" s="448"/>
      <c r="K477" s="459" t="s">
        <v>265</v>
      </c>
      <c r="L477" s="448"/>
      <c r="M477" s="528" t="str">
        <f t="shared" si="7"/>
        <v/>
      </c>
    </row>
    <row r="478" spans="1:13">
      <c r="A478" s="448" t="s">
        <v>647</v>
      </c>
      <c r="B478" s="448" t="s">
        <v>648</v>
      </c>
      <c r="C478" s="459" t="s">
        <v>403</v>
      </c>
      <c r="D478" s="448"/>
      <c r="E478" s="459" t="s">
        <v>1213</v>
      </c>
      <c r="F478" s="448"/>
      <c r="G478" s="984" t="s">
        <v>642</v>
      </c>
      <c r="H478" s="459" t="s">
        <v>1204</v>
      </c>
      <c r="I478" s="448"/>
      <c r="J478" s="448"/>
      <c r="K478" s="459" t="s">
        <v>265</v>
      </c>
      <c r="L478" s="448"/>
      <c r="M478" s="528" t="str">
        <f t="shared" si="7"/>
        <v/>
      </c>
    </row>
    <row r="479" spans="1:13">
      <c r="A479" s="448" t="s">
        <v>647</v>
      </c>
      <c r="B479" s="448" t="s">
        <v>648</v>
      </c>
      <c r="C479" s="459" t="s">
        <v>403</v>
      </c>
      <c r="D479" s="448"/>
      <c r="E479" s="459" t="s">
        <v>1214</v>
      </c>
      <c r="F479" s="448"/>
      <c r="G479" s="984" t="s">
        <v>642</v>
      </c>
      <c r="H479" s="459" t="s">
        <v>1204</v>
      </c>
      <c r="I479" s="448"/>
      <c r="J479" s="448"/>
      <c r="K479" s="459" t="s">
        <v>265</v>
      </c>
      <c r="L479" s="448"/>
      <c r="M479" s="528" t="str">
        <f t="shared" si="7"/>
        <v/>
      </c>
    </row>
    <row r="480" spans="1:13">
      <c r="A480" s="448" t="s">
        <v>647</v>
      </c>
      <c r="B480" s="448" t="s">
        <v>648</v>
      </c>
      <c r="C480" s="459" t="s">
        <v>403</v>
      </c>
      <c r="D480" s="448"/>
      <c r="E480" s="459" t="s">
        <v>1215</v>
      </c>
      <c r="F480" s="448"/>
      <c r="G480" s="984" t="s">
        <v>642</v>
      </c>
      <c r="H480" s="459" t="s">
        <v>1204</v>
      </c>
      <c r="I480" s="448"/>
      <c r="J480" s="448"/>
      <c r="K480" s="459" t="s">
        <v>265</v>
      </c>
      <c r="L480" s="448"/>
      <c r="M480" s="528" t="str">
        <f t="shared" si="7"/>
        <v/>
      </c>
    </row>
    <row r="481" spans="1:13">
      <c r="A481" s="448" t="s">
        <v>647</v>
      </c>
      <c r="B481" s="448" t="s">
        <v>648</v>
      </c>
      <c r="C481" s="459" t="s">
        <v>403</v>
      </c>
      <c r="D481" s="448"/>
      <c r="E481" s="459" t="s">
        <v>1216</v>
      </c>
      <c r="F481" s="448"/>
      <c r="G481" s="984" t="s">
        <v>642</v>
      </c>
      <c r="H481" s="459" t="s">
        <v>1204</v>
      </c>
      <c r="I481" s="448"/>
      <c r="J481" s="448"/>
      <c r="K481" s="459" t="s">
        <v>265</v>
      </c>
      <c r="L481" s="448"/>
      <c r="M481" s="528" t="str">
        <f t="shared" si="7"/>
        <v/>
      </c>
    </row>
    <row r="482" spans="1:13">
      <c r="A482" s="501" t="s">
        <v>647</v>
      </c>
      <c r="B482" s="501" t="s">
        <v>648</v>
      </c>
      <c r="C482" s="452" t="s">
        <v>403</v>
      </c>
      <c r="D482" s="501"/>
      <c r="E482" s="452" t="s">
        <v>1217</v>
      </c>
      <c r="F482" s="501"/>
      <c r="G482" s="451" t="s">
        <v>642</v>
      </c>
      <c r="H482" s="452" t="s">
        <v>1204</v>
      </c>
      <c r="I482" s="501"/>
      <c r="J482" s="501"/>
      <c r="K482" s="452" t="s">
        <v>265</v>
      </c>
      <c r="L482" s="501"/>
      <c r="M482" s="528" t="str">
        <f t="shared" si="7"/>
        <v/>
      </c>
    </row>
    <row r="483" spans="1:13">
      <c r="A483" s="982" t="s">
        <v>637</v>
      </c>
      <c r="B483" s="982" t="s">
        <v>638</v>
      </c>
      <c r="C483" s="446" t="s">
        <v>9890</v>
      </c>
      <c r="D483" s="446" t="s">
        <v>1218</v>
      </c>
      <c r="E483" s="446" t="s">
        <v>1219</v>
      </c>
      <c r="F483" s="446" t="s">
        <v>9890</v>
      </c>
      <c r="G483" s="983" t="s">
        <v>642</v>
      </c>
      <c r="H483" s="460" t="s">
        <v>1220</v>
      </c>
      <c r="I483" s="983" t="s">
        <v>682</v>
      </c>
      <c r="J483" s="446" t="s">
        <v>645</v>
      </c>
      <c r="K483" s="446" t="s">
        <v>265</v>
      </c>
      <c r="L483" s="446" t="s">
        <v>646</v>
      </c>
      <c r="M483" s="528" t="s">
        <v>10424</v>
      </c>
    </row>
    <row r="484" spans="1:13">
      <c r="A484" s="448" t="s">
        <v>647</v>
      </c>
      <c r="B484" s="448" t="s">
        <v>648</v>
      </c>
      <c r="C484" s="446" t="s">
        <v>9890</v>
      </c>
      <c r="D484" s="448"/>
      <c r="E484" s="459" t="s">
        <v>1222</v>
      </c>
      <c r="F484" s="448"/>
      <c r="G484" s="984" t="s">
        <v>642</v>
      </c>
      <c r="H484" s="459" t="s">
        <v>1220</v>
      </c>
      <c r="I484" s="448"/>
      <c r="J484" s="448"/>
      <c r="K484" s="459" t="s">
        <v>265</v>
      </c>
      <c r="L484" s="448"/>
      <c r="M484" s="528" t="str">
        <f t="shared" si="7"/>
        <v/>
      </c>
    </row>
    <row r="485" spans="1:13">
      <c r="A485" s="448" t="s">
        <v>647</v>
      </c>
      <c r="B485" s="448" t="s">
        <v>648</v>
      </c>
      <c r="C485" s="446" t="s">
        <v>9890</v>
      </c>
      <c r="D485" s="448"/>
      <c r="E485" s="459" t="s">
        <v>1223</v>
      </c>
      <c r="F485" s="448"/>
      <c r="G485" s="984" t="s">
        <v>642</v>
      </c>
      <c r="H485" s="459" t="s">
        <v>1220</v>
      </c>
      <c r="I485" s="448"/>
      <c r="J485" s="448"/>
      <c r="K485" s="459" t="s">
        <v>265</v>
      </c>
      <c r="L485" s="448"/>
      <c r="M485" s="528" t="str">
        <f t="shared" si="7"/>
        <v/>
      </c>
    </row>
    <row r="486" spans="1:13">
      <c r="A486" s="448" t="s">
        <v>647</v>
      </c>
      <c r="B486" s="448" t="s">
        <v>648</v>
      </c>
      <c r="C486" s="446" t="s">
        <v>9890</v>
      </c>
      <c r="D486" s="448"/>
      <c r="E486" s="459" t="s">
        <v>1224</v>
      </c>
      <c r="F486" s="448"/>
      <c r="G486" s="984" t="s">
        <v>642</v>
      </c>
      <c r="H486" s="459" t="s">
        <v>1220</v>
      </c>
      <c r="I486" s="448"/>
      <c r="J486" s="448"/>
      <c r="K486" s="459" t="s">
        <v>265</v>
      </c>
      <c r="L486" s="448"/>
      <c r="M486" s="528" t="str">
        <f t="shared" si="7"/>
        <v/>
      </c>
    </row>
    <row r="487" spans="1:13">
      <c r="A487" s="448" t="s">
        <v>647</v>
      </c>
      <c r="B487" s="448" t="s">
        <v>648</v>
      </c>
      <c r="C487" s="446" t="s">
        <v>9890</v>
      </c>
      <c r="D487" s="448"/>
      <c r="E487" s="459" t="s">
        <v>1225</v>
      </c>
      <c r="F487" s="448"/>
      <c r="G487" s="984" t="s">
        <v>642</v>
      </c>
      <c r="H487" s="459" t="s">
        <v>1220</v>
      </c>
      <c r="I487" s="448"/>
      <c r="J487" s="448"/>
      <c r="K487" s="459" t="s">
        <v>265</v>
      </c>
      <c r="L487" s="448"/>
      <c r="M487" s="528" t="str">
        <f t="shared" si="7"/>
        <v/>
      </c>
    </row>
    <row r="488" spans="1:13">
      <c r="A488" s="448" t="s">
        <v>647</v>
      </c>
      <c r="B488" s="448" t="s">
        <v>648</v>
      </c>
      <c r="C488" s="446" t="s">
        <v>9890</v>
      </c>
      <c r="D488" s="448"/>
      <c r="E488" s="459" t="s">
        <v>1226</v>
      </c>
      <c r="F488" s="448"/>
      <c r="G488" s="984" t="s">
        <v>642</v>
      </c>
      <c r="H488" s="459" t="s">
        <v>1220</v>
      </c>
      <c r="I488" s="448"/>
      <c r="J488" s="448"/>
      <c r="K488" s="459" t="s">
        <v>265</v>
      </c>
      <c r="L488" s="448"/>
      <c r="M488" s="528" t="str">
        <f t="shared" si="7"/>
        <v/>
      </c>
    </row>
    <row r="489" spans="1:13">
      <c r="A489" s="448" t="s">
        <v>647</v>
      </c>
      <c r="B489" s="448" t="s">
        <v>648</v>
      </c>
      <c r="C489" s="446" t="s">
        <v>9890</v>
      </c>
      <c r="D489" s="448"/>
      <c r="E489" s="459" t="s">
        <v>1227</v>
      </c>
      <c r="F489" s="448"/>
      <c r="G489" s="984" t="s">
        <v>642</v>
      </c>
      <c r="H489" s="459" t="s">
        <v>1220</v>
      </c>
      <c r="I489" s="448"/>
      <c r="J489" s="448"/>
      <c r="K489" s="459" t="s">
        <v>265</v>
      </c>
      <c r="L489" s="448"/>
      <c r="M489" s="528" t="str">
        <f t="shared" si="7"/>
        <v/>
      </c>
    </row>
    <row r="490" spans="1:13">
      <c r="A490" s="448" t="s">
        <v>647</v>
      </c>
      <c r="B490" s="448" t="s">
        <v>648</v>
      </c>
      <c r="C490" s="446" t="s">
        <v>9890</v>
      </c>
      <c r="D490" s="448"/>
      <c r="E490" s="459" t="s">
        <v>1228</v>
      </c>
      <c r="F490" s="448"/>
      <c r="G490" s="984" t="s">
        <v>642</v>
      </c>
      <c r="H490" s="459" t="s">
        <v>1220</v>
      </c>
      <c r="I490" s="448"/>
      <c r="J490" s="448"/>
      <c r="K490" s="459" t="s">
        <v>265</v>
      </c>
      <c r="L490" s="448"/>
      <c r="M490" s="528" t="str">
        <f t="shared" si="7"/>
        <v/>
      </c>
    </row>
    <row r="491" spans="1:13">
      <c r="A491" s="448" t="s">
        <v>647</v>
      </c>
      <c r="B491" s="448" t="s">
        <v>648</v>
      </c>
      <c r="C491" s="446" t="s">
        <v>9890</v>
      </c>
      <c r="D491" s="448"/>
      <c r="E491" s="459" t="s">
        <v>1229</v>
      </c>
      <c r="F491" s="448"/>
      <c r="G491" s="984" t="s">
        <v>642</v>
      </c>
      <c r="H491" s="459" t="s">
        <v>1220</v>
      </c>
      <c r="I491" s="448"/>
      <c r="J491" s="448"/>
      <c r="K491" s="459" t="s">
        <v>265</v>
      </c>
      <c r="L491" s="448"/>
      <c r="M491" s="528" t="str">
        <f t="shared" si="7"/>
        <v/>
      </c>
    </row>
    <row r="492" spans="1:13">
      <c r="A492" s="448" t="s">
        <v>647</v>
      </c>
      <c r="B492" s="448" t="s">
        <v>648</v>
      </c>
      <c r="C492" s="446" t="s">
        <v>9890</v>
      </c>
      <c r="D492" s="448"/>
      <c r="E492" s="459" t="s">
        <v>1230</v>
      </c>
      <c r="F492" s="448"/>
      <c r="G492" s="984" t="s">
        <v>642</v>
      </c>
      <c r="H492" s="459" t="s">
        <v>1220</v>
      </c>
      <c r="I492" s="448"/>
      <c r="J492" s="448"/>
      <c r="K492" s="459" t="s">
        <v>265</v>
      </c>
      <c r="L492" s="448"/>
      <c r="M492" s="528" t="str">
        <f t="shared" si="7"/>
        <v/>
      </c>
    </row>
    <row r="493" spans="1:13">
      <c r="A493" s="448" t="s">
        <v>647</v>
      </c>
      <c r="B493" s="448" t="s">
        <v>648</v>
      </c>
      <c r="C493" s="446" t="s">
        <v>9890</v>
      </c>
      <c r="D493" s="448"/>
      <c r="E493" s="459" t="s">
        <v>1231</v>
      </c>
      <c r="F493" s="448"/>
      <c r="G493" s="984" t="s">
        <v>642</v>
      </c>
      <c r="H493" s="459" t="s">
        <v>1220</v>
      </c>
      <c r="I493" s="448"/>
      <c r="J493" s="448"/>
      <c r="K493" s="459" t="s">
        <v>265</v>
      </c>
      <c r="L493" s="448"/>
      <c r="M493" s="528" t="str">
        <f t="shared" si="7"/>
        <v/>
      </c>
    </row>
    <row r="494" spans="1:13">
      <c r="A494" s="448" t="s">
        <v>647</v>
      </c>
      <c r="B494" s="448" t="s">
        <v>648</v>
      </c>
      <c r="C494" s="446" t="s">
        <v>9890</v>
      </c>
      <c r="D494" s="448"/>
      <c r="E494" s="459" t="s">
        <v>1232</v>
      </c>
      <c r="F494" s="448"/>
      <c r="G494" s="984" t="s">
        <v>642</v>
      </c>
      <c r="H494" s="459" t="s">
        <v>1220</v>
      </c>
      <c r="I494" s="448"/>
      <c r="J494" s="448"/>
      <c r="K494" s="459" t="s">
        <v>265</v>
      </c>
      <c r="L494" s="448"/>
      <c r="M494" s="528" t="str">
        <f t="shared" si="7"/>
        <v/>
      </c>
    </row>
    <row r="495" spans="1:13">
      <c r="A495" s="501" t="s">
        <v>647</v>
      </c>
      <c r="B495" s="501" t="s">
        <v>648</v>
      </c>
      <c r="C495" s="452" t="s">
        <v>9890</v>
      </c>
      <c r="D495" s="501"/>
      <c r="E495" s="452" t="s">
        <v>1233</v>
      </c>
      <c r="F495" s="501"/>
      <c r="G495" s="451" t="s">
        <v>642</v>
      </c>
      <c r="H495" s="452" t="s">
        <v>1220</v>
      </c>
      <c r="I495" s="501"/>
      <c r="J495" s="501"/>
      <c r="K495" s="452" t="s">
        <v>265</v>
      </c>
      <c r="L495" s="501"/>
      <c r="M495" s="528" t="str">
        <f t="shared" si="7"/>
        <v/>
      </c>
    </row>
    <row r="496" spans="1:13">
      <c r="A496" s="982" t="s">
        <v>637</v>
      </c>
      <c r="B496" s="982" t="s">
        <v>638</v>
      </c>
      <c r="C496" s="446" t="s">
        <v>339</v>
      </c>
      <c r="D496" s="446" t="s">
        <v>1234</v>
      </c>
      <c r="E496" s="446" t="s">
        <v>1235</v>
      </c>
      <c r="F496" s="446" t="s">
        <v>339</v>
      </c>
      <c r="G496" s="983" t="s">
        <v>642</v>
      </c>
      <c r="H496" s="460" t="s">
        <v>1236</v>
      </c>
      <c r="I496" s="983" t="s">
        <v>682</v>
      </c>
      <c r="J496" s="446" t="s">
        <v>645</v>
      </c>
      <c r="K496" s="446" t="s">
        <v>265</v>
      </c>
      <c r="L496" s="446" t="s">
        <v>646</v>
      </c>
      <c r="M496" s="528" t="str">
        <f t="shared" si="7"/>
        <v/>
      </c>
    </row>
    <row r="497" spans="1:13">
      <c r="A497" s="448" t="s">
        <v>647</v>
      </c>
      <c r="B497" s="448" t="s">
        <v>648</v>
      </c>
      <c r="C497" s="459" t="s">
        <v>339</v>
      </c>
      <c r="D497" s="448"/>
      <c r="E497" s="459" t="s">
        <v>1238</v>
      </c>
      <c r="F497" s="448"/>
      <c r="G497" s="984" t="s">
        <v>642</v>
      </c>
      <c r="H497" s="459" t="s">
        <v>1236</v>
      </c>
      <c r="I497" s="448"/>
      <c r="J497" s="448"/>
      <c r="K497" s="459" t="s">
        <v>265</v>
      </c>
      <c r="L497" s="448"/>
      <c r="M497" s="528" t="str">
        <f t="shared" si="7"/>
        <v/>
      </c>
    </row>
    <row r="498" spans="1:13">
      <c r="A498" s="448" t="s">
        <v>647</v>
      </c>
      <c r="B498" s="448" t="s">
        <v>648</v>
      </c>
      <c r="C498" s="459" t="s">
        <v>339</v>
      </c>
      <c r="D498" s="448"/>
      <c r="E498" s="459" t="s">
        <v>1239</v>
      </c>
      <c r="F498" s="448"/>
      <c r="G498" s="984" t="s">
        <v>642</v>
      </c>
      <c r="H498" s="459" t="s">
        <v>1236</v>
      </c>
      <c r="I498" s="448"/>
      <c r="J498" s="448"/>
      <c r="K498" s="459" t="s">
        <v>265</v>
      </c>
      <c r="L498" s="448"/>
      <c r="M498" s="528" t="str">
        <f t="shared" si="7"/>
        <v/>
      </c>
    </row>
    <row r="499" spans="1:13">
      <c r="A499" s="448" t="s">
        <v>647</v>
      </c>
      <c r="B499" s="448" t="s">
        <v>648</v>
      </c>
      <c r="C499" s="459" t="s">
        <v>339</v>
      </c>
      <c r="D499" s="448"/>
      <c r="E499" s="459" t="s">
        <v>1240</v>
      </c>
      <c r="F499" s="448"/>
      <c r="G499" s="984" t="s">
        <v>642</v>
      </c>
      <c r="H499" s="459" t="s">
        <v>1236</v>
      </c>
      <c r="I499" s="448"/>
      <c r="J499" s="448"/>
      <c r="K499" s="459" t="s">
        <v>265</v>
      </c>
      <c r="L499" s="448"/>
      <c r="M499" s="528" t="str">
        <f t="shared" si="7"/>
        <v/>
      </c>
    </row>
    <row r="500" spans="1:13">
      <c r="A500" s="448" t="s">
        <v>647</v>
      </c>
      <c r="B500" s="448" t="s">
        <v>648</v>
      </c>
      <c r="C500" s="459" t="s">
        <v>339</v>
      </c>
      <c r="D500" s="448"/>
      <c r="E500" s="459" t="s">
        <v>1241</v>
      </c>
      <c r="F500" s="448"/>
      <c r="G500" s="984" t="s">
        <v>642</v>
      </c>
      <c r="H500" s="459" t="s">
        <v>1236</v>
      </c>
      <c r="I500" s="448"/>
      <c r="J500" s="448"/>
      <c r="K500" s="459" t="s">
        <v>265</v>
      </c>
      <c r="L500" s="448"/>
      <c r="M500" s="528" t="str">
        <f t="shared" si="7"/>
        <v/>
      </c>
    </row>
    <row r="501" spans="1:13">
      <c r="A501" s="448" t="s">
        <v>647</v>
      </c>
      <c r="B501" s="448" t="s">
        <v>648</v>
      </c>
      <c r="C501" s="459" t="s">
        <v>339</v>
      </c>
      <c r="D501" s="448"/>
      <c r="E501" s="459" t="s">
        <v>1242</v>
      </c>
      <c r="F501" s="448"/>
      <c r="G501" s="984" t="s">
        <v>642</v>
      </c>
      <c r="H501" s="459" t="s">
        <v>1236</v>
      </c>
      <c r="I501" s="448"/>
      <c r="J501" s="448"/>
      <c r="K501" s="459" t="s">
        <v>265</v>
      </c>
      <c r="L501" s="448"/>
      <c r="M501" s="528" t="str">
        <f t="shared" si="7"/>
        <v/>
      </c>
    </row>
    <row r="502" spans="1:13">
      <c r="A502" s="448" t="s">
        <v>647</v>
      </c>
      <c r="B502" s="448" t="s">
        <v>648</v>
      </c>
      <c r="C502" s="459" t="s">
        <v>339</v>
      </c>
      <c r="D502" s="448"/>
      <c r="E502" s="459" t="s">
        <v>1243</v>
      </c>
      <c r="F502" s="448"/>
      <c r="G502" s="984" t="s">
        <v>642</v>
      </c>
      <c r="H502" s="459" t="s">
        <v>1236</v>
      </c>
      <c r="I502" s="448"/>
      <c r="J502" s="448"/>
      <c r="K502" s="459" t="s">
        <v>265</v>
      </c>
      <c r="L502" s="448"/>
      <c r="M502" s="528" t="str">
        <f t="shared" si="7"/>
        <v/>
      </c>
    </row>
    <row r="503" spans="1:13">
      <c r="A503" s="448" t="s">
        <v>647</v>
      </c>
      <c r="B503" s="448" t="s">
        <v>648</v>
      </c>
      <c r="C503" s="459" t="s">
        <v>339</v>
      </c>
      <c r="D503" s="448"/>
      <c r="E503" s="459" t="s">
        <v>1244</v>
      </c>
      <c r="F503" s="448"/>
      <c r="G503" s="984" t="s">
        <v>642</v>
      </c>
      <c r="H503" s="459" t="s">
        <v>1236</v>
      </c>
      <c r="I503" s="448"/>
      <c r="J503" s="448"/>
      <c r="K503" s="459" t="s">
        <v>265</v>
      </c>
      <c r="L503" s="448"/>
      <c r="M503" s="528" t="str">
        <f t="shared" si="7"/>
        <v/>
      </c>
    </row>
    <row r="504" spans="1:13">
      <c r="A504" s="448" t="s">
        <v>647</v>
      </c>
      <c r="B504" s="448" t="s">
        <v>648</v>
      </c>
      <c r="C504" s="459" t="s">
        <v>339</v>
      </c>
      <c r="D504" s="448"/>
      <c r="E504" s="459" t="s">
        <v>1245</v>
      </c>
      <c r="F504" s="448"/>
      <c r="G504" s="984" t="s">
        <v>642</v>
      </c>
      <c r="H504" s="459" t="s">
        <v>1236</v>
      </c>
      <c r="I504" s="448"/>
      <c r="J504" s="448"/>
      <c r="K504" s="459" t="s">
        <v>265</v>
      </c>
      <c r="L504" s="448"/>
      <c r="M504" s="528" t="str">
        <f t="shared" si="7"/>
        <v/>
      </c>
    </row>
    <row r="505" spans="1:13">
      <c r="A505" s="448" t="s">
        <v>647</v>
      </c>
      <c r="B505" s="448" t="s">
        <v>648</v>
      </c>
      <c r="C505" s="459" t="s">
        <v>339</v>
      </c>
      <c r="D505" s="448"/>
      <c r="E505" s="459" t="s">
        <v>1246</v>
      </c>
      <c r="F505" s="448"/>
      <c r="G505" s="984" t="s">
        <v>642</v>
      </c>
      <c r="H505" s="459" t="s">
        <v>1236</v>
      </c>
      <c r="I505" s="448"/>
      <c r="J505" s="448"/>
      <c r="K505" s="459" t="s">
        <v>265</v>
      </c>
      <c r="L505" s="448"/>
      <c r="M505" s="528" t="str">
        <f t="shared" si="7"/>
        <v/>
      </c>
    </row>
    <row r="506" spans="1:13">
      <c r="A506" s="448" t="s">
        <v>647</v>
      </c>
      <c r="B506" s="448" t="s">
        <v>648</v>
      </c>
      <c r="C506" s="459" t="s">
        <v>339</v>
      </c>
      <c r="D506" s="448"/>
      <c r="E506" s="459" t="s">
        <v>1247</v>
      </c>
      <c r="F506" s="448"/>
      <c r="G506" s="984" t="s">
        <v>642</v>
      </c>
      <c r="H506" s="459" t="s">
        <v>1236</v>
      </c>
      <c r="I506" s="448"/>
      <c r="J506" s="448"/>
      <c r="K506" s="459" t="s">
        <v>265</v>
      </c>
      <c r="L506" s="448"/>
      <c r="M506" s="528" t="str">
        <f t="shared" si="7"/>
        <v/>
      </c>
    </row>
    <row r="507" spans="1:13">
      <c r="A507" s="448" t="s">
        <v>647</v>
      </c>
      <c r="B507" s="448" t="s">
        <v>648</v>
      </c>
      <c r="C507" s="459" t="s">
        <v>339</v>
      </c>
      <c r="D507" s="448"/>
      <c r="E507" s="459" t="s">
        <v>1248</v>
      </c>
      <c r="F507" s="448"/>
      <c r="G507" s="984" t="s">
        <v>642</v>
      </c>
      <c r="H507" s="459" t="s">
        <v>1236</v>
      </c>
      <c r="I507" s="448"/>
      <c r="J507" s="448"/>
      <c r="K507" s="459" t="s">
        <v>265</v>
      </c>
      <c r="L507" s="448"/>
      <c r="M507" s="528" t="str">
        <f t="shared" si="7"/>
        <v/>
      </c>
    </row>
    <row r="508" spans="1:13">
      <c r="A508" s="501" t="s">
        <v>647</v>
      </c>
      <c r="B508" s="501" t="s">
        <v>648</v>
      </c>
      <c r="C508" s="452" t="s">
        <v>339</v>
      </c>
      <c r="D508" s="501"/>
      <c r="E508" s="452" t="s">
        <v>1249</v>
      </c>
      <c r="F508" s="501"/>
      <c r="G508" s="451" t="s">
        <v>642</v>
      </c>
      <c r="H508" s="452" t="s">
        <v>1236</v>
      </c>
      <c r="I508" s="501"/>
      <c r="J508" s="501"/>
      <c r="K508" s="452" t="s">
        <v>265</v>
      </c>
      <c r="L508" s="501"/>
      <c r="M508" s="528" t="str">
        <f t="shared" si="7"/>
        <v/>
      </c>
    </row>
    <row r="509" spans="1:13">
      <c r="A509" s="982" t="s">
        <v>637</v>
      </c>
      <c r="B509" s="982" t="s">
        <v>638</v>
      </c>
      <c r="C509" s="446" t="s">
        <v>350</v>
      </c>
      <c r="D509" s="446" t="s">
        <v>1250</v>
      </c>
      <c r="E509" s="446" t="s">
        <v>1251</v>
      </c>
      <c r="F509" s="446" t="s">
        <v>350</v>
      </c>
      <c r="G509" s="983" t="s">
        <v>642</v>
      </c>
      <c r="H509" s="460" t="s">
        <v>1252</v>
      </c>
      <c r="I509" s="983" t="s">
        <v>682</v>
      </c>
      <c r="J509" s="446" t="s">
        <v>645</v>
      </c>
      <c r="K509" s="446" t="s">
        <v>265</v>
      </c>
      <c r="L509" s="446" t="s">
        <v>646</v>
      </c>
      <c r="M509" s="528" t="str">
        <f t="shared" si="7"/>
        <v/>
      </c>
    </row>
    <row r="510" spans="1:13">
      <c r="A510" s="448" t="s">
        <v>647</v>
      </c>
      <c r="B510" s="448" t="s">
        <v>648</v>
      </c>
      <c r="C510" s="459" t="s">
        <v>350</v>
      </c>
      <c r="D510" s="448"/>
      <c r="E510" s="459" t="s">
        <v>1254</v>
      </c>
      <c r="F510" s="448"/>
      <c r="G510" s="984" t="s">
        <v>642</v>
      </c>
      <c r="H510" s="459" t="s">
        <v>1252</v>
      </c>
      <c r="I510" s="448"/>
      <c r="J510" s="448"/>
      <c r="K510" s="459" t="s">
        <v>265</v>
      </c>
      <c r="L510" s="448"/>
      <c r="M510" s="528" t="str">
        <f t="shared" si="7"/>
        <v/>
      </c>
    </row>
    <row r="511" spans="1:13">
      <c r="A511" s="448" t="s">
        <v>647</v>
      </c>
      <c r="B511" s="448" t="s">
        <v>648</v>
      </c>
      <c r="C511" s="459" t="s">
        <v>350</v>
      </c>
      <c r="D511" s="448"/>
      <c r="E511" s="459" t="s">
        <v>1255</v>
      </c>
      <c r="F511" s="448"/>
      <c r="G511" s="984" t="s">
        <v>642</v>
      </c>
      <c r="H511" s="459" t="s">
        <v>1252</v>
      </c>
      <c r="I511" s="448"/>
      <c r="J511" s="448"/>
      <c r="K511" s="459" t="s">
        <v>265</v>
      </c>
      <c r="L511" s="448"/>
      <c r="M511" s="528" t="str">
        <f t="shared" si="7"/>
        <v/>
      </c>
    </row>
    <row r="512" spans="1:13">
      <c r="A512" s="448" t="s">
        <v>647</v>
      </c>
      <c r="B512" s="448" t="s">
        <v>648</v>
      </c>
      <c r="C512" s="459" t="s">
        <v>350</v>
      </c>
      <c r="D512" s="448"/>
      <c r="E512" s="459" t="s">
        <v>1256</v>
      </c>
      <c r="F512" s="448"/>
      <c r="G512" s="984" t="s">
        <v>642</v>
      </c>
      <c r="H512" s="459" t="s">
        <v>1252</v>
      </c>
      <c r="I512" s="448"/>
      <c r="J512" s="448"/>
      <c r="K512" s="459" t="s">
        <v>265</v>
      </c>
      <c r="L512" s="448"/>
      <c r="M512" s="528" t="str">
        <f t="shared" si="7"/>
        <v/>
      </c>
    </row>
    <row r="513" spans="1:13">
      <c r="A513" s="448" t="s">
        <v>647</v>
      </c>
      <c r="B513" s="448" t="s">
        <v>648</v>
      </c>
      <c r="C513" s="459" t="s">
        <v>350</v>
      </c>
      <c r="D513" s="448"/>
      <c r="E513" s="459" t="s">
        <v>1257</v>
      </c>
      <c r="F513" s="448"/>
      <c r="G513" s="984" t="s">
        <v>642</v>
      </c>
      <c r="H513" s="459" t="s">
        <v>1252</v>
      </c>
      <c r="I513" s="448"/>
      <c r="J513" s="448"/>
      <c r="K513" s="459" t="s">
        <v>265</v>
      </c>
      <c r="L513" s="448"/>
      <c r="M513" s="528" t="str">
        <f t="shared" si="7"/>
        <v/>
      </c>
    </row>
    <row r="514" spans="1:13">
      <c r="A514" s="448" t="s">
        <v>647</v>
      </c>
      <c r="B514" s="448" t="s">
        <v>648</v>
      </c>
      <c r="C514" s="459" t="s">
        <v>350</v>
      </c>
      <c r="D514" s="448"/>
      <c r="E514" s="459" t="s">
        <v>1258</v>
      </c>
      <c r="F514" s="448"/>
      <c r="G514" s="984" t="s">
        <v>642</v>
      </c>
      <c r="H514" s="459" t="s">
        <v>1252</v>
      </c>
      <c r="I514" s="448"/>
      <c r="J514" s="448"/>
      <c r="K514" s="459" t="s">
        <v>265</v>
      </c>
      <c r="L514" s="448"/>
      <c r="M514" s="528" t="str">
        <f t="shared" si="7"/>
        <v/>
      </c>
    </row>
    <row r="515" spans="1:13">
      <c r="A515" s="448" t="s">
        <v>647</v>
      </c>
      <c r="B515" s="448" t="s">
        <v>648</v>
      </c>
      <c r="C515" s="459" t="s">
        <v>350</v>
      </c>
      <c r="D515" s="448"/>
      <c r="E515" s="459" t="s">
        <v>1259</v>
      </c>
      <c r="F515" s="448"/>
      <c r="G515" s="984" t="s">
        <v>642</v>
      </c>
      <c r="H515" s="459" t="s">
        <v>1252</v>
      </c>
      <c r="I515" s="448"/>
      <c r="J515" s="448"/>
      <c r="K515" s="459" t="s">
        <v>265</v>
      </c>
      <c r="L515" s="448"/>
      <c r="M515" s="528" t="str">
        <f t="shared" ref="M515:M578" si="8">IF(RIGHT(TEXT(E515,""),4)="ACT1","Remove","")</f>
        <v/>
      </c>
    </row>
    <row r="516" spans="1:13">
      <c r="A516" s="448" t="s">
        <v>647</v>
      </c>
      <c r="B516" s="448" t="s">
        <v>648</v>
      </c>
      <c r="C516" s="459" t="s">
        <v>350</v>
      </c>
      <c r="D516" s="448"/>
      <c r="E516" s="459" t="s">
        <v>1260</v>
      </c>
      <c r="F516" s="448"/>
      <c r="G516" s="984" t="s">
        <v>642</v>
      </c>
      <c r="H516" s="459" t="s">
        <v>1252</v>
      </c>
      <c r="I516" s="448"/>
      <c r="J516" s="448"/>
      <c r="K516" s="459" t="s">
        <v>265</v>
      </c>
      <c r="L516" s="448"/>
      <c r="M516" s="528" t="str">
        <f t="shared" si="8"/>
        <v/>
      </c>
    </row>
    <row r="517" spans="1:13">
      <c r="A517" s="448" t="s">
        <v>647</v>
      </c>
      <c r="B517" s="448" t="s">
        <v>648</v>
      </c>
      <c r="C517" s="459" t="s">
        <v>350</v>
      </c>
      <c r="D517" s="448"/>
      <c r="E517" s="459" t="s">
        <v>1261</v>
      </c>
      <c r="F517" s="448"/>
      <c r="G517" s="984" t="s">
        <v>642</v>
      </c>
      <c r="H517" s="459" t="s">
        <v>1252</v>
      </c>
      <c r="I517" s="448"/>
      <c r="J517" s="448"/>
      <c r="K517" s="459" t="s">
        <v>265</v>
      </c>
      <c r="L517" s="448"/>
      <c r="M517" s="528" t="str">
        <f t="shared" si="8"/>
        <v/>
      </c>
    </row>
    <row r="518" spans="1:13">
      <c r="A518" s="448" t="s">
        <v>647</v>
      </c>
      <c r="B518" s="448" t="s">
        <v>648</v>
      </c>
      <c r="C518" s="459" t="s">
        <v>350</v>
      </c>
      <c r="D518" s="448"/>
      <c r="E518" s="459" t="s">
        <v>1262</v>
      </c>
      <c r="F518" s="448"/>
      <c r="G518" s="984" t="s">
        <v>642</v>
      </c>
      <c r="H518" s="459" t="s">
        <v>1252</v>
      </c>
      <c r="I518" s="448"/>
      <c r="J518" s="448"/>
      <c r="K518" s="459" t="s">
        <v>265</v>
      </c>
      <c r="L518" s="448"/>
      <c r="M518" s="528" t="str">
        <f t="shared" si="8"/>
        <v/>
      </c>
    </row>
    <row r="519" spans="1:13">
      <c r="A519" s="448" t="s">
        <v>647</v>
      </c>
      <c r="B519" s="448" t="s">
        <v>648</v>
      </c>
      <c r="C519" s="459" t="s">
        <v>350</v>
      </c>
      <c r="D519" s="448"/>
      <c r="E519" s="459" t="s">
        <v>1263</v>
      </c>
      <c r="F519" s="448"/>
      <c r="G519" s="984" t="s">
        <v>642</v>
      </c>
      <c r="H519" s="459" t="s">
        <v>1252</v>
      </c>
      <c r="I519" s="448"/>
      <c r="J519" s="448"/>
      <c r="K519" s="459" t="s">
        <v>265</v>
      </c>
      <c r="L519" s="448"/>
      <c r="M519" s="528" t="str">
        <f t="shared" si="8"/>
        <v/>
      </c>
    </row>
    <row r="520" spans="1:13">
      <c r="A520" s="448" t="s">
        <v>647</v>
      </c>
      <c r="B520" s="448" t="s">
        <v>648</v>
      </c>
      <c r="C520" s="459" t="s">
        <v>350</v>
      </c>
      <c r="D520" s="448"/>
      <c r="E520" s="459" t="s">
        <v>1264</v>
      </c>
      <c r="F520" s="448"/>
      <c r="G520" s="984" t="s">
        <v>642</v>
      </c>
      <c r="H520" s="459" t="s">
        <v>1252</v>
      </c>
      <c r="I520" s="448"/>
      <c r="J520" s="448"/>
      <c r="K520" s="459" t="s">
        <v>265</v>
      </c>
      <c r="L520" s="448"/>
      <c r="M520" s="528" t="str">
        <f t="shared" si="8"/>
        <v/>
      </c>
    </row>
    <row r="521" spans="1:13">
      <c r="A521" s="501" t="s">
        <v>647</v>
      </c>
      <c r="B521" s="501" t="s">
        <v>648</v>
      </c>
      <c r="C521" s="452" t="s">
        <v>350</v>
      </c>
      <c r="D521" s="501"/>
      <c r="E521" s="452" t="s">
        <v>1265</v>
      </c>
      <c r="F521" s="501"/>
      <c r="G521" s="451" t="s">
        <v>642</v>
      </c>
      <c r="H521" s="452" t="s">
        <v>1252</v>
      </c>
      <c r="I521" s="501"/>
      <c r="J521" s="501"/>
      <c r="K521" s="452" t="s">
        <v>265</v>
      </c>
      <c r="L521" s="501"/>
      <c r="M521" s="528" t="str">
        <f t="shared" si="8"/>
        <v/>
      </c>
    </row>
    <row r="522" spans="1:13">
      <c r="A522" s="982" t="s">
        <v>637</v>
      </c>
      <c r="B522" s="982" t="s">
        <v>638</v>
      </c>
      <c r="C522" s="446" t="s">
        <v>44</v>
      </c>
      <c r="D522" s="446" t="s">
        <v>1281</v>
      </c>
      <c r="E522" s="446" t="s">
        <v>1282</v>
      </c>
      <c r="F522" s="446" t="s">
        <v>44</v>
      </c>
      <c r="G522" s="983" t="s">
        <v>642</v>
      </c>
      <c r="H522" s="460" t="s">
        <v>1283</v>
      </c>
      <c r="I522" s="983" t="s">
        <v>682</v>
      </c>
      <c r="J522" s="446" t="s">
        <v>645</v>
      </c>
      <c r="K522" s="446" t="s">
        <v>265</v>
      </c>
      <c r="L522" s="446" t="s">
        <v>646</v>
      </c>
      <c r="M522" s="528" t="str">
        <f t="shared" si="8"/>
        <v/>
      </c>
    </row>
    <row r="523" spans="1:13">
      <c r="A523" s="448" t="s">
        <v>647</v>
      </c>
      <c r="B523" s="448" t="s">
        <v>648</v>
      </c>
      <c r="C523" s="459" t="s">
        <v>44</v>
      </c>
      <c r="D523" s="448"/>
      <c r="E523" s="459" t="s">
        <v>1285</v>
      </c>
      <c r="F523" s="448"/>
      <c r="G523" s="984" t="s">
        <v>642</v>
      </c>
      <c r="H523" s="459" t="s">
        <v>1283</v>
      </c>
      <c r="I523" s="448"/>
      <c r="J523" s="448"/>
      <c r="K523" s="459" t="s">
        <v>265</v>
      </c>
      <c r="L523" s="448"/>
      <c r="M523" s="528" t="str">
        <f t="shared" si="8"/>
        <v/>
      </c>
    </row>
    <row r="524" spans="1:13">
      <c r="A524" s="448" t="s">
        <v>647</v>
      </c>
      <c r="B524" s="448" t="s">
        <v>648</v>
      </c>
      <c r="C524" s="459" t="s">
        <v>44</v>
      </c>
      <c r="D524" s="448"/>
      <c r="E524" s="459" t="s">
        <v>1286</v>
      </c>
      <c r="F524" s="448"/>
      <c r="G524" s="984" t="s">
        <v>642</v>
      </c>
      <c r="H524" s="459" t="s">
        <v>1283</v>
      </c>
      <c r="I524" s="448"/>
      <c r="J524" s="448"/>
      <c r="K524" s="459" t="s">
        <v>265</v>
      </c>
      <c r="L524" s="448"/>
      <c r="M524" s="528" t="str">
        <f t="shared" si="8"/>
        <v/>
      </c>
    </row>
    <row r="525" spans="1:13">
      <c r="A525" s="448" t="s">
        <v>647</v>
      </c>
      <c r="B525" s="448" t="s">
        <v>648</v>
      </c>
      <c r="C525" s="459" t="s">
        <v>44</v>
      </c>
      <c r="D525" s="448"/>
      <c r="E525" s="459" t="s">
        <v>1287</v>
      </c>
      <c r="F525" s="448"/>
      <c r="G525" s="984" t="s">
        <v>642</v>
      </c>
      <c r="H525" s="459" t="s">
        <v>1283</v>
      </c>
      <c r="I525" s="448"/>
      <c r="J525" s="448"/>
      <c r="K525" s="459" t="s">
        <v>265</v>
      </c>
      <c r="L525" s="448"/>
      <c r="M525" s="528" t="str">
        <f t="shared" si="8"/>
        <v/>
      </c>
    </row>
    <row r="526" spans="1:13">
      <c r="A526" s="448" t="s">
        <v>647</v>
      </c>
      <c r="B526" s="448" t="s">
        <v>648</v>
      </c>
      <c r="C526" s="459" t="s">
        <v>44</v>
      </c>
      <c r="D526" s="448"/>
      <c r="E526" s="459" t="s">
        <v>1288</v>
      </c>
      <c r="F526" s="448"/>
      <c r="G526" s="984" t="s">
        <v>642</v>
      </c>
      <c r="H526" s="459" t="s">
        <v>1283</v>
      </c>
      <c r="I526" s="448"/>
      <c r="J526" s="448"/>
      <c r="K526" s="459" t="s">
        <v>265</v>
      </c>
      <c r="L526" s="448"/>
      <c r="M526" s="528" t="str">
        <f t="shared" si="8"/>
        <v/>
      </c>
    </row>
    <row r="527" spans="1:13">
      <c r="A527" s="448" t="s">
        <v>647</v>
      </c>
      <c r="B527" s="448" t="s">
        <v>648</v>
      </c>
      <c r="C527" s="459" t="s">
        <v>44</v>
      </c>
      <c r="D527" s="448"/>
      <c r="E527" s="459" t="s">
        <v>1289</v>
      </c>
      <c r="F527" s="448"/>
      <c r="G527" s="984" t="s">
        <v>642</v>
      </c>
      <c r="H527" s="459" t="s">
        <v>1283</v>
      </c>
      <c r="I527" s="448"/>
      <c r="J527" s="448"/>
      <c r="K527" s="459" t="s">
        <v>265</v>
      </c>
      <c r="L527" s="448"/>
      <c r="M527" s="528" t="str">
        <f t="shared" si="8"/>
        <v/>
      </c>
    </row>
    <row r="528" spans="1:13">
      <c r="A528" s="448" t="s">
        <v>647</v>
      </c>
      <c r="B528" s="448" t="s">
        <v>648</v>
      </c>
      <c r="C528" s="459" t="s">
        <v>44</v>
      </c>
      <c r="D528" s="448"/>
      <c r="E528" s="459" t="s">
        <v>1290</v>
      </c>
      <c r="F528" s="448"/>
      <c r="G528" s="984" t="s">
        <v>642</v>
      </c>
      <c r="H528" s="459" t="s">
        <v>1283</v>
      </c>
      <c r="I528" s="448"/>
      <c r="J528" s="448"/>
      <c r="K528" s="459" t="s">
        <v>265</v>
      </c>
      <c r="L528" s="448"/>
      <c r="M528" s="528" t="str">
        <f t="shared" si="8"/>
        <v/>
      </c>
    </row>
    <row r="529" spans="1:13">
      <c r="A529" s="448" t="s">
        <v>647</v>
      </c>
      <c r="B529" s="448" t="s">
        <v>648</v>
      </c>
      <c r="C529" s="459" t="s">
        <v>44</v>
      </c>
      <c r="D529" s="448"/>
      <c r="E529" s="459" t="s">
        <v>1291</v>
      </c>
      <c r="F529" s="448"/>
      <c r="G529" s="984" t="s">
        <v>642</v>
      </c>
      <c r="H529" s="459" t="s">
        <v>1283</v>
      </c>
      <c r="I529" s="448"/>
      <c r="J529" s="448"/>
      <c r="K529" s="459" t="s">
        <v>265</v>
      </c>
      <c r="L529" s="448"/>
      <c r="M529" s="528" t="str">
        <f t="shared" si="8"/>
        <v/>
      </c>
    </row>
    <row r="530" spans="1:13">
      <c r="A530" s="448" t="s">
        <v>647</v>
      </c>
      <c r="B530" s="448" t="s">
        <v>648</v>
      </c>
      <c r="C530" s="459" t="s">
        <v>44</v>
      </c>
      <c r="D530" s="448"/>
      <c r="E530" s="459" t="s">
        <v>1292</v>
      </c>
      <c r="F530" s="448"/>
      <c r="G530" s="984" t="s">
        <v>642</v>
      </c>
      <c r="H530" s="459" t="s">
        <v>1283</v>
      </c>
      <c r="I530" s="448"/>
      <c r="J530" s="448"/>
      <c r="K530" s="459" t="s">
        <v>265</v>
      </c>
      <c r="L530" s="448"/>
      <c r="M530" s="528" t="str">
        <f t="shared" si="8"/>
        <v/>
      </c>
    </row>
    <row r="531" spans="1:13">
      <c r="A531" s="448" t="s">
        <v>647</v>
      </c>
      <c r="B531" s="448" t="s">
        <v>648</v>
      </c>
      <c r="C531" s="459" t="s">
        <v>44</v>
      </c>
      <c r="D531" s="448"/>
      <c r="E531" s="459" t="s">
        <v>1293</v>
      </c>
      <c r="F531" s="448"/>
      <c r="G531" s="984" t="s">
        <v>642</v>
      </c>
      <c r="H531" s="459" t="s">
        <v>1283</v>
      </c>
      <c r="I531" s="448"/>
      <c r="J531" s="448"/>
      <c r="K531" s="459" t="s">
        <v>265</v>
      </c>
      <c r="L531" s="448"/>
      <c r="M531" s="528" t="str">
        <f t="shared" si="8"/>
        <v/>
      </c>
    </row>
    <row r="532" spans="1:13">
      <c r="A532" s="448" t="s">
        <v>647</v>
      </c>
      <c r="B532" s="448" t="s">
        <v>648</v>
      </c>
      <c r="C532" s="459" t="s">
        <v>44</v>
      </c>
      <c r="D532" s="448"/>
      <c r="E532" s="459" t="s">
        <v>1294</v>
      </c>
      <c r="F532" s="448"/>
      <c r="G532" s="984" t="s">
        <v>642</v>
      </c>
      <c r="H532" s="459" t="s">
        <v>1283</v>
      </c>
      <c r="I532" s="448"/>
      <c r="J532" s="448"/>
      <c r="K532" s="459" t="s">
        <v>265</v>
      </c>
      <c r="L532" s="448"/>
      <c r="M532" s="528" t="str">
        <f t="shared" si="8"/>
        <v/>
      </c>
    </row>
    <row r="533" spans="1:13">
      <c r="A533" s="448" t="s">
        <v>647</v>
      </c>
      <c r="B533" s="448" t="s">
        <v>648</v>
      </c>
      <c r="C533" s="459" t="s">
        <v>44</v>
      </c>
      <c r="D533" s="448"/>
      <c r="E533" s="459" t="s">
        <v>1295</v>
      </c>
      <c r="F533" s="448"/>
      <c r="G533" s="984" t="s">
        <v>642</v>
      </c>
      <c r="H533" s="459" t="s">
        <v>1283</v>
      </c>
      <c r="I533" s="448"/>
      <c r="J533" s="448"/>
      <c r="K533" s="459" t="s">
        <v>265</v>
      </c>
      <c r="L533" s="448"/>
      <c r="M533" s="528" t="str">
        <f t="shared" si="8"/>
        <v/>
      </c>
    </row>
    <row r="534" spans="1:13">
      <c r="A534" s="501" t="s">
        <v>647</v>
      </c>
      <c r="B534" s="501" t="s">
        <v>648</v>
      </c>
      <c r="C534" s="452" t="s">
        <v>44</v>
      </c>
      <c r="D534" s="501"/>
      <c r="E534" s="452" t="s">
        <v>1296</v>
      </c>
      <c r="F534" s="501"/>
      <c r="G534" s="451" t="s">
        <v>642</v>
      </c>
      <c r="H534" s="452" t="s">
        <v>1283</v>
      </c>
      <c r="I534" s="501"/>
      <c r="J534" s="501"/>
      <c r="K534" s="452" t="s">
        <v>265</v>
      </c>
      <c r="L534" s="501"/>
      <c r="M534" s="528" t="str">
        <f t="shared" si="8"/>
        <v/>
      </c>
    </row>
    <row r="535" spans="1:13">
      <c r="A535" s="455" t="s">
        <v>637</v>
      </c>
      <c r="B535" s="987" t="s">
        <v>810</v>
      </c>
      <c r="C535" s="455" t="s">
        <v>45</v>
      </c>
      <c r="D535" s="455" t="s">
        <v>1297</v>
      </c>
      <c r="E535" s="455" t="s">
        <v>1298</v>
      </c>
      <c r="F535" s="455" t="s">
        <v>45</v>
      </c>
      <c r="G535" s="988" t="s">
        <v>642</v>
      </c>
      <c r="H535" s="455" t="s">
        <v>813</v>
      </c>
      <c r="I535" s="455" t="s">
        <v>682</v>
      </c>
      <c r="J535" s="455"/>
      <c r="K535" s="455" t="s">
        <v>265</v>
      </c>
      <c r="L535" s="455" t="s">
        <v>814</v>
      </c>
      <c r="M535" s="528" t="str">
        <f t="shared" si="8"/>
        <v/>
      </c>
    </row>
    <row r="536" spans="1:13">
      <c r="A536" s="455" t="s">
        <v>29</v>
      </c>
      <c r="B536" s="455" t="s">
        <v>648</v>
      </c>
      <c r="C536" s="455" t="s">
        <v>45</v>
      </c>
      <c r="D536" s="455"/>
      <c r="E536" s="455" t="s">
        <v>1300</v>
      </c>
      <c r="F536" s="455"/>
      <c r="G536" s="988" t="s">
        <v>642</v>
      </c>
      <c r="H536" s="455" t="s">
        <v>813</v>
      </c>
      <c r="I536" s="455"/>
      <c r="J536" s="455"/>
      <c r="K536" s="455" t="s">
        <v>265</v>
      </c>
      <c r="L536" s="455"/>
      <c r="M536" s="528" t="str">
        <f t="shared" si="8"/>
        <v/>
      </c>
    </row>
    <row r="537" spans="1:13">
      <c r="A537" s="455" t="s">
        <v>29</v>
      </c>
      <c r="B537" s="455" t="s">
        <v>648</v>
      </c>
      <c r="C537" s="455" t="s">
        <v>45</v>
      </c>
      <c r="D537" s="455"/>
      <c r="E537" s="455" t="s">
        <v>1301</v>
      </c>
      <c r="F537" s="455"/>
      <c r="G537" s="988" t="s">
        <v>642</v>
      </c>
      <c r="H537" s="455" t="s">
        <v>813</v>
      </c>
      <c r="I537" s="455"/>
      <c r="J537" s="455"/>
      <c r="K537" s="455" t="s">
        <v>265</v>
      </c>
      <c r="L537" s="455"/>
      <c r="M537" s="528" t="str">
        <f t="shared" si="8"/>
        <v/>
      </c>
    </row>
    <row r="538" spans="1:13">
      <c r="A538" s="455" t="s">
        <v>29</v>
      </c>
      <c r="B538" s="455" t="s">
        <v>648</v>
      </c>
      <c r="C538" s="455" t="s">
        <v>45</v>
      </c>
      <c r="D538" s="455"/>
      <c r="E538" s="455" t="s">
        <v>1302</v>
      </c>
      <c r="F538" s="455"/>
      <c r="G538" s="988" t="s">
        <v>642</v>
      </c>
      <c r="H538" s="455" t="s">
        <v>813</v>
      </c>
      <c r="I538" s="455"/>
      <c r="J538" s="455"/>
      <c r="K538" s="455" t="s">
        <v>265</v>
      </c>
      <c r="L538" s="455"/>
      <c r="M538" s="528" t="str">
        <f t="shared" si="8"/>
        <v/>
      </c>
    </row>
    <row r="539" spans="1:13">
      <c r="A539" s="455" t="s">
        <v>29</v>
      </c>
      <c r="B539" s="455" t="s">
        <v>648</v>
      </c>
      <c r="C539" s="455" t="s">
        <v>45</v>
      </c>
      <c r="D539" s="455"/>
      <c r="E539" s="455" t="s">
        <v>1303</v>
      </c>
      <c r="F539" s="455"/>
      <c r="G539" s="988" t="s">
        <v>642</v>
      </c>
      <c r="H539" s="455" t="s">
        <v>813</v>
      </c>
      <c r="I539" s="455"/>
      <c r="J539" s="455"/>
      <c r="K539" s="455" t="s">
        <v>265</v>
      </c>
      <c r="L539" s="455"/>
      <c r="M539" s="528" t="str">
        <f t="shared" si="8"/>
        <v/>
      </c>
    </row>
    <row r="540" spans="1:13">
      <c r="A540" s="455" t="s">
        <v>29</v>
      </c>
      <c r="B540" s="455" t="s">
        <v>648</v>
      </c>
      <c r="C540" s="455" t="s">
        <v>45</v>
      </c>
      <c r="D540" s="455"/>
      <c r="E540" s="455" t="s">
        <v>1304</v>
      </c>
      <c r="F540" s="455"/>
      <c r="G540" s="988" t="s">
        <v>642</v>
      </c>
      <c r="H540" s="455" t="s">
        <v>813</v>
      </c>
      <c r="I540" s="455"/>
      <c r="J540" s="455"/>
      <c r="K540" s="455" t="s">
        <v>265</v>
      </c>
      <c r="L540" s="455"/>
      <c r="M540" s="528" t="str">
        <f t="shared" si="8"/>
        <v/>
      </c>
    </row>
    <row r="541" spans="1:13">
      <c r="A541" s="455" t="s">
        <v>29</v>
      </c>
      <c r="B541" s="455" t="s">
        <v>648</v>
      </c>
      <c r="C541" s="455" t="s">
        <v>45</v>
      </c>
      <c r="D541" s="455"/>
      <c r="E541" s="455" t="s">
        <v>1305</v>
      </c>
      <c r="F541" s="455"/>
      <c r="G541" s="988" t="s">
        <v>642</v>
      </c>
      <c r="H541" s="455" t="s">
        <v>813</v>
      </c>
      <c r="I541" s="455"/>
      <c r="J541" s="455"/>
      <c r="K541" s="455" t="s">
        <v>265</v>
      </c>
      <c r="L541" s="455"/>
      <c r="M541" s="528" t="str">
        <f t="shared" si="8"/>
        <v/>
      </c>
    </row>
    <row r="542" spans="1:13">
      <c r="A542" s="455" t="s">
        <v>29</v>
      </c>
      <c r="B542" s="455" t="s">
        <v>648</v>
      </c>
      <c r="C542" s="455" t="s">
        <v>45</v>
      </c>
      <c r="D542" s="455"/>
      <c r="E542" s="455" t="s">
        <v>1306</v>
      </c>
      <c r="F542" s="455"/>
      <c r="G542" s="988" t="s">
        <v>642</v>
      </c>
      <c r="H542" s="455" t="s">
        <v>813</v>
      </c>
      <c r="I542" s="455"/>
      <c r="J542" s="455"/>
      <c r="K542" s="455" t="s">
        <v>265</v>
      </c>
      <c r="L542" s="455"/>
      <c r="M542" s="528" t="str">
        <f t="shared" si="8"/>
        <v/>
      </c>
    </row>
    <row r="543" spans="1:13">
      <c r="A543" s="455" t="s">
        <v>29</v>
      </c>
      <c r="B543" s="455" t="s">
        <v>648</v>
      </c>
      <c r="C543" s="455" t="s">
        <v>45</v>
      </c>
      <c r="D543" s="455"/>
      <c r="E543" s="455" t="s">
        <v>1307</v>
      </c>
      <c r="F543" s="455"/>
      <c r="G543" s="988" t="s">
        <v>642</v>
      </c>
      <c r="H543" s="455" t="s">
        <v>813</v>
      </c>
      <c r="I543" s="455"/>
      <c r="J543" s="455"/>
      <c r="K543" s="455" t="s">
        <v>265</v>
      </c>
      <c r="L543" s="455"/>
      <c r="M543" s="528" t="str">
        <f t="shared" si="8"/>
        <v/>
      </c>
    </row>
    <row r="544" spans="1:13">
      <c r="A544" s="455" t="s">
        <v>29</v>
      </c>
      <c r="B544" s="455" t="s">
        <v>648</v>
      </c>
      <c r="C544" s="455" t="s">
        <v>45</v>
      </c>
      <c r="D544" s="455"/>
      <c r="E544" s="455" t="s">
        <v>1308</v>
      </c>
      <c r="F544" s="455"/>
      <c r="G544" s="988" t="s">
        <v>642</v>
      </c>
      <c r="H544" s="455" t="s">
        <v>813</v>
      </c>
      <c r="I544" s="455"/>
      <c r="J544" s="455"/>
      <c r="K544" s="455" t="s">
        <v>265</v>
      </c>
      <c r="L544" s="455"/>
      <c r="M544" s="528" t="str">
        <f t="shared" si="8"/>
        <v/>
      </c>
    </row>
    <row r="545" spans="1:13">
      <c r="A545" s="455" t="s">
        <v>29</v>
      </c>
      <c r="B545" s="455" t="s">
        <v>648</v>
      </c>
      <c r="C545" s="455" t="s">
        <v>45</v>
      </c>
      <c r="D545" s="455"/>
      <c r="E545" s="455" t="s">
        <v>1309</v>
      </c>
      <c r="F545" s="455"/>
      <c r="G545" s="988" t="s">
        <v>642</v>
      </c>
      <c r="H545" s="455" t="s">
        <v>813</v>
      </c>
      <c r="I545" s="455"/>
      <c r="J545" s="455"/>
      <c r="K545" s="455" t="s">
        <v>265</v>
      </c>
      <c r="L545" s="455"/>
      <c r="M545" s="528" t="str">
        <f t="shared" si="8"/>
        <v/>
      </c>
    </row>
    <row r="546" spans="1:13">
      <c r="A546" s="455" t="s">
        <v>29</v>
      </c>
      <c r="B546" s="455" t="s">
        <v>648</v>
      </c>
      <c r="C546" s="455" t="s">
        <v>45</v>
      </c>
      <c r="D546" s="455"/>
      <c r="E546" s="455" t="s">
        <v>1310</v>
      </c>
      <c r="F546" s="455"/>
      <c r="G546" s="988" t="s">
        <v>642</v>
      </c>
      <c r="H546" s="455" t="s">
        <v>813</v>
      </c>
      <c r="I546" s="455"/>
      <c r="J546" s="455"/>
      <c r="K546" s="455" t="s">
        <v>265</v>
      </c>
      <c r="L546" s="455"/>
      <c r="M546" s="528" t="str">
        <f t="shared" si="8"/>
        <v/>
      </c>
    </row>
    <row r="547" spans="1:13">
      <c r="A547" s="457" t="s">
        <v>29</v>
      </c>
      <c r="B547" s="457" t="s">
        <v>648</v>
      </c>
      <c r="C547" s="457" t="s">
        <v>45</v>
      </c>
      <c r="D547" s="457"/>
      <c r="E547" s="457" t="s">
        <v>1311</v>
      </c>
      <c r="F547" s="457"/>
      <c r="G547" s="458" t="s">
        <v>642</v>
      </c>
      <c r="H547" s="457" t="s">
        <v>813</v>
      </c>
      <c r="I547" s="457"/>
      <c r="J547" s="457"/>
      <c r="K547" s="457" t="s">
        <v>265</v>
      </c>
      <c r="L547" s="457"/>
      <c r="M547" s="528" t="str">
        <f t="shared" si="8"/>
        <v/>
      </c>
    </row>
    <row r="548" spans="1:13">
      <c r="A548" s="982" t="s">
        <v>637</v>
      </c>
      <c r="B548" s="982" t="s">
        <v>638</v>
      </c>
      <c r="C548" s="460" t="s">
        <v>8055</v>
      </c>
      <c r="D548" s="446" t="s">
        <v>1312</v>
      </c>
      <c r="E548" s="446" t="s">
        <v>1313</v>
      </c>
      <c r="F548" s="446" t="s">
        <v>252</v>
      </c>
      <c r="G548" s="983" t="s">
        <v>642</v>
      </c>
      <c r="H548" s="460" t="s">
        <v>1314</v>
      </c>
      <c r="I548" s="983" t="s">
        <v>682</v>
      </c>
      <c r="J548" s="446" t="s">
        <v>645</v>
      </c>
      <c r="K548" s="446" t="s">
        <v>265</v>
      </c>
      <c r="L548" s="446" t="s">
        <v>646</v>
      </c>
      <c r="M548" s="528" t="str">
        <f t="shared" si="8"/>
        <v/>
      </c>
    </row>
    <row r="549" spans="1:13">
      <c r="A549" s="448" t="s">
        <v>647</v>
      </c>
      <c r="B549" s="448" t="s">
        <v>648</v>
      </c>
      <c r="C549" s="460" t="s">
        <v>8055</v>
      </c>
      <c r="D549" s="448"/>
      <c r="E549" s="459" t="s">
        <v>1316</v>
      </c>
      <c r="F549" s="448"/>
      <c r="G549" s="984" t="s">
        <v>642</v>
      </c>
      <c r="H549" s="459" t="s">
        <v>1314</v>
      </c>
      <c r="I549" s="448"/>
      <c r="J549" s="448"/>
      <c r="K549" s="459" t="s">
        <v>265</v>
      </c>
      <c r="L549" s="448"/>
      <c r="M549" s="528" t="str">
        <f t="shared" si="8"/>
        <v/>
      </c>
    </row>
    <row r="550" spans="1:13">
      <c r="A550" s="448" t="s">
        <v>647</v>
      </c>
      <c r="B550" s="448" t="s">
        <v>648</v>
      </c>
      <c r="C550" s="460" t="s">
        <v>8055</v>
      </c>
      <c r="D550" s="448"/>
      <c r="E550" s="459" t="s">
        <v>1317</v>
      </c>
      <c r="F550" s="448"/>
      <c r="G550" s="984" t="s">
        <v>642</v>
      </c>
      <c r="H550" s="459" t="s">
        <v>1314</v>
      </c>
      <c r="I550" s="448"/>
      <c r="J550" s="448"/>
      <c r="K550" s="459" t="s">
        <v>265</v>
      </c>
      <c r="L550" s="448"/>
      <c r="M550" s="528" t="str">
        <f t="shared" si="8"/>
        <v/>
      </c>
    </row>
    <row r="551" spans="1:13">
      <c r="A551" s="448" t="s">
        <v>647</v>
      </c>
      <c r="B551" s="448" t="s">
        <v>648</v>
      </c>
      <c r="C551" s="460" t="s">
        <v>8055</v>
      </c>
      <c r="D551" s="448"/>
      <c r="E551" s="459" t="s">
        <v>1318</v>
      </c>
      <c r="F551" s="448"/>
      <c r="G551" s="984" t="s">
        <v>642</v>
      </c>
      <c r="H551" s="459" t="s">
        <v>1314</v>
      </c>
      <c r="I551" s="448"/>
      <c r="J551" s="448"/>
      <c r="K551" s="459" t="s">
        <v>265</v>
      </c>
      <c r="L551" s="448"/>
      <c r="M551" s="528" t="str">
        <f t="shared" si="8"/>
        <v/>
      </c>
    </row>
    <row r="552" spans="1:13">
      <c r="A552" s="448" t="s">
        <v>647</v>
      </c>
      <c r="B552" s="448" t="s">
        <v>648</v>
      </c>
      <c r="C552" s="460" t="s">
        <v>8055</v>
      </c>
      <c r="D552" s="448"/>
      <c r="E552" s="459" t="s">
        <v>1319</v>
      </c>
      <c r="F552" s="448"/>
      <c r="G552" s="984" t="s">
        <v>642</v>
      </c>
      <c r="H552" s="459" t="s">
        <v>1314</v>
      </c>
      <c r="I552" s="448"/>
      <c r="J552" s="448"/>
      <c r="K552" s="459" t="s">
        <v>265</v>
      </c>
      <c r="L552" s="448"/>
      <c r="M552" s="528" t="str">
        <f t="shared" si="8"/>
        <v/>
      </c>
    </row>
    <row r="553" spans="1:13">
      <c r="A553" s="448" t="s">
        <v>647</v>
      </c>
      <c r="B553" s="448" t="s">
        <v>648</v>
      </c>
      <c r="C553" s="460" t="s">
        <v>8055</v>
      </c>
      <c r="D553" s="448"/>
      <c r="E553" s="459" t="s">
        <v>1320</v>
      </c>
      <c r="F553" s="448"/>
      <c r="G553" s="984" t="s">
        <v>642</v>
      </c>
      <c r="H553" s="459" t="s">
        <v>1314</v>
      </c>
      <c r="I553" s="448"/>
      <c r="J553" s="448"/>
      <c r="K553" s="459" t="s">
        <v>265</v>
      </c>
      <c r="L553" s="448"/>
      <c r="M553" s="528" t="str">
        <f t="shared" si="8"/>
        <v/>
      </c>
    </row>
    <row r="554" spans="1:13">
      <c r="A554" s="448" t="s">
        <v>647</v>
      </c>
      <c r="B554" s="448" t="s">
        <v>648</v>
      </c>
      <c r="C554" s="460" t="s">
        <v>8055</v>
      </c>
      <c r="D554" s="448"/>
      <c r="E554" s="459" t="s">
        <v>1321</v>
      </c>
      <c r="F554" s="448"/>
      <c r="G554" s="984" t="s">
        <v>642</v>
      </c>
      <c r="H554" s="459" t="s">
        <v>1314</v>
      </c>
      <c r="I554" s="448"/>
      <c r="J554" s="448"/>
      <c r="K554" s="459" t="s">
        <v>265</v>
      </c>
      <c r="L554" s="448"/>
      <c r="M554" s="528" t="str">
        <f t="shared" si="8"/>
        <v/>
      </c>
    </row>
    <row r="555" spans="1:13">
      <c r="A555" s="448" t="s">
        <v>647</v>
      </c>
      <c r="B555" s="448" t="s">
        <v>648</v>
      </c>
      <c r="C555" s="460" t="s">
        <v>8055</v>
      </c>
      <c r="D555" s="448"/>
      <c r="E555" s="459" t="s">
        <v>1322</v>
      </c>
      <c r="F555" s="448"/>
      <c r="G555" s="984" t="s">
        <v>642</v>
      </c>
      <c r="H555" s="459" t="s">
        <v>1314</v>
      </c>
      <c r="I555" s="448"/>
      <c r="J555" s="448"/>
      <c r="K555" s="459" t="s">
        <v>265</v>
      </c>
      <c r="L555" s="448"/>
      <c r="M555" s="528" t="str">
        <f t="shared" si="8"/>
        <v/>
      </c>
    </row>
    <row r="556" spans="1:13">
      <c r="A556" s="448" t="s">
        <v>647</v>
      </c>
      <c r="B556" s="448" t="s">
        <v>648</v>
      </c>
      <c r="C556" s="460" t="s">
        <v>8055</v>
      </c>
      <c r="D556" s="448"/>
      <c r="E556" s="459" t="s">
        <v>1323</v>
      </c>
      <c r="F556" s="448"/>
      <c r="G556" s="984" t="s">
        <v>642</v>
      </c>
      <c r="H556" s="459" t="s">
        <v>1314</v>
      </c>
      <c r="I556" s="448"/>
      <c r="J556" s="448"/>
      <c r="K556" s="459" t="s">
        <v>265</v>
      </c>
      <c r="L556" s="448"/>
      <c r="M556" s="528" t="str">
        <f t="shared" si="8"/>
        <v/>
      </c>
    </row>
    <row r="557" spans="1:13">
      <c r="A557" s="448" t="s">
        <v>647</v>
      </c>
      <c r="B557" s="448" t="s">
        <v>648</v>
      </c>
      <c r="C557" s="460" t="s">
        <v>8055</v>
      </c>
      <c r="D557" s="448"/>
      <c r="E557" s="459" t="s">
        <v>1324</v>
      </c>
      <c r="F557" s="448"/>
      <c r="G557" s="984" t="s">
        <v>642</v>
      </c>
      <c r="H557" s="459" t="s">
        <v>1314</v>
      </c>
      <c r="I557" s="448"/>
      <c r="J557" s="448"/>
      <c r="K557" s="459" t="s">
        <v>265</v>
      </c>
      <c r="L557" s="448"/>
      <c r="M557" s="528" t="str">
        <f t="shared" si="8"/>
        <v/>
      </c>
    </row>
    <row r="558" spans="1:13">
      <c r="A558" s="448" t="s">
        <v>647</v>
      </c>
      <c r="B558" s="448" t="s">
        <v>648</v>
      </c>
      <c r="C558" s="460" t="s">
        <v>8055</v>
      </c>
      <c r="D558" s="448"/>
      <c r="E558" s="459" t="s">
        <v>1325</v>
      </c>
      <c r="F558" s="448"/>
      <c r="G558" s="984" t="s">
        <v>642</v>
      </c>
      <c r="H558" s="459" t="s">
        <v>1314</v>
      </c>
      <c r="I558" s="448"/>
      <c r="J558" s="448"/>
      <c r="K558" s="459" t="s">
        <v>265</v>
      </c>
      <c r="L558" s="448"/>
      <c r="M558" s="528" t="str">
        <f t="shared" si="8"/>
        <v/>
      </c>
    </row>
    <row r="559" spans="1:13">
      <c r="A559" s="448" t="s">
        <v>647</v>
      </c>
      <c r="B559" s="448" t="s">
        <v>648</v>
      </c>
      <c r="C559" s="460" t="s">
        <v>8055</v>
      </c>
      <c r="D559" s="448"/>
      <c r="E559" s="459" t="s">
        <v>1326</v>
      </c>
      <c r="F559" s="448"/>
      <c r="G559" s="984" t="s">
        <v>642</v>
      </c>
      <c r="H559" s="459" t="s">
        <v>1314</v>
      </c>
      <c r="I559" s="448"/>
      <c r="J559" s="448"/>
      <c r="K559" s="459" t="s">
        <v>265</v>
      </c>
      <c r="L559" s="448"/>
      <c r="M559" s="528" t="str">
        <f t="shared" si="8"/>
        <v/>
      </c>
    </row>
    <row r="560" spans="1:13">
      <c r="A560" s="501" t="s">
        <v>647</v>
      </c>
      <c r="B560" s="501" t="s">
        <v>648</v>
      </c>
      <c r="C560" s="460" t="s">
        <v>8055</v>
      </c>
      <c r="D560" s="501"/>
      <c r="E560" s="452" t="s">
        <v>1327</v>
      </c>
      <c r="F560" s="501"/>
      <c r="G560" s="451" t="s">
        <v>642</v>
      </c>
      <c r="H560" s="452" t="s">
        <v>1314</v>
      </c>
      <c r="I560" s="501"/>
      <c r="J560" s="501"/>
      <c r="K560" s="452" t="s">
        <v>265</v>
      </c>
      <c r="L560" s="501"/>
      <c r="M560" s="528" t="str">
        <f t="shared" si="8"/>
        <v/>
      </c>
    </row>
    <row r="561" spans="1:13">
      <c r="A561" s="982" t="s">
        <v>637</v>
      </c>
      <c r="B561" s="982" t="s">
        <v>638</v>
      </c>
      <c r="C561" s="446" t="s">
        <v>558</v>
      </c>
      <c r="D561" s="446" t="s">
        <v>1328</v>
      </c>
      <c r="E561" s="446" t="s">
        <v>1329</v>
      </c>
      <c r="F561" s="446" t="s">
        <v>1330</v>
      </c>
      <c r="G561" s="983" t="s">
        <v>642</v>
      </c>
      <c r="H561" s="446" t="s">
        <v>1331</v>
      </c>
      <c r="I561" s="983" t="s">
        <v>682</v>
      </c>
      <c r="J561" s="446" t="s">
        <v>645</v>
      </c>
      <c r="K561" s="446" t="s">
        <v>265</v>
      </c>
      <c r="L561" s="446" t="s">
        <v>646</v>
      </c>
      <c r="M561" s="528" t="str">
        <f t="shared" si="8"/>
        <v/>
      </c>
    </row>
    <row r="562" spans="1:13">
      <c r="A562" s="448" t="s">
        <v>647</v>
      </c>
      <c r="B562" s="448" t="s">
        <v>648</v>
      </c>
      <c r="C562" s="459" t="s">
        <v>558</v>
      </c>
      <c r="D562" s="448"/>
      <c r="E562" s="459" t="s">
        <v>1333</v>
      </c>
      <c r="F562" s="448"/>
      <c r="G562" s="984" t="s">
        <v>642</v>
      </c>
      <c r="H562" s="459" t="s">
        <v>1331</v>
      </c>
      <c r="I562" s="448"/>
      <c r="J562" s="448"/>
      <c r="K562" s="459" t="s">
        <v>265</v>
      </c>
      <c r="L562" s="448"/>
      <c r="M562" s="528" t="str">
        <f t="shared" si="8"/>
        <v/>
      </c>
    </row>
    <row r="563" spans="1:13">
      <c r="A563" s="448" t="s">
        <v>647</v>
      </c>
      <c r="B563" s="448" t="s">
        <v>648</v>
      </c>
      <c r="C563" s="459" t="s">
        <v>558</v>
      </c>
      <c r="D563" s="448"/>
      <c r="E563" s="459" t="s">
        <v>1334</v>
      </c>
      <c r="F563" s="448"/>
      <c r="G563" s="984" t="s">
        <v>642</v>
      </c>
      <c r="H563" s="459" t="s">
        <v>1331</v>
      </c>
      <c r="I563" s="448"/>
      <c r="J563" s="448"/>
      <c r="K563" s="459" t="s">
        <v>265</v>
      </c>
      <c r="L563" s="448"/>
      <c r="M563" s="528" t="str">
        <f t="shared" si="8"/>
        <v/>
      </c>
    </row>
    <row r="564" spans="1:13">
      <c r="A564" s="448" t="s">
        <v>647</v>
      </c>
      <c r="B564" s="448" t="s">
        <v>648</v>
      </c>
      <c r="C564" s="459" t="s">
        <v>558</v>
      </c>
      <c r="D564" s="448"/>
      <c r="E564" s="459" t="s">
        <v>1335</v>
      </c>
      <c r="F564" s="448"/>
      <c r="G564" s="984" t="s">
        <v>642</v>
      </c>
      <c r="H564" s="459" t="s">
        <v>1331</v>
      </c>
      <c r="I564" s="448"/>
      <c r="J564" s="448"/>
      <c r="K564" s="459" t="s">
        <v>265</v>
      </c>
      <c r="L564" s="448"/>
      <c r="M564" s="528" t="str">
        <f t="shared" si="8"/>
        <v/>
      </c>
    </row>
    <row r="565" spans="1:13">
      <c r="A565" s="448" t="s">
        <v>647</v>
      </c>
      <c r="B565" s="448" t="s">
        <v>648</v>
      </c>
      <c r="C565" s="459" t="s">
        <v>558</v>
      </c>
      <c r="D565" s="448"/>
      <c r="E565" s="459" t="s">
        <v>1336</v>
      </c>
      <c r="F565" s="448"/>
      <c r="G565" s="984" t="s">
        <v>642</v>
      </c>
      <c r="H565" s="459" t="s">
        <v>1331</v>
      </c>
      <c r="I565" s="448"/>
      <c r="J565" s="448"/>
      <c r="K565" s="459" t="s">
        <v>265</v>
      </c>
      <c r="L565" s="448"/>
      <c r="M565" s="528" t="str">
        <f t="shared" si="8"/>
        <v/>
      </c>
    </row>
    <row r="566" spans="1:13">
      <c r="A566" s="448" t="s">
        <v>647</v>
      </c>
      <c r="B566" s="448" t="s">
        <v>648</v>
      </c>
      <c r="C566" s="459" t="s">
        <v>558</v>
      </c>
      <c r="D566" s="448"/>
      <c r="E566" s="459" t="s">
        <v>1337</v>
      </c>
      <c r="F566" s="448"/>
      <c r="G566" s="984" t="s">
        <v>642</v>
      </c>
      <c r="H566" s="459" t="s">
        <v>1331</v>
      </c>
      <c r="I566" s="448"/>
      <c r="J566" s="448"/>
      <c r="K566" s="459" t="s">
        <v>265</v>
      </c>
      <c r="L566" s="448"/>
      <c r="M566" s="528" t="str">
        <f t="shared" si="8"/>
        <v/>
      </c>
    </row>
    <row r="567" spans="1:13">
      <c r="A567" s="448" t="s">
        <v>647</v>
      </c>
      <c r="B567" s="448" t="s">
        <v>648</v>
      </c>
      <c r="C567" s="459" t="s">
        <v>558</v>
      </c>
      <c r="D567" s="448"/>
      <c r="E567" s="459" t="s">
        <v>1338</v>
      </c>
      <c r="F567" s="448"/>
      <c r="G567" s="984" t="s">
        <v>642</v>
      </c>
      <c r="H567" s="459" t="s">
        <v>1331</v>
      </c>
      <c r="I567" s="448"/>
      <c r="J567" s="448"/>
      <c r="K567" s="459" t="s">
        <v>265</v>
      </c>
      <c r="L567" s="448"/>
      <c r="M567" s="528" t="str">
        <f t="shared" si="8"/>
        <v/>
      </c>
    </row>
    <row r="568" spans="1:13">
      <c r="A568" s="448" t="s">
        <v>647</v>
      </c>
      <c r="B568" s="448" t="s">
        <v>648</v>
      </c>
      <c r="C568" s="459" t="s">
        <v>558</v>
      </c>
      <c r="D568" s="448"/>
      <c r="E568" s="459" t="s">
        <v>1339</v>
      </c>
      <c r="F568" s="448"/>
      <c r="G568" s="984" t="s">
        <v>642</v>
      </c>
      <c r="H568" s="459" t="s">
        <v>1331</v>
      </c>
      <c r="I568" s="448"/>
      <c r="J568" s="448"/>
      <c r="K568" s="459" t="s">
        <v>265</v>
      </c>
      <c r="L568" s="448"/>
      <c r="M568" s="528" t="str">
        <f t="shared" si="8"/>
        <v/>
      </c>
    </row>
    <row r="569" spans="1:13">
      <c r="A569" s="448" t="s">
        <v>647</v>
      </c>
      <c r="B569" s="448" t="s">
        <v>648</v>
      </c>
      <c r="C569" s="459" t="s">
        <v>558</v>
      </c>
      <c r="D569" s="448"/>
      <c r="E569" s="459" t="s">
        <v>1340</v>
      </c>
      <c r="F569" s="448"/>
      <c r="G569" s="984" t="s">
        <v>642</v>
      </c>
      <c r="H569" s="459" t="s">
        <v>1331</v>
      </c>
      <c r="I569" s="448"/>
      <c r="J569" s="448"/>
      <c r="K569" s="459" t="s">
        <v>265</v>
      </c>
      <c r="L569" s="448"/>
      <c r="M569" s="528" t="str">
        <f t="shared" si="8"/>
        <v/>
      </c>
    </row>
    <row r="570" spans="1:13">
      <c r="A570" s="448" t="s">
        <v>647</v>
      </c>
      <c r="B570" s="448" t="s">
        <v>648</v>
      </c>
      <c r="C570" s="459" t="s">
        <v>558</v>
      </c>
      <c r="D570" s="448"/>
      <c r="E570" s="459" t="s">
        <v>1341</v>
      </c>
      <c r="F570" s="448"/>
      <c r="G570" s="984" t="s">
        <v>642</v>
      </c>
      <c r="H570" s="459" t="s">
        <v>1331</v>
      </c>
      <c r="I570" s="448"/>
      <c r="J570" s="448"/>
      <c r="K570" s="459" t="s">
        <v>265</v>
      </c>
      <c r="L570" s="448"/>
      <c r="M570" s="528" t="str">
        <f t="shared" si="8"/>
        <v/>
      </c>
    </row>
    <row r="571" spans="1:13">
      <c r="A571" s="448" t="s">
        <v>647</v>
      </c>
      <c r="B571" s="448" t="s">
        <v>648</v>
      </c>
      <c r="C571" s="459" t="s">
        <v>558</v>
      </c>
      <c r="D571" s="448"/>
      <c r="E571" s="459" t="s">
        <v>1342</v>
      </c>
      <c r="F571" s="448"/>
      <c r="G571" s="984" t="s">
        <v>642</v>
      </c>
      <c r="H571" s="459" t="s">
        <v>1331</v>
      </c>
      <c r="I571" s="448"/>
      <c r="J571" s="448"/>
      <c r="K571" s="459" t="s">
        <v>265</v>
      </c>
      <c r="L571" s="448"/>
      <c r="M571" s="528" t="str">
        <f t="shared" si="8"/>
        <v/>
      </c>
    </row>
    <row r="572" spans="1:13">
      <c r="A572" s="448" t="s">
        <v>647</v>
      </c>
      <c r="B572" s="448" t="s">
        <v>648</v>
      </c>
      <c r="C572" s="459" t="s">
        <v>558</v>
      </c>
      <c r="D572" s="448"/>
      <c r="E572" s="459" t="s">
        <v>1343</v>
      </c>
      <c r="F572" s="448"/>
      <c r="G572" s="984" t="s">
        <v>642</v>
      </c>
      <c r="H572" s="459" t="s">
        <v>1331</v>
      </c>
      <c r="I572" s="448"/>
      <c r="J572" s="448"/>
      <c r="K572" s="459" t="s">
        <v>265</v>
      </c>
      <c r="L572" s="448"/>
      <c r="M572" s="528" t="str">
        <f t="shared" si="8"/>
        <v/>
      </c>
    </row>
    <row r="573" spans="1:13" ht="12.75" thickBot="1">
      <c r="A573" s="501" t="s">
        <v>647</v>
      </c>
      <c r="B573" s="501" t="s">
        <v>648</v>
      </c>
      <c r="C573" s="452" t="s">
        <v>558</v>
      </c>
      <c r="D573" s="501"/>
      <c r="E573" s="452" t="s">
        <v>1344</v>
      </c>
      <c r="F573" s="501"/>
      <c r="G573" s="451" t="s">
        <v>642</v>
      </c>
      <c r="H573" s="452" t="s">
        <v>1331</v>
      </c>
      <c r="I573" s="501"/>
      <c r="J573" s="501"/>
      <c r="K573" s="452" t="s">
        <v>265</v>
      </c>
      <c r="L573" s="501"/>
      <c r="M573" s="528" t="str">
        <f t="shared" si="8"/>
        <v/>
      </c>
    </row>
    <row r="574" spans="1:13" ht="12.75" thickTop="1">
      <c r="A574" s="982" t="s">
        <v>637</v>
      </c>
      <c r="B574" s="982" t="s">
        <v>638</v>
      </c>
      <c r="C574" s="460" t="s">
        <v>421</v>
      </c>
      <c r="D574" s="446" t="s">
        <v>1345</v>
      </c>
      <c r="E574" s="446" t="s">
        <v>1346</v>
      </c>
      <c r="F574" s="446" t="s">
        <v>1347</v>
      </c>
      <c r="G574" s="983" t="s">
        <v>642</v>
      </c>
      <c r="H574" s="460" t="s">
        <v>1348</v>
      </c>
      <c r="I574" s="983" t="s">
        <v>682</v>
      </c>
      <c r="J574" s="446" t="s">
        <v>645</v>
      </c>
      <c r="K574" s="447" t="s">
        <v>265</v>
      </c>
      <c r="L574" s="446" t="s">
        <v>646</v>
      </c>
      <c r="M574" s="528" t="str">
        <f t="shared" si="8"/>
        <v/>
      </c>
    </row>
    <row r="575" spans="1:13">
      <c r="A575" s="448" t="s">
        <v>647</v>
      </c>
      <c r="B575" s="448" t="s">
        <v>648</v>
      </c>
      <c r="C575" s="459" t="s">
        <v>421</v>
      </c>
      <c r="D575" s="448"/>
      <c r="E575" s="459" t="s">
        <v>1350</v>
      </c>
      <c r="F575" s="448"/>
      <c r="G575" s="984" t="s">
        <v>642</v>
      </c>
      <c r="H575" s="459" t="s">
        <v>1348</v>
      </c>
      <c r="I575" s="448"/>
      <c r="J575" s="448"/>
      <c r="K575" s="459" t="s">
        <v>265</v>
      </c>
      <c r="L575" s="448"/>
      <c r="M575" s="528" t="str">
        <f t="shared" si="8"/>
        <v/>
      </c>
    </row>
    <row r="576" spans="1:13">
      <c r="A576" s="448" t="s">
        <v>647</v>
      </c>
      <c r="B576" s="448" t="s">
        <v>648</v>
      </c>
      <c r="C576" s="459" t="s">
        <v>421</v>
      </c>
      <c r="D576" s="448"/>
      <c r="E576" s="459" t="s">
        <v>1351</v>
      </c>
      <c r="F576" s="448"/>
      <c r="G576" s="984" t="s">
        <v>642</v>
      </c>
      <c r="H576" s="459" t="s">
        <v>1348</v>
      </c>
      <c r="I576" s="448"/>
      <c r="J576" s="448"/>
      <c r="K576" s="459" t="s">
        <v>265</v>
      </c>
      <c r="L576" s="448"/>
      <c r="M576" s="528" t="str">
        <f t="shared" si="8"/>
        <v/>
      </c>
    </row>
    <row r="577" spans="1:13">
      <c r="A577" s="448" t="s">
        <v>647</v>
      </c>
      <c r="B577" s="448" t="s">
        <v>648</v>
      </c>
      <c r="C577" s="459" t="s">
        <v>421</v>
      </c>
      <c r="D577" s="448"/>
      <c r="E577" s="459" t="s">
        <v>1352</v>
      </c>
      <c r="F577" s="448"/>
      <c r="G577" s="984" t="s">
        <v>642</v>
      </c>
      <c r="H577" s="459" t="s">
        <v>1348</v>
      </c>
      <c r="I577" s="448"/>
      <c r="J577" s="448"/>
      <c r="K577" s="459" t="s">
        <v>265</v>
      </c>
      <c r="L577" s="448"/>
      <c r="M577" s="528" t="str">
        <f t="shared" si="8"/>
        <v/>
      </c>
    </row>
    <row r="578" spans="1:13">
      <c r="A578" s="448" t="s">
        <v>647</v>
      </c>
      <c r="B578" s="448" t="s">
        <v>648</v>
      </c>
      <c r="C578" s="459" t="s">
        <v>421</v>
      </c>
      <c r="D578" s="448"/>
      <c r="E578" s="459" t="s">
        <v>1353</v>
      </c>
      <c r="F578" s="448"/>
      <c r="G578" s="984" t="s">
        <v>642</v>
      </c>
      <c r="H578" s="459" t="s">
        <v>1348</v>
      </c>
      <c r="I578" s="448"/>
      <c r="J578" s="448"/>
      <c r="K578" s="459" t="s">
        <v>265</v>
      </c>
      <c r="L578" s="448"/>
      <c r="M578" s="528" t="str">
        <f t="shared" si="8"/>
        <v/>
      </c>
    </row>
    <row r="579" spans="1:13">
      <c r="A579" s="448" t="s">
        <v>647</v>
      </c>
      <c r="B579" s="448" t="s">
        <v>648</v>
      </c>
      <c r="C579" s="459" t="s">
        <v>421</v>
      </c>
      <c r="D579" s="448"/>
      <c r="E579" s="459" t="s">
        <v>1354</v>
      </c>
      <c r="F579" s="448"/>
      <c r="G579" s="984" t="s">
        <v>642</v>
      </c>
      <c r="H579" s="459" t="s">
        <v>1348</v>
      </c>
      <c r="I579" s="448"/>
      <c r="J579" s="448"/>
      <c r="K579" s="459" t="s">
        <v>265</v>
      </c>
      <c r="L579" s="448"/>
      <c r="M579" s="528" t="str">
        <f t="shared" ref="M579:M642" si="9">IF(RIGHT(TEXT(E579,""),4)="ACT1","Remove","")</f>
        <v/>
      </c>
    </row>
    <row r="580" spans="1:13">
      <c r="A580" s="448" t="s">
        <v>647</v>
      </c>
      <c r="B580" s="448" t="s">
        <v>648</v>
      </c>
      <c r="C580" s="459" t="s">
        <v>421</v>
      </c>
      <c r="D580" s="448"/>
      <c r="E580" s="459" t="s">
        <v>1355</v>
      </c>
      <c r="F580" s="448"/>
      <c r="G580" s="984" t="s">
        <v>642</v>
      </c>
      <c r="H580" s="459" t="s">
        <v>1348</v>
      </c>
      <c r="I580" s="448"/>
      <c r="J580" s="448"/>
      <c r="K580" s="459" t="s">
        <v>265</v>
      </c>
      <c r="L580" s="448"/>
      <c r="M580" s="528" t="str">
        <f t="shared" si="9"/>
        <v/>
      </c>
    </row>
    <row r="581" spans="1:13">
      <c r="A581" s="448" t="s">
        <v>647</v>
      </c>
      <c r="B581" s="448" t="s">
        <v>648</v>
      </c>
      <c r="C581" s="459" t="s">
        <v>421</v>
      </c>
      <c r="D581" s="448"/>
      <c r="E581" s="459" t="s">
        <v>1356</v>
      </c>
      <c r="F581" s="448"/>
      <c r="G581" s="984" t="s">
        <v>642</v>
      </c>
      <c r="H581" s="459" t="s">
        <v>1348</v>
      </c>
      <c r="I581" s="448"/>
      <c r="J581" s="448"/>
      <c r="K581" s="459" t="s">
        <v>265</v>
      </c>
      <c r="L581" s="448"/>
      <c r="M581" s="528" t="str">
        <f t="shared" si="9"/>
        <v/>
      </c>
    </row>
    <row r="582" spans="1:13">
      <c r="A582" s="448" t="s">
        <v>647</v>
      </c>
      <c r="B582" s="448" t="s">
        <v>648</v>
      </c>
      <c r="C582" s="459" t="s">
        <v>421</v>
      </c>
      <c r="D582" s="448"/>
      <c r="E582" s="459" t="s">
        <v>1357</v>
      </c>
      <c r="F582" s="448"/>
      <c r="G582" s="984" t="s">
        <v>642</v>
      </c>
      <c r="H582" s="459" t="s">
        <v>1348</v>
      </c>
      <c r="I582" s="448"/>
      <c r="J582" s="448"/>
      <c r="K582" s="459" t="s">
        <v>265</v>
      </c>
      <c r="L582" s="448"/>
      <c r="M582" s="528" t="str">
        <f t="shared" si="9"/>
        <v/>
      </c>
    </row>
    <row r="583" spans="1:13">
      <c r="A583" s="448" t="s">
        <v>647</v>
      </c>
      <c r="B583" s="448" t="s">
        <v>648</v>
      </c>
      <c r="C583" s="459" t="s">
        <v>421</v>
      </c>
      <c r="D583" s="448"/>
      <c r="E583" s="459" t="s">
        <v>1358</v>
      </c>
      <c r="F583" s="448"/>
      <c r="G583" s="984" t="s">
        <v>642</v>
      </c>
      <c r="H583" s="459" t="s">
        <v>1348</v>
      </c>
      <c r="I583" s="448"/>
      <c r="J583" s="448"/>
      <c r="K583" s="459" t="s">
        <v>265</v>
      </c>
      <c r="L583" s="448"/>
      <c r="M583" s="528" t="str">
        <f t="shared" si="9"/>
        <v/>
      </c>
    </row>
    <row r="584" spans="1:13">
      <c r="A584" s="448" t="s">
        <v>647</v>
      </c>
      <c r="B584" s="448" t="s">
        <v>648</v>
      </c>
      <c r="C584" s="459" t="s">
        <v>421</v>
      </c>
      <c r="D584" s="448"/>
      <c r="E584" s="459" t="s">
        <v>1359</v>
      </c>
      <c r="F584" s="448"/>
      <c r="G584" s="984" t="s">
        <v>642</v>
      </c>
      <c r="H584" s="459" t="s">
        <v>1348</v>
      </c>
      <c r="I584" s="448"/>
      <c r="J584" s="448"/>
      <c r="K584" s="459" t="s">
        <v>265</v>
      </c>
      <c r="L584" s="448"/>
      <c r="M584" s="528" t="str">
        <f t="shared" si="9"/>
        <v/>
      </c>
    </row>
    <row r="585" spans="1:13">
      <c r="A585" s="448" t="s">
        <v>647</v>
      </c>
      <c r="B585" s="448" t="s">
        <v>648</v>
      </c>
      <c r="C585" s="459" t="s">
        <v>421</v>
      </c>
      <c r="D585" s="448"/>
      <c r="E585" s="459" t="s">
        <v>1360</v>
      </c>
      <c r="F585" s="448"/>
      <c r="G585" s="984" t="s">
        <v>642</v>
      </c>
      <c r="H585" s="459" t="s">
        <v>1348</v>
      </c>
      <c r="I585" s="448"/>
      <c r="J585" s="448"/>
      <c r="K585" s="459" t="s">
        <v>265</v>
      </c>
      <c r="L585" s="448"/>
      <c r="M585" s="528" t="str">
        <f t="shared" si="9"/>
        <v/>
      </c>
    </row>
    <row r="586" spans="1:13" ht="12.75" thickBot="1">
      <c r="A586" s="501" t="s">
        <v>647</v>
      </c>
      <c r="B586" s="501" t="s">
        <v>648</v>
      </c>
      <c r="C586" s="452" t="s">
        <v>421</v>
      </c>
      <c r="D586" s="501"/>
      <c r="E586" s="452" t="s">
        <v>1361</v>
      </c>
      <c r="F586" s="501"/>
      <c r="G586" s="451" t="s">
        <v>642</v>
      </c>
      <c r="H586" s="452" t="s">
        <v>1348</v>
      </c>
      <c r="I586" s="501"/>
      <c r="J586" s="501"/>
      <c r="K586" s="452" t="s">
        <v>265</v>
      </c>
      <c r="L586" s="501"/>
      <c r="M586" s="528" t="str">
        <f t="shared" si="9"/>
        <v/>
      </c>
    </row>
    <row r="587" spans="1:13" ht="12.75" thickTop="1">
      <c r="A587" s="982" t="s">
        <v>637</v>
      </c>
      <c r="B587" s="982" t="s">
        <v>638</v>
      </c>
      <c r="C587" s="512" t="s">
        <v>3724</v>
      </c>
      <c r="D587" s="512" t="s">
        <v>1362</v>
      </c>
      <c r="E587" s="512" t="s">
        <v>1363</v>
      </c>
      <c r="F587" s="512" t="s">
        <v>3724</v>
      </c>
      <c r="G587" s="983" t="s">
        <v>642</v>
      </c>
      <c r="H587" s="446" t="s">
        <v>1364</v>
      </c>
      <c r="I587" s="983" t="s">
        <v>682</v>
      </c>
      <c r="J587" s="446" t="s">
        <v>645</v>
      </c>
      <c r="K587" s="447" t="s">
        <v>265</v>
      </c>
      <c r="L587" s="446" t="s">
        <v>646</v>
      </c>
      <c r="M587" s="528" t="str">
        <f t="shared" si="9"/>
        <v/>
      </c>
    </row>
    <row r="588" spans="1:13">
      <c r="A588" s="448" t="s">
        <v>647</v>
      </c>
      <c r="B588" s="448" t="s">
        <v>648</v>
      </c>
      <c r="C588" s="513" t="s">
        <v>3724</v>
      </c>
      <c r="D588" s="517"/>
      <c r="E588" s="513" t="s">
        <v>1366</v>
      </c>
      <c r="F588" s="517"/>
      <c r="G588" s="984" t="s">
        <v>642</v>
      </c>
      <c r="H588" s="459" t="s">
        <v>1364</v>
      </c>
      <c r="I588" s="448"/>
      <c r="J588" s="448"/>
      <c r="K588" s="459" t="s">
        <v>265</v>
      </c>
      <c r="L588" s="448"/>
      <c r="M588" s="528" t="str">
        <f t="shared" si="9"/>
        <v/>
      </c>
    </row>
    <row r="589" spans="1:13">
      <c r="A589" s="448" t="s">
        <v>647</v>
      </c>
      <c r="B589" s="448" t="s">
        <v>648</v>
      </c>
      <c r="C589" s="513" t="s">
        <v>3724</v>
      </c>
      <c r="D589" s="517"/>
      <c r="E589" s="513" t="s">
        <v>1367</v>
      </c>
      <c r="F589" s="517"/>
      <c r="G589" s="984" t="s">
        <v>642</v>
      </c>
      <c r="H589" s="459" t="s">
        <v>1364</v>
      </c>
      <c r="I589" s="448"/>
      <c r="J589" s="448"/>
      <c r="K589" s="459" t="s">
        <v>265</v>
      </c>
      <c r="L589" s="448"/>
      <c r="M589" s="528" t="str">
        <f t="shared" si="9"/>
        <v/>
      </c>
    </row>
    <row r="590" spans="1:13">
      <c r="A590" s="448" t="s">
        <v>647</v>
      </c>
      <c r="B590" s="448" t="s">
        <v>648</v>
      </c>
      <c r="C590" s="513" t="s">
        <v>3724</v>
      </c>
      <c r="D590" s="517"/>
      <c r="E590" s="513" t="s">
        <v>1368</v>
      </c>
      <c r="F590" s="517"/>
      <c r="G590" s="984" t="s">
        <v>642</v>
      </c>
      <c r="H590" s="459" t="s">
        <v>1364</v>
      </c>
      <c r="I590" s="448"/>
      <c r="J590" s="448"/>
      <c r="K590" s="459" t="s">
        <v>265</v>
      </c>
      <c r="L590" s="448"/>
      <c r="M590" s="528" t="str">
        <f t="shared" si="9"/>
        <v/>
      </c>
    </row>
    <row r="591" spans="1:13">
      <c r="A591" s="448" t="s">
        <v>647</v>
      </c>
      <c r="B591" s="448" t="s">
        <v>648</v>
      </c>
      <c r="C591" s="513" t="s">
        <v>3724</v>
      </c>
      <c r="D591" s="517"/>
      <c r="E591" s="513" t="s">
        <v>1369</v>
      </c>
      <c r="F591" s="517"/>
      <c r="G591" s="984" t="s">
        <v>642</v>
      </c>
      <c r="H591" s="459" t="s">
        <v>1364</v>
      </c>
      <c r="I591" s="448"/>
      <c r="J591" s="448"/>
      <c r="K591" s="459" t="s">
        <v>265</v>
      </c>
      <c r="L591" s="448"/>
      <c r="M591" s="528" t="str">
        <f t="shared" si="9"/>
        <v/>
      </c>
    </row>
    <row r="592" spans="1:13">
      <c r="A592" s="448" t="s">
        <v>647</v>
      </c>
      <c r="B592" s="448" t="s">
        <v>648</v>
      </c>
      <c r="C592" s="513" t="s">
        <v>3724</v>
      </c>
      <c r="D592" s="517"/>
      <c r="E592" s="513" t="s">
        <v>1370</v>
      </c>
      <c r="F592" s="517"/>
      <c r="G592" s="984" t="s">
        <v>642</v>
      </c>
      <c r="H592" s="459" t="s">
        <v>1364</v>
      </c>
      <c r="I592" s="448"/>
      <c r="J592" s="448"/>
      <c r="K592" s="459" t="s">
        <v>265</v>
      </c>
      <c r="L592" s="448"/>
      <c r="M592" s="528" t="str">
        <f t="shared" si="9"/>
        <v/>
      </c>
    </row>
    <row r="593" spans="1:13">
      <c r="A593" s="448" t="s">
        <v>647</v>
      </c>
      <c r="B593" s="448" t="s">
        <v>648</v>
      </c>
      <c r="C593" s="513" t="s">
        <v>3724</v>
      </c>
      <c r="D593" s="517"/>
      <c r="E593" s="513" t="s">
        <v>1371</v>
      </c>
      <c r="F593" s="517"/>
      <c r="G593" s="984" t="s">
        <v>642</v>
      </c>
      <c r="H593" s="459" t="s">
        <v>1364</v>
      </c>
      <c r="I593" s="448"/>
      <c r="J593" s="448"/>
      <c r="K593" s="459" t="s">
        <v>265</v>
      </c>
      <c r="L593" s="448"/>
      <c r="M593" s="528" t="str">
        <f t="shared" si="9"/>
        <v/>
      </c>
    </row>
    <row r="594" spans="1:13">
      <c r="A594" s="448" t="s">
        <v>647</v>
      </c>
      <c r="B594" s="448" t="s">
        <v>648</v>
      </c>
      <c r="C594" s="513" t="s">
        <v>3724</v>
      </c>
      <c r="D594" s="517"/>
      <c r="E594" s="513" t="s">
        <v>1372</v>
      </c>
      <c r="F594" s="517"/>
      <c r="G594" s="984" t="s">
        <v>642</v>
      </c>
      <c r="H594" s="459" t="s">
        <v>1364</v>
      </c>
      <c r="I594" s="448"/>
      <c r="J594" s="448"/>
      <c r="K594" s="459" t="s">
        <v>265</v>
      </c>
      <c r="L594" s="448"/>
      <c r="M594" s="528" t="str">
        <f t="shared" si="9"/>
        <v/>
      </c>
    </row>
    <row r="595" spans="1:13">
      <c r="A595" s="448" t="s">
        <v>647</v>
      </c>
      <c r="B595" s="448" t="s">
        <v>648</v>
      </c>
      <c r="C595" s="513" t="s">
        <v>3724</v>
      </c>
      <c r="D595" s="517"/>
      <c r="E595" s="513" t="s">
        <v>1373</v>
      </c>
      <c r="F595" s="517"/>
      <c r="G595" s="984" t="s">
        <v>642</v>
      </c>
      <c r="H595" s="459" t="s">
        <v>1364</v>
      </c>
      <c r="I595" s="448"/>
      <c r="J595" s="448"/>
      <c r="K595" s="459" t="s">
        <v>265</v>
      </c>
      <c r="L595" s="448"/>
      <c r="M595" s="528" t="str">
        <f t="shared" si="9"/>
        <v/>
      </c>
    </row>
    <row r="596" spans="1:13">
      <c r="A596" s="448" t="s">
        <v>647</v>
      </c>
      <c r="B596" s="448" t="s">
        <v>648</v>
      </c>
      <c r="C596" s="513" t="s">
        <v>3724</v>
      </c>
      <c r="D596" s="517"/>
      <c r="E596" s="513" t="s">
        <v>1374</v>
      </c>
      <c r="F596" s="517"/>
      <c r="G596" s="984" t="s">
        <v>642</v>
      </c>
      <c r="H596" s="459" t="s">
        <v>1364</v>
      </c>
      <c r="I596" s="448"/>
      <c r="J596" s="448"/>
      <c r="K596" s="459" t="s">
        <v>265</v>
      </c>
      <c r="L596" s="448"/>
      <c r="M596" s="528" t="str">
        <f t="shared" si="9"/>
        <v/>
      </c>
    </row>
    <row r="597" spans="1:13">
      <c r="A597" s="448" t="s">
        <v>647</v>
      </c>
      <c r="B597" s="448" t="s">
        <v>648</v>
      </c>
      <c r="C597" s="513" t="s">
        <v>3724</v>
      </c>
      <c r="D597" s="517"/>
      <c r="E597" s="513" t="s">
        <v>1375</v>
      </c>
      <c r="F597" s="517"/>
      <c r="G597" s="984" t="s">
        <v>642</v>
      </c>
      <c r="H597" s="459" t="s">
        <v>1364</v>
      </c>
      <c r="I597" s="448"/>
      <c r="J597" s="448"/>
      <c r="K597" s="459" t="s">
        <v>265</v>
      </c>
      <c r="L597" s="448"/>
      <c r="M597" s="528" t="str">
        <f t="shared" si="9"/>
        <v/>
      </c>
    </row>
    <row r="598" spans="1:13">
      <c r="A598" s="448" t="s">
        <v>647</v>
      </c>
      <c r="B598" s="448" t="s">
        <v>648</v>
      </c>
      <c r="C598" s="513" t="s">
        <v>3724</v>
      </c>
      <c r="D598" s="517"/>
      <c r="E598" s="513" t="s">
        <v>1376</v>
      </c>
      <c r="F598" s="517"/>
      <c r="G598" s="984" t="s">
        <v>642</v>
      </c>
      <c r="H598" s="459" t="s">
        <v>1364</v>
      </c>
      <c r="I598" s="448"/>
      <c r="J598" s="448"/>
      <c r="K598" s="459" t="s">
        <v>265</v>
      </c>
      <c r="L598" s="448"/>
      <c r="M598" s="528" t="str">
        <f t="shared" si="9"/>
        <v/>
      </c>
    </row>
    <row r="599" spans="1:13" ht="12.75" thickBot="1">
      <c r="A599" s="501" t="s">
        <v>647</v>
      </c>
      <c r="B599" s="501" t="s">
        <v>648</v>
      </c>
      <c r="C599" s="514" t="s">
        <v>3724</v>
      </c>
      <c r="D599" s="516"/>
      <c r="E599" s="516" t="s">
        <v>1377</v>
      </c>
      <c r="F599" s="516"/>
      <c r="G599" s="451" t="s">
        <v>642</v>
      </c>
      <c r="H599" s="452" t="s">
        <v>1364</v>
      </c>
      <c r="I599" s="501"/>
      <c r="J599" s="501"/>
      <c r="K599" s="452" t="s">
        <v>265</v>
      </c>
      <c r="L599" s="501"/>
      <c r="M599" s="528" t="str">
        <f t="shared" si="9"/>
        <v/>
      </c>
    </row>
    <row r="600" spans="1:13" ht="12.75" thickTop="1">
      <c r="A600" s="982" t="s">
        <v>637</v>
      </c>
      <c r="B600" s="982" t="s">
        <v>638</v>
      </c>
      <c r="C600" s="512" t="s">
        <v>3725</v>
      </c>
      <c r="D600" s="512" t="s">
        <v>1378</v>
      </c>
      <c r="E600" s="512" t="s">
        <v>1379</v>
      </c>
      <c r="F600" s="512" t="s">
        <v>3725</v>
      </c>
      <c r="G600" s="983" t="s">
        <v>642</v>
      </c>
      <c r="H600" s="446" t="s">
        <v>1380</v>
      </c>
      <c r="I600" s="983" t="s">
        <v>682</v>
      </c>
      <c r="J600" s="446" t="s">
        <v>645</v>
      </c>
      <c r="K600" s="447" t="s">
        <v>265</v>
      </c>
      <c r="L600" s="446" t="s">
        <v>646</v>
      </c>
      <c r="M600" s="528" t="str">
        <f t="shared" si="9"/>
        <v/>
      </c>
    </row>
    <row r="601" spans="1:13">
      <c r="A601" s="448" t="s">
        <v>647</v>
      </c>
      <c r="B601" s="448" t="s">
        <v>648</v>
      </c>
      <c r="C601" s="513" t="s">
        <v>3725</v>
      </c>
      <c r="D601" s="513"/>
      <c r="E601" s="513" t="s">
        <v>1382</v>
      </c>
      <c r="F601" s="513"/>
      <c r="G601" s="984" t="s">
        <v>642</v>
      </c>
      <c r="H601" s="459" t="s">
        <v>1380</v>
      </c>
      <c r="I601" s="448"/>
      <c r="J601" s="448"/>
      <c r="K601" s="459" t="s">
        <v>265</v>
      </c>
      <c r="L601" s="448"/>
      <c r="M601" s="528" t="str">
        <f t="shared" si="9"/>
        <v/>
      </c>
    </row>
    <row r="602" spans="1:13">
      <c r="A602" s="448" t="s">
        <v>647</v>
      </c>
      <c r="B602" s="448" t="s">
        <v>648</v>
      </c>
      <c r="C602" s="513" t="s">
        <v>3725</v>
      </c>
      <c r="D602" s="513"/>
      <c r="E602" s="513" t="s">
        <v>1383</v>
      </c>
      <c r="F602" s="513"/>
      <c r="G602" s="984" t="s">
        <v>642</v>
      </c>
      <c r="H602" s="459" t="s">
        <v>1380</v>
      </c>
      <c r="I602" s="448"/>
      <c r="J602" s="448"/>
      <c r="K602" s="459" t="s">
        <v>265</v>
      </c>
      <c r="L602" s="448"/>
      <c r="M602" s="528" t="str">
        <f t="shared" si="9"/>
        <v/>
      </c>
    </row>
    <row r="603" spans="1:13">
      <c r="A603" s="448" t="s">
        <v>647</v>
      </c>
      <c r="B603" s="448" t="s">
        <v>648</v>
      </c>
      <c r="C603" s="513" t="s">
        <v>3725</v>
      </c>
      <c r="D603" s="513"/>
      <c r="E603" s="513" t="s">
        <v>1384</v>
      </c>
      <c r="F603" s="513"/>
      <c r="G603" s="984" t="s">
        <v>642</v>
      </c>
      <c r="H603" s="459" t="s">
        <v>1380</v>
      </c>
      <c r="I603" s="448"/>
      <c r="J603" s="448"/>
      <c r="K603" s="459" t="s">
        <v>265</v>
      </c>
      <c r="L603" s="448"/>
      <c r="M603" s="528" t="str">
        <f t="shared" si="9"/>
        <v/>
      </c>
    </row>
    <row r="604" spans="1:13">
      <c r="A604" s="448" t="s">
        <v>647</v>
      </c>
      <c r="B604" s="448" t="s">
        <v>648</v>
      </c>
      <c r="C604" s="513" t="s">
        <v>3725</v>
      </c>
      <c r="D604" s="513"/>
      <c r="E604" s="513" t="s">
        <v>1385</v>
      </c>
      <c r="F604" s="513"/>
      <c r="G604" s="984" t="s">
        <v>642</v>
      </c>
      <c r="H604" s="459" t="s">
        <v>1380</v>
      </c>
      <c r="I604" s="448"/>
      <c r="J604" s="448"/>
      <c r="K604" s="459" t="s">
        <v>265</v>
      </c>
      <c r="L604" s="448"/>
      <c r="M604" s="528" t="str">
        <f t="shared" si="9"/>
        <v/>
      </c>
    </row>
    <row r="605" spans="1:13">
      <c r="A605" s="448" t="s">
        <v>647</v>
      </c>
      <c r="B605" s="448" t="s">
        <v>648</v>
      </c>
      <c r="C605" s="513" t="s">
        <v>3725</v>
      </c>
      <c r="D605" s="513"/>
      <c r="E605" s="513" t="s">
        <v>1386</v>
      </c>
      <c r="F605" s="513"/>
      <c r="G605" s="984" t="s">
        <v>642</v>
      </c>
      <c r="H605" s="459" t="s">
        <v>1380</v>
      </c>
      <c r="I605" s="448"/>
      <c r="J605" s="448"/>
      <c r="K605" s="459" t="s">
        <v>265</v>
      </c>
      <c r="L605" s="448"/>
      <c r="M605" s="528" t="str">
        <f t="shared" si="9"/>
        <v/>
      </c>
    </row>
    <row r="606" spans="1:13">
      <c r="A606" s="448" t="s">
        <v>647</v>
      </c>
      <c r="B606" s="448" t="s">
        <v>648</v>
      </c>
      <c r="C606" s="513" t="s">
        <v>3725</v>
      </c>
      <c r="D606" s="513"/>
      <c r="E606" s="513" t="s">
        <v>1387</v>
      </c>
      <c r="F606" s="513"/>
      <c r="G606" s="984" t="s">
        <v>642</v>
      </c>
      <c r="H606" s="459" t="s">
        <v>1380</v>
      </c>
      <c r="I606" s="448"/>
      <c r="J606" s="448"/>
      <c r="K606" s="459" t="s">
        <v>265</v>
      </c>
      <c r="L606" s="448"/>
      <c r="M606" s="528" t="str">
        <f t="shared" si="9"/>
        <v/>
      </c>
    </row>
    <row r="607" spans="1:13">
      <c r="A607" s="448" t="s">
        <v>647</v>
      </c>
      <c r="B607" s="448" t="s">
        <v>648</v>
      </c>
      <c r="C607" s="513" t="s">
        <v>3725</v>
      </c>
      <c r="D607" s="513"/>
      <c r="E607" s="513" t="s">
        <v>1388</v>
      </c>
      <c r="F607" s="513"/>
      <c r="G607" s="984" t="s">
        <v>642</v>
      </c>
      <c r="H607" s="459" t="s">
        <v>1380</v>
      </c>
      <c r="I607" s="448"/>
      <c r="J607" s="448"/>
      <c r="K607" s="459" t="s">
        <v>265</v>
      </c>
      <c r="L607" s="448"/>
      <c r="M607" s="528" t="str">
        <f t="shared" si="9"/>
        <v/>
      </c>
    </row>
    <row r="608" spans="1:13">
      <c r="A608" s="448" t="s">
        <v>647</v>
      </c>
      <c r="B608" s="448" t="s">
        <v>648</v>
      </c>
      <c r="C608" s="513" t="s">
        <v>3725</v>
      </c>
      <c r="D608" s="513"/>
      <c r="E608" s="513" t="s">
        <v>1389</v>
      </c>
      <c r="F608" s="513"/>
      <c r="G608" s="984" t="s">
        <v>642</v>
      </c>
      <c r="H608" s="459" t="s">
        <v>1380</v>
      </c>
      <c r="I608" s="448"/>
      <c r="J608" s="448"/>
      <c r="K608" s="459" t="s">
        <v>265</v>
      </c>
      <c r="L608" s="448"/>
      <c r="M608" s="528" t="str">
        <f t="shared" si="9"/>
        <v/>
      </c>
    </row>
    <row r="609" spans="1:13">
      <c r="A609" s="448" t="s">
        <v>647</v>
      </c>
      <c r="B609" s="448" t="s">
        <v>648</v>
      </c>
      <c r="C609" s="513" t="s">
        <v>3725</v>
      </c>
      <c r="D609" s="513"/>
      <c r="E609" s="513" t="s">
        <v>1390</v>
      </c>
      <c r="F609" s="513"/>
      <c r="G609" s="984" t="s">
        <v>642</v>
      </c>
      <c r="H609" s="459" t="s">
        <v>1380</v>
      </c>
      <c r="I609" s="448"/>
      <c r="J609" s="448"/>
      <c r="K609" s="459" t="s">
        <v>265</v>
      </c>
      <c r="L609" s="448"/>
      <c r="M609" s="528" t="str">
        <f t="shared" si="9"/>
        <v/>
      </c>
    </row>
    <row r="610" spans="1:13">
      <c r="A610" s="448" t="s">
        <v>647</v>
      </c>
      <c r="B610" s="448" t="s">
        <v>648</v>
      </c>
      <c r="C610" s="513" t="s">
        <v>3725</v>
      </c>
      <c r="D610" s="513"/>
      <c r="E610" s="513" t="s">
        <v>1391</v>
      </c>
      <c r="F610" s="513"/>
      <c r="G610" s="984" t="s">
        <v>642</v>
      </c>
      <c r="H610" s="459" t="s">
        <v>1380</v>
      </c>
      <c r="I610" s="448"/>
      <c r="J610" s="448"/>
      <c r="K610" s="459" t="s">
        <v>265</v>
      </c>
      <c r="L610" s="448"/>
      <c r="M610" s="528" t="str">
        <f t="shared" si="9"/>
        <v/>
      </c>
    </row>
    <row r="611" spans="1:13">
      <c r="A611" s="448" t="s">
        <v>647</v>
      </c>
      <c r="B611" s="448" t="s">
        <v>648</v>
      </c>
      <c r="C611" s="513" t="s">
        <v>3725</v>
      </c>
      <c r="D611" s="513"/>
      <c r="E611" s="513" t="s">
        <v>1392</v>
      </c>
      <c r="F611" s="513"/>
      <c r="G611" s="984" t="s">
        <v>642</v>
      </c>
      <c r="H611" s="459" t="s">
        <v>1380</v>
      </c>
      <c r="I611" s="448"/>
      <c r="J611" s="448"/>
      <c r="K611" s="459" t="s">
        <v>265</v>
      </c>
      <c r="L611" s="448"/>
      <c r="M611" s="528" t="str">
        <f t="shared" si="9"/>
        <v/>
      </c>
    </row>
    <row r="612" spans="1:13" ht="12.75" thickBot="1">
      <c r="A612" s="501" t="s">
        <v>647</v>
      </c>
      <c r="B612" s="501" t="s">
        <v>648</v>
      </c>
      <c r="C612" s="514" t="s">
        <v>3725</v>
      </c>
      <c r="D612" s="514"/>
      <c r="E612" s="514" t="s">
        <v>1393</v>
      </c>
      <c r="F612" s="514"/>
      <c r="G612" s="451" t="s">
        <v>642</v>
      </c>
      <c r="H612" s="452" t="s">
        <v>1380</v>
      </c>
      <c r="I612" s="501"/>
      <c r="J612" s="501"/>
      <c r="K612" s="452" t="s">
        <v>265</v>
      </c>
      <c r="L612" s="501"/>
      <c r="M612" s="528" t="str">
        <f t="shared" si="9"/>
        <v/>
      </c>
    </row>
    <row r="613" spans="1:13" ht="12.75" thickTop="1">
      <c r="A613" s="982" t="s">
        <v>637</v>
      </c>
      <c r="B613" s="982" t="s">
        <v>638</v>
      </c>
      <c r="C613" s="446" t="s">
        <v>422</v>
      </c>
      <c r="D613" s="446" t="s">
        <v>1394</v>
      </c>
      <c r="E613" s="446" t="s">
        <v>1395</v>
      </c>
      <c r="F613" s="446" t="s">
        <v>422</v>
      </c>
      <c r="G613" s="983" t="s">
        <v>642</v>
      </c>
      <c r="H613" s="446" t="s">
        <v>1396</v>
      </c>
      <c r="I613" s="983" t="s">
        <v>682</v>
      </c>
      <c r="J613" s="446" t="s">
        <v>645</v>
      </c>
      <c r="K613" s="447" t="s">
        <v>265</v>
      </c>
      <c r="L613" s="446" t="s">
        <v>646</v>
      </c>
      <c r="M613" s="528" t="str">
        <f t="shared" si="9"/>
        <v/>
      </c>
    </row>
    <row r="614" spans="1:13">
      <c r="A614" s="448" t="s">
        <v>647</v>
      </c>
      <c r="B614" s="448" t="s">
        <v>648</v>
      </c>
      <c r="C614" s="459" t="s">
        <v>422</v>
      </c>
      <c r="D614" s="459"/>
      <c r="E614" s="459" t="s">
        <v>1398</v>
      </c>
      <c r="F614" s="459"/>
      <c r="G614" s="984" t="s">
        <v>642</v>
      </c>
      <c r="H614" s="459" t="s">
        <v>1396</v>
      </c>
      <c r="I614" s="448"/>
      <c r="J614" s="448"/>
      <c r="K614" s="459" t="s">
        <v>265</v>
      </c>
      <c r="L614" s="448"/>
      <c r="M614" s="528" t="str">
        <f t="shared" si="9"/>
        <v/>
      </c>
    </row>
    <row r="615" spans="1:13">
      <c r="A615" s="448" t="s">
        <v>647</v>
      </c>
      <c r="B615" s="448" t="s">
        <v>648</v>
      </c>
      <c r="C615" s="459" t="s">
        <v>422</v>
      </c>
      <c r="D615" s="459"/>
      <c r="E615" s="459" t="s">
        <v>1399</v>
      </c>
      <c r="F615" s="459"/>
      <c r="G615" s="984" t="s">
        <v>642</v>
      </c>
      <c r="H615" s="459" t="s">
        <v>1396</v>
      </c>
      <c r="I615" s="448"/>
      <c r="J615" s="448"/>
      <c r="K615" s="459" t="s">
        <v>265</v>
      </c>
      <c r="L615" s="448"/>
      <c r="M615" s="528" t="str">
        <f t="shared" si="9"/>
        <v/>
      </c>
    </row>
    <row r="616" spans="1:13">
      <c r="A616" s="448" t="s">
        <v>647</v>
      </c>
      <c r="B616" s="448" t="s">
        <v>648</v>
      </c>
      <c r="C616" s="459" t="s">
        <v>422</v>
      </c>
      <c r="D616" s="459"/>
      <c r="E616" s="459" t="s">
        <v>1400</v>
      </c>
      <c r="F616" s="459"/>
      <c r="G616" s="984" t="s">
        <v>642</v>
      </c>
      <c r="H616" s="459" t="s">
        <v>1396</v>
      </c>
      <c r="I616" s="448"/>
      <c r="J616" s="448"/>
      <c r="K616" s="459" t="s">
        <v>265</v>
      </c>
      <c r="L616" s="448"/>
      <c r="M616" s="528" t="str">
        <f t="shared" si="9"/>
        <v/>
      </c>
    </row>
    <row r="617" spans="1:13">
      <c r="A617" s="448" t="s">
        <v>647</v>
      </c>
      <c r="B617" s="448" t="s">
        <v>648</v>
      </c>
      <c r="C617" s="459" t="s">
        <v>422</v>
      </c>
      <c r="D617" s="459"/>
      <c r="E617" s="459" t="s">
        <v>1401</v>
      </c>
      <c r="F617" s="459"/>
      <c r="G617" s="984" t="s">
        <v>642</v>
      </c>
      <c r="H617" s="459" t="s">
        <v>1396</v>
      </c>
      <c r="I617" s="448"/>
      <c r="J617" s="448"/>
      <c r="K617" s="459" t="s">
        <v>265</v>
      </c>
      <c r="L617" s="448"/>
      <c r="M617" s="528" t="str">
        <f t="shared" si="9"/>
        <v/>
      </c>
    </row>
    <row r="618" spans="1:13">
      <c r="A618" s="448" t="s">
        <v>647</v>
      </c>
      <c r="B618" s="448" t="s">
        <v>648</v>
      </c>
      <c r="C618" s="459" t="s">
        <v>422</v>
      </c>
      <c r="D618" s="459"/>
      <c r="E618" s="459" t="s">
        <v>1402</v>
      </c>
      <c r="F618" s="459"/>
      <c r="G618" s="984" t="s">
        <v>642</v>
      </c>
      <c r="H618" s="459" t="s">
        <v>1396</v>
      </c>
      <c r="I618" s="448"/>
      <c r="J618" s="448"/>
      <c r="K618" s="459" t="s">
        <v>265</v>
      </c>
      <c r="L618" s="448"/>
      <c r="M618" s="528" t="str">
        <f t="shared" si="9"/>
        <v/>
      </c>
    </row>
    <row r="619" spans="1:13">
      <c r="A619" s="448" t="s">
        <v>647</v>
      </c>
      <c r="B619" s="448" t="s">
        <v>648</v>
      </c>
      <c r="C619" s="459" t="s">
        <v>422</v>
      </c>
      <c r="D619" s="459"/>
      <c r="E619" s="459" t="s">
        <v>1403</v>
      </c>
      <c r="F619" s="459"/>
      <c r="G619" s="984" t="s">
        <v>642</v>
      </c>
      <c r="H619" s="459" t="s">
        <v>1396</v>
      </c>
      <c r="I619" s="448"/>
      <c r="J619" s="448"/>
      <c r="K619" s="459" t="s">
        <v>265</v>
      </c>
      <c r="L619" s="448"/>
      <c r="M619" s="528" t="str">
        <f t="shared" si="9"/>
        <v/>
      </c>
    </row>
    <row r="620" spans="1:13">
      <c r="A620" s="448" t="s">
        <v>647</v>
      </c>
      <c r="B620" s="448" t="s">
        <v>648</v>
      </c>
      <c r="C620" s="459" t="s">
        <v>422</v>
      </c>
      <c r="D620" s="459"/>
      <c r="E620" s="459" t="s">
        <v>1404</v>
      </c>
      <c r="F620" s="459"/>
      <c r="G620" s="984" t="s">
        <v>642</v>
      </c>
      <c r="H620" s="459" t="s">
        <v>1396</v>
      </c>
      <c r="I620" s="448"/>
      <c r="J620" s="448"/>
      <c r="K620" s="459" t="s">
        <v>265</v>
      </c>
      <c r="L620" s="448"/>
      <c r="M620" s="528" t="str">
        <f t="shared" si="9"/>
        <v/>
      </c>
    </row>
    <row r="621" spans="1:13">
      <c r="A621" s="448" t="s">
        <v>647</v>
      </c>
      <c r="B621" s="448" t="s">
        <v>648</v>
      </c>
      <c r="C621" s="459" t="s">
        <v>422</v>
      </c>
      <c r="D621" s="459"/>
      <c r="E621" s="459" t="s">
        <v>1405</v>
      </c>
      <c r="F621" s="459"/>
      <c r="G621" s="984" t="s">
        <v>642</v>
      </c>
      <c r="H621" s="459" t="s">
        <v>1396</v>
      </c>
      <c r="I621" s="448"/>
      <c r="J621" s="448"/>
      <c r="K621" s="459" t="s">
        <v>265</v>
      </c>
      <c r="L621" s="448"/>
      <c r="M621" s="528" t="str">
        <f t="shared" si="9"/>
        <v/>
      </c>
    </row>
    <row r="622" spans="1:13">
      <c r="A622" s="448" t="s">
        <v>647</v>
      </c>
      <c r="B622" s="448" t="s">
        <v>648</v>
      </c>
      <c r="C622" s="459" t="s">
        <v>422</v>
      </c>
      <c r="D622" s="459"/>
      <c r="E622" s="459" t="s">
        <v>1406</v>
      </c>
      <c r="F622" s="459"/>
      <c r="G622" s="984" t="s">
        <v>642</v>
      </c>
      <c r="H622" s="459" t="s">
        <v>1396</v>
      </c>
      <c r="I622" s="448"/>
      <c r="J622" s="448"/>
      <c r="K622" s="459" t="s">
        <v>265</v>
      </c>
      <c r="L622" s="448"/>
      <c r="M622" s="528" t="str">
        <f t="shared" si="9"/>
        <v/>
      </c>
    </row>
    <row r="623" spans="1:13">
      <c r="A623" s="448" t="s">
        <v>647</v>
      </c>
      <c r="B623" s="448" t="s">
        <v>648</v>
      </c>
      <c r="C623" s="459" t="s">
        <v>422</v>
      </c>
      <c r="D623" s="459"/>
      <c r="E623" s="459" t="s">
        <v>1407</v>
      </c>
      <c r="F623" s="459"/>
      <c r="G623" s="984" t="s">
        <v>642</v>
      </c>
      <c r="H623" s="459" t="s">
        <v>1396</v>
      </c>
      <c r="I623" s="448"/>
      <c r="J623" s="448"/>
      <c r="K623" s="459" t="s">
        <v>265</v>
      </c>
      <c r="L623" s="448"/>
      <c r="M623" s="528" t="str">
        <f t="shared" si="9"/>
        <v/>
      </c>
    </row>
    <row r="624" spans="1:13">
      <c r="A624" s="448" t="s">
        <v>647</v>
      </c>
      <c r="B624" s="448" t="s">
        <v>648</v>
      </c>
      <c r="C624" s="459" t="s">
        <v>422</v>
      </c>
      <c r="D624" s="459"/>
      <c r="E624" s="459" t="s">
        <v>1408</v>
      </c>
      <c r="F624" s="459"/>
      <c r="G624" s="984" t="s">
        <v>642</v>
      </c>
      <c r="H624" s="459" t="s">
        <v>1396</v>
      </c>
      <c r="I624" s="448"/>
      <c r="J624" s="448"/>
      <c r="K624" s="459" t="s">
        <v>265</v>
      </c>
      <c r="L624" s="448"/>
      <c r="M624" s="528" t="str">
        <f t="shared" si="9"/>
        <v/>
      </c>
    </row>
    <row r="625" spans="1:13" ht="12.75" thickBot="1">
      <c r="A625" s="501" t="s">
        <v>647</v>
      </c>
      <c r="B625" s="501" t="s">
        <v>648</v>
      </c>
      <c r="C625" s="452" t="s">
        <v>422</v>
      </c>
      <c r="D625" s="452"/>
      <c r="E625" s="452" t="s">
        <v>1409</v>
      </c>
      <c r="F625" s="452"/>
      <c r="G625" s="451" t="s">
        <v>642</v>
      </c>
      <c r="H625" s="452" t="s">
        <v>1396</v>
      </c>
      <c r="I625" s="501"/>
      <c r="J625" s="501"/>
      <c r="K625" s="452" t="s">
        <v>265</v>
      </c>
      <c r="L625" s="501"/>
      <c r="M625" s="528" t="str">
        <f t="shared" si="9"/>
        <v/>
      </c>
    </row>
    <row r="626" spans="1:13" ht="12.75" thickTop="1">
      <c r="A626" s="982" t="s">
        <v>637</v>
      </c>
      <c r="B626" s="982" t="s">
        <v>638</v>
      </c>
      <c r="C626" s="446" t="s">
        <v>47</v>
      </c>
      <c r="D626" s="446" t="s">
        <v>1425</v>
      </c>
      <c r="E626" s="446" t="s">
        <v>1426</v>
      </c>
      <c r="F626" s="446" t="s">
        <v>47</v>
      </c>
      <c r="G626" s="983" t="s">
        <v>642</v>
      </c>
      <c r="H626" s="446" t="s">
        <v>1427</v>
      </c>
      <c r="I626" s="983" t="s">
        <v>682</v>
      </c>
      <c r="J626" s="446" t="s">
        <v>645</v>
      </c>
      <c r="K626" s="447" t="s">
        <v>265</v>
      </c>
      <c r="L626" s="446" t="s">
        <v>646</v>
      </c>
      <c r="M626" s="528" t="str">
        <f t="shared" si="9"/>
        <v/>
      </c>
    </row>
    <row r="627" spans="1:13">
      <c r="A627" s="459" t="s">
        <v>647</v>
      </c>
      <c r="B627" s="459" t="s">
        <v>648</v>
      </c>
      <c r="C627" s="459" t="s">
        <v>47</v>
      </c>
      <c r="D627" s="459"/>
      <c r="E627" s="459" t="s">
        <v>1429</v>
      </c>
      <c r="F627" s="459"/>
      <c r="G627" s="984" t="s">
        <v>642</v>
      </c>
      <c r="H627" s="459" t="s">
        <v>1427</v>
      </c>
      <c r="I627" s="459"/>
      <c r="J627" s="459"/>
      <c r="K627" s="459" t="s">
        <v>265</v>
      </c>
      <c r="L627" s="459"/>
      <c r="M627" s="528" t="str">
        <f t="shared" si="9"/>
        <v/>
      </c>
    </row>
    <row r="628" spans="1:13">
      <c r="A628" s="459" t="s">
        <v>647</v>
      </c>
      <c r="B628" s="459" t="s">
        <v>648</v>
      </c>
      <c r="C628" s="459" t="s">
        <v>47</v>
      </c>
      <c r="D628" s="459"/>
      <c r="E628" s="459" t="s">
        <v>1430</v>
      </c>
      <c r="F628" s="459"/>
      <c r="G628" s="984" t="s">
        <v>642</v>
      </c>
      <c r="H628" s="459" t="s">
        <v>1427</v>
      </c>
      <c r="I628" s="459"/>
      <c r="J628" s="459"/>
      <c r="K628" s="459" t="s">
        <v>265</v>
      </c>
      <c r="L628" s="459"/>
      <c r="M628" s="528" t="str">
        <f t="shared" si="9"/>
        <v/>
      </c>
    </row>
    <row r="629" spans="1:13">
      <c r="A629" s="459" t="s">
        <v>647</v>
      </c>
      <c r="B629" s="459" t="s">
        <v>648</v>
      </c>
      <c r="C629" s="459" t="s">
        <v>47</v>
      </c>
      <c r="D629" s="459"/>
      <c r="E629" s="459" t="s">
        <v>1431</v>
      </c>
      <c r="F629" s="459"/>
      <c r="G629" s="984" t="s">
        <v>642</v>
      </c>
      <c r="H629" s="459" t="s">
        <v>1427</v>
      </c>
      <c r="I629" s="459"/>
      <c r="J629" s="459"/>
      <c r="K629" s="459" t="s">
        <v>265</v>
      </c>
      <c r="L629" s="459"/>
      <c r="M629" s="528" t="str">
        <f t="shared" si="9"/>
        <v/>
      </c>
    </row>
    <row r="630" spans="1:13">
      <c r="A630" s="459" t="s">
        <v>647</v>
      </c>
      <c r="B630" s="459" t="s">
        <v>648</v>
      </c>
      <c r="C630" s="459" t="s">
        <v>47</v>
      </c>
      <c r="D630" s="459"/>
      <c r="E630" s="459" t="s">
        <v>1432</v>
      </c>
      <c r="F630" s="459"/>
      <c r="G630" s="984" t="s">
        <v>642</v>
      </c>
      <c r="H630" s="459" t="s">
        <v>1427</v>
      </c>
      <c r="I630" s="459"/>
      <c r="J630" s="459"/>
      <c r="K630" s="459" t="s">
        <v>265</v>
      </c>
      <c r="L630" s="459"/>
      <c r="M630" s="528" t="str">
        <f t="shared" si="9"/>
        <v/>
      </c>
    </row>
    <row r="631" spans="1:13">
      <c r="A631" s="459" t="s">
        <v>647</v>
      </c>
      <c r="B631" s="459" t="s">
        <v>648</v>
      </c>
      <c r="C631" s="459" t="s">
        <v>47</v>
      </c>
      <c r="D631" s="459"/>
      <c r="E631" s="459" t="s">
        <v>1433</v>
      </c>
      <c r="F631" s="459"/>
      <c r="G631" s="984" t="s">
        <v>642</v>
      </c>
      <c r="H631" s="459" t="s">
        <v>1427</v>
      </c>
      <c r="I631" s="459"/>
      <c r="J631" s="459"/>
      <c r="K631" s="459" t="s">
        <v>265</v>
      </c>
      <c r="L631" s="459"/>
      <c r="M631" s="528" t="str">
        <f t="shared" si="9"/>
        <v/>
      </c>
    </row>
    <row r="632" spans="1:13">
      <c r="A632" s="459" t="s">
        <v>647</v>
      </c>
      <c r="B632" s="459" t="s">
        <v>648</v>
      </c>
      <c r="C632" s="459" t="s">
        <v>47</v>
      </c>
      <c r="D632" s="459"/>
      <c r="E632" s="459" t="s">
        <v>1434</v>
      </c>
      <c r="F632" s="459"/>
      <c r="G632" s="984" t="s">
        <v>642</v>
      </c>
      <c r="H632" s="459" t="s">
        <v>1427</v>
      </c>
      <c r="I632" s="459"/>
      <c r="J632" s="459"/>
      <c r="K632" s="459" t="s">
        <v>265</v>
      </c>
      <c r="L632" s="459"/>
      <c r="M632" s="528" t="str">
        <f t="shared" si="9"/>
        <v/>
      </c>
    </row>
    <row r="633" spans="1:13">
      <c r="A633" s="459" t="s">
        <v>647</v>
      </c>
      <c r="B633" s="459" t="s">
        <v>648</v>
      </c>
      <c r="C633" s="459" t="s">
        <v>47</v>
      </c>
      <c r="D633" s="459"/>
      <c r="E633" s="459" t="s">
        <v>1435</v>
      </c>
      <c r="F633" s="459"/>
      <c r="G633" s="984" t="s">
        <v>642</v>
      </c>
      <c r="H633" s="459" t="s">
        <v>1427</v>
      </c>
      <c r="I633" s="459"/>
      <c r="J633" s="459"/>
      <c r="K633" s="459" t="s">
        <v>265</v>
      </c>
      <c r="L633" s="459"/>
      <c r="M633" s="528" t="str">
        <f t="shared" si="9"/>
        <v/>
      </c>
    </row>
    <row r="634" spans="1:13">
      <c r="A634" s="459" t="s">
        <v>647</v>
      </c>
      <c r="B634" s="459" t="s">
        <v>648</v>
      </c>
      <c r="C634" s="459" t="s">
        <v>47</v>
      </c>
      <c r="D634" s="459"/>
      <c r="E634" s="459" t="s">
        <v>1436</v>
      </c>
      <c r="F634" s="459"/>
      <c r="G634" s="984" t="s">
        <v>642</v>
      </c>
      <c r="H634" s="459" t="s">
        <v>1427</v>
      </c>
      <c r="I634" s="459"/>
      <c r="J634" s="459"/>
      <c r="K634" s="459" t="s">
        <v>265</v>
      </c>
      <c r="L634" s="459"/>
      <c r="M634" s="528" t="str">
        <f t="shared" si="9"/>
        <v/>
      </c>
    </row>
    <row r="635" spans="1:13">
      <c r="A635" s="459" t="s">
        <v>647</v>
      </c>
      <c r="B635" s="459" t="s">
        <v>648</v>
      </c>
      <c r="C635" s="459" t="s">
        <v>47</v>
      </c>
      <c r="D635" s="459"/>
      <c r="E635" s="459" t="s">
        <v>1437</v>
      </c>
      <c r="F635" s="459"/>
      <c r="G635" s="984" t="s">
        <v>642</v>
      </c>
      <c r="H635" s="459" t="s">
        <v>1427</v>
      </c>
      <c r="I635" s="459"/>
      <c r="J635" s="459"/>
      <c r="K635" s="459" t="s">
        <v>265</v>
      </c>
      <c r="L635" s="459"/>
      <c r="M635" s="528" t="str">
        <f t="shared" si="9"/>
        <v/>
      </c>
    </row>
    <row r="636" spans="1:13">
      <c r="A636" s="459" t="s">
        <v>647</v>
      </c>
      <c r="B636" s="459" t="s">
        <v>648</v>
      </c>
      <c r="C636" s="459" t="s">
        <v>47</v>
      </c>
      <c r="D636" s="459"/>
      <c r="E636" s="459" t="s">
        <v>1438</v>
      </c>
      <c r="F636" s="459"/>
      <c r="G636" s="984" t="s">
        <v>642</v>
      </c>
      <c r="H636" s="459" t="s">
        <v>1427</v>
      </c>
      <c r="I636" s="459"/>
      <c r="J636" s="459"/>
      <c r="K636" s="459" t="s">
        <v>265</v>
      </c>
      <c r="L636" s="459"/>
      <c r="M636" s="528" t="str">
        <f t="shared" si="9"/>
        <v/>
      </c>
    </row>
    <row r="637" spans="1:13">
      <c r="A637" s="459" t="s">
        <v>647</v>
      </c>
      <c r="B637" s="459" t="s">
        <v>648</v>
      </c>
      <c r="C637" s="459" t="s">
        <v>47</v>
      </c>
      <c r="D637" s="459"/>
      <c r="E637" s="459" t="s">
        <v>1439</v>
      </c>
      <c r="F637" s="459"/>
      <c r="G637" s="984" t="s">
        <v>642</v>
      </c>
      <c r="H637" s="459" t="s">
        <v>1427</v>
      </c>
      <c r="I637" s="459"/>
      <c r="J637" s="459"/>
      <c r="K637" s="459" t="s">
        <v>265</v>
      </c>
      <c r="L637" s="459"/>
      <c r="M637" s="528" t="str">
        <f t="shared" si="9"/>
        <v/>
      </c>
    </row>
    <row r="638" spans="1:13" ht="12.75" thickBot="1">
      <c r="A638" s="452" t="s">
        <v>647</v>
      </c>
      <c r="B638" s="452" t="s">
        <v>648</v>
      </c>
      <c r="C638" s="452" t="s">
        <v>47</v>
      </c>
      <c r="D638" s="452"/>
      <c r="E638" s="452" t="s">
        <v>1440</v>
      </c>
      <c r="F638" s="452"/>
      <c r="G638" s="451" t="s">
        <v>642</v>
      </c>
      <c r="H638" s="452" t="s">
        <v>1427</v>
      </c>
      <c r="I638" s="452"/>
      <c r="J638" s="452"/>
      <c r="K638" s="452" t="s">
        <v>265</v>
      </c>
      <c r="L638" s="452"/>
      <c r="M638" s="528" t="str">
        <f t="shared" si="9"/>
        <v/>
      </c>
    </row>
    <row r="639" spans="1:13" ht="12.75" thickTop="1">
      <c r="A639" s="455" t="s">
        <v>637</v>
      </c>
      <c r="B639" s="987" t="s">
        <v>810</v>
      </c>
      <c r="C639" s="456" t="s">
        <v>48</v>
      </c>
      <c r="D639" s="455" t="s">
        <v>1441</v>
      </c>
      <c r="E639" s="455" t="s">
        <v>1442</v>
      </c>
      <c r="F639" s="455" t="s">
        <v>48</v>
      </c>
      <c r="G639" s="988" t="s">
        <v>642</v>
      </c>
      <c r="H639" s="456" t="s">
        <v>813</v>
      </c>
      <c r="I639" s="455" t="s">
        <v>682</v>
      </c>
      <c r="J639" s="455"/>
      <c r="K639" s="447" t="s">
        <v>265</v>
      </c>
      <c r="L639" s="455" t="s">
        <v>814</v>
      </c>
      <c r="M639" s="528" t="str">
        <f t="shared" si="9"/>
        <v/>
      </c>
    </row>
    <row r="640" spans="1:13">
      <c r="A640" s="455" t="s">
        <v>29</v>
      </c>
      <c r="B640" s="455" t="s">
        <v>648</v>
      </c>
      <c r="C640" s="455" t="s">
        <v>48</v>
      </c>
      <c r="D640" s="455"/>
      <c r="E640" s="455" t="s">
        <v>1444</v>
      </c>
      <c r="F640" s="455"/>
      <c r="G640" s="988" t="s">
        <v>642</v>
      </c>
      <c r="H640" s="455" t="s">
        <v>813</v>
      </c>
      <c r="I640" s="455"/>
      <c r="J640" s="455"/>
      <c r="K640" s="459" t="s">
        <v>265</v>
      </c>
      <c r="L640" s="455"/>
      <c r="M640" s="528" t="str">
        <f t="shared" si="9"/>
        <v/>
      </c>
    </row>
    <row r="641" spans="1:13">
      <c r="A641" s="455" t="s">
        <v>29</v>
      </c>
      <c r="B641" s="455" t="s">
        <v>648</v>
      </c>
      <c r="C641" s="455" t="s">
        <v>48</v>
      </c>
      <c r="D641" s="455"/>
      <c r="E641" s="455" t="s">
        <v>1445</v>
      </c>
      <c r="F641" s="455"/>
      <c r="G641" s="988" t="s">
        <v>642</v>
      </c>
      <c r="H641" s="455" t="s">
        <v>813</v>
      </c>
      <c r="I641" s="455"/>
      <c r="J641" s="455"/>
      <c r="K641" s="459" t="s">
        <v>265</v>
      </c>
      <c r="L641" s="455"/>
      <c r="M641" s="528" t="str">
        <f t="shared" si="9"/>
        <v/>
      </c>
    </row>
    <row r="642" spans="1:13">
      <c r="A642" s="455" t="s">
        <v>29</v>
      </c>
      <c r="B642" s="455" t="s">
        <v>648</v>
      </c>
      <c r="C642" s="455" t="s">
        <v>48</v>
      </c>
      <c r="D642" s="455"/>
      <c r="E642" s="455" t="s">
        <v>1446</v>
      </c>
      <c r="F642" s="455"/>
      <c r="G642" s="988" t="s">
        <v>642</v>
      </c>
      <c r="H642" s="455" t="s">
        <v>813</v>
      </c>
      <c r="I642" s="455"/>
      <c r="J642" s="455"/>
      <c r="K642" s="459" t="s">
        <v>265</v>
      </c>
      <c r="L642" s="455"/>
      <c r="M642" s="528" t="str">
        <f t="shared" si="9"/>
        <v/>
      </c>
    </row>
    <row r="643" spans="1:13">
      <c r="A643" s="455" t="s">
        <v>29</v>
      </c>
      <c r="B643" s="455" t="s">
        <v>648</v>
      </c>
      <c r="C643" s="455" t="s">
        <v>48</v>
      </c>
      <c r="D643" s="455"/>
      <c r="E643" s="455" t="s">
        <v>1447</v>
      </c>
      <c r="F643" s="455"/>
      <c r="G643" s="988" t="s">
        <v>642</v>
      </c>
      <c r="H643" s="455" t="s">
        <v>813</v>
      </c>
      <c r="I643" s="455"/>
      <c r="J643" s="455"/>
      <c r="K643" s="459" t="s">
        <v>265</v>
      </c>
      <c r="L643" s="455"/>
      <c r="M643" s="528" t="str">
        <f t="shared" ref="M643:M706" si="10">IF(RIGHT(TEXT(E643,""),4)="ACT1","Remove","")</f>
        <v/>
      </c>
    </row>
    <row r="644" spans="1:13">
      <c r="A644" s="455" t="s">
        <v>29</v>
      </c>
      <c r="B644" s="455" t="s">
        <v>648</v>
      </c>
      <c r="C644" s="455" t="s">
        <v>48</v>
      </c>
      <c r="D644" s="455"/>
      <c r="E644" s="455" t="s">
        <v>1448</v>
      </c>
      <c r="F644" s="455"/>
      <c r="G644" s="988" t="s">
        <v>642</v>
      </c>
      <c r="H644" s="455" t="s">
        <v>813</v>
      </c>
      <c r="I644" s="455"/>
      <c r="J644" s="455"/>
      <c r="K644" s="459" t="s">
        <v>265</v>
      </c>
      <c r="L644" s="455"/>
      <c r="M644" s="528" t="str">
        <f t="shared" si="10"/>
        <v/>
      </c>
    </row>
    <row r="645" spans="1:13">
      <c r="A645" s="455" t="s">
        <v>29</v>
      </c>
      <c r="B645" s="455" t="s">
        <v>648</v>
      </c>
      <c r="C645" s="455" t="s">
        <v>48</v>
      </c>
      <c r="D645" s="455"/>
      <c r="E645" s="455" t="s">
        <v>1449</v>
      </c>
      <c r="F645" s="455"/>
      <c r="G645" s="988" t="s">
        <v>642</v>
      </c>
      <c r="H645" s="455" t="s">
        <v>813</v>
      </c>
      <c r="I645" s="455"/>
      <c r="J645" s="455"/>
      <c r="K645" s="459" t="s">
        <v>265</v>
      </c>
      <c r="L645" s="455"/>
      <c r="M645" s="528" t="str">
        <f t="shared" si="10"/>
        <v/>
      </c>
    </row>
    <row r="646" spans="1:13">
      <c r="A646" s="455" t="s">
        <v>29</v>
      </c>
      <c r="B646" s="455" t="s">
        <v>648</v>
      </c>
      <c r="C646" s="455" t="s">
        <v>48</v>
      </c>
      <c r="D646" s="455"/>
      <c r="E646" s="455" t="s">
        <v>1450</v>
      </c>
      <c r="F646" s="455"/>
      <c r="G646" s="988" t="s">
        <v>642</v>
      </c>
      <c r="H646" s="455" t="s">
        <v>813</v>
      </c>
      <c r="I646" s="455"/>
      <c r="J646" s="455"/>
      <c r="K646" s="459" t="s">
        <v>265</v>
      </c>
      <c r="L646" s="455"/>
      <c r="M646" s="528" t="str">
        <f t="shared" si="10"/>
        <v/>
      </c>
    </row>
    <row r="647" spans="1:13">
      <c r="A647" s="455" t="s">
        <v>29</v>
      </c>
      <c r="B647" s="455" t="s">
        <v>648</v>
      </c>
      <c r="C647" s="455" t="s">
        <v>48</v>
      </c>
      <c r="D647" s="455"/>
      <c r="E647" s="455" t="s">
        <v>1451</v>
      </c>
      <c r="F647" s="455"/>
      <c r="G647" s="988" t="s">
        <v>642</v>
      </c>
      <c r="H647" s="455" t="s">
        <v>813</v>
      </c>
      <c r="I647" s="455"/>
      <c r="J647" s="455"/>
      <c r="K647" s="459" t="s">
        <v>265</v>
      </c>
      <c r="L647" s="455"/>
      <c r="M647" s="528" t="str">
        <f t="shared" si="10"/>
        <v/>
      </c>
    </row>
    <row r="648" spans="1:13">
      <c r="A648" s="455" t="s">
        <v>29</v>
      </c>
      <c r="B648" s="455" t="s">
        <v>648</v>
      </c>
      <c r="C648" s="455" t="s">
        <v>48</v>
      </c>
      <c r="D648" s="455"/>
      <c r="E648" s="455" t="s">
        <v>1452</v>
      </c>
      <c r="F648" s="455"/>
      <c r="G648" s="988" t="s">
        <v>642</v>
      </c>
      <c r="H648" s="455" t="s">
        <v>813</v>
      </c>
      <c r="I648" s="455"/>
      <c r="J648" s="455"/>
      <c r="K648" s="459" t="s">
        <v>265</v>
      </c>
      <c r="L648" s="455"/>
      <c r="M648" s="528" t="str">
        <f t="shared" si="10"/>
        <v/>
      </c>
    </row>
    <row r="649" spans="1:13">
      <c r="A649" s="455" t="s">
        <v>29</v>
      </c>
      <c r="B649" s="455" t="s">
        <v>648</v>
      </c>
      <c r="C649" s="455" t="s">
        <v>48</v>
      </c>
      <c r="D649" s="455"/>
      <c r="E649" s="455" t="s">
        <v>1453</v>
      </c>
      <c r="F649" s="455"/>
      <c r="G649" s="988" t="s">
        <v>642</v>
      </c>
      <c r="H649" s="455" t="s">
        <v>813</v>
      </c>
      <c r="I649" s="455"/>
      <c r="J649" s="455"/>
      <c r="K649" s="459" t="s">
        <v>265</v>
      </c>
      <c r="L649" s="455"/>
      <c r="M649" s="528" t="str">
        <f t="shared" si="10"/>
        <v/>
      </c>
    </row>
    <row r="650" spans="1:13">
      <c r="A650" s="455" t="s">
        <v>29</v>
      </c>
      <c r="B650" s="455" t="s">
        <v>648</v>
      </c>
      <c r="C650" s="455" t="s">
        <v>48</v>
      </c>
      <c r="D650" s="455"/>
      <c r="E650" s="455" t="s">
        <v>1454</v>
      </c>
      <c r="F650" s="455"/>
      <c r="G650" s="988" t="s">
        <v>642</v>
      </c>
      <c r="H650" s="455" t="s">
        <v>813</v>
      </c>
      <c r="I650" s="455"/>
      <c r="J650" s="455"/>
      <c r="K650" s="459" t="s">
        <v>265</v>
      </c>
      <c r="L650" s="455"/>
      <c r="M650" s="528" t="str">
        <f t="shared" si="10"/>
        <v/>
      </c>
    </row>
    <row r="651" spans="1:13" ht="12.75" thickBot="1">
      <c r="A651" s="457" t="s">
        <v>29</v>
      </c>
      <c r="B651" s="457" t="s">
        <v>648</v>
      </c>
      <c r="C651" s="457" t="s">
        <v>48</v>
      </c>
      <c r="D651" s="457"/>
      <c r="E651" s="457" t="s">
        <v>1455</v>
      </c>
      <c r="F651" s="457"/>
      <c r="G651" s="458" t="s">
        <v>642</v>
      </c>
      <c r="H651" s="457" t="s">
        <v>813</v>
      </c>
      <c r="I651" s="457"/>
      <c r="J651" s="457"/>
      <c r="K651" s="452" t="s">
        <v>265</v>
      </c>
      <c r="L651" s="457"/>
      <c r="M651" s="528" t="str">
        <f t="shared" si="10"/>
        <v/>
      </c>
    </row>
    <row r="652" spans="1:13" ht="12.75" thickTop="1">
      <c r="A652" s="455" t="s">
        <v>637</v>
      </c>
      <c r="B652" s="987" t="s">
        <v>810</v>
      </c>
      <c r="C652" s="456" t="s">
        <v>326</v>
      </c>
      <c r="D652" s="455" t="s">
        <v>1456</v>
      </c>
      <c r="E652" s="455" t="s">
        <v>1457</v>
      </c>
      <c r="F652" s="455" t="s">
        <v>326</v>
      </c>
      <c r="G652" s="988" t="s">
        <v>642</v>
      </c>
      <c r="H652" s="456" t="s">
        <v>813</v>
      </c>
      <c r="I652" s="455" t="s">
        <v>682</v>
      </c>
      <c r="J652" s="455"/>
      <c r="K652" s="447" t="s">
        <v>265</v>
      </c>
      <c r="L652" s="455" t="s">
        <v>814</v>
      </c>
      <c r="M652" s="528" t="str">
        <f t="shared" si="10"/>
        <v/>
      </c>
    </row>
    <row r="653" spans="1:13">
      <c r="A653" s="455" t="s">
        <v>29</v>
      </c>
      <c r="B653" s="455" t="s">
        <v>648</v>
      </c>
      <c r="C653" s="455" t="s">
        <v>326</v>
      </c>
      <c r="D653" s="455"/>
      <c r="E653" s="455" t="s">
        <v>1459</v>
      </c>
      <c r="F653" s="455"/>
      <c r="G653" s="988" t="s">
        <v>642</v>
      </c>
      <c r="H653" s="455" t="s">
        <v>813</v>
      </c>
      <c r="I653" s="455"/>
      <c r="J653" s="455"/>
      <c r="K653" s="459" t="s">
        <v>265</v>
      </c>
      <c r="L653" s="455"/>
      <c r="M653" s="528" t="str">
        <f t="shared" si="10"/>
        <v/>
      </c>
    </row>
    <row r="654" spans="1:13">
      <c r="A654" s="455" t="s">
        <v>29</v>
      </c>
      <c r="B654" s="455" t="s">
        <v>648</v>
      </c>
      <c r="C654" s="455" t="s">
        <v>326</v>
      </c>
      <c r="D654" s="455"/>
      <c r="E654" s="455" t="s">
        <v>1460</v>
      </c>
      <c r="F654" s="455"/>
      <c r="G654" s="988" t="s">
        <v>642</v>
      </c>
      <c r="H654" s="455" t="s">
        <v>813</v>
      </c>
      <c r="I654" s="455"/>
      <c r="J654" s="455"/>
      <c r="K654" s="459" t="s">
        <v>265</v>
      </c>
      <c r="L654" s="455"/>
      <c r="M654" s="528" t="str">
        <f t="shared" si="10"/>
        <v/>
      </c>
    </row>
    <row r="655" spans="1:13">
      <c r="A655" s="455" t="s">
        <v>29</v>
      </c>
      <c r="B655" s="455" t="s">
        <v>648</v>
      </c>
      <c r="C655" s="455" t="s">
        <v>326</v>
      </c>
      <c r="D655" s="455"/>
      <c r="E655" s="455" t="s">
        <v>1461</v>
      </c>
      <c r="F655" s="455"/>
      <c r="G655" s="988" t="s">
        <v>642</v>
      </c>
      <c r="H655" s="455" t="s">
        <v>813</v>
      </c>
      <c r="I655" s="455"/>
      <c r="J655" s="455"/>
      <c r="K655" s="459" t="s">
        <v>265</v>
      </c>
      <c r="L655" s="455"/>
      <c r="M655" s="528" t="str">
        <f t="shared" si="10"/>
        <v/>
      </c>
    </row>
    <row r="656" spans="1:13">
      <c r="A656" s="455" t="s">
        <v>29</v>
      </c>
      <c r="B656" s="455" t="s">
        <v>648</v>
      </c>
      <c r="C656" s="455" t="s">
        <v>326</v>
      </c>
      <c r="D656" s="455"/>
      <c r="E656" s="455" t="s">
        <v>1462</v>
      </c>
      <c r="F656" s="455"/>
      <c r="G656" s="988" t="s">
        <v>642</v>
      </c>
      <c r="H656" s="455" t="s">
        <v>813</v>
      </c>
      <c r="I656" s="455"/>
      <c r="J656" s="455"/>
      <c r="K656" s="459" t="s">
        <v>265</v>
      </c>
      <c r="L656" s="455"/>
      <c r="M656" s="528" t="str">
        <f t="shared" si="10"/>
        <v/>
      </c>
    </row>
    <row r="657" spans="1:13">
      <c r="A657" s="455" t="s">
        <v>29</v>
      </c>
      <c r="B657" s="455" t="s">
        <v>648</v>
      </c>
      <c r="C657" s="455" t="s">
        <v>326</v>
      </c>
      <c r="D657" s="455"/>
      <c r="E657" s="455" t="s">
        <v>1463</v>
      </c>
      <c r="F657" s="455"/>
      <c r="G657" s="988" t="s">
        <v>642</v>
      </c>
      <c r="H657" s="455" t="s">
        <v>813</v>
      </c>
      <c r="I657" s="455"/>
      <c r="J657" s="455"/>
      <c r="K657" s="459" t="s">
        <v>265</v>
      </c>
      <c r="L657" s="455"/>
      <c r="M657" s="528" t="str">
        <f t="shared" si="10"/>
        <v/>
      </c>
    </row>
    <row r="658" spans="1:13">
      <c r="A658" s="455" t="s">
        <v>29</v>
      </c>
      <c r="B658" s="455" t="s">
        <v>648</v>
      </c>
      <c r="C658" s="455" t="s">
        <v>326</v>
      </c>
      <c r="D658" s="455"/>
      <c r="E658" s="455" t="s">
        <v>1464</v>
      </c>
      <c r="F658" s="455"/>
      <c r="G658" s="988" t="s">
        <v>642</v>
      </c>
      <c r="H658" s="455" t="s">
        <v>813</v>
      </c>
      <c r="I658" s="455"/>
      <c r="J658" s="455"/>
      <c r="K658" s="459" t="s">
        <v>265</v>
      </c>
      <c r="L658" s="455"/>
      <c r="M658" s="528" t="str">
        <f t="shared" si="10"/>
        <v/>
      </c>
    </row>
    <row r="659" spans="1:13">
      <c r="A659" s="455" t="s">
        <v>29</v>
      </c>
      <c r="B659" s="455" t="s">
        <v>648</v>
      </c>
      <c r="C659" s="455" t="s">
        <v>326</v>
      </c>
      <c r="D659" s="455"/>
      <c r="E659" s="455" t="s">
        <v>1465</v>
      </c>
      <c r="F659" s="455"/>
      <c r="G659" s="988" t="s">
        <v>642</v>
      </c>
      <c r="H659" s="455" t="s">
        <v>813</v>
      </c>
      <c r="I659" s="455"/>
      <c r="J659" s="455"/>
      <c r="K659" s="459" t="s">
        <v>265</v>
      </c>
      <c r="L659" s="455"/>
      <c r="M659" s="528" t="str">
        <f t="shared" si="10"/>
        <v/>
      </c>
    </row>
    <row r="660" spans="1:13">
      <c r="A660" s="455" t="s">
        <v>29</v>
      </c>
      <c r="B660" s="455" t="s">
        <v>648</v>
      </c>
      <c r="C660" s="455" t="s">
        <v>326</v>
      </c>
      <c r="D660" s="455"/>
      <c r="E660" s="455" t="s">
        <v>1466</v>
      </c>
      <c r="F660" s="455"/>
      <c r="G660" s="988" t="s">
        <v>642</v>
      </c>
      <c r="H660" s="455" t="s">
        <v>813</v>
      </c>
      <c r="I660" s="455"/>
      <c r="J660" s="455"/>
      <c r="K660" s="459" t="s">
        <v>265</v>
      </c>
      <c r="L660" s="455"/>
      <c r="M660" s="528" t="str">
        <f t="shared" si="10"/>
        <v/>
      </c>
    </row>
    <row r="661" spans="1:13">
      <c r="A661" s="455" t="s">
        <v>29</v>
      </c>
      <c r="B661" s="455" t="s">
        <v>648</v>
      </c>
      <c r="C661" s="455" t="s">
        <v>326</v>
      </c>
      <c r="D661" s="455"/>
      <c r="E661" s="455" t="s">
        <v>1467</v>
      </c>
      <c r="F661" s="455"/>
      <c r="G661" s="988" t="s">
        <v>642</v>
      </c>
      <c r="H661" s="455" t="s">
        <v>813</v>
      </c>
      <c r="I661" s="455"/>
      <c r="J661" s="455"/>
      <c r="K661" s="459" t="s">
        <v>265</v>
      </c>
      <c r="L661" s="455"/>
      <c r="M661" s="528" t="str">
        <f t="shared" si="10"/>
        <v/>
      </c>
    </row>
    <row r="662" spans="1:13">
      <c r="A662" s="455" t="s">
        <v>29</v>
      </c>
      <c r="B662" s="455" t="s">
        <v>648</v>
      </c>
      <c r="C662" s="455" t="s">
        <v>326</v>
      </c>
      <c r="D662" s="455"/>
      <c r="E662" s="455" t="s">
        <v>1468</v>
      </c>
      <c r="F662" s="455"/>
      <c r="G662" s="988" t="s">
        <v>642</v>
      </c>
      <c r="H662" s="455" t="s">
        <v>813</v>
      </c>
      <c r="I662" s="455"/>
      <c r="J662" s="455"/>
      <c r="K662" s="459" t="s">
        <v>265</v>
      </c>
      <c r="L662" s="455"/>
      <c r="M662" s="528" t="str">
        <f t="shared" si="10"/>
        <v/>
      </c>
    </row>
    <row r="663" spans="1:13">
      <c r="A663" s="455" t="s">
        <v>29</v>
      </c>
      <c r="B663" s="455" t="s">
        <v>648</v>
      </c>
      <c r="C663" s="455" t="s">
        <v>326</v>
      </c>
      <c r="D663" s="455"/>
      <c r="E663" s="455" t="s">
        <v>1469</v>
      </c>
      <c r="F663" s="455"/>
      <c r="G663" s="988" t="s">
        <v>642</v>
      </c>
      <c r="H663" s="455" t="s">
        <v>813</v>
      </c>
      <c r="I663" s="455"/>
      <c r="J663" s="455"/>
      <c r="K663" s="459" t="s">
        <v>265</v>
      </c>
      <c r="L663" s="455"/>
      <c r="M663" s="528" t="str">
        <f t="shared" si="10"/>
        <v/>
      </c>
    </row>
    <row r="664" spans="1:13" ht="12.75" thickBot="1">
      <c r="A664" s="457" t="s">
        <v>29</v>
      </c>
      <c r="B664" s="457" t="s">
        <v>648</v>
      </c>
      <c r="C664" s="457" t="s">
        <v>326</v>
      </c>
      <c r="D664" s="457"/>
      <c r="E664" s="457" t="s">
        <v>1470</v>
      </c>
      <c r="F664" s="457"/>
      <c r="G664" s="458" t="s">
        <v>642</v>
      </c>
      <c r="H664" s="457" t="s">
        <v>813</v>
      </c>
      <c r="I664" s="457"/>
      <c r="J664" s="457"/>
      <c r="K664" s="452" t="s">
        <v>265</v>
      </c>
      <c r="L664" s="457"/>
      <c r="M664" s="528" t="str">
        <f t="shared" si="10"/>
        <v/>
      </c>
    </row>
    <row r="665" spans="1:13" ht="12.75" thickTop="1">
      <c r="A665" s="982" t="s">
        <v>637</v>
      </c>
      <c r="B665" s="982" t="s">
        <v>638</v>
      </c>
      <c r="C665" s="446" t="s">
        <v>423</v>
      </c>
      <c r="D665" s="446" t="s">
        <v>1471</v>
      </c>
      <c r="E665" s="446" t="s">
        <v>1472</v>
      </c>
      <c r="F665" s="446" t="s">
        <v>423</v>
      </c>
      <c r="G665" s="983" t="s">
        <v>642</v>
      </c>
      <c r="H665" s="446" t="s">
        <v>1473</v>
      </c>
      <c r="I665" s="983" t="s">
        <v>682</v>
      </c>
      <c r="J665" s="446" t="s">
        <v>645</v>
      </c>
      <c r="K665" s="447" t="s">
        <v>265</v>
      </c>
      <c r="L665" s="446" t="s">
        <v>646</v>
      </c>
      <c r="M665" s="528" t="str">
        <f t="shared" si="10"/>
        <v/>
      </c>
    </row>
    <row r="666" spans="1:13">
      <c r="A666" s="459" t="s">
        <v>647</v>
      </c>
      <c r="B666" s="459" t="s">
        <v>648</v>
      </c>
      <c r="C666" s="459" t="s">
        <v>423</v>
      </c>
      <c r="D666" s="459"/>
      <c r="E666" s="459" t="s">
        <v>1475</v>
      </c>
      <c r="F666" s="459"/>
      <c r="G666" s="984" t="s">
        <v>642</v>
      </c>
      <c r="H666" s="459" t="s">
        <v>1473</v>
      </c>
      <c r="I666" s="459"/>
      <c r="J666" s="459"/>
      <c r="K666" s="459" t="s">
        <v>265</v>
      </c>
      <c r="L666" s="459"/>
      <c r="M666" s="528" t="str">
        <f t="shared" si="10"/>
        <v/>
      </c>
    </row>
    <row r="667" spans="1:13">
      <c r="A667" s="459" t="s">
        <v>647</v>
      </c>
      <c r="B667" s="459" t="s">
        <v>648</v>
      </c>
      <c r="C667" s="459" t="s">
        <v>423</v>
      </c>
      <c r="D667" s="459"/>
      <c r="E667" s="459" t="s">
        <v>1476</v>
      </c>
      <c r="F667" s="459"/>
      <c r="G667" s="984" t="s">
        <v>642</v>
      </c>
      <c r="H667" s="459" t="s">
        <v>1473</v>
      </c>
      <c r="I667" s="459"/>
      <c r="J667" s="459"/>
      <c r="K667" s="459" t="s">
        <v>265</v>
      </c>
      <c r="L667" s="459"/>
      <c r="M667" s="528" t="str">
        <f t="shared" si="10"/>
        <v/>
      </c>
    </row>
    <row r="668" spans="1:13">
      <c r="A668" s="459" t="s">
        <v>647</v>
      </c>
      <c r="B668" s="459" t="s">
        <v>648</v>
      </c>
      <c r="C668" s="459" t="s">
        <v>423</v>
      </c>
      <c r="D668" s="459"/>
      <c r="E668" s="459" t="s">
        <v>1477</v>
      </c>
      <c r="F668" s="459"/>
      <c r="G668" s="984" t="s">
        <v>642</v>
      </c>
      <c r="H668" s="459" t="s">
        <v>1473</v>
      </c>
      <c r="I668" s="459"/>
      <c r="J668" s="459"/>
      <c r="K668" s="459" t="s">
        <v>265</v>
      </c>
      <c r="L668" s="459"/>
      <c r="M668" s="528" t="str">
        <f t="shared" si="10"/>
        <v/>
      </c>
    </row>
    <row r="669" spans="1:13">
      <c r="A669" s="459" t="s">
        <v>647</v>
      </c>
      <c r="B669" s="459" t="s">
        <v>648</v>
      </c>
      <c r="C669" s="459" t="s">
        <v>423</v>
      </c>
      <c r="D669" s="459"/>
      <c r="E669" s="459" t="s">
        <v>1478</v>
      </c>
      <c r="F669" s="459"/>
      <c r="G669" s="984" t="s">
        <v>642</v>
      </c>
      <c r="H669" s="459" t="s">
        <v>1473</v>
      </c>
      <c r="I669" s="459"/>
      <c r="J669" s="459"/>
      <c r="K669" s="459" t="s">
        <v>265</v>
      </c>
      <c r="L669" s="459"/>
      <c r="M669" s="528" t="str">
        <f t="shared" si="10"/>
        <v/>
      </c>
    </row>
    <row r="670" spans="1:13">
      <c r="A670" s="459" t="s">
        <v>647</v>
      </c>
      <c r="B670" s="459" t="s">
        <v>648</v>
      </c>
      <c r="C670" s="459" t="s">
        <v>423</v>
      </c>
      <c r="D670" s="459"/>
      <c r="E670" s="459" t="s">
        <v>1479</v>
      </c>
      <c r="F670" s="459"/>
      <c r="G670" s="984" t="s">
        <v>642</v>
      </c>
      <c r="H670" s="459" t="s">
        <v>1473</v>
      </c>
      <c r="I670" s="459"/>
      <c r="J670" s="459"/>
      <c r="K670" s="459" t="s">
        <v>265</v>
      </c>
      <c r="L670" s="459"/>
      <c r="M670" s="528" t="str">
        <f t="shared" si="10"/>
        <v/>
      </c>
    </row>
    <row r="671" spans="1:13">
      <c r="A671" s="459" t="s">
        <v>647</v>
      </c>
      <c r="B671" s="459" t="s">
        <v>648</v>
      </c>
      <c r="C671" s="459" t="s">
        <v>423</v>
      </c>
      <c r="D671" s="459"/>
      <c r="E671" s="459" t="s">
        <v>1480</v>
      </c>
      <c r="F671" s="459"/>
      <c r="G671" s="984" t="s">
        <v>642</v>
      </c>
      <c r="H671" s="459" t="s">
        <v>1473</v>
      </c>
      <c r="I671" s="459"/>
      <c r="J671" s="459"/>
      <c r="K671" s="459" t="s">
        <v>265</v>
      </c>
      <c r="L671" s="459"/>
      <c r="M671" s="528" t="str">
        <f t="shared" si="10"/>
        <v/>
      </c>
    </row>
    <row r="672" spans="1:13">
      <c r="A672" s="459" t="s">
        <v>647</v>
      </c>
      <c r="B672" s="459" t="s">
        <v>648</v>
      </c>
      <c r="C672" s="459" t="s">
        <v>423</v>
      </c>
      <c r="D672" s="459"/>
      <c r="E672" s="459" t="s">
        <v>1481</v>
      </c>
      <c r="F672" s="459"/>
      <c r="G672" s="984" t="s">
        <v>642</v>
      </c>
      <c r="H672" s="459" t="s">
        <v>1473</v>
      </c>
      <c r="I672" s="459"/>
      <c r="J672" s="459"/>
      <c r="K672" s="459" t="s">
        <v>265</v>
      </c>
      <c r="L672" s="459"/>
      <c r="M672" s="528" t="str">
        <f t="shared" si="10"/>
        <v/>
      </c>
    </row>
    <row r="673" spans="1:13">
      <c r="A673" s="459" t="s">
        <v>647</v>
      </c>
      <c r="B673" s="459" t="s">
        <v>648</v>
      </c>
      <c r="C673" s="459" t="s">
        <v>423</v>
      </c>
      <c r="D673" s="459"/>
      <c r="E673" s="459" t="s">
        <v>1482</v>
      </c>
      <c r="F673" s="459"/>
      <c r="G673" s="984" t="s">
        <v>642</v>
      </c>
      <c r="H673" s="459" t="s">
        <v>1473</v>
      </c>
      <c r="I673" s="459"/>
      <c r="J673" s="459"/>
      <c r="K673" s="459" t="s">
        <v>265</v>
      </c>
      <c r="L673" s="459"/>
      <c r="M673" s="528" t="str">
        <f t="shared" si="10"/>
        <v/>
      </c>
    </row>
    <row r="674" spans="1:13">
      <c r="A674" s="459" t="s">
        <v>647</v>
      </c>
      <c r="B674" s="459" t="s">
        <v>648</v>
      </c>
      <c r="C674" s="459" t="s">
        <v>423</v>
      </c>
      <c r="D674" s="459"/>
      <c r="E674" s="459" t="s">
        <v>1483</v>
      </c>
      <c r="F674" s="459"/>
      <c r="G674" s="984" t="s">
        <v>642</v>
      </c>
      <c r="H674" s="459" t="s">
        <v>1473</v>
      </c>
      <c r="I674" s="459"/>
      <c r="J674" s="459"/>
      <c r="K674" s="459" t="s">
        <v>265</v>
      </c>
      <c r="L674" s="459"/>
      <c r="M674" s="528" t="str">
        <f t="shared" si="10"/>
        <v/>
      </c>
    </row>
    <row r="675" spans="1:13">
      <c r="A675" s="459" t="s">
        <v>647</v>
      </c>
      <c r="B675" s="459" t="s">
        <v>648</v>
      </c>
      <c r="C675" s="459" t="s">
        <v>423</v>
      </c>
      <c r="D675" s="459"/>
      <c r="E675" s="459" t="s">
        <v>1484</v>
      </c>
      <c r="F675" s="459"/>
      <c r="G675" s="984" t="s">
        <v>642</v>
      </c>
      <c r="H675" s="459" t="s">
        <v>1473</v>
      </c>
      <c r="I675" s="459"/>
      <c r="J675" s="459"/>
      <c r="K675" s="459" t="s">
        <v>265</v>
      </c>
      <c r="L675" s="459"/>
      <c r="M675" s="528" t="str">
        <f t="shared" si="10"/>
        <v/>
      </c>
    </row>
    <row r="676" spans="1:13">
      <c r="A676" s="459" t="s">
        <v>647</v>
      </c>
      <c r="B676" s="459" t="s">
        <v>648</v>
      </c>
      <c r="C676" s="459" t="s">
        <v>423</v>
      </c>
      <c r="D676" s="459"/>
      <c r="E676" s="459" t="s">
        <v>1485</v>
      </c>
      <c r="F676" s="459"/>
      <c r="G676" s="984" t="s">
        <v>642</v>
      </c>
      <c r="H676" s="459" t="s">
        <v>1473</v>
      </c>
      <c r="I676" s="459"/>
      <c r="J676" s="459"/>
      <c r="K676" s="459" t="s">
        <v>265</v>
      </c>
      <c r="L676" s="459"/>
      <c r="M676" s="528" t="str">
        <f t="shared" si="10"/>
        <v/>
      </c>
    </row>
    <row r="677" spans="1:13" ht="12.75" thickBot="1">
      <c r="A677" s="452" t="s">
        <v>647</v>
      </c>
      <c r="B677" s="452" t="s">
        <v>648</v>
      </c>
      <c r="C677" s="452" t="s">
        <v>423</v>
      </c>
      <c r="D677" s="452"/>
      <c r="E677" s="452" t="s">
        <v>1486</v>
      </c>
      <c r="F677" s="452"/>
      <c r="G677" s="451" t="s">
        <v>642</v>
      </c>
      <c r="H677" s="452" t="s">
        <v>1473</v>
      </c>
      <c r="I677" s="452"/>
      <c r="J677" s="452"/>
      <c r="K677" s="452" t="s">
        <v>265</v>
      </c>
      <c r="L677" s="452"/>
      <c r="M677" s="528" t="str">
        <f t="shared" si="10"/>
        <v/>
      </c>
    </row>
    <row r="678" spans="1:13" ht="12.75" thickTop="1">
      <c r="A678" s="982" t="s">
        <v>637</v>
      </c>
      <c r="B678" s="982" t="s">
        <v>638</v>
      </c>
      <c r="C678" s="446" t="s">
        <v>49</v>
      </c>
      <c r="D678" s="446" t="s">
        <v>1487</v>
      </c>
      <c r="E678" s="446" t="s">
        <v>1488</v>
      </c>
      <c r="F678" s="446" t="s">
        <v>49</v>
      </c>
      <c r="G678" s="983" t="s">
        <v>642</v>
      </c>
      <c r="H678" s="446" t="s">
        <v>1489</v>
      </c>
      <c r="I678" s="983" t="s">
        <v>682</v>
      </c>
      <c r="J678" s="446" t="s">
        <v>645</v>
      </c>
      <c r="K678" s="447" t="s">
        <v>265</v>
      </c>
      <c r="L678" s="446" t="s">
        <v>646</v>
      </c>
      <c r="M678" s="528" t="str">
        <f t="shared" si="10"/>
        <v/>
      </c>
    </row>
    <row r="679" spans="1:13">
      <c r="A679" s="459" t="s">
        <v>647</v>
      </c>
      <c r="B679" s="459" t="s">
        <v>648</v>
      </c>
      <c r="C679" s="459" t="s">
        <v>49</v>
      </c>
      <c r="D679" s="459"/>
      <c r="E679" s="459" t="s">
        <v>1491</v>
      </c>
      <c r="F679" s="459"/>
      <c r="G679" s="984" t="s">
        <v>642</v>
      </c>
      <c r="H679" s="459" t="s">
        <v>1489</v>
      </c>
      <c r="I679" s="459"/>
      <c r="J679" s="459"/>
      <c r="K679" s="459" t="s">
        <v>265</v>
      </c>
      <c r="L679" s="459"/>
      <c r="M679" s="528" t="str">
        <f t="shared" si="10"/>
        <v/>
      </c>
    </row>
    <row r="680" spans="1:13">
      <c r="A680" s="459" t="s">
        <v>647</v>
      </c>
      <c r="B680" s="459" t="s">
        <v>648</v>
      </c>
      <c r="C680" s="459" t="s">
        <v>49</v>
      </c>
      <c r="D680" s="459"/>
      <c r="E680" s="459" t="s">
        <v>1492</v>
      </c>
      <c r="F680" s="459"/>
      <c r="G680" s="984" t="s">
        <v>642</v>
      </c>
      <c r="H680" s="459" t="s">
        <v>1489</v>
      </c>
      <c r="I680" s="459"/>
      <c r="J680" s="459"/>
      <c r="K680" s="459" t="s">
        <v>265</v>
      </c>
      <c r="L680" s="459"/>
      <c r="M680" s="528" t="str">
        <f t="shared" si="10"/>
        <v/>
      </c>
    </row>
    <row r="681" spans="1:13">
      <c r="A681" s="459" t="s">
        <v>647</v>
      </c>
      <c r="B681" s="459" t="s">
        <v>648</v>
      </c>
      <c r="C681" s="459" t="s">
        <v>49</v>
      </c>
      <c r="D681" s="459"/>
      <c r="E681" s="459" t="s">
        <v>1493</v>
      </c>
      <c r="F681" s="459"/>
      <c r="G681" s="984" t="s">
        <v>642</v>
      </c>
      <c r="H681" s="459" t="s">
        <v>1489</v>
      </c>
      <c r="I681" s="459"/>
      <c r="J681" s="459"/>
      <c r="K681" s="459" t="s">
        <v>265</v>
      </c>
      <c r="L681" s="459"/>
      <c r="M681" s="528" t="str">
        <f t="shared" si="10"/>
        <v/>
      </c>
    </row>
    <row r="682" spans="1:13">
      <c r="A682" s="459" t="s">
        <v>647</v>
      </c>
      <c r="B682" s="459" t="s">
        <v>648</v>
      </c>
      <c r="C682" s="459" t="s">
        <v>49</v>
      </c>
      <c r="D682" s="459"/>
      <c r="E682" s="459" t="s">
        <v>1494</v>
      </c>
      <c r="F682" s="459"/>
      <c r="G682" s="984" t="s">
        <v>642</v>
      </c>
      <c r="H682" s="459" t="s">
        <v>1489</v>
      </c>
      <c r="I682" s="459"/>
      <c r="J682" s="459"/>
      <c r="K682" s="459" t="s">
        <v>265</v>
      </c>
      <c r="L682" s="459"/>
      <c r="M682" s="528" t="str">
        <f t="shared" si="10"/>
        <v/>
      </c>
    </row>
    <row r="683" spans="1:13">
      <c r="A683" s="459" t="s">
        <v>647</v>
      </c>
      <c r="B683" s="459" t="s">
        <v>648</v>
      </c>
      <c r="C683" s="459" t="s">
        <v>49</v>
      </c>
      <c r="D683" s="459"/>
      <c r="E683" s="459" t="s">
        <v>1495</v>
      </c>
      <c r="F683" s="459"/>
      <c r="G683" s="984" t="s">
        <v>642</v>
      </c>
      <c r="H683" s="459" t="s">
        <v>1489</v>
      </c>
      <c r="I683" s="459"/>
      <c r="J683" s="459"/>
      <c r="K683" s="459" t="s">
        <v>265</v>
      </c>
      <c r="L683" s="459"/>
      <c r="M683" s="528" t="str">
        <f t="shared" si="10"/>
        <v/>
      </c>
    </row>
    <row r="684" spans="1:13">
      <c r="A684" s="459" t="s">
        <v>647</v>
      </c>
      <c r="B684" s="459" t="s">
        <v>648</v>
      </c>
      <c r="C684" s="459" t="s">
        <v>49</v>
      </c>
      <c r="D684" s="459"/>
      <c r="E684" s="459" t="s">
        <v>1496</v>
      </c>
      <c r="F684" s="459"/>
      <c r="G684" s="984" t="s">
        <v>642</v>
      </c>
      <c r="H684" s="459" t="s">
        <v>1489</v>
      </c>
      <c r="I684" s="459"/>
      <c r="J684" s="459"/>
      <c r="K684" s="459" t="s">
        <v>265</v>
      </c>
      <c r="L684" s="459"/>
      <c r="M684" s="528" t="str">
        <f t="shared" si="10"/>
        <v/>
      </c>
    </row>
    <row r="685" spans="1:13">
      <c r="A685" s="459" t="s">
        <v>647</v>
      </c>
      <c r="B685" s="459" t="s">
        <v>648</v>
      </c>
      <c r="C685" s="459" t="s">
        <v>49</v>
      </c>
      <c r="D685" s="459"/>
      <c r="E685" s="459" t="s">
        <v>1497</v>
      </c>
      <c r="F685" s="459"/>
      <c r="G685" s="984" t="s">
        <v>642</v>
      </c>
      <c r="H685" s="459" t="s">
        <v>1489</v>
      </c>
      <c r="I685" s="459"/>
      <c r="J685" s="459"/>
      <c r="K685" s="459" t="s">
        <v>265</v>
      </c>
      <c r="L685" s="459"/>
      <c r="M685" s="528" t="str">
        <f t="shared" si="10"/>
        <v/>
      </c>
    </row>
    <row r="686" spans="1:13">
      <c r="A686" s="459" t="s">
        <v>647</v>
      </c>
      <c r="B686" s="459" t="s">
        <v>648</v>
      </c>
      <c r="C686" s="459" t="s">
        <v>49</v>
      </c>
      <c r="D686" s="459"/>
      <c r="E686" s="459" t="s">
        <v>1498</v>
      </c>
      <c r="F686" s="459"/>
      <c r="G686" s="984" t="s">
        <v>642</v>
      </c>
      <c r="H686" s="459" t="s">
        <v>1489</v>
      </c>
      <c r="I686" s="459"/>
      <c r="J686" s="459"/>
      <c r="K686" s="459" t="s">
        <v>265</v>
      </c>
      <c r="L686" s="459"/>
      <c r="M686" s="528" t="str">
        <f t="shared" si="10"/>
        <v/>
      </c>
    </row>
    <row r="687" spans="1:13">
      <c r="A687" s="459" t="s">
        <v>647</v>
      </c>
      <c r="B687" s="459" t="s">
        <v>648</v>
      </c>
      <c r="C687" s="459" t="s">
        <v>49</v>
      </c>
      <c r="D687" s="459"/>
      <c r="E687" s="459" t="s">
        <v>1499</v>
      </c>
      <c r="F687" s="459"/>
      <c r="G687" s="984" t="s">
        <v>642</v>
      </c>
      <c r="H687" s="459" t="s">
        <v>1489</v>
      </c>
      <c r="I687" s="459"/>
      <c r="J687" s="459"/>
      <c r="K687" s="459" t="s">
        <v>265</v>
      </c>
      <c r="L687" s="459"/>
      <c r="M687" s="528" t="str">
        <f t="shared" si="10"/>
        <v/>
      </c>
    </row>
    <row r="688" spans="1:13">
      <c r="A688" s="459" t="s">
        <v>647</v>
      </c>
      <c r="B688" s="459" t="s">
        <v>648</v>
      </c>
      <c r="C688" s="459" t="s">
        <v>49</v>
      </c>
      <c r="D688" s="459"/>
      <c r="E688" s="459" t="s">
        <v>1500</v>
      </c>
      <c r="F688" s="459"/>
      <c r="G688" s="984" t="s">
        <v>642</v>
      </c>
      <c r="H688" s="459" t="s">
        <v>1489</v>
      </c>
      <c r="I688" s="459"/>
      <c r="J688" s="459"/>
      <c r="K688" s="459" t="s">
        <v>265</v>
      </c>
      <c r="L688" s="459"/>
      <c r="M688" s="528" t="str">
        <f t="shared" si="10"/>
        <v/>
      </c>
    </row>
    <row r="689" spans="1:13">
      <c r="A689" s="459" t="s">
        <v>647</v>
      </c>
      <c r="B689" s="459" t="s">
        <v>648</v>
      </c>
      <c r="C689" s="459" t="s">
        <v>49</v>
      </c>
      <c r="D689" s="459"/>
      <c r="E689" s="459" t="s">
        <v>1501</v>
      </c>
      <c r="F689" s="459"/>
      <c r="G689" s="984" t="s">
        <v>642</v>
      </c>
      <c r="H689" s="459" t="s">
        <v>1489</v>
      </c>
      <c r="I689" s="459"/>
      <c r="J689" s="459"/>
      <c r="K689" s="459" t="s">
        <v>265</v>
      </c>
      <c r="L689" s="459"/>
      <c r="M689" s="528" t="str">
        <f t="shared" si="10"/>
        <v/>
      </c>
    </row>
    <row r="690" spans="1:13" ht="12.75" thickBot="1">
      <c r="A690" s="452" t="s">
        <v>647</v>
      </c>
      <c r="B690" s="452" t="s">
        <v>648</v>
      </c>
      <c r="C690" s="452" t="s">
        <v>49</v>
      </c>
      <c r="D690" s="452"/>
      <c r="E690" s="452" t="s">
        <v>1502</v>
      </c>
      <c r="F690" s="452"/>
      <c r="G690" s="451" t="s">
        <v>642</v>
      </c>
      <c r="H690" s="452" t="s">
        <v>1489</v>
      </c>
      <c r="I690" s="452"/>
      <c r="J690" s="452"/>
      <c r="K690" s="452" t="s">
        <v>265</v>
      </c>
      <c r="L690" s="452"/>
      <c r="M690" s="528" t="str">
        <f t="shared" si="10"/>
        <v/>
      </c>
    </row>
    <row r="691" spans="1:13" ht="12.75" thickTop="1">
      <c r="A691" s="982" t="s">
        <v>637</v>
      </c>
      <c r="B691" s="982" t="s">
        <v>638</v>
      </c>
      <c r="C691" s="446" t="s">
        <v>50</v>
      </c>
      <c r="D691" s="446" t="s">
        <v>1517</v>
      </c>
      <c r="E691" s="446" t="s">
        <v>1518</v>
      </c>
      <c r="F691" s="446" t="s">
        <v>50</v>
      </c>
      <c r="G691" s="983" t="s">
        <v>642</v>
      </c>
      <c r="H691" s="460" t="s">
        <v>1519</v>
      </c>
      <c r="I691" s="983" t="s">
        <v>682</v>
      </c>
      <c r="J691" s="446" t="s">
        <v>645</v>
      </c>
      <c r="K691" s="447" t="s">
        <v>265</v>
      </c>
      <c r="L691" s="446" t="s">
        <v>646</v>
      </c>
      <c r="M691" s="528" t="str">
        <f t="shared" si="10"/>
        <v/>
      </c>
    </row>
    <row r="692" spans="1:13">
      <c r="A692" s="448" t="s">
        <v>647</v>
      </c>
      <c r="B692" s="448" t="s">
        <v>648</v>
      </c>
      <c r="C692" s="459" t="s">
        <v>50</v>
      </c>
      <c r="D692" s="448"/>
      <c r="E692" s="459" t="s">
        <v>1521</v>
      </c>
      <c r="F692" s="448"/>
      <c r="G692" s="984" t="s">
        <v>642</v>
      </c>
      <c r="H692" s="459" t="s">
        <v>1519</v>
      </c>
      <c r="I692" s="448"/>
      <c r="J692" s="448"/>
      <c r="K692" s="459" t="s">
        <v>265</v>
      </c>
      <c r="L692" s="448"/>
      <c r="M692" s="528" t="str">
        <f t="shared" si="10"/>
        <v/>
      </c>
    </row>
    <row r="693" spans="1:13">
      <c r="A693" s="448" t="s">
        <v>647</v>
      </c>
      <c r="B693" s="448" t="s">
        <v>648</v>
      </c>
      <c r="C693" s="459" t="s">
        <v>50</v>
      </c>
      <c r="D693" s="448"/>
      <c r="E693" s="459" t="s">
        <v>1522</v>
      </c>
      <c r="F693" s="448"/>
      <c r="G693" s="984" t="s">
        <v>642</v>
      </c>
      <c r="H693" s="459" t="s">
        <v>1519</v>
      </c>
      <c r="I693" s="448"/>
      <c r="J693" s="448"/>
      <c r="K693" s="459" t="s">
        <v>265</v>
      </c>
      <c r="L693" s="448"/>
      <c r="M693" s="528" t="str">
        <f t="shared" si="10"/>
        <v/>
      </c>
    </row>
    <row r="694" spans="1:13">
      <c r="A694" s="448" t="s">
        <v>647</v>
      </c>
      <c r="B694" s="448" t="s">
        <v>648</v>
      </c>
      <c r="C694" s="459" t="s">
        <v>50</v>
      </c>
      <c r="D694" s="448"/>
      <c r="E694" s="459" t="s">
        <v>1523</v>
      </c>
      <c r="F694" s="448"/>
      <c r="G694" s="984" t="s">
        <v>642</v>
      </c>
      <c r="H694" s="459" t="s">
        <v>1519</v>
      </c>
      <c r="I694" s="448"/>
      <c r="J694" s="448"/>
      <c r="K694" s="459" t="s">
        <v>265</v>
      </c>
      <c r="L694" s="448"/>
      <c r="M694" s="528" t="str">
        <f t="shared" si="10"/>
        <v/>
      </c>
    </row>
    <row r="695" spans="1:13">
      <c r="A695" s="448" t="s">
        <v>647</v>
      </c>
      <c r="B695" s="448" t="s">
        <v>648</v>
      </c>
      <c r="C695" s="459" t="s">
        <v>50</v>
      </c>
      <c r="D695" s="448"/>
      <c r="E695" s="459" t="s">
        <v>1524</v>
      </c>
      <c r="F695" s="448"/>
      <c r="G695" s="984" t="s">
        <v>642</v>
      </c>
      <c r="H695" s="459" t="s">
        <v>1519</v>
      </c>
      <c r="I695" s="448"/>
      <c r="J695" s="448"/>
      <c r="K695" s="459" t="s">
        <v>265</v>
      </c>
      <c r="L695" s="448"/>
      <c r="M695" s="528" t="str">
        <f t="shared" si="10"/>
        <v/>
      </c>
    </row>
    <row r="696" spans="1:13">
      <c r="A696" s="448" t="s">
        <v>647</v>
      </c>
      <c r="B696" s="448" t="s">
        <v>648</v>
      </c>
      <c r="C696" s="459" t="s">
        <v>50</v>
      </c>
      <c r="D696" s="448"/>
      <c r="E696" s="459" t="s">
        <v>1525</v>
      </c>
      <c r="F696" s="448"/>
      <c r="G696" s="984" t="s">
        <v>642</v>
      </c>
      <c r="H696" s="459" t="s">
        <v>1519</v>
      </c>
      <c r="I696" s="448"/>
      <c r="J696" s="448"/>
      <c r="K696" s="459" t="s">
        <v>265</v>
      </c>
      <c r="L696" s="448"/>
      <c r="M696" s="528" t="str">
        <f t="shared" si="10"/>
        <v/>
      </c>
    </row>
    <row r="697" spans="1:13">
      <c r="A697" s="448" t="s">
        <v>647</v>
      </c>
      <c r="B697" s="448" t="s">
        <v>648</v>
      </c>
      <c r="C697" s="459" t="s">
        <v>50</v>
      </c>
      <c r="D697" s="448"/>
      <c r="E697" s="459" t="s">
        <v>1526</v>
      </c>
      <c r="F697" s="448"/>
      <c r="G697" s="984" t="s">
        <v>642</v>
      </c>
      <c r="H697" s="459" t="s">
        <v>1519</v>
      </c>
      <c r="I697" s="448"/>
      <c r="J697" s="448"/>
      <c r="K697" s="459" t="s">
        <v>265</v>
      </c>
      <c r="L697" s="448"/>
      <c r="M697" s="528" t="str">
        <f t="shared" si="10"/>
        <v/>
      </c>
    </row>
    <row r="698" spans="1:13">
      <c r="A698" s="448" t="s">
        <v>647</v>
      </c>
      <c r="B698" s="448" t="s">
        <v>648</v>
      </c>
      <c r="C698" s="459" t="s">
        <v>50</v>
      </c>
      <c r="D698" s="448"/>
      <c r="E698" s="459" t="s">
        <v>1527</v>
      </c>
      <c r="F698" s="448"/>
      <c r="G698" s="984" t="s">
        <v>642</v>
      </c>
      <c r="H698" s="459" t="s">
        <v>1519</v>
      </c>
      <c r="I698" s="448"/>
      <c r="J698" s="448"/>
      <c r="K698" s="459" t="s">
        <v>265</v>
      </c>
      <c r="L698" s="448"/>
      <c r="M698" s="528" t="str">
        <f t="shared" si="10"/>
        <v/>
      </c>
    </row>
    <row r="699" spans="1:13">
      <c r="A699" s="448" t="s">
        <v>647</v>
      </c>
      <c r="B699" s="448" t="s">
        <v>648</v>
      </c>
      <c r="C699" s="459" t="s">
        <v>50</v>
      </c>
      <c r="D699" s="448"/>
      <c r="E699" s="459" t="s">
        <v>1528</v>
      </c>
      <c r="F699" s="448"/>
      <c r="G699" s="984" t="s">
        <v>642</v>
      </c>
      <c r="H699" s="459" t="s">
        <v>1519</v>
      </c>
      <c r="I699" s="448"/>
      <c r="J699" s="448"/>
      <c r="K699" s="459" t="s">
        <v>265</v>
      </c>
      <c r="L699" s="448"/>
      <c r="M699" s="528" t="str">
        <f t="shared" si="10"/>
        <v/>
      </c>
    </row>
    <row r="700" spans="1:13">
      <c r="A700" s="448" t="s">
        <v>647</v>
      </c>
      <c r="B700" s="448" t="s">
        <v>648</v>
      </c>
      <c r="C700" s="459" t="s">
        <v>50</v>
      </c>
      <c r="D700" s="448"/>
      <c r="E700" s="459" t="s">
        <v>1529</v>
      </c>
      <c r="F700" s="448"/>
      <c r="G700" s="984" t="s">
        <v>642</v>
      </c>
      <c r="H700" s="459" t="s">
        <v>1519</v>
      </c>
      <c r="I700" s="448"/>
      <c r="J700" s="448"/>
      <c r="K700" s="459" t="s">
        <v>265</v>
      </c>
      <c r="L700" s="448"/>
      <c r="M700" s="528" t="str">
        <f t="shared" si="10"/>
        <v/>
      </c>
    </row>
    <row r="701" spans="1:13">
      <c r="A701" s="448" t="s">
        <v>647</v>
      </c>
      <c r="B701" s="448" t="s">
        <v>648</v>
      </c>
      <c r="C701" s="459" t="s">
        <v>50</v>
      </c>
      <c r="D701" s="448"/>
      <c r="E701" s="459" t="s">
        <v>1530</v>
      </c>
      <c r="F701" s="448"/>
      <c r="G701" s="984" t="s">
        <v>642</v>
      </c>
      <c r="H701" s="459" t="s">
        <v>1519</v>
      </c>
      <c r="I701" s="448"/>
      <c r="J701" s="448"/>
      <c r="K701" s="459" t="s">
        <v>265</v>
      </c>
      <c r="L701" s="448"/>
      <c r="M701" s="528" t="str">
        <f t="shared" si="10"/>
        <v/>
      </c>
    </row>
    <row r="702" spans="1:13">
      <c r="A702" s="448" t="s">
        <v>647</v>
      </c>
      <c r="B702" s="448" t="s">
        <v>648</v>
      </c>
      <c r="C702" s="459" t="s">
        <v>50</v>
      </c>
      <c r="D702" s="448"/>
      <c r="E702" s="459" t="s">
        <v>1531</v>
      </c>
      <c r="F702" s="448"/>
      <c r="G702" s="984" t="s">
        <v>642</v>
      </c>
      <c r="H702" s="459" t="s">
        <v>1519</v>
      </c>
      <c r="I702" s="448"/>
      <c r="J702" s="448"/>
      <c r="K702" s="459" t="s">
        <v>265</v>
      </c>
      <c r="L702" s="448"/>
      <c r="M702" s="528" t="str">
        <f t="shared" si="10"/>
        <v/>
      </c>
    </row>
    <row r="703" spans="1:13" ht="12.75" thickBot="1">
      <c r="A703" s="501" t="s">
        <v>647</v>
      </c>
      <c r="B703" s="501" t="s">
        <v>648</v>
      </c>
      <c r="C703" s="452" t="s">
        <v>50</v>
      </c>
      <c r="D703" s="501"/>
      <c r="E703" s="452" t="s">
        <v>1532</v>
      </c>
      <c r="F703" s="501"/>
      <c r="G703" s="451" t="s">
        <v>642</v>
      </c>
      <c r="H703" s="452" t="s">
        <v>1519</v>
      </c>
      <c r="I703" s="501"/>
      <c r="J703" s="501"/>
      <c r="K703" s="452" t="s">
        <v>265</v>
      </c>
      <c r="L703" s="501"/>
      <c r="M703" s="528" t="str">
        <f t="shared" si="10"/>
        <v/>
      </c>
    </row>
    <row r="704" spans="1:13" ht="12.75" thickTop="1">
      <c r="A704" s="982" t="s">
        <v>637</v>
      </c>
      <c r="B704" s="982" t="s">
        <v>638</v>
      </c>
      <c r="C704" s="512" t="s">
        <v>9907</v>
      </c>
      <c r="D704" s="512" t="s">
        <v>1533</v>
      </c>
      <c r="E704" s="512" t="s">
        <v>1534</v>
      </c>
      <c r="F704" s="512" t="s">
        <v>9907</v>
      </c>
      <c r="G704" s="983" t="s">
        <v>642</v>
      </c>
      <c r="H704" s="460" t="s">
        <v>1535</v>
      </c>
      <c r="I704" s="983" t="s">
        <v>682</v>
      </c>
      <c r="J704" s="446" t="s">
        <v>645</v>
      </c>
      <c r="K704" s="447" t="s">
        <v>265</v>
      </c>
      <c r="L704" s="446" t="s">
        <v>646</v>
      </c>
      <c r="M704" s="528" t="s">
        <v>10424</v>
      </c>
    </row>
    <row r="705" spans="1:13">
      <c r="A705" s="448" t="s">
        <v>647</v>
      </c>
      <c r="B705" s="448" t="s">
        <v>648</v>
      </c>
      <c r="C705" s="512" t="s">
        <v>9907</v>
      </c>
      <c r="D705" s="513"/>
      <c r="E705" s="513" t="s">
        <v>1537</v>
      </c>
      <c r="F705" s="513"/>
      <c r="G705" s="984" t="s">
        <v>642</v>
      </c>
      <c r="H705" s="459" t="s">
        <v>1535</v>
      </c>
      <c r="I705" s="459"/>
      <c r="J705" s="459"/>
      <c r="K705" s="459" t="s">
        <v>265</v>
      </c>
      <c r="L705" s="459"/>
      <c r="M705" s="528" t="str">
        <f t="shared" si="10"/>
        <v/>
      </c>
    </row>
    <row r="706" spans="1:13">
      <c r="A706" s="448" t="s">
        <v>647</v>
      </c>
      <c r="B706" s="448" t="s">
        <v>648</v>
      </c>
      <c r="C706" s="512" t="s">
        <v>9907</v>
      </c>
      <c r="D706" s="513"/>
      <c r="E706" s="513" t="s">
        <v>1538</v>
      </c>
      <c r="F706" s="513"/>
      <c r="G706" s="984" t="s">
        <v>642</v>
      </c>
      <c r="H706" s="459" t="s">
        <v>1535</v>
      </c>
      <c r="I706" s="459"/>
      <c r="J706" s="459"/>
      <c r="K706" s="459" t="s">
        <v>265</v>
      </c>
      <c r="L706" s="459"/>
      <c r="M706" s="528" t="str">
        <f t="shared" si="10"/>
        <v/>
      </c>
    </row>
    <row r="707" spans="1:13">
      <c r="A707" s="448" t="s">
        <v>647</v>
      </c>
      <c r="B707" s="448" t="s">
        <v>648</v>
      </c>
      <c r="C707" s="512" t="s">
        <v>9907</v>
      </c>
      <c r="D707" s="513"/>
      <c r="E707" s="513" t="s">
        <v>1539</v>
      </c>
      <c r="F707" s="513"/>
      <c r="G707" s="984" t="s">
        <v>642</v>
      </c>
      <c r="H707" s="459" t="s">
        <v>1535</v>
      </c>
      <c r="I707" s="459"/>
      <c r="J707" s="459"/>
      <c r="K707" s="459" t="s">
        <v>265</v>
      </c>
      <c r="L707" s="459"/>
      <c r="M707" s="528" t="str">
        <f t="shared" ref="M707:M770" si="11">IF(RIGHT(TEXT(E707,""),4)="ACT1","Remove","")</f>
        <v/>
      </c>
    </row>
    <row r="708" spans="1:13">
      <c r="A708" s="448" t="s">
        <v>647</v>
      </c>
      <c r="B708" s="448" t="s">
        <v>648</v>
      </c>
      <c r="C708" s="512" t="s">
        <v>9907</v>
      </c>
      <c r="D708" s="513"/>
      <c r="E708" s="513" t="s">
        <v>1540</v>
      </c>
      <c r="F708" s="513"/>
      <c r="G708" s="984" t="s">
        <v>642</v>
      </c>
      <c r="H708" s="459" t="s">
        <v>1535</v>
      </c>
      <c r="I708" s="459"/>
      <c r="J708" s="459"/>
      <c r="K708" s="459" t="s">
        <v>265</v>
      </c>
      <c r="L708" s="459"/>
      <c r="M708" s="528" t="str">
        <f t="shared" si="11"/>
        <v/>
      </c>
    </row>
    <row r="709" spans="1:13">
      <c r="A709" s="448" t="s">
        <v>647</v>
      </c>
      <c r="B709" s="448" t="s">
        <v>648</v>
      </c>
      <c r="C709" s="512" t="s">
        <v>9907</v>
      </c>
      <c r="D709" s="513"/>
      <c r="E709" s="513" t="s">
        <v>1541</v>
      </c>
      <c r="F709" s="513"/>
      <c r="G709" s="984" t="s">
        <v>642</v>
      </c>
      <c r="H709" s="459" t="s">
        <v>1535</v>
      </c>
      <c r="I709" s="459"/>
      <c r="J709" s="459"/>
      <c r="K709" s="459" t="s">
        <v>265</v>
      </c>
      <c r="L709" s="459"/>
      <c r="M709" s="528" t="str">
        <f t="shared" si="11"/>
        <v/>
      </c>
    </row>
    <row r="710" spans="1:13">
      <c r="A710" s="448" t="s">
        <v>647</v>
      </c>
      <c r="B710" s="448" t="s">
        <v>648</v>
      </c>
      <c r="C710" s="512" t="s">
        <v>9907</v>
      </c>
      <c r="D710" s="513"/>
      <c r="E710" s="513" t="s">
        <v>1542</v>
      </c>
      <c r="F710" s="513"/>
      <c r="G710" s="984" t="s">
        <v>642</v>
      </c>
      <c r="H710" s="459" t="s">
        <v>1535</v>
      </c>
      <c r="I710" s="459"/>
      <c r="J710" s="459"/>
      <c r="K710" s="459" t="s">
        <v>265</v>
      </c>
      <c r="L710" s="459"/>
      <c r="M710" s="528" t="str">
        <f t="shared" si="11"/>
        <v/>
      </c>
    </row>
    <row r="711" spans="1:13">
      <c r="A711" s="448" t="s">
        <v>647</v>
      </c>
      <c r="B711" s="448" t="s">
        <v>648</v>
      </c>
      <c r="C711" s="512" t="s">
        <v>9907</v>
      </c>
      <c r="D711" s="513"/>
      <c r="E711" s="513" t="s">
        <v>1543</v>
      </c>
      <c r="F711" s="513"/>
      <c r="G711" s="984" t="s">
        <v>642</v>
      </c>
      <c r="H711" s="459" t="s">
        <v>1535</v>
      </c>
      <c r="I711" s="459"/>
      <c r="J711" s="459"/>
      <c r="K711" s="459" t="s">
        <v>265</v>
      </c>
      <c r="L711" s="459"/>
      <c r="M711" s="528" t="str">
        <f t="shared" si="11"/>
        <v/>
      </c>
    </row>
    <row r="712" spans="1:13">
      <c r="A712" s="448" t="s">
        <v>647</v>
      </c>
      <c r="B712" s="448" t="s">
        <v>648</v>
      </c>
      <c r="C712" s="512" t="s">
        <v>9907</v>
      </c>
      <c r="D712" s="513"/>
      <c r="E712" s="513" t="s">
        <v>1544</v>
      </c>
      <c r="F712" s="513"/>
      <c r="G712" s="984" t="s">
        <v>642</v>
      </c>
      <c r="H712" s="459" t="s">
        <v>1535</v>
      </c>
      <c r="I712" s="459"/>
      <c r="J712" s="459"/>
      <c r="K712" s="459" t="s">
        <v>265</v>
      </c>
      <c r="L712" s="459"/>
      <c r="M712" s="528" t="str">
        <f t="shared" si="11"/>
        <v/>
      </c>
    </row>
    <row r="713" spans="1:13">
      <c r="A713" s="448" t="s">
        <v>647</v>
      </c>
      <c r="B713" s="448" t="s">
        <v>648</v>
      </c>
      <c r="C713" s="512" t="s">
        <v>9907</v>
      </c>
      <c r="D713" s="513"/>
      <c r="E713" s="513" t="s">
        <v>1545</v>
      </c>
      <c r="F713" s="513"/>
      <c r="G713" s="984" t="s">
        <v>642</v>
      </c>
      <c r="H713" s="459" t="s">
        <v>1535</v>
      </c>
      <c r="I713" s="459"/>
      <c r="J713" s="459"/>
      <c r="K713" s="459" t="s">
        <v>265</v>
      </c>
      <c r="L713" s="459"/>
      <c r="M713" s="528" t="str">
        <f t="shared" si="11"/>
        <v/>
      </c>
    </row>
    <row r="714" spans="1:13">
      <c r="A714" s="448" t="s">
        <v>647</v>
      </c>
      <c r="B714" s="448" t="s">
        <v>648</v>
      </c>
      <c r="C714" s="512" t="s">
        <v>9907</v>
      </c>
      <c r="D714" s="513"/>
      <c r="E714" s="513" t="s">
        <v>1546</v>
      </c>
      <c r="F714" s="513"/>
      <c r="G714" s="984" t="s">
        <v>642</v>
      </c>
      <c r="H714" s="459" t="s">
        <v>1535</v>
      </c>
      <c r="I714" s="459"/>
      <c r="J714" s="459"/>
      <c r="K714" s="459" t="s">
        <v>265</v>
      </c>
      <c r="L714" s="459"/>
      <c r="M714" s="528" t="str">
        <f t="shared" si="11"/>
        <v/>
      </c>
    </row>
    <row r="715" spans="1:13">
      <c r="A715" s="448" t="s">
        <v>647</v>
      </c>
      <c r="B715" s="448" t="s">
        <v>648</v>
      </c>
      <c r="C715" s="512" t="s">
        <v>9907</v>
      </c>
      <c r="D715" s="513"/>
      <c r="E715" s="513" t="s">
        <v>1547</v>
      </c>
      <c r="F715" s="513"/>
      <c r="G715" s="984" t="s">
        <v>642</v>
      </c>
      <c r="H715" s="459" t="s">
        <v>1535</v>
      </c>
      <c r="I715" s="459"/>
      <c r="J715" s="459"/>
      <c r="K715" s="459" t="s">
        <v>265</v>
      </c>
      <c r="L715" s="459"/>
      <c r="M715" s="528" t="str">
        <f t="shared" si="11"/>
        <v/>
      </c>
    </row>
    <row r="716" spans="1:13" ht="12.75" thickBot="1">
      <c r="A716" s="501" t="s">
        <v>647</v>
      </c>
      <c r="B716" s="501" t="s">
        <v>648</v>
      </c>
      <c r="C716" s="514" t="s">
        <v>9907</v>
      </c>
      <c r="D716" s="514"/>
      <c r="E716" s="514" t="s">
        <v>1548</v>
      </c>
      <c r="F716" s="514"/>
      <c r="G716" s="451" t="s">
        <v>642</v>
      </c>
      <c r="H716" s="452" t="s">
        <v>1535</v>
      </c>
      <c r="I716" s="452"/>
      <c r="J716" s="452"/>
      <c r="K716" s="452" t="s">
        <v>265</v>
      </c>
      <c r="L716" s="452"/>
      <c r="M716" s="528" t="str">
        <f t="shared" si="11"/>
        <v/>
      </c>
    </row>
    <row r="717" spans="1:13" ht="12.75" thickTop="1">
      <c r="A717" s="982" t="s">
        <v>637</v>
      </c>
      <c r="B717" s="982" t="s">
        <v>638</v>
      </c>
      <c r="C717" s="446" t="s">
        <v>405</v>
      </c>
      <c r="D717" s="446" t="s">
        <v>1549</v>
      </c>
      <c r="E717" s="446" t="s">
        <v>1550</v>
      </c>
      <c r="F717" s="446" t="s">
        <v>1551</v>
      </c>
      <c r="G717" s="983" t="s">
        <v>642</v>
      </c>
      <c r="H717" s="460" t="s">
        <v>1552</v>
      </c>
      <c r="I717" s="983" t="s">
        <v>682</v>
      </c>
      <c r="J717" s="446" t="s">
        <v>645</v>
      </c>
      <c r="K717" s="447" t="s">
        <v>265</v>
      </c>
      <c r="L717" s="446" t="s">
        <v>646</v>
      </c>
      <c r="M717" s="528" t="str">
        <f t="shared" si="11"/>
        <v/>
      </c>
    </row>
    <row r="718" spans="1:13">
      <c r="A718" s="448" t="s">
        <v>647</v>
      </c>
      <c r="B718" s="448" t="s">
        <v>648</v>
      </c>
      <c r="C718" s="459" t="s">
        <v>405</v>
      </c>
      <c r="D718" s="459"/>
      <c r="E718" s="459" t="s">
        <v>1554</v>
      </c>
      <c r="F718" s="459"/>
      <c r="G718" s="984" t="s">
        <v>642</v>
      </c>
      <c r="H718" s="459" t="s">
        <v>1552</v>
      </c>
      <c r="I718" s="459"/>
      <c r="J718" s="459"/>
      <c r="K718" s="459" t="s">
        <v>265</v>
      </c>
      <c r="L718" s="459"/>
      <c r="M718" s="528" t="str">
        <f t="shared" si="11"/>
        <v/>
      </c>
    </row>
    <row r="719" spans="1:13">
      <c r="A719" s="448" t="s">
        <v>647</v>
      </c>
      <c r="B719" s="448" t="s">
        <v>648</v>
      </c>
      <c r="C719" s="459" t="s">
        <v>405</v>
      </c>
      <c r="D719" s="459"/>
      <c r="E719" s="459" t="s">
        <v>1555</v>
      </c>
      <c r="F719" s="459"/>
      <c r="G719" s="984" t="s">
        <v>642</v>
      </c>
      <c r="H719" s="459" t="s">
        <v>1552</v>
      </c>
      <c r="I719" s="459"/>
      <c r="J719" s="459"/>
      <c r="K719" s="459" t="s">
        <v>265</v>
      </c>
      <c r="L719" s="459"/>
      <c r="M719" s="528" t="str">
        <f t="shared" si="11"/>
        <v/>
      </c>
    </row>
    <row r="720" spans="1:13">
      <c r="A720" s="448" t="s">
        <v>647</v>
      </c>
      <c r="B720" s="448" t="s">
        <v>648</v>
      </c>
      <c r="C720" s="459" t="s">
        <v>405</v>
      </c>
      <c r="D720" s="459"/>
      <c r="E720" s="459" t="s">
        <v>1556</v>
      </c>
      <c r="F720" s="459"/>
      <c r="G720" s="984" t="s">
        <v>642</v>
      </c>
      <c r="H720" s="459" t="s">
        <v>1552</v>
      </c>
      <c r="I720" s="459"/>
      <c r="J720" s="459"/>
      <c r="K720" s="459" t="s">
        <v>265</v>
      </c>
      <c r="L720" s="459"/>
      <c r="M720" s="528" t="str">
        <f t="shared" si="11"/>
        <v/>
      </c>
    </row>
    <row r="721" spans="1:13">
      <c r="A721" s="448" t="s">
        <v>647</v>
      </c>
      <c r="B721" s="448" t="s">
        <v>648</v>
      </c>
      <c r="C721" s="459" t="s">
        <v>405</v>
      </c>
      <c r="D721" s="459"/>
      <c r="E721" s="459" t="s">
        <v>1557</v>
      </c>
      <c r="F721" s="459"/>
      <c r="G721" s="984" t="s">
        <v>642</v>
      </c>
      <c r="H721" s="459" t="s">
        <v>1552</v>
      </c>
      <c r="I721" s="459"/>
      <c r="J721" s="459"/>
      <c r="K721" s="459" t="s">
        <v>265</v>
      </c>
      <c r="L721" s="459"/>
      <c r="M721" s="528" t="str">
        <f t="shared" si="11"/>
        <v/>
      </c>
    </row>
    <row r="722" spans="1:13">
      <c r="A722" s="448" t="s">
        <v>647</v>
      </c>
      <c r="B722" s="448" t="s">
        <v>648</v>
      </c>
      <c r="C722" s="459" t="s">
        <v>405</v>
      </c>
      <c r="D722" s="459"/>
      <c r="E722" s="459" t="s">
        <v>1558</v>
      </c>
      <c r="F722" s="459"/>
      <c r="G722" s="984" t="s">
        <v>642</v>
      </c>
      <c r="H722" s="459" t="s">
        <v>1552</v>
      </c>
      <c r="I722" s="459"/>
      <c r="J722" s="459"/>
      <c r="K722" s="459" t="s">
        <v>265</v>
      </c>
      <c r="L722" s="459"/>
      <c r="M722" s="528" t="str">
        <f t="shared" si="11"/>
        <v/>
      </c>
    </row>
    <row r="723" spans="1:13">
      <c r="A723" s="448" t="s">
        <v>647</v>
      </c>
      <c r="B723" s="448" t="s">
        <v>648</v>
      </c>
      <c r="C723" s="459" t="s">
        <v>405</v>
      </c>
      <c r="D723" s="459"/>
      <c r="E723" s="459" t="s">
        <v>1559</v>
      </c>
      <c r="F723" s="459"/>
      <c r="G723" s="984" t="s">
        <v>642</v>
      </c>
      <c r="H723" s="459" t="s">
        <v>1552</v>
      </c>
      <c r="I723" s="459"/>
      <c r="J723" s="459"/>
      <c r="K723" s="459" t="s">
        <v>265</v>
      </c>
      <c r="L723" s="459"/>
      <c r="M723" s="528" t="str">
        <f t="shared" si="11"/>
        <v/>
      </c>
    </row>
    <row r="724" spans="1:13">
      <c r="A724" s="448" t="s">
        <v>647</v>
      </c>
      <c r="B724" s="448" t="s">
        <v>648</v>
      </c>
      <c r="C724" s="459" t="s">
        <v>405</v>
      </c>
      <c r="D724" s="459"/>
      <c r="E724" s="459" t="s">
        <v>1560</v>
      </c>
      <c r="F724" s="459"/>
      <c r="G724" s="984" t="s">
        <v>642</v>
      </c>
      <c r="H724" s="459" t="s">
        <v>1552</v>
      </c>
      <c r="I724" s="459"/>
      <c r="J724" s="459"/>
      <c r="K724" s="459" t="s">
        <v>265</v>
      </c>
      <c r="L724" s="459"/>
      <c r="M724" s="528" t="str">
        <f t="shared" si="11"/>
        <v/>
      </c>
    </row>
    <row r="725" spans="1:13">
      <c r="A725" s="448" t="s">
        <v>647</v>
      </c>
      <c r="B725" s="448" t="s">
        <v>648</v>
      </c>
      <c r="C725" s="459" t="s">
        <v>405</v>
      </c>
      <c r="D725" s="459"/>
      <c r="E725" s="459" t="s">
        <v>1561</v>
      </c>
      <c r="F725" s="459"/>
      <c r="G725" s="984" t="s">
        <v>642</v>
      </c>
      <c r="H725" s="459" t="s">
        <v>1552</v>
      </c>
      <c r="I725" s="459"/>
      <c r="J725" s="459"/>
      <c r="K725" s="459" t="s">
        <v>265</v>
      </c>
      <c r="L725" s="459"/>
      <c r="M725" s="528" t="str">
        <f t="shared" si="11"/>
        <v/>
      </c>
    </row>
    <row r="726" spans="1:13">
      <c r="A726" s="448" t="s">
        <v>647</v>
      </c>
      <c r="B726" s="448" t="s">
        <v>648</v>
      </c>
      <c r="C726" s="459" t="s">
        <v>405</v>
      </c>
      <c r="D726" s="459"/>
      <c r="E726" s="459" t="s">
        <v>1562</v>
      </c>
      <c r="F726" s="459"/>
      <c r="G726" s="984" t="s">
        <v>642</v>
      </c>
      <c r="H726" s="459" t="s">
        <v>1552</v>
      </c>
      <c r="I726" s="459"/>
      <c r="J726" s="459"/>
      <c r="K726" s="459" t="s">
        <v>265</v>
      </c>
      <c r="L726" s="459"/>
      <c r="M726" s="528" t="str">
        <f t="shared" si="11"/>
        <v/>
      </c>
    </row>
    <row r="727" spans="1:13">
      <c r="A727" s="448" t="s">
        <v>647</v>
      </c>
      <c r="B727" s="448" t="s">
        <v>648</v>
      </c>
      <c r="C727" s="459" t="s">
        <v>405</v>
      </c>
      <c r="D727" s="459"/>
      <c r="E727" s="459" t="s">
        <v>1563</v>
      </c>
      <c r="F727" s="459"/>
      <c r="G727" s="984" t="s">
        <v>642</v>
      </c>
      <c r="H727" s="459" t="s">
        <v>1552</v>
      </c>
      <c r="I727" s="459"/>
      <c r="J727" s="459"/>
      <c r="K727" s="459" t="s">
        <v>265</v>
      </c>
      <c r="L727" s="459"/>
      <c r="M727" s="528" t="str">
        <f t="shared" si="11"/>
        <v/>
      </c>
    </row>
    <row r="728" spans="1:13">
      <c r="A728" s="448" t="s">
        <v>647</v>
      </c>
      <c r="B728" s="448" t="s">
        <v>648</v>
      </c>
      <c r="C728" s="459" t="s">
        <v>405</v>
      </c>
      <c r="D728" s="459"/>
      <c r="E728" s="459" t="s">
        <v>1564</v>
      </c>
      <c r="F728" s="459"/>
      <c r="G728" s="984" t="s">
        <v>642</v>
      </c>
      <c r="H728" s="459" t="s">
        <v>1552</v>
      </c>
      <c r="I728" s="459"/>
      <c r="J728" s="459"/>
      <c r="K728" s="459" t="s">
        <v>265</v>
      </c>
      <c r="L728" s="459"/>
      <c r="M728" s="528" t="str">
        <f t="shared" si="11"/>
        <v/>
      </c>
    </row>
    <row r="729" spans="1:13" ht="12.75" thickBot="1">
      <c r="A729" s="501" t="s">
        <v>647</v>
      </c>
      <c r="B729" s="501" t="s">
        <v>648</v>
      </c>
      <c r="C729" s="452" t="s">
        <v>405</v>
      </c>
      <c r="D729" s="452"/>
      <c r="E729" s="452" t="s">
        <v>1565</v>
      </c>
      <c r="F729" s="452"/>
      <c r="G729" s="451" t="s">
        <v>642</v>
      </c>
      <c r="H729" s="452" t="s">
        <v>1552</v>
      </c>
      <c r="I729" s="452"/>
      <c r="J729" s="452"/>
      <c r="K729" s="452" t="s">
        <v>265</v>
      </c>
      <c r="L729" s="452"/>
      <c r="M729" s="528" t="str">
        <f t="shared" si="11"/>
        <v/>
      </c>
    </row>
    <row r="730" spans="1:13" ht="12.75" thickTop="1">
      <c r="A730" s="982" t="s">
        <v>637</v>
      </c>
      <c r="B730" s="982" t="s">
        <v>638</v>
      </c>
      <c r="C730" s="446" t="s">
        <v>351</v>
      </c>
      <c r="D730" s="446" t="s">
        <v>1566</v>
      </c>
      <c r="E730" s="446" t="s">
        <v>1567</v>
      </c>
      <c r="F730" s="446" t="s">
        <v>1568</v>
      </c>
      <c r="G730" s="983" t="s">
        <v>642</v>
      </c>
      <c r="H730" s="460" t="s">
        <v>1569</v>
      </c>
      <c r="I730" s="983" t="s">
        <v>682</v>
      </c>
      <c r="J730" s="446" t="s">
        <v>645</v>
      </c>
      <c r="K730" s="447" t="s">
        <v>265</v>
      </c>
      <c r="L730" s="446" t="s">
        <v>646</v>
      </c>
      <c r="M730" s="528" t="str">
        <f t="shared" si="11"/>
        <v/>
      </c>
    </row>
    <row r="731" spans="1:13">
      <c r="A731" s="448" t="s">
        <v>647</v>
      </c>
      <c r="B731" s="448" t="s">
        <v>648</v>
      </c>
      <c r="C731" s="459" t="s">
        <v>351</v>
      </c>
      <c r="D731" s="459"/>
      <c r="E731" s="459" t="s">
        <v>1571</v>
      </c>
      <c r="F731" s="459"/>
      <c r="G731" s="984" t="s">
        <v>642</v>
      </c>
      <c r="H731" s="459" t="s">
        <v>1569</v>
      </c>
      <c r="I731" s="459"/>
      <c r="J731" s="459"/>
      <c r="K731" s="459" t="s">
        <v>265</v>
      </c>
      <c r="L731" s="459"/>
      <c r="M731" s="528" t="str">
        <f t="shared" si="11"/>
        <v/>
      </c>
    </row>
    <row r="732" spans="1:13">
      <c r="A732" s="448" t="s">
        <v>647</v>
      </c>
      <c r="B732" s="448" t="s">
        <v>648</v>
      </c>
      <c r="C732" s="459" t="s">
        <v>351</v>
      </c>
      <c r="D732" s="459"/>
      <c r="E732" s="459" t="s">
        <v>1572</v>
      </c>
      <c r="F732" s="459"/>
      <c r="G732" s="984" t="s">
        <v>642</v>
      </c>
      <c r="H732" s="459" t="s">
        <v>1569</v>
      </c>
      <c r="I732" s="459"/>
      <c r="J732" s="459"/>
      <c r="K732" s="459" t="s">
        <v>265</v>
      </c>
      <c r="L732" s="459"/>
      <c r="M732" s="528" t="str">
        <f t="shared" si="11"/>
        <v/>
      </c>
    </row>
    <row r="733" spans="1:13">
      <c r="A733" s="448" t="s">
        <v>647</v>
      </c>
      <c r="B733" s="448" t="s">
        <v>648</v>
      </c>
      <c r="C733" s="459" t="s">
        <v>351</v>
      </c>
      <c r="D733" s="459"/>
      <c r="E733" s="459" t="s">
        <v>1573</v>
      </c>
      <c r="F733" s="459"/>
      <c r="G733" s="984" t="s">
        <v>642</v>
      </c>
      <c r="H733" s="459" t="s">
        <v>1569</v>
      </c>
      <c r="I733" s="459"/>
      <c r="J733" s="459"/>
      <c r="K733" s="459" t="s">
        <v>265</v>
      </c>
      <c r="L733" s="459"/>
      <c r="M733" s="528" t="str">
        <f t="shared" si="11"/>
        <v/>
      </c>
    </row>
    <row r="734" spans="1:13">
      <c r="A734" s="448" t="s">
        <v>647</v>
      </c>
      <c r="B734" s="448" t="s">
        <v>648</v>
      </c>
      <c r="C734" s="459" t="s">
        <v>351</v>
      </c>
      <c r="D734" s="459"/>
      <c r="E734" s="459" t="s">
        <v>1574</v>
      </c>
      <c r="F734" s="459"/>
      <c r="G734" s="984" t="s">
        <v>642</v>
      </c>
      <c r="H734" s="459" t="s">
        <v>1569</v>
      </c>
      <c r="I734" s="459"/>
      <c r="J734" s="459"/>
      <c r="K734" s="459" t="s">
        <v>265</v>
      </c>
      <c r="L734" s="459"/>
      <c r="M734" s="528" t="str">
        <f t="shared" si="11"/>
        <v/>
      </c>
    </row>
    <row r="735" spans="1:13">
      <c r="A735" s="448" t="s">
        <v>647</v>
      </c>
      <c r="B735" s="448" t="s">
        <v>648</v>
      </c>
      <c r="C735" s="459" t="s">
        <v>351</v>
      </c>
      <c r="D735" s="459"/>
      <c r="E735" s="459" t="s">
        <v>1575</v>
      </c>
      <c r="F735" s="459"/>
      <c r="G735" s="984" t="s">
        <v>642</v>
      </c>
      <c r="H735" s="459" t="s">
        <v>1569</v>
      </c>
      <c r="I735" s="459"/>
      <c r="J735" s="459"/>
      <c r="K735" s="459" t="s">
        <v>265</v>
      </c>
      <c r="L735" s="459"/>
      <c r="M735" s="528" t="str">
        <f t="shared" si="11"/>
        <v/>
      </c>
    </row>
    <row r="736" spans="1:13">
      <c r="A736" s="448" t="s">
        <v>647</v>
      </c>
      <c r="B736" s="448" t="s">
        <v>648</v>
      </c>
      <c r="C736" s="459" t="s">
        <v>351</v>
      </c>
      <c r="D736" s="459"/>
      <c r="E736" s="459" t="s">
        <v>1576</v>
      </c>
      <c r="F736" s="459"/>
      <c r="G736" s="984" t="s">
        <v>642</v>
      </c>
      <c r="H736" s="459" t="s">
        <v>1569</v>
      </c>
      <c r="I736" s="459"/>
      <c r="J736" s="459"/>
      <c r="K736" s="459" t="s">
        <v>265</v>
      </c>
      <c r="L736" s="459"/>
      <c r="M736" s="528" t="str">
        <f t="shared" si="11"/>
        <v/>
      </c>
    </row>
    <row r="737" spans="1:13">
      <c r="A737" s="448" t="s">
        <v>647</v>
      </c>
      <c r="B737" s="448" t="s">
        <v>648</v>
      </c>
      <c r="C737" s="459" t="s">
        <v>351</v>
      </c>
      <c r="D737" s="459"/>
      <c r="E737" s="459" t="s">
        <v>1577</v>
      </c>
      <c r="F737" s="459"/>
      <c r="G737" s="984" t="s">
        <v>642</v>
      </c>
      <c r="H737" s="459" t="s">
        <v>1569</v>
      </c>
      <c r="I737" s="459"/>
      <c r="J737" s="459"/>
      <c r="K737" s="459" t="s">
        <v>265</v>
      </c>
      <c r="L737" s="459"/>
      <c r="M737" s="528" t="str">
        <f t="shared" si="11"/>
        <v/>
      </c>
    </row>
    <row r="738" spans="1:13">
      <c r="A738" s="448" t="s">
        <v>647</v>
      </c>
      <c r="B738" s="448" t="s">
        <v>648</v>
      </c>
      <c r="C738" s="459" t="s">
        <v>351</v>
      </c>
      <c r="D738" s="459"/>
      <c r="E738" s="459" t="s">
        <v>1578</v>
      </c>
      <c r="F738" s="459"/>
      <c r="G738" s="984" t="s">
        <v>642</v>
      </c>
      <c r="H738" s="459" t="s">
        <v>1569</v>
      </c>
      <c r="I738" s="459"/>
      <c r="J738" s="459"/>
      <c r="K738" s="459" t="s">
        <v>265</v>
      </c>
      <c r="L738" s="459"/>
      <c r="M738" s="528" t="str">
        <f t="shared" si="11"/>
        <v/>
      </c>
    </row>
    <row r="739" spans="1:13">
      <c r="A739" s="448" t="s">
        <v>647</v>
      </c>
      <c r="B739" s="448" t="s">
        <v>648</v>
      </c>
      <c r="C739" s="459" t="s">
        <v>351</v>
      </c>
      <c r="D739" s="459"/>
      <c r="E739" s="459" t="s">
        <v>1579</v>
      </c>
      <c r="F739" s="459"/>
      <c r="G739" s="984" t="s">
        <v>642</v>
      </c>
      <c r="H739" s="459" t="s">
        <v>1569</v>
      </c>
      <c r="I739" s="459"/>
      <c r="J739" s="459"/>
      <c r="K739" s="459" t="s">
        <v>265</v>
      </c>
      <c r="L739" s="459"/>
      <c r="M739" s="528" t="str">
        <f t="shared" si="11"/>
        <v/>
      </c>
    </row>
    <row r="740" spans="1:13">
      <c r="A740" s="448" t="s">
        <v>647</v>
      </c>
      <c r="B740" s="448" t="s">
        <v>648</v>
      </c>
      <c r="C740" s="459" t="s">
        <v>351</v>
      </c>
      <c r="D740" s="459"/>
      <c r="E740" s="459" t="s">
        <v>1580</v>
      </c>
      <c r="F740" s="459"/>
      <c r="G740" s="984" t="s">
        <v>642</v>
      </c>
      <c r="H740" s="459" t="s">
        <v>1569</v>
      </c>
      <c r="I740" s="459"/>
      <c r="J740" s="459"/>
      <c r="K740" s="459" t="s">
        <v>265</v>
      </c>
      <c r="L740" s="459"/>
      <c r="M740" s="528" t="str">
        <f t="shared" si="11"/>
        <v/>
      </c>
    </row>
    <row r="741" spans="1:13">
      <c r="A741" s="448" t="s">
        <v>647</v>
      </c>
      <c r="B741" s="448" t="s">
        <v>648</v>
      </c>
      <c r="C741" s="459" t="s">
        <v>351</v>
      </c>
      <c r="D741" s="459"/>
      <c r="E741" s="459" t="s">
        <v>1581</v>
      </c>
      <c r="F741" s="459"/>
      <c r="G741" s="984" t="s">
        <v>642</v>
      </c>
      <c r="H741" s="459" t="s">
        <v>1569</v>
      </c>
      <c r="I741" s="459"/>
      <c r="J741" s="459"/>
      <c r="K741" s="459" t="s">
        <v>265</v>
      </c>
      <c r="L741" s="459"/>
      <c r="M741" s="528" t="str">
        <f t="shared" si="11"/>
        <v/>
      </c>
    </row>
    <row r="742" spans="1:13" ht="12.75" thickBot="1">
      <c r="A742" s="501" t="s">
        <v>647</v>
      </c>
      <c r="B742" s="501" t="s">
        <v>648</v>
      </c>
      <c r="C742" s="452" t="s">
        <v>351</v>
      </c>
      <c r="D742" s="452"/>
      <c r="E742" s="452" t="s">
        <v>1582</v>
      </c>
      <c r="F742" s="452"/>
      <c r="G742" s="451" t="s">
        <v>642</v>
      </c>
      <c r="H742" s="452" t="s">
        <v>1569</v>
      </c>
      <c r="I742" s="452"/>
      <c r="J742" s="452"/>
      <c r="K742" s="452" t="s">
        <v>265</v>
      </c>
      <c r="L742" s="452"/>
      <c r="M742" s="528" t="str">
        <f t="shared" si="11"/>
        <v/>
      </c>
    </row>
    <row r="743" spans="1:13" ht="12.75" thickTop="1">
      <c r="A743" s="982" t="s">
        <v>637</v>
      </c>
      <c r="B743" s="982" t="s">
        <v>638</v>
      </c>
      <c r="C743" s="446" t="s">
        <v>375</v>
      </c>
      <c r="D743" s="446" t="s">
        <v>1583</v>
      </c>
      <c r="E743" s="446" t="s">
        <v>1584</v>
      </c>
      <c r="F743" s="446" t="s">
        <v>375</v>
      </c>
      <c r="G743" s="983" t="s">
        <v>642</v>
      </c>
      <c r="H743" s="460" t="s">
        <v>1585</v>
      </c>
      <c r="I743" s="983" t="s">
        <v>682</v>
      </c>
      <c r="J743" s="446" t="s">
        <v>645</v>
      </c>
      <c r="K743" s="447" t="s">
        <v>265</v>
      </c>
      <c r="L743" s="446" t="s">
        <v>646</v>
      </c>
      <c r="M743" s="528" t="str">
        <f t="shared" si="11"/>
        <v/>
      </c>
    </row>
    <row r="744" spans="1:13">
      <c r="A744" s="448" t="s">
        <v>647</v>
      </c>
      <c r="B744" s="448" t="s">
        <v>648</v>
      </c>
      <c r="C744" s="459" t="s">
        <v>375</v>
      </c>
      <c r="D744" s="459"/>
      <c r="E744" s="459" t="s">
        <v>1587</v>
      </c>
      <c r="F744" s="459"/>
      <c r="G744" s="984" t="s">
        <v>642</v>
      </c>
      <c r="H744" s="459" t="s">
        <v>1585</v>
      </c>
      <c r="I744" s="459"/>
      <c r="J744" s="459"/>
      <c r="K744" s="459" t="s">
        <v>265</v>
      </c>
      <c r="L744" s="459"/>
      <c r="M744" s="528" t="str">
        <f t="shared" si="11"/>
        <v/>
      </c>
    </row>
    <row r="745" spans="1:13">
      <c r="A745" s="448" t="s">
        <v>647</v>
      </c>
      <c r="B745" s="448" t="s">
        <v>648</v>
      </c>
      <c r="C745" s="459" t="s">
        <v>375</v>
      </c>
      <c r="D745" s="459"/>
      <c r="E745" s="459" t="s">
        <v>1588</v>
      </c>
      <c r="F745" s="459"/>
      <c r="G745" s="984" t="s">
        <v>642</v>
      </c>
      <c r="H745" s="459" t="s">
        <v>1585</v>
      </c>
      <c r="I745" s="459"/>
      <c r="J745" s="459"/>
      <c r="K745" s="459" t="s">
        <v>265</v>
      </c>
      <c r="L745" s="459"/>
      <c r="M745" s="528" t="str">
        <f t="shared" si="11"/>
        <v/>
      </c>
    </row>
    <row r="746" spans="1:13">
      <c r="A746" s="448" t="s">
        <v>647</v>
      </c>
      <c r="B746" s="448" t="s">
        <v>648</v>
      </c>
      <c r="C746" s="459" t="s">
        <v>375</v>
      </c>
      <c r="D746" s="459"/>
      <c r="E746" s="459" t="s">
        <v>1589</v>
      </c>
      <c r="F746" s="459"/>
      <c r="G746" s="984" t="s">
        <v>642</v>
      </c>
      <c r="H746" s="459" t="s">
        <v>1585</v>
      </c>
      <c r="I746" s="459"/>
      <c r="J746" s="459"/>
      <c r="K746" s="459" t="s">
        <v>265</v>
      </c>
      <c r="L746" s="459"/>
      <c r="M746" s="528" t="str">
        <f t="shared" si="11"/>
        <v/>
      </c>
    </row>
    <row r="747" spans="1:13">
      <c r="A747" s="448" t="s">
        <v>647</v>
      </c>
      <c r="B747" s="448" t="s">
        <v>648</v>
      </c>
      <c r="C747" s="459" t="s">
        <v>375</v>
      </c>
      <c r="D747" s="459"/>
      <c r="E747" s="459" t="s">
        <v>1590</v>
      </c>
      <c r="F747" s="459"/>
      <c r="G747" s="984" t="s">
        <v>642</v>
      </c>
      <c r="H747" s="459" t="s">
        <v>1585</v>
      </c>
      <c r="I747" s="459"/>
      <c r="J747" s="459"/>
      <c r="K747" s="459" t="s">
        <v>265</v>
      </c>
      <c r="L747" s="459"/>
      <c r="M747" s="528" t="str">
        <f t="shared" si="11"/>
        <v/>
      </c>
    </row>
    <row r="748" spans="1:13">
      <c r="A748" s="448" t="s">
        <v>647</v>
      </c>
      <c r="B748" s="448" t="s">
        <v>648</v>
      </c>
      <c r="C748" s="459" t="s">
        <v>375</v>
      </c>
      <c r="D748" s="459"/>
      <c r="E748" s="459" t="s">
        <v>1591</v>
      </c>
      <c r="F748" s="459"/>
      <c r="G748" s="984" t="s">
        <v>642</v>
      </c>
      <c r="H748" s="459" t="s">
        <v>1585</v>
      </c>
      <c r="I748" s="459"/>
      <c r="J748" s="459"/>
      <c r="K748" s="459" t="s">
        <v>265</v>
      </c>
      <c r="L748" s="459"/>
      <c r="M748" s="528" t="str">
        <f t="shared" si="11"/>
        <v/>
      </c>
    </row>
    <row r="749" spans="1:13">
      <c r="A749" s="448" t="s">
        <v>647</v>
      </c>
      <c r="B749" s="448" t="s">
        <v>648</v>
      </c>
      <c r="C749" s="459" t="s">
        <v>375</v>
      </c>
      <c r="D749" s="459"/>
      <c r="E749" s="459" t="s">
        <v>1592</v>
      </c>
      <c r="F749" s="459"/>
      <c r="G749" s="984" t="s">
        <v>642</v>
      </c>
      <c r="H749" s="459" t="s">
        <v>1585</v>
      </c>
      <c r="I749" s="459"/>
      <c r="J749" s="459"/>
      <c r="K749" s="459" t="s">
        <v>265</v>
      </c>
      <c r="L749" s="459"/>
      <c r="M749" s="528" t="str">
        <f t="shared" si="11"/>
        <v/>
      </c>
    </row>
    <row r="750" spans="1:13">
      <c r="A750" s="448" t="s">
        <v>647</v>
      </c>
      <c r="B750" s="448" t="s">
        <v>648</v>
      </c>
      <c r="C750" s="459" t="s">
        <v>375</v>
      </c>
      <c r="D750" s="459"/>
      <c r="E750" s="459" t="s">
        <v>1593</v>
      </c>
      <c r="F750" s="459"/>
      <c r="G750" s="984" t="s">
        <v>642</v>
      </c>
      <c r="H750" s="459" t="s">
        <v>1585</v>
      </c>
      <c r="I750" s="459"/>
      <c r="J750" s="459"/>
      <c r="K750" s="459" t="s">
        <v>265</v>
      </c>
      <c r="L750" s="459"/>
      <c r="M750" s="528" t="str">
        <f t="shared" si="11"/>
        <v/>
      </c>
    </row>
    <row r="751" spans="1:13">
      <c r="A751" s="448" t="s">
        <v>647</v>
      </c>
      <c r="B751" s="448" t="s">
        <v>648</v>
      </c>
      <c r="C751" s="459" t="s">
        <v>375</v>
      </c>
      <c r="D751" s="459"/>
      <c r="E751" s="459" t="s">
        <v>1594</v>
      </c>
      <c r="F751" s="459"/>
      <c r="G751" s="984" t="s">
        <v>642</v>
      </c>
      <c r="H751" s="459" t="s">
        <v>1585</v>
      </c>
      <c r="I751" s="459"/>
      <c r="J751" s="459"/>
      <c r="K751" s="459" t="s">
        <v>265</v>
      </c>
      <c r="L751" s="459"/>
      <c r="M751" s="528" t="str">
        <f t="shared" si="11"/>
        <v/>
      </c>
    </row>
    <row r="752" spans="1:13">
      <c r="A752" s="448" t="s">
        <v>647</v>
      </c>
      <c r="B752" s="448" t="s">
        <v>648</v>
      </c>
      <c r="C752" s="459" t="s">
        <v>375</v>
      </c>
      <c r="D752" s="459"/>
      <c r="E752" s="459" t="s">
        <v>1595</v>
      </c>
      <c r="F752" s="459"/>
      <c r="G752" s="984" t="s">
        <v>642</v>
      </c>
      <c r="H752" s="459" t="s">
        <v>1585</v>
      </c>
      <c r="I752" s="459"/>
      <c r="J752" s="459"/>
      <c r="K752" s="459" t="s">
        <v>265</v>
      </c>
      <c r="L752" s="459"/>
      <c r="M752" s="528" t="str">
        <f t="shared" si="11"/>
        <v/>
      </c>
    </row>
    <row r="753" spans="1:13">
      <c r="A753" s="448" t="s">
        <v>647</v>
      </c>
      <c r="B753" s="448" t="s">
        <v>648</v>
      </c>
      <c r="C753" s="459" t="s">
        <v>375</v>
      </c>
      <c r="D753" s="459"/>
      <c r="E753" s="459" t="s">
        <v>1596</v>
      </c>
      <c r="F753" s="459"/>
      <c r="G753" s="984" t="s">
        <v>642</v>
      </c>
      <c r="H753" s="459" t="s">
        <v>1585</v>
      </c>
      <c r="I753" s="459"/>
      <c r="J753" s="459"/>
      <c r="K753" s="459" t="s">
        <v>265</v>
      </c>
      <c r="L753" s="459"/>
      <c r="M753" s="528" t="str">
        <f t="shared" si="11"/>
        <v/>
      </c>
    </row>
    <row r="754" spans="1:13">
      <c r="A754" s="448" t="s">
        <v>647</v>
      </c>
      <c r="B754" s="448" t="s">
        <v>648</v>
      </c>
      <c r="C754" s="459" t="s">
        <v>375</v>
      </c>
      <c r="D754" s="459"/>
      <c r="E754" s="459" t="s">
        <v>1597</v>
      </c>
      <c r="F754" s="459"/>
      <c r="G754" s="984" t="s">
        <v>642</v>
      </c>
      <c r="H754" s="459" t="s">
        <v>1585</v>
      </c>
      <c r="I754" s="459"/>
      <c r="J754" s="459"/>
      <c r="K754" s="459" t="s">
        <v>265</v>
      </c>
      <c r="L754" s="459"/>
      <c r="M754" s="528" t="str">
        <f t="shared" si="11"/>
        <v/>
      </c>
    </row>
    <row r="755" spans="1:13" ht="12.75" thickBot="1">
      <c r="A755" s="501" t="s">
        <v>647</v>
      </c>
      <c r="B755" s="501" t="s">
        <v>648</v>
      </c>
      <c r="C755" s="452" t="s">
        <v>375</v>
      </c>
      <c r="D755" s="452"/>
      <c r="E755" s="452" t="s">
        <v>1598</v>
      </c>
      <c r="F755" s="452"/>
      <c r="G755" s="451" t="s">
        <v>642</v>
      </c>
      <c r="H755" s="452" t="s">
        <v>1585</v>
      </c>
      <c r="I755" s="452"/>
      <c r="J755" s="452"/>
      <c r="K755" s="452" t="s">
        <v>265</v>
      </c>
      <c r="L755" s="452"/>
      <c r="M755" s="528" t="str">
        <f t="shared" si="11"/>
        <v/>
      </c>
    </row>
    <row r="756" spans="1:13" ht="12.75" thickTop="1">
      <c r="A756" s="982" t="s">
        <v>637</v>
      </c>
      <c r="B756" s="982" t="s">
        <v>638</v>
      </c>
      <c r="C756" s="446" t="s">
        <v>515</v>
      </c>
      <c r="D756" s="446" t="s">
        <v>1599</v>
      </c>
      <c r="E756" s="446" t="s">
        <v>1600</v>
      </c>
      <c r="F756" s="446" t="s">
        <v>1601</v>
      </c>
      <c r="G756" s="983" t="s">
        <v>642</v>
      </c>
      <c r="H756" s="446" t="s">
        <v>1602</v>
      </c>
      <c r="I756" s="983" t="s">
        <v>682</v>
      </c>
      <c r="J756" s="446" t="s">
        <v>645</v>
      </c>
      <c r="K756" s="447" t="s">
        <v>265</v>
      </c>
      <c r="L756" s="446" t="s">
        <v>646</v>
      </c>
      <c r="M756" s="528" t="str">
        <f t="shared" si="11"/>
        <v/>
      </c>
    </row>
    <row r="757" spans="1:13">
      <c r="A757" s="448" t="s">
        <v>647</v>
      </c>
      <c r="B757" s="448" t="s">
        <v>648</v>
      </c>
      <c r="C757" s="459" t="s">
        <v>515</v>
      </c>
      <c r="D757" s="459"/>
      <c r="E757" s="459" t="s">
        <v>1604</v>
      </c>
      <c r="F757" s="459"/>
      <c r="G757" s="984" t="s">
        <v>642</v>
      </c>
      <c r="H757" s="459" t="s">
        <v>1602</v>
      </c>
      <c r="I757" s="459"/>
      <c r="J757" s="459"/>
      <c r="K757" s="459" t="s">
        <v>265</v>
      </c>
      <c r="L757" s="459"/>
      <c r="M757" s="528" t="str">
        <f t="shared" si="11"/>
        <v/>
      </c>
    </row>
    <row r="758" spans="1:13">
      <c r="A758" s="448" t="s">
        <v>647</v>
      </c>
      <c r="B758" s="448" t="s">
        <v>648</v>
      </c>
      <c r="C758" s="459" t="s">
        <v>515</v>
      </c>
      <c r="D758" s="459"/>
      <c r="E758" s="459" t="s">
        <v>1605</v>
      </c>
      <c r="F758" s="459"/>
      <c r="G758" s="984" t="s">
        <v>642</v>
      </c>
      <c r="H758" s="459" t="s">
        <v>1602</v>
      </c>
      <c r="I758" s="459"/>
      <c r="J758" s="459"/>
      <c r="K758" s="459" t="s">
        <v>265</v>
      </c>
      <c r="L758" s="459"/>
      <c r="M758" s="528" t="str">
        <f t="shared" si="11"/>
        <v/>
      </c>
    </row>
    <row r="759" spans="1:13">
      <c r="A759" s="448" t="s">
        <v>647</v>
      </c>
      <c r="B759" s="448" t="s">
        <v>648</v>
      </c>
      <c r="C759" s="459" t="s">
        <v>515</v>
      </c>
      <c r="D759" s="459"/>
      <c r="E759" s="459" t="s">
        <v>1606</v>
      </c>
      <c r="F759" s="459"/>
      <c r="G759" s="984" t="s">
        <v>642</v>
      </c>
      <c r="H759" s="459" t="s">
        <v>1602</v>
      </c>
      <c r="I759" s="459"/>
      <c r="J759" s="459"/>
      <c r="K759" s="459" t="s">
        <v>265</v>
      </c>
      <c r="L759" s="459"/>
      <c r="M759" s="528" t="str">
        <f t="shared" si="11"/>
        <v/>
      </c>
    </row>
    <row r="760" spans="1:13">
      <c r="A760" s="448" t="s">
        <v>647</v>
      </c>
      <c r="B760" s="448" t="s">
        <v>648</v>
      </c>
      <c r="C760" s="459" t="s">
        <v>515</v>
      </c>
      <c r="D760" s="459"/>
      <c r="E760" s="459" t="s">
        <v>1607</v>
      </c>
      <c r="F760" s="459"/>
      <c r="G760" s="984" t="s">
        <v>642</v>
      </c>
      <c r="H760" s="459" t="s">
        <v>1602</v>
      </c>
      <c r="I760" s="459"/>
      <c r="J760" s="459"/>
      <c r="K760" s="459" t="s">
        <v>265</v>
      </c>
      <c r="L760" s="459"/>
      <c r="M760" s="528" t="str">
        <f t="shared" si="11"/>
        <v/>
      </c>
    </row>
    <row r="761" spans="1:13">
      <c r="A761" s="448" t="s">
        <v>647</v>
      </c>
      <c r="B761" s="448" t="s">
        <v>648</v>
      </c>
      <c r="C761" s="459" t="s">
        <v>515</v>
      </c>
      <c r="D761" s="459"/>
      <c r="E761" s="459" t="s">
        <v>1608</v>
      </c>
      <c r="F761" s="459"/>
      <c r="G761" s="984" t="s">
        <v>642</v>
      </c>
      <c r="H761" s="459" t="s">
        <v>1602</v>
      </c>
      <c r="I761" s="459"/>
      <c r="J761" s="459"/>
      <c r="K761" s="459" t="s">
        <v>265</v>
      </c>
      <c r="L761" s="459"/>
      <c r="M761" s="528" t="str">
        <f t="shared" si="11"/>
        <v/>
      </c>
    </row>
    <row r="762" spans="1:13">
      <c r="A762" s="448" t="s">
        <v>647</v>
      </c>
      <c r="B762" s="448" t="s">
        <v>648</v>
      </c>
      <c r="C762" s="459" t="s">
        <v>515</v>
      </c>
      <c r="D762" s="459"/>
      <c r="E762" s="459" t="s">
        <v>1609</v>
      </c>
      <c r="F762" s="459"/>
      <c r="G762" s="984" t="s">
        <v>642</v>
      </c>
      <c r="H762" s="459" t="s">
        <v>1602</v>
      </c>
      <c r="I762" s="459"/>
      <c r="J762" s="459"/>
      <c r="K762" s="459" t="s">
        <v>265</v>
      </c>
      <c r="L762" s="459"/>
      <c r="M762" s="528" t="str">
        <f t="shared" si="11"/>
        <v/>
      </c>
    </row>
    <row r="763" spans="1:13">
      <c r="A763" s="448" t="s">
        <v>647</v>
      </c>
      <c r="B763" s="448" t="s">
        <v>648</v>
      </c>
      <c r="C763" s="459" t="s">
        <v>515</v>
      </c>
      <c r="D763" s="459"/>
      <c r="E763" s="459" t="s">
        <v>1610</v>
      </c>
      <c r="F763" s="459"/>
      <c r="G763" s="984" t="s">
        <v>642</v>
      </c>
      <c r="H763" s="459" t="s">
        <v>1602</v>
      </c>
      <c r="I763" s="459"/>
      <c r="J763" s="459"/>
      <c r="K763" s="459" t="s">
        <v>265</v>
      </c>
      <c r="L763" s="459"/>
      <c r="M763" s="528" t="str">
        <f t="shared" si="11"/>
        <v/>
      </c>
    </row>
    <row r="764" spans="1:13">
      <c r="A764" s="448" t="s">
        <v>647</v>
      </c>
      <c r="B764" s="448" t="s">
        <v>648</v>
      </c>
      <c r="C764" s="459" t="s">
        <v>515</v>
      </c>
      <c r="D764" s="459"/>
      <c r="E764" s="459" t="s">
        <v>1611</v>
      </c>
      <c r="F764" s="459"/>
      <c r="G764" s="984" t="s">
        <v>642</v>
      </c>
      <c r="H764" s="459" t="s">
        <v>1602</v>
      </c>
      <c r="I764" s="459"/>
      <c r="J764" s="459"/>
      <c r="K764" s="459" t="s">
        <v>265</v>
      </c>
      <c r="L764" s="459"/>
      <c r="M764" s="528" t="str">
        <f t="shared" si="11"/>
        <v/>
      </c>
    </row>
    <row r="765" spans="1:13">
      <c r="A765" s="448" t="s">
        <v>647</v>
      </c>
      <c r="B765" s="448" t="s">
        <v>648</v>
      </c>
      <c r="C765" s="459" t="s">
        <v>515</v>
      </c>
      <c r="D765" s="459"/>
      <c r="E765" s="459" t="s">
        <v>1612</v>
      </c>
      <c r="F765" s="459"/>
      <c r="G765" s="984" t="s">
        <v>642</v>
      </c>
      <c r="H765" s="459" t="s">
        <v>1602</v>
      </c>
      <c r="I765" s="459"/>
      <c r="J765" s="459"/>
      <c r="K765" s="459" t="s">
        <v>265</v>
      </c>
      <c r="L765" s="459"/>
      <c r="M765" s="528" t="str">
        <f t="shared" si="11"/>
        <v/>
      </c>
    </row>
    <row r="766" spans="1:13">
      <c r="A766" s="448" t="s">
        <v>647</v>
      </c>
      <c r="B766" s="448" t="s">
        <v>648</v>
      </c>
      <c r="C766" s="459" t="s">
        <v>515</v>
      </c>
      <c r="D766" s="459"/>
      <c r="E766" s="459" t="s">
        <v>1613</v>
      </c>
      <c r="F766" s="459"/>
      <c r="G766" s="984" t="s">
        <v>642</v>
      </c>
      <c r="H766" s="459" t="s">
        <v>1602</v>
      </c>
      <c r="I766" s="459"/>
      <c r="J766" s="459"/>
      <c r="K766" s="459" t="s">
        <v>265</v>
      </c>
      <c r="L766" s="459"/>
      <c r="M766" s="528" t="str">
        <f t="shared" si="11"/>
        <v/>
      </c>
    </row>
    <row r="767" spans="1:13">
      <c r="A767" s="448" t="s">
        <v>647</v>
      </c>
      <c r="B767" s="448" t="s">
        <v>648</v>
      </c>
      <c r="C767" s="459" t="s">
        <v>515</v>
      </c>
      <c r="D767" s="459"/>
      <c r="E767" s="459" t="s">
        <v>1614</v>
      </c>
      <c r="F767" s="459"/>
      <c r="G767" s="984" t="s">
        <v>642</v>
      </c>
      <c r="H767" s="459" t="s">
        <v>1602</v>
      </c>
      <c r="I767" s="459"/>
      <c r="J767" s="459"/>
      <c r="K767" s="459" t="s">
        <v>265</v>
      </c>
      <c r="L767" s="459"/>
      <c r="M767" s="528" t="str">
        <f t="shared" si="11"/>
        <v/>
      </c>
    </row>
    <row r="768" spans="1:13" ht="12.75" thickBot="1">
      <c r="A768" s="501" t="s">
        <v>647</v>
      </c>
      <c r="B768" s="501" t="s">
        <v>648</v>
      </c>
      <c r="C768" s="452" t="s">
        <v>515</v>
      </c>
      <c r="D768" s="452"/>
      <c r="E768" s="452" t="s">
        <v>1615</v>
      </c>
      <c r="F768" s="452"/>
      <c r="G768" s="451" t="s">
        <v>642</v>
      </c>
      <c r="H768" s="452" t="s">
        <v>1602</v>
      </c>
      <c r="I768" s="452"/>
      <c r="J768" s="452"/>
      <c r="K768" s="452" t="s">
        <v>265</v>
      </c>
      <c r="L768" s="452"/>
      <c r="M768" s="528" t="str">
        <f t="shared" si="11"/>
        <v/>
      </c>
    </row>
    <row r="769" spans="1:13" ht="12.75" thickTop="1">
      <c r="A769" s="982" t="s">
        <v>637</v>
      </c>
      <c r="B769" s="982" t="s">
        <v>638</v>
      </c>
      <c r="C769" s="446" t="s">
        <v>51</v>
      </c>
      <c r="D769" s="446" t="s">
        <v>1616</v>
      </c>
      <c r="E769" s="446" t="s">
        <v>1617</v>
      </c>
      <c r="F769" s="446" t="s">
        <v>51</v>
      </c>
      <c r="G769" s="983" t="s">
        <v>642</v>
      </c>
      <c r="H769" s="446" t="s">
        <v>1618</v>
      </c>
      <c r="I769" s="983" t="s">
        <v>682</v>
      </c>
      <c r="J769" s="446" t="s">
        <v>645</v>
      </c>
      <c r="K769" s="447" t="s">
        <v>265</v>
      </c>
      <c r="L769" s="446" t="s">
        <v>646</v>
      </c>
      <c r="M769" s="528" t="str">
        <f t="shared" si="11"/>
        <v/>
      </c>
    </row>
    <row r="770" spans="1:13">
      <c r="A770" s="448" t="s">
        <v>647</v>
      </c>
      <c r="B770" s="448" t="s">
        <v>648</v>
      </c>
      <c r="C770" s="459" t="s">
        <v>51</v>
      </c>
      <c r="D770" s="459"/>
      <c r="E770" s="459" t="s">
        <v>1620</v>
      </c>
      <c r="F770" s="459"/>
      <c r="G770" s="984" t="s">
        <v>642</v>
      </c>
      <c r="H770" s="459" t="s">
        <v>1618</v>
      </c>
      <c r="I770" s="459"/>
      <c r="J770" s="459"/>
      <c r="K770" s="459" t="s">
        <v>265</v>
      </c>
      <c r="L770" s="459"/>
      <c r="M770" s="528" t="str">
        <f t="shared" si="11"/>
        <v/>
      </c>
    </row>
    <row r="771" spans="1:13">
      <c r="A771" s="448" t="s">
        <v>647</v>
      </c>
      <c r="B771" s="448" t="s">
        <v>648</v>
      </c>
      <c r="C771" s="459" t="s">
        <v>51</v>
      </c>
      <c r="D771" s="459"/>
      <c r="E771" s="459" t="s">
        <v>1621</v>
      </c>
      <c r="F771" s="459"/>
      <c r="G771" s="984" t="s">
        <v>642</v>
      </c>
      <c r="H771" s="459" t="s">
        <v>1618</v>
      </c>
      <c r="I771" s="459"/>
      <c r="J771" s="459"/>
      <c r="K771" s="459" t="s">
        <v>265</v>
      </c>
      <c r="L771" s="459"/>
      <c r="M771" s="528" t="str">
        <f t="shared" ref="M771:M834" si="12">IF(RIGHT(TEXT(E771,""),4)="ACT1","Remove","")</f>
        <v/>
      </c>
    </row>
    <row r="772" spans="1:13">
      <c r="A772" s="448" t="s">
        <v>647</v>
      </c>
      <c r="B772" s="448" t="s">
        <v>648</v>
      </c>
      <c r="C772" s="459" t="s">
        <v>51</v>
      </c>
      <c r="D772" s="459"/>
      <c r="E772" s="459" t="s">
        <v>1622</v>
      </c>
      <c r="F772" s="459"/>
      <c r="G772" s="984" t="s">
        <v>642</v>
      </c>
      <c r="H772" s="459" t="s">
        <v>1618</v>
      </c>
      <c r="I772" s="459"/>
      <c r="J772" s="459"/>
      <c r="K772" s="459" t="s">
        <v>265</v>
      </c>
      <c r="L772" s="459"/>
      <c r="M772" s="528" t="str">
        <f t="shared" si="12"/>
        <v/>
      </c>
    </row>
    <row r="773" spans="1:13">
      <c r="A773" s="448" t="s">
        <v>647</v>
      </c>
      <c r="B773" s="448" t="s">
        <v>648</v>
      </c>
      <c r="C773" s="459" t="s">
        <v>51</v>
      </c>
      <c r="D773" s="459"/>
      <c r="E773" s="459" t="s">
        <v>1623</v>
      </c>
      <c r="F773" s="459"/>
      <c r="G773" s="984" t="s">
        <v>642</v>
      </c>
      <c r="H773" s="459" t="s">
        <v>1618</v>
      </c>
      <c r="I773" s="459"/>
      <c r="J773" s="459"/>
      <c r="K773" s="459" t="s">
        <v>265</v>
      </c>
      <c r="L773" s="459"/>
      <c r="M773" s="528" t="str">
        <f t="shared" si="12"/>
        <v/>
      </c>
    </row>
    <row r="774" spans="1:13">
      <c r="A774" s="448" t="s">
        <v>647</v>
      </c>
      <c r="B774" s="448" t="s">
        <v>648</v>
      </c>
      <c r="C774" s="459" t="s">
        <v>51</v>
      </c>
      <c r="D774" s="459"/>
      <c r="E774" s="459" t="s">
        <v>1624</v>
      </c>
      <c r="F774" s="459"/>
      <c r="G774" s="984" t="s">
        <v>642</v>
      </c>
      <c r="H774" s="459" t="s">
        <v>1618</v>
      </c>
      <c r="I774" s="459"/>
      <c r="J774" s="459"/>
      <c r="K774" s="459" t="s">
        <v>265</v>
      </c>
      <c r="L774" s="459"/>
      <c r="M774" s="528" t="str">
        <f t="shared" si="12"/>
        <v/>
      </c>
    </row>
    <row r="775" spans="1:13">
      <c r="A775" s="448" t="s">
        <v>647</v>
      </c>
      <c r="B775" s="448" t="s">
        <v>648</v>
      </c>
      <c r="C775" s="459" t="s">
        <v>51</v>
      </c>
      <c r="D775" s="459"/>
      <c r="E775" s="459" t="s">
        <v>1625</v>
      </c>
      <c r="F775" s="459"/>
      <c r="G775" s="984" t="s">
        <v>642</v>
      </c>
      <c r="H775" s="459" t="s">
        <v>1618</v>
      </c>
      <c r="I775" s="459"/>
      <c r="J775" s="459"/>
      <c r="K775" s="459" t="s">
        <v>265</v>
      </c>
      <c r="L775" s="459"/>
      <c r="M775" s="528" t="str">
        <f t="shared" si="12"/>
        <v/>
      </c>
    </row>
    <row r="776" spans="1:13">
      <c r="A776" s="448" t="s">
        <v>647</v>
      </c>
      <c r="B776" s="448" t="s">
        <v>648</v>
      </c>
      <c r="C776" s="459" t="s">
        <v>51</v>
      </c>
      <c r="D776" s="459"/>
      <c r="E776" s="459" t="s">
        <v>1626</v>
      </c>
      <c r="F776" s="459"/>
      <c r="G776" s="984" t="s">
        <v>642</v>
      </c>
      <c r="H776" s="459" t="s">
        <v>1618</v>
      </c>
      <c r="I776" s="459"/>
      <c r="J776" s="459"/>
      <c r="K776" s="459" t="s">
        <v>265</v>
      </c>
      <c r="L776" s="459"/>
      <c r="M776" s="528" t="str">
        <f t="shared" si="12"/>
        <v/>
      </c>
    </row>
    <row r="777" spans="1:13">
      <c r="A777" s="448" t="s">
        <v>647</v>
      </c>
      <c r="B777" s="448" t="s">
        <v>648</v>
      </c>
      <c r="C777" s="459" t="s">
        <v>51</v>
      </c>
      <c r="D777" s="459"/>
      <c r="E777" s="459" t="s">
        <v>1627</v>
      </c>
      <c r="F777" s="459"/>
      <c r="G777" s="984" t="s">
        <v>642</v>
      </c>
      <c r="H777" s="459" t="s">
        <v>1618</v>
      </c>
      <c r="I777" s="459"/>
      <c r="J777" s="459"/>
      <c r="K777" s="459" t="s">
        <v>265</v>
      </c>
      <c r="L777" s="459"/>
      <c r="M777" s="528" t="str">
        <f t="shared" si="12"/>
        <v/>
      </c>
    </row>
    <row r="778" spans="1:13">
      <c r="A778" s="448" t="s">
        <v>647</v>
      </c>
      <c r="B778" s="448" t="s">
        <v>648</v>
      </c>
      <c r="C778" s="459" t="s">
        <v>51</v>
      </c>
      <c r="D778" s="459"/>
      <c r="E778" s="459" t="s">
        <v>1628</v>
      </c>
      <c r="F778" s="459"/>
      <c r="G778" s="984" t="s">
        <v>642</v>
      </c>
      <c r="H778" s="459" t="s">
        <v>1618</v>
      </c>
      <c r="I778" s="459"/>
      <c r="J778" s="459"/>
      <c r="K778" s="459" t="s">
        <v>265</v>
      </c>
      <c r="L778" s="459"/>
      <c r="M778" s="528" t="str">
        <f t="shared" si="12"/>
        <v/>
      </c>
    </row>
    <row r="779" spans="1:13">
      <c r="A779" s="448" t="s">
        <v>647</v>
      </c>
      <c r="B779" s="448" t="s">
        <v>648</v>
      </c>
      <c r="C779" s="459" t="s">
        <v>51</v>
      </c>
      <c r="D779" s="459"/>
      <c r="E779" s="459" t="s">
        <v>1629</v>
      </c>
      <c r="F779" s="459"/>
      <c r="G779" s="984" t="s">
        <v>642</v>
      </c>
      <c r="H779" s="459" t="s">
        <v>1618</v>
      </c>
      <c r="I779" s="459"/>
      <c r="J779" s="459"/>
      <c r="K779" s="459" t="s">
        <v>265</v>
      </c>
      <c r="L779" s="459"/>
      <c r="M779" s="528" t="str">
        <f t="shared" si="12"/>
        <v/>
      </c>
    </row>
    <row r="780" spans="1:13">
      <c r="A780" s="448" t="s">
        <v>647</v>
      </c>
      <c r="B780" s="448" t="s">
        <v>648</v>
      </c>
      <c r="C780" s="459" t="s">
        <v>51</v>
      </c>
      <c r="D780" s="459"/>
      <c r="E780" s="459" t="s">
        <v>1630</v>
      </c>
      <c r="F780" s="459"/>
      <c r="G780" s="984" t="s">
        <v>642</v>
      </c>
      <c r="H780" s="459" t="s">
        <v>1618</v>
      </c>
      <c r="I780" s="459"/>
      <c r="J780" s="459"/>
      <c r="K780" s="459" t="s">
        <v>265</v>
      </c>
      <c r="L780" s="459"/>
      <c r="M780" s="528" t="str">
        <f t="shared" si="12"/>
        <v/>
      </c>
    </row>
    <row r="781" spans="1:13" ht="12.75" thickBot="1">
      <c r="A781" s="501" t="s">
        <v>647</v>
      </c>
      <c r="B781" s="501" t="s">
        <v>648</v>
      </c>
      <c r="C781" s="452" t="s">
        <v>51</v>
      </c>
      <c r="D781" s="452"/>
      <c r="E781" s="452" t="s">
        <v>1631</v>
      </c>
      <c r="F781" s="452"/>
      <c r="G781" s="451" t="s">
        <v>642</v>
      </c>
      <c r="H781" s="452" t="s">
        <v>1618</v>
      </c>
      <c r="I781" s="452"/>
      <c r="J781" s="452"/>
      <c r="K781" s="452" t="s">
        <v>265</v>
      </c>
      <c r="L781" s="452"/>
      <c r="M781" s="528" t="str">
        <f t="shared" si="12"/>
        <v/>
      </c>
    </row>
    <row r="782" spans="1:13" ht="12.75" thickTop="1">
      <c r="A782" s="455" t="s">
        <v>637</v>
      </c>
      <c r="B782" s="987" t="s">
        <v>810</v>
      </c>
      <c r="C782" s="455" t="s">
        <v>52</v>
      </c>
      <c r="D782" s="455" t="s">
        <v>1632</v>
      </c>
      <c r="E782" s="455" t="s">
        <v>1633</v>
      </c>
      <c r="F782" s="455" t="s">
        <v>52</v>
      </c>
      <c r="G782" s="988" t="s">
        <v>642</v>
      </c>
      <c r="H782" s="455" t="s">
        <v>813</v>
      </c>
      <c r="I782" s="455" t="s">
        <v>682</v>
      </c>
      <c r="J782" s="455"/>
      <c r="K782" s="447" t="s">
        <v>265</v>
      </c>
      <c r="L782" s="455" t="s">
        <v>814</v>
      </c>
      <c r="M782" s="528" t="str">
        <f t="shared" si="12"/>
        <v/>
      </c>
    </row>
    <row r="783" spans="1:13">
      <c r="A783" s="455" t="s">
        <v>29</v>
      </c>
      <c r="B783" s="455" t="s">
        <v>648</v>
      </c>
      <c r="C783" s="455" t="s">
        <v>52</v>
      </c>
      <c r="D783" s="455"/>
      <c r="E783" s="455" t="s">
        <v>1635</v>
      </c>
      <c r="F783" s="455"/>
      <c r="G783" s="988" t="s">
        <v>642</v>
      </c>
      <c r="H783" s="455" t="s">
        <v>813</v>
      </c>
      <c r="I783" s="455"/>
      <c r="J783" s="455"/>
      <c r="K783" s="459" t="s">
        <v>265</v>
      </c>
      <c r="L783" s="455"/>
      <c r="M783" s="528" t="str">
        <f t="shared" si="12"/>
        <v/>
      </c>
    </row>
    <row r="784" spans="1:13">
      <c r="A784" s="455" t="s">
        <v>29</v>
      </c>
      <c r="B784" s="455" t="s">
        <v>648</v>
      </c>
      <c r="C784" s="455" t="s">
        <v>52</v>
      </c>
      <c r="D784" s="455"/>
      <c r="E784" s="455" t="s">
        <v>1636</v>
      </c>
      <c r="F784" s="455"/>
      <c r="G784" s="988" t="s">
        <v>642</v>
      </c>
      <c r="H784" s="455" t="s">
        <v>813</v>
      </c>
      <c r="I784" s="455"/>
      <c r="J784" s="455"/>
      <c r="K784" s="459" t="s">
        <v>265</v>
      </c>
      <c r="L784" s="455"/>
      <c r="M784" s="528" t="str">
        <f t="shared" si="12"/>
        <v/>
      </c>
    </row>
    <row r="785" spans="1:13">
      <c r="A785" s="455" t="s">
        <v>29</v>
      </c>
      <c r="B785" s="455" t="s">
        <v>648</v>
      </c>
      <c r="C785" s="455" t="s">
        <v>52</v>
      </c>
      <c r="D785" s="455"/>
      <c r="E785" s="455" t="s">
        <v>1637</v>
      </c>
      <c r="F785" s="455"/>
      <c r="G785" s="988" t="s">
        <v>642</v>
      </c>
      <c r="H785" s="455" t="s">
        <v>813</v>
      </c>
      <c r="I785" s="455"/>
      <c r="J785" s="455"/>
      <c r="K785" s="459" t="s">
        <v>265</v>
      </c>
      <c r="L785" s="455"/>
      <c r="M785" s="528" t="str">
        <f t="shared" si="12"/>
        <v/>
      </c>
    </row>
    <row r="786" spans="1:13">
      <c r="A786" s="455" t="s">
        <v>29</v>
      </c>
      <c r="B786" s="455" t="s">
        <v>648</v>
      </c>
      <c r="C786" s="455" t="s">
        <v>52</v>
      </c>
      <c r="D786" s="455"/>
      <c r="E786" s="455" t="s">
        <v>1638</v>
      </c>
      <c r="F786" s="455"/>
      <c r="G786" s="988" t="s">
        <v>642</v>
      </c>
      <c r="H786" s="455" t="s">
        <v>813</v>
      </c>
      <c r="I786" s="455"/>
      <c r="J786" s="455"/>
      <c r="K786" s="459" t="s">
        <v>265</v>
      </c>
      <c r="L786" s="455"/>
      <c r="M786" s="528" t="str">
        <f t="shared" si="12"/>
        <v/>
      </c>
    </row>
    <row r="787" spans="1:13">
      <c r="A787" s="455" t="s">
        <v>29</v>
      </c>
      <c r="B787" s="455" t="s">
        <v>648</v>
      </c>
      <c r="C787" s="455" t="s">
        <v>52</v>
      </c>
      <c r="D787" s="455"/>
      <c r="E787" s="455" t="s">
        <v>1639</v>
      </c>
      <c r="F787" s="455"/>
      <c r="G787" s="988" t="s">
        <v>642</v>
      </c>
      <c r="H787" s="455" t="s">
        <v>813</v>
      </c>
      <c r="I787" s="455"/>
      <c r="J787" s="455"/>
      <c r="K787" s="459" t="s">
        <v>265</v>
      </c>
      <c r="L787" s="455"/>
      <c r="M787" s="528" t="str">
        <f t="shared" si="12"/>
        <v/>
      </c>
    </row>
    <row r="788" spans="1:13">
      <c r="A788" s="455" t="s">
        <v>29</v>
      </c>
      <c r="B788" s="455" t="s">
        <v>648</v>
      </c>
      <c r="C788" s="455" t="s">
        <v>52</v>
      </c>
      <c r="D788" s="455"/>
      <c r="E788" s="455" t="s">
        <v>1640</v>
      </c>
      <c r="F788" s="455"/>
      <c r="G788" s="988" t="s">
        <v>642</v>
      </c>
      <c r="H788" s="455" t="s">
        <v>813</v>
      </c>
      <c r="I788" s="455"/>
      <c r="J788" s="455"/>
      <c r="K788" s="459" t="s">
        <v>265</v>
      </c>
      <c r="L788" s="455"/>
      <c r="M788" s="528" t="str">
        <f t="shared" si="12"/>
        <v/>
      </c>
    </row>
    <row r="789" spans="1:13">
      <c r="A789" s="455" t="s">
        <v>29</v>
      </c>
      <c r="B789" s="455" t="s">
        <v>648</v>
      </c>
      <c r="C789" s="455" t="s">
        <v>52</v>
      </c>
      <c r="D789" s="455"/>
      <c r="E789" s="455" t="s">
        <v>1641</v>
      </c>
      <c r="F789" s="455"/>
      <c r="G789" s="988" t="s">
        <v>642</v>
      </c>
      <c r="H789" s="455" t="s">
        <v>813</v>
      </c>
      <c r="I789" s="455"/>
      <c r="J789" s="455"/>
      <c r="K789" s="459" t="s">
        <v>265</v>
      </c>
      <c r="L789" s="455"/>
      <c r="M789" s="528" t="str">
        <f t="shared" si="12"/>
        <v/>
      </c>
    </row>
    <row r="790" spans="1:13">
      <c r="A790" s="455" t="s">
        <v>29</v>
      </c>
      <c r="B790" s="455" t="s">
        <v>648</v>
      </c>
      <c r="C790" s="455" t="s">
        <v>52</v>
      </c>
      <c r="D790" s="455"/>
      <c r="E790" s="455" t="s">
        <v>1642</v>
      </c>
      <c r="F790" s="455"/>
      <c r="G790" s="988" t="s">
        <v>642</v>
      </c>
      <c r="H790" s="455" t="s">
        <v>813</v>
      </c>
      <c r="I790" s="455"/>
      <c r="J790" s="455"/>
      <c r="K790" s="459" t="s">
        <v>265</v>
      </c>
      <c r="L790" s="455"/>
      <c r="M790" s="528" t="str">
        <f t="shared" si="12"/>
        <v/>
      </c>
    </row>
    <row r="791" spans="1:13">
      <c r="A791" s="455" t="s">
        <v>29</v>
      </c>
      <c r="B791" s="455" t="s">
        <v>648</v>
      </c>
      <c r="C791" s="455" t="s">
        <v>52</v>
      </c>
      <c r="D791" s="455"/>
      <c r="E791" s="455" t="s">
        <v>1643</v>
      </c>
      <c r="F791" s="455"/>
      <c r="G791" s="988" t="s">
        <v>642</v>
      </c>
      <c r="H791" s="455" t="s">
        <v>813</v>
      </c>
      <c r="I791" s="455"/>
      <c r="J791" s="455"/>
      <c r="K791" s="459" t="s">
        <v>265</v>
      </c>
      <c r="L791" s="455"/>
      <c r="M791" s="528" t="str">
        <f t="shared" si="12"/>
        <v/>
      </c>
    </row>
    <row r="792" spans="1:13">
      <c r="A792" s="455" t="s">
        <v>29</v>
      </c>
      <c r="B792" s="455" t="s">
        <v>648</v>
      </c>
      <c r="C792" s="455" t="s">
        <v>52</v>
      </c>
      <c r="D792" s="455"/>
      <c r="E792" s="455" t="s">
        <v>1644</v>
      </c>
      <c r="F792" s="455"/>
      <c r="G792" s="988" t="s">
        <v>642</v>
      </c>
      <c r="H792" s="455" t="s">
        <v>813</v>
      </c>
      <c r="I792" s="455"/>
      <c r="J792" s="455"/>
      <c r="K792" s="459" t="s">
        <v>265</v>
      </c>
      <c r="L792" s="455"/>
      <c r="M792" s="528" t="str">
        <f t="shared" si="12"/>
        <v/>
      </c>
    </row>
    <row r="793" spans="1:13">
      <c r="A793" s="455" t="s">
        <v>29</v>
      </c>
      <c r="B793" s="455" t="s">
        <v>648</v>
      </c>
      <c r="C793" s="455" t="s">
        <v>52</v>
      </c>
      <c r="D793" s="455"/>
      <c r="E793" s="455" t="s">
        <v>1645</v>
      </c>
      <c r="F793" s="455"/>
      <c r="G793" s="988" t="s">
        <v>642</v>
      </c>
      <c r="H793" s="455" t="s">
        <v>813</v>
      </c>
      <c r="I793" s="455"/>
      <c r="J793" s="455"/>
      <c r="K793" s="459" t="s">
        <v>265</v>
      </c>
      <c r="L793" s="455"/>
      <c r="M793" s="528" t="str">
        <f t="shared" si="12"/>
        <v/>
      </c>
    </row>
    <row r="794" spans="1:13" ht="12.75" thickBot="1">
      <c r="A794" s="457" t="s">
        <v>29</v>
      </c>
      <c r="B794" s="457" t="s">
        <v>648</v>
      </c>
      <c r="C794" s="457" t="s">
        <v>52</v>
      </c>
      <c r="D794" s="457"/>
      <c r="E794" s="457" t="s">
        <v>1646</v>
      </c>
      <c r="F794" s="457"/>
      <c r="G794" s="458" t="s">
        <v>642</v>
      </c>
      <c r="H794" s="457" t="s">
        <v>813</v>
      </c>
      <c r="I794" s="457"/>
      <c r="J794" s="457"/>
      <c r="K794" s="452" t="s">
        <v>265</v>
      </c>
      <c r="L794" s="457"/>
      <c r="M794" s="528" t="str">
        <f t="shared" si="12"/>
        <v/>
      </c>
    </row>
    <row r="795" spans="1:13" ht="12.75" thickTop="1">
      <c r="A795" s="982" t="s">
        <v>637</v>
      </c>
      <c r="B795" s="982" t="s">
        <v>810</v>
      </c>
      <c r="C795" s="463" t="s">
        <v>53</v>
      </c>
      <c r="D795" s="446" t="s">
        <v>1647</v>
      </c>
      <c r="E795" s="446" t="s">
        <v>1648</v>
      </c>
      <c r="F795" s="446" t="s">
        <v>53</v>
      </c>
      <c r="G795" s="983" t="s">
        <v>642</v>
      </c>
      <c r="H795" s="460" t="s">
        <v>1649</v>
      </c>
      <c r="I795" s="983" t="s">
        <v>682</v>
      </c>
      <c r="J795" s="446" t="s">
        <v>645</v>
      </c>
      <c r="K795" s="447" t="s">
        <v>265</v>
      </c>
      <c r="L795" s="446" t="s">
        <v>646</v>
      </c>
      <c r="M795" s="528" t="str">
        <f t="shared" si="12"/>
        <v/>
      </c>
    </row>
    <row r="796" spans="1:13">
      <c r="A796" s="448" t="s">
        <v>29</v>
      </c>
      <c r="B796" s="448" t="s">
        <v>648</v>
      </c>
      <c r="C796" s="459" t="s">
        <v>53</v>
      </c>
      <c r="D796" s="459"/>
      <c r="E796" s="459" t="s">
        <v>1651</v>
      </c>
      <c r="F796" s="459"/>
      <c r="G796" s="984" t="s">
        <v>642</v>
      </c>
      <c r="H796" s="459" t="s">
        <v>1649</v>
      </c>
      <c r="I796" s="459"/>
      <c r="J796" s="459"/>
      <c r="K796" s="459" t="s">
        <v>265</v>
      </c>
      <c r="L796" s="459"/>
      <c r="M796" s="528" t="str">
        <f t="shared" si="12"/>
        <v/>
      </c>
    </row>
    <row r="797" spans="1:13">
      <c r="A797" s="448" t="s">
        <v>29</v>
      </c>
      <c r="B797" s="448" t="s">
        <v>648</v>
      </c>
      <c r="C797" s="459" t="s">
        <v>53</v>
      </c>
      <c r="D797" s="459"/>
      <c r="E797" s="459" t="s">
        <v>1652</v>
      </c>
      <c r="F797" s="459"/>
      <c r="G797" s="984" t="s">
        <v>642</v>
      </c>
      <c r="H797" s="459" t="s">
        <v>1649</v>
      </c>
      <c r="I797" s="459"/>
      <c r="J797" s="459"/>
      <c r="K797" s="459" t="s">
        <v>265</v>
      </c>
      <c r="L797" s="459"/>
      <c r="M797" s="528" t="str">
        <f t="shared" si="12"/>
        <v/>
      </c>
    </row>
    <row r="798" spans="1:13">
      <c r="A798" s="448" t="s">
        <v>29</v>
      </c>
      <c r="B798" s="448" t="s">
        <v>648</v>
      </c>
      <c r="C798" s="459" t="s">
        <v>53</v>
      </c>
      <c r="D798" s="459"/>
      <c r="E798" s="459" t="s">
        <v>1653</v>
      </c>
      <c r="F798" s="459"/>
      <c r="G798" s="984" t="s">
        <v>642</v>
      </c>
      <c r="H798" s="459" t="s">
        <v>1649</v>
      </c>
      <c r="I798" s="459"/>
      <c r="J798" s="459"/>
      <c r="K798" s="459" t="s">
        <v>265</v>
      </c>
      <c r="L798" s="459"/>
      <c r="M798" s="528" t="str">
        <f t="shared" si="12"/>
        <v/>
      </c>
    </row>
    <row r="799" spans="1:13">
      <c r="A799" s="448" t="s">
        <v>29</v>
      </c>
      <c r="B799" s="448" t="s">
        <v>648</v>
      </c>
      <c r="C799" s="459" t="s">
        <v>53</v>
      </c>
      <c r="D799" s="459"/>
      <c r="E799" s="459" t="s">
        <v>1654</v>
      </c>
      <c r="F799" s="459"/>
      <c r="G799" s="984" t="s">
        <v>642</v>
      </c>
      <c r="H799" s="459" t="s">
        <v>1649</v>
      </c>
      <c r="I799" s="459"/>
      <c r="J799" s="459"/>
      <c r="K799" s="459" t="s">
        <v>265</v>
      </c>
      <c r="L799" s="459"/>
      <c r="M799" s="528" t="str">
        <f t="shared" si="12"/>
        <v/>
      </c>
    </row>
    <row r="800" spans="1:13">
      <c r="A800" s="448" t="s">
        <v>29</v>
      </c>
      <c r="B800" s="448" t="s">
        <v>648</v>
      </c>
      <c r="C800" s="459" t="s">
        <v>53</v>
      </c>
      <c r="D800" s="459"/>
      <c r="E800" s="459" t="s">
        <v>1655</v>
      </c>
      <c r="F800" s="459"/>
      <c r="G800" s="984" t="s">
        <v>642</v>
      </c>
      <c r="H800" s="459" t="s">
        <v>1649</v>
      </c>
      <c r="I800" s="459"/>
      <c r="J800" s="459"/>
      <c r="K800" s="459" t="s">
        <v>265</v>
      </c>
      <c r="L800" s="459"/>
      <c r="M800" s="528" t="str">
        <f t="shared" si="12"/>
        <v/>
      </c>
    </row>
    <row r="801" spans="1:13">
      <c r="A801" s="448" t="s">
        <v>29</v>
      </c>
      <c r="B801" s="448" t="s">
        <v>648</v>
      </c>
      <c r="C801" s="459" t="s">
        <v>53</v>
      </c>
      <c r="D801" s="459"/>
      <c r="E801" s="459" t="s">
        <v>1656</v>
      </c>
      <c r="F801" s="459"/>
      <c r="G801" s="984" t="s">
        <v>642</v>
      </c>
      <c r="H801" s="459" t="s">
        <v>1649</v>
      </c>
      <c r="I801" s="459"/>
      <c r="J801" s="459"/>
      <c r="K801" s="459" t="s">
        <v>265</v>
      </c>
      <c r="L801" s="459"/>
      <c r="M801" s="528" t="str">
        <f t="shared" si="12"/>
        <v/>
      </c>
    </row>
    <row r="802" spans="1:13">
      <c r="A802" s="448" t="s">
        <v>29</v>
      </c>
      <c r="B802" s="448" t="s">
        <v>648</v>
      </c>
      <c r="C802" s="459" t="s">
        <v>53</v>
      </c>
      <c r="D802" s="459"/>
      <c r="E802" s="459" t="s">
        <v>1657</v>
      </c>
      <c r="F802" s="459"/>
      <c r="G802" s="984" t="s">
        <v>642</v>
      </c>
      <c r="H802" s="459" t="s">
        <v>1649</v>
      </c>
      <c r="I802" s="459"/>
      <c r="J802" s="459"/>
      <c r="K802" s="459" t="s">
        <v>265</v>
      </c>
      <c r="L802" s="459"/>
      <c r="M802" s="528" t="str">
        <f t="shared" si="12"/>
        <v/>
      </c>
    </row>
    <row r="803" spans="1:13">
      <c r="A803" s="448" t="s">
        <v>29</v>
      </c>
      <c r="B803" s="448" t="s">
        <v>648</v>
      </c>
      <c r="C803" s="459" t="s">
        <v>53</v>
      </c>
      <c r="D803" s="459"/>
      <c r="E803" s="459" t="s">
        <v>1658</v>
      </c>
      <c r="F803" s="459"/>
      <c r="G803" s="984" t="s">
        <v>642</v>
      </c>
      <c r="H803" s="459" t="s">
        <v>1649</v>
      </c>
      <c r="I803" s="459"/>
      <c r="J803" s="459"/>
      <c r="K803" s="459" t="s">
        <v>265</v>
      </c>
      <c r="L803" s="459"/>
      <c r="M803" s="528" t="str">
        <f t="shared" si="12"/>
        <v/>
      </c>
    </row>
    <row r="804" spans="1:13">
      <c r="A804" s="448" t="s">
        <v>29</v>
      </c>
      <c r="B804" s="448" t="s">
        <v>648</v>
      </c>
      <c r="C804" s="459" t="s">
        <v>53</v>
      </c>
      <c r="D804" s="459"/>
      <c r="E804" s="459" t="s">
        <v>1659</v>
      </c>
      <c r="F804" s="459"/>
      <c r="G804" s="984" t="s">
        <v>642</v>
      </c>
      <c r="H804" s="459" t="s">
        <v>1649</v>
      </c>
      <c r="I804" s="459"/>
      <c r="J804" s="459"/>
      <c r="K804" s="459" t="s">
        <v>265</v>
      </c>
      <c r="L804" s="459"/>
      <c r="M804" s="528" t="str">
        <f t="shared" si="12"/>
        <v/>
      </c>
    </row>
    <row r="805" spans="1:13">
      <c r="A805" s="448" t="s">
        <v>29</v>
      </c>
      <c r="B805" s="448" t="s">
        <v>648</v>
      </c>
      <c r="C805" s="459" t="s">
        <v>53</v>
      </c>
      <c r="D805" s="459"/>
      <c r="E805" s="459" t="s">
        <v>1660</v>
      </c>
      <c r="F805" s="459"/>
      <c r="G805" s="984" t="s">
        <v>642</v>
      </c>
      <c r="H805" s="459" t="s">
        <v>1649</v>
      </c>
      <c r="I805" s="459"/>
      <c r="J805" s="459"/>
      <c r="K805" s="459" t="s">
        <v>265</v>
      </c>
      <c r="L805" s="459"/>
      <c r="M805" s="528" t="str">
        <f t="shared" si="12"/>
        <v/>
      </c>
    </row>
    <row r="806" spans="1:13">
      <c r="A806" s="448" t="s">
        <v>29</v>
      </c>
      <c r="B806" s="448" t="s">
        <v>648</v>
      </c>
      <c r="C806" s="459" t="s">
        <v>53</v>
      </c>
      <c r="D806" s="459"/>
      <c r="E806" s="459" t="s">
        <v>1661</v>
      </c>
      <c r="F806" s="459"/>
      <c r="G806" s="984" t="s">
        <v>642</v>
      </c>
      <c r="H806" s="459" t="s">
        <v>1649</v>
      </c>
      <c r="I806" s="459"/>
      <c r="J806" s="459"/>
      <c r="K806" s="459" t="s">
        <v>265</v>
      </c>
      <c r="L806" s="459"/>
      <c r="M806" s="528" t="str">
        <f t="shared" si="12"/>
        <v/>
      </c>
    </row>
    <row r="807" spans="1:13" ht="12.75" thickBot="1">
      <c r="A807" s="501" t="s">
        <v>29</v>
      </c>
      <c r="B807" s="501" t="s">
        <v>648</v>
      </c>
      <c r="C807" s="452" t="s">
        <v>53</v>
      </c>
      <c r="D807" s="452"/>
      <c r="E807" s="452" t="s">
        <v>1662</v>
      </c>
      <c r="F807" s="452"/>
      <c r="G807" s="451" t="s">
        <v>642</v>
      </c>
      <c r="H807" s="452" t="s">
        <v>1649</v>
      </c>
      <c r="I807" s="452"/>
      <c r="J807" s="452"/>
      <c r="K807" s="452" t="s">
        <v>265</v>
      </c>
      <c r="L807" s="452"/>
      <c r="M807" s="528" t="str">
        <f t="shared" si="12"/>
        <v/>
      </c>
    </row>
    <row r="808" spans="1:13" ht="12.75" thickTop="1">
      <c r="A808" s="982" t="s">
        <v>637</v>
      </c>
      <c r="B808" s="982" t="s">
        <v>638</v>
      </c>
      <c r="C808" s="446" t="s">
        <v>50</v>
      </c>
      <c r="D808" s="446" t="s">
        <v>1663</v>
      </c>
      <c r="E808" s="446" t="s">
        <v>1664</v>
      </c>
      <c r="F808" s="446" t="s">
        <v>50</v>
      </c>
      <c r="G808" s="983" t="s">
        <v>642</v>
      </c>
      <c r="H808" s="460" t="s">
        <v>1665</v>
      </c>
      <c r="I808" s="983" t="s">
        <v>682</v>
      </c>
      <c r="J808" s="446" t="s">
        <v>645</v>
      </c>
      <c r="K808" s="447" t="s">
        <v>265</v>
      </c>
      <c r="L808" s="446" t="s">
        <v>646</v>
      </c>
      <c r="M808" s="528" t="str">
        <f t="shared" si="12"/>
        <v/>
      </c>
    </row>
    <row r="809" spans="1:13">
      <c r="A809" s="448" t="s">
        <v>647</v>
      </c>
      <c r="B809" s="448" t="s">
        <v>648</v>
      </c>
      <c r="C809" s="459" t="s">
        <v>50</v>
      </c>
      <c r="D809" s="459"/>
      <c r="E809" s="459" t="s">
        <v>1667</v>
      </c>
      <c r="F809" s="459"/>
      <c r="G809" s="984" t="s">
        <v>642</v>
      </c>
      <c r="H809" s="459" t="s">
        <v>1665</v>
      </c>
      <c r="I809" s="459"/>
      <c r="J809" s="459"/>
      <c r="K809" s="459" t="s">
        <v>265</v>
      </c>
      <c r="L809" s="459"/>
      <c r="M809" s="528" t="str">
        <f t="shared" si="12"/>
        <v/>
      </c>
    </row>
    <row r="810" spans="1:13">
      <c r="A810" s="448" t="s">
        <v>647</v>
      </c>
      <c r="B810" s="448" t="s">
        <v>648</v>
      </c>
      <c r="C810" s="459" t="s">
        <v>50</v>
      </c>
      <c r="D810" s="459"/>
      <c r="E810" s="459" t="s">
        <v>1668</v>
      </c>
      <c r="F810" s="459"/>
      <c r="G810" s="984" t="s">
        <v>642</v>
      </c>
      <c r="H810" s="459" t="s">
        <v>1665</v>
      </c>
      <c r="I810" s="459"/>
      <c r="J810" s="459"/>
      <c r="K810" s="459" t="s">
        <v>265</v>
      </c>
      <c r="L810" s="459"/>
      <c r="M810" s="528" t="str">
        <f t="shared" si="12"/>
        <v/>
      </c>
    </row>
    <row r="811" spans="1:13">
      <c r="A811" s="448" t="s">
        <v>647</v>
      </c>
      <c r="B811" s="448" t="s">
        <v>648</v>
      </c>
      <c r="C811" s="459" t="s">
        <v>50</v>
      </c>
      <c r="D811" s="459"/>
      <c r="E811" s="459" t="s">
        <v>1669</v>
      </c>
      <c r="F811" s="459"/>
      <c r="G811" s="984" t="s">
        <v>642</v>
      </c>
      <c r="H811" s="459" t="s">
        <v>1665</v>
      </c>
      <c r="I811" s="459"/>
      <c r="J811" s="459"/>
      <c r="K811" s="459" t="s">
        <v>265</v>
      </c>
      <c r="L811" s="459"/>
      <c r="M811" s="528" t="str">
        <f t="shared" si="12"/>
        <v/>
      </c>
    </row>
    <row r="812" spans="1:13">
      <c r="A812" s="448" t="s">
        <v>647</v>
      </c>
      <c r="B812" s="448" t="s">
        <v>648</v>
      </c>
      <c r="C812" s="459" t="s">
        <v>50</v>
      </c>
      <c r="D812" s="459"/>
      <c r="E812" s="459" t="s">
        <v>1670</v>
      </c>
      <c r="F812" s="459"/>
      <c r="G812" s="984" t="s">
        <v>642</v>
      </c>
      <c r="H812" s="459" t="s">
        <v>1665</v>
      </c>
      <c r="I812" s="459"/>
      <c r="J812" s="459"/>
      <c r="K812" s="459" t="s">
        <v>265</v>
      </c>
      <c r="L812" s="459"/>
      <c r="M812" s="528" t="str">
        <f t="shared" si="12"/>
        <v/>
      </c>
    </row>
    <row r="813" spans="1:13">
      <c r="A813" s="448" t="s">
        <v>647</v>
      </c>
      <c r="B813" s="448" t="s">
        <v>648</v>
      </c>
      <c r="C813" s="459" t="s">
        <v>50</v>
      </c>
      <c r="D813" s="459"/>
      <c r="E813" s="459" t="s">
        <v>1671</v>
      </c>
      <c r="F813" s="459"/>
      <c r="G813" s="984" t="s">
        <v>642</v>
      </c>
      <c r="H813" s="459" t="s">
        <v>1665</v>
      </c>
      <c r="I813" s="459"/>
      <c r="J813" s="459"/>
      <c r="K813" s="459" t="s">
        <v>265</v>
      </c>
      <c r="L813" s="459"/>
      <c r="M813" s="528" t="str">
        <f t="shared" si="12"/>
        <v/>
      </c>
    </row>
    <row r="814" spans="1:13">
      <c r="A814" s="448" t="s">
        <v>647</v>
      </c>
      <c r="B814" s="448" t="s">
        <v>648</v>
      </c>
      <c r="C814" s="459" t="s">
        <v>50</v>
      </c>
      <c r="D814" s="459"/>
      <c r="E814" s="459" t="s">
        <v>1672</v>
      </c>
      <c r="F814" s="459"/>
      <c r="G814" s="984" t="s">
        <v>642</v>
      </c>
      <c r="H814" s="459" t="s">
        <v>1665</v>
      </c>
      <c r="I814" s="459"/>
      <c r="J814" s="459"/>
      <c r="K814" s="459" t="s">
        <v>265</v>
      </c>
      <c r="L814" s="459"/>
      <c r="M814" s="528" t="str">
        <f t="shared" si="12"/>
        <v/>
      </c>
    </row>
    <row r="815" spans="1:13">
      <c r="A815" s="448" t="s">
        <v>647</v>
      </c>
      <c r="B815" s="448" t="s">
        <v>648</v>
      </c>
      <c r="C815" s="459" t="s">
        <v>50</v>
      </c>
      <c r="D815" s="459"/>
      <c r="E815" s="459" t="s">
        <v>1673</v>
      </c>
      <c r="F815" s="459"/>
      <c r="G815" s="984" t="s">
        <v>642</v>
      </c>
      <c r="H815" s="459" t="s">
        <v>1665</v>
      </c>
      <c r="I815" s="459"/>
      <c r="J815" s="459"/>
      <c r="K815" s="459" t="s">
        <v>265</v>
      </c>
      <c r="L815" s="459"/>
      <c r="M815" s="528" t="str">
        <f t="shared" si="12"/>
        <v/>
      </c>
    </row>
    <row r="816" spans="1:13">
      <c r="A816" s="448" t="s">
        <v>647</v>
      </c>
      <c r="B816" s="448" t="s">
        <v>648</v>
      </c>
      <c r="C816" s="459" t="s">
        <v>50</v>
      </c>
      <c r="D816" s="459"/>
      <c r="E816" s="459" t="s">
        <v>1674</v>
      </c>
      <c r="F816" s="459"/>
      <c r="G816" s="984" t="s">
        <v>642</v>
      </c>
      <c r="H816" s="459" t="s">
        <v>1665</v>
      </c>
      <c r="I816" s="459"/>
      <c r="J816" s="459"/>
      <c r="K816" s="459" t="s">
        <v>265</v>
      </c>
      <c r="L816" s="459"/>
      <c r="M816" s="528" t="str">
        <f t="shared" si="12"/>
        <v/>
      </c>
    </row>
    <row r="817" spans="1:13">
      <c r="A817" s="448" t="s">
        <v>647</v>
      </c>
      <c r="B817" s="448" t="s">
        <v>648</v>
      </c>
      <c r="C817" s="459" t="s">
        <v>50</v>
      </c>
      <c r="D817" s="459"/>
      <c r="E817" s="459" t="s">
        <v>1675</v>
      </c>
      <c r="F817" s="459"/>
      <c r="G817" s="984" t="s">
        <v>642</v>
      </c>
      <c r="H817" s="459" t="s">
        <v>1665</v>
      </c>
      <c r="I817" s="459"/>
      <c r="J817" s="459"/>
      <c r="K817" s="459" t="s">
        <v>265</v>
      </c>
      <c r="L817" s="459"/>
      <c r="M817" s="528" t="str">
        <f t="shared" si="12"/>
        <v/>
      </c>
    </row>
    <row r="818" spans="1:13">
      <c r="A818" s="448" t="s">
        <v>647</v>
      </c>
      <c r="B818" s="448" t="s">
        <v>648</v>
      </c>
      <c r="C818" s="459" t="s">
        <v>50</v>
      </c>
      <c r="D818" s="459"/>
      <c r="E818" s="459" t="s">
        <v>1676</v>
      </c>
      <c r="F818" s="459"/>
      <c r="G818" s="984" t="s">
        <v>642</v>
      </c>
      <c r="H818" s="459" t="s">
        <v>1665</v>
      </c>
      <c r="I818" s="459"/>
      <c r="J818" s="459"/>
      <c r="K818" s="459" t="s">
        <v>265</v>
      </c>
      <c r="L818" s="459"/>
      <c r="M818" s="528" t="str">
        <f t="shared" si="12"/>
        <v/>
      </c>
    </row>
    <row r="819" spans="1:13">
      <c r="A819" s="448" t="s">
        <v>647</v>
      </c>
      <c r="B819" s="448" t="s">
        <v>648</v>
      </c>
      <c r="C819" s="459" t="s">
        <v>50</v>
      </c>
      <c r="D819" s="459"/>
      <c r="E819" s="459" t="s">
        <v>1677</v>
      </c>
      <c r="F819" s="459"/>
      <c r="G819" s="984" t="s">
        <v>642</v>
      </c>
      <c r="H819" s="459" t="s">
        <v>1665</v>
      </c>
      <c r="I819" s="459"/>
      <c r="J819" s="459"/>
      <c r="K819" s="459" t="s">
        <v>265</v>
      </c>
      <c r="L819" s="459"/>
      <c r="M819" s="528" t="str">
        <f t="shared" si="12"/>
        <v/>
      </c>
    </row>
    <row r="820" spans="1:13" ht="12.75" thickBot="1">
      <c r="A820" s="501" t="s">
        <v>647</v>
      </c>
      <c r="B820" s="501" t="s">
        <v>648</v>
      </c>
      <c r="C820" s="452" t="s">
        <v>50</v>
      </c>
      <c r="D820" s="452"/>
      <c r="E820" s="452" t="s">
        <v>1678</v>
      </c>
      <c r="F820" s="452"/>
      <c r="G820" s="451" t="s">
        <v>642</v>
      </c>
      <c r="H820" s="452" t="s">
        <v>1665</v>
      </c>
      <c r="I820" s="452"/>
      <c r="J820" s="452"/>
      <c r="K820" s="452" t="s">
        <v>265</v>
      </c>
      <c r="L820" s="452"/>
      <c r="M820" s="528" t="str">
        <f t="shared" si="12"/>
        <v/>
      </c>
    </row>
    <row r="821" spans="1:13" ht="12.75" thickTop="1">
      <c r="A821" s="982" t="s">
        <v>637</v>
      </c>
      <c r="B821" s="982" t="s">
        <v>638</v>
      </c>
      <c r="C821" s="446" t="s">
        <v>406</v>
      </c>
      <c r="D821" s="446" t="s">
        <v>1679</v>
      </c>
      <c r="E821" s="446" t="s">
        <v>1680</v>
      </c>
      <c r="F821" s="446" t="s">
        <v>406</v>
      </c>
      <c r="G821" s="983" t="s">
        <v>642</v>
      </c>
      <c r="H821" s="460" t="s">
        <v>1681</v>
      </c>
      <c r="I821" s="983" t="s">
        <v>682</v>
      </c>
      <c r="J821" s="446" t="s">
        <v>645</v>
      </c>
      <c r="K821" s="447" t="s">
        <v>265</v>
      </c>
      <c r="L821" s="446" t="s">
        <v>646</v>
      </c>
      <c r="M821" s="528" t="str">
        <f t="shared" si="12"/>
        <v/>
      </c>
    </row>
    <row r="822" spans="1:13">
      <c r="A822" s="448" t="s">
        <v>647</v>
      </c>
      <c r="B822" s="448" t="s">
        <v>648</v>
      </c>
      <c r="C822" s="459" t="s">
        <v>406</v>
      </c>
      <c r="D822" s="459"/>
      <c r="E822" s="459" t="s">
        <v>1683</v>
      </c>
      <c r="F822" s="459"/>
      <c r="G822" s="984" t="s">
        <v>642</v>
      </c>
      <c r="H822" s="459" t="s">
        <v>1681</v>
      </c>
      <c r="I822" s="459"/>
      <c r="J822" s="459"/>
      <c r="K822" s="459" t="s">
        <v>265</v>
      </c>
      <c r="L822" s="459"/>
      <c r="M822" s="528" t="str">
        <f t="shared" si="12"/>
        <v/>
      </c>
    </row>
    <row r="823" spans="1:13">
      <c r="A823" s="448" t="s">
        <v>647</v>
      </c>
      <c r="B823" s="448" t="s">
        <v>648</v>
      </c>
      <c r="C823" s="459" t="s">
        <v>406</v>
      </c>
      <c r="D823" s="459"/>
      <c r="E823" s="459" t="s">
        <v>1684</v>
      </c>
      <c r="F823" s="459"/>
      <c r="G823" s="984" t="s">
        <v>642</v>
      </c>
      <c r="H823" s="459" t="s">
        <v>1681</v>
      </c>
      <c r="I823" s="459"/>
      <c r="J823" s="459"/>
      <c r="K823" s="459" t="s">
        <v>265</v>
      </c>
      <c r="L823" s="459"/>
      <c r="M823" s="528" t="str">
        <f t="shared" si="12"/>
        <v/>
      </c>
    </row>
    <row r="824" spans="1:13">
      <c r="A824" s="448" t="s">
        <v>647</v>
      </c>
      <c r="B824" s="448" t="s">
        <v>648</v>
      </c>
      <c r="C824" s="459" t="s">
        <v>406</v>
      </c>
      <c r="D824" s="459"/>
      <c r="E824" s="459" t="s">
        <v>1685</v>
      </c>
      <c r="F824" s="459"/>
      <c r="G824" s="984" t="s">
        <v>642</v>
      </c>
      <c r="H824" s="459" t="s">
        <v>1681</v>
      </c>
      <c r="I824" s="459"/>
      <c r="J824" s="459"/>
      <c r="K824" s="459" t="s">
        <v>265</v>
      </c>
      <c r="L824" s="459"/>
      <c r="M824" s="528" t="str">
        <f t="shared" si="12"/>
        <v/>
      </c>
    </row>
    <row r="825" spans="1:13">
      <c r="A825" s="448" t="s">
        <v>647</v>
      </c>
      <c r="B825" s="448" t="s">
        <v>648</v>
      </c>
      <c r="C825" s="459" t="s">
        <v>406</v>
      </c>
      <c r="D825" s="459"/>
      <c r="E825" s="459" t="s">
        <v>1686</v>
      </c>
      <c r="F825" s="459"/>
      <c r="G825" s="984" t="s">
        <v>642</v>
      </c>
      <c r="H825" s="459" t="s">
        <v>1681</v>
      </c>
      <c r="I825" s="459"/>
      <c r="J825" s="459"/>
      <c r="K825" s="459" t="s">
        <v>265</v>
      </c>
      <c r="L825" s="459"/>
      <c r="M825" s="528" t="str">
        <f t="shared" si="12"/>
        <v/>
      </c>
    </row>
    <row r="826" spans="1:13">
      <c r="A826" s="448" t="s">
        <v>647</v>
      </c>
      <c r="B826" s="448" t="s">
        <v>648</v>
      </c>
      <c r="C826" s="459" t="s">
        <v>406</v>
      </c>
      <c r="D826" s="459"/>
      <c r="E826" s="459" t="s">
        <v>1687</v>
      </c>
      <c r="F826" s="459"/>
      <c r="G826" s="984" t="s">
        <v>642</v>
      </c>
      <c r="H826" s="459" t="s">
        <v>1681</v>
      </c>
      <c r="I826" s="459"/>
      <c r="J826" s="459"/>
      <c r="K826" s="459" t="s">
        <v>265</v>
      </c>
      <c r="L826" s="459"/>
      <c r="M826" s="528" t="str">
        <f t="shared" si="12"/>
        <v/>
      </c>
    </row>
    <row r="827" spans="1:13">
      <c r="A827" s="448" t="s">
        <v>647</v>
      </c>
      <c r="B827" s="448" t="s">
        <v>648</v>
      </c>
      <c r="C827" s="459" t="s">
        <v>406</v>
      </c>
      <c r="D827" s="459"/>
      <c r="E827" s="459" t="s">
        <v>1688</v>
      </c>
      <c r="F827" s="459"/>
      <c r="G827" s="984" t="s">
        <v>642</v>
      </c>
      <c r="H827" s="459" t="s">
        <v>1681</v>
      </c>
      <c r="I827" s="459"/>
      <c r="J827" s="459"/>
      <c r="K827" s="459" t="s">
        <v>265</v>
      </c>
      <c r="L827" s="459"/>
      <c r="M827" s="528" t="str">
        <f t="shared" si="12"/>
        <v/>
      </c>
    </row>
    <row r="828" spans="1:13">
      <c r="A828" s="448" t="s">
        <v>647</v>
      </c>
      <c r="B828" s="448" t="s">
        <v>648</v>
      </c>
      <c r="C828" s="459" t="s">
        <v>406</v>
      </c>
      <c r="D828" s="459"/>
      <c r="E828" s="459" t="s">
        <v>1689</v>
      </c>
      <c r="F828" s="459"/>
      <c r="G828" s="984" t="s">
        <v>642</v>
      </c>
      <c r="H828" s="459" t="s">
        <v>1681</v>
      </c>
      <c r="I828" s="459"/>
      <c r="J828" s="459"/>
      <c r="K828" s="459" t="s">
        <v>265</v>
      </c>
      <c r="L828" s="459"/>
      <c r="M828" s="528" t="str">
        <f t="shared" si="12"/>
        <v/>
      </c>
    </row>
    <row r="829" spans="1:13">
      <c r="A829" s="448" t="s">
        <v>647</v>
      </c>
      <c r="B829" s="448" t="s">
        <v>648</v>
      </c>
      <c r="C829" s="459" t="s">
        <v>406</v>
      </c>
      <c r="D829" s="459"/>
      <c r="E829" s="459" t="s">
        <v>1690</v>
      </c>
      <c r="F829" s="459"/>
      <c r="G829" s="984" t="s">
        <v>642</v>
      </c>
      <c r="H829" s="459" t="s">
        <v>1681</v>
      </c>
      <c r="I829" s="459"/>
      <c r="J829" s="459"/>
      <c r="K829" s="459" t="s">
        <v>265</v>
      </c>
      <c r="L829" s="459"/>
      <c r="M829" s="528" t="str">
        <f t="shared" si="12"/>
        <v/>
      </c>
    </row>
    <row r="830" spans="1:13">
      <c r="A830" s="448" t="s">
        <v>647</v>
      </c>
      <c r="B830" s="448" t="s">
        <v>648</v>
      </c>
      <c r="C830" s="459" t="s">
        <v>406</v>
      </c>
      <c r="D830" s="459"/>
      <c r="E830" s="459" t="s">
        <v>1691</v>
      </c>
      <c r="F830" s="459"/>
      <c r="G830" s="984" t="s">
        <v>642</v>
      </c>
      <c r="H830" s="459" t="s">
        <v>1681</v>
      </c>
      <c r="I830" s="459"/>
      <c r="J830" s="459"/>
      <c r="K830" s="459" t="s">
        <v>265</v>
      </c>
      <c r="L830" s="459"/>
      <c r="M830" s="528" t="str">
        <f t="shared" si="12"/>
        <v/>
      </c>
    </row>
    <row r="831" spans="1:13">
      <c r="A831" s="448" t="s">
        <v>647</v>
      </c>
      <c r="B831" s="448" t="s">
        <v>648</v>
      </c>
      <c r="C831" s="459" t="s">
        <v>406</v>
      </c>
      <c r="D831" s="459"/>
      <c r="E831" s="459" t="s">
        <v>1692</v>
      </c>
      <c r="F831" s="459"/>
      <c r="G831" s="984" t="s">
        <v>642</v>
      </c>
      <c r="H831" s="459" t="s">
        <v>1681</v>
      </c>
      <c r="I831" s="459"/>
      <c r="J831" s="459"/>
      <c r="K831" s="459" t="s">
        <v>265</v>
      </c>
      <c r="L831" s="459"/>
      <c r="M831" s="528" t="str">
        <f t="shared" si="12"/>
        <v/>
      </c>
    </row>
    <row r="832" spans="1:13">
      <c r="A832" s="448" t="s">
        <v>647</v>
      </c>
      <c r="B832" s="448" t="s">
        <v>648</v>
      </c>
      <c r="C832" s="459" t="s">
        <v>406</v>
      </c>
      <c r="D832" s="459"/>
      <c r="E832" s="459" t="s">
        <v>1693</v>
      </c>
      <c r="F832" s="459"/>
      <c r="G832" s="984" t="s">
        <v>642</v>
      </c>
      <c r="H832" s="459" t="s">
        <v>1681</v>
      </c>
      <c r="I832" s="459"/>
      <c r="J832" s="459"/>
      <c r="K832" s="459" t="s">
        <v>265</v>
      </c>
      <c r="L832" s="459"/>
      <c r="M832" s="528" t="str">
        <f t="shared" si="12"/>
        <v/>
      </c>
    </row>
    <row r="833" spans="1:13" ht="12.75" thickBot="1">
      <c r="A833" s="501" t="s">
        <v>647</v>
      </c>
      <c r="B833" s="501" t="s">
        <v>648</v>
      </c>
      <c r="C833" s="452" t="s">
        <v>406</v>
      </c>
      <c r="D833" s="452"/>
      <c r="E833" s="452" t="s">
        <v>1694</v>
      </c>
      <c r="F833" s="452"/>
      <c r="G833" s="451" t="s">
        <v>642</v>
      </c>
      <c r="H833" s="452" t="s">
        <v>1681</v>
      </c>
      <c r="I833" s="452"/>
      <c r="J833" s="452"/>
      <c r="K833" s="452" t="s">
        <v>265</v>
      </c>
      <c r="L833" s="452"/>
      <c r="M833" s="528" t="str">
        <f t="shared" si="12"/>
        <v/>
      </c>
    </row>
    <row r="834" spans="1:13" ht="12.75" thickTop="1">
      <c r="A834" s="982" t="s">
        <v>637</v>
      </c>
      <c r="B834" s="982" t="s">
        <v>638</v>
      </c>
      <c r="C834" s="446" t="s">
        <v>404</v>
      </c>
      <c r="D834" s="446" t="s">
        <v>1695</v>
      </c>
      <c r="E834" s="446" t="s">
        <v>1696</v>
      </c>
      <c r="F834" s="446" t="s">
        <v>404</v>
      </c>
      <c r="G834" s="983" t="s">
        <v>642</v>
      </c>
      <c r="H834" s="460" t="s">
        <v>1697</v>
      </c>
      <c r="I834" s="983" t="s">
        <v>682</v>
      </c>
      <c r="J834" s="446" t="s">
        <v>645</v>
      </c>
      <c r="K834" s="447" t="s">
        <v>265</v>
      </c>
      <c r="L834" s="446" t="s">
        <v>646</v>
      </c>
      <c r="M834" s="528" t="str">
        <f t="shared" si="12"/>
        <v/>
      </c>
    </row>
    <row r="835" spans="1:13">
      <c r="A835" s="448" t="s">
        <v>647</v>
      </c>
      <c r="B835" s="448" t="s">
        <v>648</v>
      </c>
      <c r="C835" s="459" t="s">
        <v>404</v>
      </c>
      <c r="D835" s="459"/>
      <c r="E835" s="459" t="s">
        <v>1699</v>
      </c>
      <c r="F835" s="459"/>
      <c r="G835" s="984" t="s">
        <v>642</v>
      </c>
      <c r="H835" s="459" t="s">
        <v>1697</v>
      </c>
      <c r="I835" s="459"/>
      <c r="J835" s="459"/>
      <c r="K835" s="459" t="s">
        <v>265</v>
      </c>
      <c r="L835" s="459"/>
      <c r="M835" s="528" t="str">
        <f t="shared" ref="M835:M898" si="13">IF(RIGHT(TEXT(E835,""),4)="ACT1","Remove","")</f>
        <v/>
      </c>
    </row>
    <row r="836" spans="1:13">
      <c r="A836" s="448" t="s">
        <v>647</v>
      </c>
      <c r="B836" s="448" t="s">
        <v>648</v>
      </c>
      <c r="C836" s="459" t="s">
        <v>404</v>
      </c>
      <c r="D836" s="459"/>
      <c r="E836" s="459" t="s">
        <v>1700</v>
      </c>
      <c r="F836" s="459"/>
      <c r="G836" s="984" t="s">
        <v>642</v>
      </c>
      <c r="H836" s="459" t="s">
        <v>1697</v>
      </c>
      <c r="I836" s="459"/>
      <c r="J836" s="459"/>
      <c r="K836" s="459" t="s">
        <v>265</v>
      </c>
      <c r="L836" s="459"/>
      <c r="M836" s="528" t="str">
        <f t="shared" si="13"/>
        <v/>
      </c>
    </row>
    <row r="837" spans="1:13">
      <c r="A837" s="448" t="s">
        <v>647</v>
      </c>
      <c r="B837" s="448" t="s">
        <v>648</v>
      </c>
      <c r="C837" s="459" t="s">
        <v>404</v>
      </c>
      <c r="D837" s="459"/>
      <c r="E837" s="459" t="s">
        <v>1701</v>
      </c>
      <c r="F837" s="459"/>
      <c r="G837" s="984" t="s">
        <v>642</v>
      </c>
      <c r="H837" s="459" t="s">
        <v>1697</v>
      </c>
      <c r="I837" s="459"/>
      <c r="J837" s="459"/>
      <c r="K837" s="459" t="s">
        <v>265</v>
      </c>
      <c r="L837" s="459"/>
      <c r="M837" s="528" t="str">
        <f t="shared" si="13"/>
        <v/>
      </c>
    </row>
    <row r="838" spans="1:13">
      <c r="A838" s="448" t="s">
        <v>647</v>
      </c>
      <c r="B838" s="448" t="s">
        <v>648</v>
      </c>
      <c r="C838" s="459" t="s">
        <v>404</v>
      </c>
      <c r="D838" s="459"/>
      <c r="E838" s="459" t="s">
        <v>1702</v>
      </c>
      <c r="F838" s="459"/>
      <c r="G838" s="984" t="s">
        <v>642</v>
      </c>
      <c r="H838" s="459" t="s">
        <v>1697</v>
      </c>
      <c r="I838" s="459"/>
      <c r="J838" s="459"/>
      <c r="K838" s="459" t="s">
        <v>265</v>
      </c>
      <c r="L838" s="459"/>
      <c r="M838" s="528" t="str">
        <f t="shared" si="13"/>
        <v/>
      </c>
    </row>
    <row r="839" spans="1:13">
      <c r="A839" s="448" t="s">
        <v>647</v>
      </c>
      <c r="B839" s="448" t="s">
        <v>648</v>
      </c>
      <c r="C839" s="459" t="s">
        <v>404</v>
      </c>
      <c r="D839" s="459"/>
      <c r="E839" s="459" t="s">
        <v>1703</v>
      </c>
      <c r="F839" s="459"/>
      <c r="G839" s="984" t="s">
        <v>642</v>
      </c>
      <c r="H839" s="459" t="s">
        <v>1697</v>
      </c>
      <c r="I839" s="459"/>
      <c r="J839" s="459"/>
      <c r="K839" s="459" t="s">
        <v>265</v>
      </c>
      <c r="L839" s="459"/>
      <c r="M839" s="528" t="str">
        <f t="shared" si="13"/>
        <v/>
      </c>
    </row>
    <row r="840" spans="1:13">
      <c r="A840" s="448" t="s">
        <v>647</v>
      </c>
      <c r="B840" s="448" t="s">
        <v>648</v>
      </c>
      <c r="C840" s="459" t="s">
        <v>404</v>
      </c>
      <c r="D840" s="459"/>
      <c r="E840" s="459" t="s">
        <v>1704</v>
      </c>
      <c r="F840" s="459"/>
      <c r="G840" s="984" t="s">
        <v>642</v>
      </c>
      <c r="H840" s="459" t="s">
        <v>1697</v>
      </c>
      <c r="I840" s="459"/>
      <c r="J840" s="459"/>
      <c r="K840" s="459" t="s">
        <v>265</v>
      </c>
      <c r="L840" s="459"/>
      <c r="M840" s="528" t="str">
        <f t="shared" si="13"/>
        <v/>
      </c>
    </row>
    <row r="841" spans="1:13">
      <c r="A841" s="448" t="s">
        <v>647</v>
      </c>
      <c r="B841" s="448" t="s">
        <v>648</v>
      </c>
      <c r="C841" s="459" t="s">
        <v>404</v>
      </c>
      <c r="D841" s="459"/>
      <c r="E841" s="459" t="s">
        <v>1705</v>
      </c>
      <c r="F841" s="459"/>
      <c r="G841" s="984" t="s">
        <v>642</v>
      </c>
      <c r="H841" s="459" t="s">
        <v>1697</v>
      </c>
      <c r="I841" s="459"/>
      <c r="J841" s="459"/>
      <c r="K841" s="459" t="s">
        <v>265</v>
      </c>
      <c r="L841" s="459"/>
      <c r="M841" s="528" t="str">
        <f t="shared" si="13"/>
        <v/>
      </c>
    </row>
    <row r="842" spans="1:13">
      <c r="A842" s="448" t="s">
        <v>647</v>
      </c>
      <c r="B842" s="448" t="s">
        <v>648</v>
      </c>
      <c r="C842" s="459" t="s">
        <v>404</v>
      </c>
      <c r="D842" s="459"/>
      <c r="E842" s="459" t="s">
        <v>1706</v>
      </c>
      <c r="F842" s="459"/>
      <c r="G842" s="984" t="s">
        <v>642</v>
      </c>
      <c r="H842" s="459" t="s">
        <v>1697</v>
      </c>
      <c r="I842" s="459"/>
      <c r="J842" s="459"/>
      <c r="K842" s="459" t="s">
        <v>265</v>
      </c>
      <c r="L842" s="459"/>
      <c r="M842" s="528" t="str">
        <f t="shared" si="13"/>
        <v/>
      </c>
    </row>
    <row r="843" spans="1:13">
      <c r="A843" s="448" t="s">
        <v>647</v>
      </c>
      <c r="B843" s="448" t="s">
        <v>648</v>
      </c>
      <c r="C843" s="459" t="s">
        <v>404</v>
      </c>
      <c r="D843" s="459"/>
      <c r="E843" s="459" t="s">
        <v>1707</v>
      </c>
      <c r="F843" s="459"/>
      <c r="G843" s="984" t="s">
        <v>642</v>
      </c>
      <c r="H843" s="459" t="s">
        <v>1697</v>
      </c>
      <c r="I843" s="459"/>
      <c r="J843" s="459"/>
      <c r="K843" s="459" t="s">
        <v>265</v>
      </c>
      <c r="L843" s="459"/>
      <c r="M843" s="528" t="str">
        <f t="shared" si="13"/>
        <v/>
      </c>
    </row>
    <row r="844" spans="1:13">
      <c r="A844" s="448" t="s">
        <v>647</v>
      </c>
      <c r="B844" s="448" t="s">
        <v>648</v>
      </c>
      <c r="C844" s="459" t="s">
        <v>404</v>
      </c>
      <c r="D844" s="459"/>
      <c r="E844" s="459" t="s">
        <v>1708</v>
      </c>
      <c r="F844" s="459"/>
      <c r="G844" s="984" t="s">
        <v>642</v>
      </c>
      <c r="H844" s="459" t="s">
        <v>1697</v>
      </c>
      <c r="I844" s="459"/>
      <c r="J844" s="459"/>
      <c r="K844" s="459" t="s">
        <v>265</v>
      </c>
      <c r="L844" s="459"/>
      <c r="M844" s="528" t="str">
        <f t="shared" si="13"/>
        <v/>
      </c>
    </row>
    <row r="845" spans="1:13">
      <c r="A845" s="448" t="s">
        <v>647</v>
      </c>
      <c r="B845" s="448" t="s">
        <v>648</v>
      </c>
      <c r="C845" s="459" t="s">
        <v>404</v>
      </c>
      <c r="D845" s="459"/>
      <c r="E845" s="459" t="s">
        <v>1709</v>
      </c>
      <c r="F845" s="459"/>
      <c r="G845" s="984" t="s">
        <v>642</v>
      </c>
      <c r="H845" s="459" t="s">
        <v>1697</v>
      </c>
      <c r="I845" s="459"/>
      <c r="J845" s="459"/>
      <c r="K845" s="459" t="s">
        <v>265</v>
      </c>
      <c r="L845" s="459"/>
      <c r="M845" s="528" t="str">
        <f t="shared" si="13"/>
        <v/>
      </c>
    </row>
    <row r="846" spans="1:13" ht="12.75" thickBot="1">
      <c r="A846" s="501" t="s">
        <v>647</v>
      </c>
      <c r="B846" s="501" t="s">
        <v>648</v>
      </c>
      <c r="C846" s="452" t="s">
        <v>404</v>
      </c>
      <c r="D846" s="452"/>
      <c r="E846" s="452" t="s">
        <v>1710</v>
      </c>
      <c r="F846" s="452"/>
      <c r="G846" s="451" t="s">
        <v>642</v>
      </c>
      <c r="H846" s="452" t="s">
        <v>1697</v>
      </c>
      <c r="I846" s="452"/>
      <c r="J846" s="452"/>
      <c r="K846" s="452" t="s">
        <v>265</v>
      </c>
      <c r="L846" s="452"/>
      <c r="M846" s="528" t="str">
        <f t="shared" si="13"/>
        <v/>
      </c>
    </row>
    <row r="847" spans="1:13" ht="12.75" thickTop="1">
      <c r="A847" s="982" t="s">
        <v>637</v>
      </c>
      <c r="B847" s="982" t="s">
        <v>638</v>
      </c>
      <c r="C847" s="446" t="s">
        <v>375</v>
      </c>
      <c r="D847" s="446" t="s">
        <v>1711</v>
      </c>
      <c r="E847" s="446" t="s">
        <v>1712</v>
      </c>
      <c r="F847" s="446" t="s">
        <v>375</v>
      </c>
      <c r="G847" s="983" t="s">
        <v>642</v>
      </c>
      <c r="H847" s="460" t="s">
        <v>1713</v>
      </c>
      <c r="I847" s="983" t="s">
        <v>682</v>
      </c>
      <c r="J847" s="446" t="s">
        <v>645</v>
      </c>
      <c r="K847" s="447" t="s">
        <v>265</v>
      </c>
      <c r="L847" s="446" t="s">
        <v>646</v>
      </c>
      <c r="M847" s="528" t="str">
        <f t="shared" si="13"/>
        <v/>
      </c>
    </row>
    <row r="848" spans="1:13">
      <c r="A848" s="448" t="s">
        <v>647</v>
      </c>
      <c r="B848" s="448" t="s">
        <v>648</v>
      </c>
      <c r="C848" s="459" t="s">
        <v>375</v>
      </c>
      <c r="D848" s="459"/>
      <c r="E848" s="459" t="s">
        <v>1715</v>
      </c>
      <c r="F848" s="459"/>
      <c r="G848" s="984" t="s">
        <v>642</v>
      </c>
      <c r="H848" s="459" t="s">
        <v>1713</v>
      </c>
      <c r="I848" s="459"/>
      <c r="J848" s="459"/>
      <c r="K848" s="459" t="s">
        <v>265</v>
      </c>
      <c r="L848" s="459"/>
      <c r="M848" s="528" t="str">
        <f t="shared" si="13"/>
        <v/>
      </c>
    </row>
    <row r="849" spans="1:13">
      <c r="A849" s="448" t="s">
        <v>647</v>
      </c>
      <c r="B849" s="448" t="s">
        <v>648</v>
      </c>
      <c r="C849" s="459" t="s">
        <v>375</v>
      </c>
      <c r="D849" s="459"/>
      <c r="E849" s="459" t="s">
        <v>1716</v>
      </c>
      <c r="F849" s="459"/>
      <c r="G849" s="984" t="s">
        <v>642</v>
      </c>
      <c r="H849" s="459" t="s">
        <v>1713</v>
      </c>
      <c r="I849" s="459"/>
      <c r="J849" s="459"/>
      <c r="K849" s="459" t="s">
        <v>265</v>
      </c>
      <c r="L849" s="459"/>
      <c r="M849" s="528" t="str">
        <f t="shared" si="13"/>
        <v/>
      </c>
    </row>
    <row r="850" spans="1:13">
      <c r="A850" s="448" t="s">
        <v>647</v>
      </c>
      <c r="B850" s="448" t="s">
        <v>648</v>
      </c>
      <c r="C850" s="459" t="s">
        <v>375</v>
      </c>
      <c r="D850" s="459"/>
      <c r="E850" s="459" t="s">
        <v>1717</v>
      </c>
      <c r="F850" s="459"/>
      <c r="G850" s="984" t="s">
        <v>642</v>
      </c>
      <c r="H850" s="459" t="s">
        <v>1713</v>
      </c>
      <c r="I850" s="459"/>
      <c r="J850" s="459"/>
      <c r="K850" s="459" t="s">
        <v>265</v>
      </c>
      <c r="L850" s="459"/>
      <c r="M850" s="528" t="str">
        <f t="shared" si="13"/>
        <v/>
      </c>
    </row>
    <row r="851" spans="1:13">
      <c r="A851" s="448" t="s">
        <v>647</v>
      </c>
      <c r="B851" s="448" t="s">
        <v>648</v>
      </c>
      <c r="C851" s="459" t="s">
        <v>375</v>
      </c>
      <c r="D851" s="459"/>
      <c r="E851" s="459" t="s">
        <v>1718</v>
      </c>
      <c r="F851" s="459"/>
      <c r="G851" s="984" t="s">
        <v>642</v>
      </c>
      <c r="H851" s="459" t="s">
        <v>1713</v>
      </c>
      <c r="I851" s="459"/>
      <c r="J851" s="459"/>
      <c r="K851" s="459" t="s">
        <v>265</v>
      </c>
      <c r="L851" s="459"/>
      <c r="M851" s="528" t="str">
        <f t="shared" si="13"/>
        <v/>
      </c>
    </row>
    <row r="852" spans="1:13">
      <c r="A852" s="448" t="s">
        <v>647</v>
      </c>
      <c r="B852" s="448" t="s">
        <v>648</v>
      </c>
      <c r="C852" s="459" t="s">
        <v>375</v>
      </c>
      <c r="D852" s="459"/>
      <c r="E852" s="459" t="s">
        <v>1719</v>
      </c>
      <c r="F852" s="459"/>
      <c r="G852" s="984" t="s">
        <v>642</v>
      </c>
      <c r="H852" s="459" t="s">
        <v>1713</v>
      </c>
      <c r="I852" s="459"/>
      <c r="J852" s="459"/>
      <c r="K852" s="459" t="s">
        <v>265</v>
      </c>
      <c r="L852" s="459"/>
      <c r="M852" s="528" t="str">
        <f t="shared" si="13"/>
        <v/>
      </c>
    </row>
    <row r="853" spans="1:13">
      <c r="A853" s="448" t="s">
        <v>647</v>
      </c>
      <c r="B853" s="448" t="s">
        <v>648</v>
      </c>
      <c r="C853" s="459" t="s">
        <v>375</v>
      </c>
      <c r="D853" s="459"/>
      <c r="E853" s="459" t="s">
        <v>1720</v>
      </c>
      <c r="F853" s="459"/>
      <c r="G853" s="984" t="s">
        <v>642</v>
      </c>
      <c r="H853" s="459" t="s">
        <v>1713</v>
      </c>
      <c r="I853" s="459"/>
      <c r="J853" s="459"/>
      <c r="K853" s="459" t="s">
        <v>265</v>
      </c>
      <c r="L853" s="459"/>
      <c r="M853" s="528" t="str">
        <f t="shared" si="13"/>
        <v/>
      </c>
    </row>
    <row r="854" spans="1:13">
      <c r="A854" s="448" t="s">
        <v>647</v>
      </c>
      <c r="B854" s="448" t="s">
        <v>648</v>
      </c>
      <c r="C854" s="459" t="s">
        <v>375</v>
      </c>
      <c r="D854" s="459"/>
      <c r="E854" s="459" t="s">
        <v>1721</v>
      </c>
      <c r="F854" s="459"/>
      <c r="G854" s="984" t="s">
        <v>642</v>
      </c>
      <c r="H854" s="459" t="s">
        <v>1713</v>
      </c>
      <c r="I854" s="459"/>
      <c r="J854" s="459"/>
      <c r="K854" s="459" t="s">
        <v>265</v>
      </c>
      <c r="L854" s="459"/>
      <c r="M854" s="528" t="str">
        <f t="shared" si="13"/>
        <v/>
      </c>
    </row>
    <row r="855" spans="1:13">
      <c r="A855" s="448" t="s">
        <v>647</v>
      </c>
      <c r="B855" s="448" t="s">
        <v>648</v>
      </c>
      <c r="C855" s="459" t="s">
        <v>375</v>
      </c>
      <c r="D855" s="459"/>
      <c r="E855" s="459" t="s">
        <v>1722</v>
      </c>
      <c r="F855" s="459"/>
      <c r="G855" s="984" t="s">
        <v>642</v>
      </c>
      <c r="H855" s="459" t="s">
        <v>1713</v>
      </c>
      <c r="I855" s="459"/>
      <c r="J855" s="459"/>
      <c r="K855" s="459" t="s">
        <v>265</v>
      </c>
      <c r="L855" s="459"/>
      <c r="M855" s="528" t="str">
        <f t="shared" si="13"/>
        <v/>
      </c>
    </row>
    <row r="856" spans="1:13">
      <c r="A856" s="448" t="s">
        <v>647</v>
      </c>
      <c r="B856" s="448" t="s">
        <v>648</v>
      </c>
      <c r="C856" s="459" t="s">
        <v>375</v>
      </c>
      <c r="D856" s="459"/>
      <c r="E856" s="459" t="s">
        <v>1723</v>
      </c>
      <c r="F856" s="459"/>
      <c r="G856" s="984" t="s">
        <v>642</v>
      </c>
      <c r="H856" s="459" t="s">
        <v>1713</v>
      </c>
      <c r="I856" s="459"/>
      <c r="J856" s="459"/>
      <c r="K856" s="459" t="s">
        <v>265</v>
      </c>
      <c r="L856" s="459"/>
      <c r="M856" s="528" t="str">
        <f t="shared" si="13"/>
        <v/>
      </c>
    </row>
    <row r="857" spans="1:13">
      <c r="A857" s="448" t="s">
        <v>647</v>
      </c>
      <c r="B857" s="448" t="s">
        <v>648</v>
      </c>
      <c r="C857" s="459" t="s">
        <v>375</v>
      </c>
      <c r="D857" s="459"/>
      <c r="E857" s="459" t="s">
        <v>1724</v>
      </c>
      <c r="F857" s="459"/>
      <c r="G857" s="984" t="s">
        <v>642</v>
      </c>
      <c r="H857" s="459" t="s">
        <v>1713</v>
      </c>
      <c r="I857" s="459"/>
      <c r="J857" s="459"/>
      <c r="K857" s="459" t="s">
        <v>265</v>
      </c>
      <c r="L857" s="459"/>
      <c r="M857" s="528" t="str">
        <f t="shared" si="13"/>
        <v/>
      </c>
    </row>
    <row r="858" spans="1:13">
      <c r="A858" s="448" t="s">
        <v>647</v>
      </c>
      <c r="B858" s="448" t="s">
        <v>648</v>
      </c>
      <c r="C858" s="459" t="s">
        <v>375</v>
      </c>
      <c r="D858" s="459"/>
      <c r="E858" s="459" t="s">
        <v>1725</v>
      </c>
      <c r="F858" s="459"/>
      <c r="G858" s="984" t="s">
        <v>642</v>
      </c>
      <c r="H858" s="459" t="s">
        <v>1713</v>
      </c>
      <c r="I858" s="459"/>
      <c r="J858" s="459"/>
      <c r="K858" s="459" t="s">
        <v>265</v>
      </c>
      <c r="L858" s="459"/>
      <c r="M858" s="528" t="str">
        <f t="shared" si="13"/>
        <v/>
      </c>
    </row>
    <row r="859" spans="1:13" ht="12.75" thickBot="1">
      <c r="A859" s="501" t="s">
        <v>647</v>
      </c>
      <c r="B859" s="501" t="s">
        <v>648</v>
      </c>
      <c r="C859" s="452" t="s">
        <v>375</v>
      </c>
      <c r="D859" s="452"/>
      <c r="E859" s="452" t="s">
        <v>1726</v>
      </c>
      <c r="F859" s="452"/>
      <c r="G859" s="451" t="s">
        <v>642</v>
      </c>
      <c r="H859" s="452" t="s">
        <v>1713</v>
      </c>
      <c r="I859" s="452"/>
      <c r="J859" s="452"/>
      <c r="K859" s="452" t="s">
        <v>265</v>
      </c>
      <c r="L859" s="452"/>
      <c r="M859" s="528" t="str">
        <f t="shared" si="13"/>
        <v/>
      </c>
    </row>
    <row r="860" spans="1:13" ht="12.75" thickTop="1">
      <c r="A860" s="982" t="s">
        <v>637</v>
      </c>
      <c r="B860" s="982" t="s">
        <v>638</v>
      </c>
      <c r="C860" s="459" t="s">
        <v>9907</v>
      </c>
      <c r="D860" s="512" t="s">
        <v>1743</v>
      </c>
      <c r="E860" s="512" t="s">
        <v>1744</v>
      </c>
      <c r="F860" s="512" t="s">
        <v>10428</v>
      </c>
      <c r="G860" s="983" t="s">
        <v>642</v>
      </c>
      <c r="H860" s="460" t="s">
        <v>1745</v>
      </c>
      <c r="I860" s="983" t="s">
        <v>682</v>
      </c>
      <c r="J860" s="446" t="s">
        <v>645</v>
      </c>
      <c r="K860" s="447" t="s">
        <v>265</v>
      </c>
      <c r="L860" s="446" t="s">
        <v>646</v>
      </c>
      <c r="M860" s="528" t="s">
        <v>10424</v>
      </c>
    </row>
    <row r="861" spans="1:13">
      <c r="A861" s="448" t="s">
        <v>647</v>
      </c>
      <c r="B861" s="448" t="s">
        <v>648</v>
      </c>
      <c r="C861" s="459" t="s">
        <v>9907</v>
      </c>
      <c r="D861" s="513"/>
      <c r="E861" s="513" t="s">
        <v>1747</v>
      </c>
      <c r="F861" s="513"/>
      <c r="G861" s="984" t="s">
        <v>642</v>
      </c>
      <c r="H861" s="459" t="s">
        <v>1745</v>
      </c>
      <c r="I861" s="459"/>
      <c r="J861" s="459"/>
      <c r="K861" s="459" t="s">
        <v>265</v>
      </c>
      <c r="L861" s="459"/>
      <c r="M861" s="528" t="str">
        <f t="shared" si="13"/>
        <v/>
      </c>
    </row>
    <row r="862" spans="1:13">
      <c r="A862" s="448" t="s">
        <v>647</v>
      </c>
      <c r="B862" s="448" t="s">
        <v>648</v>
      </c>
      <c r="C862" s="459" t="s">
        <v>9907</v>
      </c>
      <c r="D862" s="513"/>
      <c r="E862" s="513" t="s">
        <v>1748</v>
      </c>
      <c r="F862" s="513"/>
      <c r="G862" s="984" t="s">
        <v>642</v>
      </c>
      <c r="H862" s="459" t="s">
        <v>1745</v>
      </c>
      <c r="I862" s="459"/>
      <c r="J862" s="459"/>
      <c r="K862" s="459" t="s">
        <v>265</v>
      </c>
      <c r="L862" s="459"/>
      <c r="M862" s="528" t="str">
        <f t="shared" si="13"/>
        <v/>
      </c>
    </row>
    <row r="863" spans="1:13">
      <c r="A863" s="448" t="s">
        <v>647</v>
      </c>
      <c r="B863" s="448" t="s">
        <v>648</v>
      </c>
      <c r="C863" s="459" t="s">
        <v>9907</v>
      </c>
      <c r="D863" s="513"/>
      <c r="E863" s="513" t="s">
        <v>1749</v>
      </c>
      <c r="F863" s="513"/>
      <c r="G863" s="984" t="s">
        <v>642</v>
      </c>
      <c r="H863" s="459" t="s">
        <v>1745</v>
      </c>
      <c r="I863" s="459"/>
      <c r="J863" s="459"/>
      <c r="K863" s="459" t="s">
        <v>265</v>
      </c>
      <c r="L863" s="459"/>
      <c r="M863" s="528" t="str">
        <f t="shared" si="13"/>
        <v/>
      </c>
    </row>
    <row r="864" spans="1:13">
      <c r="A864" s="448" t="s">
        <v>647</v>
      </c>
      <c r="B864" s="448" t="s">
        <v>648</v>
      </c>
      <c r="C864" s="459" t="s">
        <v>9907</v>
      </c>
      <c r="D864" s="513"/>
      <c r="E864" s="513" t="s">
        <v>1750</v>
      </c>
      <c r="F864" s="513"/>
      <c r="G864" s="984" t="s">
        <v>642</v>
      </c>
      <c r="H864" s="459" t="s">
        <v>1745</v>
      </c>
      <c r="I864" s="459"/>
      <c r="J864" s="459"/>
      <c r="K864" s="459" t="s">
        <v>265</v>
      </c>
      <c r="L864" s="459"/>
      <c r="M864" s="528" t="str">
        <f t="shared" si="13"/>
        <v/>
      </c>
    </row>
    <row r="865" spans="1:13">
      <c r="A865" s="448" t="s">
        <v>647</v>
      </c>
      <c r="B865" s="448" t="s">
        <v>648</v>
      </c>
      <c r="C865" s="459" t="s">
        <v>9907</v>
      </c>
      <c r="D865" s="513"/>
      <c r="E865" s="513" t="s">
        <v>1751</v>
      </c>
      <c r="F865" s="513"/>
      <c r="G865" s="984" t="s">
        <v>642</v>
      </c>
      <c r="H865" s="459" t="s">
        <v>1745</v>
      </c>
      <c r="I865" s="459"/>
      <c r="J865" s="459"/>
      <c r="K865" s="459" t="s">
        <v>265</v>
      </c>
      <c r="L865" s="459"/>
      <c r="M865" s="528" t="str">
        <f t="shared" si="13"/>
        <v/>
      </c>
    </row>
    <row r="866" spans="1:13">
      <c r="A866" s="448" t="s">
        <v>647</v>
      </c>
      <c r="B866" s="448" t="s">
        <v>648</v>
      </c>
      <c r="C866" s="459" t="s">
        <v>9907</v>
      </c>
      <c r="D866" s="513"/>
      <c r="E866" s="513" t="s">
        <v>1752</v>
      </c>
      <c r="F866" s="513"/>
      <c r="G866" s="984" t="s">
        <v>642</v>
      </c>
      <c r="H866" s="459" t="s">
        <v>1745</v>
      </c>
      <c r="I866" s="459"/>
      <c r="J866" s="459"/>
      <c r="K866" s="459" t="s">
        <v>265</v>
      </c>
      <c r="L866" s="459"/>
      <c r="M866" s="528" t="str">
        <f t="shared" si="13"/>
        <v/>
      </c>
    </row>
    <row r="867" spans="1:13">
      <c r="A867" s="448" t="s">
        <v>647</v>
      </c>
      <c r="B867" s="448" t="s">
        <v>648</v>
      </c>
      <c r="C867" s="459" t="s">
        <v>9907</v>
      </c>
      <c r="D867" s="513"/>
      <c r="E867" s="513" t="s">
        <v>1753</v>
      </c>
      <c r="F867" s="513"/>
      <c r="G867" s="984" t="s">
        <v>642</v>
      </c>
      <c r="H867" s="459" t="s">
        <v>1745</v>
      </c>
      <c r="I867" s="459"/>
      <c r="J867" s="459"/>
      <c r="K867" s="459" t="s">
        <v>265</v>
      </c>
      <c r="L867" s="459"/>
      <c r="M867" s="528" t="str">
        <f t="shared" si="13"/>
        <v/>
      </c>
    </row>
    <row r="868" spans="1:13">
      <c r="A868" s="448" t="s">
        <v>647</v>
      </c>
      <c r="B868" s="448" t="s">
        <v>648</v>
      </c>
      <c r="C868" s="459" t="s">
        <v>9907</v>
      </c>
      <c r="D868" s="513"/>
      <c r="E868" s="513" t="s">
        <v>1754</v>
      </c>
      <c r="F868" s="513"/>
      <c r="G868" s="984" t="s">
        <v>642</v>
      </c>
      <c r="H868" s="459" t="s">
        <v>1745</v>
      </c>
      <c r="I868" s="459"/>
      <c r="J868" s="459"/>
      <c r="K868" s="459" t="s">
        <v>265</v>
      </c>
      <c r="L868" s="459"/>
      <c r="M868" s="528" t="str">
        <f t="shared" si="13"/>
        <v/>
      </c>
    </row>
    <row r="869" spans="1:13">
      <c r="A869" s="448" t="s">
        <v>647</v>
      </c>
      <c r="B869" s="448" t="s">
        <v>648</v>
      </c>
      <c r="C869" s="459" t="s">
        <v>9907</v>
      </c>
      <c r="D869" s="513"/>
      <c r="E869" s="513" t="s">
        <v>1755</v>
      </c>
      <c r="F869" s="513"/>
      <c r="G869" s="984" t="s">
        <v>642</v>
      </c>
      <c r="H869" s="459" t="s">
        <v>1745</v>
      </c>
      <c r="I869" s="459"/>
      <c r="J869" s="459"/>
      <c r="K869" s="459" t="s">
        <v>265</v>
      </c>
      <c r="L869" s="459"/>
      <c r="M869" s="528" t="str">
        <f t="shared" si="13"/>
        <v/>
      </c>
    </row>
    <row r="870" spans="1:13">
      <c r="A870" s="448" t="s">
        <v>647</v>
      </c>
      <c r="B870" s="448" t="s">
        <v>648</v>
      </c>
      <c r="C870" s="459" t="s">
        <v>9907</v>
      </c>
      <c r="D870" s="513"/>
      <c r="E870" s="513" t="s">
        <v>1756</v>
      </c>
      <c r="F870" s="513"/>
      <c r="G870" s="984" t="s">
        <v>642</v>
      </c>
      <c r="H870" s="459" t="s">
        <v>1745</v>
      </c>
      <c r="I870" s="459"/>
      <c r="J870" s="459"/>
      <c r="K870" s="459" t="s">
        <v>265</v>
      </c>
      <c r="L870" s="459"/>
      <c r="M870" s="528" t="str">
        <f t="shared" si="13"/>
        <v/>
      </c>
    </row>
    <row r="871" spans="1:13">
      <c r="A871" s="448" t="s">
        <v>647</v>
      </c>
      <c r="B871" s="448" t="s">
        <v>648</v>
      </c>
      <c r="C871" s="459" t="s">
        <v>9907</v>
      </c>
      <c r="D871" s="513"/>
      <c r="E871" s="513" t="s">
        <v>1757</v>
      </c>
      <c r="F871" s="513"/>
      <c r="G871" s="984" t="s">
        <v>642</v>
      </c>
      <c r="H871" s="459" t="s">
        <v>1745</v>
      </c>
      <c r="I871" s="459"/>
      <c r="J871" s="459"/>
      <c r="K871" s="459" t="s">
        <v>265</v>
      </c>
      <c r="L871" s="459"/>
      <c r="M871" s="528" t="str">
        <f t="shared" si="13"/>
        <v/>
      </c>
    </row>
    <row r="872" spans="1:13" ht="12.75" thickBot="1">
      <c r="A872" s="501" t="s">
        <v>647</v>
      </c>
      <c r="B872" s="501" t="s">
        <v>648</v>
      </c>
      <c r="C872" s="459" t="s">
        <v>9907</v>
      </c>
      <c r="D872" s="514"/>
      <c r="E872" s="514" t="s">
        <v>1758</v>
      </c>
      <c r="F872" s="514"/>
      <c r="G872" s="451" t="s">
        <v>642</v>
      </c>
      <c r="H872" s="452" t="s">
        <v>1745</v>
      </c>
      <c r="I872" s="452"/>
      <c r="J872" s="452"/>
      <c r="K872" s="452" t="s">
        <v>265</v>
      </c>
      <c r="L872" s="452"/>
      <c r="M872" s="528" t="str">
        <f t="shared" si="13"/>
        <v/>
      </c>
    </row>
    <row r="873" spans="1:13" ht="12.75" thickTop="1">
      <c r="A873" s="982" t="s">
        <v>637</v>
      </c>
      <c r="B873" s="982" t="s">
        <v>638</v>
      </c>
      <c r="C873" s="446" t="s">
        <v>515</v>
      </c>
      <c r="D873" s="446" t="s">
        <v>1759</v>
      </c>
      <c r="E873" s="446" t="s">
        <v>1760</v>
      </c>
      <c r="F873" s="446" t="s">
        <v>1601</v>
      </c>
      <c r="G873" s="983" t="s">
        <v>642</v>
      </c>
      <c r="H873" s="460" t="s">
        <v>1761</v>
      </c>
      <c r="I873" s="983" t="s">
        <v>682</v>
      </c>
      <c r="J873" s="446" t="s">
        <v>645</v>
      </c>
      <c r="K873" s="447" t="s">
        <v>265</v>
      </c>
      <c r="L873" s="446" t="s">
        <v>646</v>
      </c>
      <c r="M873" s="528" t="str">
        <f t="shared" si="13"/>
        <v/>
      </c>
    </row>
    <row r="874" spans="1:13">
      <c r="A874" s="448" t="s">
        <v>647</v>
      </c>
      <c r="B874" s="448" t="s">
        <v>648</v>
      </c>
      <c r="C874" s="459" t="s">
        <v>515</v>
      </c>
      <c r="D874" s="459"/>
      <c r="E874" s="459" t="s">
        <v>1763</v>
      </c>
      <c r="F874" s="459"/>
      <c r="G874" s="984" t="s">
        <v>642</v>
      </c>
      <c r="H874" s="459" t="s">
        <v>1761</v>
      </c>
      <c r="I874" s="459"/>
      <c r="J874" s="459"/>
      <c r="K874" s="459" t="s">
        <v>265</v>
      </c>
      <c r="L874" s="459"/>
      <c r="M874" s="528" t="str">
        <f t="shared" si="13"/>
        <v/>
      </c>
    </row>
    <row r="875" spans="1:13">
      <c r="A875" s="448" t="s">
        <v>647</v>
      </c>
      <c r="B875" s="448" t="s">
        <v>648</v>
      </c>
      <c r="C875" s="459" t="s">
        <v>515</v>
      </c>
      <c r="D875" s="459"/>
      <c r="E875" s="459" t="s">
        <v>1764</v>
      </c>
      <c r="F875" s="459"/>
      <c r="G875" s="984" t="s">
        <v>642</v>
      </c>
      <c r="H875" s="459" t="s">
        <v>1761</v>
      </c>
      <c r="I875" s="459"/>
      <c r="J875" s="459"/>
      <c r="K875" s="459" t="s">
        <v>265</v>
      </c>
      <c r="L875" s="459"/>
      <c r="M875" s="528" t="str">
        <f t="shared" si="13"/>
        <v/>
      </c>
    </row>
    <row r="876" spans="1:13">
      <c r="A876" s="448" t="s">
        <v>647</v>
      </c>
      <c r="B876" s="448" t="s">
        <v>648</v>
      </c>
      <c r="C876" s="459" t="s">
        <v>515</v>
      </c>
      <c r="D876" s="459"/>
      <c r="E876" s="459" t="s">
        <v>1765</v>
      </c>
      <c r="F876" s="459"/>
      <c r="G876" s="984" t="s">
        <v>642</v>
      </c>
      <c r="H876" s="459" t="s">
        <v>1761</v>
      </c>
      <c r="I876" s="459"/>
      <c r="J876" s="459"/>
      <c r="K876" s="459" t="s">
        <v>265</v>
      </c>
      <c r="L876" s="459"/>
      <c r="M876" s="528" t="str">
        <f t="shared" si="13"/>
        <v/>
      </c>
    </row>
    <row r="877" spans="1:13">
      <c r="A877" s="448" t="s">
        <v>647</v>
      </c>
      <c r="B877" s="448" t="s">
        <v>648</v>
      </c>
      <c r="C877" s="459" t="s">
        <v>515</v>
      </c>
      <c r="D877" s="459"/>
      <c r="E877" s="459" t="s">
        <v>1766</v>
      </c>
      <c r="F877" s="459"/>
      <c r="G877" s="984" t="s">
        <v>642</v>
      </c>
      <c r="H877" s="459" t="s">
        <v>1761</v>
      </c>
      <c r="I877" s="459"/>
      <c r="J877" s="459"/>
      <c r="K877" s="459" t="s">
        <v>265</v>
      </c>
      <c r="L877" s="459"/>
      <c r="M877" s="528" t="str">
        <f t="shared" si="13"/>
        <v/>
      </c>
    </row>
    <row r="878" spans="1:13">
      <c r="A878" s="448" t="s">
        <v>647</v>
      </c>
      <c r="B878" s="448" t="s">
        <v>648</v>
      </c>
      <c r="C878" s="459" t="s">
        <v>515</v>
      </c>
      <c r="D878" s="459"/>
      <c r="E878" s="459" t="s">
        <v>1767</v>
      </c>
      <c r="F878" s="459"/>
      <c r="G878" s="984" t="s">
        <v>642</v>
      </c>
      <c r="H878" s="459" t="s">
        <v>1761</v>
      </c>
      <c r="I878" s="459"/>
      <c r="J878" s="459"/>
      <c r="K878" s="459" t="s">
        <v>265</v>
      </c>
      <c r="L878" s="459"/>
      <c r="M878" s="528" t="str">
        <f t="shared" si="13"/>
        <v/>
      </c>
    </row>
    <row r="879" spans="1:13">
      <c r="A879" s="448" t="s">
        <v>647</v>
      </c>
      <c r="B879" s="448" t="s">
        <v>648</v>
      </c>
      <c r="C879" s="459" t="s">
        <v>515</v>
      </c>
      <c r="D879" s="459"/>
      <c r="E879" s="459" t="s">
        <v>1768</v>
      </c>
      <c r="F879" s="459"/>
      <c r="G879" s="984" t="s">
        <v>642</v>
      </c>
      <c r="H879" s="459" t="s">
        <v>1761</v>
      </c>
      <c r="I879" s="459"/>
      <c r="J879" s="459"/>
      <c r="K879" s="459" t="s">
        <v>265</v>
      </c>
      <c r="L879" s="459"/>
      <c r="M879" s="528" t="str">
        <f t="shared" si="13"/>
        <v/>
      </c>
    </row>
    <row r="880" spans="1:13">
      <c r="A880" s="448" t="s">
        <v>647</v>
      </c>
      <c r="B880" s="448" t="s">
        <v>648</v>
      </c>
      <c r="C880" s="459" t="s">
        <v>515</v>
      </c>
      <c r="D880" s="459"/>
      <c r="E880" s="459" t="s">
        <v>1769</v>
      </c>
      <c r="F880" s="459"/>
      <c r="G880" s="984" t="s">
        <v>642</v>
      </c>
      <c r="H880" s="459" t="s">
        <v>1761</v>
      </c>
      <c r="I880" s="459"/>
      <c r="J880" s="459"/>
      <c r="K880" s="459" t="s">
        <v>265</v>
      </c>
      <c r="L880" s="459"/>
      <c r="M880" s="528" t="str">
        <f t="shared" si="13"/>
        <v/>
      </c>
    </row>
    <row r="881" spans="1:13">
      <c r="A881" s="448" t="s">
        <v>647</v>
      </c>
      <c r="B881" s="448" t="s">
        <v>648</v>
      </c>
      <c r="C881" s="459" t="s">
        <v>515</v>
      </c>
      <c r="D881" s="459"/>
      <c r="E881" s="459" t="s">
        <v>1770</v>
      </c>
      <c r="F881" s="459"/>
      <c r="G881" s="984" t="s">
        <v>642</v>
      </c>
      <c r="H881" s="459" t="s">
        <v>1761</v>
      </c>
      <c r="I881" s="459"/>
      <c r="J881" s="459"/>
      <c r="K881" s="459" t="s">
        <v>265</v>
      </c>
      <c r="L881" s="459"/>
      <c r="M881" s="528" t="str">
        <f t="shared" si="13"/>
        <v/>
      </c>
    </row>
    <row r="882" spans="1:13">
      <c r="A882" s="448" t="s">
        <v>647</v>
      </c>
      <c r="B882" s="448" t="s">
        <v>648</v>
      </c>
      <c r="C882" s="459" t="s">
        <v>515</v>
      </c>
      <c r="D882" s="459"/>
      <c r="E882" s="459" t="s">
        <v>1771</v>
      </c>
      <c r="F882" s="459"/>
      <c r="G882" s="984" t="s">
        <v>642</v>
      </c>
      <c r="H882" s="459" t="s">
        <v>1761</v>
      </c>
      <c r="I882" s="459"/>
      <c r="J882" s="459"/>
      <c r="K882" s="459" t="s">
        <v>265</v>
      </c>
      <c r="L882" s="459"/>
      <c r="M882" s="528" t="str">
        <f t="shared" si="13"/>
        <v/>
      </c>
    </row>
    <row r="883" spans="1:13">
      <c r="A883" s="448" t="s">
        <v>647</v>
      </c>
      <c r="B883" s="448" t="s">
        <v>648</v>
      </c>
      <c r="C883" s="459" t="s">
        <v>515</v>
      </c>
      <c r="D883" s="459"/>
      <c r="E883" s="459" t="s">
        <v>1772</v>
      </c>
      <c r="F883" s="459"/>
      <c r="G883" s="984" t="s">
        <v>642</v>
      </c>
      <c r="H883" s="459" t="s">
        <v>1761</v>
      </c>
      <c r="I883" s="459"/>
      <c r="J883" s="459"/>
      <c r="K883" s="459" t="s">
        <v>265</v>
      </c>
      <c r="L883" s="459"/>
      <c r="M883" s="528" t="str">
        <f t="shared" si="13"/>
        <v/>
      </c>
    </row>
    <row r="884" spans="1:13">
      <c r="A884" s="448" t="s">
        <v>647</v>
      </c>
      <c r="B884" s="448" t="s">
        <v>648</v>
      </c>
      <c r="C884" s="459" t="s">
        <v>515</v>
      </c>
      <c r="D884" s="459"/>
      <c r="E884" s="459" t="s">
        <v>1773</v>
      </c>
      <c r="F884" s="459"/>
      <c r="G884" s="984" t="s">
        <v>642</v>
      </c>
      <c r="H884" s="459" t="s">
        <v>1761</v>
      </c>
      <c r="I884" s="459"/>
      <c r="J884" s="459"/>
      <c r="K884" s="459" t="s">
        <v>265</v>
      </c>
      <c r="L884" s="459"/>
      <c r="M884" s="528" t="str">
        <f t="shared" si="13"/>
        <v/>
      </c>
    </row>
    <row r="885" spans="1:13" ht="12.75" thickBot="1">
      <c r="A885" s="501" t="s">
        <v>647</v>
      </c>
      <c r="B885" s="501" t="s">
        <v>648</v>
      </c>
      <c r="C885" s="452" t="s">
        <v>515</v>
      </c>
      <c r="D885" s="452"/>
      <c r="E885" s="452" t="s">
        <v>1774</v>
      </c>
      <c r="F885" s="452"/>
      <c r="G885" s="451" t="s">
        <v>642</v>
      </c>
      <c r="H885" s="452" t="s">
        <v>1761</v>
      </c>
      <c r="I885" s="452"/>
      <c r="J885" s="452"/>
      <c r="K885" s="452" t="s">
        <v>265</v>
      </c>
      <c r="L885" s="452"/>
      <c r="M885" s="528" t="str">
        <f t="shared" si="13"/>
        <v/>
      </c>
    </row>
    <row r="886" spans="1:13" ht="12.75" thickTop="1">
      <c r="A886" s="982" t="s">
        <v>637</v>
      </c>
      <c r="B886" s="982" t="s">
        <v>638</v>
      </c>
      <c r="C886" s="446" t="s">
        <v>54</v>
      </c>
      <c r="D886" s="446" t="s">
        <v>1775</v>
      </c>
      <c r="E886" s="446" t="s">
        <v>1776</v>
      </c>
      <c r="F886" s="446" t="s">
        <v>54</v>
      </c>
      <c r="G886" s="983" t="s">
        <v>642</v>
      </c>
      <c r="H886" s="460" t="s">
        <v>1777</v>
      </c>
      <c r="I886" s="983" t="s">
        <v>682</v>
      </c>
      <c r="J886" s="446" t="s">
        <v>645</v>
      </c>
      <c r="K886" s="447" t="s">
        <v>265</v>
      </c>
      <c r="L886" s="446" t="s">
        <v>646</v>
      </c>
      <c r="M886" s="528" t="str">
        <f t="shared" si="13"/>
        <v/>
      </c>
    </row>
    <row r="887" spans="1:13">
      <c r="A887" s="448" t="s">
        <v>647</v>
      </c>
      <c r="B887" s="448" t="s">
        <v>648</v>
      </c>
      <c r="C887" s="459" t="s">
        <v>54</v>
      </c>
      <c r="D887" s="459"/>
      <c r="E887" s="459" t="s">
        <v>1779</v>
      </c>
      <c r="F887" s="459"/>
      <c r="G887" s="984" t="s">
        <v>642</v>
      </c>
      <c r="H887" s="459" t="s">
        <v>1777</v>
      </c>
      <c r="I887" s="459"/>
      <c r="J887" s="459"/>
      <c r="K887" s="459" t="s">
        <v>265</v>
      </c>
      <c r="L887" s="459"/>
      <c r="M887" s="528" t="str">
        <f t="shared" si="13"/>
        <v/>
      </c>
    </row>
    <row r="888" spans="1:13">
      <c r="A888" s="448" t="s">
        <v>647</v>
      </c>
      <c r="B888" s="448" t="s">
        <v>648</v>
      </c>
      <c r="C888" s="459" t="s">
        <v>54</v>
      </c>
      <c r="D888" s="459"/>
      <c r="E888" s="459" t="s">
        <v>1780</v>
      </c>
      <c r="F888" s="459"/>
      <c r="G888" s="984" t="s">
        <v>642</v>
      </c>
      <c r="H888" s="459" t="s">
        <v>1777</v>
      </c>
      <c r="I888" s="459"/>
      <c r="J888" s="459"/>
      <c r="K888" s="459" t="s">
        <v>265</v>
      </c>
      <c r="L888" s="459"/>
      <c r="M888" s="528" t="str">
        <f t="shared" si="13"/>
        <v/>
      </c>
    </row>
    <row r="889" spans="1:13">
      <c r="A889" s="448" t="s">
        <v>647</v>
      </c>
      <c r="B889" s="448" t="s">
        <v>648</v>
      </c>
      <c r="C889" s="459" t="s">
        <v>54</v>
      </c>
      <c r="D889" s="459"/>
      <c r="E889" s="459" t="s">
        <v>1781</v>
      </c>
      <c r="F889" s="459"/>
      <c r="G889" s="984" t="s">
        <v>642</v>
      </c>
      <c r="H889" s="459" t="s">
        <v>1777</v>
      </c>
      <c r="I889" s="459"/>
      <c r="J889" s="459"/>
      <c r="K889" s="459" t="s">
        <v>265</v>
      </c>
      <c r="L889" s="459"/>
      <c r="M889" s="528" t="str">
        <f t="shared" si="13"/>
        <v/>
      </c>
    </row>
    <row r="890" spans="1:13">
      <c r="A890" s="448" t="s">
        <v>647</v>
      </c>
      <c r="B890" s="448" t="s">
        <v>648</v>
      </c>
      <c r="C890" s="459" t="s">
        <v>54</v>
      </c>
      <c r="D890" s="459"/>
      <c r="E890" s="459" t="s">
        <v>1782</v>
      </c>
      <c r="F890" s="459"/>
      <c r="G890" s="984" t="s">
        <v>642</v>
      </c>
      <c r="H890" s="459" t="s">
        <v>1777</v>
      </c>
      <c r="I890" s="459"/>
      <c r="J890" s="459"/>
      <c r="K890" s="459" t="s">
        <v>265</v>
      </c>
      <c r="L890" s="459"/>
      <c r="M890" s="528" t="str">
        <f t="shared" si="13"/>
        <v/>
      </c>
    </row>
    <row r="891" spans="1:13">
      <c r="A891" s="448" t="s">
        <v>647</v>
      </c>
      <c r="B891" s="448" t="s">
        <v>648</v>
      </c>
      <c r="C891" s="459" t="s">
        <v>54</v>
      </c>
      <c r="D891" s="459"/>
      <c r="E891" s="459" t="s">
        <v>1783</v>
      </c>
      <c r="F891" s="459"/>
      <c r="G891" s="984" t="s">
        <v>642</v>
      </c>
      <c r="H891" s="459" t="s">
        <v>1777</v>
      </c>
      <c r="I891" s="459"/>
      <c r="J891" s="459"/>
      <c r="K891" s="459" t="s">
        <v>265</v>
      </c>
      <c r="L891" s="459"/>
      <c r="M891" s="528" t="str">
        <f t="shared" si="13"/>
        <v/>
      </c>
    </row>
    <row r="892" spans="1:13">
      <c r="A892" s="448" t="s">
        <v>647</v>
      </c>
      <c r="B892" s="448" t="s">
        <v>648</v>
      </c>
      <c r="C892" s="459" t="s">
        <v>54</v>
      </c>
      <c r="D892" s="459"/>
      <c r="E892" s="459" t="s">
        <v>1784</v>
      </c>
      <c r="F892" s="459"/>
      <c r="G892" s="984" t="s">
        <v>642</v>
      </c>
      <c r="H892" s="459" t="s">
        <v>1777</v>
      </c>
      <c r="I892" s="459"/>
      <c r="J892" s="459"/>
      <c r="K892" s="459" t="s">
        <v>265</v>
      </c>
      <c r="L892" s="459"/>
      <c r="M892" s="528" t="str">
        <f t="shared" si="13"/>
        <v/>
      </c>
    </row>
    <row r="893" spans="1:13">
      <c r="A893" s="448" t="s">
        <v>647</v>
      </c>
      <c r="B893" s="448" t="s">
        <v>648</v>
      </c>
      <c r="C893" s="459" t="s">
        <v>54</v>
      </c>
      <c r="D893" s="459"/>
      <c r="E893" s="459" t="s">
        <v>1785</v>
      </c>
      <c r="F893" s="459"/>
      <c r="G893" s="984" t="s">
        <v>642</v>
      </c>
      <c r="H893" s="459" t="s">
        <v>1777</v>
      </c>
      <c r="I893" s="459"/>
      <c r="J893" s="459"/>
      <c r="K893" s="459" t="s">
        <v>265</v>
      </c>
      <c r="L893" s="459"/>
      <c r="M893" s="528" t="str">
        <f t="shared" si="13"/>
        <v/>
      </c>
    </row>
    <row r="894" spans="1:13">
      <c r="A894" s="448" t="s">
        <v>647</v>
      </c>
      <c r="B894" s="448" t="s">
        <v>648</v>
      </c>
      <c r="C894" s="459" t="s">
        <v>54</v>
      </c>
      <c r="D894" s="459"/>
      <c r="E894" s="459" t="s">
        <v>1786</v>
      </c>
      <c r="F894" s="459"/>
      <c r="G894" s="984" t="s">
        <v>642</v>
      </c>
      <c r="H894" s="459" t="s">
        <v>1777</v>
      </c>
      <c r="I894" s="459"/>
      <c r="J894" s="459"/>
      <c r="K894" s="459" t="s">
        <v>265</v>
      </c>
      <c r="L894" s="459"/>
      <c r="M894" s="528" t="str">
        <f t="shared" si="13"/>
        <v/>
      </c>
    </row>
    <row r="895" spans="1:13">
      <c r="A895" s="448" t="s">
        <v>647</v>
      </c>
      <c r="B895" s="448" t="s">
        <v>648</v>
      </c>
      <c r="C895" s="459" t="s">
        <v>54</v>
      </c>
      <c r="D895" s="459"/>
      <c r="E895" s="459" t="s">
        <v>1787</v>
      </c>
      <c r="F895" s="459"/>
      <c r="G895" s="984" t="s">
        <v>642</v>
      </c>
      <c r="H895" s="459" t="s">
        <v>1777</v>
      </c>
      <c r="I895" s="459"/>
      <c r="J895" s="459"/>
      <c r="K895" s="459" t="s">
        <v>265</v>
      </c>
      <c r="L895" s="459"/>
      <c r="M895" s="528" t="str">
        <f t="shared" si="13"/>
        <v/>
      </c>
    </row>
    <row r="896" spans="1:13">
      <c r="A896" s="448" t="s">
        <v>647</v>
      </c>
      <c r="B896" s="448" t="s">
        <v>648</v>
      </c>
      <c r="C896" s="459" t="s">
        <v>54</v>
      </c>
      <c r="D896" s="459"/>
      <c r="E896" s="459" t="s">
        <v>1788</v>
      </c>
      <c r="F896" s="459"/>
      <c r="G896" s="984" t="s">
        <v>642</v>
      </c>
      <c r="H896" s="459" t="s">
        <v>1777</v>
      </c>
      <c r="I896" s="459"/>
      <c r="J896" s="459"/>
      <c r="K896" s="459" t="s">
        <v>265</v>
      </c>
      <c r="L896" s="459"/>
      <c r="M896" s="528" t="str">
        <f t="shared" si="13"/>
        <v/>
      </c>
    </row>
    <row r="897" spans="1:13">
      <c r="A897" s="448" t="s">
        <v>647</v>
      </c>
      <c r="B897" s="448" t="s">
        <v>648</v>
      </c>
      <c r="C897" s="459" t="s">
        <v>54</v>
      </c>
      <c r="D897" s="459"/>
      <c r="E897" s="459" t="s">
        <v>1789</v>
      </c>
      <c r="F897" s="459"/>
      <c r="G897" s="984" t="s">
        <v>642</v>
      </c>
      <c r="H897" s="459" t="s">
        <v>1777</v>
      </c>
      <c r="I897" s="459"/>
      <c r="J897" s="459"/>
      <c r="K897" s="459" t="s">
        <v>265</v>
      </c>
      <c r="L897" s="459"/>
      <c r="M897" s="528" t="str">
        <f t="shared" si="13"/>
        <v/>
      </c>
    </row>
    <row r="898" spans="1:13" ht="12.75" thickBot="1">
      <c r="A898" s="501" t="s">
        <v>647</v>
      </c>
      <c r="B898" s="501" t="s">
        <v>648</v>
      </c>
      <c r="C898" s="452" t="s">
        <v>54</v>
      </c>
      <c r="D898" s="452"/>
      <c r="E898" s="452" t="s">
        <v>1790</v>
      </c>
      <c r="F898" s="452"/>
      <c r="G898" s="451" t="s">
        <v>642</v>
      </c>
      <c r="H898" s="452" t="s">
        <v>1777</v>
      </c>
      <c r="I898" s="452"/>
      <c r="J898" s="452"/>
      <c r="K898" s="452" t="s">
        <v>265</v>
      </c>
      <c r="L898" s="452"/>
      <c r="M898" s="528" t="str">
        <f t="shared" si="13"/>
        <v/>
      </c>
    </row>
    <row r="899" spans="1:13" ht="12.75" thickTop="1">
      <c r="A899" s="455" t="s">
        <v>637</v>
      </c>
      <c r="B899" s="987" t="s">
        <v>810</v>
      </c>
      <c r="C899" s="455" t="s">
        <v>55</v>
      </c>
      <c r="D899" s="455" t="s">
        <v>1791</v>
      </c>
      <c r="E899" s="455" t="s">
        <v>1792</v>
      </c>
      <c r="F899" s="455" t="s">
        <v>55</v>
      </c>
      <c r="G899" s="988" t="s">
        <v>642</v>
      </c>
      <c r="H899" s="455" t="s">
        <v>813</v>
      </c>
      <c r="I899" s="455" t="s">
        <v>682</v>
      </c>
      <c r="J899" s="455"/>
      <c r="K899" s="447" t="s">
        <v>265</v>
      </c>
      <c r="L899" s="455" t="s">
        <v>814</v>
      </c>
      <c r="M899" s="528" t="str">
        <f t="shared" ref="M899:M962" si="14">IF(RIGHT(TEXT(E899,""),4)="ACT1","Remove","")</f>
        <v/>
      </c>
    </row>
    <row r="900" spans="1:13">
      <c r="A900" s="455" t="s">
        <v>29</v>
      </c>
      <c r="B900" s="455" t="s">
        <v>648</v>
      </c>
      <c r="C900" s="455" t="s">
        <v>55</v>
      </c>
      <c r="D900" s="455"/>
      <c r="E900" s="455" t="s">
        <v>1794</v>
      </c>
      <c r="F900" s="455"/>
      <c r="G900" s="988" t="s">
        <v>642</v>
      </c>
      <c r="H900" s="455" t="s">
        <v>813</v>
      </c>
      <c r="I900" s="455"/>
      <c r="J900" s="455"/>
      <c r="K900" s="459" t="s">
        <v>265</v>
      </c>
      <c r="L900" s="455"/>
      <c r="M900" s="528" t="str">
        <f t="shared" si="14"/>
        <v/>
      </c>
    </row>
    <row r="901" spans="1:13">
      <c r="A901" s="455" t="s">
        <v>29</v>
      </c>
      <c r="B901" s="455" t="s">
        <v>648</v>
      </c>
      <c r="C901" s="455" t="s">
        <v>55</v>
      </c>
      <c r="D901" s="455"/>
      <c r="E901" s="455" t="s">
        <v>1795</v>
      </c>
      <c r="F901" s="455"/>
      <c r="G901" s="988" t="s">
        <v>642</v>
      </c>
      <c r="H901" s="455" t="s">
        <v>813</v>
      </c>
      <c r="I901" s="455"/>
      <c r="J901" s="455"/>
      <c r="K901" s="459" t="s">
        <v>265</v>
      </c>
      <c r="L901" s="455"/>
      <c r="M901" s="528" t="str">
        <f t="shared" si="14"/>
        <v/>
      </c>
    </row>
    <row r="902" spans="1:13">
      <c r="A902" s="455" t="s">
        <v>29</v>
      </c>
      <c r="B902" s="455" t="s">
        <v>648</v>
      </c>
      <c r="C902" s="455" t="s">
        <v>55</v>
      </c>
      <c r="D902" s="455"/>
      <c r="E902" s="455" t="s">
        <v>1796</v>
      </c>
      <c r="F902" s="455"/>
      <c r="G902" s="988" t="s">
        <v>642</v>
      </c>
      <c r="H902" s="455" t="s">
        <v>813</v>
      </c>
      <c r="I902" s="455"/>
      <c r="J902" s="455"/>
      <c r="K902" s="459" t="s">
        <v>265</v>
      </c>
      <c r="L902" s="455"/>
      <c r="M902" s="528" t="str">
        <f t="shared" si="14"/>
        <v/>
      </c>
    </row>
    <row r="903" spans="1:13">
      <c r="A903" s="455" t="s">
        <v>29</v>
      </c>
      <c r="B903" s="455" t="s">
        <v>648</v>
      </c>
      <c r="C903" s="455" t="s">
        <v>55</v>
      </c>
      <c r="D903" s="455"/>
      <c r="E903" s="455" t="s">
        <v>1797</v>
      </c>
      <c r="F903" s="455"/>
      <c r="G903" s="988" t="s">
        <v>642</v>
      </c>
      <c r="H903" s="455" t="s">
        <v>813</v>
      </c>
      <c r="I903" s="455"/>
      <c r="J903" s="455"/>
      <c r="K903" s="459" t="s">
        <v>265</v>
      </c>
      <c r="L903" s="455"/>
      <c r="M903" s="528" t="str">
        <f t="shared" si="14"/>
        <v/>
      </c>
    </row>
    <row r="904" spans="1:13">
      <c r="A904" s="455" t="s">
        <v>29</v>
      </c>
      <c r="B904" s="455" t="s">
        <v>648</v>
      </c>
      <c r="C904" s="455" t="s">
        <v>55</v>
      </c>
      <c r="D904" s="455"/>
      <c r="E904" s="455" t="s">
        <v>1798</v>
      </c>
      <c r="F904" s="455"/>
      <c r="G904" s="988" t="s">
        <v>642</v>
      </c>
      <c r="H904" s="455" t="s">
        <v>813</v>
      </c>
      <c r="I904" s="455"/>
      <c r="J904" s="455"/>
      <c r="K904" s="459" t="s">
        <v>265</v>
      </c>
      <c r="L904" s="455"/>
      <c r="M904" s="528" t="str">
        <f t="shared" si="14"/>
        <v/>
      </c>
    </row>
    <row r="905" spans="1:13">
      <c r="A905" s="455" t="s">
        <v>29</v>
      </c>
      <c r="B905" s="455" t="s">
        <v>648</v>
      </c>
      <c r="C905" s="455" t="s">
        <v>55</v>
      </c>
      <c r="D905" s="455"/>
      <c r="E905" s="455" t="s">
        <v>1799</v>
      </c>
      <c r="F905" s="455"/>
      <c r="G905" s="988" t="s">
        <v>642</v>
      </c>
      <c r="H905" s="455" t="s">
        <v>813</v>
      </c>
      <c r="I905" s="455"/>
      <c r="J905" s="455"/>
      <c r="K905" s="459" t="s">
        <v>265</v>
      </c>
      <c r="L905" s="455"/>
      <c r="M905" s="528" t="str">
        <f t="shared" si="14"/>
        <v/>
      </c>
    </row>
    <row r="906" spans="1:13">
      <c r="A906" s="455" t="s">
        <v>29</v>
      </c>
      <c r="B906" s="455" t="s">
        <v>648</v>
      </c>
      <c r="C906" s="455" t="s">
        <v>55</v>
      </c>
      <c r="D906" s="455"/>
      <c r="E906" s="455" t="s">
        <v>1800</v>
      </c>
      <c r="F906" s="455"/>
      <c r="G906" s="988" t="s">
        <v>642</v>
      </c>
      <c r="H906" s="455" t="s">
        <v>813</v>
      </c>
      <c r="I906" s="455"/>
      <c r="J906" s="455"/>
      <c r="K906" s="459" t="s">
        <v>265</v>
      </c>
      <c r="L906" s="455"/>
      <c r="M906" s="528" t="str">
        <f t="shared" si="14"/>
        <v/>
      </c>
    </row>
    <row r="907" spans="1:13">
      <c r="A907" s="455" t="s">
        <v>29</v>
      </c>
      <c r="B907" s="455" t="s">
        <v>648</v>
      </c>
      <c r="C907" s="455" t="s">
        <v>55</v>
      </c>
      <c r="D907" s="455"/>
      <c r="E907" s="455" t="s">
        <v>1801</v>
      </c>
      <c r="F907" s="455"/>
      <c r="G907" s="988" t="s">
        <v>642</v>
      </c>
      <c r="H907" s="455" t="s">
        <v>813</v>
      </c>
      <c r="I907" s="455"/>
      <c r="J907" s="455"/>
      <c r="K907" s="459" t="s">
        <v>265</v>
      </c>
      <c r="L907" s="455"/>
      <c r="M907" s="528" t="str">
        <f t="shared" si="14"/>
        <v/>
      </c>
    </row>
    <row r="908" spans="1:13">
      <c r="A908" s="455" t="s">
        <v>29</v>
      </c>
      <c r="B908" s="455" t="s">
        <v>648</v>
      </c>
      <c r="C908" s="455" t="s">
        <v>55</v>
      </c>
      <c r="D908" s="455"/>
      <c r="E908" s="455" t="s">
        <v>1802</v>
      </c>
      <c r="F908" s="455"/>
      <c r="G908" s="988" t="s">
        <v>642</v>
      </c>
      <c r="H908" s="455" t="s">
        <v>813</v>
      </c>
      <c r="I908" s="455"/>
      <c r="J908" s="455"/>
      <c r="K908" s="459" t="s">
        <v>265</v>
      </c>
      <c r="L908" s="455"/>
      <c r="M908" s="528" t="str">
        <f t="shared" si="14"/>
        <v/>
      </c>
    </row>
    <row r="909" spans="1:13">
      <c r="A909" s="455" t="s">
        <v>29</v>
      </c>
      <c r="B909" s="455" t="s">
        <v>648</v>
      </c>
      <c r="C909" s="455" t="s">
        <v>55</v>
      </c>
      <c r="D909" s="455"/>
      <c r="E909" s="455" t="s">
        <v>1803</v>
      </c>
      <c r="F909" s="455"/>
      <c r="G909" s="988" t="s">
        <v>642</v>
      </c>
      <c r="H909" s="455" t="s">
        <v>813</v>
      </c>
      <c r="I909" s="455"/>
      <c r="J909" s="455"/>
      <c r="K909" s="459" t="s">
        <v>265</v>
      </c>
      <c r="L909" s="455"/>
      <c r="M909" s="528" t="str">
        <f t="shared" si="14"/>
        <v/>
      </c>
    </row>
    <row r="910" spans="1:13">
      <c r="A910" s="455" t="s">
        <v>29</v>
      </c>
      <c r="B910" s="455" t="s">
        <v>648</v>
      </c>
      <c r="C910" s="455" t="s">
        <v>55</v>
      </c>
      <c r="D910" s="455"/>
      <c r="E910" s="455" t="s">
        <v>1804</v>
      </c>
      <c r="F910" s="455"/>
      <c r="G910" s="988" t="s">
        <v>642</v>
      </c>
      <c r="H910" s="455" t="s">
        <v>813</v>
      </c>
      <c r="I910" s="455"/>
      <c r="J910" s="455"/>
      <c r="K910" s="459" t="s">
        <v>265</v>
      </c>
      <c r="L910" s="455"/>
      <c r="M910" s="528" t="str">
        <f t="shared" si="14"/>
        <v/>
      </c>
    </row>
    <row r="911" spans="1:13" ht="12.75" thickBot="1">
      <c r="A911" s="457" t="s">
        <v>29</v>
      </c>
      <c r="B911" s="457" t="s">
        <v>648</v>
      </c>
      <c r="C911" s="457" t="s">
        <v>55</v>
      </c>
      <c r="D911" s="457"/>
      <c r="E911" s="457" t="s">
        <v>1805</v>
      </c>
      <c r="F911" s="457"/>
      <c r="G911" s="458" t="s">
        <v>642</v>
      </c>
      <c r="H911" s="457" t="s">
        <v>813</v>
      </c>
      <c r="I911" s="457"/>
      <c r="J911" s="457"/>
      <c r="K911" s="452" t="s">
        <v>265</v>
      </c>
      <c r="L911" s="457"/>
      <c r="M911" s="528" t="str">
        <f t="shared" si="14"/>
        <v/>
      </c>
    </row>
    <row r="912" spans="1:13" ht="12.75" thickTop="1">
      <c r="A912" s="455" t="s">
        <v>637</v>
      </c>
      <c r="B912" s="987" t="s">
        <v>810</v>
      </c>
      <c r="C912" s="455" t="s">
        <v>327</v>
      </c>
      <c r="D912" s="455" t="s">
        <v>1806</v>
      </c>
      <c r="E912" s="455" t="s">
        <v>1807</v>
      </c>
      <c r="F912" s="455" t="s">
        <v>327</v>
      </c>
      <c r="G912" s="988" t="s">
        <v>642</v>
      </c>
      <c r="H912" s="455" t="s">
        <v>813</v>
      </c>
      <c r="I912" s="455" t="s">
        <v>682</v>
      </c>
      <c r="J912" s="455"/>
      <c r="K912" s="447" t="s">
        <v>265</v>
      </c>
      <c r="L912" s="455" t="s">
        <v>814</v>
      </c>
      <c r="M912" s="528" t="str">
        <f t="shared" si="14"/>
        <v/>
      </c>
    </row>
    <row r="913" spans="1:13">
      <c r="A913" s="455" t="s">
        <v>29</v>
      </c>
      <c r="B913" s="455" t="s">
        <v>648</v>
      </c>
      <c r="C913" s="455" t="s">
        <v>327</v>
      </c>
      <c r="D913" s="455"/>
      <c r="E913" s="455" t="s">
        <v>1809</v>
      </c>
      <c r="F913" s="455"/>
      <c r="G913" s="988" t="s">
        <v>642</v>
      </c>
      <c r="H913" s="455" t="s">
        <v>813</v>
      </c>
      <c r="I913" s="455"/>
      <c r="J913" s="455"/>
      <c r="K913" s="459" t="s">
        <v>265</v>
      </c>
      <c r="L913" s="455"/>
      <c r="M913" s="528" t="str">
        <f t="shared" si="14"/>
        <v/>
      </c>
    </row>
    <row r="914" spans="1:13">
      <c r="A914" s="455" t="s">
        <v>29</v>
      </c>
      <c r="B914" s="455" t="s">
        <v>648</v>
      </c>
      <c r="C914" s="455" t="s">
        <v>327</v>
      </c>
      <c r="D914" s="455"/>
      <c r="E914" s="455" t="s">
        <v>1810</v>
      </c>
      <c r="F914" s="455"/>
      <c r="G914" s="988" t="s">
        <v>642</v>
      </c>
      <c r="H914" s="455" t="s">
        <v>813</v>
      </c>
      <c r="I914" s="455"/>
      <c r="J914" s="455"/>
      <c r="K914" s="459" t="s">
        <v>265</v>
      </c>
      <c r="L914" s="455"/>
      <c r="M914" s="528" t="str">
        <f t="shared" si="14"/>
        <v/>
      </c>
    </row>
    <row r="915" spans="1:13">
      <c r="A915" s="455" t="s">
        <v>29</v>
      </c>
      <c r="B915" s="455" t="s">
        <v>648</v>
      </c>
      <c r="C915" s="455" t="s">
        <v>327</v>
      </c>
      <c r="D915" s="455"/>
      <c r="E915" s="455" t="s">
        <v>1811</v>
      </c>
      <c r="F915" s="455"/>
      <c r="G915" s="988" t="s">
        <v>642</v>
      </c>
      <c r="H915" s="455" t="s">
        <v>813</v>
      </c>
      <c r="I915" s="455"/>
      <c r="J915" s="455"/>
      <c r="K915" s="459" t="s">
        <v>265</v>
      </c>
      <c r="L915" s="455"/>
      <c r="M915" s="528" t="str">
        <f t="shared" si="14"/>
        <v/>
      </c>
    </row>
    <row r="916" spans="1:13">
      <c r="A916" s="455" t="s">
        <v>29</v>
      </c>
      <c r="B916" s="455" t="s">
        <v>648</v>
      </c>
      <c r="C916" s="455" t="s">
        <v>327</v>
      </c>
      <c r="D916" s="455"/>
      <c r="E916" s="455" t="s">
        <v>1812</v>
      </c>
      <c r="F916" s="455"/>
      <c r="G916" s="988" t="s">
        <v>642</v>
      </c>
      <c r="H916" s="455" t="s">
        <v>813</v>
      </c>
      <c r="I916" s="455"/>
      <c r="J916" s="455"/>
      <c r="K916" s="459" t="s">
        <v>265</v>
      </c>
      <c r="L916" s="455"/>
      <c r="M916" s="528" t="str">
        <f t="shared" si="14"/>
        <v/>
      </c>
    </row>
    <row r="917" spans="1:13">
      <c r="A917" s="455" t="s">
        <v>29</v>
      </c>
      <c r="B917" s="455" t="s">
        <v>648</v>
      </c>
      <c r="C917" s="455" t="s">
        <v>327</v>
      </c>
      <c r="D917" s="455"/>
      <c r="E917" s="455" t="s">
        <v>1813</v>
      </c>
      <c r="F917" s="455"/>
      <c r="G917" s="988" t="s">
        <v>642</v>
      </c>
      <c r="H917" s="455" t="s">
        <v>813</v>
      </c>
      <c r="I917" s="455"/>
      <c r="J917" s="455"/>
      <c r="K917" s="459" t="s">
        <v>265</v>
      </c>
      <c r="L917" s="455"/>
      <c r="M917" s="528" t="str">
        <f t="shared" si="14"/>
        <v/>
      </c>
    </row>
    <row r="918" spans="1:13">
      <c r="A918" s="455" t="s">
        <v>29</v>
      </c>
      <c r="B918" s="455" t="s">
        <v>648</v>
      </c>
      <c r="C918" s="455" t="s">
        <v>327</v>
      </c>
      <c r="D918" s="455"/>
      <c r="E918" s="455" t="s">
        <v>1814</v>
      </c>
      <c r="F918" s="455"/>
      <c r="G918" s="988" t="s">
        <v>642</v>
      </c>
      <c r="H918" s="455" t="s">
        <v>813</v>
      </c>
      <c r="I918" s="455"/>
      <c r="J918" s="455"/>
      <c r="K918" s="459" t="s">
        <v>265</v>
      </c>
      <c r="L918" s="455"/>
      <c r="M918" s="528" t="str">
        <f t="shared" si="14"/>
        <v/>
      </c>
    </row>
    <row r="919" spans="1:13">
      <c r="A919" s="455" t="s">
        <v>29</v>
      </c>
      <c r="B919" s="455" t="s">
        <v>648</v>
      </c>
      <c r="C919" s="455" t="s">
        <v>327</v>
      </c>
      <c r="D919" s="455"/>
      <c r="E919" s="455" t="s">
        <v>1815</v>
      </c>
      <c r="F919" s="455"/>
      <c r="G919" s="988" t="s">
        <v>642</v>
      </c>
      <c r="H919" s="455" t="s">
        <v>813</v>
      </c>
      <c r="I919" s="455"/>
      <c r="J919" s="455"/>
      <c r="K919" s="459" t="s">
        <v>265</v>
      </c>
      <c r="L919" s="455"/>
      <c r="M919" s="528" t="str">
        <f t="shared" si="14"/>
        <v/>
      </c>
    </row>
    <row r="920" spans="1:13">
      <c r="A920" s="455" t="s">
        <v>29</v>
      </c>
      <c r="B920" s="455" t="s">
        <v>648</v>
      </c>
      <c r="C920" s="455" t="s">
        <v>327</v>
      </c>
      <c r="D920" s="455"/>
      <c r="E920" s="455" t="s">
        <v>1816</v>
      </c>
      <c r="F920" s="455"/>
      <c r="G920" s="988" t="s">
        <v>642</v>
      </c>
      <c r="H920" s="455" t="s">
        <v>813</v>
      </c>
      <c r="I920" s="455"/>
      <c r="J920" s="455"/>
      <c r="K920" s="459" t="s">
        <v>265</v>
      </c>
      <c r="L920" s="455"/>
      <c r="M920" s="528" t="str">
        <f t="shared" si="14"/>
        <v/>
      </c>
    </row>
    <row r="921" spans="1:13">
      <c r="A921" s="455" t="s">
        <v>29</v>
      </c>
      <c r="B921" s="455" t="s">
        <v>648</v>
      </c>
      <c r="C921" s="455" t="s">
        <v>327</v>
      </c>
      <c r="D921" s="455"/>
      <c r="E921" s="455" t="s">
        <v>1817</v>
      </c>
      <c r="F921" s="455"/>
      <c r="G921" s="988" t="s">
        <v>642</v>
      </c>
      <c r="H921" s="455" t="s">
        <v>813</v>
      </c>
      <c r="I921" s="455"/>
      <c r="J921" s="455"/>
      <c r="K921" s="459" t="s">
        <v>265</v>
      </c>
      <c r="L921" s="455"/>
      <c r="M921" s="528" t="str">
        <f t="shared" si="14"/>
        <v/>
      </c>
    </row>
    <row r="922" spans="1:13">
      <c r="A922" s="455" t="s">
        <v>29</v>
      </c>
      <c r="B922" s="455" t="s">
        <v>648</v>
      </c>
      <c r="C922" s="455" t="s">
        <v>327</v>
      </c>
      <c r="D922" s="455"/>
      <c r="E922" s="455" t="s">
        <v>1818</v>
      </c>
      <c r="F922" s="455"/>
      <c r="G922" s="988" t="s">
        <v>642</v>
      </c>
      <c r="H922" s="455" t="s">
        <v>813</v>
      </c>
      <c r="I922" s="455"/>
      <c r="J922" s="455"/>
      <c r="K922" s="459" t="s">
        <v>265</v>
      </c>
      <c r="L922" s="455"/>
      <c r="M922" s="528" t="str">
        <f t="shared" si="14"/>
        <v/>
      </c>
    </row>
    <row r="923" spans="1:13">
      <c r="A923" s="455" t="s">
        <v>29</v>
      </c>
      <c r="B923" s="455" t="s">
        <v>648</v>
      </c>
      <c r="C923" s="455" t="s">
        <v>327</v>
      </c>
      <c r="D923" s="455"/>
      <c r="E923" s="455" t="s">
        <v>1819</v>
      </c>
      <c r="F923" s="455"/>
      <c r="G923" s="988" t="s">
        <v>642</v>
      </c>
      <c r="H923" s="455" t="s">
        <v>813</v>
      </c>
      <c r="I923" s="455"/>
      <c r="J923" s="455"/>
      <c r="K923" s="459" t="s">
        <v>265</v>
      </c>
      <c r="L923" s="455"/>
      <c r="M923" s="528" t="str">
        <f t="shared" si="14"/>
        <v/>
      </c>
    </row>
    <row r="924" spans="1:13" ht="12.75" thickBot="1">
      <c r="A924" s="457" t="s">
        <v>29</v>
      </c>
      <c r="B924" s="457" t="s">
        <v>648</v>
      </c>
      <c r="C924" s="457" t="s">
        <v>327</v>
      </c>
      <c r="D924" s="457"/>
      <c r="E924" s="457" t="s">
        <v>1820</v>
      </c>
      <c r="F924" s="457"/>
      <c r="G924" s="458" t="s">
        <v>642</v>
      </c>
      <c r="H924" s="457" t="s">
        <v>813</v>
      </c>
      <c r="I924" s="457"/>
      <c r="J924" s="457"/>
      <c r="K924" s="452" t="s">
        <v>265</v>
      </c>
      <c r="L924" s="457"/>
      <c r="M924" s="528" t="str">
        <f t="shared" si="14"/>
        <v/>
      </c>
    </row>
    <row r="925" spans="1:13" ht="12.75" thickTop="1">
      <c r="A925" s="455" t="s">
        <v>637</v>
      </c>
      <c r="B925" s="987" t="s">
        <v>810</v>
      </c>
      <c r="C925" s="455" t="s">
        <v>56</v>
      </c>
      <c r="D925" s="455" t="s">
        <v>1821</v>
      </c>
      <c r="E925" s="455" t="s">
        <v>1822</v>
      </c>
      <c r="F925" s="455" t="s">
        <v>56</v>
      </c>
      <c r="G925" s="988" t="s">
        <v>642</v>
      </c>
      <c r="H925" s="455" t="s">
        <v>813</v>
      </c>
      <c r="I925" s="455" t="s">
        <v>682</v>
      </c>
      <c r="J925" s="455"/>
      <c r="K925" s="447" t="s">
        <v>265</v>
      </c>
      <c r="L925" s="455" t="s">
        <v>814</v>
      </c>
      <c r="M925" s="528" t="str">
        <f t="shared" si="14"/>
        <v/>
      </c>
    </row>
    <row r="926" spans="1:13">
      <c r="A926" s="455" t="s">
        <v>29</v>
      </c>
      <c r="B926" s="455" t="s">
        <v>648</v>
      </c>
      <c r="C926" s="455" t="s">
        <v>56</v>
      </c>
      <c r="D926" s="455"/>
      <c r="E926" s="455" t="s">
        <v>1824</v>
      </c>
      <c r="F926" s="455"/>
      <c r="G926" s="988" t="s">
        <v>642</v>
      </c>
      <c r="H926" s="455" t="s">
        <v>813</v>
      </c>
      <c r="I926" s="455"/>
      <c r="J926" s="455"/>
      <c r="K926" s="459" t="s">
        <v>265</v>
      </c>
      <c r="L926" s="455"/>
      <c r="M926" s="528" t="str">
        <f t="shared" si="14"/>
        <v/>
      </c>
    </row>
    <row r="927" spans="1:13">
      <c r="A927" s="455" t="s">
        <v>29</v>
      </c>
      <c r="B927" s="455" t="s">
        <v>648</v>
      </c>
      <c r="C927" s="455" t="s">
        <v>56</v>
      </c>
      <c r="D927" s="455"/>
      <c r="E927" s="455" t="s">
        <v>1825</v>
      </c>
      <c r="F927" s="455"/>
      <c r="G927" s="988" t="s">
        <v>642</v>
      </c>
      <c r="H927" s="455" t="s">
        <v>813</v>
      </c>
      <c r="I927" s="455"/>
      <c r="J927" s="455"/>
      <c r="K927" s="459" t="s">
        <v>265</v>
      </c>
      <c r="L927" s="455"/>
      <c r="M927" s="528" t="str">
        <f t="shared" si="14"/>
        <v/>
      </c>
    </row>
    <row r="928" spans="1:13">
      <c r="A928" s="455" t="s">
        <v>29</v>
      </c>
      <c r="B928" s="455" t="s">
        <v>648</v>
      </c>
      <c r="C928" s="455" t="s">
        <v>56</v>
      </c>
      <c r="D928" s="455"/>
      <c r="E928" s="455" t="s">
        <v>1826</v>
      </c>
      <c r="F928" s="455"/>
      <c r="G928" s="988" t="s">
        <v>642</v>
      </c>
      <c r="H928" s="455" t="s">
        <v>813</v>
      </c>
      <c r="I928" s="455"/>
      <c r="J928" s="455"/>
      <c r="K928" s="459" t="s">
        <v>265</v>
      </c>
      <c r="L928" s="455"/>
      <c r="M928" s="528" t="str">
        <f t="shared" si="14"/>
        <v/>
      </c>
    </row>
    <row r="929" spans="1:13">
      <c r="A929" s="455" t="s">
        <v>29</v>
      </c>
      <c r="B929" s="455" t="s">
        <v>648</v>
      </c>
      <c r="C929" s="455" t="s">
        <v>56</v>
      </c>
      <c r="D929" s="455"/>
      <c r="E929" s="455" t="s">
        <v>1827</v>
      </c>
      <c r="F929" s="455"/>
      <c r="G929" s="988" t="s">
        <v>642</v>
      </c>
      <c r="H929" s="455" t="s">
        <v>813</v>
      </c>
      <c r="I929" s="455"/>
      <c r="J929" s="455"/>
      <c r="K929" s="459" t="s">
        <v>265</v>
      </c>
      <c r="L929" s="455"/>
      <c r="M929" s="528" t="str">
        <f t="shared" si="14"/>
        <v/>
      </c>
    </row>
    <row r="930" spans="1:13">
      <c r="A930" s="455" t="s">
        <v>29</v>
      </c>
      <c r="B930" s="455" t="s">
        <v>648</v>
      </c>
      <c r="C930" s="455" t="s">
        <v>56</v>
      </c>
      <c r="D930" s="455"/>
      <c r="E930" s="455" t="s">
        <v>1828</v>
      </c>
      <c r="F930" s="455"/>
      <c r="G930" s="988" t="s">
        <v>642</v>
      </c>
      <c r="H930" s="455" t="s">
        <v>813</v>
      </c>
      <c r="I930" s="455"/>
      <c r="J930" s="455"/>
      <c r="K930" s="459" t="s">
        <v>265</v>
      </c>
      <c r="L930" s="455"/>
      <c r="M930" s="528" t="str">
        <f t="shared" si="14"/>
        <v/>
      </c>
    </row>
    <row r="931" spans="1:13">
      <c r="A931" s="455" t="s">
        <v>29</v>
      </c>
      <c r="B931" s="455" t="s">
        <v>648</v>
      </c>
      <c r="C931" s="455" t="s">
        <v>56</v>
      </c>
      <c r="D931" s="455"/>
      <c r="E931" s="455" t="s">
        <v>1829</v>
      </c>
      <c r="F931" s="455"/>
      <c r="G931" s="988" t="s">
        <v>642</v>
      </c>
      <c r="H931" s="455" t="s">
        <v>813</v>
      </c>
      <c r="I931" s="455"/>
      <c r="J931" s="455"/>
      <c r="K931" s="459" t="s">
        <v>265</v>
      </c>
      <c r="L931" s="455"/>
      <c r="M931" s="528" t="str">
        <f t="shared" si="14"/>
        <v/>
      </c>
    </row>
    <row r="932" spans="1:13">
      <c r="A932" s="455" t="s">
        <v>29</v>
      </c>
      <c r="B932" s="455" t="s">
        <v>648</v>
      </c>
      <c r="C932" s="455" t="s">
        <v>56</v>
      </c>
      <c r="D932" s="455"/>
      <c r="E932" s="455" t="s">
        <v>1830</v>
      </c>
      <c r="F932" s="455"/>
      <c r="G932" s="988" t="s">
        <v>642</v>
      </c>
      <c r="H932" s="455" t="s">
        <v>813</v>
      </c>
      <c r="I932" s="455"/>
      <c r="J932" s="455"/>
      <c r="K932" s="459" t="s">
        <v>265</v>
      </c>
      <c r="L932" s="455"/>
      <c r="M932" s="528" t="str">
        <f t="shared" si="14"/>
        <v/>
      </c>
    </row>
    <row r="933" spans="1:13">
      <c r="A933" s="455" t="s">
        <v>29</v>
      </c>
      <c r="B933" s="455" t="s">
        <v>648</v>
      </c>
      <c r="C933" s="455" t="s">
        <v>56</v>
      </c>
      <c r="D933" s="455"/>
      <c r="E933" s="455" t="s">
        <v>1831</v>
      </c>
      <c r="F933" s="455"/>
      <c r="G933" s="988" t="s">
        <v>642</v>
      </c>
      <c r="H933" s="455" t="s">
        <v>813</v>
      </c>
      <c r="I933" s="455"/>
      <c r="J933" s="455"/>
      <c r="K933" s="459" t="s">
        <v>265</v>
      </c>
      <c r="L933" s="455"/>
      <c r="M933" s="528" t="str">
        <f t="shared" si="14"/>
        <v/>
      </c>
    </row>
    <row r="934" spans="1:13">
      <c r="A934" s="455" t="s">
        <v>29</v>
      </c>
      <c r="B934" s="455" t="s">
        <v>648</v>
      </c>
      <c r="C934" s="455" t="s">
        <v>56</v>
      </c>
      <c r="D934" s="455"/>
      <c r="E934" s="455" t="s">
        <v>1832</v>
      </c>
      <c r="F934" s="455"/>
      <c r="G934" s="988" t="s">
        <v>642</v>
      </c>
      <c r="H934" s="455" t="s">
        <v>813</v>
      </c>
      <c r="I934" s="455"/>
      <c r="J934" s="455"/>
      <c r="K934" s="459" t="s">
        <v>265</v>
      </c>
      <c r="L934" s="455"/>
      <c r="M934" s="528" t="str">
        <f t="shared" si="14"/>
        <v/>
      </c>
    </row>
    <row r="935" spans="1:13">
      <c r="A935" s="455" t="s">
        <v>29</v>
      </c>
      <c r="B935" s="455" t="s">
        <v>648</v>
      </c>
      <c r="C935" s="455" t="s">
        <v>56</v>
      </c>
      <c r="D935" s="455"/>
      <c r="E935" s="455" t="s">
        <v>1833</v>
      </c>
      <c r="F935" s="455"/>
      <c r="G935" s="988" t="s">
        <v>642</v>
      </c>
      <c r="H935" s="455" t="s">
        <v>813</v>
      </c>
      <c r="I935" s="455"/>
      <c r="J935" s="455"/>
      <c r="K935" s="459" t="s">
        <v>265</v>
      </c>
      <c r="L935" s="455"/>
      <c r="M935" s="528" t="str">
        <f t="shared" si="14"/>
        <v/>
      </c>
    </row>
    <row r="936" spans="1:13">
      <c r="A936" s="455" t="s">
        <v>29</v>
      </c>
      <c r="B936" s="455" t="s">
        <v>648</v>
      </c>
      <c r="C936" s="455" t="s">
        <v>56</v>
      </c>
      <c r="D936" s="455"/>
      <c r="E936" s="455" t="s">
        <v>1834</v>
      </c>
      <c r="F936" s="455"/>
      <c r="G936" s="988" t="s">
        <v>642</v>
      </c>
      <c r="H936" s="455" t="s">
        <v>813</v>
      </c>
      <c r="I936" s="455"/>
      <c r="J936" s="455"/>
      <c r="K936" s="459" t="s">
        <v>265</v>
      </c>
      <c r="L936" s="455"/>
      <c r="M936" s="528" t="str">
        <f t="shared" si="14"/>
        <v/>
      </c>
    </row>
    <row r="937" spans="1:13" ht="12.75" thickBot="1">
      <c r="A937" s="457" t="s">
        <v>29</v>
      </c>
      <c r="B937" s="457" t="s">
        <v>648</v>
      </c>
      <c r="C937" s="457" t="s">
        <v>56</v>
      </c>
      <c r="D937" s="457"/>
      <c r="E937" s="457" t="s">
        <v>1835</v>
      </c>
      <c r="F937" s="457"/>
      <c r="G937" s="458" t="s">
        <v>642</v>
      </c>
      <c r="H937" s="457" t="s">
        <v>813</v>
      </c>
      <c r="I937" s="457"/>
      <c r="J937" s="457"/>
      <c r="K937" s="452" t="s">
        <v>265</v>
      </c>
      <c r="L937" s="457"/>
      <c r="M937" s="528" t="str">
        <f t="shared" si="14"/>
        <v/>
      </c>
    </row>
    <row r="938" spans="1:13" ht="12.75" thickTop="1">
      <c r="A938" s="982" t="s">
        <v>637</v>
      </c>
      <c r="B938" s="982" t="s">
        <v>810</v>
      </c>
      <c r="C938" s="463" t="s">
        <v>57</v>
      </c>
      <c r="D938" s="446" t="s">
        <v>1836</v>
      </c>
      <c r="E938" s="446" t="s">
        <v>1837</v>
      </c>
      <c r="F938" s="446" t="s">
        <v>57</v>
      </c>
      <c r="G938" s="983" t="s">
        <v>642</v>
      </c>
      <c r="H938" s="460" t="s">
        <v>1838</v>
      </c>
      <c r="I938" s="446" t="s">
        <v>682</v>
      </c>
      <c r="J938" s="446"/>
      <c r="K938" s="447" t="s">
        <v>265</v>
      </c>
      <c r="L938" s="446"/>
      <c r="M938" s="528" t="str">
        <f t="shared" si="14"/>
        <v/>
      </c>
    </row>
    <row r="939" spans="1:13">
      <c r="A939" s="448" t="s">
        <v>29</v>
      </c>
      <c r="B939" s="448" t="s">
        <v>648</v>
      </c>
      <c r="C939" s="459" t="s">
        <v>57</v>
      </c>
      <c r="D939" s="459"/>
      <c r="E939" s="459" t="s">
        <v>1840</v>
      </c>
      <c r="F939" s="459"/>
      <c r="G939" s="984" t="s">
        <v>642</v>
      </c>
      <c r="H939" s="459" t="s">
        <v>1838</v>
      </c>
      <c r="I939" s="459"/>
      <c r="J939" s="459"/>
      <c r="K939" s="459" t="s">
        <v>265</v>
      </c>
      <c r="L939" s="459"/>
      <c r="M939" s="528" t="str">
        <f t="shared" si="14"/>
        <v/>
      </c>
    </row>
    <row r="940" spans="1:13">
      <c r="A940" s="448" t="s">
        <v>29</v>
      </c>
      <c r="B940" s="448" t="s">
        <v>648</v>
      </c>
      <c r="C940" s="459" t="s">
        <v>57</v>
      </c>
      <c r="D940" s="459"/>
      <c r="E940" s="459" t="s">
        <v>1841</v>
      </c>
      <c r="F940" s="459"/>
      <c r="G940" s="984" t="s">
        <v>642</v>
      </c>
      <c r="H940" s="459" t="s">
        <v>1838</v>
      </c>
      <c r="I940" s="459"/>
      <c r="J940" s="459"/>
      <c r="K940" s="459" t="s">
        <v>265</v>
      </c>
      <c r="L940" s="459"/>
      <c r="M940" s="528" t="str">
        <f t="shared" si="14"/>
        <v/>
      </c>
    </row>
    <row r="941" spans="1:13">
      <c r="A941" s="448" t="s">
        <v>29</v>
      </c>
      <c r="B941" s="448" t="s">
        <v>648</v>
      </c>
      <c r="C941" s="459" t="s">
        <v>57</v>
      </c>
      <c r="D941" s="459"/>
      <c r="E941" s="459" t="s">
        <v>1842</v>
      </c>
      <c r="F941" s="459"/>
      <c r="G941" s="984" t="s">
        <v>642</v>
      </c>
      <c r="H941" s="459" t="s">
        <v>1838</v>
      </c>
      <c r="I941" s="459"/>
      <c r="J941" s="459"/>
      <c r="K941" s="459" t="s">
        <v>265</v>
      </c>
      <c r="L941" s="459"/>
      <c r="M941" s="528" t="str">
        <f t="shared" si="14"/>
        <v/>
      </c>
    </row>
    <row r="942" spans="1:13">
      <c r="A942" s="448" t="s">
        <v>29</v>
      </c>
      <c r="B942" s="448" t="s">
        <v>648</v>
      </c>
      <c r="C942" s="459" t="s">
        <v>57</v>
      </c>
      <c r="D942" s="459"/>
      <c r="E942" s="459" t="s">
        <v>1843</v>
      </c>
      <c r="F942" s="459"/>
      <c r="G942" s="984" t="s">
        <v>642</v>
      </c>
      <c r="H942" s="459" t="s">
        <v>1838</v>
      </c>
      <c r="I942" s="459"/>
      <c r="J942" s="459"/>
      <c r="K942" s="459" t="s">
        <v>265</v>
      </c>
      <c r="L942" s="459"/>
      <c r="M942" s="528" t="str">
        <f t="shared" si="14"/>
        <v/>
      </c>
    </row>
    <row r="943" spans="1:13">
      <c r="A943" s="448" t="s">
        <v>29</v>
      </c>
      <c r="B943" s="448" t="s">
        <v>648</v>
      </c>
      <c r="C943" s="459" t="s">
        <v>57</v>
      </c>
      <c r="D943" s="459"/>
      <c r="E943" s="459" t="s">
        <v>1844</v>
      </c>
      <c r="F943" s="459"/>
      <c r="G943" s="984" t="s">
        <v>642</v>
      </c>
      <c r="H943" s="459" t="s">
        <v>1838</v>
      </c>
      <c r="I943" s="459"/>
      <c r="J943" s="459"/>
      <c r="K943" s="459" t="s">
        <v>265</v>
      </c>
      <c r="L943" s="459"/>
      <c r="M943" s="528" t="str">
        <f t="shared" si="14"/>
        <v/>
      </c>
    </row>
    <row r="944" spans="1:13">
      <c r="A944" s="448" t="s">
        <v>29</v>
      </c>
      <c r="B944" s="448" t="s">
        <v>648</v>
      </c>
      <c r="C944" s="459" t="s">
        <v>57</v>
      </c>
      <c r="D944" s="459"/>
      <c r="E944" s="459" t="s">
        <v>1845</v>
      </c>
      <c r="F944" s="459"/>
      <c r="G944" s="984" t="s">
        <v>642</v>
      </c>
      <c r="H944" s="459" t="s">
        <v>1838</v>
      </c>
      <c r="I944" s="459"/>
      <c r="J944" s="459"/>
      <c r="K944" s="459" t="s">
        <v>265</v>
      </c>
      <c r="L944" s="459"/>
      <c r="M944" s="528" t="str">
        <f t="shared" si="14"/>
        <v/>
      </c>
    </row>
    <row r="945" spans="1:13">
      <c r="A945" s="448" t="s">
        <v>29</v>
      </c>
      <c r="B945" s="448" t="s">
        <v>648</v>
      </c>
      <c r="C945" s="459" t="s">
        <v>57</v>
      </c>
      <c r="D945" s="459"/>
      <c r="E945" s="459" t="s">
        <v>1846</v>
      </c>
      <c r="F945" s="459"/>
      <c r="G945" s="984" t="s">
        <v>642</v>
      </c>
      <c r="H945" s="459" t="s">
        <v>1838</v>
      </c>
      <c r="I945" s="459"/>
      <c r="J945" s="459"/>
      <c r="K945" s="459" t="s">
        <v>265</v>
      </c>
      <c r="L945" s="459"/>
      <c r="M945" s="528" t="str">
        <f t="shared" si="14"/>
        <v/>
      </c>
    </row>
    <row r="946" spans="1:13">
      <c r="A946" s="448" t="s">
        <v>29</v>
      </c>
      <c r="B946" s="448" t="s">
        <v>648</v>
      </c>
      <c r="C946" s="459" t="s">
        <v>57</v>
      </c>
      <c r="D946" s="459"/>
      <c r="E946" s="459" t="s">
        <v>1847</v>
      </c>
      <c r="F946" s="459"/>
      <c r="G946" s="984" t="s">
        <v>642</v>
      </c>
      <c r="H946" s="459" t="s">
        <v>1838</v>
      </c>
      <c r="I946" s="459"/>
      <c r="J946" s="459"/>
      <c r="K946" s="459" t="s">
        <v>265</v>
      </c>
      <c r="L946" s="459"/>
      <c r="M946" s="528" t="str">
        <f t="shared" si="14"/>
        <v/>
      </c>
    </row>
    <row r="947" spans="1:13">
      <c r="A947" s="448" t="s">
        <v>29</v>
      </c>
      <c r="B947" s="448" t="s">
        <v>648</v>
      </c>
      <c r="C947" s="459" t="s">
        <v>57</v>
      </c>
      <c r="D947" s="459"/>
      <c r="E947" s="459" t="s">
        <v>1848</v>
      </c>
      <c r="F947" s="459"/>
      <c r="G947" s="984" t="s">
        <v>642</v>
      </c>
      <c r="H947" s="459" t="s">
        <v>1838</v>
      </c>
      <c r="I947" s="459"/>
      <c r="J947" s="459"/>
      <c r="K947" s="459" t="s">
        <v>265</v>
      </c>
      <c r="L947" s="459"/>
      <c r="M947" s="528" t="str">
        <f t="shared" si="14"/>
        <v/>
      </c>
    </row>
    <row r="948" spans="1:13">
      <c r="A948" s="448" t="s">
        <v>29</v>
      </c>
      <c r="B948" s="448" t="s">
        <v>648</v>
      </c>
      <c r="C948" s="459" t="s">
        <v>57</v>
      </c>
      <c r="D948" s="459"/>
      <c r="E948" s="459" t="s">
        <v>1849</v>
      </c>
      <c r="F948" s="459"/>
      <c r="G948" s="984" t="s">
        <v>642</v>
      </c>
      <c r="H948" s="459" t="s">
        <v>1838</v>
      </c>
      <c r="I948" s="459"/>
      <c r="J948" s="459"/>
      <c r="K948" s="459" t="s">
        <v>265</v>
      </c>
      <c r="L948" s="459"/>
      <c r="M948" s="528" t="str">
        <f t="shared" si="14"/>
        <v/>
      </c>
    </row>
    <row r="949" spans="1:13">
      <c r="A949" s="448" t="s">
        <v>29</v>
      </c>
      <c r="B949" s="448" t="s">
        <v>648</v>
      </c>
      <c r="C949" s="459" t="s">
        <v>57</v>
      </c>
      <c r="D949" s="459"/>
      <c r="E949" s="459" t="s">
        <v>1850</v>
      </c>
      <c r="F949" s="459"/>
      <c r="G949" s="984" t="s">
        <v>642</v>
      </c>
      <c r="H949" s="459" t="s">
        <v>1838</v>
      </c>
      <c r="I949" s="459"/>
      <c r="J949" s="459"/>
      <c r="K949" s="459" t="s">
        <v>265</v>
      </c>
      <c r="L949" s="459"/>
      <c r="M949" s="528" t="str">
        <f t="shared" si="14"/>
        <v/>
      </c>
    </row>
    <row r="950" spans="1:13" ht="12.75" thickBot="1">
      <c r="A950" s="501" t="s">
        <v>29</v>
      </c>
      <c r="B950" s="501" t="s">
        <v>648</v>
      </c>
      <c r="C950" s="452" t="s">
        <v>57</v>
      </c>
      <c r="D950" s="452"/>
      <c r="E950" s="452" t="s">
        <v>1851</v>
      </c>
      <c r="F950" s="452"/>
      <c r="G950" s="451" t="s">
        <v>642</v>
      </c>
      <c r="H950" s="452" t="s">
        <v>1838</v>
      </c>
      <c r="I950" s="452"/>
      <c r="J950" s="452"/>
      <c r="K950" s="452" t="s">
        <v>265</v>
      </c>
      <c r="L950" s="452"/>
      <c r="M950" s="528" t="str">
        <f t="shared" si="14"/>
        <v/>
      </c>
    </row>
    <row r="951" spans="1:13" ht="12.75" thickTop="1">
      <c r="A951" s="982" t="s">
        <v>637</v>
      </c>
      <c r="B951" s="982" t="s">
        <v>638</v>
      </c>
      <c r="C951" s="446" t="s">
        <v>407</v>
      </c>
      <c r="D951" s="446" t="s">
        <v>1852</v>
      </c>
      <c r="E951" s="446" t="s">
        <v>1853</v>
      </c>
      <c r="F951" s="446" t="s">
        <v>407</v>
      </c>
      <c r="G951" s="983" t="s">
        <v>642</v>
      </c>
      <c r="H951" s="460" t="s">
        <v>1854</v>
      </c>
      <c r="I951" s="983" t="s">
        <v>682</v>
      </c>
      <c r="J951" s="446" t="s">
        <v>645</v>
      </c>
      <c r="K951" s="447" t="s">
        <v>265</v>
      </c>
      <c r="L951" s="446" t="s">
        <v>646</v>
      </c>
      <c r="M951" s="528" t="str">
        <f t="shared" si="14"/>
        <v/>
      </c>
    </row>
    <row r="952" spans="1:13">
      <c r="A952" s="448" t="s">
        <v>647</v>
      </c>
      <c r="B952" s="448" t="s">
        <v>648</v>
      </c>
      <c r="C952" s="459" t="s">
        <v>407</v>
      </c>
      <c r="D952" s="459"/>
      <c r="E952" s="459" t="s">
        <v>1856</v>
      </c>
      <c r="F952" s="459"/>
      <c r="G952" s="984" t="s">
        <v>642</v>
      </c>
      <c r="H952" s="459" t="s">
        <v>1854</v>
      </c>
      <c r="I952" s="459"/>
      <c r="J952" s="459"/>
      <c r="K952" s="459" t="s">
        <v>265</v>
      </c>
      <c r="L952" s="459"/>
      <c r="M952" s="528" t="str">
        <f t="shared" si="14"/>
        <v/>
      </c>
    </row>
    <row r="953" spans="1:13">
      <c r="A953" s="448" t="s">
        <v>647</v>
      </c>
      <c r="B953" s="448" t="s">
        <v>648</v>
      </c>
      <c r="C953" s="459" t="s">
        <v>407</v>
      </c>
      <c r="D953" s="459"/>
      <c r="E953" s="459" t="s">
        <v>1857</v>
      </c>
      <c r="F953" s="459"/>
      <c r="G953" s="984" t="s">
        <v>642</v>
      </c>
      <c r="H953" s="459" t="s">
        <v>1854</v>
      </c>
      <c r="I953" s="459"/>
      <c r="J953" s="459"/>
      <c r="K953" s="459" t="s">
        <v>265</v>
      </c>
      <c r="L953" s="459"/>
      <c r="M953" s="528" t="str">
        <f t="shared" si="14"/>
        <v/>
      </c>
    </row>
    <row r="954" spans="1:13">
      <c r="A954" s="448" t="s">
        <v>647</v>
      </c>
      <c r="B954" s="448" t="s">
        <v>648</v>
      </c>
      <c r="C954" s="459" t="s">
        <v>407</v>
      </c>
      <c r="D954" s="459"/>
      <c r="E954" s="459" t="s">
        <v>1858</v>
      </c>
      <c r="F954" s="459"/>
      <c r="G954" s="984" t="s">
        <v>642</v>
      </c>
      <c r="H954" s="459" t="s">
        <v>1854</v>
      </c>
      <c r="I954" s="459"/>
      <c r="J954" s="459"/>
      <c r="K954" s="459" t="s">
        <v>265</v>
      </c>
      <c r="L954" s="459"/>
      <c r="M954" s="528" t="str">
        <f t="shared" si="14"/>
        <v/>
      </c>
    </row>
    <row r="955" spans="1:13">
      <c r="A955" s="448" t="s">
        <v>647</v>
      </c>
      <c r="B955" s="448" t="s">
        <v>648</v>
      </c>
      <c r="C955" s="459" t="s">
        <v>407</v>
      </c>
      <c r="D955" s="459"/>
      <c r="E955" s="459" t="s">
        <v>1859</v>
      </c>
      <c r="F955" s="459"/>
      <c r="G955" s="984" t="s">
        <v>642</v>
      </c>
      <c r="H955" s="459" t="s">
        <v>1854</v>
      </c>
      <c r="I955" s="459"/>
      <c r="J955" s="459"/>
      <c r="K955" s="459" t="s">
        <v>265</v>
      </c>
      <c r="L955" s="459"/>
      <c r="M955" s="528" t="str">
        <f t="shared" si="14"/>
        <v/>
      </c>
    </row>
    <row r="956" spans="1:13">
      <c r="A956" s="448" t="s">
        <v>647</v>
      </c>
      <c r="B956" s="448" t="s">
        <v>648</v>
      </c>
      <c r="C956" s="459" t="s">
        <v>407</v>
      </c>
      <c r="D956" s="459"/>
      <c r="E956" s="459" t="s">
        <v>1860</v>
      </c>
      <c r="F956" s="459"/>
      <c r="G956" s="984" t="s">
        <v>642</v>
      </c>
      <c r="H956" s="459" t="s">
        <v>1854</v>
      </c>
      <c r="I956" s="459"/>
      <c r="J956" s="459"/>
      <c r="K956" s="459" t="s">
        <v>265</v>
      </c>
      <c r="L956" s="459"/>
      <c r="M956" s="528" t="str">
        <f t="shared" si="14"/>
        <v/>
      </c>
    </row>
    <row r="957" spans="1:13">
      <c r="A957" s="448" t="s">
        <v>647</v>
      </c>
      <c r="B957" s="448" t="s">
        <v>648</v>
      </c>
      <c r="C957" s="459" t="s">
        <v>407</v>
      </c>
      <c r="D957" s="459"/>
      <c r="E957" s="459" t="s">
        <v>1861</v>
      </c>
      <c r="F957" s="459"/>
      <c r="G957" s="984" t="s">
        <v>642</v>
      </c>
      <c r="H957" s="459" t="s">
        <v>1854</v>
      </c>
      <c r="I957" s="459"/>
      <c r="J957" s="459"/>
      <c r="K957" s="459" t="s">
        <v>265</v>
      </c>
      <c r="L957" s="459"/>
      <c r="M957" s="528" t="str">
        <f t="shared" si="14"/>
        <v/>
      </c>
    </row>
    <row r="958" spans="1:13">
      <c r="A958" s="448" t="s">
        <v>647</v>
      </c>
      <c r="B958" s="448" t="s">
        <v>648</v>
      </c>
      <c r="C958" s="459" t="s">
        <v>407</v>
      </c>
      <c r="D958" s="459"/>
      <c r="E958" s="459" t="s">
        <v>1862</v>
      </c>
      <c r="F958" s="459"/>
      <c r="G958" s="984" t="s">
        <v>642</v>
      </c>
      <c r="H958" s="459" t="s">
        <v>1854</v>
      </c>
      <c r="I958" s="459"/>
      <c r="J958" s="459"/>
      <c r="K958" s="459" t="s">
        <v>265</v>
      </c>
      <c r="L958" s="459"/>
      <c r="M958" s="528" t="str">
        <f t="shared" si="14"/>
        <v/>
      </c>
    </row>
    <row r="959" spans="1:13">
      <c r="A959" s="448" t="s">
        <v>647</v>
      </c>
      <c r="B959" s="448" t="s">
        <v>648</v>
      </c>
      <c r="C959" s="459" t="s">
        <v>407</v>
      </c>
      <c r="D959" s="459"/>
      <c r="E959" s="459" t="s">
        <v>1863</v>
      </c>
      <c r="F959" s="459"/>
      <c r="G959" s="984" t="s">
        <v>642</v>
      </c>
      <c r="H959" s="459" t="s">
        <v>1854</v>
      </c>
      <c r="I959" s="459"/>
      <c r="J959" s="459"/>
      <c r="K959" s="459" t="s">
        <v>265</v>
      </c>
      <c r="L959" s="459"/>
      <c r="M959" s="528" t="str">
        <f t="shared" si="14"/>
        <v/>
      </c>
    </row>
    <row r="960" spans="1:13">
      <c r="A960" s="448" t="s">
        <v>647</v>
      </c>
      <c r="B960" s="448" t="s">
        <v>648</v>
      </c>
      <c r="C960" s="459" t="s">
        <v>407</v>
      </c>
      <c r="D960" s="459"/>
      <c r="E960" s="459" t="s">
        <v>1864</v>
      </c>
      <c r="F960" s="459"/>
      <c r="G960" s="984" t="s">
        <v>642</v>
      </c>
      <c r="H960" s="459" t="s">
        <v>1854</v>
      </c>
      <c r="I960" s="459"/>
      <c r="J960" s="459"/>
      <c r="K960" s="459" t="s">
        <v>265</v>
      </c>
      <c r="L960" s="459"/>
      <c r="M960" s="528" t="str">
        <f t="shared" si="14"/>
        <v/>
      </c>
    </row>
    <row r="961" spans="1:13">
      <c r="A961" s="448" t="s">
        <v>647</v>
      </c>
      <c r="B961" s="448" t="s">
        <v>648</v>
      </c>
      <c r="C961" s="459" t="s">
        <v>407</v>
      </c>
      <c r="D961" s="459"/>
      <c r="E961" s="459" t="s">
        <v>1865</v>
      </c>
      <c r="F961" s="459"/>
      <c r="G961" s="984" t="s">
        <v>642</v>
      </c>
      <c r="H961" s="459" t="s">
        <v>1854</v>
      </c>
      <c r="I961" s="459"/>
      <c r="J961" s="459"/>
      <c r="K961" s="459" t="s">
        <v>265</v>
      </c>
      <c r="L961" s="459"/>
      <c r="M961" s="528" t="str">
        <f t="shared" si="14"/>
        <v/>
      </c>
    </row>
    <row r="962" spans="1:13">
      <c r="A962" s="448" t="s">
        <v>647</v>
      </c>
      <c r="B962" s="448" t="s">
        <v>648</v>
      </c>
      <c r="C962" s="459" t="s">
        <v>407</v>
      </c>
      <c r="D962" s="459"/>
      <c r="E962" s="459" t="s">
        <v>1866</v>
      </c>
      <c r="F962" s="459"/>
      <c r="G962" s="984" t="s">
        <v>642</v>
      </c>
      <c r="H962" s="459" t="s">
        <v>1854</v>
      </c>
      <c r="I962" s="459"/>
      <c r="J962" s="459"/>
      <c r="K962" s="459" t="s">
        <v>265</v>
      </c>
      <c r="L962" s="459"/>
      <c r="M962" s="528" t="str">
        <f t="shared" si="14"/>
        <v/>
      </c>
    </row>
    <row r="963" spans="1:13" ht="12.75" thickBot="1">
      <c r="A963" s="501" t="s">
        <v>647</v>
      </c>
      <c r="B963" s="501" t="s">
        <v>648</v>
      </c>
      <c r="C963" s="452" t="s">
        <v>407</v>
      </c>
      <c r="D963" s="452"/>
      <c r="E963" s="452" t="s">
        <v>1867</v>
      </c>
      <c r="F963" s="452"/>
      <c r="G963" s="451" t="s">
        <v>642</v>
      </c>
      <c r="H963" s="452" t="s">
        <v>1854</v>
      </c>
      <c r="I963" s="452"/>
      <c r="J963" s="452"/>
      <c r="K963" s="452" t="s">
        <v>265</v>
      </c>
      <c r="L963" s="452"/>
      <c r="M963" s="528" t="str">
        <f t="shared" ref="M963:M1026" si="15">IF(RIGHT(TEXT(E963,""),4)="ACT1","Remove","")</f>
        <v/>
      </c>
    </row>
    <row r="964" spans="1:13" ht="12.75" thickTop="1">
      <c r="A964" s="982" t="s">
        <v>637</v>
      </c>
      <c r="B964" s="982" t="s">
        <v>638</v>
      </c>
      <c r="C964" s="446" t="s">
        <v>408</v>
      </c>
      <c r="D964" s="446" t="s">
        <v>1868</v>
      </c>
      <c r="E964" s="446" t="s">
        <v>1869</v>
      </c>
      <c r="F964" s="446" t="s">
        <v>408</v>
      </c>
      <c r="G964" s="983" t="s">
        <v>642</v>
      </c>
      <c r="H964" s="460" t="s">
        <v>1870</v>
      </c>
      <c r="I964" s="983" t="s">
        <v>682</v>
      </c>
      <c r="J964" s="446" t="s">
        <v>645</v>
      </c>
      <c r="K964" s="447" t="s">
        <v>265</v>
      </c>
      <c r="L964" s="446" t="s">
        <v>646</v>
      </c>
      <c r="M964" s="528" t="str">
        <f t="shared" si="15"/>
        <v/>
      </c>
    </row>
    <row r="965" spans="1:13">
      <c r="A965" s="448" t="s">
        <v>647</v>
      </c>
      <c r="B965" s="448" t="s">
        <v>648</v>
      </c>
      <c r="C965" s="459" t="s">
        <v>408</v>
      </c>
      <c r="D965" s="459"/>
      <c r="E965" s="459" t="s">
        <v>1872</v>
      </c>
      <c r="F965" s="459"/>
      <c r="G965" s="984" t="s">
        <v>642</v>
      </c>
      <c r="H965" s="459" t="s">
        <v>1870</v>
      </c>
      <c r="I965" s="459"/>
      <c r="J965" s="459"/>
      <c r="K965" s="459" t="s">
        <v>265</v>
      </c>
      <c r="L965" s="459"/>
      <c r="M965" s="528" t="str">
        <f t="shared" si="15"/>
        <v/>
      </c>
    </row>
    <row r="966" spans="1:13">
      <c r="A966" s="448" t="s">
        <v>647</v>
      </c>
      <c r="B966" s="448" t="s">
        <v>648</v>
      </c>
      <c r="C966" s="459" t="s">
        <v>408</v>
      </c>
      <c r="D966" s="459"/>
      <c r="E966" s="459" t="s">
        <v>1873</v>
      </c>
      <c r="F966" s="459"/>
      <c r="G966" s="984" t="s">
        <v>642</v>
      </c>
      <c r="H966" s="459" t="s">
        <v>1870</v>
      </c>
      <c r="I966" s="459"/>
      <c r="J966" s="459"/>
      <c r="K966" s="459" t="s">
        <v>265</v>
      </c>
      <c r="L966" s="459"/>
      <c r="M966" s="528" t="str">
        <f t="shared" si="15"/>
        <v/>
      </c>
    </row>
    <row r="967" spans="1:13">
      <c r="A967" s="448" t="s">
        <v>647</v>
      </c>
      <c r="B967" s="448" t="s">
        <v>648</v>
      </c>
      <c r="C967" s="459" t="s">
        <v>408</v>
      </c>
      <c r="D967" s="459"/>
      <c r="E967" s="459" t="s">
        <v>1874</v>
      </c>
      <c r="F967" s="459"/>
      <c r="G967" s="984" t="s">
        <v>642</v>
      </c>
      <c r="H967" s="459" t="s">
        <v>1870</v>
      </c>
      <c r="I967" s="459"/>
      <c r="J967" s="459"/>
      <c r="K967" s="459" t="s">
        <v>265</v>
      </c>
      <c r="L967" s="459"/>
      <c r="M967" s="528" t="str">
        <f t="shared" si="15"/>
        <v/>
      </c>
    </row>
    <row r="968" spans="1:13">
      <c r="A968" s="448" t="s">
        <v>647</v>
      </c>
      <c r="B968" s="448" t="s">
        <v>648</v>
      </c>
      <c r="C968" s="459" t="s">
        <v>408</v>
      </c>
      <c r="D968" s="459"/>
      <c r="E968" s="459" t="s">
        <v>1875</v>
      </c>
      <c r="F968" s="459"/>
      <c r="G968" s="984" t="s">
        <v>642</v>
      </c>
      <c r="H968" s="459" t="s">
        <v>1870</v>
      </c>
      <c r="I968" s="459"/>
      <c r="J968" s="459"/>
      <c r="K968" s="459" t="s">
        <v>265</v>
      </c>
      <c r="L968" s="459"/>
      <c r="M968" s="528" t="str">
        <f t="shared" si="15"/>
        <v/>
      </c>
    </row>
    <row r="969" spans="1:13">
      <c r="A969" s="448" t="s">
        <v>647</v>
      </c>
      <c r="B969" s="448" t="s">
        <v>648</v>
      </c>
      <c r="C969" s="459" t="s">
        <v>408</v>
      </c>
      <c r="D969" s="459"/>
      <c r="E969" s="459" t="s">
        <v>1876</v>
      </c>
      <c r="F969" s="459"/>
      <c r="G969" s="984" t="s">
        <v>642</v>
      </c>
      <c r="H969" s="459" t="s">
        <v>1870</v>
      </c>
      <c r="I969" s="459"/>
      <c r="J969" s="459"/>
      <c r="K969" s="459" t="s">
        <v>265</v>
      </c>
      <c r="L969" s="459"/>
      <c r="M969" s="528" t="str">
        <f t="shared" si="15"/>
        <v/>
      </c>
    </row>
    <row r="970" spans="1:13">
      <c r="A970" s="448" t="s">
        <v>647</v>
      </c>
      <c r="B970" s="448" t="s">
        <v>648</v>
      </c>
      <c r="C970" s="459" t="s">
        <v>408</v>
      </c>
      <c r="D970" s="459"/>
      <c r="E970" s="459" t="s">
        <v>1877</v>
      </c>
      <c r="F970" s="459"/>
      <c r="G970" s="984" t="s">
        <v>642</v>
      </c>
      <c r="H970" s="459" t="s">
        <v>1870</v>
      </c>
      <c r="I970" s="459"/>
      <c r="J970" s="459"/>
      <c r="K970" s="459" t="s">
        <v>265</v>
      </c>
      <c r="L970" s="459"/>
      <c r="M970" s="528" t="str">
        <f t="shared" si="15"/>
        <v/>
      </c>
    </row>
    <row r="971" spans="1:13">
      <c r="A971" s="448" t="s">
        <v>647</v>
      </c>
      <c r="B971" s="448" t="s">
        <v>648</v>
      </c>
      <c r="C971" s="459" t="s">
        <v>408</v>
      </c>
      <c r="D971" s="459"/>
      <c r="E971" s="459" t="s">
        <v>1878</v>
      </c>
      <c r="F971" s="459"/>
      <c r="G971" s="984" t="s">
        <v>642</v>
      </c>
      <c r="H971" s="459" t="s">
        <v>1870</v>
      </c>
      <c r="I971" s="459"/>
      <c r="J971" s="459"/>
      <c r="K971" s="459" t="s">
        <v>265</v>
      </c>
      <c r="L971" s="459"/>
      <c r="M971" s="528" t="str">
        <f t="shared" si="15"/>
        <v/>
      </c>
    </row>
    <row r="972" spans="1:13">
      <c r="A972" s="448" t="s">
        <v>647</v>
      </c>
      <c r="B972" s="448" t="s">
        <v>648</v>
      </c>
      <c r="C972" s="459" t="s">
        <v>408</v>
      </c>
      <c r="D972" s="459"/>
      <c r="E972" s="459" t="s">
        <v>1879</v>
      </c>
      <c r="F972" s="459"/>
      <c r="G972" s="984" t="s">
        <v>642</v>
      </c>
      <c r="H972" s="459" t="s">
        <v>1870</v>
      </c>
      <c r="I972" s="459"/>
      <c r="J972" s="459"/>
      <c r="K972" s="459" t="s">
        <v>265</v>
      </c>
      <c r="L972" s="459"/>
      <c r="M972" s="528" t="str">
        <f t="shared" si="15"/>
        <v/>
      </c>
    </row>
    <row r="973" spans="1:13">
      <c r="A973" s="448" t="s">
        <v>647</v>
      </c>
      <c r="B973" s="448" t="s">
        <v>648</v>
      </c>
      <c r="C973" s="459" t="s">
        <v>408</v>
      </c>
      <c r="D973" s="459"/>
      <c r="E973" s="459" t="s">
        <v>1880</v>
      </c>
      <c r="F973" s="459"/>
      <c r="G973" s="984" t="s">
        <v>642</v>
      </c>
      <c r="H973" s="459" t="s">
        <v>1870</v>
      </c>
      <c r="I973" s="459"/>
      <c r="J973" s="459"/>
      <c r="K973" s="459" t="s">
        <v>265</v>
      </c>
      <c r="L973" s="459"/>
      <c r="M973" s="528" t="str">
        <f t="shared" si="15"/>
        <v/>
      </c>
    </row>
    <row r="974" spans="1:13">
      <c r="A974" s="448" t="s">
        <v>647</v>
      </c>
      <c r="B974" s="448" t="s">
        <v>648</v>
      </c>
      <c r="C974" s="459" t="s">
        <v>408</v>
      </c>
      <c r="D974" s="459"/>
      <c r="E974" s="459" t="s">
        <v>1881</v>
      </c>
      <c r="F974" s="459"/>
      <c r="G974" s="984" t="s">
        <v>642</v>
      </c>
      <c r="H974" s="459" t="s">
        <v>1870</v>
      </c>
      <c r="I974" s="459"/>
      <c r="J974" s="459"/>
      <c r="K974" s="459" t="s">
        <v>265</v>
      </c>
      <c r="L974" s="459"/>
      <c r="M974" s="528" t="str">
        <f t="shared" si="15"/>
        <v/>
      </c>
    </row>
    <row r="975" spans="1:13">
      <c r="A975" s="448" t="s">
        <v>647</v>
      </c>
      <c r="B975" s="448" t="s">
        <v>648</v>
      </c>
      <c r="C975" s="459" t="s">
        <v>408</v>
      </c>
      <c r="D975" s="459"/>
      <c r="E975" s="459" t="s">
        <v>1882</v>
      </c>
      <c r="F975" s="459"/>
      <c r="G975" s="984" t="s">
        <v>642</v>
      </c>
      <c r="H975" s="459" t="s">
        <v>1870</v>
      </c>
      <c r="I975" s="459"/>
      <c r="J975" s="459"/>
      <c r="K975" s="459" t="s">
        <v>265</v>
      </c>
      <c r="L975" s="459"/>
      <c r="M975" s="528" t="str">
        <f t="shared" si="15"/>
        <v/>
      </c>
    </row>
    <row r="976" spans="1:13" ht="12.75" thickBot="1">
      <c r="A976" s="501" t="s">
        <v>647</v>
      </c>
      <c r="B976" s="501" t="s">
        <v>648</v>
      </c>
      <c r="C976" s="452" t="s">
        <v>408</v>
      </c>
      <c r="D976" s="452"/>
      <c r="E976" s="452" t="s">
        <v>1883</v>
      </c>
      <c r="F976" s="452"/>
      <c r="G976" s="451" t="s">
        <v>642</v>
      </c>
      <c r="H976" s="452" t="s">
        <v>1870</v>
      </c>
      <c r="I976" s="452"/>
      <c r="J976" s="452"/>
      <c r="K976" s="452" t="s">
        <v>265</v>
      </c>
      <c r="L976" s="452"/>
      <c r="M976" s="528" t="str">
        <f t="shared" si="15"/>
        <v/>
      </c>
    </row>
    <row r="977" spans="1:13" ht="12.75" thickTop="1">
      <c r="A977" s="982" t="s">
        <v>637</v>
      </c>
      <c r="B977" s="982" t="s">
        <v>638</v>
      </c>
      <c r="C977" s="446" t="s">
        <v>319</v>
      </c>
      <c r="D977" s="446" t="s">
        <v>1884</v>
      </c>
      <c r="E977" s="446" t="s">
        <v>1885</v>
      </c>
      <c r="F977" s="446" t="s">
        <v>319</v>
      </c>
      <c r="G977" s="983" t="s">
        <v>642</v>
      </c>
      <c r="H977" s="460" t="s">
        <v>1886</v>
      </c>
      <c r="I977" s="983" t="s">
        <v>682</v>
      </c>
      <c r="J977" s="446" t="s">
        <v>645</v>
      </c>
      <c r="K977" s="447" t="s">
        <v>265</v>
      </c>
      <c r="L977" s="446" t="s">
        <v>646</v>
      </c>
      <c r="M977" s="528" t="str">
        <f t="shared" si="15"/>
        <v/>
      </c>
    </row>
    <row r="978" spans="1:13">
      <c r="A978" s="448" t="s">
        <v>647</v>
      </c>
      <c r="B978" s="448" t="s">
        <v>648</v>
      </c>
      <c r="C978" s="459" t="s">
        <v>319</v>
      </c>
      <c r="D978" s="459"/>
      <c r="E978" s="459" t="s">
        <v>1888</v>
      </c>
      <c r="F978" s="459"/>
      <c r="G978" s="984" t="s">
        <v>642</v>
      </c>
      <c r="H978" s="459" t="s">
        <v>1886</v>
      </c>
      <c r="I978" s="459"/>
      <c r="J978" s="459"/>
      <c r="K978" s="459" t="s">
        <v>265</v>
      </c>
      <c r="L978" s="459"/>
      <c r="M978" s="528" t="str">
        <f t="shared" si="15"/>
        <v/>
      </c>
    </row>
    <row r="979" spans="1:13">
      <c r="A979" s="448" t="s">
        <v>647</v>
      </c>
      <c r="B979" s="448" t="s">
        <v>648</v>
      </c>
      <c r="C979" s="459" t="s">
        <v>319</v>
      </c>
      <c r="D979" s="459"/>
      <c r="E979" s="459" t="s">
        <v>1889</v>
      </c>
      <c r="F979" s="459"/>
      <c r="G979" s="984" t="s">
        <v>642</v>
      </c>
      <c r="H979" s="459" t="s">
        <v>1886</v>
      </c>
      <c r="I979" s="459"/>
      <c r="J979" s="459"/>
      <c r="K979" s="459" t="s">
        <v>265</v>
      </c>
      <c r="L979" s="459"/>
      <c r="M979" s="528" t="str">
        <f t="shared" si="15"/>
        <v/>
      </c>
    </row>
    <row r="980" spans="1:13">
      <c r="A980" s="448" t="s">
        <v>647</v>
      </c>
      <c r="B980" s="448" t="s">
        <v>648</v>
      </c>
      <c r="C980" s="459" t="s">
        <v>319</v>
      </c>
      <c r="D980" s="459"/>
      <c r="E980" s="459" t="s">
        <v>1890</v>
      </c>
      <c r="F980" s="459"/>
      <c r="G980" s="984" t="s">
        <v>642</v>
      </c>
      <c r="H980" s="459" t="s">
        <v>1886</v>
      </c>
      <c r="I980" s="459"/>
      <c r="J980" s="459"/>
      <c r="K980" s="459" t="s">
        <v>265</v>
      </c>
      <c r="L980" s="459"/>
      <c r="M980" s="528" t="str">
        <f t="shared" si="15"/>
        <v/>
      </c>
    </row>
    <row r="981" spans="1:13">
      <c r="A981" s="448" t="s">
        <v>647</v>
      </c>
      <c r="B981" s="448" t="s">
        <v>648</v>
      </c>
      <c r="C981" s="459" t="s">
        <v>319</v>
      </c>
      <c r="D981" s="459"/>
      <c r="E981" s="459" t="s">
        <v>1891</v>
      </c>
      <c r="F981" s="459"/>
      <c r="G981" s="984" t="s">
        <v>642</v>
      </c>
      <c r="H981" s="459" t="s">
        <v>1886</v>
      </c>
      <c r="I981" s="459"/>
      <c r="J981" s="459"/>
      <c r="K981" s="459" t="s">
        <v>265</v>
      </c>
      <c r="L981" s="459"/>
      <c r="M981" s="528" t="str">
        <f t="shared" si="15"/>
        <v/>
      </c>
    </row>
    <row r="982" spans="1:13">
      <c r="A982" s="448" t="s">
        <v>647</v>
      </c>
      <c r="B982" s="448" t="s">
        <v>648</v>
      </c>
      <c r="C982" s="459" t="s">
        <v>319</v>
      </c>
      <c r="D982" s="459"/>
      <c r="E982" s="459" t="s">
        <v>1892</v>
      </c>
      <c r="F982" s="459"/>
      <c r="G982" s="984" t="s">
        <v>642</v>
      </c>
      <c r="H982" s="459" t="s">
        <v>1886</v>
      </c>
      <c r="I982" s="459"/>
      <c r="J982" s="459"/>
      <c r="K982" s="459" t="s">
        <v>265</v>
      </c>
      <c r="L982" s="459"/>
      <c r="M982" s="528" t="str">
        <f t="shared" si="15"/>
        <v/>
      </c>
    </row>
    <row r="983" spans="1:13">
      <c r="A983" s="448" t="s">
        <v>647</v>
      </c>
      <c r="B983" s="448" t="s">
        <v>648</v>
      </c>
      <c r="C983" s="459" t="s">
        <v>319</v>
      </c>
      <c r="D983" s="459"/>
      <c r="E983" s="459" t="s">
        <v>1893</v>
      </c>
      <c r="F983" s="459"/>
      <c r="G983" s="984" t="s">
        <v>642</v>
      </c>
      <c r="H983" s="459" t="s">
        <v>1886</v>
      </c>
      <c r="I983" s="459"/>
      <c r="J983" s="459"/>
      <c r="K983" s="459" t="s">
        <v>265</v>
      </c>
      <c r="L983" s="459"/>
      <c r="M983" s="528" t="str">
        <f t="shared" si="15"/>
        <v/>
      </c>
    </row>
    <row r="984" spans="1:13">
      <c r="A984" s="448" t="s">
        <v>647</v>
      </c>
      <c r="B984" s="448" t="s">
        <v>648</v>
      </c>
      <c r="C984" s="459" t="s">
        <v>319</v>
      </c>
      <c r="D984" s="459"/>
      <c r="E984" s="459" t="s">
        <v>1894</v>
      </c>
      <c r="F984" s="459"/>
      <c r="G984" s="984" t="s">
        <v>642</v>
      </c>
      <c r="H984" s="459" t="s">
        <v>1886</v>
      </c>
      <c r="I984" s="459"/>
      <c r="J984" s="459"/>
      <c r="K984" s="459" t="s">
        <v>265</v>
      </c>
      <c r="L984" s="459"/>
      <c r="M984" s="528" t="str">
        <f t="shared" si="15"/>
        <v/>
      </c>
    </row>
    <row r="985" spans="1:13">
      <c r="A985" s="448" t="s">
        <v>647</v>
      </c>
      <c r="B985" s="448" t="s">
        <v>648</v>
      </c>
      <c r="C985" s="459" t="s">
        <v>319</v>
      </c>
      <c r="D985" s="459"/>
      <c r="E985" s="459" t="s">
        <v>1895</v>
      </c>
      <c r="F985" s="459"/>
      <c r="G985" s="984" t="s">
        <v>642</v>
      </c>
      <c r="H985" s="459" t="s">
        <v>1886</v>
      </c>
      <c r="I985" s="459"/>
      <c r="J985" s="459"/>
      <c r="K985" s="459" t="s">
        <v>265</v>
      </c>
      <c r="L985" s="459"/>
      <c r="M985" s="528" t="str">
        <f t="shared" si="15"/>
        <v/>
      </c>
    </row>
    <row r="986" spans="1:13">
      <c r="A986" s="448" t="s">
        <v>647</v>
      </c>
      <c r="B986" s="448" t="s">
        <v>648</v>
      </c>
      <c r="C986" s="459" t="s">
        <v>319</v>
      </c>
      <c r="D986" s="459"/>
      <c r="E986" s="459" t="s">
        <v>1896</v>
      </c>
      <c r="F986" s="459"/>
      <c r="G986" s="984" t="s">
        <v>642</v>
      </c>
      <c r="H986" s="459" t="s">
        <v>1886</v>
      </c>
      <c r="I986" s="459"/>
      <c r="J986" s="459"/>
      <c r="K986" s="459" t="s">
        <v>265</v>
      </c>
      <c r="L986" s="459"/>
      <c r="M986" s="528" t="str">
        <f t="shared" si="15"/>
        <v/>
      </c>
    </row>
    <row r="987" spans="1:13">
      <c r="A987" s="448" t="s">
        <v>647</v>
      </c>
      <c r="B987" s="448" t="s">
        <v>648</v>
      </c>
      <c r="C987" s="459" t="s">
        <v>319</v>
      </c>
      <c r="D987" s="459"/>
      <c r="E987" s="459" t="s">
        <v>1897</v>
      </c>
      <c r="F987" s="459"/>
      <c r="G987" s="984" t="s">
        <v>642</v>
      </c>
      <c r="H987" s="459" t="s">
        <v>1886</v>
      </c>
      <c r="I987" s="459"/>
      <c r="J987" s="459"/>
      <c r="K987" s="459" t="s">
        <v>265</v>
      </c>
      <c r="L987" s="459"/>
      <c r="M987" s="528" t="str">
        <f t="shared" si="15"/>
        <v/>
      </c>
    </row>
    <row r="988" spans="1:13">
      <c r="A988" s="448" t="s">
        <v>647</v>
      </c>
      <c r="B988" s="448" t="s">
        <v>648</v>
      </c>
      <c r="C988" s="459" t="s">
        <v>319</v>
      </c>
      <c r="D988" s="459"/>
      <c r="E988" s="459" t="s">
        <v>1898</v>
      </c>
      <c r="F988" s="459"/>
      <c r="G988" s="984" t="s">
        <v>642</v>
      </c>
      <c r="H988" s="459" t="s">
        <v>1886</v>
      </c>
      <c r="I988" s="459"/>
      <c r="J988" s="459"/>
      <c r="K988" s="459" t="s">
        <v>265</v>
      </c>
      <c r="L988" s="459"/>
      <c r="M988" s="528" t="str">
        <f t="shared" si="15"/>
        <v/>
      </c>
    </row>
    <row r="989" spans="1:13" ht="12.75" thickBot="1">
      <c r="A989" s="501" t="s">
        <v>647</v>
      </c>
      <c r="B989" s="501" t="s">
        <v>648</v>
      </c>
      <c r="C989" s="452" t="s">
        <v>319</v>
      </c>
      <c r="D989" s="452"/>
      <c r="E989" s="452" t="s">
        <v>1899</v>
      </c>
      <c r="F989" s="452"/>
      <c r="G989" s="451" t="s">
        <v>642</v>
      </c>
      <c r="H989" s="452" t="s">
        <v>1886</v>
      </c>
      <c r="I989" s="452"/>
      <c r="J989" s="452"/>
      <c r="K989" s="452" t="s">
        <v>265</v>
      </c>
      <c r="L989" s="452"/>
      <c r="M989" s="528" t="str">
        <f t="shared" si="15"/>
        <v/>
      </c>
    </row>
    <row r="990" spans="1:13" ht="12.75" thickTop="1">
      <c r="A990" s="455" t="s">
        <v>637</v>
      </c>
      <c r="B990" s="987" t="s">
        <v>810</v>
      </c>
      <c r="C990" s="455" t="s">
        <v>58</v>
      </c>
      <c r="D990" s="455" t="s">
        <v>1900</v>
      </c>
      <c r="E990" s="455" t="s">
        <v>1901</v>
      </c>
      <c r="F990" s="455" t="s">
        <v>58</v>
      </c>
      <c r="G990" s="988" t="s">
        <v>642</v>
      </c>
      <c r="H990" s="455" t="s">
        <v>813</v>
      </c>
      <c r="I990" s="455" t="s">
        <v>682</v>
      </c>
      <c r="J990" s="455"/>
      <c r="K990" s="447" t="s">
        <v>265</v>
      </c>
      <c r="L990" s="455" t="s">
        <v>814</v>
      </c>
      <c r="M990" s="528" t="str">
        <f t="shared" si="15"/>
        <v/>
      </c>
    </row>
    <row r="991" spans="1:13">
      <c r="A991" s="455" t="s">
        <v>29</v>
      </c>
      <c r="B991" s="455" t="s">
        <v>648</v>
      </c>
      <c r="C991" s="455" t="s">
        <v>58</v>
      </c>
      <c r="D991" s="455"/>
      <c r="E991" s="455" t="s">
        <v>1903</v>
      </c>
      <c r="F991" s="455"/>
      <c r="G991" s="988" t="s">
        <v>642</v>
      </c>
      <c r="H991" s="455" t="s">
        <v>813</v>
      </c>
      <c r="I991" s="455"/>
      <c r="J991" s="455"/>
      <c r="K991" s="459" t="s">
        <v>265</v>
      </c>
      <c r="L991" s="455"/>
      <c r="M991" s="528" t="str">
        <f t="shared" si="15"/>
        <v/>
      </c>
    </row>
    <row r="992" spans="1:13">
      <c r="A992" s="455" t="s">
        <v>29</v>
      </c>
      <c r="B992" s="455" t="s">
        <v>648</v>
      </c>
      <c r="C992" s="455" t="s">
        <v>58</v>
      </c>
      <c r="D992" s="455"/>
      <c r="E992" s="455" t="s">
        <v>1904</v>
      </c>
      <c r="F992" s="455"/>
      <c r="G992" s="988" t="s">
        <v>642</v>
      </c>
      <c r="H992" s="455" t="s">
        <v>813</v>
      </c>
      <c r="I992" s="455"/>
      <c r="J992" s="455"/>
      <c r="K992" s="459" t="s">
        <v>265</v>
      </c>
      <c r="L992" s="455"/>
      <c r="M992" s="528" t="str">
        <f t="shared" si="15"/>
        <v/>
      </c>
    </row>
    <row r="993" spans="1:13">
      <c r="A993" s="455" t="s">
        <v>29</v>
      </c>
      <c r="B993" s="455" t="s">
        <v>648</v>
      </c>
      <c r="C993" s="455" t="s">
        <v>58</v>
      </c>
      <c r="D993" s="455"/>
      <c r="E993" s="455" t="s">
        <v>1905</v>
      </c>
      <c r="F993" s="455"/>
      <c r="G993" s="988" t="s">
        <v>642</v>
      </c>
      <c r="H993" s="455" t="s">
        <v>813</v>
      </c>
      <c r="I993" s="455"/>
      <c r="J993" s="455"/>
      <c r="K993" s="459" t="s">
        <v>265</v>
      </c>
      <c r="L993" s="455"/>
      <c r="M993" s="528" t="str">
        <f t="shared" si="15"/>
        <v/>
      </c>
    </row>
    <row r="994" spans="1:13">
      <c r="A994" s="455" t="s">
        <v>29</v>
      </c>
      <c r="B994" s="455" t="s">
        <v>648</v>
      </c>
      <c r="C994" s="455" t="s">
        <v>58</v>
      </c>
      <c r="D994" s="455"/>
      <c r="E994" s="455" t="s">
        <v>1906</v>
      </c>
      <c r="F994" s="455"/>
      <c r="G994" s="988" t="s">
        <v>642</v>
      </c>
      <c r="H994" s="455" t="s">
        <v>813</v>
      </c>
      <c r="I994" s="455"/>
      <c r="J994" s="455"/>
      <c r="K994" s="459" t="s">
        <v>265</v>
      </c>
      <c r="L994" s="455"/>
      <c r="M994" s="528" t="str">
        <f t="shared" si="15"/>
        <v/>
      </c>
    </row>
    <row r="995" spans="1:13">
      <c r="A995" s="455" t="s">
        <v>29</v>
      </c>
      <c r="B995" s="455" t="s">
        <v>648</v>
      </c>
      <c r="C995" s="455" t="s">
        <v>58</v>
      </c>
      <c r="D995" s="455"/>
      <c r="E995" s="455" t="s">
        <v>1907</v>
      </c>
      <c r="F995" s="455"/>
      <c r="G995" s="988" t="s">
        <v>642</v>
      </c>
      <c r="H995" s="455" t="s">
        <v>813</v>
      </c>
      <c r="I995" s="455"/>
      <c r="J995" s="455"/>
      <c r="K995" s="459" t="s">
        <v>265</v>
      </c>
      <c r="L995" s="455"/>
      <c r="M995" s="528" t="str">
        <f t="shared" si="15"/>
        <v/>
      </c>
    </row>
    <row r="996" spans="1:13">
      <c r="A996" s="455" t="s">
        <v>29</v>
      </c>
      <c r="B996" s="455" t="s">
        <v>648</v>
      </c>
      <c r="C996" s="455" t="s">
        <v>58</v>
      </c>
      <c r="D996" s="455"/>
      <c r="E996" s="455" t="s">
        <v>1908</v>
      </c>
      <c r="F996" s="455"/>
      <c r="G996" s="988" t="s">
        <v>642</v>
      </c>
      <c r="H996" s="455" t="s">
        <v>813</v>
      </c>
      <c r="I996" s="455"/>
      <c r="J996" s="455"/>
      <c r="K996" s="459" t="s">
        <v>265</v>
      </c>
      <c r="L996" s="455"/>
      <c r="M996" s="528" t="str">
        <f t="shared" si="15"/>
        <v/>
      </c>
    </row>
    <row r="997" spans="1:13">
      <c r="A997" s="455" t="s">
        <v>29</v>
      </c>
      <c r="B997" s="455" t="s">
        <v>648</v>
      </c>
      <c r="C997" s="455" t="s">
        <v>58</v>
      </c>
      <c r="D997" s="455"/>
      <c r="E997" s="455" t="s">
        <v>1909</v>
      </c>
      <c r="F997" s="455"/>
      <c r="G997" s="988" t="s">
        <v>642</v>
      </c>
      <c r="H997" s="455" t="s">
        <v>813</v>
      </c>
      <c r="I997" s="455"/>
      <c r="J997" s="455"/>
      <c r="K997" s="459" t="s">
        <v>265</v>
      </c>
      <c r="L997" s="455"/>
      <c r="M997" s="528" t="str">
        <f t="shared" si="15"/>
        <v/>
      </c>
    </row>
    <row r="998" spans="1:13">
      <c r="A998" s="455" t="s">
        <v>29</v>
      </c>
      <c r="B998" s="455" t="s">
        <v>648</v>
      </c>
      <c r="C998" s="455" t="s">
        <v>58</v>
      </c>
      <c r="D998" s="455"/>
      <c r="E998" s="455" t="s">
        <v>1910</v>
      </c>
      <c r="F998" s="455"/>
      <c r="G998" s="988" t="s">
        <v>642</v>
      </c>
      <c r="H998" s="455" t="s">
        <v>813</v>
      </c>
      <c r="I998" s="455"/>
      <c r="J998" s="455"/>
      <c r="K998" s="459" t="s">
        <v>265</v>
      </c>
      <c r="L998" s="455"/>
      <c r="M998" s="528" t="str">
        <f t="shared" si="15"/>
        <v/>
      </c>
    </row>
    <row r="999" spans="1:13">
      <c r="A999" s="455" t="s">
        <v>29</v>
      </c>
      <c r="B999" s="455" t="s">
        <v>648</v>
      </c>
      <c r="C999" s="455" t="s">
        <v>58</v>
      </c>
      <c r="D999" s="455"/>
      <c r="E999" s="455" t="s">
        <v>1911</v>
      </c>
      <c r="F999" s="455"/>
      <c r="G999" s="988" t="s">
        <v>642</v>
      </c>
      <c r="H999" s="455" t="s">
        <v>813</v>
      </c>
      <c r="I999" s="455"/>
      <c r="J999" s="455"/>
      <c r="K999" s="459" t="s">
        <v>265</v>
      </c>
      <c r="L999" s="455"/>
      <c r="M999" s="528" t="str">
        <f t="shared" si="15"/>
        <v/>
      </c>
    </row>
    <row r="1000" spans="1:13">
      <c r="A1000" s="455" t="s">
        <v>29</v>
      </c>
      <c r="B1000" s="455" t="s">
        <v>648</v>
      </c>
      <c r="C1000" s="455" t="s">
        <v>58</v>
      </c>
      <c r="D1000" s="455"/>
      <c r="E1000" s="455" t="s">
        <v>1912</v>
      </c>
      <c r="F1000" s="455"/>
      <c r="G1000" s="988" t="s">
        <v>642</v>
      </c>
      <c r="H1000" s="455" t="s">
        <v>813</v>
      </c>
      <c r="I1000" s="455"/>
      <c r="J1000" s="455"/>
      <c r="K1000" s="459" t="s">
        <v>265</v>
      </c>
      <c r="L1000" s="455"/>
      <c r="M1000" s="528" t="str">
        <f t="shared" si="15"/>
        <v/>
      </c>
    </row>
    <row r="1001" spans="1:13">
      <c r="A1001" s="455" t="s">
        <v>29</v>
      </c>
      <c r="B1001" s="455" t="s">
        <v>648</v>
      </c>
      <c r="C1001" s="455" t="s">
        <v>58</v>
      </c>
      <c r="D1001" s="455"/>
      <c r="E1001" s="455" t="s">
        <v>1913</v>
      </c>
      <c r="F1001" s="455"/>
      <c r="G1001" s="988" t="s">
        <v>642</v>
      </c>
      <c r="H1001" s="455" t="s">
        <v>813</v>
      </c>
      <c r="I1001" s="455"/>
      <c r="J1001" s="455"/>
      <c r="K1001" s="459" t="s">
        <v>265</v>
      </c>
      <c r="L1001" s="455"/>
      <c r="M1001" s="528" t="str">
        <f t="shared" si="15"/>
        <v/>
      </c>
    </row>
    <row r="1002" spans="1:13" ht="12.75" thickBot="1">
      <c r="A1002" s="457" t="s">
        <v>29</v>
      </c>
      <c r="B1002" s="457" t="s">
        <v>648</v>
      </c>
      <c r="C1002" s="457" t="s">
        <v>58</v>
      </c>
      <c r="D1002" s="457"/>
      <c r="E1002" s="457" t="s">
        <v>1914</v>
      </c>
      <c r="F1002" s="457"/>
      <c r="G1002" s="458" t="s">
        <v>642</v>
      </c>
      <c r="H1002" s="457" t="s">
        <v>813</v>
      </c>
      <c r="I1002" s="457"/>
      <c r="J1002" s="457"/>
      <c r="K1002" s="452" t="s">
        <v>265</v>
      </c>
      <c r="L1002" s="457"/>
      <c r="M1002" s="528" t="str">
        <f t="shared" si="15"/>
        <v/>
      </c>
    </row>
    <row r="1003" spans="1:13" ht="12.75" thickTop="1">
      <c r="A1003" s="982" t="s">
        <v>637</v>
      </c>
      <c r="B1003" s="982" t="s">
        <v>638</v>
      </c>
      <c r="C1003" s="446" t="s">
        <v>409</v>
      </c>
      <c r="D1003" s="446" t="s">
        <v>1915</v>
      </c>
      <c r="E1003" s="446" t="s">
        <v>1916</v>
      </c>
      <c r="F1003" s="446" t="s">
        <v>409</v>
      </c>
      <c r="G1003" s="983" t="s">
        <v>642</v>
      </c>
      <c r="H1003" s="446" t="s">
        <v>1917</v>
      </c>
      <c r="I1003" s="983" t="s">
        <v>682</v>
      </c>
      <c r="J1003" s="446" t="s">
        <v>645</v>
      </c>
      <c r="K1003" s="447" t="s">
        <v>265</v>
      </c>
      <c r="L1003" s="446" t="s">
        <v>646</v>
      </c>
      <c r="M1003" s="528" t="str">
        <f t="shared" si="15"/>
        <v/>
      </c>
    </row>
    <row r="1004" spans="1:13">
      <c r="A1004" s="448" t="s">
        <v>647</v>
      </c>
      <c r="B1004" s="448" t="s">
        <v>648</v>
      </c>
      <c r="C1004" s="459" t="s">
        <v>409</v>
      </c>
      <c r="D1004" s="448"/>
      <c r="E1004" s="459" t="s">
        <v>1919</v>
      </c>
      <c r="F1004" s="448"/>
      <c r="G1004" s="984" t="s">
        <v>642</v>
      </c>
      <c r="H1004" s="459" t="s">
        <v>1917</v>
      </c>
      <c r="I1004" s="448"/>
      <c r="J1004" s="448"/>
      <c r="K1004" s="459" t="s">
        <v>265</v>
      </c>
      <c r="L1004" s="448"/>
      <c r="M1004" s="528" t="str">
        <f t="shared" si="15"/>
        <v/>
      </c>
    </row>
    <row r="1005" spans="1:13">
      <c r="A1005" s="448" t="s">
        <v>647</v>
      </c>
      <c r="B1005" s="448" t="s">
        <v>648</v>
      </c>
      <c r="C1005" s="459" t="s">
        <v>409</v>
      </c>
      <c r="D1005" s="448"/>
      <c r="E1005" s="459" t="s">
        <v>1920</v>
      </c>
      <c r="F1005" s="448"/>
      <c r="G1005" s="984" t="s">
        <v>642</v>
      </c>
      <c r="H1005" s="459" t="s">
        <v>1917</v>
      </c>
      <c r="I1005" s="448"/>
      <c r="J1005" s="448"/>
      <c r="K1005" s="459" t="s">
        <v>265</v>
      </c>
      <c r="L1005" s="448"/>
      <c r="M1005" s="528" t="str">
        <f t="shared" si="15"/>
        <v/>
      </c>
    </row>
    <row r="1006" spans="1:13">
      <c r="A1006" s="448" t="s">
        <v>647</v>
      </c>
      <c r="B1006" s="448" t="s">
        <v>648</v>
      </c>
      <c r="C1006" s="459" t="s">
        <v>409</v>
      </c>
      <c r="D1006" s="448"/>
      <c r="E1006" s="459" t="s">
        <v>1921</v>
      </c>
      <c r="F1006" s="448"/>
      <c r="G1006" s="984" t="s">
        <v>642</v>
      </c>
      <c r="H1006" s="459" t="s">
        <v>1917</v>
      </c>
      <c r="I1006" s="448"/>
      <c r="J1006" s="448"/>
      <c r="K1006" s="459" t="s">
        <v>265</v>
      </c>
      <c r="L1006" s="448"/>
      <c r="M1006" s="528" t="str">
        <f t="shared" si="15"/>
        <v/>
      </c>
    </row>
    <row r="1007" spans="1:13">
      <c r="A1007" s="448" t="s">
        <v>647</v>
      </c>
      <c r="B1007" s="448" t="s">
        <v>648</v>
      </c>
      <c r="C1007" s="459" t="s">
        <v>409</v>
      </c>
      <c r="D1007" s="448"/>
      <c r="E1007" s="459" t="s">
        <v>1922</v>
      </c>
      <c r="F1007" s="448"/>
      <c r="G1007" s="984" t="s">
        <v>642</v>
      </c>
      <c r="H1007" s="459" t="s">
        <v>1917</v>
      </c>
      <c r="I1007" s="448"/>
      <c r="J1007" s="448"/>
      <c r="K1007" s="459" t="s">
        <v>265</v>
      </c>
      <c r="L1007" s="448"/>
      <c r="M1007" s="528" t="str">
        <f t="shared" si="15"/>
        <v/>
      </c>
    </row>
    <row r="1008" spans="1:13">
      <c r="A1008" s="448" t="s">
        <v>647</v>
      </c>
      <c r="B1008" s="448" t="s">
        <v>648</v>
      </c>
      <c r="C1008" s="459" t="s">
        <v>409</v>
      </c>
      <c r="D1008" s="448"/>
      <c r="E1008" s="459" t="s">
        <v>1923</v>
      </c>
      <c r="F1008" s="448"/>
      <c r="G1008" s="984" t="s">
        <v>642</v>
      </c>
      <c r="H1008" s="459" t="s">
        <v>1917</v>
      </c>
      <c r="I1008" s="448"/>
      <c r="J1008" s="448"/>
      <c r="K1008" s="459" t="s">
        <v>265</v>
      </c>
      <c r="L1008" s="448"/>
      <c r="M1008" s="528" t="str">
        <f t="shared" si="15"/>
        <v/>
      </c>
    </row>
    <row r="1009" spans="1:13">
      <c r="A1009" s="448" t="s">
        <v>647</v>
      </c>
      <c r="B1009" s="448" t="s">
        <v>648</v>
      </c>
      <c r="C1009" s="459" t="s">
        <v>409</v>
      </c>
      <c r="D1009" s="448"/>
      <c r="E1009" s="459" t="s">
        <v>1924</v>
      </c>
      <c r="F1009" s="448"/>
      <c r="G1009" s="984" t="s">
        <v>642</v>
      </c>
      <c r="H1009" s="459" t="s">
        <v>1917</v>
      </c>
      <c r="I1009" s="448"/>
      <c r="J1009" s="448"/>
      <c r="K1009" s="459" t="s">
        <v>265</v>
      </c>
      <c r="L1009" s="448"/>
      <c r="M1009" s="528" t="str">
        <f t="shared" si="15"/>
        <v/>
      </c>
    </row>
    <row r="1010" spans="1:13">
      <c r="A1010" s="448" t="s">
        <v>647</v>
      </c>
      <c r="B1010" s="448" t="s">
        <v>648</v>
      </c>
      <c r="C1010" s="459" t="s">
        <v>409</v>
      </c>
      <c r="D1010" s="448"/>
      <c r="E1010" s="459" t="s">
        <v>1925</v>
      </c>
      <c r="F1010" s="448"/>
      <c r="G1010" s="984" t="s">
        <v>642</v>
      </c>
      <c r="H1010" s="459" t="s">
        <v>1917</v>
      </c>
      <c r="I1010" s="448"/>
      <c r="J1010" s="448"/>
      <c r="K1010" s="459" t="s">
        <v>265</v>
      </c>
      <c r="L1010" s="448"/>
      <c r="M1010" s="528" t="str">
        <f t="shared" si="15"/>
        <v/>
      </c>
    </row>
    <row r="1011" spans="1:13">
      <c r="A1011" s="448" t="s">
        <v>647</v>
      </c>
      <c r="B1011" s="448" t="s">
        <v>648</v>
      </c>
      <c r="C1011" s="459" t="s">
        <v>409</v>
      </c>
      <c r="D1011" s="448"/>
      <c r="E1011" s="459" t="s">
        <v>1926</v>
      </c>
      <c r="F1011" s="448"/>
      <c r="G1011" s="984" t="s">
        <v>642</v>
      </c>
      <c r="H1011" s="459" t="s">
        <v>1917</v>
      </c>
      <c r="I1011" s="448"/>
      <c r="J1011" s="448"/>
      <c r="K1011" s="459" t="s">
        <v>265</v>
      </c>
      <c r="L1011" s="448"/>
      <c r="M1011" s="528" t="str">
        <f t="shared" si="15"/>
        <v/>
      </c>
    </row>
    <row r="1012" spans="1:13">
      <c r="A1012" s="448" t="s">
        <v>647</v>
      </c>
      <c r="B1012" s="448" t="s">
        <v>648</v>
      </c>
      <c r="C1012" s="459" t="s">
        <v>409</v>
      </c>
      <c r="D1012" s="448"/>
      <c r="E1012" s="459" t="s">
        <v>1927</v>
      </c>
      <c r="F1012" s="448"/>
      <c r="G1012" s="984" t="s">
        <v>642</v>
      </c>
      <c r="H1012" s="459" t="s">
        <v>1917</v>
      </c>
      <c r="I1012" s="448"/>
      <c r="J1012" s="448"/>
      <c r="K1012" s="459" t="s">
        <v>265</v>
      </c>
      <c r="L1012" s="448"/>
      <c r="M1012" s="528" t="str">
        <f t="shared" si="15"/>
        <v/>
      </c>
    </row>
    <row r="1013" spans="1:13">
      <c r="A1013" s="448" t="s">
        <v>647</v>
      </c>
      <c r="B1013" s="448" t="s">
        <v>648</v>
      </c>
      <c r="C1013" s="459" t="s">
        <v>409</v>
      </c>
      <c r="D1013" s="448"/>
      <c r="E1013" s="459" t="s">
        <v>1928</v>
      </c>
      <c r="F1013" s="448"/>
      <c r="G1013" s="984" t="s">
        <v>642</v>
      </c>
      <c r="H1013" s="459" t="s">
        <v>1917</v>
      </c>
      <c r="I1013" s="448"/>
      <c r="J1013" s="448"/>
      <c r="K1013" s="459" t="s">
        <v>265</v>
      </c>
      <c r="L1013" s="448"/>
      <c r="M1013" s="528" t="str">
        <f t="shared" si="15"/>
        <v/>
      </c>
    </row>
    <row r="1014" spans="1:13">
      <c r="A1014" s="448" t="s">
        <v>647</v>
      </c>
      <c r="B1014" s="448" t="s">
        <v>648</v>
      </c>
      <c r="C1014" s="459" t="s">
        <v>409</v>
      </c>
      <c r="D1014" s="448"/>
      <c r="E1014" s="459" t="s">
        <v>1929</v>
      </c>
      <c r="F1014" s="448"/>
      <c r="G1014" s="984" t="s">
        <v>642</v>
      </c>
      <c r="H1014" s="459" t="s">
        <v>1917</v>
      </c>
      <c r="I1014" s="448"/>
      <c r="J1014" s="448"/>
      <c r="K1014" s="459" t="s">
        <v>265</v>
      </c>
      <c r="L1014" s="448"/>
      <c r="M1014" s="528" t="str">
        <f t="shared" si="15"/>
        <v/>
      </c>
    </row>
    <row r="1015" spans="1:13" ht="12.75" thickBot="1">
      <c r="A1015" s="501" t="s">
        <v>647</v>
      </c>
      <c r="B1015" s="501" t="s">
        <v>648</v>
      </c>
      <c r="C1015" s="452" t="s">
        <v>409</v>
      </c>
      <c r="D1015" s="501"/>
      <c r="E1015" s="452" t="s">
        <v>1930</v>
      </c>
      <c r="F1015" s="501"/>
      <c r="G1015" s="451" t="s">
        <v>642</v>
      </c>
      <c r="H1015" s="452" t="s">
        <v>1917</v>
      </c>
      <c r="I1015" s="501"/>
      <c r="J1015" s="501"/>
      <c r="K1015" s="452" t="s">
        <v>265</v>
      </c>
      <c r="L1015" s="501"/>
      <c r="M1015" s="528" t="str">
        <f t="shared" si="15"/>
        <v/>
      </c>
    </row>
    <row r="1016" spans="1:13" ht="12.75" thickTop="1">
      <c r="A1016" s="982" t="s">
        <v>637</v>
      </c>
      <c r="B1016" s="982" t="s">
        <v>638</v>
      </c>
      <c r="C1016" s="446" t="s">
        <v>546</v>
      </c>
      <c r="D1016" s="446" t="s">
        <v>1931</v>
      </c>
      <c r="E1016" s="446" t="s">
        <v>1932</v>
      </c>
      <c r="F1016" s="446" t="s">
        <v>546</v>
      </c>
      <c r="G1016" s="983" t="s">
        <v>642</v>
      </c>
      <c r="H1016" s="460" t="s">
        <v>1933</v>
      </c>
      <c r="I1016" s="983" t="s">
        <v>682</v>
      </c>
      <c r="J1016" s="446" t="s">
        <v>645</v>
      </c>
      <c r="K1016" s="447" t="s">
        <v>265</v>
      </c>
      <c r="L1016" s="446" t="s">
        <v>646</v>
      </c>
      <c r="M1016" s="528" t="str">
        <f t="shared" si="15"/>
        <v/>
      </c>
    </row>
    <row r="1017" spans="1:13">
      <c r="A1017" s="448" t="s">
        <v>647</v>
      </c>
      <c r="B1017" s="448" t="s">
        <v>648</v>
      </c>
      <c r="C1017" s="459" t="s">
        <v>546</v>
      </c>
      <c r="D1017" s="448"/>
      <c r="E1017" s="459" t="s">
        <v>1935</v>
      </c>
      <c r="F1017" s="448"/>
      <c r="G1017" s="984" t="s">
        <v>642</v>
      </c>
      <c r="H1017" s="459" t="s">
        <v>1933</v>
      </c>
      <c r="I1017" s="448"/>
      <c r="J1017" s="448"/>
      <c r="K1017" s="459" t="s">
        <v>265</v>
      </c>
      <c r="L1017" s="448"/>
      <c r="M1017" s="528" t="str">
        <f t="shared" si="15"/>
        <v/>
      </c>
    </row>
    <row r="1018" spans="1:13">
      <c r="A1018" s="448" t="s">
        <v>647</v>
      </c>
      <c r="B1018" s="448" t="s">
        <v>648</v>
      </c>
      <c r="C1018" s="459" t="s">
        <v>546</v>
      </c>
      <c r="D1018" s="448"/>
      <c r="E1018" s="459" t="s">
        <v>1936</v>
      </c>
      <c r="F1018" s="448"/>
      <c r="G1018" s="984" t="s">
        <v>642</v>
      </c>
      <c r="H1018" s="459" t="s">
        <v>1933</v>
      </c>
      <c r="I1018" s="448"/>
      <c r="J1018" s="448"/>
      <c r="K1018" s="459" t="s">
        <v>265</v>
      </c>
      <c r="L1018" s="448"/>
      <c r="M1018" s="528" t="str">
        <f t="shared" si="15"/>
        <v/>
      </c>
    </row>
    <row r="1019" spans="1:13">
      <c r="A1019" s="448" t="s">
        <v>647</v>
      </c>
      <c r="B1019" s="448" t="s">
        <v>648</v>
      </c>
      <c r="C1019" s="459" t="s">
        <v>546</v>
      </c>
      <c r="D1019" s="448"/>
      <c r="E1019" s="459" t="s">
        <v>1937</v>
      </c>
      <c r="F1019" s="448"/>
      <c r="G1019" s="984" t="s">
        <v>642</v>
      </c>
      <c r="H1019" s="459" t="s">
        <v>1933</v>
      </c>
      <c r="I1019" s="448"/>
      <c r="J1019" s="448"/>
      <c r="K1019" s="459" t="s">
        <v>265</v>
      </c>
      <c r="L1019" s="448"/>
      <c r="M1019" s="528" t="str">
        <f t="shared" si="15"/>
        <v/>
      </c>
    </row>
    <row r="1020" spans="1:13">
      <c r="A1020" s="448" t="s">
        <v>647</v>
      </c>
      <c r="B1020" s="448" t="s">
        <v>648</v>
      </c>
      <c r="C1020" s="459" t="s">
        <v>546</v>
      </c>
      <c r="D1020" s="448"/>
      <c r="E1020" s="459" t="s">
        <v>1938</v>
      </c>
      <c r="F1020" s="448"/>
      <c r="G1020" s="984" t="s">
        <v>642</v>
      </c>
      <c r="H1020" s="459" t="s">
        <v>1933</v>
      </c>
      <c r="I1020" s="448"/>
      <c r="J1020" s="448"/>
      <c r="K1020" s="459" t="s">
        <v>265</v>
      </c>
      <c r="L1020" s="448"/>
      <c r="M1020" s="528" t="str">
        <f t="shared" si="15"/>
        <v/>
      </c>
    </row>
    <row r="1021" spans="1:13">
      <c r="A1021" s="448" t="s">
        <v>647</v>
      </c>
      <c r="B1021" s="448" t="s">
        <v>648</v>
      </c>
      <c r="C1021" s="459" t="s">
        <v>546</v>
      </c>
      <c r="D1021" s="448"/>
      <c r="E1021" s="459" t="s">
        <v>1939</v>
      </c>
      <c r="F1021" s="448"/>
      <c r="G1021" s="984" t="s">
        <v>642</v>
      </c>
      <c r="H1021" s="459" t="s">
        <v>1933</v>
      </c>
      <c r="I1021" s="448"/>
      <c r="J1021" s="448"/>
      <c r="K1021" s="459" t="s">
        <v>265</v>
      </c>
      <c r="L1021" s="448"/>
      <c r="M1021" s="528" t="str">
        <f t="shared" si="15"/>
        <v/>
      </c>
    </row>
    <row r="1022" spans="1:13">
      <c r="A1022" s="448" t="s">
        <v>647</v>
      </c>
      <c r="B1022" s="448" t="s">
        <v>648</v>
      </c>
      <c r="C1022" s="459" t="s">
        <v>546</v>
      </c>
      <c r="D1022" s="448"/>
      <c r="E1022" s="459" t="s">
        <v>1940</v>
      </c>
      <c r="F1022" s="448"/>
      <c r="G1022" s="984" t="s">
        <v>642</v>
      </c>
      <c r="H1022" s="459" t="s">
        <v>1933</v>
      </c>
      <c r="I1022" s="448"/>
      <c r="J1022" s="448"/>
      <c r="K1022" s="459" t="s">
        <v>265</v>
      </c>
      <c r="L1022" s="448"/>
      <c r="M1022" s="528" t="str">
        <f t="shared" si="15"/>
        <v/>
      </c>
    </row>
    <row r="1023" spans="1:13">
      <c r="A1023" s="448" t="s">
        <v>647</v>
      </c>
      <c r="B1023" s="448" t="s">
        <v>648</v>
      </c>
      <c r="C1023" s="459" t="s">
        <v>546</v>
      </c>
      <c r="D1023" s="448"/>
      <c r="E1023" s="459" t="s">
        <v>1941</v>
      </c>
      <c r="F1023" s="448"/>
      <c r="G1023" s="984" t="s">
        <v>642</v>
      </c>
      <c r="H1023" s="459" t="s">
        <v>1933</v>
      </c>
      <c r="I1023" s="448"/>
      <c r="J1023" s="448"/>
      <c r="K1023" s="459" t="s">
        <v>265</v>
      </c>
      <c r="L1023" s="448"/>
      <c r="M1023" s="528" t="str">
        <f t="shared" si="15"/>
        <v/>
      </c>
    </row>
    <row r="1024" spans="1:13">
      <c r="A1024" s="448" t="s">
        <v>647</v>
      </c>
      <c r="B1024" s="448" t="s">
        <v>648</v>
      </c>
      <c r="C1024" s="459" t="s">
        <v>546</v>
      </c>
      <c r="D1024" s="448"/>
      <c r="E1024" s="459" t="s">
        <v>1942</v>
      </c>
      <c r="F1024" s="448"/>
      <c r="G1024" s="984" t="s">
        <v>642</v>
      </c>
      <c r="H1024" s="459" t="s">
        <v>1933</v>
      </c>
      <c r="I1024" s="448"/>
      <c r="J1024" s="448"/>
      <c r="K1024" s="459" t="s">
        <v>265</v>
      </c>
      <c r="L1024" s="448"/>
      <c r="M1024" s="528" t="str">
        <f t="shared" si="15"/>
        <v/>
      </c>
    </row>
    <row r="1025" spans="1:13">
      <c r="A1025" s="448" t="s">
        <v>647</v>
      </c>
      <c r="B1025" s="448" t="s">
        <v>648</v>
      </c>
      <c r="C1025" s="459" t="s">
        <v>546</v>
      </c>
      <c r="D1025" s="448"/>
      <c r="E1025" s="459" t="s">
        <v>1943</v>
      </c>
      <c r="F1025" s="448"/>
      <c r="G1025" s="984" t="s">
        <v>642</v>
      </c>
      <c r="H1025" s="459" t="s">
        <v>1933</v>
      </c>
      <c r="I1025" s="448"/>
      <c r="J1025" s="448"/>
      <c r="K1025" s="459" t="s">
        <v>265</v>
      </c>
      <c r="L1025" s="448"/>
      <c r="M1025" s="528" t="str">
        <f t="shared" si="15"/>
        <v/>
      </c>
    </row>
    <row r="1026" spans="1:13">
      <c r="A1026" s="448" t="s">
        <v>647</v>
      </c>
      <c r="B1026" s="448" t="s">
        <v>648</v>
      </c>
      <c r="C1026" s="459" t="s">
        <v>546</v>
      </c>
      <c r="D1026" s="448"/>
      <c r="E1026" s="459" t="s">
        <v>1944</v>
      </c>
      <c r="F1026" s="448"/>
      <c r="G1026" s="984" t="s">
        <v>642</v>
      </c>
      <c r="H1026" s="459" t="s">
        <v>1933</v>
      </c>
      <c r="I1026" s="448"/>
      <c r="J1026" s="448"/>
      <c r="K1026" s="459" t="s">
        <v>265</v>
      </c>
      <c r="L1026" s="448"/>
      <c r="M1026" s="528" t="str">
        <f t="shared" si="15"/>
        <v/>
      </c>
    </row>
    <row r="1027" spans="1:13">
      <c r="A1027" s="448" t="s">
        <v>647</v>
      </c>
      <c r="B1027" s="448" t="s">
        <v>648</v>
      </c>
      <c r="C1027" s="459" t="s">
        <v>546</v>
      </c>
      <c r="D1027" s="448"/>
      <c r="E1027" s="459" t="s">
        <v>1945</v>
      </c>
      <c r="F1027" s="448"/>
      <c r="G1027" s="984" t="s">
        <v>642</v>
      </c>
      <c r="H1027" s="459" t="s">
        <v>1933</v>
      </c>
      <c r="I1027" s="448"/>
      <c r="J1027" s="448"/>
      <c r="K1027" s="459" t="s">
        <v>265</v>
      </c>
      <c r="L1027" s="448"/>
      <c r="M1027" s="528" t="str">
        <f t="shared" ref="M1027:M1090" si="16">IF(RIGHT(TEXT(E1027,""),4)="ACT1","Remove","")</f>
        <v/>
      </c>
    </row>
    <row r="1028" spans="1:13" ht="12.75" thickBot="1">
      <c r="A1028" s="501" t="s">
        <v>647</v>
      </c>
      <c r="B1028" s="501" t="s">
        <v>648</v>
      </c>
      <c r="C1028" s="452" t="s">
        <v>546</v>
      </c>
      <c r="D1028" s="501"/>
      <c r="E1028" s="452" t="s">
        <v>1946</v>
      </c>
      <c r="F1028" s="501"/>
      <c r="G1028" s="451" t="s">
        <v>642</v>
      </c>
      <c r="H1028" s="452" t="s">
        <v>1933</v>
      </c>
      <c r="I1028" s="501"/>
      <c r="J1028" s="501"/>
      <c r="K1028" s="452" t="s">
        <v>265</v>
      </c>
      <c r="L1028" s="501"/>
      <c r="M1028" s="528" t="str">
        <f t="shared" si="16"/>
        <v/>
      </c>
    </row>
    <row r="1029" spans="1:13" ht="12.75" thickTop="1">
      <c r="A1029" s="982" t="s">
        <v>637</v>
      </c>
      <c r="B1029" s="982" t="s">
        <v>638</v>
      </c>
      <c r="C1029" s="446" t="s">
        <v>410</v>
      </c>
      <c r="D1029" s="446" t="s">
        <v>1947</v>
      </c>
      <c r="E1029" s="446" t="s">
        <v>1948</v>
      </c>
      <c r="F1029" s="446" t="s">
        <v>410</v>
      </c>
      <c r="G1029" s="983" t="s">
        <v>642</v>
      </c>
      <c r="H1029" s="460" t="s">
        <v>1949</v>
      </c>
      <c r="I1029" s="983" t="s">
        <v>682</v>
      </c>
      <c r="J1029" s="446" t="s">
        <v>645</v>
      </c>
      <c r="K1029" s="447" t="s">
        <v>265</v>
      </c>
      <c r="L1029" s="446" t="s">
        <v>646</v>
      </c>
      <c r="M1029" s="528" t="str">
        <f t="shared" si="16"/>
        <v/>
      </c>
    </row>
    <row r="1030" spans="1:13">
      <c r="A1030" s="448" t="s">
        <v>647</v>
      </c>
      <c r="B1030" s="448" t="s">
        <v>648</v>
      </c>
      <c r="C1030" s="459" t="s">
        <v>410</v>
      </c>
      <c r="D1030" s="448"/>
      <c r="E1030" s="459" t="s">
        <v>1951</v>
      </c>
      <c r="F1030" s="448"/>
      <c r="G1030" s="984" t="s">
        <v>642</v>
      </c>
      <c r="H1030" s="459" t="s">
        <v>1949</v>
      </c>
      <c r="I1030" s="448"/>
      <c r="J1030" s="448"/>
      <c r="K1030" s="459" t="s">
        <v>265</v>
      </c>
      <c r="L1030" s="448"/>
      <c r="M1030" s="528" t="str">
        <f t="shared" si="16"/>
        <v/>
      </c>
    </row>
    <row r="1031" spans="1:13">
      <c r="A1031" s="448" t="s">
        <v>647</v>
      </c>
      <c r="B1031" s="448" t="s">
        <v>648</v>
      </c>
      <c r="C1031" s="459" t="s">
        <v>410</v>
      </c>
      <c r="D1031" s="448"/>
      <c r="E1031" s="459" t="s">
        <v>1952</v>
      </c>
      <c r="F1031" s="448"/>
      <c r="G1031" s="984" t="s">
        <v>642</v>
      </c>
      <c r="H1031" s="459" t="s">
        <v>1949</v>
      </c>
      <c r="I1031" s="448"/>
      <c r="J1031" s="448"/>
      <c r="K1031" s="459" t="s">
        <v>265</v>
      </c>
      <c r="L1031" s="448"/>
      <c r="M1031" s="528" t="str">
        <f t="shared" si="16"/>
        <v/>
      </c>
    </row>
    <row r="1032" spans="1:13">
      <c r="A1032" s="448" t="s">
        <v>647</v>
      </c>
      <c r="B1032" s="448" t="s">
        <v>648</v>
      </c>
      <c r="C1032" s="459" t="s">
        <v>410</v>
      </c>
      <c r="D1032" s="448"/>
      <c r="E1032" s="459" t="s">
        <v>1953</v>
      </c>
      <c r="F1032" s="448"/>
      <c r="G1032" s="984" t="s">
        <v>642</v>
      </c>
      <c r="H1032" s="459" t="s">
        <v>1949</v>
      </c>
      <c r="I1032" s="448"/>
      <c r="J1032" s="448"/>
      <c r="K1032" s="459" t="s">
        <v>265</v>
      </c>
      <c r="L1032" s="448"/>
      <c r="M1032" s="528" t="str">
        <f t="shared" si="16"/>
        <v/>
      </c>
    </row>
    <row r="1033" spans="1:13">
      <c r="A1033" s="448" t="s">
        <v>647</v>
      </c>
      <c r="B1033" s="448" t="s">
        <v>648</v>
      </c>
      <c r="C1033" s="459" t="s">
        <v>410</v>
      </c>
      <c r="D1033" s="448"/>
      <c r="E1033" s="459" t="s">
        <v>1954</v>
      </c>
      <c r="F1033" s="448"/>
      <c r="G1033" s="984" t="s">
        <v>642</v>
      </c>
      <c r="H1033" s="459" t="s">
        <v>1949</v>
      </c>
      <c r="I1033" s="448"/>
      <c r="J1033" s="448"/>
      <c r="K1033" s="459" t="s">
        <v>265</v>
      </c>
      <c r="L1033" s="448"/>
      <c r="M1033" s="528" t="str">
        <f t="shared" si="16"/>
        <v/>
      </c>
    </row>
    <row r="1034" spans="1:13">
      <c r="A1034" s="448" t="s">
        <v>647</v>
      </c>
      <c r="B1034" s="448" t="s">
        <v>648</v>
      </c>
      <c r="C1034" s="459" t="s">
        <v>410</v>
      </c>
      <c r="D1034" s="448"/>
      <c r="E1034" s="459" t="s">
        <v>1955</v>
      </c>
      <c r="F1034" s="448"/>
      <c r="G1034" s="984" t="s">
        <v>642</v>
      </c>
      <c r="H1034" s="459" t="s">
        <v>1949</v>
      </c>
      <c r="I1034" s="448"/>
      <c r="J1034" s="448"/>
      <c r="K1034" s="459" t="s">
        <v>265</v>
      </c>
      <c r="L1034" s="448"/>
      <c r="M1034" s="528" t="str">
        <f t="shared" si="16"/>
        <v/>
      </c>
    </row>
    <row r="1035" spans="1:13">
      <c r="A1035" s="448" t="s">
        <v>647</v>
      </c>
      <c r="B1035" s="448" t="s">
        <v>648</v>
      </c>
      <c r="C1035" s="459" t="s">
        <v>410</v>
      </c>
      <c r="D1035" s="448"/>
      <c r="E1035" s="459" t="s">
        <v>1956</v>
      </c>
      <c r="F1035" s="448"/>
      <c r="G1035" s="984" t="s">
        <v>642</v>
      </c>
      <c r="H1035" s="459" t="s">
        <v>1949</v>
      </c>
      <c r="I1035" s="448"/>
      <c r="J1035" s="448"/>
      <c r="K1035" s="459" t="s">
        <v>265</v>
      </c>
      <c r="L1035" s="448"/>
      <c r="M1035" s="528" t="str">
        <f t="shared" si="16"/>
        <v/>
      </c>
    </row>
    <row r="1036" spans="1:13">
      <c r="A1036" s="448" t="s">
        <v>647</v>
      </c>
      <c r="B1036" s="448" t="s">
        <v>648</v>
      </c>
      <c r="C1036" s="459" t="s">
        <v>410</v>
      </c>
      <c r="D1036" s="448"/>
      <c r="E1036" s="459" t="s">
        <v>1957</v>
      </c>
      <c r="F1036" s="448"/>
      <c r="G1036" s="984" t="s">
        <v>642</v>
      </c>
      <c r="H1036" s="459" t="s">
        <v>1949</v>
      </c>
      <c r="I1036" s="448"/>
      <c r="J1036" s="448"/>
      <c r="K1036" s="459" t="s">
        <v>265</v>
      </c>
      <c r="L1036" s="448"/>
      <c r="M1036" s="528" t="str">
        <f t="shared" si="16"/>
        <v/>
      </c>
    </row>
    <row r="1037" spans="1:13">
      <c r="A1037" s="448" t="s">
        <v>647</v>
      </c>
      <c r="B1037" s="448" t="s">
        <v>648</v>
      </c>
      <c r="C1037" s="459" t="s">
        <v>410</v>
      </c>
      <c r="D1037" s="448"/>
      <c r="E1037" s="459" t="s">
        <v>1958</v>
      </c>
      <c r="F1037" s="448"/>
      <c r="G1037" s="984" t="s">
        <v>642</v>
      </c>
      <c r="H1037" s="459" t="s">
        <v>1949</v>
      </c>
      <c r="I1037" s="448"/>
      <c r="J1037" s="448"/>
      <c r="K1037" s="459" t="s">
        <v>265</v>
      </c>
      <c r="L1037" s="448"/>
      <c r="M1037" s="528" t="str">
        <f t="shared" si="16"/>
        <v/>
      </c>
    </row>
    <row r="1038" spans="1:13">
      <c r="A1038" s="448" t="s">
        <v>647</v>
      </c>
      <c r="B1038" s="448" t="s">
        <v>648</v>
      </c>
      <c r="C1038" s="459" t="s">
        <v>410</v>
      </c>
      <c r="D1038" s="448"/>
      <c r="E1038" s="459" t="s">
        <v>1959</v>
      </c>
      <c r="F1038" s="448"/>
      <c r="G1038" s="984" t="s">
        <v>642</v>
      </c>
      <c r="H1038" s="459" t="s">
        <v>1949</v>
      </c>
      <c r="I1038" s="448"/>
      <c r="J1038" s="448"/>
      <c r="K1038" s="459" t="s">
        <v>265</v>
      </c>
      <c r="L1038" s="448"/>
      <c r="M1038" s="528" t="str">
        <f t="shared" si="16"/>
        <v/>
      </c>
    </row>
    <row r="1039" spans="1:13">
      <c r="A1039" s="448" t="s">
        <v>647</v>
      </c>
      <c r="B1039" s="448" t="s">
        <v>648</v>
      </c>
      <c r="C1039" s="459" t="s">
        <v>410</v>
      </c>
      <c r="D1039" s="448"/>
      <c r="E1039" s="459" t="s">
        <v>1960</v>
      </c>
      <c r="F1039" s="448"/>
      <c r="G1039" s="984" t="s">
        <v>642</v>
      </c>
      <c r="H1039" s="459" t="s">
        <v>1949</v>
      </c>
      <c r="I1039" s="448"/>
      <c r="J1039" s="448"/>
      <c r="K1039" s="459" t="s">
        <v>265</v>
      </c>
      <c r="L1039" s="448"/>
      <c r="M1039" s="528" t="str">
        <f t="shared" si="16"/>
        <v/>
      </c>
    </row>
    <row r="1040" spans="1:13">
      <c r="A1040" s="448" t="s">
        <v>647</v>
      </c>
      <c r="B1040" s="448" t="s">
        <v>648</v>
      </c>
      <c r="C1040" s="459" t="s">
        <v>410</v>
      </c>
      <c r="D1040" s="448"/>
      <c r="E1040" s="459" t="s">
        <v>1961</v>
      </c>
      <c r="F1040" s="448"/>
      <c r="G1040" s="984" t="s">
        <v>642</v>
      </c>
      <c r="H1040" s="459" t="s">
        <v>1949</v>
      </c>
      <c r="I1040" s="448"/>
      <c r="J1040" s="448"/>
      <c r="K1040" s="459" t="s">
        <v>265</v>
      </c>
      <c r="L1040" s="448"/>
      <c r="M1040" s="528" t="str">
        <f t="shared" si="16"/>
        <v/>
      </c>
    </row>
    <row r="1041" spans="1:13" ht="12.75" thickBot="1">
      <c r="A1041" s="501" t="s">
        <v>647</v>
      </c>
      <c r="B1041" s="501" t="s">
        <v>648</v>
      </c>
      <c r="C1041" s="452" t="s">
        <v>410</v>
      </c>
      <c r="D1041" s="501"/>
      <c r="E1041" s="452" t="s">
        <v>1962</v>
      </c>
      <c r="F1041" s="501"/>
      <c r="G1041" s="451" t="s">
        <v>642</v>
      </c>
      <c r="H1041" s="452" t="s">
        <v>1949</v>
      </c>
      <c r="I1041" s="501"/>
      <c r="J1041" s="501"/>
      <c r="K1041" s="452" t="s">
        <v>265</v>
      </c>
      <c r="L1041" s="501"/>
      <c r="M1041" s="528" t="str">
        <f t="shared" si="16"/>
        <v/>
      </c>
    </row>
    <row r="1042" spans="1:13" ht="12.75" thickTop="1">
      <c r="A1042" s="455" t="s">
        <v>637</v>
      </c>
      <c r="B1042" s="987" t="s">
        <v>810</v>
      </c>
      <c r="C1042" s="455" t="s">
        <v>60</v>
      </c>
      <c r="D1042" s="455" t="s">
        <v>1963</v>
      </c>
      <c r="E1042" s="455" t="s">
        <v>1964</v>
      </c>
      <c r="F1042" s="455" t="s">
        <v>60</v>
      </c>
      <c r="G1042" s="988" t="s">
        <v>642</v>
      </c>
      <c r="H1042" s="455" t="s">
        <v>813</v>
      </c>
      <c r="I1042" s="455" t="s">
        <v>682</v>
      </c>
      <c r="J1042" s="455"/>
      <c r="K1042" s="447" t="s">
        <v>265</v>
      </c>
      <c r="L1042" s="455" t="s">
        <v>814</v>
      </c>
      <c r="M1042" s="528" t="str">
        <f t="shared" si="16"/>
        <v/>
      </c>
    </row>
    <row r="1043" spans="1:13">
      <c r="A1043" s="455" t="s">
        <v>29</v>
      </c>
      <c r="B1043" s="455" t="s">
        <v>648</v>
      </c>
      <c r="C1043" s="455" t="s">
        <v>60</v>
      </c>
      <c r="D1043" s="455"/>
      <c r="E1043" s="455" t="s">
        <v>1966</v>
      </c>
      <c r="F1043" s="455"/>
      <c r="G1043" s="988" t="s">
        <v>642</v>
      </c>
      <c r="H1043" s="455" t="s">
        <v>813</v>
      </c>
      <c r="I1043" s="455"/>
      <c r="J1043" s="455"/>
      <c r="K1043" s="459" t="s">
        <v>265</v>
      </c>
      <c r="L1043" s="455"/>
      <c r="M1043" s="528" t="str">
        <f t="shared" si="16"/>
        <v/>
      </c>
    </row>
    <row r="1044" spans="1:13">
      <c r="A1044" s="455" t="s">
        <v>29</v>
      </c>
      <c r="B1044" s="455" t="s">
        <v>648</v>
      </c>
      <c r="C1044" s="455" t="s">
        <v>60</v>
      </c>
      <c r="D1044" s="455"/>
      <c r="E1044" s="455" t="s">
        <v>1967</v>
      </c>
      <c r="F1044" s="455"/>
      <c r="G1044" s="988" t="s">
        <v>642</v>
      </c>
      <c r="H1044" s="455" t="s">
        <v>813</v>
      </c>
      <c r="I1044" s="455"/>
      <c r="J1044" s="455"/>
      <c r="K1044" s="459" t="s">
        <v>265</v>
      </c>
      <c r="L1044" s="455"/>
      <c r="M1044" s="528" t="str">
        <f t="shared" si="16"/>
        <v/>
      </c>
    </row>
    <row r="1045" spans="1:13">
      <c r="A1045" s="455" t="s">
        <v>29</v>
      </c>
      <c r="B1045" s="455" t="s">
        <v>648</v>
      </c>
      <c r="C1045" s="455" t="s">
        <v>60</v>
      </c>
      <c r="D1045" s="455"/>
      <c r="E1045" s="455" t="s">
        <v>1968</v>
      </c>
      <c r="F1045" s="455"/>
      <c r="G1045" s="988" t="s">
        <v>642</v>
      </c>
      <c r="H1045" s="455" t="s">
        <v>813</v>
      </c>
      <c r="I1045" s="455"/>
      <c r="J1045" s="455"/>
      <c r="K1045" s="459" t="s">
        <v>265</v>
      </c>
      <c r="L1045" s="455"/>
      <c r="M1045" s="528" t="str">
        <f t="shared" si="16"/>
        <v/>
      </c>
    </row>
    <row r="1046" spans="1:13">
      <c r="A1046" s="455" t="s">
        <v>29</v>
      </c>
      <c r="B1046" s="455" t="s">
        <v>648</v>
      </c>
      <c r="C1046" s="455" t="s">
        <v>60</v>
      </c>
      <c r="D1046" s="455"/>
      <c r="E1046" s="455" t="s">
        <v>1969</v>
      </c>
      <c r="F1046" s="455"/>
      <c r="G1046" s="988" t="s">
        <v>642</v>
      </c>
      <c r="H1046" s="455" t="s">
        <v>813</v>
      </c>
      <c r="I1046" s="455"/>
      <c r="J1046" s="455"/>
      <c r="K1046" s="459" t="s">
        <v>265</v>
      </c>
      <c r="L1046" s="455"/>
      <c r="M1046" s="528" t="str">
        <f t="shared" si="16"/>
        <v/>
      </c>
    </row>
    <row r="1047" spans="1:13">
      <c r="A1047" s="455" t="s">
        <v>29</v>
      </c>
      <c r="B1047" s="455" t="s">
        <v>648</v>
      </c>
      <c r="C1047" s="455" t="s">
        <v>60</v>
      </c>
      <c r="D1047" s="455"/>
      <c r="E1047" s="455" t="s">
        <v>1970</v>
      </c>
      <c r="F1047" s="455"/>
      <c r="G1047" s="988" t="s">
        <v>642</v>
      </c>
      <c r="H1047" s="455" t="s">
        <v>813</v>
      </c>
      <c r="I1047" s="455"/>
      <c r="J1047" s="455"/>
      <c r="K1047" s="459" t="s">
        <v>265</v>
      </c>
      <c r="L1047" s="455"/>
      <c r="M1047" s="528" t="str">
        <f t="shared" si="16"/>
        <v/>
      </c>
    </row>
    <row r="1048" spans="1:13">
      <c r="A1048" s="455" t="s">
        <v>29</v>
      </c>
      <c r="B1048" s="455" t="s">
        <v>648</v>
      </c>
      <c r="C1048" s="455" t="s">
        <v>60</v>
      </c>
      <c r="D1048" s="455"/>
      <c r="E1048" s="455" t="s">
        <v>1971</v>
      </c>
      <c r="F1048" s="455"/>
      <c r="G1048" s="988" t="s">
        <v>642</v>
      </c>
      <c r="H1048" s="455" t="s">
        <v>813</v>
      </c>
      <c r="I1048" s="455"/>
      <c r="J1048" s="455"/>
      <c r="K1048" s="459" t="s">
        <v>265</v>
      </c>
      <c r="L1048" s="455"/>
      <c r="M1048" s="528" t="str">
        <f t="shared" si="16"/>
        <v/>
      </c>
    </row>
    <row r="1049" spans="1:13">
      <c r="A1049" s="455" t="s">
        <v>29</v>
      </c>
      <c r="B1049" s="455" t="s">
        <v>648</v>
      </c>
      <c r="C1049" s="455" t="s">
        <v>60</v>
      </c>
      <c r="D1049" s="455"/>
      <c r="E1049" s="455" t="s">
        <v>1972</v>
      </c>
      <c r="F1049" s="455"/>
      <c r="G1049" s="988" t="s">
        <v>642</v>
      </c>
      <c r="H1049" s="455" t="s">
        <v>813</v>
      </c>
      <c r="I1049" s="455"/>
      <c r="J1049" s="455"/>
      <c r="K1049" s="459" t="s">
        <v>265</v>
      </c>
      <c r="L1049" s="455"/>
      <c r="M1049" s="528" t="str">
        <f t="shared" si="16"/>
        <v/>
      </c>
    </row>
    <row r="1050" spans="1:13">
      <c r="A1050" s="455" t="s">
        <v>29</v>
      </c>
      <c r="B1050" s="455" t="s">
        <v>648</v>
      </c>
      <c r="C1050" s="455" t="s">
        <v>60</v>
      </c>
      <c r="D1050" s="455"/>
      <c r="E1050" s="455" t="s">
        <v>1973</v>
      </c>
      <c r="F1050" s="455"/>
      <c r="G1050" s="988" t="s">
        <v>642</v>
      </c>
      <c r="H1050" s="455" t="s">
        <v>813</v>
      </c>
      <c r="I1050" s="455"/>
      <c r="J1050" s="455"/>
      <c r="K1050" s="459" t="s">
        <v>265</v>
      </c>
      <c r="L1050" s="455"/>
      <c r="M1050" s="528" t="str">
        <f t="shared" si="16"/>
        <v/>
      </c>
    </row>
    <row r="1051" spans="1:13">
      <c r="A1051" s="455" t="s">
        <v>29</v>
      </c>
      <c r="B1051" s="455" t="s">
        <v>648</v>
      </c>
      <c r="C1051" s="455" t="s">
        <v>60</v>
      </c>
      <c r="D1051" s="455"/>
      <c r="E1051" s="455" t="s">
        <v>1974</v>
      </c>
      <c r="F1051" s="455"/>
      <c r="G1051" s="988" t="s">
        <v>642</v>
      </c>
      <c r="H1051" s="455" t="s">
        <v>813</v>
      </c>
      <c r="I1051" s="455"/>
      <c r="J1051" s="455"/>
      <c r="K1051" s="459" t="s">
        <v>265</v>
      </c>
      <c r="L1051" s="455"/>
      <c r="M1051" s="528" t="str">
        <f t="shared" si="16"/>
        <v/>
      </c>
    </row>
    <row r="1052" spans="1:13">
      <c r="A1052" s="455" t="s">
        <v>29</v>
      </c>
      <c r="B1052" s="455" t="s">
        <v>648</v>
      </c>
      <c r="C1052" s="455" t="s">
        <v>60</v>
      </c>
      <c r="D1052" s="455"/>
      <c r="E1052" s="455" t="s">
        <v>1975</v>
      </c>
      <c r="F1052" s="455"/>
      <c r="G1052" s="988" t="s">
        <v>642</v>
      </c>
      <c r="H1052" s="455" t="s">
        <v>813</v>
      </c>
      <c r="I1052" s="455"/>
      <c r="J1052" s="455"/>
      <c r="K1052" s="459" t="s">
        <v>265</v>
      </c>
      <c r="L1052" s="455"/>
      <c r="M1052" s="528" t="str">
        <f t="shared" si="16"/>
        <v/>
      </c>
    </row>
    <row r="1053" spans="1:13">
      <c r="A1053" s="455" t="s">
        <v>29</v>
      </c>
      <c r="B1053" s="455" t="s">
        <v>648</v>
      </c>
      <c r="C1053" s="455" t="s">
        <v>60</v>
      </c>
      <c r="D1053" s="455"/>
      <c r="E1053" s="455" t="s">
        <v>1976</v>
      </c>
      <c r="F1053" s="455"/>
      <c r="G1053" s="988" t="s">
        <v>642</v>
      </c>
      <c r="H1053" s="455" t="s">
        <v>813</v>
      </c>
      <c r="I1053" s="455"/>
      <c r="J1053" s="455"/>
      <c r="K1053" s="459" t="s">
        <v>265</v>
      </c>
      <c r="L1053" s="455"/>
      <c r="M1053" s="528" t="str">
        <f t="shared" si="16"/>
        <v/>
      </c>
    </row>
    <row r="1054" spans="1:13" ht="12.75" thickBot="1">
      <c r="A1054" s="457" t="s">
        <v>29</v>
      </c>
      <c r="B1054" s="457" t="s">
        <v>648</v>
      </c>
      <c r="C1054" s="457" t="s">
        <v>60</v>
      </c>
      <c r="D1054" s="457"/>
      <c r="E1054" s="457" t="s">
        <v>1977</v>
      </c>
      <c r="F1054" s="457"/>
      <c r="G1054" s="458" t="s">
        <v>642</v>
      </c>
      <c r="H1054" s="457" t="s">
        <v>813</v>
      </c>
      <c r="I1054" s="457"/>
      <c r="J1054" s="457"/>
      <c r="K1054" s="452" t="s">
        <v>265</v>
      </c>
      <c r="L1054" s="457"/>
      <c r="M1054" s="528" t="str">
        <f t="shared" si="16"/>
        <v/>
      </c>
    </row>
    <row r="1055" spans="1:13" ht="12.75" thickTop="1">
      <c r="A1055" s="455" t="s">
        <v>637</v>
      </c>
      <c r="B1055" s="987" t="s">
        <v>810</v>
      </c>
      <c r="C1055" s="455" t="s">
        <v>61</v>
      </c>
      <c r="D1055" s="455" t="s">
        <v>1978</v>
      </c>
      <c r="E1055" s="455" t="s">
        <v>1979</v>
      </c>
      <c r="F1055" s="455" t="s">
        <v>61</v>
      </c>
      <c r="G1055" s="988" t="s">
        <v>642</v>
      </c>
      <c r="H1055" s="455" t="s">
        <v>813</v>
      </c>
      <c r="I1055" s="455" t="s">
        <v>682</v>
      </c>
      <c r="J1055" s="455"/>
      <c r="K1055" s="447" t="s">
        <v>265</v>
      </c>
      <c r="L1055" s="455" t="s">
        <v>814</v>
      </c>
      <c r="M1055" s="528" t="str">
        <f t="shared" si="16"/>
        <v/>
      </c>
    </row>
    <row r="1056" spans="1:13">
      <c r="A1056" s="455" t="s">
        <v>29</v>
      </c>
      <c r="B1056" s="455" t="s">
        <v>648</v>
      </c>
      <c r="C1056" s="455" t="s">
        <v>61</v>
      </c>
      <c r="D1056" s="455"/>
      <c r="E1056" s="455" t="s">
        <v>1981</v>
      </c>
      <c r="F1056" s="455"/>
      <c r="G1056" s="988" t="s">
        <v>642</v>
      </c>
      <c r="H1056" s="455" t="s">
        <v>813</v>
      </c>
      <c r="I1056" s="455"/>
      <c r="J1056" s="455"/>
      <c r="K1056" s="459" t="s">
        <v>265</v>
      </c>
      <c r="L1056" s="455"/>
      <c r="M1056" s="528" t="str">
        <f t="shared" si="16"/>
        <v/>
      </c>
    </row>
    <row r="1057" spans="1:13">
      <c r="A1057" s="455" t="s">
        <v>29</v>
      </c>
      <c r="B1057" s="455" t="s">
        <v>648</v>
      </c>
      <c r="C1057" s="455" t="s">
        <v>61</v>
      </c>
      <c r="D1057" s="455"/>
      <c r="E1057" s="455" t="s">
        <v>1982</v>
      </c>
      <c r="F1057" s="455"/>
      <c r="G1057" s="988" t="s">
        <v>642</v>
      </c>
      <c r="H1057" s="455" t="s">
        <v>813</v>
      </c>
      <c r="I1057" s="455"/>
      <c r="J1057" s="455"/>
      <c r="K1057" s="459" t="s">
        <v>265</v>
      </c>
      <c r="L1057" s="455"/>
      <c r="M1057" s="528" t="str">
        <f t="shared" si="16"/>
        <v/>
      </c>
    </row>
    <row r="1058" spans="1:13">
      <c r="A1058" s="455" t="s">
        <v>29</v>
      </c>
      <c r="B1058" s="455" t="s">
        <v>648</v>
      </c>
      <c r="C1058" s="455" t="s">
        <v>61</v>
      </c>
      <c r="D1058" s="455"/>
      <c r="E1058" s="455" t="s">
        <v>1983</v>
      </c>
      <c r="F1058" s="455"/>
      <c r="G1058" s="988" t="s">
        <v>642</v>
      </c>
      <c r="H1058" s="455" t="s">
        <v>813</v>
      </c>
      <c r="I1058" s="455"/>
      <c r="J1058" s="455"/>
      <c r="K1058" s="459" t="s">
        <v>265</v>
      </c>
      <c r="L1058" s="455"/>
      <c r="M1058" s="528" t="str">
        <f t="shared" si="16"/>
        <v/>
      </c>
    </row>
    <row r="1059" spans="1:13">
      <c r="A1059" s="455" t="s">
        <v>29</v>
      </c>
      <c r="B1059" s="455" t="s">
        <v>648</v>
      </c>
      <c r="C1059" s="455" t="s">
        <v>61</v>
      </c>
      <c r="D1059" s="455"/>
      <c r="E1059" s="455" t="s">
        <v>1984</v>
      </c>
      <c r="F1059" s="455"/>
      <c r="G1059" s="988" t="s">
        <v>642</v>
      </c>
      <c r="H1059" s="455" t="s">
        <v>813</v>
      </c>
      <c r="I1059" s="455"/>
      <c r="J1059" s="455"/>
      <c r="K1059" s="459" t="s">
        <v>265</v>
      </c>
      <c r="L1059" s="455"/>
      <c r="M1059" s="528" t="str">
        <f t="shared" si="16"/>
        <v/>
      </c>
    </row>
    <row r="1060" spans="1:13">
      <c r="A1060" s="455" t="s">
        <v>29</v>
      </c>
      <c r="B1060" s="455" t="s">
        <v>648</v>
      </c>
      <c r="C1060" s="455" t="s">
        <v>61</v>
      </c>
      <c r="D1060" s="455"/>
      <c r="E1060" s="455" t="s">
        <v>1985</v>
      </c>
      <c r="F1060" s="455"/>
      <c r="G1060" s="988" t="s">
        <v>642</v>
      </c>
      <c r="H1060" s="455" t="s">
        <v>813</v>
      </c>
      <c r="I1060" s="455"/>
      <c r="J1060" s="455"/>
      <c r="K1060" s="459" t="s">
        <v>265</v>
      </c>
      <c r="L1060" s="455"/>
      <c r="M1060" s="528" t="str">
        <f t="shared" si="16"/>
        <v/>
      </c>
    </row>
    <row r="1061" spans="1:13">
      <c r="A1061" s="455" t="s">
        <v>29</v>
      </c>
      <c r="B1061" s="455" t="s">
        <v>648</v>
      </c>
      <c r="C1061" s="455" t="s">
        <v>61</v>
      </c>
      <c r="D1061" s="455"/>
      <c r="E1061" s="455" t="s">
        <v>1986</v>
      </c>
      <c r="F1061" s="455"/>
      <c r="G1061" s="988" t="s">
        <v>642</v>
      </c>
      <c r="H1061" s="455" t="s">
        <v>813</v>
      </c>
      <c r="I1061" s="455"/>
      <c r="J1061" s="455"/>
      <c r="K1061" s="459" t="s">
        <v>265</v>
      </c>
      <c r="L1061" s="455"/>
      <c r="M1061" s="528" t="str">
        <f t="shared" si="16"/>
        <v/>
      </c>
    </row>
    <row r="1062" spans="1:13">
      <c r="A1062" s="455" t="s">
        <v>29</v>
      </c>
      <c r="B1062" s="455" t="s">
        <v>648</v>
      </c>
      <c r="C1062" s="455" t="s">
        <v>61</v>
      </c>
      <c r="D1062" s="455"/>
      <c r="E1062" s="455" t="s">
        <v>1987</v>
      </c>
      <c r="F1062" s="455"/>
      <c r="G1062" s="988" t="s">
        <v>642</v>
      </c>
      <c r="H1062" s="455" t="s">
        <v>813</v>
      </c>
      <c r="I1062" s="455"/>
      <c r="J1062" s="455"/>
      <c r="K1062" s="459" t="s">
        <v>265</v>
      </c>
      <c r="L1062" s="455"/>
      <c r="M1062" s="528" t="str">
        <f t="shared" si="16"/>
        <v/>
      </c>
    </row>
    <row r="1063" spans="1:13">
      <c r="A1063" s="455" t="s">
        <v>29</v>
      </c>
      <c r="B1063" s="455" t="s">
        <v>648</v>
      </c>
      <c r="C1063" s="455" t="s">
        <v>61</v>
      </c>
      <c r="D1063" s="455"/>
      <c r="E1063" s="455" t="s">
        <v>1988</v>
      </c>
      <c r="F1063" s="455"/>
      <c r="G1063" s="988" t="s">
        <v>642</v>
      </c>
      <c r="H1063" s="455" t="s">
        <v>813</v>
      </c>
      <c r="I1063" s="455"/>
      <c r="J1063" s="455"/>
      <c r="K1063" s="459" t="s">
        <v>265</v>
      </c>
      <c r="L1063" s="455"/>
      <c r="M1063" s="528" t="str">
        <f t="shared" si="16"/>
        <v/>
      </c>
    </row>
    <row r="1064" spans="1:13">
      <c r="A1064" s="455" t="s">
        <v>29</v>
      </c>
      <c r="B1064" s="455" t="s">
        <v>648</v>
      </c>
      <c r="C1064" s="455" t="s">
        <v>61</v>
      </c>
      <c r="D1064" s="455"/>
      <c r="E1064" s="455" t="s">
        <v>1989</v>
      </c>
      <c r="F1064" s="455"/>
      <c r="G1064" s="988" t="s">
        <v>642</v>
      </c>
      <c r="H1064" s="455" t="s">
        <v>813</v>
      </c>
      <c r="I1064" s="455"/>
      <c r="J1064" s="455"/>
      <c r="K1064" s="459" t="s">
        <v>265</v>
      </c>
      <c r="L1064" s="455"/>
      <c r="M1064" s="528" t="str">
        <f t="shared" si="16"/>
        <v/>
      </c>
    </row>
    <row r="1065" spans="1:13">
      <c r="A1065" s="455" t="s">
        <v>29</v>
      </c>
      <c r="B1065" s="455" t="s">
        <v>648</v>
      </c>
      <c r="C1065" s="455" t="s">
        <v>61</v>
      </c>
      <c r="D1065" s="455"/>
      <c r="E1065" s="455" t="s">
        <v>1990</v>
      </c>
      <c r="F1065" s="455"/>
      <c r="G1065" s="988" t="s">
        <v>642</v>
      </c>
      <c r="H1065" s="455" t="s">
        <v>813</v>
      </c>
      <c r="I1065" s="455"/>
      <c r="J1065" s="455"/>
      <c r="K1065" s="459" t="s">
        <v>265</v>
      </c>
      <c r="L1065" s="455"/>
      <c r="M1065" s="528" t="str">
        <f t="shared" si="16"/>
        <v/>
      </c>
    </row>
    <row r="1066" spans="1:13">
      <c r="A1066" s="455" t="s">
        <v>29</v>
      </c>
      <c r="B1066" s="455" t="s">
        <v>648</v>
      </c>
      <c r="C1066" s="455" t="s">
        <v>61</v>
      </c>
      <c r="D1066" s="455"/>
      <c r="E1066" s="455" t="s">
        <v>1991</v>
      </c>
      <c r="F1066" s="455"/>
      <c r="G1066" s="988" t="s">
        <v>642</v>
      </c>
      <c r="H1066" s="455" t="s">
        <v>813</v>
      </c>
      <c r="I1066" s="455"/>
      <c r="J1066" s="455"/>
      <c r="K1066" s="459" t="s">
        <v>265</v>
      </c>
      <c r="L1066" s="455"/>
      <c r="M1066" s="528" t="str">
        <f t="shared" si="16"/>
        <v/>
      </c>
    </row>
    <row r="1067" spans="1:13" ht="12.75" thickBot="1">
      <c r="A1067" s="457" t="s">
        <v>29</v>
      </c>
      <c r="B1067" s="457" t="s">
        <v>648</v>
      </c>
      <c r="C1067" s="457" t="s">
        <v>61</v>
      </c>
      <c r="D1067" s="457"/>
      <c r="E1067" s="457" t="s">
        <v>1992</v>
      </c>
      <c r="F1067" s="457"/>
      <c r="G1067" s="458" t="s">
        <v>642</v>
      </c>
      <c r="H1067" s="457" t="s">
        <v>813</v>
      </c>
      <c r="I1067" s="457"/>
      <c r="J1067" s="457"/>
      <c r="K1067" s="452" t="s">
        <v>265</v>
      </c>
      <c r="L1067" s="457"/>
      <c r="M1067" s="528" t="str">
        <f t="shared" si="16"/>
        <v/>
      </c>
    </row>
    <row r="1068" spans="1:13" ht="12.75" thickTop="1">
      <c r="A1068" s="982" t="s">
        <v>637</v>
      </c>
      <c r="B1068" s="982" t="s">
        <v>638</v>
      </c>
      <c r="C1068" s="446" t="s">
        <v>411</v>
      </c>
      <c r="D1068" s="446" t="s">
        <v>1993</v>
      </c>
      <c r="E1068" s="446" t="s">
        <v>1994</v>
      </c>
      <c r="F1068" s="446" t="s">
        <v>411</v>
      </c>
      <c r="G1068" s="983" t="s">
        <v>642</v>
      </c>
      <c r="H1068" s="460" t="s">
        <v>1995</v>
      </c>
      <c r="I1068" s="983" t="s">
        <v>682</v>
      </c>
      <c r="J1068" s="446" t="s">
        <v>645</v>
      </c>
      <c r="K1068" s="447" t="s">
        <v>265</v>
      </c>
      <c r="L1068" s="446" t="s">
        <v>646</v>
      </c>
      <c r="M1068" s="528" t="str">
        <f t="shared" si="16"/>
        <v/>
      </c>
    </row>
    <row r="1069" spans="1:13">
      <c r="A1069" s="448" t="s">
        <v>647</v>
      </c>
      <c r="B1069" s="448" t="s">
        <v>648</v>
      </c>
      <c r="C1069" s="459" t="s">
        <v>411</v>
      </c>
      <c r="D1069" s="448"/>
      <c r="E1069" s="459" t="s">
        <v>1997</v>
      </c>
      <c r="F1069" s="448"/>
      <c r="G1069" s="984" t="s">
        <v>642</v>
      </c>
      <c r="H1069" s="459" t="s">
        <v>1995</v>
      </c>
      <c r="I1069" s="448"/>
      <c r="J1069" s="448"/>
      <c r="K1069" s="459" t="s">
        <v>265</v>
      </c>
      <c r="L1069" s="448"/>
      <c r="M1069" s="528" t="str">
        <f t="shared" si="16"/>
        <v/>
      </c>
    </row>
    <row r="1070" spans="1:13">
      <c r="A1070" s="448" t="s">
        <v>647</v>
      </c>
      <c r="B1070" s="448" t="s">
        <v>648</v>
      </c>
      <c r="C1070" s="459" t="s">
        <v>411</v>
      </c>
      <c r="D1070" s="448"/>
      <c r="E1070" s="459" t="s">
        <v>1998</v>
      </c>
      <c r="F1070" s="448"/>
      <c r="G1070" s="984" t="s">
        <v>642</v>
      </c>
      <c r="H1070" s="459" t="s">
        <v>1995</v>
      </c>
      <c r="I1070" s="448"/>
      <c r="J1070" s="448"/>
      <c r="K1070" s="459" t="s">
        <v>265</v>
      </c>
      <c r="L1070" s="448"/>
      <c r="M1070" s="528" t="str">
        <f t="shared" si="16"/>
        <v/>
      </c>
    </row>
    <row r="1071" spans="1:13">
      <c r="A1071" s="448" t="s">
        <v>647</v>
      </c>
      <c r="B1071" s="448" t="s">
        <v>648</v>
      </c>
      <c r="C1071" s="459" t="s">
        <v>411</v>
      </c>
      <c r="D1071" s="448"/>
      <c r="E1071" s="459" t="s">
        <v>1999</v>
      </c>
      <c r="F1071" s="448"/>
      <c r="G1071" s="984" t="s">
        <v>642</v>
      </c>
      <c r="H1071" s="459" t="s">
        <v>1995</v>
      </c>
      <c r="I1071" s="448"/>
      <c r="J1071" s="448"/>
      <c r="K1071" s="459" t="s">
        <v>265</v>
      </c>
      <c r="L1071" s="448"/>
      <c r="M1071" s="528" t="str">
        <f t="shared" si="16"/>
        <v/>
      </c>
    </row>
    <row r="1072" spans="1:13">
      <c r="A1072" s="448" t="s">
        <v>647</v>
      </c>
      <c r="B1072" s="448" t="s">
        <v>648</v>
      </c>
      <c r="C1072" s="459" t="s">
        <v>411</v>
      </c>
      <c r="D1072" s="448"/>
      <c r="E1072" s="459" t="s">
        <v>2000</v>
      </c>
      <c r="F1072" s="448"/>
      <c r="G1072" s="984" t="s">
        <v>642</v>
      </c>
      <c r="H1072" s="459" t="s">
        <v>1995</v>
      </c>
      <c r="I1072" s="448"/>
      <c r="J1072" s="448"/>
      <c r="K1072" s="459" t="s">
        <v>265</v>
      </c>
      <c r="L1072" s="448"/>
      <c r="M1072" s="528" t="str">
        <f t="shared" si="16"/>
        <v/>
      </c>
    </row>
    <row r="1073" spans="1:13">
      <c r="A1073" s="448" t="s">
        <v>647</v>
      </c>
      <c r="B1073" s="448" t="s">
        <v>648</v>
      </c>
      <c r="C1073" s="459" t="s">
        <v>411</v>
      </c>
      <c r="D1073" s="448"/>
      <c r="E1073" s="459" t="s">
        <v>2001</v>
      </c>
      <c r="F1073" s="448"/>
      <c r="G1073" s="984" t="s">
        <v>642</v>
      </c>
      <c r="H1073" s="459" t="s">
        <v>1995</v>
      </c>
      <c r="I1073" s="448"/>
      <c r="J1073" s="448"/>
      <c r="K1073" s="459" t="s">
        <v>265</v>
      </c>
      <c r="L1073" s="448"/>
      <c r="M1073" s="528" t="str">
        <f t="shared" si="16"/>
        <v/>
      </c>
    </row>
    <row r="1074" spans="1:13">
      <c r="A1074" s="448" t="s">
        <v>647</v>
      </c>
      <c r="B1074" s="448" t="s">
        <v>648</v>
      </c>
      <c r="C1074" s="459" t="s">
        <v>411</v>
      </c>
      <c r="D1074" s="448"/>
      <c r="E1074" s="459" t="s">
        <v>2002</v>
      </c>
      <c r="F1074" s="448"/>
      <c r="G1074" s="984" t="s">
        <v>642</v>
      </c>
      <c r="H1074" s="459" t="s">
        <v>1995</v>
      </c>
      <c r="I1074" s="448"/>
      <c r="J1074" s="448"/>
      <c r="K1074" s="459" t="s">
        <v>265</v>
      </c>
      <c r="L1074" s="448"/>
      <c r="M1074" s="528" t="str">
        <f t="shared" si="16"/>
        <v/>
      </c>
    </row>
    <row r="1075" spans="1:13">
      <c r="A1075" s="448" t="s">
        <v>647</v>
      </c>
      <c r="B1075" s="448" t="s">
        <v>648</v>
      </c>
      <c r="C1075" s="459" t="s">
        <v>411</v>
      </c>
      <c r="D1075" s="448"/>
      <c r="E1075" s="459" t="s">
        <v>2003</v>
      </c>
      <c r="F1075" s="448"/>
      <c r="G1075" s="984" t="s">
        <v>642</v>
      </c>
      <c r="H1075" s="459" t="s">
        <v>1995</v>
      </c>
      <c r="I1075" s="448"/>
      <c r="J1075" s="448"/>
      <c r="K1075" s="459" t="s">
        <v>265</v>
      </c>
      <c r="L1075" s="448"/>
      <c r="M1075" s="528" t="str">
        <f t="shared" si="16"/>
        <v/>
      </c>
    </row>
    <row r="1076" spans="1:13">
      <c r="A1076" s="448" t="s">
        <v>647</v>
      </c>
      <c r="B1076" s="448" t="s">
        <v>648</v>
      </c>
      <c r="C1076" s="459" t="s">
        <v>411</v>
      </c>
      <c r="D1076" s="448"/>
      <c r="E1076" s="459" t="s">
        <v>2004</v>
      </c>
      <c r="F1076" s="448"/>
      <c r="G1076" s="984" t="s">
        <v>642</v>
      </c>
      <c r="H1076" s="459" t="s">
        <v>1995</v>
      </c>
      <c r="I1076" s="448"/>
      <c r="J1076" s="448"/>
      <c r="K1076" s="459" t="s">
        <v>265</v>
      </c>
      <c r="L1076" s="448"/>
      <c r="M1076" s="528" t="str">
        <f t="shared" si="16"/>
        <v/>
      </c>
    </row>
    <row r="1077" spans="1:13">
      <c r="A1077" s="448" t="s">
        <v>647</v>
      </c>
      <c r="B1077" s="448" t="s">
        <v>648</v>
      </c>
      <c r="C1077" s="459" t="s">
        <v>411</v>
      </c>
      <c r="D1077" s="448"/>
      <c r="E1077" s="459" t="s">
        <v>2005</v>
      </c>
      <c r="F1077" s="448"/>
      <c r="G1077" s="984" t="s">
        <v>642</v>
      </c>
      <c r="H1077" s="459" t="s">
        <v>1995</v>
      </c>
      <c r="I1077" s="448"/>
      <c r="J1077" s="448"/>
      <c r="K1077" s="459" t="s">
        <v>265</v>
      </c>
      <c r="L1077" s="448"/>
      <c r="M1077" s="528" t="str">
        <f t="shared" si="16"/>
        <v/>
      </c>
    </row>
    <row r="1078" spans="1:13">
      <c r="A1078" s="448" t="s">
        <v>647</v>
      </c>
      <c r="B1078" s="448" t="s">
        <v>648</v>
      </c>
      <c r="C1078" s="459" t="s">
        <v>411</v>
      </c>
      <c r="D1078" s="448"/>
      <c r="E1078" s="459" t="s">
        <v>2006</v>
      </c>
      <c r="F1078" s="448"/>
      <c r="G1078" s="984" t="s">
        <v>642</v>
      </c>
      <c r="H1078" s="459" t="s">
        <v>1995</v>
      </c>
      <c r="I1078" s="448"/>
      <c r="J1078" s="448"/>
      <c r="K1078" s="459" t="s">
        <v>265</v>
      </c>
      <c r="L1078" s="448"/>
      <c r="M1078" s="528" t="str">
        <f t="shared" si="16"/>
        <v/>
      </c>
    </row>
    <row r="1079" spans="1:13">
      <c r="A1079" s="448" t="s">
        <v>647</v>
      </c>
      <c r="B1079" s="448" t="s">
        <v>648</v>
      </c>
      <c r="C1079" s="459" t="s">
        <v>411</v>
      </c>
      <c r="D1079" s="448"/>
      <c r="E1079" s="459" t="s">
        <v>2007</v>
      </c>
      <c r="F1079" s="448"/>
      <c r="G1079" s="984" t="s">
        <v>642</v>
      </c>
      <c r="H1079" s="459" t="s">
        <v>1995</v>
      </c>
      <c r="I1079" s="448"/>
      <c r="J1079" s="448"/>
      <c r="K1079" s="459" t="s">
        <v>265</v>
      </c>
      <c r="L1079" s="448"/>
      <c r="M1079" s="528" t="str">
        <f t="shared" si="16"/>
        <v/>
      </c>
    </row>
    <row r="1080" spans="1:13" ht="12.75" thickBot="1">
      <c r="A1080" s="501" t="s">
        <v>647</v>
      </c>
      <c r="B1080" s="501" t="s">
        <v>648</v>
      </c>
      <c r="C1080" s="452" t="s">
        <v>411</v>
      </c>
      <c r="D1080" s="501"/>
      <c r="E1080" s="452" t="s">
        <v>2008</v>
      </c>
      <c r="F1080" s="501"/>
      <c r="G1080" s="451" t="s">
        <v>642</v>
      </c>
      <c r="H1080" s="452" t="s">
        <v>1995</v>
      </c>
      <c r="I1080" s="501"/>
      <c r="J1080" s="501"/>
      <c r="K1080" s="452" t="s">
        <v>265</v>
      </c>
      <c r="L1080" s="501"/>
      <c r="M1080" s="528" t="str">
        <f t="shared" si="16"/>
        <v/>
      </c>
    </row>
    <row r="1081" spans="1:13" ht="12.75" thickTop="1">
      <c r="A1081" s="982" t="s">
        <v>637</v>
      </c>
      <c r="B1081" s="982" t="s">
        <v>638</v>
      </c>
      <c r="C1081" s="446" t="s">
        <v>412</v>
      </c>
      <c r="D1081" s="446" t="s">
        <v>2009</v>
      </c>
      <c r="E1081" s="446" t="s">
        <v>2010</v>
      </c>
      <c r="F1081" s="446" t="s">
        <v>412</v>
      </c>
      <c r="G1081" s="983" t="s">
        <v>642</v>
      </c>
      <c r="H1081" s="460" t="s">
        <v>2011</v>
      </c>
      <c r="I1081" s="983" t="s">
        <v>682</v>
      </c>
      <c r="J1081" s="446" t="s">
        <v>645</v>
      </c>
      <c r="K1081" s="447" t="s">
        <v>265</v>
      </c>
      <c r="L1081" s="446" t="s">
        <v>646</v>
      </c>
      <c r="M1081" s="528" t="str">
        <f t="shared" si="16"/>
        <v/>
      </c>
    </row>
    <row r="1082" spans="1:13">
      <c r="A1082" s="448" t="s">
        <v>647</v>
      </c>
      <c r="B1082" s="448" t="s">
        <v>648</v>
      </c>
      <c r="C1082" s="459" t="s">
        <v>412</v>
      </c>
      <c r="D1082" s="448"/>
      <c r="E1082" s="459" t="s">
        <v>2013</v>
      </c>
      <c r="F1082" s="448"/>
      <c r="G1082" s="984" t="s">
        <v>642</v>
      </c>
      <c r="H1082" s="459" t="s">
        <v>2011</v>
      </c>
      <c r="I1082" s="448"/>
      <c r="J1082" s="448"/>
      <c r="K1082" s="459" t="s">
        <v>265</v>
      </c>
      <c r="L1082" s="448"/>
      <c r="M1082" s="528" t="str">
        <f t="shared" si="16"/>
        <v/>
      </c>
    </row>
    <row r="1083" spans="1:13">
      <c r="A1083" s="448" t="s">
        <v>647</v>
      </c>
      <c r="B1083" s="448" t="s">
        <v>648</v>
      </c>
      <c r="C1083" s="459" t="s">
        <v>412</v>
      </c>
      <c r="D1083" s="448"/>
      <c r="E1083" s="459" t="s">
        <v>2014</v>
      </c>
      <c r="F1083" s="448"/>
      <c r="G1083" s="984" t="s">
        <v>642</v>
      </c>
      <c r="H1083" s="459" t="s">
        <v>2011</v>
      </c>
      <c r="I1083" s="448"/>
      <c r="J1083" s="448"/>
      <c r="K1083" s="459" t="s">
        <v>265</v>
      </c>
      <c r="L1083" s="448"/>
      <c r="M1083" s="528" t="str">
        <f t="shared" si="16"/>
        <v/>
      </c>
    </row>
    <row r="1084" spans="1:13">
      <c r="A1084" s="448" t="s">
        <v>647</v>
      </c>
      <c r="B1084" s="448" t="s">
        <v>648</v>
      </c>
      <c r="C1084" s="459" t="s">
        <v>412</v>
      </c>
      <c r="D1084" s="448"/>
      <c r="E1084" s="459" t="s">
        <v>2015</v>
      </c>
      <c r="F1084" s="448"/>
      <c r="G1084" s="984" t="s">
        <v>642</v>
      </c>
      <c r="H1084" s="459" t="s">
        <v>2011</v>
      </c>
      <c r="I1084" s="448"/>
      <c r="J1084" s="448"/>
      <c r="K1084" s="459" t="s">
        <v>265</v>
      </c>
      <c r="L1084" s="448"/>
      <c r="M1084" s="528" t="str">
        <f t="shared" si="16"/>
        <v/>
      </c>
    </row>
    <row r="1085" spans="1:13">
      <c r="A1085" s="448" t="s">
        <v>647</v>
      </c>
      <c r="B1085" s="448" t="s">
        <v>648</v>
      </c>
      <c r="C1085" s="459" t="s">
        <v>412</v>
      </c>
      <c r="D1085" s="448"/>
      <c r="E1085" s="459" t="s">
        <v>2016</v>
      </c>
      <c r="F1085" s="448"/>
      <c r="G1085" s="984" t="s">
        <v>642</v>
      </c>
      <c r="H1085" s="459" t="s">
        <v>2011</v>
      </c>
      <c r="I1085" s="448"/>
      <c r="J1085" s="448"/>
      <c r="K1085" s="459" t="s">
        <v>265</v>
      </c>
      <c r="L1085" s="448"/>
      <c r="M1085" s="528" t="str">
        <f t="shared" si="16"/>
        <v/>
      </c>
    </row>
    <row r="1086" spans="1:13">
      <c r="A1086" s="448" t="s">
        <v>647</v>
      </c>
      <c r="B1086" s="448" t="s">
        <v>648</v>
      </c>
      <c r="C1086" s="459" t="s">
        <v>412</v>
      </c>
      <c r="D1086" s="448"/>
      <c r="E1086" s="459" t="s">
        <v>2017</v>
      </c>
      <c r="F1086" s="448"/>
      <c r="G1086" s="984" t="s">
        <v>642</v>
      </c>
      <c r="H1086" s="459" t="s">
        <v>2011</v>
      </c>
      <c r="I1086" s="448"/>
      <c r="J1086" s="448"/>
      <c r="K1086" s="459" t="s">
        <v>265</v>
      </c>
      <c r="L1086" s="448"/>
      <c r="M1086" s="528" t="str">
        <f t="shared" si="16"/>
        <v/>
      </c>
    </row>
    <row r="1087" spans="1:13">
      <c r="A1087" s="448" t="s">
        <v>647</v>
      </c>
      <c r="B1087" s="448" t="s">
        <v>648</v>
      </c>
      <c r="C1087" s="459" t="s">
        <v>412</v>
      </c>
      <c r="D1087" s="448"/>
      <c r="E1087" s="459" t="s">
        <v>2018</v>
      </c>
      <c r="F1087" s="448"/>
      <c r="G1087" s="984" t="s">
        <v>642</v>
      </c>
      <c r="H1087" s="459" t="s">
        <v>2011</v>
      </c>
      <c r="I1087" s="448"/>
      <c r="J1087" s="448"/>
      <c r="K1087" s="459" t="s">
        <v>265</v>
      </c>
      <c r="L1087" s="448"/>
      <c r="M1087" s="528" t="str">
        <f t="shared" si="16"/>
        <v/>
      </c>
    </row>
    <row r="1088" spans="1:13">
      <c r="A1088" s="448" t="s">
        <v>647</v>
      </c>
      <c r="B1088" s="448" t="s">
        <v>648</v>
      </c>
      <c r="C1088" s="459" t="s">
        <v>412</v>
      </c>
      <c r="D1088" s="448"/>
      <c r="E1088" s="459" t="s">
        <v>2019</v>
      </c>
      <c r="F1088" s="448"/>
      <c r="G1088" s="984" t="s">
        <v>642</v>
      </c>
      <c r="H1088" s="459" t="s">
        <v>2011</v>
      </c>
      <c r="I1088" s="448"/>
      <c r="J1088" s="448"/>
      <c r="K1088" s="459" t="s">
        <v>265</v>
      </c>
      <c r="L1088" s="448"/>
      <c r="M1088" s="528" t="str">
        <f t="shared" si="16"/>
        <v/>
      </c>
    </row>
    <row r="1089" spans="1:13">
      <c r="A1089" s="448" t="s">
        <v>647</v>
      </c>
      <c r="B1089" s="448" t="s">
        <v>648</v>
      </c>
      <c r="C1089" s="459" t="s">
        <v>412</v>
      </c>
      <c r="D1089" s="448"/>
      <c r="E1089" s="459" t="s">
        <v>2020</v>
      </c>
      <c r="F1089" s="448"/>
      <c r="G1089" s="984" t="s">
        <v>642</v>
      </c>
      <c r="H1089" s="459" t="s">
        <v>2011</v>
      </c>
      <c r="I1089" s="448"/>
      <c r="J1089" s="448"/>
      <c r="K1089" s="459" t="s">
        <v>265</v>
      </c>
      <c r="L1089" s="448"/>
      <c r="M1089" s="528" t="str">
        <f t="shared" si="16"/>
        <v/>
      </c>
    </row>
    <row r="1090" spans="1:13">
      <c r="A1090" s="448" t="s">
        <v>647</v>
      </c>
      <c r="B1090" s="448" t="s">
        <v>648</v>
      </c>
      <c r="C1090" s="459" t="s">
        <v>412</v>
      </c>
      <c r="D1090" s="448"/>
      <c r="E1090" s="459" t="s">
        <v>2021</v>
      </c>
      <c r="F1090" s="448"/>
      <c r="G1090" s="984" t="s">
        <v>642</v>
      </c>
      <c r="H1090" s="459" t="s">
        <v>2011</v>
      </c>
      <c r="I1090" s="448"/>
      <c r="J1090" s="448"/>
      <c r="K1090" s="459" t="s">
        <v>265</v>
      </c>
      <c r="L1090" s="448"/>
      <c r="M1090" s="528" t="str">
        <f t="shared" si="16"/>
        <v/>
      </c>
    </row>
    <row r="1091" spans="1:13">
      <c r="A1091" s="448" t="s">
        <v>647</v>
      </c>
      <c r="B1091" s="448" t="s">
        <v>648</v>
      </c>
      <c r="C1091" s="459" t="s">
        <v>412</v>
      </c>
      <c r="D1091" s="448"/>
      <c r="E1091" s="459" t="s">
        <v>2022</v>
      </c>
      <c r="F1091" s="448"/>
      <c r="G1091" s="984" t="s">
        <v>642</v>
      </c>
      <c r="H1091" s="459" t="s">
        <v>2011</v>
      </c>
      <c r="I1091" s="448"/>
      <c r="J1091" s="448"/>
      <c r="K1091" s="459" t="s">
        <v>265</v>
      </c>
      <c r="L1091" s="448"/>
      <c r="M1091" s="528" t="str">
        <f t="shared" ref="M1091:M1156" si="17">IF(RIGHT(TEXT(E1091,""),4)="ACT1","Remove","")</f>
        <v/>
      </c>
    </row>
    <row r="1092" spans="1:13">
      <c r="A1092" s="448" t="s">
        <v>647</v>
      </c>
      <c r="B1092" s="448" t="s">
        <v>648</v>
      </c>
      <c r="C1092" s="459" t="s">
        <v>412</v>
      </c>
      <c r="D1092" s="448"/>
      <c r="E1092" s="459" t="s">
        <v>2023</v>
      </c>
      <c r="F1092" s="448"/>
      <c r="G1092" s="984" t="s">
        <v>642</v>
      </c>
      <c r="H1092" s="459" t="s">
        <v>2011</v>
      </c>
      <c r="I1092" s="448"/>
      <c r="J1092" s="448"/>
      <c r="K1092" s="459" t="s">
        <v>265</v>
      </c>
      <c r="L1092" s="448"/>
      <c r="M1092" s="528" t="str">
        <f t="shared" si="17"/>
        <v/>
      </c>
    </row>
    <row r="1093" spans="1:13" ht="12.75" thickBot="1">
      <c r="A1093" s="501" t="s">
        <v>647</v>
      </c>
      <c r="B1093" s="501" t="s">
        <v>648</v>
      </c>
      <c r="C1093" s="452" t="s">
        <v>412</v>
      </c>
      <c r="D1093" s="501"/>
      <c r="E1093" s="452" t="s">
        <v>2024</v>
      </c>
      <c r="F1093" s="501"/>
      <c r="G1093" s="451" t="s">
        <v>642</v>
      </c>
      <c r="H1093" s="452" t="s">
        <v>2011</v>
      </c>
      <c r="I1093" s="501"/>
      <c r="J1093" s="501"/>
      <c r="K1093" s="452" t="s">
        <v>265</v>
      </c>
      <c r="L1093" s="501"/>
      <c r="M1093" s="528" t="str">
        <f t="shared" si="17"/>
        <v/>
      </c>
    </row>
    <row r="1094" spans="1:13" ht="12.75" thickTop="1">
      <c r="A1094" s="982" t="s">
        <v>637</v>
      </c>
      <c r="B1094" s="982" t="s">
        <v>638</v>
      </c>
      <c r="C1094" s="446" t="s">
        <v>127</v>
      </c>
      <c r="D1094" s="446" t="s">
        <v>2025</v>
      </c>
      <c r="E1094" s="446" t="s">
        <v>2026</v>
      </c>
      <c r="F1094" s="446" t="s">
        <v>127</v>
      </c>
      <c r="G1094" s="983" t="s">
        <v>642</v>
      </c>
      <c r="H1094" s="446" t="s">
        <v>2027</v>
      </c>
      <c r="I1094" s="983" t="s">
        <v>682</v>
      </c>
      <c r="J1094" s="446" t="s">
        <v>645</v>
      </c>
      <c r="K1094" s="447" t="s">
        <v>265</v>
      </c>
      <c r="L1094" s="446" t="s">
        <v>646</v>
      </c>
      <c r="M1094" s="528" t="str">
        <f t="shared" si="17"/>
        <v/>
      </c>
    </row>
    <row r="1095" spans="1:13">
      <c r="A1095" s="448" t="s">
        <v>647</v>
      </c>
      <c r="B1095" s="448" t="s">
        <v>648</v>
      </c>
      <c r="C1095" s="459" t="s">
        <v>127</v>
      </c>
      <c r="D1095" s="448"/>
      <c r="E1095" s="459" t="s">
        <v>2029</v>
      </c>
      <c r="F1095" s="448"/>
      <c r="G1095" s="984" t="s">
        <v>642</v>
      </c>
      <c r="H1095" s="459" t="s">
        <v>2027</v>
      </c>
      <c r="I1095" s="448"/>
      <c r="J1095" s="448"/>
      <c r="K1095" s="459" t="s">
        <v>265</v>
      </c>
      <c r="L1095" s="448"/>
      <c r="M1095" s="528" t="str">
        <f t="shared" si="17"/>
        <v/>
      </c>
    </row>
    <row r="1096" spans="1:13">
      <c r="A1096" s="448" t="s">
        <v>647</v>
      </c>
      <c r="B1096" s="448" t="s">
        <v>648</v>
      </c>
      <c r="C1096" s="459" t="s">
        <v>127</v>
      </c>
      <c r="D1096" s="448"/>
      <c r="E1096" s="459" t="s">
        <v>2030</v>
      </c>
      <c r="F1096" s="448"/>
      <c r="G1096" s="984" t="s">
        <v>642</v>
      </c>
      <c r="H1096" s="459" t="s">
        <v>2027</v>
      </c>
      <c r="I1096" s="448"/>
      <c r="J1096" s="448"/>
      <c r="K1096" s="459" t="s">
        <v>265</v>
      </c>
      <c r="L1096" s="448"/>
      <c r="M1096" s="528" t="str">
        <f t="shared" si="17"/>
        <v/>
      </c>
    </row>
    <row r="1097" spans="1:13">
      <c r="A1097" s="448" t="s">
        <v>647</v>
      </c>
      <c r="B1097" s="448" t="s">
        <v>648</v>
      </c>
      <c r="C1097" s="459" t="s">
        <v>127</v>
      </c>
      <c r="D1097" s="448"/>
      <c r="E1097" s="459" t="s">
        <v>2031</v>
      </c>
      <c r="F1097" s="448"/>
      <c r="G1097" s="984" t="s">
        <v>642</v>
      </c>
      <c r="H1097" s="459" t="s">
        <v>2027</v>
      </c>
      <c r="I1097" s="448"/>
      <c r="J1097" s="448"/>
      <c r="K1097" s="459" t="s">
        <v>265</v>
      </c>
      <c r="L1097" s="448"/>
      <c r="M1097" s="528" t="str">
        <f t="shared" si="17"/>
        <v/>
      </c>
    </row>
    <row r="1098" spans="1:13">
      <c r="A1098" s="448" t="s">
        <v>647</v>
      </c>
      <c r="B1098" s="448" t="s">
        <v>648</v>
      </c>
      <c r="C1098" s="459" t="s">
        <v>127</v>
      </c>
      <c r="D1098" s="448"/>
      <c r="E1098" s="459" t="s">
        <v>2032</v>
      </c>
      <c r="F1098" s="448"/>
      <c r="G1098" s="984" t="s">
        <v>642</v>
      </c>
      <c r="H1098" s="459" t="s">
        <v>2027</v>
      </c>
      <c r="I1098" s="448"/>
      <c r="J1098" s="448"/>
      <c r="K1098" s="459" t="s">
        <v>265</v>
      </c>
      <c r="L1098" s="448"/>
      <c r="M1098" s="528" t="str">
        <f t="shared" si="17"/>
        <v/>
      </c>
    </row>
    <row r="1099" spans="1:13">
      <c r="A1099" s="448" t="s">
        <v>647</v>
      </c>
      <c r="B1099" s="448" t="s">
        <v>648</v>
      </c>
      <c r="C1099" s="459" t="s">
        <v>127</v>
      </c>
      <c r="D1099" s="448"/>
      <c r="E1099" s="459" t="s">
        <v>2033</v>
      </c>
      <c r="F1099" s="448"/>
      <c r="G1099" s="984" t="s">
        <v>642</v>
      </c>
      <c r="H1099" s="459" t="s">
        <v>2027</v>
      </c>
      <c r="I1099" s="448"/>
      <c r="J1099" s="448"/>
      <c r="K1099" s="459" t="s">
        <v>265</v>
      </c>
      <c r="L1099" s="448"/>
      <c r="M1099" s="528" t="str">
        <f t="shared" si="17"/>
        <v/>
      </c>
    </row>
    <row r="1100" spans="1:13">
      <c r="A1100" s="448" t="s">
        <v>647</v>
      </c>
      <c r="B1100" s="448" t="s">
        <v>648</v>
      </c>
      <c r="C1100" s="459" t="s">
        <v>127</v>
      </c>
      <c r="D1100" s="448"/>
      <c r="E1100" s="459" t="s">
        <v>2034</v>
      </c>
      <c r="F1100" s="448"/>
      <c r="G1100" s="984" t="s">
        <v>642</v>
      </c>
      <c r="H1100" s="459" t="s">
        <v>2027</v>
      </c>
      <c r="I1100" s="448"/>
      <c r="J1100" s="448"/>
      <c r="K1100" s="459" t="s">
        <v>265</v>
      </c>
      <c r="L1100" s="448"/>
      <c r="M1100" s="528" t="str">
        <f t="shared" si="17"/>
        <v/>
      </c>
    </row>
    <row r="1101" spans="1:13">
      <c r="A1101" s="448" t="s">
        <v>647</v>
      </c>
      <c r="B1101" s="448" t="s">
        <v>648</v>
      </c>
      <c r="C1101" s="459" t="s">
        <v>127</v>
      </c>
      <c r="D1101" s="448"/>
      <c r="E1101" s="459" t="s">
        <v>2035</v>
      </c>
      <c r="F1101" s="448"/>
      <c r="G1101" s="984" t="s">
        <v>642</v>
      </c>
      <c r="H1101" s="459" t="s">
        <v>2027</v>
      </c>
      <c r="I1101" s="448"/>
      <c r="J1101" s="448"/>
      <c r="K1101" s="459" t="s">
        <v>265</v>
      </c>
      <c r="L1101" s="448"/>
      <c r="M1101" s="528" t="str">
        <f t="shared" si="17"/>
        <v/>
      </c>
    </row>
    <row r="1102" spans="1:13">
      <c r="A1102" s="448" t="s">
        <v>647</v>
      </c>
      <c r="B1102" s="448" t="s">
        <v>648</v>
      </c>
      <c r="C1102" s="459" t="s">
        <v>127</v>
      </c>
      <c r="D1102" s="448"/>
      <c r="E1102" s="459" t="s">
        <v>2036</v>
      </c>
      <c r="F1102" s="448"/>
      <c r="G1102" s="984" t="s">
        <v>642</v>
      </c>
      <c r="H1102" s="459" t="s">
        <v>2027</v>
      </c>
      <c r="I1102" s="448"/>
      <c r="J1102" s="448"/>
      <c r="K1102" s="459" t="s">
        <v>265</v>
      </c>
      <c r="L1102" s="448"/>
      <c r="M1102" s="528" t="str">
        <f t="shared" si="17"/>
        <v/>
      </c>
    </row>
    <row r="1103" spans="1:13">
      <c r="A1103" s="448" t="s">
        <v>647</v>
      </c>
      <c r="B1103" s="448" t="s">
        <v>648</v>
      </c>
      <c r="C1103" s="459" t="s">
        <v>127</v>
      </c>
      <c r="D1103" s="448"/>
      <c r="E1103" s="459" t="s">
        <v>2037</v>
      </c>
      <c r="F1103" s="448"/>
      <c r="G1103" s="984" t="s">
        <v>642</v>
      </c>
      <c r="H1103" s="459" t="s">
        <v>2027</v>
      </c>
      <c r="I1103" s="448"/>
      <c r="J1103" s="448"/>
      <c r="K1103" s="459" t="s">
        <v>265</v>
      </c>
      <c r="L1103" s="448"/>
      <c r="M1103" s="528" t="str">
        <f t="shared" si="17"/>
        <v/>
      </c>
    </row>
    <row r="1104" spans="1:13">
      <c r="A1104" s="448" t="s">
        <v>647</v>
      </c>
      <c r="B1104" s="448" t="s">
        <v>648</v>
      </c>
      <c r="C1104" s="459" t="s">
        <v>127</v>
      </c>
      <c r="D1104" s="448"/>
      <c r="E1104" s="459" t="s">
        <v>2038</v>
      </c>
      <c r="F1104" s="448"/>
      <c r="G1104" s="984" t="s">
        <v>642</v>
      </c>
      <c r="H1104" s="459" t="s">
        <v>2027</v>
      </c>
      <c r="I1104" s="448"/>
      <c r="J1104" s="448"/>
      <c r="K1104" s="459" t="s">
        <v>265</v>
      </c>
      <c r="L1104" s="448"/>
      <c r="M1104" s="528" t="str">
        <f t="shared" si="17"/>
        <v/>
      </c>
    </row>
    <row r="1105" spans="1:13">
      <c r="A1105" s="448" t="s">
        <v>647</v>
      </c>
      <c r="B1105" s="448" t="s">
        <v>648</v>
      </c>
      <c r="C1105" s="459" t="s">
        <v>127</v>
      </c>
      <c r="D1105" s="448"/>
      <c r="E1105" s="459" t="s">
        <v>2039</v>
      </c>
      <c r="F1105" s="448"/>
      <c r="G1105" s="984" t="s">
        <v>642</v>
      </c>
      <c r="H1105" s="459" t="s">
        <v>2027</v>
      </c>
      <c r="I1105" s="448"/>
      <c r="J1105" s="448"/>
      <c r="K1105" s="459" t="s">
        <v>265</v>
      </c>
      <c r="L1105" s="448"/>
      <c r="M1105" s="528" t="str">
        <f t="shared" si="17"/>
        <v/>
      </c>
    </row>
    <row r="1106" spans="1:13" ht="12.75" thickBot="1">
      <c r="A1106" s="501" t="s">
        <v>647</v>
      </c>
      <c r="B1106" s="501" t="s">
        <v>648</v>
      </c>
      <c r="C1106" s="452" t="s">
        <v>127</v>
      </c>
      <c r="D1106" s="501"/>
      <c r="E1106" s="452" t="s">
        <v>2040</v>
      </c>
      <c r="F1106" s="501"/>
      <c r="G1106" s="451" t="s">
        <v>642</v>
      </c>
      <c r="H1106" s="452" t="s">
        <v>2027</v>
      </c>
      <c r="I1106" s="501"/>
      <c r="J1106" s="501"/>
      <c r="K1106" s="452" t="s">
        <v>265</v>
      </c>
      <c r="L1106" s="501"/>
      <c r="M1106" s="528" t="str">
        <f t="shared" si="17"/>
        <v/>
      </c>
    </row>
    <row r="1107" spans="1:13" ht="12.75" thickTop="1">
      <c r="A1107" s="982" t="s">
        <v>637</v>
      </c>
      <c r="B1107" s="982" t="s">
        <v>638</v>
      </c>
      <c r="C1107" s="446" t="s">
        <v>413</v>
      </c>
      <c r="D1107" s="446" t="s">
        <v>2041</v>
      </c>
      <c r="E1107" s="446" t="s">
        <v>2042</v>
      </c>
      <c r="F1107" s="446" t="s">
        <v>413</v>
      </c>
      <c r="G1107" s="983" t="s">
        <v>642</v>
      </c>
      <c r="H1107" s="460" t="s">
        <v>2043</v>
      </c>
      <c r="I1107" s="983" t="s">
        <v>682</v>
      </c>
      <c r="J1107" s="446" t="s">
        <v>645</v>
      </c>
      <c r="K1107" s="447" t="s">
        <v>265</v>
      </c>
      <c r="L1107" s="446" t="s">
        <v>646</v>
      </c>
      <c r="M1107" s="528" t="str">
        <f t="shared" si="17"/>
        <v/>
      </c>
    </row>
    <row r="1108" spans="1:13">
      <c r="A1108" s="448" t="s">
        <v>647</v>
      </c>
      <c r="B1108" s="448" t="s">
        <v>648</v>
      </c>
      <c r="C1108" s="459" t="s">
        <v>413</v>
      </c>
      <c r="D1108" s="448"/>
      <c r="E1108" s="459" t="s">
        <v>2045</v>
      </c>
      <c r="F1108" s="448"/>
      <c r="G1108" s="984" t="s">
        <v>642</v>
      </c>
      <c r="H1108" s="459" t="s">
        <v>2043</v>
      </c>
      <c r="I1108" s="448"/>
      <c r="J1108" s="448"/>
      <c r="K1108" s="459" t="s">
        <v>265</v>
      </c>
      <c r="L1108" s="448"/>
      <c r="M1108" s="528" t="str">
        <f t="shared" si="17"/>
        <v/>
      </c>
    </row>
    <row r="1109" spans="1:13">
      <c r="A1109" s="448" t="s">
        <v>647</v>
      </c>
      <c r="B1109" s="448" t="s">
        <v>648</v>
      </c>
      <c r="C1109" s="459" t="s">
        <v>413</v>
      </c>
      <c r="D1109" s="448"/>
      <c r="E1109" s="459" t="s">
        <v>2046</v>
      </c>
      <c r="F1109" s="448"/>
      <c r="G1109" s="984" t="s">
        <v>642</v>
      </c>
      <c r="H1109" s="459" t="s">
        <v>2043</v>
      </c>
      <c r="I1109" s="448"/>
      <c r="J1109" s="448"/>
      <c r="K1109" s="459" t="s">
        <v>265</v>
      </c>
      <c r="L1109" s="448"/>
      <c r="M1109" s="528" t="str">
        <f t="shared" si="17"/>
        <v/>
      </c>
    </row>
    <row r="1110" spans="1:13">
      <c r="A1110" s="448" t="s">
        <v>647</v>
      </c>
      <c r="B1110" s="448" t="s">
        <v>648</v>
      </c>
      <c r="C1110" s="459" t="s">
        <v>413</v>
      </c>
      <c r="D1110" s="448"/>
      <c r="E1110" s="459" t="s">
        <v>2047</v>
      </c>
      <c r="F1110" s="448"/>
      <c r="G1110" s="984" t="s">
        <v>642</v>
      </c>
      <c r="H1110" s="459" t="s">
        <v>2043</v>
      </c>
      <c r="I1110" s="448"/>
      <c r="J1110" s="448"/>
      <c r="K1110" s="459" t="s">
        <v>265</v>
      </c>
      <c r="L1110" s="448"/>
      <c r="M1110" s="528" t="str">
        <f t="shared" si="17"/>
        <v/>
      </c>
    </row>
    <row r="1111" spans="1:13">
      <c r="A1111" s="448" t="s">
        <v>647</v>
      </c>
      <c r="B1111" s="448" t="s">
        <v>648</v>
      </c>
      <c r="C1111" s="459" t="s">
        <v>413</v>
      </c>
      <c r="D1111" s="448"/>
      <c r="E1111" s="459" t="s">
        <v>2048</v>
      </c>
      <c r="F1111" s="448"/>
      <c r="G1111" s="984" t="s">
        <v>642</v>
      </c>
      <c r="H1111" s="459" t="s">
        <v>2043</v>
      </c>
      <c r="I1111" s="448"/>
      <c r="J1111" s="448"/>
      <c r="K1111" s="459" t="s">
        <v>265</v>
      </c>
      <c r="L1111" s="448"/>
      <c r="M1111" s="528" t="str">
        <f t="shared" si="17"/>
        <v/>
      </c>
    </row>
    <row r="1112" spans="1:13">
      <c r="A1112" s="448" t="s">
        <v>647</v>
      </c>
      <c r="B1112" s="448" t="s">
        <v>648</v>
      </c>
      <c r="C1112" s="459" t="s">
        <v>413</v>
      </c>
      <c r="D1112" s="448"/>
      <c r="E1112" s="459" t="s">
        <v>2049</v>
      </c>
      <c r="F1112" s="448"/>
      <c r="G1112" s="984" t="s">
        <v>642</v>
      </c>
      <c r="H1112" s="459" t="s">
        <v>2043</v>
      </c>
      <c r="I1112" s="448"/>
      <c r="J1112" s="448"/>
      <c r="K1112" s="459" t="s">
        <v>265</v>
      </c>
      <c r="L1112" s="448"/>
      <c r="M1112" s="528" t="str">
        <f t="shared" si="17"/>
        <v/>
      </c>
    </row>
    <row r="1113" spans="1:13">
      <c r="A1113" s="448" t="s">
        <v>647</v>
      </c>
      <c r="B1113" s="448" t="s">
        <v>648</v>
      </c>
      <c r="C1113" s="459" t="s">
        <v>413</v>
      </c>
      <c r="D1113" s="448"/>
      <c r="E1113" s="459" t="s">
        <v>2050</v>
      </c>
      <c r="F1113" s="448"/>
      <c r="G1113" s="984" t="s">
        <v>642</v>
      </c>
      <c r="H1113" s="459" t="s">
        <v>2043</v>
      </c>
      <c r="I1113" s="448"/>
      <c r="J1113" s="448"/>
      <c r="K1113" s="459" t="s">
        <v>265</v>
      </c>
      <c r="L1113" s="448"/>
      <c r="M1113" s="528" t="str">
        <f t="shared" si="17"/>
        <v/>
      </c>
    </row>
    <row r="1114" spans="1:13">
      <c r="A1114" s="448" t="s">
        <v>647</v>
      </c>
      <c r="B1114" s="448" t="s">
        <v>648</v>
      </c>
      <c r="C1114" s="459" t="s">
        <v>413</v>
      </c>
      <c r="D1114" s="448"/>
      <c r="E1114" s="459" t="s">
        <v>2051</v>
      </c>
      <c r="F1114" s="448"/>
      <c r="G1114" s="984" t="s">
        <v>642</v>
      </c>
      <c r="H1114" s="459" t="s">
        <v>2043</v>
      </c>
      <c r="I1114" s="448"/>
      <c r="J1114" s="448"/>
      <c r="K1114" s="459" t="s">
        <v>265</v>
      </c>
      <c r="L1114" s="448"/>
      <c r="M1114" s="528" t="str">
        <f t="shared" si="17"/>
        <v/>
      </c>
    </row>
    <row r="1115" spans="1:13">
      <c r="A1115" s="448" t="s">
        <v>647</v>
      </c>
      <c r="B1115" s="448" t="s">
        <v>648</v>
      </c>
      <c r="C1115" s="459" t="s">
        <v>413</v>
      </c>
      <c r="D1115" s="448"/>
      <c r="E1115" s="459" t="s">
        <v>2052</v>
      </c>
      <c r="F1115" s="448"/>
      <c r="G1115" s="984" t="s">
        <v>642</v>
      </c>
      <c r="H1115" s="459" t="s">
        <v>2043</v>
      </c>
      <c r="I1115" s="448"/>
      <c r="J1115" s="448"/>
      <c r="K1115" s="459" t="s">
        <v>265</v>
      </c>
      <c r="L1115" s="448"/>
      <c r="M1115" s="528" t="str">
        <f t="shared" si="17"/>
        <v/>
      </c>
    </row>
    <row r="1116" spans="1:13">
      <c r="A1116" s="448" t="s">
        <v>647</v>
      </c>
      <c r="B1116" s="448" t="s">
        <v>648</v>
      </c>
      <c r="C1116" s="459" t="s">
        <v>413</v>
      </c>
      <c r="D1116" s="448"/>
      <c r="E1116" s="459" t="s">
        <v>2053</v>
      </c>
      <c r="F1116" s="448"/>
      <c r="G1116" s="984" t="s">
        <v>642</v>
      </c>
      <c r="H1116" s="459" t="s">
        <v>2043</v>
      </c>
      <c r="I1116" s="448"/>
      <c r="J1116" s="448"/>
      <c r="K1116" s="459" t="s">
        <v>265</v>
      </c>
      <c r="L1116" s="448"/>
      <c r="M1116" s="528" t="str">
        <f t="shared" si="17"/>
        <v/>
      </c>
    </row>
    <row r="1117" spans="1:13">
      <c r="A1117" s="448" t="s">
        <v>647</v>
      </c>
      <c r="B1117" s="448" t="s">
        <v>648</v>
      </c>
      <c r="C1117" s="459" t="s">
        <v>413</v>
      </c>
      <c r="D1117" s="448"/>
      <c r="E1117" s="459" t="s">
        <v>2054</v>
      </c>
      <c r="F1117" s="448"/>
      <c r="G1117" s="984" t="s">
        <v>642</v>
      </c>
      <c r="H1117" s="459" t="s">
        <v>2043</v>
      </c>
      <c r="I1117" s="448"/>
      <c r="J1117" s="448"/>
      <c r="K1117" s="459" t="s">
        <v>265</v>
      </c>
      <c r="L1117" s="448"/>
      <c r="M1117" s="528" t="str">
        <f t="shared" si="17"/>
        <v/>
      </c>
    </row>
    <row r="1118" spans="1:13">
      <c r="A1118" s="448" t="s">
        <v>647</v>
      </c>
      <c r="B1118" s="448" t="s">
        <v>648</v>
      </c>
      <c r="C1118" s="459" t="s">
        <v>413</v>
      </c>
      <c r="D1118" s="448"/>
      <c r="E1118" s="459" t="s">
        <v>2055</v>
      </c>
      <c r="F1118" s="448"/>
      <c r="G1118" s="984" t="s">
        <v>642</v>
      </c>
      <c r="H1118" s="459" t="s">
        <v>2043</v>
      </c>
      <c r="I1118" s="448"/>
      <c r="J1118" s="448"/>
      <c r="K1118" s="459" t="s">
        <v>265</v>
      </c>
      <c r="L1118" s="448"/>
      <c r="M1118" s="528" t="str">
        <f t="shared" si="17"/>
        <v/>
      </c>
    </row>
    <row r="1119" spans="1:13" ht="12.75" thickBot="1">
      <c r="A1119" s="501" t="s">
        <v>647</v>
      </c>
      <c r="B1119" s="501" t="s">
        <v>648</v>
      </c>
      <c r="C1119" s="452" t="s">
        <v>413</v>
      </c>
      <c r="D1119" s="501"/>
      <c r="E1119" s="452" t="s">
        <v>2056</v>
      </c>
      <c r="F1119" s="501"/>
      <c r="G1119" s="451" t="s">
        <v>642</v>
      </c>
      <c r="H1119" s="452" t="s">
        <v>2043</v>
      </c>
      <c r="I1119" s="501"/>
      <c r="J1119" s="501"/>
      <c r="K1119" s="452" t="s">
        <v>265</v>
      </c>
      <c r="L1119" s="501"/>
      <c r="M1119" s="528" t="str">
        <f t="shared" si="17"/>
        <v/>
      </c>
    </row>
    <row r="1120" spans="1:13" ht="12.75" thickTop="1">
      <c r="A1120" s="982" t="s">
        <v>637</v>
      </c>
      <c r="B1120" s="982" t="s">
        <v>638</v>
      </c>
      <c r="C1120" s="446" t="s">
        <v>414</v>
      </c>
      <c r="D1120" s="446" t="s">
        <v>2057</v>
      </c>
      <c r="E1120" s="446" t="s">
        <v>2058</v>
      </c>
      <c r="F1120" s="446" t="s">
        <v>414</v>
      </c>
      <c r="G1120" s="983" t="s">
        <v>642</v>
      </c>
      <c r="H1120" s="460" t="s">
        <v>2059</v>
      </c>
      <c r="I1120" s="983" t="s">
        <v>682</v>
      </c>
      <c r="J1120" s="446" t="s">
        <v>645</v>
      </c>
      <c r="K1120" s="447" t="s">
        <v>265</v>
      </c>
      <c r="L1120" s="446" t="s">
        <v>646</v>
      </c>
      <c r="M1120" s="528" t="str">
        <f t="shared" si="17"/>
        <v/>
      </c>
    </row>
    <row r="1121" spans="1:13">
      <c r="A1121" s="448" t="s">
        <v>647</v>
      </c>
      <c r="B1121" s="448" t="s">
        <v>648</v>
      </c>
      <c r="C1121" s="459" t="s">
        <v>414</v>
      </c>
      <c r="D1121" s="448"/>
      <c r="E1121" s="459" t="s">
        <v>2061</v>
      </c>
      <c r="F1121" s="448"/>
      <c r="G1121" s="984" t="s">
        <v>642</v>
      </c>
      <c r="H1121" s="459" t="s">
        <v>2059</v>
      </c>
      <c r="I1121" s="448"/>
      <c r="J1121" s="448"/>
      <c r="K1121" s="459" t="s">
        <v>265</v>
      </c>
      <c r="L1121" s="448"/>
      <c r="M1121" s="528" t="str">
        <f t="shared" si="17"/>
        <v/>
      </c>
    </row>
    <row r="1122" spans="1:13">
      <c r="A1122" s="448" t="s">
        <v>647</v>
      </c>
      <c r="B1122" s="448" t="s">
        <v>648</v>
      </c>
      <c r="C1122" s="459" t="s">
        <v>414</v>
      </c>
      <c r="D1122" s="448"/>
      <c r="E1122" s="459" t="s">
        <v>2062</v>
      </c>
      <c r="F1122" s="448"/>
      <c r="G1122" s="984" t="s">
        <v>642</v>
      </c>
      <c r="H1122" s="459" t="s">
        <v>2059</v>
      </c>
      <c r="I1122" s="448"/>
      <c r="J1122" s="448"/>
      <c r="K1122" s="459" t="s">
        <v>265</v>
      </c>
      <c r="L1122" s="448"/>
      <c r="M1122" s="528" t="str">
        <f t="shared" si="17"/>
        <v/>
      </c>
    </row>
    <row r="1123" spans="1:13">
      <c r="A1123" s="448" t="s">
        <v>647</v>
      </c>
      <c r="B1123" s="448" t="s">
        <v>648</v>
      </c>
      <c r="C1123" s="459" t="s">
        <v>414</v>
      </c>
      <c r="D1123" s="448"/>
      <c r="E1123" s="459" t="s">
        <v>2063</v>
      </c>
      <c r="F1123" s="448"/>
      <c r="G1123" s="984" t="s">
        <v>642</v>
      </c>
      <c r="H1123" s="459" t="s">
        <v>2059</v>
      </c>
      <c r="I1123" s="448"/>
      <c r="J1123" s="448"/>
      <c r="K1123" s="459" t="s">
        <v>265</v>
      </c>
      <c r="L1123" s="448"/>
      <c r="M1123" s="528" t="str">
        <f t="shared" si="17"/>
        <v/>
      </c>
    </row>
    <row r="1124" spans="1:13">
      <c r="A1124" s="448" t="s">
        <v>647</v>
      </c>
      <c r="B1124" s="448" t="s">
        <v>648</v>
      </c>
      <c r="C1124" s="459" t="s">
        <v>414</v>
      </c>
      <c r="D1124" s="448"/>
      <c r="E1124" s="459" t="s">
        <v>2064</v>
      </c>
      <c r="F1124" s="448"/>
      <c r="G1124" s="984" t="s">
        <v>642</v>
      </c>
      <c r="H1124" s="459" t="s">
        <v>2059</v>
      </c>
      <c r="I1124" s="448"/>
      <c r="J1124" s="448"/>
      <c r="K1124" s="459" t="s">
        <v>265</v>
      </c>
      <c r="L1124" s="448"/>
      <c r="M1124" s="528" t="str">
        <f t="shared" si="17"/>
        <v/>
      </c>
    </row>
    <row r="1125" spans="1:13">
      <c r="A1125" s="448" t="s">
        <v>647</v>
      </c>
      <c r="B1125" s="448" t="s">
        <v>648</v>
      </c>
      <c r="C1125" s="459" t="s">
        <v>414</v>
      </c>
      <c r="D1125" s="448"/>
      <c r="E1125" s="459" t="s">
        <v>2065</v>
      </c>
      <c r="F1125" s="448"/>
      <c r="G1125" s="984" t="s">
        <v>642</v>
      </c>
      <c r="H1125" s="459" t="s">
        <v>2059</v>
      </c>
      <c r="I1125" s="448"/>
      <c r="J1125" s="448"/>
      <c r="K1125" s="459" t="s">
        <v>265</v>
      </c>
      <c r="L1125" s="448"/>
      <c r="M1125" s="528" t="str">
        <f t="shared" si="17"/>
        <v/>
      </c>
    </row>
    <row r="1126" spans="1:13">
      <c r="A1126" s="448" t="s">
        <v>647</v>
      </c>
      <c r="B1126" s="448" t="s">
        <v>648</v>
      </c>
      <c r="C1126" s="459" t="s">
        <v>414</v>
      </c>
      <c r="D1126" s="448"/>
      <c r="E1126" s="459" t="s">
        <v>2066</v>
      </c>
      <c r="F1126" s="448"/>
      <c r="G1126" s="984" t="s">
        <v>642</v>
      </c>
      <c r="H1126" s="459" t="s">
        <v>2059</v>
      </c>
      <c r="I1126" s="448"/>
      <c r="J1126" s="448"/>
      <c r="K1126" s="459" t="s">
        <v>265</v>
      </c>
      <c r="L1126" s="448"/>
      <c r="M1126" s="528" t="str">
        <f t="shared" si="17"/>
        <v/>
      </c>
    </row>
    <row r="1127" spans="1:13">
      <c r="A1127" s="448" t="s">
        <v>647</v>
      </c>
      <c r="B1127" s="448" t="s">
        <v>648</v>
      </c>
      <c r="C1127" s="459" t="s">
        <v>414</v>
      </c>
      <c r="D1127" s="448"/>
      <c r="E1127" s="459" t="s">
        <v>2067</v>
      </c>
      <c r="F1127" s="448"/>
      <c r="G1127" s="984" t="s">
        <v>642</v>
      </c>
      <c r="H1127" s="459" t="s">
        <v>2059</v>
      </c>
      <c r="I1127" s="448"/>
      <c r="J1127" s="448"/>
      <c r="K1127" s="459" t="s">
        <v>265</v>
      </c>
      <c r="L1127" s="448"/>
      <c r="M1127" s="528" t="str">
        <f t="shared" si="17"/>
        <v/>
      </c>
    </row>
    <row r="1128" spans="1:13">
      <c r="A1128" s="448" t="s">
        <v>647</v>
      </c>
      <c r="B1128" s="448" t="s">
        <v>648</v>
      </c>
      <c r="C1128" s="459" t="s">
        <v>414</v>
      </c>
      <c r="D1128" s="448"/>
      <c r="E1128" s="459" t="s">
        <v>2068</v>
      </c>
      <c r="F1128" s="448"/>
      <c r="G1128" s="984" t="s">
        <v>642</v>
      </c>
      <c r="H1128" s="459" t="s">
        <v>2059</v>
      </c>
      <c r="I1128" s="448"/>
      <c r="J1128" s="448"/>
      <c r="K1128" s="459" t="s">
        <v>265</v>
      </c>
      <c r="L1128" s="448"/>
      <c r="M1128" s="528" t="str">
        <f t="shared" si="17"/>
        <v/>
      </c>
    </row>
    <row r="1129" spans="1:13">
      <c r="A1129" s="448" t="s">
        <v>647</v>
      </c>
      <c r="B1129" s="448" t="s">
        <v>648</v>
      </c>
      <c r="C1129" s="459" t="s">
        <v>414</v>
      </c>
      <c r="D1129" s="448"/>
      <c r="E1129" s="459" t="s">
        <v>2069</v>
      </c>
      <c r="F1129" s="448"/>
      <c r="G1129" s="984" t="s">
        <v>642</v>
      </c>
      <c r="H1129" s="459" t="s">
        <v>2059</v>
      </c>
      <c r="I1129" s="448"/>
      <c r="J1129" s="448"/>
      <c r="K1129" s="459" t="s">
        <v>265</v>
      </c>
      <c r="L1129" s="448"/>
      <c r="M1129" s="528" t="str">
        <f t="shared" si="17"/>
        <v/>
      </c>
    </row>
    <row r="1130" spans="1:13">
      <c r="A1130" s="448" t="s">
        <v>647</v>
      </c>
      <c r="B1130" s="448" t="s">
        <v>648</v>
      </c>
      <c r="C1130" s="459" t="s">
        <v>414</v>
      </c>
      <c r="D1130" s="448"/>
      <c r="E1130" s="459" t="s">
        <v>2070</v>
      </c>
      <c r="F1130" s="448"/>
      <c r="G1130" s="984" t="s">
        <v>642</v>
      </c>
      <c r="H1130" s="459" t="s">
        <v>2059</v>
      </c>
      <c r="I1130" s="448"/>
      <c r="J1130" s="448"/>
      <c r="K1130" s="459" t="s">
        <v>265</v>
      </c>
      <c r="L1130" s="448"/>
      <c r="M1130" s="528" t="str">
        <f t="shared" si="17"/>
        <v/>
      </c>
    </row>
    <row r="1131" spans="1:13">
      <c r="A1131" s="448" t="s">
        <v>647</v>
      </c>
      <c r="B1131" s="448" t="s">
        <v>648</v>
      </c>
      <c r="C1131" s="459" t="s">
        <v>414</v>
      </c>
      <c r="D1131" s="448"/>
      <c r="E1131" s="459" t="s">
        <v>2071</v>
      </c>
      <c r="F1131" s="448"/>
      <c r="G1131" s="984" t="s">
        <v>642</v>
      </c>
      <c r="H1131" s="459" t="s">
        <v>2059</v>
      </c>
      <c r="I1131" s="448"/>
      <c r="J1131" s="448"/>
      <c r="K1131" s="459" t="s">
        <v>265</v>
      </c>
      <c r="L1131" s="448"/>
      <c r="M1131" s="528" t="str">
        <f t="shared" si="17"/>
        <v/>
      </c>
    </row>
    <row r="1132" spans="1:13" ht="12.75" thickBot="1">
      <c r="A1132" s="501" t="s">
        <v>647</v>
      </c>
      <c r="B1132" s="501" t="s">
        <v>648</v>
      </c>
      <c r="C1132" s="452" t="s">
        <v>414</v>
      </c>
      <c r="D1132" s="501"/>
      <c r="E1132" s="452" t="s">
        <v>2072</v>
      </c>
      <c r="F1132" s="501"/>
      <c r="G1132" s="451" t="s">
        <v>642</v>
      </c>
      <c r="H1132" s="452" t="s">
        <v>2059</v>
      </c>
      <c r="I1132" s="501"/>
      <c r="J1132" s="501"/>
      <c r="K1132" s="452" t="s">
        <v>265</v>
      </c>
      <c r="L1132" s="501"/>
      <c r="M1132" s="528" t="str">
        <f t="shared" si="17"/>
        <v/>
      </c>
    </row>
    <row r="1133" spans="1:13" ht="12.75" thickTop="1">
      <c r="A1133" s="982" t="s">
        <v>637</v>
      </c>
      <c r="B1133" s="982" t="s">
        <v>638</v>
      </c>
      <c r="C1133" s="446" t="s">
        <v>415</v>
      </c>
      <c r="D1133" s="446" t="s">
        <v>2073</v>
      </c>
      <c r="E1133" s="446" t="s">
        <v>2074</v>
      </c>
      <c r="F1133" s="446" t="s">
        <v>415</v>
      </c>
      <c r="G1133" s="983" t="s">
        <v>642</v>
      </c>
      <c r="H1133" s="460" t="s">
        <v>2075</v>
      </c>
      <c r="I1133" s="983" t="s">
        <v>682</v>
      </c>
      <c r="J1133" s="446" t="s">
        <v>645</v>
      </c>
      <c r="K1133" s="447" t="s">
        <v>265</v>
      </c>
      <c r="L1133" s="446" t="s">
        <v>646</v>
      </c>
      <c r="M1133" s="528" t="str">
        <f t="shared" si="17"/>
        <v/>
      </c>
    </row>
    <row r="1134" spans="1:13">
      <c r="A1134" s="448" t="s">
        <v>647</v>
      </c>
      <c r="B1134" s="448" t="s">
        <v>648</v>
      </c>
      <c r="C1134" s="459" t="s">
        <v>415</v>
      </c>
      <c r="D1134" s="448"/>
      <c r="E1134" s="459" t="s">
        <v>5030</v>
      </c>
      <c r="F1134" s="448"/>
      <c r="G1134" s="984" t="s">
        <v>642</v>
      </c>
      <c r="H1134" s="459" t="s">
        <v>2075</v>
      </c>
      <c r="I1134" s="448"/>
      <c r="J1134" s="448"/>
      <c r="K1134" s="459" t="s">
        <v>265</v>
      </c>
      <c r="L1134" s="448"/>
      <c r="M1134" s="528" t="str">
        <f t="shared" ref="M1134:M1135" si="18">IF(RIGHT(TEXT(E1134,""),4)="ACT1","Removed","")</f>
        <v/>
      </c>
    </row>
    <row r="1135" spans="1:13">
      <c r="A1135" s="448" t="s">
        <v>647</v>
      </c>
      <c r="B1135" s="448" t="s">
        <v>648</v>
      </c>
      <c r="C1135" s="459" t="s">
        <v>415</v>
      </c>
      <c r="D1135" s="448"/>
      <c r="E1135" s="459" t="s">
        <v>5032</v>
      </c>
      <c r="F1135" s="448"/>
      <c r="G1135" s="984" t="s">
        <v>642</v>
      </c>
      <c r="H1135" s="459" t="s">
        <v>2075</v>
      </c>
      <c r="I1135" s="448"/>
      <c r="J1135" s="448"/>
      <c r="K1135" s="459" t="s">
        <v>265</v>
      </c>
      <c r="L1135" s="448"/>
      <c r="M1135" s="528" t="str">
        <f t="shared" si="18"/>
        <v/>
      </c>
    </row>
    <row r="1136" spans="1:13">
      <c r="A1136" s="448" t="s">
        <v>647</v>
      </c>
      <c r="B1136" s="448" t="s">
        <v>648</v>
      </c>
      <c r="C1136" s="459" t="s">
        <v>415</v>
      </c>
      <c r="D1136" s="448"/>
      <c r="E1136" s="459" t="s">
        <v>2077</v>
      </c>
      <c r="F1136" s="448"/>
      <c r="G1136" s="984" t="s">
        <v>642</v>
      </c>
      <c r="H1136" s="459" t="s">
        <v>2075</v>
      </c>
      <c r="I1136" s="448"/>
      <c r="J1136" s="448"/>
      <c r="K1136" s="459" t="s">
        <v>265</v>
      </c>
      <c r="L1136" s="448"/>
      <c r="M1136" s="528" t="str">
        <f t="shared" si="17"/>
        <v/>
      </c>
    </row>
    <row r="1137" spans="1:13">
      <c r="A1137" s="448" t="s">
        <v>647</v>
      </c>
      <c r="B1137" s="448" t="s">
        <v>648</v>
      </c>
      <c r="C1137" s="459" t="s">
        <v>415</v>
      </c>
      <c r="D1137" s="448"/>
      <c r="E1137" s="459" t="s">
        <v>2078</v>
      </c>
      <c r="F1137" s="448"/>
      <c r="G1137" s="984" t="s">
        <v>642</v>
      </c>
      <c r="H1137" s="459" t="s">
        <v>2075</v>
      </c>
      <c r="I1137" s="448"/>
      <c r="J1137" s="448"/>
      <c r="K1137" s="459" t="s">
        <v>265</v>
      </c>
      <c r="L1137" s="448"/>
      <c r="M1137" s="528" t="str">
        <f t="shared" si="17"/>
        <v/>
      </c>
    </row>
    <row r="1138" spans="1:13">
      <c r="A1138" s="448" t="s">
        <v>647</v>
      </c>
      <c r="B1138" s="448" t="s">
        <v>648</v>
      </c>
      <c r="C1138" s="459" t="s">
        <v>415</v>
      </c>
      <c r="D1138" s="448"/>
      <c r="E1138" s="459" t="s">
        <v>2079</v>
      </c>
      <c r="F1138" s="448"/>
      <c r="G1138" s="984" t="s">
        <v>642</v>
      </c>
      <c r="H1138" s="459" t="s">
        <v>2075</v>
      </c>
      <c r="I1138" s="448"/>
      <c r="J1138" s="448"/>
      <c r="K1138" s="459" t="s">
        <v>265</v>
      </c>
      <c r="L1138" s="448"/>
      <c r="M1138" s="528" t="str">
        <f t="shared" si="17"/>
        <v/>
      </c>
    </row>
    <row r="1139" spans="1:13">
      <c r="A1139" s="448" t="s">
        <v>647</v>
      </c>
      <c r="B1139" s="448" t="s">
        <v>648</v>
      </c>
      <c r="C1139" s="459" t="s">
        <v>415</v>
      </c>
      <c r="D1139" s="448"/>
      <c r="E1139" s="459" t="s">
        <v>2080</v>
      </c>
      <c r="F1139" s="448"/>
      <c r="G1139" s="984" t="s">
        <v>642</v>
      </c>
      <c r="H1139" s="459" t="s">
        <v>2075</v>
      </c>
      <c r="I1139" s="448"/>
      <c r="J1139" s="448"/>
      <c r="K1139" s="459" t="s">
        <v>265</v>
      </c>
      <c r="L1139" s="448"/>
      <c r="M1139" s="528" t="str">
        <f t="shared" si="17"/>
        <v/>
      </c>
    </row>
    <row r="1140" spans="1:13">
      <c r="A1140" s="448" t="s">
        <v>647</v>
      </c>
      <c r="B1140" s="448" t="s">
        <v>648</v>
      </c>
      <c r="C1140" s="459" t="s">
        <v>415</v>
      </c>
      <c r="D1140" s="448"/>
      <c r="E1140" s="459" t="s">
        <v>2081</v>
      </c>
      <c r="F1140" s="448"/>
      <c r="G1140" s="984" t="s">
        <v>642</v>
      </c>
      <c r="H1140" s="459" t="s">
        <v>2075</v>
      </c>
      <c r="I1140" s="448"/>
      <c r="J1140" s="448"/>
      <c r="K1140" s="459" t="s">
        <v>265</v>
      </c>
      <c r="L1140" s="448"/>
      <c r="M1140" s="528" t="str">
        <f t="shared" si="17"/>
        <v/>
      </c>
    </row>
    <row r="1141" spans="1:13">
      <c r="A1141" s="448" t="s">
        <v>647</v>
      </c>
      <c r="B1141" s="448" t="s">
        <v>648</v>
      </c>
      <c r="C1141" s="459" t="s">
        <v>415</v>
      </c>
      <c r="D1141" s="448"/>
      <c r="E1141" s="459" t="s">
        <v>2082</v>
      </c>
      <c r="F1141" s="448"/>
      <c r="G1141" s="984" t="s">
        <v>642</v>
      </c>
      <c r="H1141" s="459" t="s">
        <v>2075</v>
      </c>
      <c r="I1141" s="448"/>
      <c r="J1141" s="448"/>
      <c r="K1141" s="459" t="s">
        <v>265</v>
      </c>
      <c r="L1141" s="448"/>
      <c r="M1141" s="528" t="str">
        <f t="shared" si="17"/>
        <v/>
      </c>
    </row>
    <row r="1142" spans="1:13">
      <c r="A1142" s="448" t="s">
        <v>647</v>
      </c>
      <c r="B1142" s="448" t="s">
        <v>648</v>
      </c>
      <c r="C1142" s="459" t="s">
        <v>415</v>
      </c>
      <c r="D1142" s="448"/>
      <c r="E1142" s="459" t="s">
        <v>2083</v>
      </c>
      <c r="F1142" s="448"/>
      <c r="G1142" s="984" t="s">
        <v>642</v>
      </c>
      <c r="H1142" s="459" t="s">
        <v>2075</v>
      </c>
      <c r="I1142" s="448"/>
      <c r="J1142" s="448"/>
      <c r="K1142" s="459" t="s">
        <v>265</v>
      </c>
      <c r="L1142" s="448"/>
      <c r="M1142" s="528" t="str">
        <f t="shared" si="17"/>
        <v/>
      </c>
    </row>
    <row r="1143" spans="1:13">
      <c r="A1143" s="448" t="s">
        <v>647</v>
      </c>
      <c r="B1143" s="448" t="s">
        <v>648</v>
      </c>
      <c r="C1143" s="459" t="s">
        <v>415</v>
      </c>
      <c r="D1143" s="448"/>
      <c r="E1143" s="459" t="s">
        <v>2084</v>
      </c>
      <c r="F1143" s="448"/>
      <c r="G1143" s="984" t="s">
        <v>642</v>
      </c>
      <c r="H1143" s="459" t="s">
        <v>2075</v>
      </c>
      <c r="I1143" s="448"/>
      <c r="J1143" s="448"/>
      <c r="K1143" s="459" t="s">
        <v>265</v>
      </c>
      <c r="L1143" s="448"/>
      <c r="M1143" s="528" t="str">
        <f t="shared" si="17"/>
        <v/>
      </c>
    </row>
    <row r="1144" spans="1:13">
      <c r="A1144" s="448" t="s">
        <v>647</v>
      </c>
      <c r="B1144" s="448" t="s">
        <v>648</v>
      </c>
      <c r="C1144" s="459" t="s">
        <v>415</v>
      </c>
      <c r="D1144" s="448"/>
      <c r="E1144" s="459" t="s">
        <v>2085</v>
      </c>
      <c r="F1144" s="448"/>
      <c r="G1144" s="984" t="s">
        <v>642</v>
      </c>
      <c r="H1144" s="459" t="s">
        <v>2075</v>
      </c>
      <c r="I1144" s="448"/>
      <c r="J1144" s="448"/>
      <c r="K1144" s="459" t="s">
        <v>265</v>
      </c>
      <c r="L1144" s="448"/>
      <c r="M1144" s="528" t="str">
        <f t="shared" si="17"/>
        <v/>
      </c>
    </row>
    <row r="1145" spans="1:13" ht="12.75" thickBot="1">
      <c r="A1145" s="501" t="s">
        <v>647</v>
      </c>
      <c r="B1145" s="501" t="s">
        <v>648</v>
      </c>
      <c r="C1145" s="452" t="s">
        <v>415</v>
      </c>
      <c r="D1145" s="501"/>
      <c r="E1145" s="452" t="s">
        <v>2086</v>
      </c>
      <c r="F1145" s="501"/>
      <c r="G1145" s="451" t="s">
        <v>642</v>
      </c>
      <c r="H1145" s="452" t="s">
        <v>2075</v>
      </c>
      <c r="I1145" s="501"/>
      <c r="J1145" s="501"/>
      <c r="K1145" s="452" t="s">
        <v>265</v>
      </c>
      <c r="L1145" s="501"/>
      <c r="M1145" s="528" t="str">
        <f t="shared" si="17"/>
        <v/>
      </c>
    </row>
    <row r="1146" spans="1:13" ht="12.75" thickTop="1">
      <c r="A1146" s="982" t="s">
        <v>637</v>
      </c>
      <c r="B1146" s="982" t="s">
        <v>810</v>
      </c>
      <c r="C1146" s="463" t="s">
        <v>128</v>
      </c>
      <c r="D1146" s="446" t="s">
        <v>2087</v>
      </c>
      <c r="E1146" s="446" t="s">
        <v>2088</v>
      </c>
      <c r="F1146" s="446" t="s">
        <v>128</v>
      </c>
      <c r="G1146" s="983" t="s">
        <v>642</v>
      </c>
      <c r="H1146" s="460" t="s">
        <v>2089</v>
      </c>
      <c r="I1146" s="983" t="s">
        <v>682</v>
      </c>
      <c r="J1146" s="446" t="s">
        <v>645</v>
      </c>
      <c r="K1146" s="447" t="s">
        <v>265</v>
      </c>
      <c r="L1146" s="446" t="s">
        <v>646</v>
      </c>
      <c r="M1146" s="528" t="str">
        <f t="shared" si="17"/>
        <v/>
      </c>
    </row>
    <row r="1147" spans="1:13">
      <c r="A1147" s="448" t="s">
        <v>29</v>
      </c>
      <c r="B1147" s="448" t="s">
        <v>648</v>
      </c>
      <c r="C1147" s="459" t="s">
        <v>128</v>
      </c>
      <c r="D1147" s="448"/>
      <c r="E1147" s="459" t="s">
        <v>2091</v>
      </c>
      <c r="F1147" s="448"/>
      <c r="G1147" s="984" t="s">
        <v>642</v>
      </c>
      <c r="H1147" s="459" t="s">
        <v>2089</v>
      </c>
      <c r="I1147" s="448"/>
      <c r="J1147" s="448"/>
      <c r="K1147" s="459" t="s">
        <v>265</v>
      </c>
      <c r="L1147" s="448"/>
      <c r="M1147" s="528" t="str">
        <f t="shared" si="17"/>
        <v/>
      </c>
    </row>
    <row r="1148" spans="1:13">
      <c r="A1148" s="448" t="s">
        <v>29</v>
      </c>
      <c r="B1148" s="448" t="s">
        <v>648</v>
      </c>
      <c r="C1148" s="459" t="s">
        <v>128</v>
      </c>
      <c r="D1148" s="448"/>
      <c r="E1148" s="459" t="s">
        <v>2092</v>
      </c>
      <c r="F1148" s="448"/>
      <c r="G1148" s="984" t="s">
        <v>642</v>
      </c>
      <c r="H1148" s="459" t="s">
        <v>2089</v>
      </c>
      <c r="I1148" s="448"/>
      <c r="J1148" s="448"/>
      <c r="K1148" s="459" t="s">
        <v>265</v>
      </c>
      <c r="L1148" s="448"/>
      <c r="M1148" s="528" t="str">
        <f t="shared" si="17"/>
        <v/>
      </c>
    </row>
    <row r="1149" spans="1:13">
      <c r="A1149" s="448" t="s">
        <v>29</v>
      </c>
      <c r="B1149" s="448" t="s">
        <v>648</v>
      </c>
      <c r="C1149" s="459" t="s">
        <v>128</v>
      </c>
      <c r="D1149" s="448"/>
      <c r="E1149" s="459" t="s">
        <v>2093</v>
      </c>
      <c r="F1149" s="448"/>
      <c r="G1149" s="984" t="s">
        <v>642</v>
      </c>
      <c r="H1149" s="459" t="s">
        <v>2089</v>
      </c>
      <c r="I1149" s="448"/>
      <c r="J1149" s="448"/>
      <c r="K1149" s="459" t="s">
        <v>265</v>
      </c>
      <c r="L1149" s="448"/>
      <c r="M1149" s="528" t="str">
        <f t="shared" si="17"/>
        <v/>
      </c>
    </row>
    <row r="1150" spans="1:13">
      <c r="A1150" s="448" t="s">
        <v>29</v>
      </c>
      <c r="B1150" s="448" t="s">
        <v>648</v>
      </c>
      <c r="C1150" s="459" t="s">
        <v>128</v>
      </c>
      <c r="D1150" s="448"/>
      <c r="E1150" s="459" t="s">
        <v>2094</v>
      </c>
      <c r="F1150" s="448"/>
      <c r="G1150" s="984" t="s">
        <v>642</v>
      </c>
      <c r="H1150" s="459" t="s">
        <v>2089</v>
      </c>
      <c r="I1150" s="448"/>
      <c r="J1150" s="448"/>
      <c r="K1150" s="459" t="s">
        <v>265</v>
      </c>
      <c r="L1150" s="448"/>
      <c r="M1150" s="528" t="str">
        <f t="shared" si="17"/>
        <v/>
      </c>
    </row>
    <row r="1151" spans="1:13">
      <c r="A1151" s="448" t="s">
        <v>29</v>
      </c>
      <c r="B1151" s="448" t="s">
        <v>648</v>
      </c>
      <c r="C1151" s="459" t="s">
        <v>128</v>
      </c>
      <c r="D1151" s="448"/>
      <c r="E1151" s="459" t="s">
        <v>2095</v>
      </c>
      <c r="F1151" s="448"/>
      <c r="G1151" s="984" t="s">
        <v>642</v>
      </c>
      <c r="H1151" s="459" t="s">
        <v>2089</v>
      </c>
      <c r="I1151" s="448"/>
      <c r="J1151" s="448"/>
      <c r="K1151" s="459" t="s">
        <v>265</v>
      </c>
      <c r="L1151" s="448"/>
      <c r="M1151" s="528" t="str">
        <f t="shared" si="17"/>
        <v/>
      </c>
    </row>
    <row r="1152" spans="1:13">
      <c r="A1152" s="448" t="s">
        <v>29</v>
      </c>
      <c r="B1152" s="448" t="s">
        <v>648</v>
      </c>
      <c r="C1152" s="459" t="s">
        <v>128</v>
      </c>
      <c r="D1152" s="448"/>
      <c r="E1152" s="459" t="s">
        <v>2096</v>
      </c>
      <c r="F1152" s="448"/>
      <c r="G1152" s="984" t="s">
        <v>642</v>
      </c>
      <c r="H1152" s="459" t="s">
        <v>2089</v>
      </c>
      <c r="I1152" s="448"/>
      <c r="J1152" s="448"/>
      <c r="K1152" s="459" t="s">
        <v>265</v>
      </c>
      <c r="L1152" s="448"/>
      <c r="M1152" s="528" t="str">
        <f t="shared" si="17"/>
        <v/>
      </c>
    </row>
    <row r="1153" spans="1:13">
      <c r="A1153" s="448" t="s">
        <v>29</v>
      </c>
      <c r="B1153" s="448" t="s">
        <v>648</v>
      </c>
      <c r="C1153" s="459" t="s">
        <v>128</v>
      </c>
      <c r="D1153" s="448"/>
      <c r="E1153" s="459" t="s">
        <v>2097</v>
      </c>
      <c r="F1153" s="448"/>
      <c r="G1153" s="984" t="s">
        <v>642</v>
      </c>
      <c r="H1153" s="459" t="s">
        <v>2089</v>
      </c>
      <c r="I1153" s="448"/>
      <c r="J1153" s="448"/>
      <c r="K1153" s="459" t="s">
        <v>265</v>
      </c>
      <c r="L1153" s="448"/>
      <c r="M1153" s="528" t="str">
        <f t="shared" si="17"/>
        <v/>
      </c>
    </row>
    <row r="1154" spans="1:13">
      <c r="A1154" s="448" t="s">
        <v>29</v>
      </c>
      <c r="B1154" s="448" t="s">
        <v>648</v>
      </c>
      <c r="C1154" s="459" t="s">
        <v>128</v>
      </c>
      <c r="D1154" s="448"/>
      <c r="E1154" s="459" t="s">
        <v>2098</v>
      </c>
      <c r="F1154" s="448"/>
      <c r="G1154" s="984" t="s">
        <v>642</v>
      </c>
      <c r="H1154" s="459" t="s">
        <v>2089</v>
      </c>
      <c r="I1154" s="448"/>
      <c r="J1154" s="448"/>
      <c r="K1154" s="459" t="s">
        <v>265</v>
      </c>
      <c r="L1154" s="448"/>
      <c r="M1154" s="528" t="str">
        <f t="shared" si="17"/>
        <v/>
      </c>
    </row>
    <row r="1155" spans="1:13">
      <c r="A1155" s="448" t="s">
        <v>29</v>
      </c>
      <c r="B1155" s="448" t="s">
        <v>648</v>
      </c>
      <c r="C1155" s="459" t="s">
        <v>128</v>
      </c>
      <c r="D1155" s="448"/>
      <c r="E1155" s="459" t="s">
        <v>2099</v>
      </c>
      <c r="F1155" s="448"/>
      <c r="G1155" s="984" t="s">
        <v>642</v>
      </c>
      <c r="H1155" s="459" t="s">
        <v>2089</v>
      </c>
      <c r="I1155" s="448"/>
      <c r="J1155" s="448"/>
      <c r="K1155" s="459" t="s">
        <v>265</v>
      </c>
      <c r="L1155" s="448"/>
      <c r="M1155" s="528" t="str">
        <f t="shared" si="17"/>
        <v/>
      </c>
    </row>
    <row r="1156" spans="1:13">
      <c r="A1156" s="448" t="s">
        <v>29</v>
      </c>
      <c r="B1156" s="448" t="s">
        <v>648</v>
      </c>
      <c r="C1156" s="459" t="s">
        <v>128</v>
      </c>
      <c r="D1156" s="448"/>
      <c r="E1156" s="459" t="s">
        <v>2100</v>
      </c>
      <c r="F1156" s="448"/>
      <c r="G1156" s="984" t="s">
        <v>642</v>
      </c>
      <c r="H1156" s="459" t="s">
        <v>2089</v>
      </c>
      <c r="I1156" s="448"/>
      <c r="J1156" s="448"/>
      <c r="K1156" s="459" t="s">
        <v>265</v>
      </c>
      <c r="L1156" s="448"/>
      <c r="M1156" s="528" t="str">
        <f t="shared" si="17"/>
        <v/>
      </c>
    </row>
    <row r="1157" spans="1:13">
      <c r="A1157" s="448" t="s">
        <v>29</v>
      </c>
      <c r="B1157" s="448" t="s">
        <v>648</v>
      </c>
      <c r="C1157" s="459" t="s">
        <v>128</v>
      </c>
      <c r="D1157" s="448"/>
      <c r="E1157" s="459" t="s">
        <v>2101</v>
      </c>
      <c r="F1157" s="448"/>
      <c r="G1157" s="984" t="s">
        <v>642</v>
      </c>
      <c r="H1157" s="459" t="s">
        <v>2089</v>
      </c>
      <c r="I1157" s="448"/>
      <c r="J1157" s="448"/>
      <c r="K1157" s="459" t="s">
        <v>265</v>
      </c>
      <c r="L1157" s="448"/>
      <c r="M1157" s="528" t="str">
        <f t="shared" ref="M1157:M1220" si="19">IF(RIGHT(TEXT(E1157,""),4)="ACT1","Remove","")</f>
        <v/>
      </c>
    </row>
    <row r="1158" spans="1:13" ht="12.75" thickBot="1">
      <c r="A1158" s="501" t="s">
        <v>29</v>
      </c>
      <c r="B1158" s="501" t="s">
        <v>648</v>
      </c>
      <c r="C1158" s="452" t="s">
        <v>128</v>
      </c>
      <c r="D1158" s="501"/>
      <c r="E1158" s="452" t="s">
        <v>2102</v>
      </c>
      <c r="F1158" s="501"/>
      <c r="G1158" s="451" t="s">
        <v>642</v>
      </c>
      <c r="H1158" s="452" t="s">
        <v>2089</v>
      </c>
      <c r="I1158" s="501"/>
      <c r="J1158" s="501"/>
      <c r="K1158" s="452" t="s">
        <v>265</v>
      </c>
      <c r="L1158" s="501"/>
      <c r="M1158" s="528" t="str">
        <f t="shared" si="19"/>
        <v/>
      </c>
    </row>
    <row r="1159" spans="1:13" ht="12.75" thickTop="1">
      <c r="A1159" s="982" t="s">
        <v>637</v>
      </c>
      <c r="B1159" s="982" t="s">
        <v>638</v>
      </c>
      <c r="C1159" s="446" t="s">
        <v>354</v>
      </c>
      <c r="D1159" s="446" t="s">
        <v>2103</v>
      </c>
      <c r="E1159" s="446" t="s">
        <v>2104</v>
      </c>
      <c r="F1159" s="446" t="s">
        <v>354</v>
      </c>
      <c r="G1159" s="983" t="s">
        <v>642</v>
      </c>
      <c r="H1159" s="446" t="s">
        <v>2105</v>
      </c>
      <c r="I1159" s="983" t="s">
        <v>682</v>
      </c>
      <c r="J1159" s="446" t="s">
        <v>645</v>
      </c>
      <c r="K1159" s="447" t="s">
        <v>265</v>
      </c>
      <c r="L1159" s="446" t="s">
        <v>646</v>
      </c>
      <c r="M1159" s="528" t="str">
        <f t="shared" si="19"/>
        <v/>
      </c>
    </row>
    <row r="1160" spans="1:13">
      <c r="A1160" s="448" t="s">
        <v>647</v>
      </c>
      <c r="B1160" s="448" t="s">
        <v>648</v>
      </c>
      <c r="C1160" s="459" t="s">
        <v>354</v>
      </c>
      <c r="D1160" s="448"/>
      <c r="E1160" s="459" t="s">
        <v>2107</v>
      </c>
      <c r="F1160" s="448"/>
      <c r="G1160" s="984" t="s">
        <v>642</v>
      </c>
      <c r="H1160" s="459" t="s">
        <v>2105</v>
      </c>
      <c r="I1160" s="448"/>
      <c r="J1160" s="448"/>
      <c r="K1160" s="459" t="s">
        <v>265</v>
      </c>
      <c r="L1160" s="448"/>
      <c r="M1160" s="528" t="str">
        <f t="shared" si="19"/>
        <v/>
      </c>
    </row>
    <row r="1161" spans="1:13">
      <c r="A1161" s="448" t="s">
        <v>647</v>
      </c>
      <c r="B1161" s="448" t="s">
        <v>648</v>
      </c>
      <c r="C1161" s="459" t="s">
        <v>354</v>
      </c>
      <c r="D1161" s="448"/>
      <c r="E1161" s="459" t="s">
        <v>2108</v>
      </c>
      <c r="F1161" s="448"/>
      <c r="G1161" s="984" t="s">
        <v>642</v>
      </c>
      <c r="H1161" s="459" t="s">
        <v>2105</v>
      </c>
      <c r="I1161" s="448"/>
      <c r="J1161" s="448"/>
      <c r="K1161" s="459" t="s">
        <v>265</v>
      </c>
      <c r="L1161" s="448"/>
      <c r="M1161" s="528" t="str">
        <f t="shared" si="19"/>
        <v/>
      </c>
    </row>
    <row r="1162" spans="1:13">
      <c r="A1162" s="448" t="s">
        <v>647</v>
      </c>
      <c r="B1162" s="448" t="s">
        <v>648</v>
      </c>
      <c r="C1162" s="459" t="s">
        <v>354</v>
      </c>
      <c r="D1162" s="448"/>
      <c r="E1162" s="459" t="s">
        <v>2109</v>
      </c>
      <c r="F1162" s="448"/>
      <c r="G1162" s="984" t="s">
        <v>642</v>
      </c>
      <c r="H1162" s="459" t="s">
        <v>2105</v>
      </c>
      <c r="I1162" s="448"/>
      <c r="J1162" s="448"/>
      <c r="K1162" s="459" t="s">
        <v>265</v>
      </c>
      <c r="L1162" s="448"/>
      <c r="M1162" s="528" t="str">
        <f t="shared" si="19"/>
        <v/>
      </c>
    </row>
    <row r="1163" spans="1:13">
      <c r="A1163" s="448" t="s">
        <v>647</v>
      </c>
      <c r="B1163" s="448" t="s">
        <v>648</v>
      </c>
      <c r="C1163" s="459" t="s">
        <v>354</v>
      </c>
      <c r="D1163" s="448"/>
      <c r="E1163" s="459" t="s">
        <v>2110</v>
      </c>
      <c r="F1163" s="448"/>
      <c r="G1163" s="984" t="s">
        <v>642</v>
      </c>
      <c r="H1163" s="459" t="s">
        <v>2105</v>
      </c>
      <c r="I1163" s="448"/>
      <c r="J1163" s="448"/>
      <c r="K1163" s="459" t="s">
        <v>265</v>
      </c>
      <c r="L1163" s="448"/>
      <c r="M1163" s="528" t="str">
        <f t="shared" si="19"/>
        <v/>
      </c>
    </row>
    <row r="1164" spans="1:13">
      <c r="A1164" s="448" t="s">
        <v>647</v>
      </c>
      <c r="B1164" s="448" t="s">
        <v>648</v>
      </c>
      <c r="C1164" s="459" t="s">
        <v>354</v>
      </c>
      <c r="D1164" s="448"/>
      <c r="E1164" s="459" t="s">
        <v>2111</v>
      </c>
      <c r="F1164" s="448"/>
      <c r="G1164" s="984" t="s">
        <v>642</v>
      </c>
      <c r="H1164" s="459" t="s">
        <v>2105</v>
      </c>
      <c r="I1164" s="448"/>
      <c r="J1164" s="448"/>
      <c r="K1164" s="459" t="s">
        <v>265</v>
      </c>
      <c r="L1164" s="448"/>
      <c r="M1164" s="528" t="str">
        <f t="shared" si="19"/>
        <v/>
      </c>
    </row>
    <row r="1165" spans="1:13">
      <c r="A1165" s="448" t="s">
        <v>647</v>
      </c>
      <c r="B1165" s="448" t="s">
        <v>648</v>
      </c>
      <c r="C1165" s="459" t="s">
        <v>354</v>
      </c>
      <c r="D1165" s="448"/>
      <c r="E1165" s="459" t="s">
        <v>2112</v>
      </c>
      <c r="F1165" s="448"/>
      <c r="G1165" s="984" t="s">
        <v>642</v>
      </c>
      <c r="H1165" s="459" t="s">
        <v>2105</v>
      </c>
      <c r="I1165" s="448"/>
      <c r="J1165" s="448"/>
      <c r="K1165" s="459" t="s">
        <v>265</v>
      </c>
      <c r="L1165" s="448"/>
      <c r="M1165" s="528" t="str">
        <f t="shared" si="19"/>
        <v/>
      </c>
    </row>
    <row r="1166" spans="1:13">
      <c r="A1166" s="448" t="s">
        <v>647</v>
      </c>
      <c r="B1166" s="448" t="s">
        <v>648</v>
      </c>
      <c r="C1166" s="459" t="s">
        <v>354</v>
      </c>
      <c r="D1166" s="448"/>
      <c r="E1166" s="459" t="s">
        <v>2113</v>
      </c>
      <c r="F1166" s="448"/>
      <c r="G1166" s="984" t="s">
        <v>642</v>
      </c>
      <c r="H1166" s="459" t="s">
        <v>2105</v>
      </c>
      <c r="I1166" s="448"/>
      <c r="J1166" s="448"/>
      <c r="K1166" s="459" t="s">
        <v>265</v>
      </c>
      <c r="L1166" s="448"/>
      <c r="M1166" s="528" t="str">
        <f t="shared" si="19"/>
        <v/>
      </c>
    </row>
    <row r="1167" spans="1:13">
      <c r="A1167" s="448" t="s">
        <v>647</v>
      </c>
      <c r="B1167" s="448" t="s">
        <v>648</v>
      </c>
      <c r="C1167" s="459" t="s">
        <v>354</v>
      </c>
      <c r="D1167" s="448"/>
      <c r="E1167" s="459" t="s">
        <v>2114</v>
      </c>
      <c r="F1167" s="448"/>
      <c r="G1167" s="984" t="s">
        <v>642</v>
      </c>
      <c r="H1167" s="459" t="s">
        <v>2105</v>
      </c>
      <c r="I1167" s="448"/>
      <c r="J1167" s="448"/>
      <c r="K1167" s="459" t="s">
        <v>265</v>
      </c>
      <c r="L1167" s="448"/>
      <c r="M1167" s="528" t="str">
        <f t="shared" si="19"/>
        <v/>
      </c>
    </row>
    <row r="1168" spans="1:13">
      <c r="A1168" s="448" t="s">
        <v>647</v>
      </c>
      <c r="B1168" s="448" t="s">
        <v>648</v>
      </c>
      <c r="C1168" s="459" t="s">
        <v>354</v>
      </c>
      <c r="D1168" s="448"/>
      <c r="E1168" s="459" t="s">
        <v>2115</v>
      </c>
      <c r="F1168" s="448"/>
      <c r="G1168" s="984" t="s">
        <v>642</v>
      </c>
      <c r="H1168" s="459" t="s">
        <v>2105</v>
      </c>
      <c r="I1168" s="448"/>
      <c r="J1168" s="448"/>
      <c r="K1168" s="459" t="s">
        <v>265</v>
      </c>
      <c r="L1168" s="448"/>
      <c r="M1168" s="528" t="str">
        <f t="shared" si="19"/>
        <v/>
      </c>
    </row>
    <row r="1169" spans="1:13">
      <c r="A1169" s="448" t="s">
        <v>647</v>
      </c>
      <c r="B1169" s="448" t="s">
        <v>648</v>
      </c>
      <c r="C1169" s="459" t="s">
        <v>354</v>
      </c>
      <c r="D1169" s="448"/>
      <c r="E1169" s="459" t="s">
        <v>2116</v>
      </c>
      <c r="F1169" s="448"/>
      <c r="G1169" s="984" t="s">
        <v>642</v>
      </c>
      <c r="H1169" s="459" t="s">
        <v>2105</v>
      </c>
      <c r="I1169" s="448"/>
      <c r="J1169" s="448"/>
      <c r="K1169" s="459" t="s">
        <v>265</v>
      </c>
      <c r="L1169" s="448"/>
      <c r="M1169" s="528" t="str">
        <f t="shared" si="19"/>
        <v/>
      </c>
    </row>
    <row r="1170" spans="1:13">
      <c r="A1170" s="448" t="s">
        <v>647</v>
      </c>
      <c r="B1170" s="448" t="s">
        <v>648</v>
      </c>
      <c r="C1170" s="459" t="s">
        <v>354</v>
      </c>
      <c r="D1170" s="448"/>
      <c r="E1170" s="459" t="s">
        <v>2117</v>
      </c>
      <c r="F1170" s="448"/>
      <c r="G1170" s="984" t="s">
        <v>642</v>
      </c>
      <c r="H1170" s="459" t="s">
        <v>2105</v>
      </c>
      <c r="I1170" s="448"/>
      <c r="J1170" s="448"/>
      <c r="K1170" s="459" t="s">
        <v>265</v>
      </c>
      <c r="L1170" s="448"/>
      <c r="M1170" s="528" t="str">
        <f t="shared" si="19"/>
        <v/>
      </c>
    </row>
    <row r="1171" spans="1:13" ht="12.75" thickBot="1">
      <c r="A1171" s="501" t="s">
        <v>647</v>
      </c>
      <c r="B1171" s="501" t="s">
        <v>648</v>
      </c>
      <c r="C1171" s="452" t="s">
        <v>354</v>
      </c>
      <c r="D1171" s="501"/>
      <c r="E1171" s="452" t="s">
        <v>2118</v>
      </c>
      <c r="F1171" s="501"/>
      <c r="G1171" s="451" t="s">
        <v>642</v>
      </c>
      <c r="H1171" s="452" t="s">
        <v>2105</v>
      </c>
      <c r="I1171" s="501"/>
      <c r="J1171" s="501"/>
      <c r="K1171" s="452" t="s">
        <v>265</v>
      </c>
      <c r="L1171" s="501"/>
      <c r="M1171" s="528" t="str">
        <f t="shared" si="19"/>
        <v/>
      </c>
    </row>
    <row r="1172" spans="1:13" ht="12.75" thickTop="1">
      <c r="A1172" s="982" t="s">
        <v>637</v>
      </c>
      <c r="B1172" s="982" t="s">
        <v>638</v>
      </c>
      <c r="C1172" s="446" t="s">
        <v>416</v>
      </c>
      <c r="D1172" s="446" t="s">
        <v>2119</v>
      </c>
      <c r="E1172" s="446" t="s">
        <v>2120</v>
      </c>
      <c r="F1172" s="446" t="s">
        <v>416</v>
      </c>
      <c r="G1172" s="983" t="s">
        <v>642</v>
      </c>
      <c r="H1172" s="460" t="s">
        <v>2121</v>
      </c>
      <c r="I1172" s="983" t="s">
        <v>682</v>
      </c>
      <c r="J1172" s="446" t="s">
        <v>645</v>
      </c>
      <c r="K1172" s="447" t="s">
        <v>265</v>
      </c>
      <c r="L1172" s="446" t="s">
        <v>646</v>
      </c>
      <c r="M1172" s="528" t="str">
        <f t="shared" si="19"/>
        <v/>
      </c>
    </row>
    <row r="1173" spans="1:13">
      <c r="A1173" s="448" t="s">
        <v>647</v>
      </c>
      <c r="B1173" s="448" t="s">
        <v>648</v>
      </c>
      <c r="C1173" s="459" t="s">
        <v>416</v>
      </c>
      <c r="D1173" s="448"/>
      <c r="E1173" s="459" t="s">
        <v>2123</v>
      </c>
      <c r="F1173" s="448"/>
      <c r="G1173" s="984" t="s">
        <v>642</v>
      </c>
      <c r="H1173" s="459" t="s">
        <v>2121</v>
      </c>
      <c r="I1173" s="448"/>
      <c r="J1173" s="448"/>
      <c r="K1173" s="459" t="s">
        <v>265</v>
      </c>
      <c r="L1173" s="448"/>
      <c r="M1173" s="528" t="str">
        <f t="shared" si="19"/>
        <v/>
      </c>
    </row>
    <row r="1174" spans="1:13">
      <c r="A1174" s="448" t="s">
        <v>647</v>
      </c>
      <c r="B1174" s="448" t="s">
        <v>648</v>
      </c>
      <c r="C1174" s="459" t="s">
        <v>416</v>
      </c>
      <c r="D1174" s="448"/>
      <c r="E1174" s="459" t="s">
        <v>2124</v>
      </c>
      <c r="F1174" s="448"/>
      <c r="G1174" s="984" t="s">
        <v>642</v>
      </c>
      <c r="H1174" s="459" t="s">
        <v>2121</v>
      </c>
      <c r="I1174" s="448"/>
      <c r="J1174" s="448"/>
      <c r="K1174" s="459" t="s">
        <v>265</v>
      </c>
      <c r="L1174" s="448"/>
      <c r="M1174" s="528" t="str">
        <f t="shared" si="19"/>
        <v/>
      </c>
    </row>
    <row r="1175" spans="1:13">
      <c r="A1175" s="448" t="s">
        <v>647</v>
      </c>
      <c r="B1175" s="448" t="s">
        <v>648</v>
      </c>
      <c r="C1175" s="459" t="s">
        <v>416</v>
      </c>
      <c r="D1175" s="448"/>
      <c r="E1175" s="459" t="s">
        <v>2125</v>
      </c>
      <c r="F1175" s="448"/>
      <c r="G1175" s="984" t="s">
        <v>642</v>
      </c>
      <c r="H1175" s="459" t="s">
        <v>2121</v>
      </c>
      <c r="I1175" s="448"/>
      <c r="J1175" s="448"/>
      <c r="K1175" s="459" t="s">
        <v>265</v>
      </c>
      <c r="L1175" s="448"/>
      <c r="M1175" s="528" t="str">
        <f t="shared" si="19"/>
        <v/>
      </c>
    </row>
    <row r="1176" spans="1:13">
      <c r="A1176" s="448" t="s">
        <v>647</v>
      </c>
      <c r="B1176" s="448" t="s">
        <v>648</v>
      </c>
      <c r="C1176" s="459" t="s">
        <v>416</v>
      </c>
      <c r="D1176" s="448"/>
      <c r="E1176" s="459" t="s">
        <v>2126</v>
      </c>
      <c r="F1176" s="448"/>
      <c r="G1176" s="984" t="s">
        <v>642</v>
      </c>
      <c r="H1176" s="459" t="s">
        <v>2121</v>
      </c>
      <c r="I1176" s="448"/>
      <c r="J1176" s="448"/>
      <c r="K1176" s="459" t="s">
        <v>265</v>
      </c>
      <c r="L1176" s="448"/>
      <c r="M1176" s="528" t="str">
        <f t="shared" si="19"/>
        <v/>
      </c>
    </row>
    <row r="1177" spans="1:13">
      <c r="A1177" s="448" t="s">
        <v>647</v>
      </c>
      <c r="B1177" s="448" t="s">
        <v>648</v>
      </c>
      <c r="C1177" s="459" t="s">
        <v>416</v>
      </c>
      <c r="D1177" s="448"/>
      <c r="E1177" s="459" t="s">
        <v>2127</v>
      </c>
      <c r="F1177" s="448"/>
      <c r="G1177" s="984" t="s">
        <v>642</v>
      </c>
      <c r="H1177" s="459" t="s">
        <v>2121</v>
      </c>
      <c r="I1177" s="448"/>
      <c r="J1177" s="448"/>
      <c r="K1177" s="459" t="s">
        <v>265</v>
      </c>
      <c r="L1177" s="448"/>
      <c r="M1177" s="528" t="str">
        <f t="shared" si="19"/>
        <v/>
      </c>
    </row>
    <row r="1178" spans="1:13">
      <c r="A1178" s="448" t="s">
        <v>647</v>
      </c>
      <c r="B1178" s="448" t="s">
        <v>648</v>
      </c>
      <c r="C1178" s="459" t="s">
        <v>416</v>
      </c>
      <c r="D1178" s="448"/>
      <c r="E1178" s="459" t="s">
        <v>2128</v>
      </c>
      <c r="F1178" s="448"/>
      <c r="G1178" s="984" t="s">
        <v>642</v>
      </c>
      <c r="H1178" s="459" t="s">
        <v>2121</v>
      </c>
      <c r="I1178" s="448"/>
      <c r="J1178" s="448"/>
      <c r="K1178" s="459" t="s">
        <v>265</v>
      </c>
      <c r="L1178" s="448"/>
      <c r="M1178" s="528" t="str">
        <f t="shared" si="19"/>
        <v/>
      </c>
    </row>
    <row r="1179" spans="1:13">
      <c r="A1179" s="448" t="s">
        <v>647</v>
      </c>
      <c r="B1179" s="448" t="s">
        <v>648</v>
      </c>
      <c r="C1179" s="459" t="s">
        <v>416</v>
      </c>
      <c r="D1179" s="448"/>
      <c r="E1179" s="459" t="s">
        <v>2129</v>
      </c>
      <c r="F1179" s="448"/>
      <c r="G1179" s="984" t="s">
        <v>642</v>
      </c>
      <c r="H1179" s="459" t="s">
        <v>2121</v>
      </c>
      <c r="I1179" s="448"/>
      <c r="J1179" s="448"/>
      <c r="K1179" s="459" t="s">
        <v>265</v>
      </c>
      <c r="L1179" s="448"/>
      <c r="M1179" s="528" t="str">
        <f t="shared" si="19"/>
        <v/>
      </c>
    </row>
    <row r="1180" spans="1:13">
      <c r="A1180" s="448" t="s">
        <v>647</v>
      </c>
      <c r="B1180" s="448" t="s">
        <v>648</v>
      </c>
      <c r="C1180" s="459" t="s">
        <v>416</v>
      </c>
      <c r="D1180" s="448"/>
      <c r="E1180" s="459" t="s">
        <v>2130</v>
      </c>
      <c r="F1180" s="448"/>
      <c r="G1180" s="984" t="s">
        <v>642</v>
      </c>
      <c r="H1180" s="459" t="s">
        <v>2121</v>
      </c>
      <c r="I1180" s="448"/>
      <c r="J1180" s="448"/>
      <c r="K1180" s="459" t="s">
        <v>265</v>
      </c>
      <c r="L1180" s="448"/>
      <c r="M1180" s="528" t="str">
        <f t="shared" si="19"/>
        <v/>
      </c>
    </row>
    <row r="1181" spans="1:13">
      <c r="A1181" s="448" t="s">
        <v>647</v>
      </c>
      <c r="B1181" s="448" t="s">
        <v>648</v>
      </c>
      <c r="C1181" s="459" t="s">
        <v>416</v>
      </c>
      <c r="D1181" s="448"/>
      <c r="E1181" s="459" t="s">
        <v>2131</v>
      </c>
      <c r="F1181" s="448"/>
      <c r="G1181" s="984" t="s">
        <v>642</v>
      </c>
      <c r="H1181" s="459" t="s">
        <v>2121</v>
      </c>
      <c r="I1181" s="448"/>
      <c r="J1181" s="448"/>
      <c r="K1181" s="459" t="s">
        <v>265</v>
      </c>
      <c r="L1181" s="448"/>
      <c r="M1181" s="528" t="str">
        <f t="shared" si="19"/>
        <v/>
      </c>
    </row>
    <row r="1182" spans="1:13">
      <c r="A1182" s="448" t="s">
        <v>647</v>
      </c>
      <c r="B1182" s="448" t="s">
        <v>648</v>
      </c>
      <c r="C1182" s="459" t="s">
        <v>416</v>
      </c>
      <c r="D1182" s="448"/>
      <c r="E1182" s="459" t="s">
        <v>2132</v>
      </c>
      <c r="F1182" s="448"/>
      <c r="G1182" s="984" t="s">
        <v>642</v>
      </c>
      <c r="H1182" s="459" t="s">
        <v>2121</v>
      </c>
      <c r="I1182" s="448"/>
      <c r="J1182" s="448"/>
      <c r="K1182" s="459" t="s">
        <v>265</v>
      </c>
      <c r="L1182" s="448"/>
      <c r="M1182" s="528" t="str">
        <f t="shared" si="19"/>
        <v/>
      </c>
    </row>
    <row r="1183" spans="1:13">
      <c r="A1183" s="448" t="s">
        <v>647</v>
      </c>
      <c r="B1183" s="448" t="s">
        <v>648</v>
      </c>
      <c r="C1183" s="459" t="s">
        <v>416</v>
      </c>
      <c r="D1183" s="448"/>
      <c r="E1183" s="459" t="s">
        <v>2133</v>
      </c>
      <c r="F1183" s="448"/>
      <c r="G1183" s="984" t="s">
        <v>642</v>
      </c>
      <c r="H1183" s="459" t="s">
        <v>2121</v>
      </c>
      <c r="I1183" s="448"/>
      <c r="J1183" s="448"/>
      <c r="K1183" s="459" t="s">
        <v>265</v>
      </c>
      <c r="L1183" s="448"/>
      <c r="M1183" s="528" t="str">
        <f t="shared" si="19"/>
        <v/>
      </c>
    </row>
    <row r="1184" spans="1:13" ht="12.75" thickBot="1">
      <c r="A1184" s="501" t="s">
        <v>647</v>
      </c>
      <c r="B1184" s="501" t="s">
        <v>648</v>
      </c>
      <c r="C1184" s="452" t="s">
        <v>416</v>
      </c>
      <c r="D1184" s="501"/>
      <c r="E1184" s="452" t="s">
        <v>2134</v>
      </c>
      <c r="F1184" s="501"/>
      <c r="G1184" s="451" t="s">
        <v>642</v>
      </c>
      <c r="H1184" s="452" t="s">
        <v>2121</v>
      </c>
      <c r="I1184" s="501"/>
      <c r="J1184" s="501"/>
      <c r="K1184" s="452" t="s">
        <v>265</v>
      </c>
      <c r="L1184" s="501"/>
      <c r="M1184" s="528" t="str">
        <f t="shared" si="19"/>
        <v/>
      </c>
    </row>
    <row r="1185" spans="1:13" ht="12.75" thickTop="1">
      <c r="A1185" s="982" t="s">
        <v>637</v>
      </c>
      <c r="B1185" s="982" t="s">
        <v>638</v>
      </c>
      <c r="C1185" s="446" t="s">
        <v>610</v>
      </c>
      <c r="D1185" s="446" t="s">
        <v>2151</v>
      </c>
      <c r="E1185" s="446" t="s">
        <v>2152</v>
      </c>
      <c r="F1185" s="446" t="s">
        <v>610</v>
      </c>
      <c r="G1185" s="983" t="s">
        <v>642</v>
      </c>
      <c r="H1185" s="460" t="s">
        <v>2153</v>
      </c>
      <c r="I1185" s="983" t="s">
        <v>682</v>
      </c>
      <c r="J1185" s="446" t="s">
        <v>645</v>
      </c>
      <c r="K1185" s="447" t="s">
        <v>265</v>
      </c>
      <c r="L1185" s="446" t="s">
        <v>646</v>
      </c>
      <c r="M1185" s="528" t="str">
        <f t="shared" si="19"/>
        <v/>
      </c>
    </row>
    <row r="1186" spans="1:13">
      <c r="A1186" s="448" t="s">
        <v>647</v>
      </c>
      <c r="B1186" s="448" t="s">
        <v>648</v>
      </c>
      <c r="C1186" s="459" t="s">
        <v>610</v>
      </c>
      <c r="D1186" s="448"/>
      <c r="E1186" s="459" t="s">
        <v>2155</v>
      </c>
      <c r="F1186" s="448"/>
      <c r="G1186" s="984" t="s">
        <v>642</v>
      </c>
      <c r="H1186" s="459" t="s">
        <v>2153</v>
      </c>
      <c r="I1186" s="448"/>
      <c r="J1186" s="448"/>
      <c r="K1186" s="459" t="s">
        <v>265</v>
      </c>
      <c r="L1186" s="448"/>
      <c r="M1186" s="528" t="str">
        <f t="shared" si="19"/>
        <v/>
      </c>
    </row>
    <row r="1187" spans="1:13">
      <c r="A1187" s="448" t="s">
        <v>647</v>
      </c>
      <c r="B1187" s="448" t="s">
        <v>648</v>
      </c>
      <c r="C1187" s="459" t="s">
        <v>610</v>
      </c>
      <c r="D1187" s="448"/>
      <c r="E1187" s="459" t="s">
        <v>2156</v>
      </c>
      <c r="F1187" s="448"/>
      <c r="G1187" s="984" t="s">
        <v>642</v>
      </c>
      <c r="H1187" s="459" t="s">
        <v>2153</v>
      </c>
      <c r="I1187" s="448"/>
      <c r="J1187" s="448"/>
      <c r="K1187" s="459" t="s">
        <v>265</v>
      </c>
      <c r="L1187" s="448"/>
      <c r="M1187" s="528" t="str">
        <f t="shared" si="19"/>
        <v/>
      </c>
    </row>
    <row r="1188" spans="1:13">
      <c r="A1188" s="448" t="s">
        <v>647</v>
      </c>
      <c r="B1188" s="448" t="s">
        <v>648</v>
      </c>
      <c r="C1188" s="459" t="s">
        <v>610</v>
      </c>
      <c r="D1188" s="448"/>
      <c r="E1188" s="459" t="s">
        <v>2157</v>
      </c>
      <c r="F1188" s="448"/>
      <c r="G1188" s="984" t="s">
        <v>642</v>
      </c>
      <c r="H1188" s="459" t="s">
        <v>2153</v>
      </c>
      <c r="I1188" s="448"/>
      <c r="J1188" s="448"/>
      <c r="K1188" s="459" t="s">
        <v>265</v>
      </c>
      <c r="L1188" s="448"/>
      <c r="M1188" s="528" t="str">
        <f t="shared" si="19"/>
        <v/>
      </c>
    </row>
    <row r="1189" spans="1:13">
      <c r="A1189" s="448" t="s">
        <v>647</v>
      </c>
      <c r="B1189" s="448" t="s">
        <v>648</v>
      </c>
      <c r="C1189" s="459" t="s">
        <v>610</v>
      </c>
      <c r="D1189" s="448"/>
      <c r="E1189" s="459" t="s">
        <v>2158</v>
      </c>
      <c r="F1189" s="448"/>
      <c r="G1189" s="984" t="s">
        <v>642</v>
      </c>
      <c r="H1189" s="459" t="s">
        <v>2153</v>
      </c>
      <c r="I1189" s="448"/>
      <c r="J1189" s="448"/>
      <c r="K1189" s="459" t="s">
        <v>265</v>
      </c>
      <c r="L1189" s="448"/>
      <c r="M1189" s="528" t="str">
        <f t="shared" si="19"/>
        <v/>
      </c>
    </row>
    <row r="1190" spans="1:13">
      <c r="A1190" s="448" t="s">
        <v>647</v>
      </c>
      <c r="B1190" s="448" t="s">
        <v>648</v>
      </c>
      <c r="C1190" s="459" t="s">
        <v>610</v>
      </c>
      <c r="D1190" s="448"/>
      <c r="E1190" s="459" t="s">
        <v>2159</v>
      </c>
      <c r="F1190" s="448"/>
      <c r="G1190" s="984" t="s">
        <v>642</v>
      </c>
      <c r="H1190" s="459" t="s">
        <v>2153</v>
      </c>
      <c r="I1190" s="448"/>
      <c r="J1190" s="448"/>
      <c r="K1190" s="459" t="s">
        <v>265</v>
      </c>
      <c r="L1190" s="448"/>
      <c r="M1190" s="528" t="str">
        <f t="shared" si="19"/>
        <v/>
      </c>
    </row>
    <row r="1191" spans="1:13">
      <c r="A1191" s="448" t="s">
        <v>647</v>
      </c>
      <c r="B1191" s="448" t="s">
        <v>648</v>
      </c>
      <c r="C1191" s="459" t="s">
        <v>610</v>
      </c>
      <c r="D1191" s="448"/>
      <c r="E1191" s="459" t="s">
        <v>2160</v>
      </c>
      <c r="F1191" s="448"/>
      <c r="G1191" s="984" t="s">
        <v>642</v>
      </c>
      <c r="H1191" s="459" t="s">
        <v>2153</v>
      </c>
      <c r="I1191" s="448"/>
      <c r="J1191" s="448"/>
      <c r="K1191" s="459" t="s">
        <v>265</v>
      </c>
      <c r="L1191" s="448"/>
      <c r="M1191" s="528" t="str">
        <f t="shared" si="19"/>
        <v/>
      </c>
    </row>
    <row r="1192" spans="1:13">
      <c r="A1192" s="448" t="s">
        <v>647</v>
      </c>
      <c r="B1192" s="448" t="s">
        <v>648</v>
      </c>
      <c r="C1192" s="459" t="s">
        <v>610</v>
      </c>
      <c r="D1192" s="448"/>
      <c r="E1192" s="459" t="s">
        <v>2161</v>
      </c>
      <c r="F1192" s="448"/>
      <c r="G1192" s="984" t="s">
        <v>642</v>
      </c>
      <c r="H1192" s="459" t="s">
        <v>2153</v>
      </c>
      <c r="I1192" s="448"/>
      <c r="J1192" s="448"/>
      <c r="K1192" s="459" t="s">
        <v>265</v>
      </c>
      <c r="L1192" s="448"/>
      <c r="M1192" s="528" t="str">
        <f t="shared" si="19"/>
        <v/>
      </c>
    </row>
    <row r="1193" spans="1:13">
      <c r="A1193" s="448" t="s">
        <v>647</v>
      </c>
      <c r="B1193" s="448" t="s">
        <v>648</v>
      </c>
      <c r="C1193" s="459" t="s">
        <v>610</v>
      </c>
      <c r="D1193" s="448"/>
      <c r="E1193" s="459" t="s">
        <v>2162</v>
      </c>
      <c r="F1193" s="448"/>
      <c r="G1193" s="984" t="s">
        <v>642</v>
      </c>
      <c r="H1193" s="459" t="s">
        <v>2153</v>
      </c>
      <c r="I1193" s="448"/>
      <c r="J1193" s="448"/>
      <c r="K1193" s="459" t="s">
        <v>265</v>
      </c>
      <c r="L1193" s="448"/>
      <c r="M1193" s="528" t="str">
        <f t="shared" si="19"/>
        <v/>
      </c>
    </row>
    <row r="1194" spans="1:13">
      <c r="A1194" s="448" t="s">
        <v>647</v>
      </c>
      <c r="B1194" s="448" t="s">
        <v>648</v>
      </c>
      <c r="C1194" s="459" t="s">
        <v>610</v>
      </c>
      <c r="D1194" s="448"/>
      <c r="E1194" s="459" t="s">
        <v>2163</v>
      </c>
      <c r="F1194" s="448"/>
      <c r="G1194" s="984" t="s">
        <v>642</v>
      </c>
      <c r="H1194" s="459" t="s">
        <v>2153</v>
      </c>
      <c r="I1194" s="448"/>
      <c r="J1194" s="448"/>
      <c r="K1194" s="459" t="s">
        <v>265</v>
      </c>
      <c r="L1194" s="448"/>
      <c r="M1194" s="528" t="str">
        <f t="shared" si="19"/>
        <v/>
      </c>
    </row>
    <row r="1195" spans="1:13">
      <c r="A1195" s="448" t="s">
        <v>647</v>
      </c>
      <c r="B1195" s="448" t="s">
        <v>648</v>
      </c>
      <c r="C1195" s="459" t="s">
        <v>610</v>
      </c>
      <c r="D1195" s="448"/>
      <c r="E1195" s="459" t="s">
        <v>2164</v>
      </c>
      <c r="F1195" s="448"/>
      <c r="G1195" s="984" t="s">
        <v>642</v>
      </c>
      <c r="H1195" s="459" t="s">
        <v>2153</v>
      </c>
      <c r="I1195" s="448"/>
      <c r="J1195" s="448"/>
      <c r="K1195" s="459" t="s">
        <v>265</v>
      </c>
      <c r="L1195" s="448"/>
      <c r="M1195" s="528" t="str">
        <f t="shared" si="19"/>
        <v/>
      </c>
    </row>
    <row r="1196" spans="1:13">
      <c r="A1196" s="448" t="s">
        <v>647</v>
      </c>
      <c r="B1196" s="448" t="s">
        <v>648</v>
      </c>
      <c r="C1196" s="459" t="s">
        <v>610</v>
      </c>
      <c r="D1196" s="448"/>
      <c r="E1196" s="459" t="s">
        <v>2165</v>
      </c>
      <c r="F1196" s="448"/>
      <c r="G1196" s="984" t="s">
        <v>642</v>
      </c>
      <c r="H1196" s="459" t="s">
        <v>2153</v>
      </c>
      <c r="I1196" s="448"/>
      <c r="J1196" s="448"/>
      <c r="K1196" s="459" t="s">
        <v>265</v>
      </c>
      <c r="L1196" s="448"/>
      <c r="M1196" s="528" t="str">
        <f t="shared" si="19"/>
        <v/>
      </c>
    </row>
    <row r="1197" spans="1:13" ht="12.75" thickBot="1">
      <c r="A1197" s="501" t="s">
        <v>647</v>
      </c>
      <c r="B1197" s="501" t="s">
        <v>648</v>
      </c>
      <c r="C1197" s="452" t="s">
        <v>610</v>
      </c>
      <c r="D1197" s="501"/>
      <c r="E1197" s="452" t="s">
        <v>2166</v>
      </c>
      <c r="F1197" s="501"/>
      <c r="G1197" s="451" t="s">
        <v>642</v>
      </c>
      <c r="H1197" s="452" t="s">
        <v>2153</v>
      </c>
      <c r="I1197" s="501"/>
      <c r="J1197" s="501"/>
      <c r="K1197" s="452" t="s">
        <v>265</v>
      </c>
      <c r="L1197" s="501"/>
      <c r="M1197" s="528" t="str">
        <f t="shared" si="19"/>
        <v/>
      </c>
    </row>
    <row r="1198" spans="1:13" ht="12.75" thickTop="1">
      <c r="A1198" s="455" t="s">
        <v>637</v>
      </c>
      <c r="B1198" s="987" t="s">
        <v>810</v>
      </c>
      <c r="C1198" s="455" t="s">
        <v>428</v>
      </c>
      <c r="D1198" s="455" t="s">
        <v>2167</v>
      </c>
      <c r="E1198" s="455" t="s">
        <v>2168</v>
      </c>
      <c r="F1198" s="455" t="s">
        <v>428</v>
      </c>
      <c r="G1198" s="988" t="s">
        <v>642</v>
      </c>
      <c r="H1198" s="456" t="s">
        <v>813</v>
      </c>
      <c r="I1198" s="455" t="s">
        <v>682</v>
      </c>
      <c r="J1198" s="455"/>
      <c r="K1198" s="447" t="s">
        <v>265</v>
      </c>
      <c r="L1198" s="455" t="s">
        <v>814</v>
      </c>
      <c r="M1198" s="528" t="str">
        <f t="shared" si="19"/>
        <v/>
      </c>
    </row>
    <row r="1199" spans="1:13">
      <c r="A1199" s="455" t="s">
        <v>29</v>
      </c>
      <c r="B1199" s="455" t="s">
        <v>648</v>
      </c>
      <c r="C1199" s="455" t="s">
        <v>428</v>
      </c>
      <c r="D1199" s="455"/>
      <c r="E1199" s="455" t="s">
        <v>2170</v>
      </c>
      <c r="F1199" s="455"/>
      <c r="G1199" s="988" t="s">
        <v>642</v>
      </c>
      <c r="H1199" s="455" t="s">
        <v>813</v>
      </c>
      <c r="I1199" s="455"/>
      <c r="J1199" s="455"/>
      <c r="K1199" s="459" t="s">
        <v>265</v>
      </c>
      <c r="L1199" s="455"/>
      <c r="M1199" s="528" t="str">
        <f t="shared" si="19"/>
        <v/>
      </c>
    </row>
    <row r="1200" spans="1:13">
      <c r="A1200" s="455" t="s">
        <v>29</v>
      </c>
      <c r="B1200" s="455" t="s">
        <v>648</v>
      </c>
      <c r="C1200" s="455" t="s">
        <v>428</v>
      </c>
      <c r="D1200" s="455"/>
      <c r="E1200" s="455" t="s">
        <v>2171</v>
      </c>
      <c r="F1200" s="455"/>
      <c r="G1200" s="988" t="s">
        <v>642</v>
      </c>
      <c r="H1200" s="455" t="s">
        <v>813</v>
      </c>
      <c r="I1200" s="455"/>
      <c r="J1200" s="455"/>
      <c r="K1200" s="459" t="s">
        <v>265</v>
      </c>
      <c r="L1200" s="455"/>
      <c r="M1200" s="528" t="str">
        <f t="shared" si="19"/>
        <v/>
      </c>
    </row>
    <row r="1201" spans="1:13">
      <c r="A1201" s="455" t="s">
        <v>29</v>
      </c>
      <c r="B1201" s="455" t="s">
        <v>648</v>
      </c>
      <c r="C1201" s="455" t="s">
        <v>428</v>
      </c>
      <c r="D1201" s="455"/>
      <c r="E1201" s="455" t="s">
        <v>2172</v>
      </c>
      <c r="F1201" s="455"/>
      <c r="G1201" s="988" t="s">
        <v>642</v>
      </c>
      <c r="H1201" s="455" t="s">
        <v>813</v>
      </c>
      <c r="I1201" s="455"/>
      <c r="J1201" s="455"/>
      <c r="K1201" s="459" t="s">
        <v>265</v>
      </c>
      <c r="L1201" s="455"/>
      <c r="M1201" s="528" t="str">
        <f t="shared" si="19"/>
        <v/>
      </c>
    </row>
    <row r="1202" spans="1:13">
      <c r="A1202" s="455" t="s">
        <v>29</v>
      </c>
      <c r="B1202" s="455" t="s">
        <v>648</v>
      </c>
      <c r="C1202" s="455" t="s">
        <v>428</v>
      </c>
      <c r="D1202" s="455"/>
      <c r="E1202" s="455" t="s">
        <v>2173</v>
      </c>
      <c r="F1202" s="455"/>
      <c r="G1202" s="988" t="s">
        <v>642</v>
      </c>
      <c r="H1202" s="455" t="s">
        <v>813</v>
      </c>
      <c r="I1202" s="455"/>
      <c r="J1202" s="455"/>
      <c r="K1202" s="459" t="s">
        <v>265</v>
      </c>
      <c r="L1202" s="455"/>
      <c r="M1202" s="528" t="str">
        <f t="shared" si="19"/>
        <v/>
      </c>
    </row>
    <row r="1203" spans="1:13">
      <c r="A1203" s="455" t="s">
        <v>29</v>
      </c>
      <c r="B1203" s="455" t="s">
        <v>648</v>
      </c>
      <c r="C1203" s="455" t="s">
        <v>428</v>
      </c>
      <c r="D1203" s="455"/>
      <c r="E1203" s="455" t="s">
        <v>2174</v>
      </c>
      <c r="F1203" s="455"/>
      <c r="G1203" s="988" t="s">
        <v>642</v>
      </c>
      <c r="H1203" s="455" t="s">
        <v>813</v>
      </c>
      <c r="I1203" s="455"/>
      <c r="J1203" s="455"/>
      <c r="K1203" s="459" t="s">
        <v>265</v>
      </c>
      <c r="L1203" s="455"/>
      <c r="M1203" s="528" t="str">
        <f t="shared" si="19"/>
        <v/>
      </c>
    </row>
    <row r="1204" spans="1:13">
      <c r="A1204" s="455" t="s">
        <v>29</v>
      </c>
      <c r="B1204" s="455" t="s">
        <v>648</v>
      </c>
      <c r="C1204" s="455" t="s">
        <v>428</v>
      </c>
      <c r="D1204" s="455"/>
      <c r="E1204" s="455" t="s">
        <v>2175</v>
      </c>
      <c r="F1204" s="455"/>
      <c r="G1204" s="988" t="s">
        <v>642</v>
      </c>
      <c r="H1204" s="455" t="s">
        <v>813</v>
      </c>
      <c r="I1204" s="455"/>
      <c r="J1204" s="455"/>
      <c r="K1204" s="459" t="s">
        <v>265</v>
      </c>
      <c r="L1204" s="455"/>
      <c r="M1204" s="528" t="str">
        <f t="shared" si="19"/>
        <v/>
      </c>
    </row>
    <row r="1205" spans="1:13">
      <c r="A1205" s="455" t="s">
        <v>29</v>
      </c>
      <c r="B1205" s="455" t="s">
        <v>648</v>
      </c>
      <c r="C1205" s="455" t="s">
        <v>428</v>
      </c>
      <c r="D1205" s="455"/>
      <c r="E1205" s="455" t="s">
        <v>2176</v>
      </c>
      <c r="F1205" s="455"/>
      <c r="G1205" s="988" t="s">
        <v>642</v>
      </c>
      <c r="H1205" s="455" t="s">
        <v>813</v>
      </c>
      <c r="I1205" s="455"/>
      <c r="J1205" s="455"/>
      <c r="K1205" s="459" t="s">
        <v>265</v>
      </c>
      <c r="L1205" s="455"/>
      <c r="M1205" s="528" t="str">
        <f t="shared" si="19"/>
        <v/>
      </c>
    </row>
    <row r="1206" spans="1:13">
      <c r="A1206" s="455" t="s">
        <v>29</v>
      </c>
      <c r="B1206" s="455" t="s">
        <v>648</v>
      </c>
      <c r="C1206" s="455" t="s">
        <v>428</v>
      </c>
      <c r="D1206" s="455"/>
      <c r="E1206" s="455" t="s">
        <v>2177</v>
      </c>
      <c r="F1206" s="455"/>
      <c r="G1206" s="988" t="s">
        <v>642</v>
      </c>
      <c r="H1206" s="455" t="s">
        <v>813</v>
      </c>
      <c r="I1206" s="455"/>
      <c r="J1206" s="455"/>
      <c r="K1206" s="459" t="s">
        <v>265</v>
      </c>
      <c r="L1206" s="455"/>
      <c r="M1206" s="528" t="str">
        <f t="shared" si="19"/>
        <v/>
      </c>
    </row>
    <row r="1207" spans="1:13">
      <c r="A1207" s="455" t="s">
        <v>29</v>
      </c>
      <c r="B1207" s="455" t="s">
        <v>648</v>
      </c>
      <c r="C1207" s="455" t="s">
        <v>428</v>
      </c>
      <c r="D1207" s="455"/>
      <c r="E1207" s="455" t="s">
        <v>2178</v>
      </c>
      <c r="F1207" s="455"/>
      <c r="G1207" s="988" t="s">
        <v>642</v>
      </c>
      <c r="H1207" s="455" t="s">
        <v>813</v>
      </c>
      <c r="I1207" s="455"/>
      <c r="J1207" s="455"/>
      <c r="K1207" s="459" t="s">
        <v>265</v>
      </c>
      <c r="L1207" s="455"/>
      <c r="M1207" s="528" t="str">
        <f t="shared" si="19"/>
        <v/>
      </c>
    </row>
    <row r="1208" spans="1:13">
      <c r="A1208" s="455" t="s">
        <v>29</v>
      </c>
      <c r="B1208" s="455" t="s">
        <v>648</v>
      </c>
      <c r="C1208" s="455" t="s">
        <v>428</v>
      </c>
      <c r="D1208" s="455"/>
      <c r="E1208" s="455" t="s">
        <v>2179</v>
      </c>
      <c r="F1208" s="455"/>
      <c r="G1208" s="988" t="s">
        <v>642</v>
      </c>
      <c r="H1208" s="455" t="s">
        <v>813</v>
      </c>
      <c r="I1208" s="455"/>
      <c r="J1208" s="455"/>
      <c r="K1208" s="459" t="s">
        <v>265</v>
      </c>
      <c r="L1208" s="455"/>
      <c r="M1208" s="528" t="str">
        <f t="shared" si="19"/>
        <v/>
      </c>
    </row>
    <row r="1209" spans="1:13">
      <c r="A1209" s="455" t="s">
        <v>29</v>
      </c>
      <c r="B1209" s="455" t="s">
        <v>648</v>
      </c>
      <c r="C1209" s="455" t="s">
        <v>428</v>
      </c>
      <c r="D1209" s="455"/>
      <c r="E1209" s="455" t="s">
        <v>2180</v>
      </c>
      <c r="F1209" s="455"/>
      <c r="G1209" s="988" t="s">
        <v>642</v>
      </c>
      <c r="H1209" s="455" t="s">
        <v>813</v>
      </c>
      <c r="I1209" s="455"/>
      <c r="J1209" s="455"/>
      <c r="K1209" s="459" t="s">
        <v>265</v>
      </c>
      <c r="L1209" s="455"/>
      <c r="M1209" s="528" t="str">
        <f t="shared" si="19"/>
        <v/>
      </c>
    </row>
    <row r="1210" spans="1:13" ht="12.75" thickBot="1">
      <c r="A1210" s="457" t="s">
        <v>29</v>
      </c>
      <c r="B1210" s="457" t="s">
        <v>648</v>
      </c>
      <c r="C1210" s="457" t="s">
        <v>428</v>
      </c>
      <c r="D1210" s="457"/>
      <c r="E1210" s="457" t="s">
        <v>2181</v>
      </c>
      <c r="F1210" s="457"/>
      <c r="G1210" s="458" t="s">
        <v>642</v>
      </c>
      <c r="H1210" s="457" t="s">
        <v>813</v>
      </c>
      <c r="I1210" s="457"/>
      <c r="J1210" s="457"/>
      <c r="K1210" s="452" t="s">
        <v>265</v>
      </c>
      <c r="L1210" s="457"/>
      <c r="M1210" s="528" t="str">
        <f t="shared" si="19"/>
        <v/>
      </c>
    </row>
    <row r="1211" spans="1:13" ht="12.75" thickTop="1">
      <c r="A1211" s="455" t="s">
        <v>637</v>
      </c>
      <c r="B1211" s="987" t="s">
        <v>810</v>
      </c>
      <c r="C1211" s="455" t="s">
        <v>429</v>
      </c>
      <c r="D1211" s="455" t="s">
        <v>2182</v>
      </c>
      <c r="E1211" s="455" t="s">
        <v>2183</v>
      </c>
      <c r="F1211" s="455" t="s">
        <v>429</v>
      </c>
      <c r="G1211" s="988" t="s">
        <v>642</v>
      </c>
      <c r="H1211" s="456" t="s">
        <v>813</v>
      </c>
      <c r="I1211" s="455" t="s">
        <v>682</v>
      </c>
      <c r="J1211" s="455"/>
      <c r="K1211" s="447" t="s">
        <v>265</v>
      </c>
      <c r="L1211" s="455" t="s">
        <v>814</v>
      </c>
      <c r="M1211" s="528" t="str">
        <f t="shared" si="19"/>
        <v/>
      </c>
    </row>
    <row r="1212" spans="1:13">
      <c r="A1212" s="455" t="s">
        <v>29</v>
      </c>
      <c r="B1212" s="455" t="s">
        <v>648</v>
      </c>
      <c r="C1212" s="455" t="s">
        <v>429</v>
      </c>
      <c r="D1212" s="455"/>
      <c r="E1212" s="455" t="s">
        <v>2185</v>
      </c>
      <c r="F1212" s="455"/>
      <c r="G1212" s="988" t="s">
        <v>642</v>
      </c>
      <c r="H1212" s="455" t="s">
        <v>813</v>
      </c>
      <c r="I1212" s="455"/>
      <c r="J1212" s="455"/>
      <c r="K1212" s="459" t="s">
        <v>265</v>
      </c>
      <c r="L1212" s="455"/>
      <c r="M1212" s="528" t="str">
        <f t="shared" si="19"/>
        <v/>
      </c>
    </row>
    <row r="1213" spans="1:13">
      <c r="A1213" s="455" t="s">
        <v>29</v>
      </c>
      <c r="B1213" s="455" t="s">
        <v>648</v>
      </c>
      <c r="C1213" s="455" t="s">
        <v>429</v>
      </c>
      <c r="D1213" s="455"/>
      <c r="E1213" s="455" t="s">
        <v>2186</v>
      </c>
      <c r="F1213" s="455"/>
      <c r="G1213" s="988" t="s">
        <v>642</v>
      </c>
      <c r="H1213" s="455" t="s">
        <v>813</v>
      </c>
      <c r="I1213" s="455"/>
      <c r="J1213" s="455"/>
      <c r="K1213" s="459" t="s">
        <v>265</v>
      </c>
      <c r="L1213" s="455"/>
      <c r="M1213" s="528" t="str">
        <f t="shared" si="19"/>
        <v/>
      </c>
    </row>
    <row r="1214" spans="1:13">
      <c r="A1214" s="455" t="s">
        <v>29</v>
      </c>
      <c r="B1214" s="455" t="s">
        <v>648</v>
      </c>
      <c r="C1214" s="455" t="s">
        <v>429</v>
      </c>
      <c r="D1214" s="455"/>
      <c r="E1214" s="455" t="s">
        <v>2187</v>
      </c>
      <c r="F1214" s="455"/>
      <c r="G1214" s="988" t="s">
        <v>642</v>
      </c>
      <c r="H1214" s="455" t="s">
        <v>813</v>
      </c>
      <c r="I1214" s="455"/>
      <c r="J1214" s="455"/>
      <c r="K1214" s="459" t="s">
        <v>265</v>
      </c>
      <c r="L1214" s="455"/>
      <c r="M1214" s="528" t="str">
        <f t="shared" si="19"/>
        <v/>
      </c>
    </row>
    <row r="1215" spans="1:13">
      <c r="A1215" s="455" t="s">
        <v>29</v>
      </c>
      <c r="B1215" s="455" t="s">
        <v>648</v>
      </c>
      <c r="C1215" s="455" t="s">
        <v>429</v>
      </c>
      <c r="D1215" s="455"/>
      <c r="E1215" s="455" t="s">
        <v>2188</v>
      </c>
      <c r="F1215" s="455"/>
      <c r="G1215" s="988" t="s">
        <v>642</v>
      </c>
      <c r="H1215" s="455" t="s">
        <v>813</v>
      </c>
      <c r="I1215" s="455"/>
      <c r="J1215" s="455"/>
      <c r="K1215" s="459" t="s">
        <v>265</v>
      </c>
      <c r="L1215" s="455"/>
      <c r="M1215" s="528" t="str">
        <f t="shared" si="19"/>
        <v/>
      </c>
    </row>
    <row r="1216" spans="1:13">
      <c r="A1216" s="455" t="s">
        <v>29</v>
      </c>
      <c r="B1216" s="455" t="s">
        <v>648</v>
      </c>
      <c r="C1216" s="455" t="s">
        <v>429</v>
      </c>
      <c r="D1216" s="455"/>
      <c r="E1216" s="455" t="s">
        <v>2189</v>
      </c>
      <c r="F1216" s="455"/>
      <c r="G1216" s="988" t="s">
        <v>642</v>
      </c>
      <c r="H1216" s="455" t="s">
        <v>813</v>
      </c>
      <c r="I1216" s="455"/>
      <c r="J1216" s="455"/>
      <c r="K1216" s="459" t="s">
        <v>265</v>
      </c>
      <c r="L1216" s="455"/>
      <c r="M1216" s="528" t="str">
        <f t="shared" si="19"/>
        <v/>
      </c>
    </row>
    <row r="1217" spans="1:13">
      <c r="A1217" s="455" t="s">
        <v>29</v>
      </c>
      <c r="B1217" s="455" t="s">
        <v>648</v>
      </c>
      <c r="C1217" s="455" t="s">
        <v>429</v>
      </c>
      <c r="D1217" s="455"/>
      <c r="E1217" s="455" t="s">
        <v>2190</v>
      </c>
      <c r="F1217" s="455"/>
      <c r="G1217" s="988" t="s">
        <v>642</v>
      </c>
      <c r="H1217" s="455" t="s">
        <v>813</v>
      </c>
      <c r="I1217" s="455"/>
      <c r="J1217" s="455"/>
      <c r="K1217" s="459" t="s">
        <v>265</v>
      </c>
      <c r="L1217" s="455"/>
      <c r="M1217" s="528" t="str">
        <f t="shared" si="19"/>
        <v/>
      </c>
    </row>
    <row r="1218" spans="1:13">
      <c r="A1218" s="455" t="s">
        <v>29</v>
      </c>
      <c r="B1218" s="455" t="s">
        <v>648</v>
      </c>
      <c r="C1218" s="455" t="s">
        <v>429</v>
      </c>
      <c r="D1218" s="455"/>
      <c r="E1218" s="455" t="s">
        <v>2191</v>
      </c>
      <c r="F1218" s="455"/>
      <c r="G1218" s="988" t="s">
        <v>642</v>
      </c>
      <c r="H1218" s="455" t="s">
        <v>813</v>
      </c>
      <c r="I1218" s="455"/>
      <c r="J1218" s="455"/>
      <c r="K1218" s="459" t="s">
        <v>265</v>
      </c>
      <c r="L1218" s="455"/>
      <c r="M1218" s="528" t="str">
        <f t="shared" si="19"/>
        <v/>
      </c>
    </row>
    <row r="1219" spans="1:13">
      <c r="A1219" s="455" t="s">
        <v>29</v>
      </c>
      <c r="B1219" s="455" t="s">
        <v>648</v>
      </c>
      <c r="C1219" s="455" t="s">
        <v>429</v>
      </c>
      <c r="D1219" s="455"/>
      <c r="E1219" s="455" t="s">
        <v>2192</v>
      </c>
      <c r="F1219" s="455"/>
      <c r="G1219" s="988" t="s">
        <v>642</v>
      </c>
      <c r="H1219" s="455" t="s">
        <v>813</v>
      </c>
      <c r="I1219" s="455"/>
      <c r="J1219" s="455"/>
      <c r="K1219" s="459" t="s">
        <v>265</v>
      </c>
      <c r="L1219" s="455"/>
      <c r="M1219" s="528" t="str">
        <f t="shared" si="19"/>
        <v/>
      </c>
    </row>
    <row r="1220" spans="1:13">
      <c r="A1220" s="455" t="s">
        <v>29</v>
      </c>
      <c r="B1220" s="455" t="s">
        <v>648</v>
      </c>
      <c r="C1220" s="455" t="s">
        <v>429</v>
      </c>
      <c r="D1220" s="455"/>
      <c r="E1220" s="455" t="s">
        <v>2193</v>
      </c>
      <c r="F1220" s="455"/>
      <c r="G1220" s="988" t="s">
        <v>642</v>
      </c>
      <c r="H1220" s="455" t="s">
        <v>813</v>
      </c>
      <c r="I1220" s="455"/>
      <c r="J1220" s="455"/>
      <c r="K1220" s="459" t="s">
        <v>265</v>
      </c>
      <c r="L1220" s="455"/>
      <c r="M1220" s="528" t="str">
        <f t="shared" si="19"/>
        <v/>
      </c>
    </row>
    <row r="1221" spans="1:13">
      <c r="A1221" s="455" t="s">
        <v>29</v>
      </c>
      <c r="B1221" s="455" t="s">
        <v>648</v>
      </c>
      <c r="C1221" s="455" t="s">
        <v>429</v>
      </c>
      <c r="D1221" s="455"/>
      <c r="E1221" s="455" t="s">
        <v>2194</v>
      </c>
      <c r="F1221" s="455"/>
      <c r="G1221" s="988" t="s">
        <v>642</v>
      </c>
      <c r="H1221" s="455" t="s">
        <v>813</v>
      </c>
      <c r="I1221" s="455"/>
      <c r="J1221" s="455"/>
      <c r="K1221" s="459" t="s">
        <v>265</v>
      </c>
      <c r="L1221" s="455"/>
      <c r="M1221" s="528" t="str">
        <f t="shared" ref="M1221:M1284" si="20">IF(RIGHT(TEXT(E1221,""),4)="ACT1","Remove","")</f>
        <v/>
      </c>
    </row>
    <row r="1222" spans="1:13">
      <c r="A1222" s="455" t="s">
        <v>29</v>
      </c>
      <c r="B1222" s="455" t="s">
        <v>648</v>
      </c>
      <c r="C1222" s="455" t="s">
        <v>429</v>
      </c>
      <c r="D1222" s="455"/>
      <c r="E1222" s="455" t="s">
        <v>2195</v>
      </c>
      <c r="F1222" s="455"/>
      <c r="G1222" s="988" t="s">
        <v>642</v>
      </c>
      <c r="H1222" s="455" t="s">
        <v>813</v>
      </c>
      <c r="I1222" s="455"/>
      <c r="J1222" s="455"/>
      <c r="K1222" s="459" t="s">
        <v>265</v>
      </c>
      <c r="L1222" s="455"/>
      <c r="M1222" s="528" t="str">
        <f t="shared" si="20"/>
        <v/>
      </c>
    </row>
    <row r="1223" spans="1:13" ht="12.75" thickBot="1">
      <c r="A1223" s="457" t="s">
        <v>29</v>
      </c>
      <c r="B1223" s="457" t="s">
        <v>648</v>
      </c>
      <c r="C1223" s="457" t="s">
        <v>429</v>
      </c>
      <c r="D1223" s="457"/>
      <c r="E1223" s="457" t="s">
        <v>2196</v>
      </c>
      <c r="F1223" s="457"/>
      <c r="G1223" s="458" t="s">
        <v>642</v>
      </c>
      <c r="H1223" s="457" t="s">
        <v>813</v>
      </c>
      <c r="I1223" s="457"/>
      <c r="J1223" s="457"/>
      <c r="K1223" s="452" t="s">
        <v>265</v>
      </c>
      <c r="L1223" s="457"/>
      <c r="M1223" s="528" t="str">
        <f t="shared" si="20"/>
        <v/>
      </c>
    </row>
    <row r="1224" spans="1:13" ht="12.75" thickTop="1">
      <c r="A1224" s="982" t="s">
        <v>637</v>
      </c>
      <c r="B1224" s="982" t="s">
        <v>638</v>
      </c>
      <c r="C1224" s="446" t="s">
        <v>334</v>
      </c>
      <c r="D1224" s="446" t="s">
        <v>2197</v>
      </c>
      <c r="E1224" s="446" t="s">
        <v>2198</v>
      </c>
      <c r="F1224" s="446" t="s">
        <v>2199</v>
      </c>
      <c r="G1224" s="983" t="s">
        <v>642</v>
      </c>
      <c r="H1224" s="446" t="s">
        <v>2200</v>
      </c>
      <c r="I1224" s="983" t="s">
        <v>682</v>
      </c>
      <c r="J1224" s="446" t="s">
        <v>645</v>
      </c>
      <c r="K1224" s="447" t="s">
        <v>265</v>
      </c>
      <c r="L1224" s="446" t="s">
        <v>646</v>
      </c>
      <c r="M1224" s="528" t="str">
        <f t="shared" si="20"/>
        <v/>
      </c>
    </row>
    <row r="1225" spans="1:13">
      <c r="A1225" s="448" t="s">
        <v>647</v>
      </c>
      <c r="B1225" s="448" t="s">
        <v>648</v>
      </c>
      <c r="C1225" s="459" t="s">
        <v>334</v>
      </c>
      <c r="D1225" s="448"/>
      <c r="E1225" s="448" t="s">
        <v>2202</v>
      </c>
      <c r="F1225" s="448"/>
      <c r="G1225" s="984" t="s">
        <v>642</v>
      </c>
      <c r="H1225" s="459" t="s">
        <v>2200</v>
      </c>
      <c r="I1225" s="448"/>
      <c r="J1225" s="448"/>
      <c r="K1225" s="459" t="s">
        <v>265</v>
      </c>
      <c r="L1225" s="448"/>
      <c r="M1225" s="528" t="str">
        <f t="shared" si="20"/>
        <v/>
      </c>
    </row>
    <row r="1226" spans="1:13">
      <c r="A1226" s="448" t="s">
        <v>647</v>
      </c>
      <c r="B1226" s="448" t="s">
        <v>648</v>
      </c>
      <c r="C1226" s="459" t="s">
        <v>334</v>
      </c>
      <c r="D1226" s="448"/>
      <c r="E1226" s="448" t="s">
        <v>2203</v>
      </c>
      <c r="F1226" s="448"/>
      <c r="G1226" s="984" t="s">
        <v>642</v>
      </c>
      <c r="H1226" s="459" t="s">
        <v>2200</v>
      </c>
      <c r="I1226" s="448"/>
      <c r="J1226" s="448"/>
      <c r="K1226" s="459" t="s">
        <v>265</v>
      </c>
      <c r="L1226" s="448"/>
      <c r="M1226" s="528" t="str">
        <f t="shared" si="20"/>
        <v/>
      </c>
    </row>
    <row r="1227" spans="1:13">
      <c r="A1227" s="448" t="s">
        <v>647</v>
      </c>
      <c r="B1227" s="448" t="s">
        <v>648</v>
      </c>
      <c r="C1227" s="459" t="s">
        <v>334</v>
      </c>
      <c r="D1227" s="448"/>
      <c r="E1227" s="448" t="s">
        <v>2204</v>
      </c>
      <c r="F1227" s="448"/>
      <c r="G1227" s="984" t="s">
        <v>642</v>
      </c>
      <c r="H1227" s="459" t="s">
        <v>2200</v>
      </c>
      <c r="I1227" s="448"/>
      <c r="J1227" s="448"/>
      <c r="K1227" s="459" t="s">
        <v>265</v>
      </c>
      <c r="L1227" s="448"/>
      <c r="M1227" s="528" t="str">
        <f t="shared" si="20"/>
        <v/>
      </c>
    </row>
    <row r="1228" spans="1:13">
      <c r="A1228" s="448" t="s">
        <v>647</v>
      </c>
      <c r="B1228" s="448" t="s">
        <v>648</v>
      </c>
      <c r="C1228" s="459" t="s">
        <v>334</v>
      </c>
      <c r="D1228" s="448"/>
      <c r="E1228" s="448" t="s">
        <v>2205</v>
      </c>
      <c r="F1228" s="448"/>
      <c r="G1228" s="984" t="s">
        <v>642</v>
      </c>
      <c r="H1228" s="459" t="s">
        <v>2200</v>
      </c>
      <c r="I1228" s="448"/>
      <c r="J1228" s="448"/>
      <c r="K1228" s="459" t="s">
        <v>265</v>
      </c>
      <c r="L1228" s="448"/>
      <c r="M1228" s="528" t="str">
        <f t="shared" si="20"/>
        <v/>
      </c>
    </row>
    <row r="1229" spans="1:13">
      <c r="A1229" s="448" t="s">
        <v>647</v>
      </c>
      <c r="B1229" s="448" t="s">
        <v>648</v>
      </c>
      <c r="C1229" s="459" t="s">
        <v>334</v>
      </c>
      <c r="D1229" s="448"/>
      <c r="E1229" s="448" t="s">
        <v>2206</v>
      </c>
      <c r="F1229" s="448"/>
      <c r="G1229" s="984" t="s">
        <v>642</v>
      </c>
      <c r="H1229" s="459" t="s">
        <v>2200</v>
      </c>
      <c r="I1229" s="448"/>
      <c r="J1229" s="448"/>
      <c r="K1229" s="459" t="s">
        <v>265</v>
      </c>
      <c r="L1229" s="448"/>
      <c r="M1229" s="528" t="str">
        <f t="shared" si="20"/>
        <v/>
      </c>
    </row>
    <row r="1230" spans="1:13">
      <c r="A1230" s="448" t="s">
        <v>647</v>
      </c>
      <c r="B1230" s="448" t="s">
        <v>648</v>
      </c>
      <c r="C1230" s="459" t="s">
        <v>334</v>
      </c>
      <c r="D1230" s="448"/>
      <c r="E1230" s="448" t="s">
        <v>2207</v>
      </c>
      <c r="F1230" s="448"/>
      <c r="G1230" s="984" t="s">
        <v>642</v>
      </c>
      <c r="H1230" s="459" t="s">
        <v>2200</v>
      </c>
      <c r="I1230" s="448"/>
      <c r="J1230" s="448"/>
      <c r="K1230" s="459" t="s">
        <v>265</v>
      </c>
      <c r="L1230" s="448"/>
      <c r="M1230" s="528" t="str">
        <f t="shared" si="20"/>
        <v/>
      </c>
    </row>
    <row r="1231" spans="1:13">
      <c r="A1231" s="448" t="s">
        <v>647</v>
      </c>
      <c r="B1231" s="448" t="s">
        <v>648</v>
      </c>
      <c r="C1231" s="459" t="s">
        <v>334</v>
      </c>
      <c r="D1231" s="448"/>
      <c r="E1231" s="448" t="s">
        <v>2208</v>
      </c>
      <c r="F1231" s="448"/>
      <c r="G1231" s="984" t="s">
        <v>642</v>
      </c>
      <c r="H1231" s="459" t="s">
        <v>2200</v>
      </c>
      <c r="I1231" s="448"/>
      <c r="J1231" s="448"/>
      <c r="K1231" s="459" t="s">
        <v>265</v>
      </c>
      <c r="L1231" s="448"/>
      <c r="M1231" s="528" t="str">
        <f t="shared" si="20"/>
        <v/>
      </c>
    </row>
    <row r="1232" spans="1:13">
      <c r="A1232" s="448" t="s">
        <v>647</v>
      </c>
      <c r="B1232" s="448" t="s">
        <v>648</v>
      </c>
      <c r="C1232" s="459" t="s">
        <v>334</v>
      </c>
      <c r="D1232" s="448"/>
      <c r="E1232" s="448" t="s">
        <v>2209</v>
      </c>
      <c r="F1232" s="448"/>
      <c r="G1232" s="984" t="s">
        <v>642</v>
      </c>
      <c r="H1232" s="459" t="s">
        <v>2200</v>
      </c>
      <c r="I1232" s="448"/>
      <c r="J1232" s="448"/>
      <c r="K1232" s="459" t="s">
        <v>265</v>
      </c>
      <c r="L1232" s="448"/>
      <c r="M1232" s="528" t="str">
        <f t="shared" si="20"/>
        <v/>
      </c>
    </row>
    <row r="1233" spans="1:13">
      <c r="A1233" s="448" t="s">
        <v>647</v>
      </c>
      <c r="B1233" s="448" t="s">
        <v>648</v>
      </c>
      <c r="C1233" s="459" t="s">
        <v>334</v>
      </c>
      <c r="D1233" s="448"/>
      <c r="E1233" s="448" t="s">
        <v>2210</v>
      </c>
      <c r="F1233" s="448"/>
      <c r="G1233" s="984" t="s">
        <v>642</v>
      </c>
      <c r="H1233" s="459" t="s">
        <v>2200</v>
      </c>
      <c r="I1233" s="448"/>
      <c r="J1233" s="448"/>
      <c r="K1233" s="459" t="s">
        <v>265</v>
      </c>
      <c r="L1233" s="448"/>
      <c r="M1233" s="528" t="str">
        <f t="shared" si="20"/>
        <v/>
      </c>
    </row>
    <row r="1234" spans="1:13">
      <c r="A1234" s="448" t="s">
        <v>647</v>
      </c>
      <c r="B1234" s="448" t="s">
        <v>648</v>
      </c>
      <c r="C1234" s="459" t="s">
        <v>334</v>
      </c>
      <c r="D1234" s="448"/>
      <c r="E1234" s="448" t="s">
        <v>2211</v>
      </c>
      <c r="F1234" s="448"/>
      <c r="G1234" s="984" t="s">
        <v>642</v>
      </c>
      <c r="H1234" s="459" t="s">
        <v>2200</v>
      </c>
      <c r="I1234" s="448"/>
      <c r="J1234" s="448"/>
      <c r="K1234" s="459" t="s">
        <v>265</v>
      </c>
      <c r="L1234" s="448"/>
      <c r="M1234" s="528" t="str">
        <f t="shared" si="20"/>
        <v/>
      </c>
    </row>
    <row r="1235" spans="1:13">
      <c r="A1235" s="448" t="s">
        <v>647</v>
      </c>
      <c r="B1235" s="448" t="s">
        <v>648</v>
      </c>
      <c r="C1235" s="459" t="s">
        <v>334</v>
      </c>
      <c r="D1235" s="448"/>
      <c r="E1235" s="448" t="s">
        <v>2212</v>
      </c>
      <c r="F1235" s="448"/>
      <c r="G1235" s="984" t="s">
        <v>642</v>
      </c>
      <c r="H1235" s="459" t="s">
        <v>2200</v>
      </c>
      <c r="I1235" s="448"/>
      <c r="J1235" s="448"/>
      <c r="K1235" s="459" t="s">
        <v>265</v>
      </c>
      <c r="L1235" s="448"/>
      <c r="M1235" s="528" t="str">
        <f t="shared" si="20"/>
        <v/>
      </c>
    </row>
    <row r="1236" spans="1:13" ht="12.75" thickBot="1">
      <c r="A1236" s="501" t="s">
        <v>647</v>
      </c>
      <c r="B1236" s="501" t="s">
        <v>648</v>
      </c>
      <c r="C1236" s="452" t="s">
        <v>334</v>
      </c>
      <c r="D1236" s="501"/>
      <c r="E1236" s="501" t="s">
        <v>2213</v>
      </c>
      <c r="F1236" s="501"/>
      <c r="G1236" s="451" t="s">
        <v>642</v>
      </c>
      <c r="H1236" s="452" t="s">
        <v>2200</v>
      </c>
      <c r="I1236" s="501"/>
      <c r="J1236" s="501"/>
      <c r="K1236" s="452" t="s">
        <v>265</v>
      </c>
      <c r="L1236" s="501"/>
      <c r="M1236" s="528" t="str">
        <f t="shared" si="20"/>
        <v/>
      </c>
    </row>
    <row r="1237" spans="1:13" ht="12.75" thickTop="1">
      <c r="A1237" s="982" t="s">
        <v>637</v>
      </c>
      <c r="B1237" s="982" t="s">
        <v>638</v>
      </c>
      <c r="C1237" s="460" t="s">
        <v>8065</v>
      </c>
      <c r="D1237" s="446" t="s">
        <v>2214</v>
      </c>
      <c r="E1237" s="446" t="s">
        <v>2215</v>
      </c>
      <c r="F1237" s="446" t="s">
        <v>8065</v>
      </c>
      <c r="G1237" s="983" t="s">
        <v>642</v>
      </c>
      <c r="H1237" s="460" t="s">
        <v>2216</v>
      </c>
      <c r="I1237" s="983" t="s">
        <v>682</v>
      </c>
      <c r="J1237" s="446" t="s">
        <v>645</v>
      </c>
      <c r="K1237" s="447" t="s">
        <v>265</v>
      </c>
      <c r="L1237" s="446" t="s">
        <v>646</v>
      </c>
      <c r="M1237" s="528" t="str">
        <f t="shared" si="20"/>
        <v/>
      </c>
    </row>
    <row r="1238" spans="1:13">
      <c r="A1238" s="448" t="s">
        <v>647</v>
      </c>
      <c r="B1238" s="448" t="s">
        <v>648</v>
      </c>
      <c r="C1238" s="459" t="s">
        <v>8065</v>
      </c>
      <c r="D1238" s="448"/>
      <c r="E1238" s="448" t="s">
        <v>2218</v>
      </c>
      <c r="F1238" s="448"/>
      <c r="G1238" s="984" t="s">
        <v>642</v>
      </c>
      <c r="H1238" s="459" t="s">
        <v>2216</v>
      </c>
      <c r="I1238" s="448"/>
      <c r="J1238" s="448"/>
      <c r="K1238" s="459" t="s">
        <v>265</v>
      </c>
      <c r="L1238" s="448"/>
      <c r="M1238" s="528" t="str">
        <f t="shared" si="20"/>
        <v/>
      </c>
    </row>
    <row r="1239" spans="1:13">
      <c r="A1239" s="448" t="s">
        <v>647</v>
      </c>
      <c r="B1239" s="448" t="s">
        <v>648</v>
      </c>
      <c r="C1239" s="459" t="s">
        <v>8065</v>
      </c>
      <c r="D1239" s="448"/>
      <c r="E1239" s="448" t="s">
        <v>2219</v>
      </c>
      <c r="F1239" s="448"/>
      <c r="G1239" s="984" t="s">
        <v>642</v>
      </c>
      <c r="H1239" s="459" t="s">
        <v>2216</v>
      </c>
      <c r="I1239" s="448"/>
      <c r="J1239" s="448"/>
      <c r="K1239" s="459" t="s">
        <v>265</v>
      </c>
      <c r="L1239" s="448"/>
      <c r="M1239" s="528" t="str">
        <f t="shared" si="20"/>
        <v/>
      </c>
    </row>
    <row r="1240" spans="1:13">
      <c r="A1240" s="448" t="s">
        <v>647</v>
      </c>
      <c r="B1240" s="448" t="s">
        <v>648</v>
      </c>
      <c r="C1240" s="459" t="s">
        <v>8065</v>
      </c>
      <c r="D1240" s="448"/>
      <c r="E1240" s="448" t="s">
        <v>2220</v>
      </c>
      <c r="F1240" s="448"/>
      <c r="G1240" s="984" t="s">
        <v>642</v>
      </c>
      <c r="H1240" s="459" t="s">
        <v>2216</v>
      </c>
      <c r="I1240" s="448"/>
      <c r="J1240" s="448"/>
      <c r="K1240" s="459" t="s">
        <v>265</v>
      </c>
      <c r="L1240" s="448"/>
      <c r="M1240" s="528" t="str">
        <f t="shared" si="20"/>
        <v/>
      </c>
    </row>
    <row r="1241" spans="1:13">
      <c r="A1241" s="448" t="s">
        <v>647</v>
      </c>
      <c r="B1241" s="448" t="s">
        <v>648</v>
      </c>
      <c r="C1241" s="459" t="s">
        <v>8065</v>
      </c>
      <c r="D1241" s="448"/>
      <c r="E1241" s="448" t="s">
        <v>2221</v>
      </c>
      <c r="F1241" s="448"/>
      <c r="G1241" s="984" t="s">
        <v>642</v>
      </c>
      <c r="H1241" s="459" t="s">
        <v>2216</v>
      </c>
      <c r="I1241" s="448"/>
      <c r="J1241" s="448"/>
      <c r="K1241" s="459" t="s">
        <v>265</v>
      </c>
      <c r="L1241" s="448"/>
      <c r="M1241" s="528" t="str">
        <f t="shared" si="20"/>
        <v/>
      </c>
    </row>
    <row r="1242" spans="1:13">
      <c r="A1242" s="448" t="s">
        <v>647</v>
      </c>
      <c r="B1242" s="448" t="s">
        <v>648</v>
      </c>
      <c r="C1242" s="459" t="s">
        <v>8065</v>
      </c>
      <c r="D1242" s="448"/>
      <c r="E1242" s="448" t="s">
        <v>2222</v>
      </c>
      <c r="F1242" s="448"/>
      <c r="G1242" s="984" t="s">
        <v>642</v>
      </c>
      <c r="H1242" s="459" t="s">
        <v>2216</v>
      </c>
      <c r="I1242" s="448"/>
      <c r="J1242" s="448"/>
      <c r="K1242" s="459" t="s">
        <v>265</v>
      </c>
      <c r="L1242" s="448"/>
      <c r="M1242" s="528" t="str">
        <f t="shared" si="20"/>
        <v/>
      </c>
    </row>
    <row r="1243" spans="1:13">
      <c r="A1243" s="448" t="s">
        <v>647</v>
      </c>
      <c r="B1243" s="448" t="s">
        <v>648</v>
      </c>
      <c r="C1243" s="459" t="s">
        <v>8065</v>
      </c>
      <c r="D1243" s="448"/>
      <c r="E1243" s="448" t="s">
        <v>2223</v>
      </c>
      <c r="F1243" s="448"/>
      <c r="G1243" s="984" t="s">
        <v>642</v>
      </c>
      <c r="H1243" s="459" t="s">
        <v>2216</v>
      </c>
      <c r="I1243" s="448"/>
      <c r="J1243" s="448"/>
      <c r="K1243" s="459" t="s">
        <v>265</v>
      </c>
      <c r="L1243" s="448"/>
      <c r="M1243" s="528" t="str">
        <f t="shared" si="20"/>
        <v/>
      </c>
    </row>
    <row r="1244" spans="1:13">
      <c r="A1244" s="448" t="s">
        <v>647</v>
      </c>
      <c r="B1244" s="448" t="s">
        <v>648</v>
      </c>
      <c r="C1244" s="459" t="s">
        <v>8065</v>
      </c>
      <c r="D1244" s="448"/>
      <c r="E1244" s="448" t="s">
        <v>2224</v>
      </c>
      <c r="F1244" s="448"/>
      <c r="G1244" s="984" t="s">
        <v>642</v>
      </c>
      <c r="H1244" s="459" t="s">
        <v>2216</v>
      </c>
      <c r="I1244" s="448"/>
      <c r="J1244" s="448"/>
      <c r="K1244" s="459" t="s">
        <v>265</v>
      </c>
      <c r="L1244" s="448"/>
      <c r="M1244" s="528" t="str">
        <f t="shared" si="20"/>
        <v/>
      </c>
    </row>
    <row r="1245" spans="1:13">
      <c r="A1245" s="448" t="s">
        <v>647</v>
      </c>
      <c r="B1245" s="448" t="s">
        <v>648</v>
      </c>
      <c r="C1245" s="459" t="s">
        <v>8065</v>
      </c>
      <c r="D1245" s="448"/>
      <c r="E1245" s="448" t="s">
        <v>2225</v>
      </c>
      <c r="F1245" s="448"/>
      <c r="G1245" s="984" t="s">
        <v>642</v>
      </c>
      <c r="H1245" s="459" t="s">
        <v>2216</v>
      </c>
      <c r="I1245" s="448"/>
      <c r="J1245" s="448"/>
      <c r="K1245" s="459" t="s">
        <v>265</v>
      </c>
      <c r="L1245" s="448"/>
      <c r="M1245" s="528" t="str">
        <f t="shared" si="20"/>
        <v/>
      </c>
    </row>
    <row r="1246" spans="1:13">
      <c r="A1246" s="448" t="s">
        <v>647</v>
      </c>
      <c r="B1246" s="448" t="s">
        <v>648</v>
      </c>
      <c r="C1246" s="459" t="s">
        <v>8065</v>
      </c>
      <c r="D1246" s="448"/>
      <c r="E1246" s="448" t="s">
        <v>2226</v>
      </c>
      <c r="F1246" s="448"/>
      <c r="G1246" s="984" t="s">
        <v>642</v>
      </c>
      <c r="H1246" s="459" t="s">
        <v>2216</v>
      </c>
      <c r="I1246" s="448"/>
      <c r="J1246" s="448"/>
      <c r="K1246" s="459" t="s">
        <v>265</v>
      </c>
      <c r="L1246" s="448"/>
      <c r="M1246" s="528" t="str">
        <f t="shared" si="20"/>
        <v/>
      </c>
    </row>
    <row r="1247" spans="1:13">
      <c r="A1247" s="448" t="s">
        <v>647</v>
      </c>
      <c r="B1247" s="448" t="s">
        <v>648</v>
      </c>
      <c r="C1247" s="459" t="s">
        <v>8065</v>
      </c>
      <c r="D1247" s="448"/>
      <c r="E1247" s="448" t="s">
        <v>2227</v>
      </c>
      <c r="F1247" s="448"/>
      <c r="G1247" s="984" t="s">
        <v>642</v>
      </c>
      <c r="H1247" s="459" t="s">
        <v>2216</v>
      </c>
      <c r="I1247" s="448"/>
      <c r="J1247" s="448"/>
      <c r="K1247" s="459" t="s">
        <v>265</v>
      </c>
      <c r="L1247" s="448"/>
      <c r="M1247" s="528" t="str">
        <f t="shared" si="20"/>
        <v/>
      </c>
    </row>
    <row r="1248" spans="1:13">
      <c r="A1248" s="448" t="s">
        <v>647</v>
      </c>
      <c r="B1248" s="448" t="s">
        <v>648</v>
      </c>
      <c r="C1248" s="459" t="s">
        <v>8065</v>
      </c>
      <c r="D1248" s="448"/>
      <c r="E1248" s="448" t="s">
        <v>2228</v>
      </c>
      <c r="F1248" s="448"/>
      <c r="G1248" s="984" t="s">
        <v>642</v>
      </c>
      <c r="H1248" s="459" t="s">
        <v>2216</v>
      </c>
      <c r="I1248" s="448"/>
      <c r="J1248" s="448"/>
      <c r="K1248" s="459" t="s">
        <v>265</v>
      </c>
      <c r="L1248" s="448"/>
      <c r="M1248" s="528" t="str">
        <f t="shared" si="20"/>
        <v/>
      </c>
    </row>
    <row r="1249" spans="1:13" ht="12.75" thickBot="1">
      <c r="A1249" s="501" t="s">
        <v>647</v>
      </c>
      <c r="B1249" s="501" t="s">
        <v>648</v>
      </c>
      <c r="C1249" s="452" t="s">
        <v>608</v>
      </c>
      <c r="D1249" s="501"/>
      <c r="E1249" s="501" t="s">
        <v>2229</v>
      </c>
      <c r="F1249" s="501"/>
      <c r="G1249" s="451" t="s">
        <v>642</v>
      </c>
      <c r="H1249" s="452" t="s">
        <v>2216</v>
      </c>
      <c r="I1249" s="501"/>
      <c r="J1249" s="501"/>
      <c r="K1249" s="452" t="s">
        <v>265</v>
      </c>
      <c r="L1249" s="501"/>
      <c r="M1249" s="528" t="str">
        <f t="shared" si="20"/>
        <v/>
      </c>
    </row>
    <row r="1250" spans="1:13" ht="12.75" thickTop="1">
      <c r="A1250" s="982" t="s">
        <v>637</v>
      </c>
      <c r="B1250" s="982" t="s">
        <v>638</v>
      </c>
      <c r="C1250" s="460" t="s">
        <v>609</v>
      </c>
      <c r="D1250" s="446" t="s">
        <v>2230</v>
      </c>
      <c r="E1250" s="446" t="s">
        <v>2231</v>
      </c>
      <c r="F1250" s="446" t="s">
        <v>609</v>
      </c>
      <c r="G1250" s="983" t="s">
        <v>642</v>
      </c>
      <c r="H1250" s="460" t="s">
        <v>2232</v>
      </c>
      <c r="I1250" s="983" t="s">
        <v>682</v>
      </c>
      <c r="J1250" s="446" t="s">
        <v>645</v>
      </c>
      <c r="K1250" s="447" t="s">
        <v>265</v>
      </c>
      <c r="L1250" s="446" t="s">
        <v>646</v>
      </c>
      <c r="M1250" s="528" t="str">
        <f t="shared" si="20"/>
        <v/>
      </c>
    </row>
    <row r="1251" spans="1:13">
      <c r="A1251" s="448" t="s">
        <v>647</v>
      </c>
      <c r="B1251" s="448" t="s">
        <v>648</v>
      </c>
      <c r="C1251" s="459" t="s">
        <v>609</v>
      </c>
      <c r="D1251" s="448"/>
      <c r="E1251" s="448" t="s">
        <v>2234</v>
      </c>
      <c r="F1251" s="448"/>
      <c r="G1251" s="984" t="s">
        <v>642</v>
      </c>
      <c r="H1251" s="459" t="s">
        <v>2232</v>
      </c>
      <c r="I1251" s="448"/>
      <c r="J1251" s="448"/>
      <c r="K1251" s="459" t="s">
        <v>265</v>
      </c>
      <c r="L1251" s="448"/>
      <c r="M1251" s="528" t="str">
        <f t="shared" si="20"/>
        <v/>
      </c>
    </row>
    <row r="1252" spans="1:13">
      <c r="A1252" s="448" t="s">
        <v>647</v>
      </c>
      <c r="B1252" s="448" t="s">
        <v>648</v>
      </c>
      <c r="C1252" s="459" t="s">
        <v>609</v>
      </c>
      <c r="D1252" s="448"/>
      <c r="E1252" s="448" t="s">
        <v>2235</v>
      </c>
      <c r="F1252" s="448"/>
      <c r="G1252" s="984" t="s">
        <v>642</v>
      </c>
      <c r="H1252" s="459" t="s">
        <v>2232</v>
      </c>
      <c r="I1252" s="448"/>
      <c r="J1252" s="448"/>
      <c r="K1252" s="459" t="s">
        <v>265</v>
      </c>
      <c r="L1252" s="448"/>
      <c r="M1252" s="528" t="str">
        <f t="shared" si="20"/>
        <v/>
      </c>
    </row>
    <row r="1253" spans="1:13">
      <c r="A1253" s="448" t="s">
        <v>647</v>
      </c>
      <c r="B1253" s="448" t="s">
        <v>648</v>
      </c>
      <c r="C1253" s="459" t="s">
        <v>609</v>
      </c>
      <c r="D1253" s="448"/>
      <c r="E1253" s="448" t="s">
        <v>2236</v>
      </c>
      <c r="F1253" s="448"/>
      <c r="G1253" s="984" t="s">
        <v>642</v>
      </c>
      <c r="H1253" s="459" t="s">
        <v>2232</v>
      </c>
      <c r="I1253" s="448"/>
      <c r="J1253" s="448"/>
      <c r="K1253" s="459" t="s">
        <v>265</v>
      </c>
      <c r="L1253" s="448"/>
      <c r="M1253" s="528" t="str">
        <f t="shared" si="20"/>
        <v/>
      </c>
    </row>
    <row r="1254" spans="1:13">
      <c r="A1254" s="448" t="s">
        <v>647</v>
      </c>
      <c r="B1254" s="448" t="s">
        <v>648</v>
      </c>
      <c r="C1254" s="459" t="s">
        <v>609</v>
      </c>
      <c r="D1254" s="448"/>
      <c r="E1254" s="448" t="s">
        <v>2237</v>
      </c>
      <c r="F1254" s="448"/>
      <c r="G1254" s="984" t="s">
        <v>642</v>
      </c>
      <c r="H1254" s="459" t="s">
        <v>2232</v>
      </c>
      <c r="I1254" s="448"/>
      <c r="J1254" s="448"/>
      <c r="K1254" s="459" t="s">
        <v>265</v>
      </c>
      <c r="L1254" s="448"/>
      <c r="M1254" s="528" t="str">
        <f t="shared" si="20"/>
        <v/>
      </c>
    </row>
    <row r="1255" spans="1:13">
      <c r="A1255" s="448" t="s">
        <v>647</v>
      </c>
      <c r="B1255" s="448" t="s">
        <v>648</v>
      </c>
      <c r="C1255" s="459" t="s">
        <v>609</v>
      </c>
      <c r="D1255" s="448"/>
      <c r="E1255" s="448" t="s">
        <v>2238</v>
      </c>
      <c r="F1255" s="448"/>
      <c r="G1255" s="984" t="s">
        <v>642</v>
      </c>
      <c r="H1255" s="459" t="s">
        <v>2232</v>
      </c>
      <c r="I1255" s="448"/>
      <c r="J1255" s="448"/>
      <c r="K1255" s="459" t="s">
        <v>265</v>
      </c>
      <c r="L1255" s="448"/>
      <c r="M1255" s="528" t="str">
        <f t="shared" si="20"/>
        <v/>
      </c>
    </row>
    <row r="1256" spans="1:13">
      <c r="A1256" s="448" t="s">
        <v>647</v>
      </c>
      <c r="B1256" s="448" t="s">
        <v>648</v>
      </c>
      <c r="C1256" s="459" t="s">
        <v>609</v>
      </c>
      <c r="D1256" s="448"/>
      <c r="E1256" s="448" t="s">
        <v>2239</v>
      </c>
      <c r="F1256" s="448"/>
      <c r="G1256" s="984" t="s">
        <v>642</v>
      </c>
      <c r="H1256" s="459" t="s">
        <v>2232</v>
      </c>
      <c r="I1256" s="448"/>
      <c r="J1256" s="448"/>
      <c r="K1256" s="459" t="s">
        <v>265</v>
      </c>
      <c r="L1256" s="448"/>
      <c r="M1256" s="528" t="str">
        <f t="shared" si="20"/>
        <v/>
      </c>
    </row>
    <row r="1257" spans="1:13">
      <c r="A1257" s="448" t="s">
        <v>647</v>
      </c>
      <c r="B1257" s="448" t="s">
        <v>648</v>
      </c>
      <c r="C1257" s="459" t="s">
        <v>609</v>
      </c>
      <c r="D1257" s="448"/>
      <c r="E1257" s="448" t="s">
        <v>2240</v>
      </c>
      <c r="F1257" s="448"/>
      <c r="G1257" s="984" t="s">
        <v>642</v>
      </c>
      <c r="H1257" s="459" t="s">
        <v>2232</v>
      </c>
      <c r="I1257" s="448"/>
      <c r="J1257" s="448"/>
      <c r="K1257" s="459" t="s">
        <v>265</v>
      </c>
      <c r="L1257" s="448"/>
      <c r="M1257" s="528" t="str">
        <f t="shared" si="20"/>
        <v/>
      </c>
    </row>
    <row r="1258" spans="1:13">
      <c r="A1258" s="448" t="s">
        <v>647</v>
      </c>
      <c r="B1258" s="448" t="s">
        <v>648</v>
      </c>
      <c r="C1258" s="459" t="s">
        <v>609</v>
      </c>
      <c r="D1258" s="448"/>
      <c r="E1258" s="448" t="s">
        <v>2241</v>
      </c>
      <c r="F1258" s="448"/>
      <c r="G1258" s="984" t="s">
        <v>642</v>
      </c>
      <c r="H1258" s="459" t="s">
        <v>2232</v>
      </c>
      <c r="I1258" s="448"/>
      <c r="J1258" s="448"/>
      <c r="K1258" s="459" t="s">
        <v>265</v>
      </c>
      <c r="L1258" s="448"/>
      <c r="M1258" s="528" t="str">
        <f t="shared" si="20"/>
        <v/>
      </c>
    </row>
    <row r="1259" spans="1:13">
      <c r="A1259" s="448" t="s">
        <v>647</v>
      </c>
      <c r="B1259" s="448" t="s">
        <v>648</v>
      </c>
      <c r="C1259" s="459" t="s">
        <v>609</v>
      </c>
      <c r="D1259" s="448"/>
      <c r="E1259" s="448" t="s">
        <v>2242</v>
      </c>
      <c r="F1259" s="448"/>
      <c r="G1259" s="984" t="s">
        <v>642</v>
      </c>
      <c r="H1259" s="459" t="s">
        <v>2232</v>
      </c>
      <c r="I1259" s="448"/>
      <c r="J1259" s="448"/>
      <c r="K1259" s="459" t="s">
        <v>265</v>
      </c>
      <c r="L1259" s="448"/>
      <c r="M1259" s="528" t="str">
        <f t="shared" si="20"/>
        <v/>
      </c>
    </row>
    <row r="1260" spans="1:13">
      <c r="A1260" s="448" t="s">
        <v>647</v>
      </c>
      <c r="B1260" s="448" t="s">
        <v>648</v>
      </c>
      <c r="C1260" s="459" t="s">
        <v>609</v>
      </c>
      <c r="D1260" s="448"/>
      <c r="E1260" s="448" t="s">
        <v>2243</v>
      </c>
      <c r="F1260" s="448"/>
      <c r="G1260" s="984" t="s">
        <v>642</v>
      </c>
      <c r="H1260" s="459" t="s">
        <v>2232</v>
      </c>
      <c r="I1260" s="448"/>
      <c r="J1260" s="448"/>
      <c r="K1260" s="459" t="s">
        <v>265</v>
      </c>
      <c r="L1260" s="448"/>
      <c r="M1260" s="528" t="str">
        <f t="shared" si="20"/>
        <v/>
      </c>
    </row>
    <row r="1261" spans="1:13">
      <c r="A1261" s="448" t="s">
        <v>647</v>
      </c>
      <c r="B1261" s="448" t="s">
        <v>648</v>
      </c>
      <c r="C1261" s="459" t="s">
        <v>609</v>
      </c>
      <c r="D1261" s="448"/>
      <c r="E1261" s="448" t="s">
        <v>2244</v>
      </c>
      <c r="F1261" s="448"/>
      <c r="G1261" s="984" t="s">
        <v>642</v>
      </c>
      <c r="H1261" s="459" t="s">
        <v>2232</v>
      </c>
      <c r="I1261" s="448"/>
      <c r="J1261" s="448"/>
      <c r="K1261" s="459" t="s">
        <v>265</v>
      </c>
      <c r="L1261" s="448"/>
      <c r="M1261" s="528" t="str">
        <f t="shared" si="20"/>
        <v/>
      </c>
    </row>
    <row r="1262" spans="1:13" ht="12.75" thickBot="1">
      <c r="A1262" s="501" t="s">
        <v>647</v>
      </c>
      <c r="B1262" s="501" t="s">
        <v>648</v>
      </c>
      <c r="C1262" s="452" t="s">
        <v>609</v>
      </c>
      <c r="D1262" s="501"/>
      <c r="E1262" s="501" t="s">
        <v>2245</v>
      </c>
      <c r="F1262" s="501"/>
      <c r="G1262" s="451" t="s">
        <v>642</v>
      </c>
      <c r="H1262" s="452" t="s">
        <v>2232</v>
      </c>
      <c r="I1262" s="501"/>
      <c r="J1262" s="501"/>
      <c r="K1262" s="452" t="s">
        <v>265</v>
      </c>
      <c r="L1262" s="501"/>
      <c r="M1262" s="528" t="str">
        <f t="shared" si="20"/>
        <v/>
      </c>
    </row>
    <row r="1263" spans="1:13" ht="12.75" thickTop="1">
      <c r="A1263" s="982" t="s">
        <v>637</v>
      </c>
      <c r="B1263" s="982" t="s">
        <v>638</v>
      </c>
      <c r="C1263" s="460" t="s">
        <v>343</v>
      </c>
      <c r="D1263" s="446" t="s">
        <v>2246</v>
      </c>
      <c r="E1263" s="446" t="s">
        <v>2247</v>
      </c>
      <c r="F1263" s="446" t="s">
        <v>343</v>
      </c>
      <c r="G1263" s="983" t="s">
        <v>642</v>
      </c>
      <c r="H1263" s="460" t="s">
        <v>2248</v>
      </c>
      <c r="I1263" s="983" t="s">
        <v>682</v>
      </c>
      <c r="J1263" s="446" t="s">
        <v>645</v>
      </c>
      <c r="K1263" s="447" t="s">
        <v>265</v>
      </c>
      <c r="L1263" s="446" t="s">
        <v>646</v>
      </c>
      <c r="M1263" s="528" t="str">
        <f t="shared" si="20"/>
        <v/>
      </c>
    </row>
    <row r="1264" spans="1:13">
      <c r="A1264" s="448" t="s">
        <v>647</v>
      </c>
      <c r="B1264" s="448" t="s">
        <v>648</v>
      </c>
      <c r="C1264" s="459" t="s">
        <v>343</v>
      </c>
      <c r="D1264" s="448"/>
      <c r="E1264" s="448" t="s">
        <v>2250</v>
      </c>
      <c r="F1264" s="448"/>
      <c r="G1264" s="984" t="s">
        <v>642</v>
      </c>
      <c r="H1264" s="459" t="s">
        <v>2248</v>
      </c>
      <c r="I1264" s="448"/>
      <c r="J1264" s="448"/>
      <c r="K1264" s="459" t="s">
        <v>265</v>
      </c>
      <c r="L1264" s="448"/>
      <c r="M1264" s="528" t="str">
        <f t="shared" si="20"/>
        <v/>
      </c>
    </row>
    <row r="1265" spans="1:13">
      <c r="A1265" s="448" t="s">
        <v>647</v>
      </c>
      <c r="B1265" s="448" t="s">
        <v>648</v>
      </c>
      <c r="C1265" s="459" t="s">
        <v>343</v>
      </c>
      <c r="D1265" s="448"/>
      <c r="E1265" s="448" t="s">
        <v>2251</v>
      </c>
      <c r="F1265" s="448"/>
      <c r="G1265" s="984" t="s">
        <v>642</v>
      </c>
      <c r="H1265" s="459" t="s">
        <v>2248</v>
      </c>
      <c r="I1265" s="448"/>
      <c r="J1265" s="448"/>
      <c r="K1265" s="459" t="s">
        <v>265</v>
      </c>
      <c r="L1265" s="448"/>
      <c r="M1265" s="528" t="str">
        <f t="shared" si="20"/>
        <v/>
      </c>
    </row>
    <row r="1266" spans="1:13">
      <c r="A1266" s="448" t="s">
        <v>647</v>
      </c>
      <c r="B1266" s="448" t="s">
        <v>648</v>
      </c>
      <c r="C1266" s="459" t="s">
        <v>343</v>
      </c>
      <c r="D1266" s="448"/>
      <c r="E1266" s="448" t="s">
        <v>2252</v>
      </c>
      <c r="F1266" s="448"/>
      <c r="G1266" s="984" t="s">
        <v>642</v>
      </c>
      <c r="H1266" s="459" t="s">
        <v>2248</v>
      </c>
      <c r="I1266" s="448"/>
      <c r="J1266" s="448"/>
      <c r="K1266" s="459" t="s">
        <v>265</v>
      </c>
      <c r="L1266" s="448"/>
      <c r="M1266" s="528" t="str">
        <f t="shared" si="20"/>
        <v/>
      </c>
    </row>
    <row r="1267" spans="1:13">
      <c r="A1267" s="448" t="s">
        <v>647</v>
      </c>
      <c r="B1267" s="448" t="s">
        <v>648</v>
      </c>
      <c r="C1267" s="459" t="s">
        <v>343</v>
      </c>
      <c r="D1267" s="448"/>
      <c r="E1267" s="448" t="s">
        <v>2253</v>
      </c>
      <c r="F1267" s="448"/>
      <c r="G1267" s="984" t="s">
        <v>642</v>
      </c>
      <c r="H1267" s="459" t="s">
        <v>2248</v>
      </c>
      <c r="I1267" s="448"/>
      <c r="J1267" s="448"/>
      <c r="K1267" s="459" t="s">
        <v>265</v>
      </c>
      <c r="L1267" s="448"/>
      <c r="M1267" s="528" t="str">
        <f t="shared" si="20"/>
        <v/>
      </c>
    </row>
    <row r="1268" spans="1:13">
      <c r="A1268" s="448" t="s">
        <v>647</v>
      </c>
      <c r="B1268" s="448" t="s">
        <v>648</v>
      </c>
      <c r="C1268" s="459" t="s">
        <v>343</v>
      </c>
      <c r="D1268" s="448"/>
      <c r="E1268" s="448" t="s">
        <v>2254</v>
      </c>
      <c r="F1268" s="448"/>
      <c r="G1268" s="984" t="s">
        <v>642</v>
      </c>
      <c r="H1268" s="459" t="s">
        <v>2248</v>
      </c>
      <c r="I1268" s="448"/>
      <c r="J1268" s="448"/>
      <c r="K1268" s="459" t="s">
        <v>265</v>
      </c>
      <c r="L1268" s="448"/>
      <c r="M1268" s="528" t="str">
        <f t="shared" si="20"/>
        <v/>
      </c>
    </row>
    <row r="1269" spans="1:13">
      <c r="A1269" s="448" t="s">
        <v>647</v>
      </c>
      <c r="B1269" s="448" t="s">
        <v>648</v>
      </c>
      <c r="C1269" s="459" t="s">
        <v>343</v>
      </c>
      <c r="D1269" s="448"/>
      <c r="E1269" s="448" t="s">
        <v>2255</v>
      </c>
      <c r="F1269" s="448"/>
      <c r="G1269" s="984" t="s">
        <v>642</v>
      </c>
      <c r="H1269" s="459" t="s">
        <v>2248</v>
      </c>
      <c r="I1269" s="448"/>
      <c r="J1269" s="448"/>
      <c r="K1269" s="459" t="s">
        <v>265</v>
      </c>
      <c r="L1269" s="448"/>
      <c r="M1269" s="528" t="str">
        <f t="shared" si="20"/>
        <v/>
      </c>
    </row>
    <row r="1270" spans="1:13">
      <c r="A1270" s="448" t="s">
        <v>647</v>
      </c>
      <c r="B1270" s="448" t="s">
        <v>648</v>
      </c>
      <c r="C1270" s="459" t="s">
        <v>343</v>
      </c>
      <c r="D1270" s="448"/>
      <c r="E1270" s="448" t="s">
        <v>2256</v>
      </c>
      <c r="F1270" s="448"/>
      <c r="G1270" s="984" t="s">
        <v>642</v>
      </c>
      <c r="H1270" s="459" t="s">
        <v>2248</v>
      </c>
      <c r="I1270" s="448"/>
      <c r="J1270" s="448"/>
      <c r="K1270" s="459" t="s">
        <v>265</v>
      </c>
      <c r="L1270" s="448"/>
      <c r="M1270" s="528" t="str">
        <f t="shared" si="20"/>
        <v/>
      </c>
    </row>
    <row r="1271" spans="1:13">
      <c r="A1271" s="448" t="s">
        <v>647</v>
      </c>
      <c r="B1271" s="448" t="s">
        <v>648</v>
      </c>
      <c r="C1271" s="459" t="s">
        <v>343</v>
      </c>
      <c r="D1271" s="448"/>
      <c r="E1271" s="448" t="s">
        <v>2257</v>
      </c>
      <c r="F1271" s="448"/>
      <c r="G1271" s="984" t="s">
        <v>642</v>
      </c>
      <c r="H1271" s="459" t="s">
        <v>2248</v>
      </c>
      <c r="I1271" s="448"/>
      <c r="J1271" s="448"/>
      <c r="K1271" s="459" t="s">
        <v>265</v>
      </c>
      <c r="L1271" s="448"/>
      <c r="M1271" s="528" t="str">
        <f t="shared" si="20"/>
        <v/>
      </c>
    </row>
    <row r="1272" spans="1:13">
      <c r="A1272" s="448" t="s">
        <v>647</v>
      </c>
      <c r="B1272" s="448" t="s">
        <v>648</v>
      </c>
      <c r="C1272" s="459" t="s">
        <v>343</v>
      </c>
      <c r="D1272" s="448"/>
      <c r="E1272" s="448" t="s">
        <v>2258</v>
      </c>
      <c r="F1272" s="448"/>
      <c r="G1272" s="984" t="s">
        <v>642</v>
      </c>
      <c r="H1272" s="459" t="s">
        <v>2248</v>
      </c>
      <c r="I1272" s="448"/>
      <c r="J1272" s="448"/>
      <c r="K1272" s="459" t="s">
        <v>265</v>
      </c>
      <c r="L1272" s="448"/>
      <c r="M1272" s="528" t="str">
        <f t="shared" si="20"/>
        <v/>
      </c>
    </row>
    <row r="1273" spans="1:13">
      <c r="A1273" s="448" t="s">
        <v>647</v>
      </c>
      <c r="B1273" s="448" t="s">
        <v>648</v>
      </c>
      <c r="C1273" s="459" t="s">
        <v>343</v>
      </c>
      <c r="D1273" s="448"/>
      <c r="E1273" s="448" t="s">
        <v>2259</v>
      </c>
      <c r="F1273" s="448"/>
      <c r="G1273" s="984" t="s">
        <v>642</v>
      </c>
      <c r="H1273" s="459" t="s">
        <v>2248</v>
      </c>
      <c r="I1273" s="448"/>
      <c r="J1273" s="448"/>
      <c r="K1273" s="459" t="s">
        <v>265</v>
      </c>
      <c r="L1273" s="448"/>
      <c r="M1273" s="528" t="str">
        <f t="shared" si="20"/>
        <v/>
      </c>
    </row>
    <row r="1274" spans="1:13">
      <c r="A1274" s="448" t="s">
        <v>647</v>
      </c>
      <c r="B1274" s="448" t="s">
        <v>648</v>
      </c>
      <c r="C1274" s="459" t="s">
        <v>343</v>
      </c>
      <c r="D1274" s="448"/>
      <c r="E1274" s="448" t="s">
        <v>2260</v>
      </c>
      <c r="F1274" s="448"/>
      <c r="G1274" s="984" t="s">
        <v>642</v>
      </c>
      <c r="H1274" s="459" t="s">
        <v>2248</v>
      </c>
      <c r="I1274" s="448"/>
      <c r="J1274" s="448"/>
      <c r="K1274" s="459" t="s">
        <v>265</v>
      </c>
      <c r="L1274" s="448"/>
      <c r="M1274" s="528" t="str">
        <f t="shared" si="20"/>
        <v/>
      </c>
    </row>
    <row r="1275" spans="1:13" ht="12.75" thickBot="1">
      <c r="A1275" s="501" t="s">
        <v>647</v>
      </c>
      <c r="B1275" s="501" t="s">
        <v>648</v>
      </c>
      <c r="C1275" s="452" t="s">
        <v>343</v>
      </c>
      <c r="D1275" s="501"/>
      <c r="E1275" s="501" t="s">
        <v>2261</v>
      </c>
      <c r="F1275" s="501"/>
      <c r="G1275" s="451" t="s">
        <v>642</v>
      </c>
      <c r="H1275" s="452" t="s">
        <v>2248</v>
      </c>
      <c r="I1275" s="501"/>
      <c r="J1275" s="501"/>
      <c r="K1275" s="452" t="s">
        <v>265</v>
      </c>
      <c r="L1275" s="501"/>
      <c r="M1275" s="528" t="str">
        <f t="shared" si="20"/>
        <v/>
      </c>
    </row>
    <row r="1276" spans="1:13" ht="12.75" thickTop="1">
      <c r="A1276" s="982" t="s">
        <v>637</v>
      </c>
      <c r="B1276" s="982" t="s">
        <v>638</v>
      </c>
      <c r="C1276" s="460" t="s">
        <v>417</v>
      </c>
      <c r="D1276" s="446" t="s">
        <v>2262</v>
      </c>
      <c r="E1276" s="446" t="s">
        <v>2263</v>
      </c>
      <c r="F1276" s="446" t="s">
        <v>417</v>
      </c>
      <c r="G1276" s="983" t="s">
        <v>642</v>
      </c>
      <c r="H1276" s="460" t="s">
        <v>2264</v>
      </c>
      <c r="I1276" s="983" t="s">
        <v>682</v>
      </c>
      <c r="J1276" s="446" t="s">
        <v>645</v>
      </c>
      <c r="K1276" s="447" t="s">
        <v>265</v>
      </c>
      <c r="L1276" s="446" t="s">
        <v>646</v>
      </c>
      <c r="M1276" s="528" t="str">
        <f t="shared" si="20"/>
        <v/>
      </c>
    </row>
    <row r="1277" spans="1:13">
      <c r="A1277" s="448" t="s">
        <v>647</v>
      </c>
      <c r="B1277" s="448" t="s">
        <v>648</v>
      </c>
      <c r="C1277" s="459" t="s">
        <v>417</v>
      </c>
      <c r="D1277" s="448"/>
      <c r="E1277" s="448" t="s">
        <v>2266</v>
      </c>
      <c r="F1277" s="448"/>
      <c r="G1277" s="984" t="s">
        <v>642</v>
      </c>
      <c r="H1277" s="459" t="s">
        <v>2264</v>
      </c>
      <c r="I1277" s="448"/>
      <c r="J1277" s="448"/>
      <c r="K1277" s="459" t="s">
        <v>265</v>
      </c>
      <c r="L1277" s="448"/>
      <c r="M1277" s="528" t="str">
        <f t="shared" si="20"/>
        <v/>
      </c>
    </row>
    <row r="1278" spans="1:13">
      <c r="A1278" s="448" t="s">
        <v>647</v>
      </c>
      <c r="B1278" s="448" t="s">
        <v>648</v>
      </c>
      <c r="C1278" s="459" t="s">
        <v>417</v>
      </c>
      <c r="D1278" s="448"/>
      <c r="E1278" s="448" t="s">
        <v>2267</v>
      </c>
      <c r="F1278" s="448"/>
      <c r="G1278" s="984" t="s">
        <v>642</v>
      </c>
      <c r="H1278" s="459" t="s">
        <v>2264</v>
      </c>
      <c r="I1278" s="448"/>
      <c r="J1278" s="448"/>
      <c r="K1278" s="459" t="s">
        <v>265</v>
      </c>
      <c r="L1278" s="448"/>
      <c r="M1278" s="528" t="str">
        <f t="shared" si="20"/>
        <v/>
      </c>
    </row>
    <row r="1279" spans="1:13">
      <c r="A1279" s="448" t="s">
        <v>647</v>
      </c>
      <c r="B1279" s="448" t="s">
        <v>648</v>
      </c>
      <c r="C1279" s="459" t="s">
        <v>417</v>
      </c>
      <c r="D1279" s="448"/>
      <c r="E1279" s="448" t="s">
        <v>2268</v>
      </c>
      <c r="F1279" s="448"/>
      <c r="G1279" s="984" t="s">
        <v>642</v>
      </c>
      <c r="H1279" s="459" t="s">
        <v>2264</v>
      </c>
      <c r="I1279" s="448"/>
      <c r="J1279" s="448"/>
      <c r="K1279" s="459" t="s">
        <v>265</v>
      </c>
      <c r="L1279" s="448"/>
      <c r="M1279" s="528" t="str">
        <f t="shared" si="20"/>
        <v/>
      </c>
    </row>
    <row r="1280" spans="1:13">
      <c r="A1280" s="448" t="s">
        <v>647</v>
      </c>
      <c r="B1280" s="448" t="s">
        <v>648</v>
      </c>
      <c r="C1280" s="459" t="s">
        <v>417</v>
      </c>
      <c r="D1280" s="448"/>
      <c r="E1280" s="448" t="s">
        <v>2269</v>
      </c>
      <c r="F1280" s="448"/>
      <c r="G1280" s="984" t="s">
        <v>642</v>
      </c>
      <c r="H1280" s="459" t="s">
        <v>2264</v>
      </c>
      <c r="I1280" s="448"/>
      <c r="J1280" s="448"/>
      <c r="K1280" s="459" t="s">
        <v>265</v>
      </c>
      <c r="L1280" s="448"/>
      <c r="M1280" s="528" t="str">
        <f t="shared" si="20"/>
        <v/>
      </c>
    </row>
    <row r="1281" spans="1:13">
      <c r="A1281" s="448" t="s">
        <v>647</v>
      </c>
      <c r="B1281" s="448" t="s">
        <v>648</v>
      </c>
      <c r="C1281" s="459" t="s">
        <v>417</v>
      </c>
      <c r="D1281" s="448"/>
      <c r="E1281" s="448" t="s">
        <v>2270</v>
      </c>
      <c r="F1281" s="448"/>
      <c r="G1281" s="984" t="s">
        <v>642</v>
      </c>
      <c r="H1281" s="459" t="s">
        <v>2264</v>
      </c>
      <c r="I1281" s="448"/>
      <c r="J1281" s="448"/>
      <c r="K1281" s="459" t="s">
        <v>265</v>
      </c>
      <c r="L1281" s="448"/>
      <c r="M1281" s="528" t="str">
        <f t="shared" si="20"/>
        <v/>
      </c>
    </row>
    <row r="1282" spans="1:13">
      <c r="A1282" s="448" t="s">
        <v>647</v>
      </c>
      <c r="B1282" s="448" t="s">
        <v>648</v>
      </c>
      <c r="C1282" s="459" t="s">
        <v>417</v>
      </c>
      <c r="D1282" s="448"/>
      <c r="E1282" s="448" t="s">
        <v>2271</v>
      </c>
      <c r="F1282" s="448"/>
      <c r="G1282" s="984" t="s">
        <v>642</v>
      </c>
      <c r="H1282" s="459" t="s">
        <v>2264</v>
      </c>
      <c r="I1282" s="448"/>
      <c r="J1282" s="448"/>
      <c r="K1282" s="459" t="s">
        <v>265</v>
      </c>
      <c r="L1282" s="448"/>
      <c r="M1282" s="528" t="str">
        <f t="shared" si="20"/>
        <v/>
      </c>
    </row>
    <row r="1283" spans="1:13">
      <c r="A1283" s="448" t="s">
        <v>647</v>
      </c>
      <c r="B1283" s="448" t="s">
        <v>648</v>
      </c>
      <c r="C1283" s="459" t="s">
        <v>417</v>
      </c>
      <c r="D1283" s="448"/>
      <c r="E1283" s="448" t="s">
        <v>2272</v>
      </c>
      <c r="F1283" s="448"/>
      <c r="G1283" s="984" t="s">
        <v>642</v>
      </c>
      <c r="H1283" s="459" t="s">
        <v>2264</v>
      </c>
      <c r="I1283" s="448"/>
      <c r="J1283" s="448"/>
      <c r="K1283" s="459" t="s">
        <v>265</v>
      </c>
      <c r="L1283" s="448"/>
      <c r="M1283" s="528" t="str">
        <f t="shared" si="20"/>
        <v/>
      </c>
    </row>
    <row r="1284" spans="1:13">
      <c r="A1284" s="448" t="s">
        <v>647</v>
      </c>
      <c r="B1284" s="448" t="s">
        <v>648</v>
      </c>
      <c r="C1284" s="459" t="s">
        <v>417</v>
      </c>
      <c r="D1284" s="448"/>
      <c r="E1284" s="448" t="s">
        <v>2273</v>
      </c>
      <c r="F1284" s="448"/>
      <c r="G1284" s="984" t="s">
        <v>642</v>
      </c>
      <c r="H1284" s="459" t="s">
        <v>2264</v>
      </c>
      <c r="I1284" s="448"/>
      <c r="J1284" s="448"/>
      <c r="K1284" s="459" t="s">
        <v>265</v>
      </c>
      <c r="L1284" s="448"/>
      <c r="M1284" s="528" t="str">
        <f t="shared" si="20"/>
        <v/>
      </c>
    </row>
    <row r="1285" spans="1:13">
      <c r="A1285" s="448" t="s">
        <v>647</v>
      </c>
      <c r="B1285" s="448" t="s">
        <v>648</v>
      </c>
      <c r="C1285" s="459" t="s">
        <v>417</v>
      </c>
      <c r="D1285" s="448"/>
      <c r="E1285" s="448" t="s">
        <v>2274</v>
      </c>
      <c r="F1285" s="448"/>
      <c r="G1285" s="984" t="s">
        <v>642</v>
      </c>
      <c r="H1285" s="459" t="s">
        <v>2264</v>
      </c>
      <c r="I1285" s="448"/>
      <c r="J1285" s="448"/>
      <c r="K1285" s="459" t="s">
        <v>265</v>
      </c>
      <c r="L1285" s="448"/>
      <c r="M1285" s="528" t="str">
        <f t="shared" ref="M1285:M1348" si="21">IF(RIGHT(TEXT(E1285,""),4)="ACT1","Remove","")</f>
        <v/>
      </c>
    </row>
    <row r="1286" spans="1:13">
      <c r="A1286" s="448" t="s">
        <v>647</v>
      </c>
      <c r="B1286" s="448" t="s">
        <v>648</v>
      </c>
      <c r="C1286" s="459" t="s">
        <v>417</v>
      </c>
      <c r="D1286" s="448"/>
      <c r="E1286" s="448" t="s">
        <v>2275</v>
      </c>
      <c r="F1286" s="448"/>
      <c r="G1286" s="984" t="s">
        <v>642</v>
      </c>
      <c r="H1286" s="459" t="s">
        <v>2264</v>
      </c>
      <c r="I1286" s="448"/>
      <c r="J1286" s="448"/>
      <c r="K1286" s="459" t="s">
        <v>265</v>
      </c>
      <c r="L1286" s="448"/>
      <c r="M1286" s="528" t="str">
        <f t="shared" si="21"/>
        <v/>
      </c>
    </row>
    <row r="1287" spans="1:13">
      <c r="A1287" s="448" t="s">
        <v>647</v>
      </c>
      <c r="B1287" s="448" t="s">
        <v>648</v>
      </c>
      <c r="C1287" s="459" t="s">
        <v>417</v>
      </c>
      <c r="D1287" s="448"/>
      <c r="E1287" s="448" t="s">
        <v>2276</v>
      </c>
      <c r="F1287" s="448"/>
      <c r="G1287" s="984" t="s">
        <v>642</v>
      </c>
      <c r="H1287" s="459" t="s">
        <v>2264</v>
      </c>
      <c r="I1287" s="448"/>
      <c r="J1287" s="448"/>
      <c r="K1287" s="459" t="s">
        <v>265</v>
      </c>
      <c r="L1287" s="448"/>
      <c r="M1287" s="528" t="str">
        <f t="shared" si="21"/>
        <v/>
      </c>
    </row>
    <row r="1288" spans="1:13" ht="12.75" thickBot="1">
      <c r="A1288" s="501" t="s">
        <v>647</v>
      </c>
      <c r="B1288" s="501" t="s">
        <v>648</v>
      </c>
      <c r="C1288" s="452" t="s">
        <v>417</v>
      </c>
      <c r="D1288" s="501"/>
      <c r="E1288" s="501" t="s">
        <v>2277</v>
      </c>
      <c r="F1288" s="501"/>
      <c r="G1288" s="451" t="s">
        <v>642</v>
      </c>
      <c r="H1288" s="452" t="s">
        <v>2264</v>
      </c>
      <c r="I1288" s="501"/>
      <c r="J1288" s="501"/>
      <c r="K1288" s="452" t="s">
        <v>265</v>
      </c>
      <c r="L1288" s="501"/>
      <c r="M1288" s="528" t="str">
        <f t="shared" si="21"/>
        <v/>
      </c>
    </row>
    <row r="1289" spans="1:13" ht="12.75" thickTop="1">
      <c r="A1289" s="455" t="s">
        <v>637</v>
      </c>
      <c r="B1289" s="987" t="s">
        <v>810</v>
      </c>
      <c r="C1289" s="455" t="s">
        <v>427</v>
      </c>
      <c r="D1289" s="455" t="s">
        <v>2278</v>
      </c>
      <c r="E1289" s="455" t="s">
        <v>2279</v>
      </c>
      <c r="F1289" s="455" t="s">
        <v>427</v>
      </c>
      <c r="G1289" s="988" t="s">
        <v>642</v>
      </c>
      <c r="H1289" s="455" t="s">
        <v>813</v>
      </c>
      <c r="I1289" s="455" t="s">
        <v>682</v>
      </c>
      <c r="J1289" s="455"/>
      <c r="K1289" s="447" t="s">
        <v>265</v>
      </c>
      <c r="L1289" s="455" t="s">
        <v>814</v>
      </c>
      <c r="M1289" s="528" t="str">
        <f t="shared" si="21"/>
        <v/>
      </c>
    </row>
    <row r="1290" spans="1:13">
      <c r="A1290" s="455" t="s">
        <v>29</v>
      </c>
      <c r="B1290" s="455" t="s">
        <v>648</v>
      </c>
      <c r="C1290" s="455" t="s">
        <v>427</v>
      </c>
      <c r="D1290" s="455"/>
      <c r="E1290" s="455" t="s">
        <v>2281</v>
      </c>
      <c r="F1290" s="455"/>
      <c r="G1290" s="988" t="s">
        <v>642</v>
      </c>
      <c r="H1290" s="455" t="s">
        <v>813</v>
      </c>
      <c r="I1290" s="455"/>
      <c r="J1290" s="455"/>
      <c r="K1290" s="459" t="s">
        <v>265</v>
      </c>
      <c r="L1290" s="455"/>
      <c r="M1290" s="528" t="str">
        <f t="shared" si="21"/>
        <v/>
      </c>
    </row>
    <row r="1291" spans="1:13">
      <c r="A1291" s="455" t="s">
        <v>29</v>
      </c>
      <c r="B1291" s="455" t="s">
        <v>648</v>
      </c>
      <c r="C1291" s="455" t="s">
        <v>427</v>
      </c>
      <c r="D1291" s="455"/>
      <c r="E1291" s="455" t="s">
        <v>2282</v>
      </c>
      <c r="F1291" s="455"/>
      <c r="G1291" s="988" t="s">
        <v>642</v>
      </c>
      <c r="H1291" s="455" t="s">
        <v>813</v>
      </c>
      <c r="I1291" s="455"/>
      <c r="J1291" s="455"/>
      <c r="K1291" s="459" t="s">
        <v>265</v>
      </c>
      <c r="L1291" s="455"/>
      <c r="M1291" s="528" t="str">
        <f t="shared" si="21"/>
        <v/>
      </c>
    </row>
    <row r="1292" spans="1:13">
      <c r="A1292" s="455" t="s">
        <v>29</v>
      </c>
      <c r="B1292" s="455" t="s">
        <v>648</v>
      </c>
      <c r="C1292" s="455" t="s">
        <v>427</v>
      </c>
      <c r="D1292" s="455"/>
      <c r="E1292" s="455" t="s">
        <v>2283</v>
      </c>
      <c r="F1292" s="455"/>
      <c r="G1292" s="988" t="s">
        <v>642</v>
      </c>
      <c r="H1292" s="455" t="s">
        <v>813</v>
      </c>
      <c r="I1292" s="455"/>
      <c r="J1292" s="455"/>
      <c r="K1292" s="459" t="s">
        <v>265</v>
      </c>
      <c r="L1292" s="455"/>
      <c r="M1292" s="528" t="str">
        <f t="shared" si="21"/>
        <v/>
      </c>
    </row>
    <row r="1293" spans="1:13">
      <c r="A1293" s="455" t="s">
        <v>29</v>
      </c>
      <c r="B1293" s="455" t="s">
        <v>648</v>
      </c>
      <c r="C1293" s="455" t="s">
        <v>427</v>
      </c>
      <c r="D1293" s="455"/>
      <c r="E1293" s="455" t="s">
        <v>2284</v>
      </c>
      <c r="F1293" s="455"/>
      <c r="G1293" s="988" t="s">
        <v>642</v>
      </c>
      <c r="H1293" s="455" t="s">
        <v>813</v>
      </c>
      <c r="I1293" s="455"/>
      <c r="J1293" s="455"/>
      <c r="K1293" s="459" t="s">
        <v>265</v>
      </c>
      <c r="L1293" s="455"/>
      <c r="M1293" s="528" t="str">
        <f t="shared" si="21"/>
        <v/>
      </c>
    </row>
    <row r="1294" spans="1:13">
      <c r="A1294" s="455" t="s">
        <v>29</v>
      </c>
      <c r="B1294" s="455" t="s">
        <v>648</v>
      </c>
      <c r="C1294" s="455" t="s">
        <v>427</v>
      </c>
      <c r="D1294" s="455"/>
      <c r="E1294" s="455" t="s">
        <v>2285</v>
      </c>
      <c r="F1294" s="455"/>
      <c r="G1294" s="988" t="s">
        <v>642</v>
      </c>
      <c r="H1294" s="455" t="s">
        <v>813</v>
      </c>
      <c r="I1294" s="455"/>
      <c r="J1294" s="455"/>
      <c r="K1294" s="459" t="s">
        <v>265</v>
      </c>
      <c r="L1294" s="455"/>
      <c r="M1294" s="528" t="str">
        <f t="shared" si="21"/>
        <v/>
      </c>
    </row>
    <row r="1295" spans="1:13">
      <c r="A1295" s="455" t="s">
        <v>29</v>
      </c>
      <c r="B1295" s="455" t="s">
        <v>648</v>
      </c>
      <c r="C1295" s="455" t="s">
        <v>427</v>
      </c>
      <c r="D1295" s="455"/>
      <c r="E1295" s="455" t="s">
        <v>2286</v>
      </c>
      <c r="F1295" s="455"/>
      <c r="G1295" s="988" t="s">
        <v>642</v>
      </c>
      <c r="H1295" s="455" t="s">
        <v>813</v>
      </c>
      <c r="I1295" s="455"/>
      <c r="J1295" s="455"/>
      <c r="K1295" s="459" t="s">
        <v>265</v>
      </c>
      <c r="L1295" s="455"/>
      <c r="M1295" s="528" t="str">
        <f t="shared" si="21"/>
        <v/>
      </c>
    </row>
    <row r="1296" spans="1:13">
      <c r="A1296" s="455" t="s">
        <v>29</v>
      </c>
      <c r="B1296" s="455" t="s">
        <v>648</v>
      </c>
      <c r="C1296" s="455" t="s">
        <v>427</v>
      </c>
      <c r="D1296" s="455"/>
      <c r="E1296" s="455" t="s">
        <v>2287</v>
      </c>
      <c r="F1296" s="455"/>
      <c r="G1296" s="988" t="s">
        <v>642</v>
      </c>
      <c r="H1296" s="455" t="s">
        <v>813</v>
      </c>
      <c r="I1296" s="455"/>
      <c r="J1296" s="455"/>
      <c r="K1296" s="459" t="s">
        <v>265</v>
      </c>
      <c r="L1296" s="455"/>
      <c r="M1296" s="528" t="str">
        <f t="shared" si="21"/>
        <v/>
      </c>
    </row>
    <row r="1297" spans="1:13">
      <c r="A1297" s="455" t="s">
        <v>29</v>
      </c>
      <c r="B1297" s="455" t="s">
        <v>648</v>
      </c>
      <c r="C1297" s="455" t="s">
        <v>427</v>
      </c>
      <c r="D1297" s="455"/>
      <c r="E1297" s="455" t="s">
        <v>2288</v>
      </c>
      <c r="F1297" s="455"/>
      <c r="G1297" s="988" t="s">
        <v>642</v>
      </c>
      <c r="H1297" s="455" t="s">
        <v>813</v>
      </c>
      <c r="I1297" s="455"/>
      <c r="J1297" s="455"/>
      <c r="K1297" s="459" t="s">
        <v>265</v>
      </c>
      <c r="L1297" s="455"/>
      <c r="M1297" s="528" t="str">
        <f t="shared" si="21"/>
        <v/>
      </c>
    </row>
    <row r="1298" spans="1:13">
      <c r="A1298" s="455" t="s">
        <v>29</v>
      </c>
      <c r="B1298" s="455" t="s">
        <v>648</v>
      </c>
      <c r="C1298" s="455" t="s">
        <v>427</v>
      </c>
      <c r="D1298" s="455"/>
      <c r="E1298" s="455" t="s">
        <v>2289</v>
      </c>
      <c r="F1298" s="455"/>
      <c r="G1298" s="988" t="s">
        <v>642</v>
      </c>
      <c r="H1298" s="455" t="s">
        <v>813</v>
      </c>
      <c r="I1298" s="455"/>
      <c r="J1298" s="455"/>
      <c r="K1298" s="459" t="s">
        <v>265</v>
      </c>
      <c r="L1298" s="455"/>
      <c r="M1298" s="528" t="str">
        <f t="shared" si="21"/>
        <v/>
      </c>
    </row>
    <row r="1299" spans="1:13">
      <c r="A1299" s="455" t="s">
        <v>29</v>
      </c>
      <c r="B1299" s="455" t="s">
        <v>648</v>
      </c>
      <c r="C1299" s="455" t="s">
        <v>427</v>
      </c>
      <c r="D1299" s="455"/>
      <c r="E1299" s="455" t="s">
        <v>2290</v>
      </c>
      <c r="F1299" s="455"/>
      <c r="G1299" s="988" t="s">
        <v>642</v>
      </c>
      <c r="H1299" s="455" t="s">
        <v>813</v>
      </c>
      <c r="I1299" s="455"/>
      <c r="J1299" s="455"/>
      <c r="K1299" s="459" t="s">
        <v>265</v>
      </c>
      <c r="L1299" s="455"/>
      <c r="M1299" s="528" t="str">
        <f t="shared" si="21"/>
        <v/>
      </c>
    </row>
    <row r="1300" spans="1:13">
      <c r="A1300" s="455" t="s">
        <v>29</v>
      </c>
      <c r="B1300" s="455" t="s">
        <v>648</v>
      </c>
      <c r="C1300" s="455" t="s">
        <v>427</v>
      </c>
      <c r="D1300" s="455"/>
      <c r="E1300" s="455" t="s">
        <v>2291</v>
      </c>
      <c r="F1300" s="455"/>
      <c r="G1300" s="988" t="s">
        <v>642</v>
      </c>
      <c r="H1300" s="455" t="s">
        <v>813</v>
      </c>
      <c r="I1300" s="455"/>
      <c r="J1300" s="455"/>
      <c r="K1300" s="459" t="s">
        <v>265</v>
      </c>
      <c r="L1300" s="455"/>
      <c r="M1300" s="528" t="str">
        <f t="shared" si="21"/>
        <v/>
      </c>
    </row>
    <row r="1301" spans="1:13" ht="12.75" thickBot="1">
      <c r="A1301" s="457" t="s">
        <v>29</v>
      </c>
      <c r="B1301" s="457" t="s">
        <v>648</v>
      </c>
      <c r="C1301" s="457" t="s">
        <v>427</v>
      </c>
      <c r="D1301" s="457"/>
      <c r="E1301" s="457" t="s">
        <v>2292</v>
      </c>
      <c r="F1301" s="457"/>
      <c r="G1301" s="458" t="s">
        <v>642</v>
      </c>
      <c r="H1301" s="457" t="s">
        <v>813</v>
      </c>
      <c r="I1301" s="457"/>
      <c r="J1301" s="457"/>
      <c r="K1301" s="452" t="s">
        <v>265</v>
      </c>
      <c r="L1301" s="457"/>
      <c r="M1301" s="528" t="str">
        <f t="shared" si="21"/>
        <v/>
      </c>
    </row>
    <row r="1302" spans="1:13" ht="12.75" thickTop="1">
      <c r="A1302" s="982" t="s">
        <v>637</v>
      </c>
      <c r="B1302" s="982" t="s">
        <v>638</v>
      </c>
      <c r="C1302" s="446" t="s">
        <v>418</v>
      </c>
      <c r="D1302" s="446" t="s">
        <v>2293</v>
      </c>
      <c r="E1302" s="446" t="s">
        <v>2294</v>
      </c>
      <c r="F1302" s="446" t="s">
        <v>2295</v>
      </c>
      <c r="G1302" s="983" t="s">
        <v>642</v>
      </c>
      <c r="H1302" s="446" t="s">
        <v>2296</v>
      </c>
      <c r="I1302" s="983" t="s">
        <v>682</v>
      </c>
      <c r="J1302" s="446" t="s">
        <v>645</v>
      </c>
      <c r="K1302" s="447" t="s">
        <v>265</v>
      </c>
      <c r="L1302" s="446" t="s">
        <v>646</v>
      </c>
      <c r="M1302" s="528" t="str">
        <f t="shared" si="21"/>
        <v/>
      </c>
    </row>
    <row r="1303" spans="1:13">
      <c r="A1303" s="448" t="s">
        <v>647</v>
      </c>
      <c r="B1303" s="448" t="s">
        <v>648</v>
      </c>
      <c r="C1303" s="459" t="s">
        <v>418</v>
      </c>
      <c r="D1303" s="448"/>
      <c r="E1303" s="448" t="s">
        <v>2298</v>
      </c>
      <c r="F1303" s="448"/>
      <c r="G1303" s="984" t="s">
        <v>642</v>
      </c>
      <c r="H1303" s="459" t="s">
        <v>2296</v>
      </c>
      <c r="I1303" s="448"/>
      <c r="J1303" s="448"/>
      <c r="K1303" s="459" t="s">
        <v>265</v>
      </c>
      <c r="L1303" s="448"/>
      <c r="M1303" s="528" t="str">
        <f t="shared" si="21"/>
        <v/>
      </c>
    </row>
    <row r="1304" spans="1:13">
      <c r="A1304" s="448" t="s">
        <v>647</v>
      </c>
      <c r="B1304" s="448" t="s">
        <v>648</v>
      </c>
      <c r="C1304" s="459" t="s">
        <v>418</v>
      </c>
      <c r="D1304" s="448"/>
      <c r="E1304" s="448" t="s">
        <v>2299</v>
      </c>
      <c r="F1304" s="448"/>
      <c r="G1304" s="984" t="s">
        <v>642</v>
      </c>
      <c r="H1304" s="459" t="s">
        <v>2296</v>
      </c>
      <c r="I1304" s="448"/>
      <c r="J1304" s="448"/>
      <c r="K1304" s="459" t="s">
        <v>265</v>
      </c>
      <c r="L1304" s="448"/>
      <c r="M1304" s="528" t="str">
        <f t="shared" si="21"/>
        <v/>
      </c>
    </row>
    <row r="1305" spans="1:13">
      <c r="A1305" s="448" t="s">
        <v>647</v>
      </c>
      <c r="B1305" s="448" t="s">
        <v>648</v>
      </c>
      <c r="C1305" s="459" t="s">
        <v>418</v>
      </c>
      <c r="D1305" s="448"/>
      <c r="E1305" s="448" t="s">
        <v>2300</v>
      </c>
      <c r="F1305" s="448"/>
      <c r="G1305" s="984" t="s">
        <v>642</v>
      </c>
      <c r="H1305" s="459" t="s">
        <v>2296</v>
      </c>
      <c r="I1305" s="448"/>
      <c r="J1305" s="448"/>
      <c r="K1305" s="459" t="s">
        <v>265</v>
      </c>
      <c r="L1305" s="448"/>
      <c r="M1305" s="528" t="str">
        <f t="shared" si="21"/>
        <v/>
      </c>
    </row>
    <row r="1306" spans="1:13">
      <c r="A1306" s="448" t="s">
        <v>647</v>
      </c>
      <c r="B1306" s="448" t="s">
        <v>648</v>
      </c>
      <c r="C1306" s="459" t="s">
        <v>418</v>
      </c>
      <c r="D1306" s="448"/>
      <c r="E1306" s="448" t="s">
        <v>2301</v>
      </c>
      <c r="F1306" s="448"/>
      <c r="G1306" s="984" t="s">
        <v>642</v>
      </c>
      <c r="H1306" s="459" t="s">
        <v>2296</v>
      </c>
      <c r="I1306" s="448"/>
      <c r="J1306" s="448"/>
      <c r="K1306" s="459" t="s">
        <v>265</v>
      </c>
      <c r="L1306" s="448"/>
      <c r="M1306" s="528" t="str">
        <f t="shared" si="21"/>
        <v/>
      </c>
    </row>
    <row r="1307" spans="1:13">
      <c r="A1307" s="448" t="s">
        <v>647</v>
      </c>
      <c r="B1307" s="448" t="s">
        <v>648</v>
      </c>
      <c r="C1307" s="459" t="s">
        <v>418</v>
      </c>
      <c r="D1307" s="448"/>
      <c r="E1307" s="448" t="s">
        <v>2302</v>
      </c>
      <c r="F1307" s="448"/>
      <c r="G1307" s="984" t="s">
        <v>642</v>
      </c>
      <c r="H1307" s="459" t="s">
        <v>2296</v>
      </c>
      <c r="I1307" s="448"/>
      <c r="J1307" s="448"/>
      <c r="K1307" s="459" t="s">
        <v>265</v>
      </c>
      <c r="L1307" s="448"/>
      <c r="M1307" s="528" t="str">
        <f t="shared" si="21"/>
        <v/>
      </c>
    </row>
    <row r="1308" spans="1:13">
      <c r="A1308" s="448" t="s">
        <v>647</v>
      </c>
      <c r="B1308" s="448" t="s">
        <v>648</v>
      </c>
      <c r="C1308" s="459" t="s">
        <v>418</v>
      </c>
      <c r="D1308" s="448"/>
      <c r="E1308" s="448" t="s">
        <v>2303</v>
      </c>
      <c r="F1308" s="448"/>
      <c r="G1308" s="984" t="s">
        <v>642</v>
      </c>
      <c r="H1308" s="459" t="s">
        <v>2296</v>
      </c>
      <c r="I1308" s="448"/>
      <c r="J1308" s="448"/>
      <c r="K1308" s="459" t="s">
        <v>265</v>
      </c>
      <c r="L1308" s="448"/>
      <c r="M1308" s="528" t="str">
        <f t="shared" si="21"/>
        <v/>
      </c>
    </row>
    <row r="1309" spans="1:13">
      <c r="A1309" s="448" t="s">
        <v>647</v>
      </c>
      <c r="B1309" s="448" t="s">
        <v>648</v>
      </c>
      <c r="C1309" s="459" t="s">
        <v>418</v>
      </c>
      <c r="D1309" s="448"/>
      <c r="E1309" s="448" t="s">
        <v>2304</v>
      </c>
      <c r="F1309" s="448"/>
      <c r="G1309" s="984" t="s">
        <v>642</v>
      </c>
      <c r="H1309" s="459" t="s">
        <v>2296</v>
      </c>
      <c r="I1309" s="448"/>
      <c r="J1309" s="448"/>
      <c r="K1309" s="459" t="s">
        <v>265</v>
      </c>
      <c r="L1309" s="448"/>
      <c r="M1309" s="528" t="str">
        <f t="shared" si="21"/>
        <v/>
      </c>
    </row>
    <row r="1310" spans="1:13">
      <c r="A1310" s="448" t="s">
        <v>647</v>
      </c>
      <c r="B1310" s="448" t="s">
        <v>648</v>
      </c>
      <c r="C1310" s="459" t="s">
        <v>418</v>
      </c>
      <c r="D1310" s="448"/>
      <c r="E1310" s="448" t="s">
        <v>2305</v>
      </c>
      <c r="F1310" s="448"/>
      <c r="G1310" s="984" t="s">
        <v>642</v>
      </c>
      <c r="H1310" s="459" t="s">
        <v>2296</v>
      </c>
      <c r="I1310" s="448"/>
      <c r="J1310" s="448"/>
      <c r="K1310" s="459" t="s">
        <v>265</v>
      </c>
      <c r="L1310" s="448"/>
      <c r="M1310" s="528" t="str">
        <f t="shared" si="21"/>
        <v/>
      </c>
    </row>
    <row r="1311" spans="1:13">
      <c r="A1311" s="448" t="s">
        <v>647</v>
      </c>
      <c r="B1311" s="448" t="s">
        <v>648</v>
      </c>
      <c r="C1311" s="459" t="s">
        <v>418</v>
      </c>
      <c r="D1311" s="448"/>
      <c r="E1311" s="448" t="s">
        <v>2306</v>
      </c>
      <c r="F1311" s="448"/>
      <c r="G1311" s="984" t="s">
        <v>642</v>
      </c>
      <c r="H1311" s="459" t="s">
        <v>2296</v>
      </c>
      <c r="I1311" s="448"/>
      <c r="J1311" s="448"/>
      <c r="K1311" s="459" t="s">
        <v>265</v>
      </c>
      <c r="L1311" s="448"/>
      <c r="M1311" s="528" t="str">
        <f t="shared" si="21"/>
        <v/>
      </c>
    </row>
    <row r="1312" spans="1:13">
      <c r="A1312" s="448" t="s">
        <v>647</v>
      </c>
      <c r="B1312" s="448" t="s">
        <v>648</v>
      </c>
      <c r="C1312" s="459" t="s">
        <v>418</v>
      </c>
      <c r="D1312" s="448"/>
      <c r="E1312" s="448" t="s">
        <v>2307</v>
      </c>
      <c r="F1312" s="448"/>
      <c r="G1312" s="984" t="s">
        <v>642</v>
      </c>
      <c r="H1312" s="459" t="s">
        <v>2296</v>
      </c>
      <c r="I1312" s="448"/>
      <c r="J1312" s="448"/>
      <c r="K1312" s="459" t="s">
        <v>265</v>
      </c>
      <c r="L1312" s="448"/>
      <c r="M1312" s="528" t="str">
        <f t="shared" si="21"/>
        <v/>
      </c>
    </row>
    <row r="1313" spans="1:13">
      <c r="A1313" s="448" t="s">
        <v>647</v>
      </c>
      <c r="B1313" s="448" t="s">
        <v>648</v>
      </c>
      <c r="C1313" s="459" t="s">
        <v>418</v>
      </c>
      <c r="D1313" s="448"/>
      <c r="E1313" s="448" t="s">
        <v>2308</v>
      </c>
      <c r="F1313" s="448"/>
      <c r="G1313" s="984" t="s">
        <v>642</v>
      </c>
      <c r="H1313" s="459" t="s">
        <v>2296</v>
      </c>
      <c r="I1313" s="448"/>
      <c r="J1313" s="448"/>
      <c r="K1313" s="459" t="s">
        <v>265</v>
      </c>
      <c r="L1313" s="448"/>
      <c r="M1313" s="528" t="str">
        <f t="shared" si="21"/>
        <v/>
      </c>
    </row>
    <row r="1314" spans="1:13" ht="12.75" thickBot="1">
      <c r="A1314" s="501" t="s">
        <v>647</v>
      </c>
      <c r="B1314" s="501" t="s">
        <v>648</v>
      </c>
      <c r="C1314" s="452" t="s">
        <v>418</v>
      </c>
      <c r="D1314" s="501"/>
      <c r="E1314" s="501" t="s">
        <v>2309</v>
      </c>
      <c r="F1314" s="501"/>
      <c r="G1314" s="451" t="s">
        <v>642</v>
      </c>
      <c r="H1314" s="452" t="s">
        <v>2296</v>
      </c>
      <c r="I1314" s="501"/>
      <c r="J1314" s="501"/>
      <c r="K1314" s="452" t="s">
        <v>265</v>
      </c>
      <c r="L1314" s="501"/>
      <c r="M1314" s="528" t="str">
        <f t="shared" si="21"/>
        <v/>
      </c>
    </row>
    <row r="1315" spans="1:13" ht="12.75" thickTop="1">
      <c r="A1315" s="982" t="s">
        <v>637</v>
      </c>
      <c r="B1315" s="982" t="s">
        <v>638</v>
      </c>
      <c r="C1315" s="460" t="s">
        <v>63</v>
      </c>
      <c r="D1315" s="446" t="s">
        <v>2310</v>
      </c>
      <c r="E1315" s="446" t="s">
        <v>2311</v>
      </c>
      <c r="F1315" s="446" t="s">
        <v>63</v>
      </c>
      <c r="G1315" s="983" t="s">
        <v>642</v>
      </c>
      <c r="H1315" s="460" t="s">
        <v>2312</v>
      </c>
      <c r="I1315" s="983" t="s">
        <v>682</v>
      </c>
      <c r="J1315" s="446" t="s">
        <v>645</v>
      </c>
      <c r="K1315" s="447" t="s">
        <v>265</v>
      </c>
      <c r="L1315" s="446" t="s">
        <v>646</v>
      </c>
      <c r="M1315" s="528" t="str">
        <f t="shared" si="21"/>
        <v/>
      </c>
    </row>
    <row r="1316" spans="1:13">
      <c r="A1316" s="448" t="s">
        <v>647</v>
      </c>
      <c r="B1316" s="448" t="s">
        <v>648</v>
      </c>
      <c r="C1316" s="459" t="s">
        <v>63</v>
      </c>
      <c r="D1316" s="448"/>
      <c r="E1316" s="448" t="s">
        <v>2314</v>
      </c>
      <c r="F1316" s="448"/>
      <c r="G1316" s="984" t="s">
        <v>642</v>
      </c>
      <c r="H1316" s="459" t="s">
        <v>2312</v>
      </c>
      <c r="I1316" s="448"/>
      <c r="J1316" s="448"/>
      <c r="K1316" s="459" t="s">
        <v>265</v>
      </c>
      <c r="L1316" s="448"/>
      <c r="M1316" s="528" t="str">
        <f t="shared" si="21"/>
        <v/>
      </c>
    </row>
    <row r="1317" spans="1:13">
      <c r="A1317" s="448" t="s">
        <v>647</v>
      </c>
      <c r="B1317" s="448" t="s">
        <v>648</v>
      </c>
      <c r="C1317" s="459" t="s">
        <v>63</v>
      </c>
      <c r="D1317" s="448"/>
      <c r="E1317" s="448" t="s">
        <v>2315</v>
      </c>
      <c r="F1317" s="448"/>
      <c r="G1317" s="984" t="s">
        <v>642</v>
      </c>
      <c r="H1317" s="459" t="s">
        <v>2312</v>
      </c>
      <c r="I1317" s="448"/>
      <c r="J1317" s="448"/>
      <c r="K1317" s="459" t="s">
        <v>265</v>
      </c>
      <c r="L1317" s="448"/>
      <c r="M1317" s="528" t="str">
        <f t="shared" si="21"/>
        <v/>
      </c>
    </row>
    <row r="1318" spans="1:13">
      <c r="A1318" s="448" t="s">
        <v>647</v>
      </c>
      <c r="B1318" s="448" t="s">
        <v>648</v>
      </c>
      <c r="C1318" s="459" t="s">
        <v>63</v>
      </c>
      <c r="D1318" s="448"/>
      <c r="E1318" s="448" t="s">
        <v>2316</v>
      </c>
      <c r="F1318" s="448"/>
      <c r="G1318" s="984" t="s">
        <v>642</v>
      </c>
      <c r="H1318" s="459" t="s">
        <v>2312</v>
      </c>
      <c r="I1318" s="448"/>
      <c r="J1318" s="448"/>
      <c r="K1318" s="459" t="s">
        <v>265</v>
      </c>
      <c r="L1318" s="448"/>
      <c r="M1318" s="528" t="str">
        <f t="shared" si="21"/>
        <v/>
      </c>
    </row>
    <row r="1319" spans="1:13">
      <c r="A1319" s="448" t="s">
        <v>647</v>
      </c>
      <c r="B1319" s="448" t="s">
        <v>648</v>
      </c>
      <c r="C1319" s="459" t="s">
        <v>63</v>
      </c>
      <c r="D1319" s="448"/>
      <c r="E1319" s="448" t="s">
        <v>2317</v>
      </c>
      <c r="F1319" s="448"/>
      <c r="G1319" s="984" t="s">
        <v>642</v>
      </c>
      <c r="H1319" s="459" t="s">
        <v>2312</v>
      </c>
      <c r="I1319" s="448"/>
      <c r="J1319" s="448"/>
      <c r="K1319" s="459" t="s">
        <v>265</v>
      </c>
      <c r="L1319" s="448"/>
      <c r="M1319" s="528" t="str">
        <f t="shared" si="21"/>
        <v/>
      </c>
    </row>
    <row r="1320" spans="1:13">
      <c r="A1320" s="448" t="s">
        <v>647</v>
      </c>
      <c r="B1320" s="448" t="s">
        <v>648</v>
      </c>
      <c r="C1320" s="459" t="s">
        <v>63</v>
      </c>
      <c r="D1320" s="448"/>
      <c r="E1320" s="448" t="s">
        <v>2318</v>
      </c>
      <c r="F1320" s="448"/>
      <c r="G1320" s="984" t="s">
        <v>642</v>
      </c>
      <c r="H1320" s="459" t="s">
        <v>2312</v>
      </c>
      <c r="I1320" s="448"/>
      <c r="J1320" s="448"/>
      <c r="K1320" s="459" t="s">
        <v>265</v>
      </c>
      <c r="L1320" s="448"/>
      <c r="M1320" s="528" t="str">
        <f t="shared" si="21"/>
        <v/>
      </c>
    </row>
    <row r="1321" spans="1:13">
      <c r="A1321" s="448" t="s">
        <v>647</v>
      </c>
      <c r="B1321" s="448" t="s">
        <v>648</v>
      </c>
      <c r="C1321" s="459" t="s">
        <v>63</v>
      </c>
      <c r="D1321" s="448"/>
      <c r="E1321" s="448" t="s">
        <v>2319</v>
      </c>
      <c r="F1321" s="448"/>
      <c r="G1321" s="984" t="s">
        <v>642</v>
      </c>
      <c r="H1321" s="459" t="s">
        <v>2312</v>
      </c>
      <c r="I1321" s="448"/>
      <c r="J1321" s="448"/>
      <c r="K1321" s="459" t="s">
        <v>265</v>
      </c>
      <c r="L1321" s="448"/>
      <c r="M1321" s="528" t="str">
        <f t="shared" si="21"/>
        <v/>
      </c>
    </row>
    <row r="1322" spans="1:13">
      <c r="A1322" s="448" t="s">
        <v>647</v>
      </c>
      <c r="B1322" s="448" t="s">
        <v>648</v>
      </c>
      <c r="C1322" s="459" t="s">
        <v>63</v>
      </c>
      <c r="D1322" s="448"/>
      <c r="E1322" s="448" t="s">
        <v>2320</v>
      </c>
      <c r="F1322" s="448"/>
      <c r="G1322" s="984" t="s">
        <v>642</v>
      </c>
      <c r="H1322" s="459" t="s">
        <v>2312</v>
      </c>
      <c r="I1322" s="448"/>
      <c r="J1322" s="448"/>
      <c r="K1322" s="459" t="s">
        <v>265</v>
      </c>
      <c r="L1322" s="448"/>
      <c r="M1322" s="528" t="str">
        <f t="shared" si="21"/>
        <v/>
      </c>
    </row>
    <row r="1323" spans="1:13">
      <c r="A1323" s="448" t="s">
        <v>647</v>
      </c>
      <c r="B1323" s="448" t="s">
        <v>648</v>
      </c>
      <c r="C1323" s="459" t="s">
        <v>63</v>
      </c>
      <c r="D1323" s="448"/>
      <c r="E1323" s="448" t="s">
        <v>2321</v>
      </c>
      <c r="F1323" s="448"/>
      <c r="G1323" s="984" t="s">
        <v>642</v>
      </c>
      <c r="H1323" s="459" t="s">
        <v>2312</v>
      </c>
      <c r="I1323" s="448"/>
      <c r="J1323" s="448"/>
      <c r="K1323" s="459" t="s">
        <v>265</v>
      </c>
      <c r="L1323" s="448"/>
      <c r="M1323" s="528" t="str">
        <f t="shared" si="21"/>
        <v/>
      </c>
    </row>
    <row r="1324" spans="1:13">
      <c r="A1324" s="448" t="s">
        <v>647</v>
      </c>
      <c r="B1324" s="448" t="s">
        <v>648</v>
      </c>
      <c r="C1324" s="459" t="s">
        <v>63</v>
      </c>
      <c r="D1324" s="448"/>
      <c r="E1324" s="448" t="s">
        <v>2322</v>
      </c>
      <c r="F1324" s="448"/>
      <c r="G1324" s="984" t="s">
        <v>642</v>
      </c>
      <c r="H1324" s="459" t="s">
        <v>2312</v>
      </c>
      <c r="I1324" s="448"/>
      <c r="J1324" s="448"/>
      <c r="K1324" s="459" t="s">
        <v>265</v>
      </c>
      <c r="L1324" s="448"/>
      <c r="M1324" s="528" t="str">
        <f t="shared" si="21"/>
        <v/>
      </c>
    </row>
    <row r="1325" spans="1:13">
      <c r="A1325" s="448" t="s">
        <v>647</v>
      </c>
      <c r="B1325" s="448" t="s">
        <v>648</v>
      </c>
      <c r="C1325" s="459" t="s">
        <v>63</v>
      </c>
      <c r="D1325" s="448"/>
      <c r="E1325" s="448" t="s">
        <v>2323</v>
      </c>
      <c r="F1325" s="448"/>
      <c r="G1325" s="984" t="s">
        <v>642</v>
      </c>
      <c r="H1325" s="459" t="s">
        <v>2312</v>
      </c>
      <c r="I1325" s="448"/>
      <c r="J1325" s="448"/>
      <c r="K1325" s="459" t="s">
        <v>265</v>
      </c>
      <c r="L1325" s="448"/>
      <c r="M1325" s="528" t="str">
        <f t="shared" si="21"/>
        <v/>
      </c>
    </row>
    <row r="1326" spans="1:13">
      <c r="A1326" s="448" t="s">
        <v>647</v>
      </c>
      <c r="B1326" s="448" t="s">
        <v>648</v>
      </c>
      <c r="C1326" s="459" t="s">
        <v>63</v>
      </c>
      <c r="D1326" s="448"/>
      <c r="E1326" s="448" t="s">
        <v>2324</v>
      </c>
      <c r="F1326" s="448"/>
      <c r="G1326" s="984" t="s">
        <v>642</v>
      </c>
      <c r="H1326" s="459" t="s">
        <v>2312</v>
      </c>
      <c r="I1326" s="448"/>
      <c r="J1326" s="448"/>
      <c r="K1326" s="459" t="s">
        <v>265</v>
      </c>
      <c r="L1326" s="448"/>
      <c r="M1326" s="528" t="str">
        <f t="shared" si="21"/>
        <v/>
      </c>
    </row>
    <row r="1327" spans="1:13" ht="12.75" thickBot="1">
      <c r="A1327" s="501" t="s">
        <v>647</v>
      </c>
      <c r="B1327" s="501" t="s">
        <v>648</v>
      </c>
      <c r="C1327" s="452" t="s">
        <v>63</v>
      </c>
      <c r="D1327" s="501"/>
      <c r="E1327" s="501" t="s">
        <v>2325</v>
      </c>
      <c r="F1327" s="501"/>
      <c r="G1327" s="451" t="s">
        <v>642</v>
      </c>
      <c r="H1327" s="452" t="s">
        <v>2312</v>
      </c>
      <c r="I1327" s="501"/>
      <c r="J1327" s="501"/>
      <c r="K1327" s="452" t="s">
        <v>265</v>
      </c>
      <c r="L1327" s="501"/>
      <c r="M1327" s="528" t="str">
        <f t="shared" si="21"/>
        <v/>
      </c>
    </row>
    <row r="1328" spans="1:13" ht="12.75" thickTop="1">
      <c r="A1328" s="982" t="s">
        <v>637</v>
      </c>
      <c r="B1328" s="982" t="s">
        <v>638</v>
      </c>
      <c r="C1328" s="460" t="s">
        <v>64</v>
      </c>
      <c r="D1328" s="446" t="s">
        <v>2326</v>
      </c>
      <c r="E1328" s="446" t="s">
        <v>2327</v>
      </c>
      <c r="F1328" s="446" t="s">
        <v>64</v>
      </c>
      <c r="G1328" s="983" t="s">
        <v>642</v>
      </c>
      <c r="H1328" s="460" t="s">
        <v>2328</v>
      </c>
      <c r="I1328" s="983" t="s">
        <v>682</v>
      </c>
      <c r="J1328" s="446" t="s">
        <v>645</v>
      </c>
      <c r="K1328" s="447" t="s">
        <v>265</v>
      </c>
      <c r="L1328" s="446" t="s">
        <v>646</v>
      </c>
      <c r="M1328" s="528" t="str">
        <f t="shared" si="21"/>
        <v/>
      </c>
    </row>
    <row r="1329" spans="1:13">
      <c r="A1329" s="448" t="s">
        <v>647</v>
      </c>
      <c r="B1329" s="448" t="s">
        <v>648</v>
      </c>
      <c r="C1329" s="459" t="s">
        <v>64</v>
      </c>
      <c r="D1329" s="448"/>
      <c r="E1329" s="448" t="s">
        <v>2330</v>
      </c>
      <c r="F1329" s="448"/>
      <c r="G1329" s="984" t="s">
        <v>642</v>
      </c>
      <c r="H1329" s="459" t="s">
        <v>2328</v>
      </c>
      <c r="I1329" s="448"/>
      <c r="J1329" s="448"/>
      <c r="K1329" s="459" t="s">
        <v>265</v>
      </c>
      <c r="L1329" s="448"/>
      <c r="M1329" s="528" t="str">
        <f t="shared" si="21"/>
        <v/>
      </c>
    </row>
    <row r="1330" spans="1:13">
      <c r="A1330" s="448" t="s">
        <v>647</v>
      </c>
      <c r="B1330" s="448" t="s">
        <v>648</v>
      </c>
      <c r="C1330" s="459" t="s">
        <v>64</v>
      </c>
      <c r="D1330" s="448"/>
      <c r="E1330" s="448" t="s">
        <v>2331</v>
      </c>
      <c r="F1330" s="448"/>
      <c r="G1330" s="984" t="s">
        <v>642</v>
      </c>
      <c r="H1330" s="459" t="s">
        <v>2328</v>
      </c>
      <c r="I1330" s="448"/>
      <c r="J1330" s="448"/>
      <c r="K1330" s="459" t="s">
        <v>265</v>
      </c>
      <c r="L1330" s="448"/>
      <c r="M1330" s="528" t="str">
        <f t="shared" si="21"/>
        <v/>
      </c>
    </row>
    <row r="1331" spans="1:13">
      <c r="A1331" s="448" t="s">
        <v>647</v>
      </c>
      <c r="B1331" s="448" t="s">
        <v>648</v>
      </c>
      <c r="C1331" s="459" t="s">
        <v>64</v>
      </c>
      <c r="D1331" s="448"/>
      <c r="E1331" s="448" t="s">
        <v>2332</v>
      </c>
      <c r="F1331" s="448"/>
      <c r="G1331" s="984" t="s">
        <v>642</v>
      </c>
      <c r="H1331" s="459" t="s">
        <v>2328</v>
      </c>
      <c r="I1331" s="448"/>
      <c r="J1331" s="448"/>
      <c r="K1331" s="459" t="s">
        <v>265</v>
      </c>
      <c r="L1331" s="448"/>
      <c r="M1331" s="528" t="str">
        <f t="shared" si="21"/>
        <v/>
      </c>
    </row>
    <row r="1332" spans="1:13">
      <c r="A1332" s="448" t="s">
        <v>647</v>
      </c>
      <c r="B1332" s="448" t="s">
        <v>648</v>
      </c>
      <c r="C1332" s="459" t="s">
        <v>64</v>
      </c>
      <c r="D1332" s="448"/>
      <c r="E1332" s="448" t="s">
        <v>2333</v>
      </c>
      <c r="F1332" s="448"/>
      <c r="G1332" s="984" t="s">
        <v>642</v>
      </c>
      <c r="H1332" s="459" t="s">
        <v>2328</v>
      </c>
      <c r="I1332" s="448"/>
      <c r="J1332" s="448"/>
      <c r="K1332" s="459" t="s">
        <v>265</v>
      </c>
      <c r="L1332" s="448"/>
      <c r="M1332" s="528" t="str">
        <f t="shared" si="21"/>
        <v/>
      </c>
    </row>
    <row r="1333" spans="1:13">
      <c r="A1333" s="448" t="s">
        <v>647</v>
      </c>
      <c r="B1333" s="448" t="s">
        <v>648</v>
      </c>
      <c r="C1333" s="459" t="s">
        <v>64</v>
      </c>
      <c r="D1333" s="448"/>
      <c r="E1333" s="448" t="s">
        <v>2334</v>
      </c>
      <c r="F1333" s="448"/>
      <c r="G1333" s="984" t="s">
        <v>642</v>
      </c>
      <c r="H1333" s="459" t="s">
        <v>2328</v>
      </c>
      <c r="I1333" s="448"/>
      <c r="J1333" s="448"/>
      <c r="K1333" s="459" t="s">
        <v>265</v>
      </c>
      <c r="L1333" s="448"/>
      <c r="M1333" s="528" t="str">
        <f t="shared" si="21"/>
        <v/>
      </c>
    </row>
    <row r="1334" spans="1:13">
      <c r="A1334" s="448" t="s">
        <v>647</v>
      </c>
      <c r="B1334" s="448" t="s">
        <v>648</v>
      </c>
      <c r="C1334" s="459" t="s">
        <v>64</v>
      </c>
      <c r="D1334" s="448"/>
      <c r="E1334" s="448" t="s">
        <v>2335</v>
      </c>
      <c r="F1334" s="448"/>
      <c r="G1334" s="984" t="s">
        <v>642</v>
      </c>
      <c r="H1334" s="459" t="s">
        <v>2328</v>
      </c>
      <c r="I1334" s="448"/>
      <c r="J1334" s="448"/>
      <c r="K1334" s="459" t="s">
        <v>265</v>
      </c>
      <c r="L1334" s="448"/>
      <c r="M1334" s="528" t="str">
        <f t="shared" si="21"/>
        <v/>
      </c>
    </row>
    <row r="1335" spans="1:13">
      <c r="A1335" s="448" t="s">
        <v>647</v>
      </c>
      <c r="B1335" s="448" t="s">
        <v>648</v>
      </c>
      <c r="C1335" s="459" t="s">
        <v>64</v>
      </c>
      <c r="D1335" s="448"/>
      <c r="E1335" s="448" t="s">
        <v>2336</v>
      </c>
      <c r="F1335" s="448"/>
      <c r="G1335" s="984" t="s">
        <v>642</v>
      </c>
      <c r="H1335" s="459" t="s">
        <v>2328</v>
      </c>
      <c r="I1335" s="448"/>
      <c r="J1335" s="448"/>
      <c r="K1335" s="459" t="s">
        <v>265</v>
      </c>
      <c r="L1335" s="448"/>
      <c r="M1335" s="528" t="str">
        <f t="shared" si="21"/>
        <v/>
      </c>
    </row>
    <row r="1336" spans="1:13">
      <c r="A1336" s="448" t="s">
        <v>647</v>
      </c>
      <c r="B1336" s="448" t="s">
        <v>648</v>
      </c>
      <c r="C1336" s="459" t="s">
        <v>64</v>
      </c>
      <c r="D1336" s="448"/>
      <c r="E1336" s="448" t="s">
        <v>2337</v>
      </c>
      <c r="F1336" s="448"/>
      <c r="G1336" s="984" t="s">
        <v>642</v>
      </c>
      <c r="H1336" s="459" t="s">
        <v>2328</v>
      </c>
      <c r="I1336" s="448"/>
      <c r="J1336" s="448"/>
      <c r="K1336" s="459" t="s">
        <v>265</v>
      </c>
      <c r="L1336" s="448"/>
      <c r="M1336" s="528" t="str">
        <f t="shared" si="21"/>
        <v/>
      </c>
    </row>
    <row r="1337" spans="1:13">
      <c r="A1337" s="448" t="s">
        <v>647</v>
      </c>
      <c r="B1337" s="448" t="s">
        <v>648</v>
      </c>
      <c r="C1337" s="459" t="s">
        <v>64</v>
      </c>
      <c r="D1337" s="448"/>
      <c r="E1337" s="448" t="s">
        <v>2338</v>
      </c>
      <c r="F1337" s="448"/>
      <c r="G1337" s="984" t="s">
        <v>642</v>
      </c>
      <c r="H1337" s="459" t="s">
        <v>2328</v>
      </c>
      <c r="I1337" s="448"/>
      <c r="J1337" s="448"/>
      <c r="K1337" s="459" t="s">
        <v>265</v>
      </c>
      <c r="L1337" s="448"/>
      <c r="M1337" s="528" t="str">
        <f t="shared" si="21"/>
        <v/>
      </c>
    </row>
    <row r="1338" spans="1:13">
      <c r="A1338" s="448" t="s">
        <v>647</v>
      </c>
      <c r="B1338" s="448" t="s">
        <v>648</v>
      </c>
      <c r="C1338" s="459" t="s">
        <v>64</v>
      </c>
      <c r="D1338" s="448"/>
      <c r="E1338" s="448" t="s">
        <v>2339</v>
      </c>
      <c r="F1338" s="448"/>
      <c r="G1338" s="984" t="s">
        <v>642</v>
      </c>
      <c r="H1338" s="459" t="s">
        <v>2328</v>
      </c>
      <c r="I1338" s="448"/>
      <c r="J1338" s="448"/>
      <c r="K1338" s="459" t="s">
        <v>265</v>
      </c>
      <c r="L1338" s="448"/>
      <c r="M1338" s="528" t="str">
        <f t="shared" si="21"/>
        <v/>
      </c>
    </row>
    <row r="1339" spans="1:13">
      <c r="A1339" s="448" t="s">
        <v>647</v>
      </c>
      <c r="B1339" s="448" t="s">
        <v>648</v>
      </c>
      <c r="C1339" s="459" t="s">
        <v>64</v>
      </c>
      <c r="D1339" s="448"/>
      <c r="E1339" s="448" t="s">
        <v>2340</v>
      </c>
      <c r="F1339" s="448"/>
      <c r="G1339" s="984" t="s">
        <v>642</v>
      </c>
      <c r="H1339" s="459" t="s">
        <v>2328</v>
      </c>
      <c r="I1339" s="448"/>
      <c r="J1339" s="448"/>
      <c r="K1339" s="459" t="s">
        <v>265</v>
      </c>
      <c r="L1339" s="448"/>
      <c r="M1339" s="528" t="str">
        <f t="shared" si="21"/>
        <v/>
      </c>
    </row>
    <row r="1340" spans="1:13" ht="12.75" thickBot="1">
      <c r="A1340" s="501" t="s">
        <v>647</v>
      </c>
      <c r="B1340" s="501" t="s">
        <v>648</v>
      </c>
      <c r="C1340" s="452" t="s">
        <v>64</v>
      </c>
      <c r="D1340" s="501"/>
      <c r="E1340" s="501" t="s">
        <v>2341</v>
      </c>
      <c r="F1340" s="501"/>
      <c r="G1340" s="451" t="s">
        <v>642</v>
      </c>
      <c r="H1340" s="452" t="s">
        <v>2328</v>
      </c>
      <c r="I1340" s="501"/>
      <c r="J1340" s="501"/>
      <c r="K1340" s="452" t="s">
        <v>265</v>
      </c>
      <c r="L1340" s="501"/>
      <c r="M1340" s="528" t="str">
        <f t="shared" si="21"/>
        <v/>
      </c>
    </row>
    <row r="1341" spans="1:13" ht="12.75" thickTop="1">
      <c r="A1341" s="982" t="s">
        <v>637</v>
      </c>
      <c r="B1341" s="982" t="s">
        <v>638</v>
      </c>
      <c r="C1341" s="446" t="s">
        <v>342</v>
      </c>
      <c r="D1341" s="446" t="s">
        <v>2342</v>
      </c>
      <c r="E1341" s="446" t="s">
        <v>2343</v>
      </c>
      <c r="F1341" s="446" t="s">
        <v>342</v>
      </c>
      <c r="G1341" s="983" t="s">
        <v>642</v>
      </c>
      <c r="H1341" s="460" t="s">
        <v>2344</v>
      </c>
      <c r="I1341" s="983" t="s">
        <v>682</v>
      </c>
      <c r="J1341" s="446" t="s">
        <v>645</v>
      </c>
      <c r="K1341" s="447" t="s">
        <v>265</v>
      </c>
      <c r="L1341" s="446" t="s">
        <v>646</v>
      </c>
      <c r="M1341" s="528" t="str">
        <f t="shared" si="21"/>
        <v/>
      </c>
    </row>
    <row r="1342" spans="1:13">
      <c r="A1342" s="448" t="s">
        <v>647</v>
      </c>
      <c r="B1342" s="448" t="s">
        <v>648</v>
      </c>
      <c r="C1342" s="459" t="s">
        <v>342</v>
      </c>
      <c r="D1342" s="448"/>
      <c r="E1342" s="448" t="s">
        <v>2346</v>
      </c>
      <c r="F1342" s="448"/>
      <c r="G1342" s="984" t="s">
        <v>642</v>
      </c>
      <c r="H1342" s="459" t="s">
        <v>2344</v>
      </c>
      <c r="I1342" s="448"/>
      <c r="J1342" s="448"/>
      <c r="K1342" s="459" t="s">
        <v>265</v>
      </c>
      <c r="L1342" s="448"/>
      <c r="M1342" s="528" t="str">
        <f t="shared" si="21"/>
        <v/>
      </c>
    </row>
    <row r="1343" spans="1:13">
      <c r="A1343" s="448" t="s">
        <v>647</v>
      </c>
      <c r="B1343" s="448" t="s">
        <v>648</v>
      </c>
      <c r="C1343" s="459" t="s">
        <v>342</v>
      </c>
      <c r="D1343" s="448"/>
      <c r="E1343" s="448" t="s">
        <v>2347</v>
      </c>
      <c r="F1343" s="448"/>
      <c r="G1343" s="984" t="s">
        <v>642</v>
      </c>
      <c r="H1343" s="459" t="s">
        <v>2344</v>
      </c>
      <c r="I1343" s="448"/>
      <c r="J1343" s="448"/>
      <c r="K1343" s="459" t="s">
        <v>265</v>
      </c>
      <c r="L1343" s="448"/>
      <c r="M1343" s="528" t="str">
        <f t="shared" si="21"/>
        <v/>
      </c>
    </row>
    <row r="1344" spans="1:13">
      <c r="A1344" s="448" t="s">
        <v>647</v>
      </c>
      <c r="B1344" s="448" t="s">
        <v>648</v>
      </c>
      <c r="C1344" s="459" t="s">
        <v>342</v>
      </c>
      <c r="D1344" s="448"/>
      <c r="E1344" s="448" t="s">
        <v>2348</v>
      </c>
      <c r="F1344" s="448"/>
      <c r="G1344" s="984" t="s">
        <v>642</v>
      </c>
      <c r="H1344" s="459" t="s">
        <v>2344</v>
      </c>
      <c r="I1344" s="448"/>
      <c r="J1344" s="448"/>
      <c r="K1344" s="459" t="s">
        <v>265</v>
      </c>
      <c r="L1344" s="448"/>
      <c r="M1344" s="528" t="str">
        <f t="shared" si="21"/>
        <v/>
      </c>
    </row>
    <row r="1345" spans="1:13">
      <c r="A1345" s="448" t="s">
        <v>647</v>
      </c>
      <c r="B1345" s="448" t="s">
        <v>648</v>
      </c>
      <c r="C1345" s="459" t="s">
        <v>342</v>
      </c>
      <c r="D1345" s="448"/>
      <c r="E1345" s="448" t="s">
        <v>2349</v>
      </c>
      <c r="F1345" s="448"/>
      <c r="G1345" s="984" t="s">
        <v>642</v>
      </c>
      <c r="H1345" s="459" t="s">
        <v>2344</v>
      </c>
      <c r="I1345" s="448"/>
      <c r="J1345" s="448"/>
      <c r="K1345" s="459" t="s">
        <v>265</v>
      </c>
      <c r="L1345" s="448"/>
      <c r="M1345" s="528" t="str">
        <f t="shared" si="21"/>
        <v/>
      </c>
    </row>
    <row r="1346" spans="1:13">
      <c r="A1346" s="448" t="s">
        <v>647</v>
      </c>
      <c r="B1346" s="448" t="s">
        <v>648</v>
      </c>
      <c r="C1346" s="459" t="s">
        <v>342</v>
      </c>
      <c r="D1346" s="448"/>
      <c r="E1346" s="448" t="s">
        <v>2350</v>
      </c>
      <c r="F1346" s="448"/>
      <c r="G1346" s="984" t="s">
        <v>642</v>
      </c>
      <c r="H1346" s="459" t="s">
        <v>2344</v>
      </c>
      <c r="I1346" s="448"/>
      <c r="J1346" s="448"/>
      <c r="K1346" s="459" t="s">
        <v>265</v>
      </c>
      <c r="L1346" s="448"/>
      <c r="M1346" s="528" t="str">
        <f t="shared" si="21"/>
        <v/>
      </c>
    </row>
    <row r="1347" spans="1:13">
      <c r="A1347" s="448" t="s">
        <v>647</v>
      </c>
      <c r="B1347" s="448" t="s">
        <v>648</v>
      </c>
      <c r="C1347" s="459" t="s">
        <v>342</v>
      </c>
      <c r="D1347" s="448"/>
      <c r="E1347" s="448" t="s">
        <v>2351</v>
      </c>
      <c r="F1347" s="448"/>
      <c r="G1347" s="984" t="s">
        <v>642</v>
      </c>
      <c r="H1347" s="459" t="s">
        <v>2344</v>
      </c>
      <c r="I1347" s="448"/>
      <c r="J1347" s="448"/>
      <c r="K1347" s="459" t="s">
        <v>265</v>
      </c>
      <c r="L1347" s="448"/>
      <c r="M1347" s="528" t="str">
        <f t="shared" si="21"/>
        <v/>
      </c>
    </row>
    <row r="1348" spans="1:13">
      <c r="A1348" s="448" t="s">
        <v>647</v>
      </c>
      <c r="B1348" s="448" t="s">
        <v>648</v>
      </c>
      <c r="C1348" s="459" t="s">
        <v>342</v>
      </c>
      <c r="D1348" s="448"/>
      <c r="E1348" s="448" t="s">
        <v>2352</v>
      </c>
      <c r="F1348" s="448"/>
      <c r="G1348" s="984" t="s">
        <v>642</v>
      </c>
      <c r="H1348" s="459" t="s">
        <v>2344</v>
      </c>
      <c r="I1348" s="448"/>
      <c r="J1348" s="448"/>
      <c r="K1348" s="459" t="s">
        <v>265</v>
      </c>
      <c r="L1348" s="448"/>
      <c r="M1348" s="528" t="str">
        <f t="shared" si="21"/>
        <v/>
      </c>
    </row>
    <row r="1349" spans="1:13">
      <c r="A1349" s="448" t="s">
        <v>647</v>
      </c>
      <c r="B1349" s="448" t="s">
        <v>648</v>
      </c>
      <c r="C1349" s="459" t="s">
        <v>342</v>
      </c>
      <c r="D1349" s="448"/>
      <c r="E1349" s="448" t="s">
        <v>2353</v>
      </c>
      <c r="F1349" s="448"/>
      <c r="G1349" s="984" t="s">
        <v>642</v>
      </c>
      <c r="H1349" s="459" t="s">
        <v>2344</v>
      </c>
      <c r="I1349" s="448"/>
      <c r="J1349" s="448"/>
      <c r="K1349" s="459" t="s">
        <v>265</v>
      </c>
      <c r="L1349" s="448"/>
      <c r="M1349" s="528" t="str">
        <f t="shared" ref="M1349:M1412" si="22">IF(RIGHT(TEXT(E1349,""),4)="ACT1","Remove","")</f>
        <v/>
      </c>
    </row>
    <row r="1350" spans="1:13">
      <c r="A1350" s="448" t="s">
        <v>647</v>
      </c>
      <c r="B1350" s="448" t="s">
        <v>648</v>
      </c>
      <c r="C1350" s="459" t="s">
        <v>342</v>
      </c>
      <c r="D1350" s="448"/>
      <c r="E1350" s="448" t="s">
        <v>2354</v>
      </c>
      <c r="F1350" s="448"/>
      <c r="G1350" s="984" t="s">
        <v>642</v>
      </c>
      <c r="H1350" s="459" t="s">
        <v>2344</v>
      </c>
      <c r="I1350" s="448"/>
      <c r="J1350" s="448"/>
      <c r="K1350" s="459" t="s">
        <v>265</v>
      </c>
      <c r="L1350" s="448"/>
      <c r="M1350" s="528" t="str">
        <f t="shared" si="22"/>
        <v/>
      </c>
    </row>
    <row r="1351" spans="1:13">
      <c r="A1351" s="448" t="s">
        <v>647</v>
      </c>
      <c r="B1351" s="448" t="s">
        <v>648</v>
      </c>
      <c r="C1351" s="459" t="s">
        <v>342</v>
      </c>
      <c r="D1351" s="448"/>
      <c r="E1351" s="448" t="s">
        <v>2355</v>
      </c>
      <c r="F1351" s="448"/>
      <c r="G1351" s="984" t="s">
        <v>642</v>
      </c>
      <c r="H1351" s="459" t="s">
        <v>2344</v>
      </c>
      <c r="I1351" s="448"/>
      <c r="J1351" s="448"/>
      <c r="K1351" s="459" t="s">
        <v>265</v>
      </c>
      <c r="L1351" s="448"/>
      <c r="M1351" s="528" t="str">
        <f t="shared" si="22"/>
        <v/>
      </c>
    </row>
    <row r="1352" spans="1:13">
      <c r="A1352" s="448" t="s">
        <v>647</v>
      </c>
      <c r="B1352" s="448" t="s">
        <v>648</v>
      </c>
      <c r="C1352" s="459" t="s">
        <v>342</v>
      </c>
      <c r="D1352" s="448"/>
      <c r="E1352" s="448" t="s">
        <v>2356</v>
      </c>
      <c r="F1352" s="448"/>
      <c r="G1352" s="984" t="s">
        <v>642</v>
      </c>
      <c r="H1352" s="459" t="s">
        <v>2344</v>
      </c>
      <c r="I1352" s="448"/>
      <c r="J1352" s="448"/>
      <c r="K1352" s="459" t="s">
        <v>265</v>
      </c>
      <c r="L1352" s="448"/>
      <c r="M1352" s="528" t="str">
        <f t="shared" si="22"/>
        <v/>
      </c>
    </row>
    <row r="1353" spans="1:13" ht="12.75" thickBot="1">
      <c r="A1353" s="501" t="s">
        <v>647</v>
      </c>
      <c r="B1353" s="501" t="s">
        <v>648</v>
      </c>
      <c r="C1353" s="452" t="s">
        <v>342</v>
      </c>
      <c r="D1353" s="501"/>
      <c r="E1353" s="501" t="s">
        <v>2357</v>
      </c>
      <c r="F1353" s="501"/>
      <c r="G1353" s="451" t="s">
        <v>642</v>
      </c>
      <c r="H1353" s="452" t="s">
        <v>2344</v>
      </c>
      <c r="I1353" s="501"/>
      <c r="J1353" s="501"/>
      <c r="K1353" s="452" t="s">
        <v>265</v>
      </c>
      <c r="L1353" s="501"/>
      <c r="M1353" s="528" t="str">
        <f t="shared" si="22"/>
        <v/>
      </c>
    </row>
    <row r="1354" spans="1:13" ht="12.75" thickTop="1">
      <c r="A1354" s="982" t="s">
        <v>637</v>
      </c>
      <c r="B1354" s="982" t="s">
        <v>638</v>
      </c>
      <c r="C1354" s="446" t="s">
        <v>65</v>
      </c>
      <c r="D1354" s="446" t="s">
        <v>2358</v>
      </c>
      <c r="E1354" s="446" t="s">
        <v>2359</v>
      </c>
      <c r="F1354" s="446" t="s">
        <v>65</v>
      </c>
      <c r="G1354" s="983" t="s">
        <v>642</v>
      </c>
      <c r="H1354" s="460" t="s">
        <v>2360</v>
      </c>
      <c r="I1354" s="983" t="s">
        <v>682</v>
      </c>
      <c r="J1354" s="446" t="s">
        <v>645</v>
      </c>
      <c r="K1354" s="447" t="s">
        <v>265</v>
      </c>
      <c r="L1354" s="446" t="s">
        <v>646</v>
      </c>
      <c r="M1354" s="528" t="str">
        <f t="shared" si="22"/>
        <v/>
      </c>
    </row>
    <row r="1355" spans="1:13">
      <c r="A1355" s="448" t="s">
        <v>647</v>
      </c>
      <c r="B1355" s="448" t="s">
        <v>648</v>
      </c>
      <c r="C1355" s="459" t="s">
        <v>65</v>
      </c>
      <c r="D1355" s="448"/>
      <c r="E1355" s="448" t="s">
        <v>2362</v>
      </c>
      <c r="F1355" s="448"/>
      <c r="G1355" s="984" t="s">
        <v>642</v>
      </c>
      <c r="H1355" s="459" t="s">
        <v>2360</v>
      </c>
      <c r="I1355" s="448"/>
      <c r="J1355" s="448"/>
      <c r="K1355" s="459" t="s">
        <v>265</v>
      </c>
      <c r="L1355" s="448"/>
      <c r="M1355" s="528" t="str">
        <f t="shared" si="22"/>
        <v/>
      </c>
    </row>
    <row r="1356" spans="1:13">
      <c r="A1356" s="448" t="s">
        <v>647</v>
      </c>
      <c r="B1356" s="448" t="s">
        <v>648</v>
      </c>
      <c r="C1356" s="459" t="s">
        <v>65</v>
      </c>
      <c r="D1356" s="448"/>
      <c r="E1356" s="448" t="s">
        <v>2363</v>
      </c>
      <c r="F1356" s="448"/>
      <c r="G1356" s="984" t="s">
        <v>642</v>
      </c>
      <c r="H1356" s="459" t="s">
        <v>2360</v>
      </c>
      <c r="I1356" s="448"/>
      <c r="J1356" s="448"/>
      <c r="K1356" s="459" t="s">
        <v>265</v>
      </c>
      <c r="L1356" s="448"/>
      <c r="M1356" s="528" t="str">
        <f t="shared" si="22"/>
        <v/>
      </c>
    </row>
    <row r="1357" spans="1:13">
      <c r="A1357" s="448" t="s">
        <v>647</v>
      </c>
      <c r="B1357" s="448" t="s">
        <v>648</v>
      </c>
      <c r="C1357" s="459" t="s">
        <v>65</v>
      </c>
      <c r="D1357" s="448"/>
      <c r="E1357" s="448" t="s">
        <v>2364</v>
      </c>
      <c r="F1357" s="448"/>
      <c r="G1357" s="984" t="s">
        <v>642</v>
      </c>
      <c r="H1357" s="459" t="s">
        <v>2360</v>
      </c>
      <c r="I1357" s="448"/>
      <c r="J1357" s="448"/>
      <c r="K1357" s="459" t="s">
        <v>265</v>
      </c>
      <c r="L1357" s="448"/>
      <c r="M1357" s="528" t="str">
        <f t="shared" si="22"/>
        <v/>
      </c>
    </row>
    <row r="1358" spans="1:13">
      <c r="A1358" s="448" t="s">
        <v>647</v>
      </c>
      <c r="B1358" s="448" t="s">
        <v>648</v>
      </c>
      <c r="C1358" s="459" t="s">
        <v>65</v>
      </c>
      <c r="D1358" s="448"/>
      <c r="E1358" s="448" t="s">
        <v>2365</v>
      </c>
      <c r="F1358" s="448"/>
      <c r="G1358" s="984" t="s">
        <v>642</v>
      </c>
      <c r="H1358" s="459" t="s">
        <v>2360</v>
      </c>
      <c r="I1358" s="448"/>
      <c r="J1358" s="448"/>
      <c r="K1358" s="459" t="s">
        <v>265</v>
      </c>
      <c r="L1358" s="448"/>
      <c r="M1358" s="528" t="str">
        <f t="shared" si="22"/>
        <v/>
      </c>
    </row>
    <row r="1359" spans="1:13">
      <c r="A1359" s="448" t="s">
        <v>647</v>
      </c>
      <c r="B1359" s="448" t="s">
        <v>648</v>
      </c>
      <c r="C1359" s="459" t="s">
        <v>65</v>
      </c>
      <c r="D1359" s="448"/>
      <c r="E1359" s="448" t="s">
        <v>2366</v>
      </c>
      <c r="F1359" s="448"/>
      <c r="G1359" s="984" t="s">
        <v>642</v>
      </c>
      <c r="H1359" s="459" t="s">
        <v>2360</v>
      </c>
      <c r="I1359" s="448"/>
      <c r="J1359" s="448"/>
      <c r="K1359" s="459" t="s">
        <v>265</v>
      </c>
      <c r="L1359" s="448"/>
      <c r="M1359" s="528" t="str">
        <f t="shared" si="22"/>
        <v/>
      </c>
    </row>
    <row r="1360" spans="1:13">
      <c r="A1360" s="448" t="s">
        <v>647</v>
      </c>
      <c r="B1360" s="448" t="s">
        <v>648</v>
      </c>
      <c r="C1360" s="459" t="s">
        <v>65</v>
      </c>
      <c r="D1360" s="448"/>
      <c r="E1360" s="448" t="s">
        <v>2367</v>
      </c>
      <c r="F1360" s="448"/>
      <c r="G1360" s="984" t="s">
        <v>642</v>
      </c>
      <c r="H1360" s="459" t="s">
        <v>2360</v>
      </c>
      <c r="I1360" s="448"/>
      <c r="J1360" s="448"/>
      <c r="K1360" s="459" t="s">
        <v>265</v>
      </c>
      <c r="L1360" s="448"/>
      <c r="M1360" s="528" t="str">
        <f t="shared" si="22"/>
        <v/>
      </c>
    </row>
    <row r="1361" spans="1:13">
      <c r="A1361" s="448" t="s">
        <v>647</v>
      </c>
      <c r="B1361" s="448" t="s">
        <v>648</v>
      </c>
      <c r="C1361" s="459" t="s">
        <v>65</v>
      </c>
      <c r="D1361" s="448"/>
      <c r="E1361" s="448" t="s">
        <v>2368</v>
      </c>
      <c r="F1361" s="448"/>
      <c r="G1361" s="984" t="s">
        <v>642</v>
      </c>
      <c r="H1361" s="459" t="s">
        <v>2360</v>
      </c>
      <c r="I1361" s="448"/>
      <c r="J1361" s="448"/>
      <c r="K1361" s="459" t="s">
        <v>265</v>
      </c>
      <c r="L1361" s="448"/>
      <c r="M1361" s="528" t="str">
        <f t="shared" si="22"/>
        <v/>
      </c>
    </row>
    <row r="1362" spans="1:13">
      <c r="A1362" s="448" t="s">
        <v>647</v>
      </c>
      <c r="B1362" s="448" t="s">
        <v>648</v>
      </c>
      <c r="C1362" s="459" t="s">
        <v>65</v>
      </c>
      <c r="D1362" s="448"/>
      <c r="E1362" s="448" t="s">
        <v>2369</v>
      </c>
      <c r="F1362" s="448"/>
      <c r="G1362" s="984" t="s">
        <v>642</v>
      </c>
      <c r="H1362" s="459" t="s">
        <v>2360</v>
      </c>
      <c r="I1362" s="448"/>
      <c r="J1362" s="448"/>
      <c r="K1362" s="459" t="s">
        <v>265</v>
      </c>
      <c r="L1362" s="448"/>
      <c r="M1362" s="528" t="str">
        <f t="shared" si="22"/>
        <v/>
      </c>
    </row>
    <row r="1363" spans="1:13">
      <c r="A1363" s="448" t="s">
        <v>647</v>
      </c>
      <c r="B1363" s="448" t="s">
        <v>648</v>
      </c>
      <c r="C1363" s="459" t="s">
        <v>65</v>
      </c>
      <c r="D1363" s="448"/>
      <c r="E1363" s="448" t="s">
        <v>2370</v>
      </c>
      <c r="F1363" s="448"/>
      <c r="G1363" s="984" t="s">
        <v>642</v>
      </c>
      <c r="H1363" s="459" t="s">
        <v>2360</v>
      </c>
      <c r="I1363" s="448"/>
      <c r="J1363" s="448"/>
      <c r="K1363" s="459" t="s">
        <v>265</v>
      </c>
      <c r="L1363" s="448"/>
      <c r="M1363" s="528" t="str">
        <f t="shared" si="22"/>
        <v/>
      </c>
    </row>
    <row r="1364" spans="1:13">
      <c r="A1364" s="448" t="s">
        <v>647</v>
      </c>
      <c r="B1364" s="448" t="s">
        <v>648</v>
      </c>
      <c r="C1364" s="459" t="s">
        <v>65</v>
      </c>
      <c r="D1364" s="448"/>
      <c r="E1364" s="448" t="s">
        <v>2371</v>
      </c>
      <c r="F1364" s="448"/>
      <c r="G1364" s="984" t="s">
        <v>642</v>
      </c>
      <c r="H1364" s="459" t="s">
        <v>2360</v>
      </c>
      <c r="I1364" s="448"/>
      <c r="J1364" s="448"/>
      <c r="K1364" s="459" t="s">
        <v>265</v>
      </c>
      <c r="L1364" s="448"/>
      <c r="M1364" s="528" t="str">
        <f t="shared" si="22"/>
        <v/>
      </c>
    </row>
    <row r="1365" spans="1:13">
      <c r="A1365" s="448" t="s">
        <v>647</v>
      </c>
      <c r="B1365" s="448" t="s">
        <v>648</v>
      </c>
      <c r="C1365" s="459" t="s">
        <v>65</v>
      </c>
      <c r="D1365" s="448"/>
      <c r="E1365" s="448" t="s">
        <v>2372</v>
      </c>
      <c r="F1365" s="448"/>
      <c r="G1365" s="984" t="s">
        <v>642</v>
      </c>
      <c r="H1365" s="459" t="s">
        <v>2360</v>
      </c>
      <c r="I1365" s="448"/>
      <c r="J1365" s="448"/>
      <c r="K1365" s="459" t="s">
        <v>265</v>
      </c>
      <c r="L1365" s="448"/>
      <c r="M1365" s="528" t="str">
        <f t="shared" si="22"/>
        <v/>
      </c>
    </row>
    <row r="1366" spans="1:13" ht="12.75" thickBot="1">
      <c r="A1366" s="501" t="s">
        <v>647</v>
      </c>
      <c r="B1366" s="501" t="s">
        <v>648</v>
      </c>
      <c r="C1366" s="452" t="s">
        <v>65</v>
      </c>
      <c r="D1366" s="501"/>
      <c r="E1366" s="501" t="s">
        <v>2373</v>
      </c>
      <c r="F1366" s="501"/>
      <c r="G1366" s="451" t="s">
        <v>642</v>
      </c>
      <c r="H1366" s="452" t="s">
        <v>2360</v>
      </c>
      <c r="I1366" s="501"/>
      <c r="J1366" s="501"/>
      <c r="K1366" s="452" t="s">
        <v>265</v>
      </c>
      <c r="L1366" s="501"/>
      <c r="M1366" s="528" t="str">
        <f t="shared" si="22"/>
        <v/>
      </c>
    </row>
    <row r="1367" spans="1:13" ht="12.75" thickTop="1">
      <c r="A1367" s="455" t="s">
        <v>637</v>
      </c>
      <c r="B1367" s="987" t="s">
        <v>810</v>
      </c>
      <c r="C1367" s="455" t="s">
        <v>426</v>
      </c>
      <c r="D1367" s="455" t="s">
        <v>2374</v>
      </c>
      <c r="E1367" s="455" t="s">
        <v>2375</v>
      </c>
      <c r="F1367" s="455" t="s">
        <v>426</v>
      </c>
      <c r="G1367" s="988" t="s">
        <v>642</v>
      </c>
      <c r="H1367" s="455" t="s">
        <v>813</v>
      </c>
      <c r="I1367" s="455" t="s">
        <v>682</v>
      </c>
      <c r="J1367" s="455"/>
      <c r="K1367" s="447" t="s">
        <v>265</v>
      </c>
      <c r="L1367" s="455" t="s">
        <v>814</v>
      </c>
      <c r="M1367" s="528" t="str">
        <f t="shared" si="22"/>
        <v/>
      </c>
    </row>
    <row r="1368" spans="1:13">
      <c r="A1368" s="455" t="s">
        <v>29</v>
      </c>
      <c r="B1368" s="455" t="s">
        <v>648</v>
      </c>
      <c r="C1368" s="455" t="s">
        <v>426</v>
      </c>
      <c r="D1368" s="455"/>
      <c r="E1368" s="455" t="s">
        <v>2377</v>
      </c>
      <c r="F1368" s="455"/>
      <c r="G1368" s="988" t="s">
        <v>642</v>
      </c>
      <c r="H1368" s="455" t="s">
        <v>813</v>
      </c>
      <c r="I1368" s="455"/>
      <c r="J1368" s="455"/>
      <c r="K1368" s="459" t="s">
        <v>265</v>
      </c>
      <c r="L1368" s="455"/>
      <c r="M1368" s="528" t="str">
        <f t="shared" si="22"/>
        <v/>
      </c>
    </row>
    <row r="1369" spans="1:13">
      <c r="A1369" s="455" t="s">
        <v>29</v>
      </c>
      <c r="B1369" s="455" t="s">
        <v>648</v>
      </c>
      <c r="C1369" s="455" t="s">
        <v>426</v>
      </c>
      <c r="D1369" s="455"/>
      <c r="E1369" s="455" t="s">
        <v>2378</v>
      </c>
      <c r="F1369" s="455"/>
      <c r="G1369" s="988" t="s">
        <v>642</v>
      </c>
      <c r="H1369" s="455" t="s">
        <v>813</v>
      </c>
      <c r="I1369" s="455"/>
      <c r="J1369" s="455"/>
      <c r="K1369" s="459" t="s">
        <v>265</v>
      </c>
      <c r="L1369" s="455"/>
      <c r="M1369" s="528" t="str">
        <f t="shared" si="22"/>
        <v/>
      </c>
    </row>
    <row r="1370" spans="1:13">
      <c r="A1370" s="455" t="s">
        <v>29</v>
      </c>
      <c r="B1370" s="455" t="s">
        <v>648</v>
      </c>
      <c r="C1370" s="455" t="s">
        <v>426</v>
      </c>
      <c r="D1370" s="455"/>
      <c r="E1370" s="455" t="s">
        <v>2379</v>
      </c>
      <c r="F1370" s="455"/>
      <c r="G1370" s="988" t="s">
        <v>642</v>
      </c>
      <c r="H1370" s="455" t="s">
        <v>813</v>
      </c>
      <c r="I1370" s="455"/>
      <c r="J1370" s="455"/>
      <c r="K1370" s="459" t="s">
        <v>265</v>
      </c>
      <c r="L1370" s="455"/>
      <c r="M1370" s="528" t="str">
        <f t="shared" si="22"/>
        <v/>
      </c>
    </row>
    <row r="1371" spans="1:13">
      <c r="A1371" s="455" t="s">
        <v>29</v>
      </c>
      <c r="B1371" s="455" t="s">
        <v>648</v>
      </c>
      <c r="C1371" s="455" t="s">
        <v>426</v>
      </c>
      <c r="D1371" s="455"/>
      <c r="E1371" s="455" t="s">
        <v>2380</v>
      </c>
      <c r="F1371" s="455"/>
      <c r="G1371" s="988" t="s">
        <v>642</v>
      </c>
      <c r="H1371" s="455" t="s">
        <v>813</v>
      </c>
      <c r="I1371" s="455"/>
      <c r="J1371" s="455"/>
      <c r="K1371" s="459" t="s">
        <v>265</v>
      </c>
      <c r="L1371" s="455"/>
      <c r="M1371" s="528" t="str">
        <f t="shared" si="22"/>
        <v/>
      </c>
    </row>
    <row r="1372" spans="1:13">
      <c r="A1372" s="455" t="s">
        <v>29</v>
      </c>
      <c r="B1372" s="455" t="s">
        <v>648</v>
      </c>
      <c r="C1372" s="455" t="s">
        <v>426</v>
      </c>
      <c r="D1372" s="455"/>
      <c r="E1372" s="455" t="s">
        <v>2381</v>
      </c>
      <c r="F1372" s="455"/>
      <c r="G1372" s="988" t="s">
        <v>642</v>
      </c>
      <c r="H1372" s="455" t="s">
        <v>813</v>
      </c>
      <c r="I1372" s="455"/>
      <c r="J1372" s="455"/>
      <c r="K1372" s="459" t="s">
        <v>265</v>
      </c>
      <c r="L1372" s="455"/>
      <c r="M1372" s="528" t="str">
        <f t="shared" si="22"/>
        <v/>
      </c>
    </row>
    <row r="1373" spans="1:13">
      <c r="A1373" s="455" t="s">
        <v>29</v>
      </c>
      <c r="B1373" s="455" t="s">
        <v>648</v>
      </c>
      <c r="C1373" s="455" t="s">
        <v>426</v>
      </c>
      <c r="D1373" s="455"/>
      <c r="E1373" s="455" t="s">
        <v>2382</v>
      </c>
      <c r="F1373" s="455"/>
      <c r="G1373" s="988" t="s">
        <v>642</v>
      </c>
      <c r="H1373" s="455" t="s">
        <v>813</v>
      </c>
      <c r="I1373" s="455"/>
      <c r="J1373" s="455"/>
      <c r="K1373" s="459" t="s">
        <v>265</v>
      </c>
      <c r="L1373" s="455"/>
      <c r="M1373" s="528" t="str">
        <f t="shared" si="22"/>
        <v/>
      </c>
    </row>
    <row r="1374" spans="1:13">
      <c r="A1374" s="455" t="s">
        <v>29</v>
      </c>
      <c r="B1374" s="455" t="s">
        <v>648</v>
      </c>
      <c r="C1374" s="455" t="s">
        <v>426</v>
      </c>
      <c r="D1374" s="455"/>
      <c r="E1374" s="455" t="s">
        <v>2383</v>
      </c>
      <c r="F1374" s="455"/>
      <c r="G1374" s="988" t="s">
        <v>642</v>
      </c>
      <c r="H1374" s="455" t="s">
        <v>813</v>
      </c>
      <c r="I1374" s="455"/>
      <c r="J1374" s="455"/>
      <c r="K1374" s="459" t="s">
        <v>265</v>
      </c>
      <c r="L1374" s="455"/>
      <c r="M1374" s="528" t="str">
        <f t="shared" si="22"/>
        <v/>
      </c>
    </row>
    <row r="1375" spans="1:13">
      <c r="A1375" s="455" t="s">
        <v>29</v>
      </c>
      <c r="B1375" s="455" t="s">
        <v>648</v>
      </c>
      <c r="C1375" s="455" t="s">
        <v>426</v>
      </c>
      <c r="D1375" s="455"/>
      <c r="E1375" s="455" t="s">
        <v>2384</v>
      </c>
      <c r="F1375" s="455"/>
      <c r="G1375" s="988" t="s">
        <v>642</v>
      </c>
      <c r="H1375" s="455" t="s">
        <v>813</v>
      </c>
      <c r="I1375" s="455"/>
      <c r="J1375" s="455"/>
      <c r="K1375" s="459" t="s">
        <v>265</v>
      </c>
      <c r="L1375" s="455"/>
      <c r="M1375" s="528" t="str">
        <f t="shared" si="22"/>
        <v/>
      </c>
    </row>
    <row r="1376" spans="1:13">
      <c r="A1376" s="455" t="s">
        <v>29</v>
      </c>
      <c r="B1376" s="455" t="s">
        <v>648</v>
      </c>
      <c r="C1376" s="455" t="s">
        <v>426</v>
      </c>
      <c r="D1376" s="455"/>
      <c r="E1376" s="455" t="s">
        <v>2385</v>
      </c>
      <c r="F1376" s="455"/>
      <c r="G1376" s="988" t="s">
        <v>642</v>
      </c>
      <c r="H1376" s="455" t="s">
        <v>813</v>
      </c>
      <c r="I1376" s="455"/>
      <c r="J1376" s="455"/>
      <c r="K1376" s="459" t="s">
        <v>265</v>
      </c>
      <c r="L1376" s="455"/>
      <c r="M1376" s="528" t="str">
        <f t="shared" si="22"/>
        <v/>
      </c>
    </row>
    <row r="1377" spans="1:13">
      <c r="A1377" s="455" t="s">
        <v>29</v>
      </c>
      <c r="B1377" s="455" t="s">
        <v>648</v>
      </c>
      <c r="C1377" s="455" t="s">
        <v>426</v>
      </c>
      <c r="D1377" s="455"/>
      <c r="E1377" s="455" t="s">
        <v>2386</v>
      </c>
      <c r="F1377" s="455"/>
      <c r="G1377" s="988" t="s">
        <v>642</v>
      </c>
      <c r="H1377" s="455" t="s">
        <v>813</v>
      </c>
      <c r="I1377" s="455"/>
      <c r="J1377" s="455"/>
      <c r="K1377" s="459" t="s">
        <v>265</v>
      </c>
      <c r="L1377" s="455"/>
      <c r="M1377" s="528" t="str">
        <f t="shared" si="22"/>
        <v/>
      </c>
    </row>
    <row r="1378" spans="1:13">
      <c r="A1378" s="455" t="s">
        <v>29</v>
      </c>
      <c r="B1378" s="455" t="s">
        <v>648</v>
      </c>
      <c r="C1378" s="455" t="s">
        <v>426</v>
      </c>
      <c r="D1378" s="455"/>
      <c r="E1378" s="455" t="s">
        <v>2387</v>
      </c>
      <c r="F1378" s="455"/>
      <c r="G1378" s="988" t="s">
        <v>642</v>
      </c>
      <c r="H1378" s="455" t="s">
        <v>813</v>
      </c>
      <c r="I1378" s="455"/>
      <c r="J1378" s="455"/>
      <c r="K1378" s="459" t="s">
        <v>265</v>
      </c>
      <c r="L1378" s="455"/>
      <c r="M1378" s="528" t="str">
        <f t="shared" si="22"/>
        <v/>
      </c>
    </row>
    <row r="1379" spans="1:13" ht="12.75" thickBot="1">
      <c r="A1379" s="457" t="s">
        <v>29</v>
      </c>
      <c r="B1379" s="457" t="s">
        <v>648</v>
      </c>
      <c r="C1379" s="457" t="s">
        <v>426</v>
      </c>
      <c r="D1379" s="457"/>
      <c r="E1379" s="457" t="s">
        <v>2388</v>
      </c>
      <c r="F1379" s="457"/>
      <c r="G1379" s="458" t="s">
        <v>642</v>
      </c>
      <c r="H1379" s="457" t="s">
        <v>813</v>
      </c>
      <c r="I1379" s="457"/>
      <c r="J1379" s="457"/>
      <c r="K1379" s="452" t="s">
        <v>265</v>
      </c>
      <c r="L1379" s="457"/>
      <c r="M1379" s="528" t="str">
        <f t="shared" si="22"/>
        <v/>
      </c>
    </row>
    <row r="1380" spans="1:13" ht="12.75" thickTop="1">
      <c r="A1380" s="455" t="s">
        <v>637</v>
      </c>
      <c r="B1380" s="987" t="s">
        <v>810</v>
      </c>
      <c r="C1380" s="455" t="s">
        <v>321</v>
      </c>
      <c r="D1380" s="455" t="s">
        <v>2389</v>
      </c>
      <c r="E1380" s="455" t="s">
        <v>2390</v>
      </c>
      <c r="F1380" s="455" t="s">
        <v>321</v>
      </c>
      <c r="G1380" s="988" t="s">
        <v>642</v>
      </c>
      <c r="H1380" s="455" t="s">
        <v>813</v>
      </c>
      <c r="I1380" s="455" t="s">
        <v>682</v>
      </c>
      <c r="J1380" s="455"/>
      <c r="K1380" s="447" t="s">
        <v>265</v>
      </c>
      <c r="L1380" s="455" t="s">
        <v>814</v>
      </c>
      <c r="M1380" s="528" t="str">
        <f t="shared" si="22"/>
        <v/>
      </c>
    </row>
    <row r="1381" spans="1:13">
      <c r="A1381" s="455" t="s">
        <v>29</v>
      </c>
      <c r="B1381" s="455" t="s">
        <v>648</v>
      </c>
      <c r="C1381" s="455" t="s">
        <v>321</v>
      </c>
      <c r="D1381" s="455"/>
      <c r="E1381" s="455" t="s">
        <v>2392</v>
      </c>
      <c r="F1381" s="455"/>
      <c r="G1381" s="988" t="s">
        <v>642</v>
      </c>
      <c r="H1381" s="455" t="s">
        <v>813</v>
      </c>
      <c r="I1381" s="455"/>
      <c r="J1381" s="455"/>
      <c r="K1381" s="459" t="s">
        <v>265</v>
      </c>
      <c r="L1381" s="455"/>
      <c r="M1381" s="528" t="str">
        <f t="shared" si="22"/>
        <v/>
      </c>
    </row>
    <row r="1382" spans="1:13">
      <c r="A1382" s="455" t="s">
        <v>29</v>
      </c>
      <c r="B1382" s="455" t="s">
        <v>648</v>
      </c>
      <c r="C1382" s="455" t="s">
        <v>321</v>
      </c>
      <c r="D1382" s="455"/>
      <c r="E1382" s="455" t="s">
        <v>2393</v>
      </c>
      <c r="F1382" s="455"/>
      <c r="G1382" s="988" t="s">
        <v>642</v>
      </c>
      <c r="H1382" s="455" t="s">
        <v>813</v>
      </c>
      <c r="I1382" s="455"/>
      <c r="J1382" s="455"/>
      <c r="K1382" s="459" t="s">
        <v>265</v>
      </c>
      <c r="L1382" s="455"/>
      <c r="M1382" s="528" t="str">
        <f t="shared" si="22"/>
        <v/>
      </c>
    </row>
    <row r="1383" spans="1:13">
      <c r="A1383" s="455" t="s">
        <v>29</v>
      </c>
      <c r="B1383" s="455" t="s">
        <v>648</v>
      </c>
      <c r="C1383" s="455" t="s">
        <v>321</v>
      </c>
      <c r="D1383" s="455"/>
      <c r="E1383" s="455" t="s">
        <v>2394</v>
      </c>
      <c r="F1383" s="455"/>
      <c r="G1383" s="988" t="s">
        <v>642</v>
      </c>
      <c r="H1383" s="455" t="s">
        <v>813</v>
      </c>
      <c r="I1383" s="455"/>
      <c r="J1383" s="455"/>
      <c r="K1383" s="459" t="s">
        <v>265</v>
      </c>
      <c r="L1383" s="455"/>
      <c r="M1383" s="528" t="str">
        <f t="shared" si="22"/>
        <v/>
      </c>
    </row>
    <row r="1384" spans="1:13">
      <c r="A1384" s="455" t="s">
        <v>29</v>
      </c>
      <c r="B1384" s="455" t="s">
        <v>648</v>
      </c>
      <c r="C1384" s="455" t="s">
        <v>321</v>
      </c>
      <c r="D1384" s="455"/>
      <c r="E1384" s="455" t="s">
        <v>2395</v>
      </c>
      <c r="F1384" s="455"/>
      <c r="G1384" s="988" t="s">
        <v>642</v>
      </c>
      <c r="H1384" s="455" t="s">
        <v>813</v>
      </c>
      <c r="I1384" s="455"/>
      <c r="J1384" s="455"/>
      <c r="K1384" s="459" t="s">
        <v>265</v>
      </c>
      <c r="L1384" s="455"/>
      <c r="M1384" s="528" t="str">
        <f t="shared" si="22"/>
        <v/>
      </c>
    </row>
    <row r="1385" spans="1:13">
      <c r="A1385" s="455" t="s">
        <v>29</v>
      </c>
      <c r="B1385" s="455" t="s">
        <v>648</v>
      </c>
      <c r="C1385" s="455" t="s">
        <v>321</v>
      </c>
      <c r="D1385" s="455"/>
      <c r="E1385" s="455" t="s">
        <v>2396</v>
      </c>
      <c r="F1385" s="455"/>
      <c r="G1385" s="988" t="s">
        <v>642</v>
      </c>
      <c r="H1385" s="455" t="s">
        <v>813</v>
      </c>
      <c r="I1385" s="455"/>
      <c r="J1385" s="455"/>
      <c r="K1385" s="459" t="s">
        <v>265</v>
      </c>
      <c r="L1385" s="455"/>
      <c r="M1385" s="528" t="str">
        <f t="shared" si="22"/>
        <v/>
      </c>
    </row>
    <row r="1386" spans="1:13">
      <c r="A1386" s="455" t="s">
        <v>29</v>
      </c>
      <c r="B1386" s="455" t="s">
        <v>648</v>
      </c>
      <c r="C1386" s="455" t="s">
        <v>321</v>
      </c>
      <c r="D1386" s="455"/>
      <c r="E1386" s="455" t="s">
        <v>2397</v>
      </c>
      <c r="F1386" s="455"/>
      <c r="G1386" s="988" t="s">
        <v>642</v>
      </c>
      <c r="H1386" s="455" t="s">
        <v>813</v>
      </c>
      <c r="I1386" s="455"/>
      <c r="J1386" s="455"/>
      <c r="K1386" s="459" t="s">
        <v>265</v>
      </c>
      <c r="L1386" s="455"/>
      <c r="M1386" s="528" t="str">
        <f t="shared" si="22"/>
        <v/>
      </c>
    </row>
    <row r="1387" spans="1:13">
      <c r="A1387" s="455" t="s">
        <v>29</v>
      </c>
      <c r="B1387" s="455" t="s">
        <v>648</v>
      </c>
      <c r="C1387" s="455" t="s">
        <v>321</v>
      </c>
      <c r="D1387" s="455"/>
      <c r="E1387" s="455" t="s">
        <v>2398</v>
      </c>
      <c r="F1387" s="455"/>
      <c r="G1387" s="988" t="s">
        <v>642</v>
      </c>
      <c r="H1387" s="455" t="s">
        <v>813</v>
      </c>
      <c r="I1387" s="455"/>
      <c r="J1387" s="455"/>
      <c r="K1387" s="459" t="s">
        <v>265</v>
      </c>
      <c r="L1387" s="455"/>
      <c r="M1387" s="528" t="str">
        <f t="shared" si="22"/>
        <v/>
      </c>
    </row>
    <row r="1388" spans="1:13">
      <c r="A1388" s="455" t="s">
        <v>29</v>
      </c>
      <c r="B1388" s="455" t="s">
        <v>648</v>
      </c>
      <c r="C1388" s="455" t="s">
        <v>321</v>
      </c>
      <c r="D1388" s="455"/>
      <c r="E1388" s="455" t="s">
        <v>2399</v>
      </c>
      <c r="F1388" s="455"/>
      <c r="G1388" s="988" t="s">
        <v>642</v>
      </c>
      <c r="H1388" s="455" t="s">
        <v>813</v>
      </c>
      <c r="I1388" s="455"/>
      <c r="J1388" s="455"/>
      <c r="K1388" s="459" t="s">
        <v>265</v>
      </c>
      <c r="L1388" s="455"/>
      <c r="M1388" s="528" t="str">
        <f t="shared" si="22"/>
        <v/>
      </c>
    </row>
    <row r="1389" spans="1:13">
      <c r="A1389" s="455" t="s">
        <v>29</v>
      </c>
      <c r="B1389" s="455" t="s">
        <v>648</v>
      </c>
      <c r="C1389" s="455" t="s">
        <v>321</v>
      </c>
      <c r="D1389" s="455"/>
      <c r="E1389" s="455" t="s">
        <v>2400</v>
      </c>
      <c r="F1389" s="455"/>
      <c r="G1389" s="988" t="s">
        <v>642</v>
      </c>
      <c r="H1389" s="455" t="s">
        <v>813</v>
      </c>
      <c r="I1389" s="455"/>
      <c r="J1389" s="455"/>
      <c r="K1389" s="459" t="s">
        <v>265</v>
      </c>
      <c r="L1389" s="455"/>
      <c r="M1389" s="528" t="str">
        <f t="shared" si="22"/>
        <v/>
      </c>
    </row>
    <row r="1390" spans="1:13">
      <c r="A1390" s="455" t="s">
        <v>29</v>
      </c>
      <c r="B1390" s="455" t="s">
        <v>648</v>
      </c>
      <c r="C1390" s="455" t="s">
        <v>321</v>
      </c>
      <c r="D1390" s="455"/>
      <c r="E1390" s="455" t="s">
        <v>2401</v>
      </c>
      <c r="F1390" s="455"/>
      <c r="G1390" s="988" t="s">
        <v>642</v>
      </c>
      <c r="H1390" s="455" t="s">
        <v>813</v>
      </c>
      <c r="I1390" s="455"/>
      <c r="J1390" s="455"/>
      <c r="K1390" s="459" t="s">
        <v>265</v>
      </c>
      <c r="L1390" s="455"/>
      <c r="M1390" s="528" t="str">
        <f t="shared" si="22"/>
        <v/>
      </c>
    </row>
    <row r="1391" spans="1:13">
      <c r="A1391" s="455" t="s">
        <v>29</v>
      </c>
      <c r="B1391" s="455" t="s">
        <v>648</v>
      </c>
      <c r="C1391" s="455" t="s">
        <v>321</v>
      </c>
      <c r="D1391" s="455"/>
      <c r="E1391" s="455" t="s">
        <v>2402</v>
      </c>
      <c r="F1391" s="455"/>
      <c r="G1391" s="988" t="s">
        <v>642</v>
      </c>
      <c r="H1391" s="455" t="s">
        <v>813</v>
      </c>
      <c r="I1391" s="455"/>
      <c r="J1391" s="455"/>
      <c r="K1391" s="459" t="s">
        <v>265</v>
      </c>
      <c r="L1391" s="455"/>
      <c r="M1391" s="528" t="str">
        <f t="shared" si="22"/>
        <v/>
      </c>
    </row>
    <row r="1392" spans="1:13" ht="12.75" thickBot="1">
      <c r="A1392" s="457" t="s">
        <v>29</v>
      </c>
      <c r="B1392" s="457" t="s">
        <v>648</v>
      </c>
      <c r="C1392" s="457" t="s">
        <v>321</v>
      </c>
      <c r="D1392" s="457"/>
      <c r="E1392" s="457" t="s">
        <v>2403</v>
      </c>
      <c r="F1392" s="457"/>
      <c r="G1392" s="458" t="s">
        <v>642</v>
      </c>
      <c r="H1392" s="457" t="s">
        <v>813</v>
      </c>
      <c r="I1392" s="457"/>
      <c r="J1392" s="457"/>
      <c r="K1392" s="452" t="s">
        <v>265</v>
      </c>
      <c r="L1392" s="457"/>
      <c r="M1392" s="528" t="str">
        <f t="shared" si="22"/>
        <v/>
      </c>
    </row>
    <row r="1393" spans="1:13" ht="12.75" thickTop="1">
      <c r="A1393" s="982" t="s">
        <v>637</v>
      </c>
      <c r="B1393" s="982" t="s">
        <v>638</v>
      </c>
      <c r="C1393" s="460" t="s">
        <v>322</v>
      </c>
      <c r="D1393" s="446" t="s">
        <v>2404</v>
      </c>
      <c r="E1393" s="446" t="s">
        <v>2405</v>
      </c>
      <c r="F1393" s="446" t="s">
        <v>322</v>
      </c>
      <c r="G1393" s="983" t="s">
        <v>642</v>
      </c>
      <c r="H1393" s="460" t="s">
        <v>2406</v>
      </c>
      <c r="I1393" s="983" t="s">
        <v>682</v>
      </c>
      <c r="J1393" s="446" t="s">
        <v>645</v>
      </c>
      <c r="K1393" s="447" t="s">
        <v>265</v>
      </c>
      <c r="L1393" s="446" t="s">
        <v>646</v>
      </c>
      <c r="M1393" s="528" t="str">
        <f t="shared" si="22"/>
        <v/>
      </c>
    </row>
    <row r="1394" spans="1:13">
      <c r="A1394" s="448" t="s">
        <v>647</v>
      </c>
      <c r="B1394" s="448" t="s">
        <v>648</v>
      </c>
      <c r="C1394" s="459" t="s">
        <v>322</v>
      </c>
      <c r="D1394" s="448"/>
      <c r="E1394" s="448" t="s">
        <v>2408</v>
      </c>
      <c r="F1394" s="448"/>
      <c r="G1394" s="984" t="s">
        <v>642</v>
      </c>
      <c r="H1394" s="459" t="s">
        <v>2406</v>
      </c>
      <c r="I1394" s="448"/>
      <c r="J1394" s="448"/>
      <c r="K1394" s="459" t="s">
        <v>265</v>
      </c>
      <c r="L1394" s="448"/>
      <c r="M1394" s="528" t="str">
        <f t="shared" si="22"/>
        <v/>
      </c>
    </row>
    <row r="1395" spans="1:13">
      <c r="A1395" s="448" t="s">
        <v>647</v>
      </c>
      <c r="B1395" s="448" t="s">
        <v>648</v>
      </c>
      <c r="C1395" s="459" t="s">
        <v>322</v>
      </c>
      <c r="D1395" s="448"/>
      <c r="E1395" s="448" t="s">
        <v>2409</v>
      </c>
      <c r="F1395" s="448"/>
      <c r="G1395" s="984" t="s">
        <v>642</v>
      </c>
      <c r="H1395" s="459" t="s">
        <v>2406</v>
      </c>
      <c r="I1395" s="448"/>
      <c r="J1395" s="448"/>
      <c r="K1395" s="459" t="s">
        <v>265</v>
      </c>
      <c r="L1395" s="448"/>
      <c r="M1395" s="528" t="str">
        <f t="shared" si="22"/>
        <v/>
      </c>
    </row>
    <row r="1396" spans="1:13">
      <c r="A1396" s="448" t="s">
        <v>647</v>
      </c>
      <c r="B1396" s="448" t="s">
        <v>648</v>
      </c>
      <c r="C1396" s="459" t="s">
        <v>322</v>
      </c>
      <c r="D1396" s="448"/>
      <c r="E1396" s="448" t="s">
        <v>2410</v>
      </c>
      <c r="F1396" s="448"/>
      <c r="G1396" s="984" t="s">
        <v>642</v>
      </c>
      <c r="H1396" s="459" t="s">
        <v>2406</v>
      </c>
      <c r="I1396" s="448"/>
      <c r="J1396" s="448"/>
      <c r="K1396" s="459" t="s">
        <v>265</v>
      </c>
      <c r="L1396" s="448"/>
      <c r="M1396" s="528" t="str">
        <f t="shared" si="22"/>
        <v/>
      </c>
    </row>
    <row r="1397" spans="1:13">
      <c r="A1397" s="448" t="s">
        <v>647</v>
      </c>
      <c r="B1397" s="448" t="s">
        <v>648</v>
      </c>
      <c r="C1397" s="459" t="s">
        <v>322</v>
      </c>
      <c r="D1397" s="448"/>
      <c r="E1397" s="448" t="s">
        <v>2411</v>
      </c>
      <c r="F1397" s="448"/>
      <c r="G1397" s="984" t="s">
        <v>642</v>
      </c>
      <c r="H1397" s="459" t="s">
        <v>2406</v>
      </c>
      <c r="I1397" s="448"/>
      <c r="J1397" s="448"/>
      <c r="K1397" s="459" t="s">
        <v>265</v>
      </c>
      <c r="L1397" s="448"/>
      <c r="M1397" s="528" t="str">
        <f t="shared" si="22"/>
        <v/>
      </c>
    </row>
    <row r="1398" spans="1:13">
      <c r="A1398" s="448" t="s">
        <v>647</v>
      </c>
      <c r="B1398" s="448" t="s">
        <v>648</v>
      </c>
      <c r="C1398" s="459" t="s">
        <v>322</v>
      </c>
      <c r="D1398" s="448"/>
      <c r="E1398" s="448" t="s">
        <v>2412</v>
      </c>
      <c r="F1398" s="448"/>
      <c r="G1398" s="984" t="s">
        <v>642</v>
      </c>
      <c r="H1398" s="459" t="s">
        <v>2406</v>
      </c>
      <c r="I1398" s="448"/>
      <c r="J1398" s="448"/>
      <c r="K1398" s="459" t="s">
        <v>265</v>
      </c>
      <c r="L1398" s="448"/>
      <c r="M1398" s="528" t="str">
        <f t="shared" si="22"/>
        <v/>
      </c>
    </row>
    <row r="1399" spans="1:13">
      <c r="A1399" s="448" t="s">
        <v>647</v>
      </c>
      <c r="B1399" s="448" t="s">
        <v>648</v>
      </c>
      <c r="C1399" s="459" t="s">
        <v>322</v>
      </c>
      <c r="D1399" s="448"/>
      <c r="E1399" s="448" t="s">
        <v>2413</v>
      </c>
      <c r="F1399" s="448"/>
      <c r="G1399" s="984" t="s">
        <v>642</v>
      </c>
      <c r="H1399" s="459" t="s">
        <v>2406</v>
      </c>
      <c r="I1399" s="448"/>
      <c r="J1399" s="448"/>
      <c r="K1399" s="459" t="s">
        <v>265</v>
      </c>
      <c r="L1399" s="448"/>
      <c r="M1399" s="528" t="str">
        <f t="shared" si="22"/>
        <v/>
      </c>
    </row>
    <row r="1400" spans="1:13">
      <c r="A1400" s="448" t="s">
        <v>647</v>
      </c>
      <c r="B1400" s="448" t="s">
        <v>648</v>
      </c>
      <c r="C1400" s="459" t="s">
        <v>322</v>
      </c>
      <c r="D1400" s="448"/>
      <c r="E1400" s="448" t="s">
        <v>2414</v>
      </c>
      <c r="F1400" s="448"/>
      <c r="G1400" s="984" t="s">
        <v>642</v>
      </c>
      <c r="H1400" s="459" t="s">
        <v>2406</v>
      </c>
      <c r="I1400" s="448"/>
      <c r="J1400" s="448"/>
      <c r="K1400" s="459" t="s">
        <v>265</v>
      </c>
      <c r="L1400" s="448"/>
      <c r="M1400" s="528" t="str">
        <f t="shared" si="22"/>
        <v/>
      </c>
    </row>
    <row r="1401" spans="1:13">
      <c r="A1401" s="448" t="s">
        <v>647</v>
      </c>
      <c r="B1401" s="448" t="s">
        <v>648</v>
      </c>
      <c r="C1401" s="459" t="s">
        <v>322</v>
      </c>
      <c r="D1401" s="448"/>
      <c r="E1401" s="448" t="s">
        <v>2415</v>
      </c>
      <c r="F1401" s="448"/>
      <c r="G1401" s="984" t="s">
        <v>642</v>
      </c>
      <c r="H1401" s="459" t="s">
        <v>2406</v>
      </c>
      <c r="I1401" s="448"/>
      <c r="J1401" s="448"/>
      <c r="K1401" s="459" t="s">
        <v>265</v>
      </c>
      <c r="L1401" s="448"/>
      <c r="M1401" s="528" t="str">
        <f t="shared" si="22"/>
        <v/>
      </c>
    </row>
    <row r="1402" spans="1:13">
      <c r="A1402" s="448" t="s">
        <v>647</v>
      </c>
      <c r="B1402" s="448" t="s">
        <v>648</v>
      </c>
      <c r="C1402" s="459" t="s">
        <v>322</v>
      </c>
      <c r="D1402" s="448"/>
      <c r="E1402" s="448" t="s">
        <v>2416</v>
      </c>
      <c r="F1402" s="448"/>
      <c r="G1402" s="984" t="s">
        <v>642</v>
      </c>
      <c r="H1402" s="459" t="s">
        <v>2406</v>
      </c>
      <c r="I1402" s="448"/>
      <c r="J1402" s="448"/>
      <c r="K1402" s="459" t="s">
        <v>265</v>
      </c>
      <c r="L1402" s="448"/>
      <c r="M1402" s="528" t="str">
        <f t="shared" si="22"/>
        <v/>
      </c>
    </row>
    <row r="1403" spans="1:13">
      <c r="A1403" s="448" t="s">
        <v>647</v>
      </c>
      <c r="B1403" s="448" t="s">
        <v>648</v>
      </c>
      <c r="C1403" s="459" t="s">
        <v>322</v>
      </c>
      <c r="D1403" s="448"/>
      <c r="E1403" s="448" t="s">
        <v>2417</v>
      </c>
      <c r="F1403" s="448"/>
      <c r="G1403" s="984" t="s">
        <v>642</v>
      </c>
      <c r="H1403" s="459" t="s">
        <v>2406</v>
      </c>
      <c r="I1403" s="448"/>
      <c r="J1403" s="448"/>
      <c r="K1403" s="459" t="s">
        <v>265</v>
      </c>
      <c r="L1403" s="448"/>
      <c r="M1403" s="528" t="str">
        <f t="shared" si="22"/>
        <v/>
      </c>
    </row>
    <row r="1404" spans="1:13">
      <c r="A1404" s="448" t="s">
        <v>647</v>
      </c>
      <c r="B1404" s="448" t="s">
        <v>648</v>
      </c>
      <c r="C1404" s="459" t="s">
        <v>322</v>
      </c>
      <c r="D1404" s="448"/>
      <c r="E1404" s="448" t="s">
        <v>2418</v>
      </c>
      <c r="F1404" s="448"/>
      <c r="G1404" s="984" t="s">
        <v>642</v>
      </c>
      <c r="H1404" s="459" t="s">
        <v>2406</v>
      </c>
      <c r="I1404" s="448"/>
      <c r="J1404" s="448"/>
      <c r="K1404" s="459" t="s">
        <v>265</v>
      </c>
      <c r="L1404" s="448"/>
      <c r="M1404" s="528" t="str">
        <f t="shared" si="22"/>
        <v/>
      </c>
    </row>
    <row r="1405" spans="1:13" ht="12.75" thickBot="1">
      <c r="A1405" s="501" t="s">
        <v>647</v>
      </c>
      <c r="B1405" s="501" t="s">
        <v>648</v>
      </c>
      <c r="C1405" s="452" t="s">
        <v>322</v>
      </c>
      <c r="D1405" s="501"/>
      <c r="E1405" s="501" t="s">
        <v>2419</v>
      </c>
      <c r="F1405" s="501"/>
      <c r="G1405" s="451" t="s">
        <v>642</v>
      </c>
      <c r="H1405" s="452" t="s">
        <v>2406</v>
      </c>
      <c r="I1405" s="501"/>
      <c r="J1405" s="501"/>
      <c r="K1405" s="452" t="s">
        <v>265</v>
      </c>
      <c r="L1405" s="501"/>
      <c r="M1405" s="528" t="str">
        <f t="shared" si="22"/>
        <v/>
      </c>
    </row>
    <row r="1406" spans="1:13" ht="12.75" thickTop="1">
      <c r="A1406" s="455" t="s">
        <v>637</v>
      </c>
      <c r="B1406" s="987" t="s">
        <v>810</v>
      </c>
      <c r="C1406" s="455" t="s">
        <v>323</v>
      </c>
      <c r="D1406" s="455" t="s">
        <v>2420</v>
      </c>
      <c r="E1406" s="455" t="s">
        <v>2421</v>
      </c>
      <c r="F1406" s="455" t="s">
        <v>323</v>
      </c>
      <c r="G1406" s="988" t="s">
        <v>642</v>
      </c>
      <c r="H1406" s="455" t="s">
        <v>813</v>
      </c>
      <c r="I1406" s="455" t="s">
        <v>682</v>
      </c>
      <c r="J1406" s="455"/>
      <c r="K1406" s="447" t="s">
        <v>265</v>
      </c>
      <c r="L1406" s="455" t="s">
        <v>814</v>
      </c>
      <c r="M1406" s="528" t="str">
        <f t="shared" si="22"/>
        <v/>
      </c>
    </row>
    <row r="1407" spans="1:13">
      <c r="A1407" s="455" t="s">
        <v>29</v>
      </c>
      <c r="B1407" s="455" t="s">
        <v>648</v>
      </c>
      <c r="C1407" s="455" t="s">
        <v>323</v>
      </c>
      <c r="D1407" s="455"/>
      <c r="E1407" s="455" t="s">
        <v>2423</v>
      </c>
      <c r="F1407" s="455"/>
      <c r="G1407" s="988" t="s">
        <v>642</v>
      </c>
      <c r="H1407" s="455" t="s">
        <v>813</v>
      </c>
      <c r="I1407" s="455"/>
      <c r="J1407" s="455"/>
      <c r="K1407" s="459" t="s">
        <v>265</v>
      </c>
      <c r="L1407" s="455"/>
      <c r="M1407" s="528" t="str">
        <f t="shared" si="22"/>
        <v/>
      </c>
    </row>
    <row r="1408" spans="1:13">
      <c r="A1408" s="455" t="s">
        <v>29</v>
      </c>
      <c r="B1408" s="455" t="s">
        <v>648</v>
      </c>
      <c r="C1408" s="455" t="s">
        <v>323</v>
      </c>
      <c r="D1408" s="455"/>
      <c r="E1408" s="455" t="s">
        <v>2424</v>
      </c>
      <c r="F1408" s="455"/>
      <c r="G1408" s="988" t="s">
        <v>642</v>
      </c>
      <c r="H1408" s="455" t="s">
        <v>813</v>
      </c>
      <c r="I1408" s="455"/>
      <c r="J1408" s="455"/>
      <c r="K1408" s="459" t="s">
        <v>265</v>
      </c>
      <c r="L1408" s="455"/>
      <c r="M1408" s="528" t="str">
        <f t="shared" si="22"/>
        <v/>
      </c>
    </row>
    <row r="1409" spans="1:13">
      <c r="A1409" s="455" t="s">
        <v>29</v>
      </c>
      <c r="B1409" s="455" t="s">
        <v>648</v>
      </c>
      <c r="C1409" s="455" t="s">
        <v>323</v>
      </c>
      <c r="D1409" s="455"/>
      <c r="E1409" s="455" t="s">
        <v>2425</v>
      </c>
      <c r="F1409" s="455"/>
      <c r="G1409" s="988" t="s">
        <v>642</v>
      </c>
      <c r="H1409" s="455" t="s">
        <v>813</v>
      </c>
      <c r="I1409" s="455"/>
      <c r="J1409" s="455"/>
      <c r="K1409" s="459" t="s">
        <v>265</v>
      </c>
      <c r="L1409" s="455"/>
      <c r="M1409" s="528" t="str">
        <f t="shared" si="22"/>
        <v/>
      </c>
    </row>
    <row r="1410" spans="1:13">
      <c r="A1410" s="455" t="s">
        <v>29</v>
      </c>
      <c r="B1410" s="455" t="s">
        <v>648</v>
      </c>
      <c r="C1410" s="455" t="s">
        <v>323</v>
      </c>
      <c r="D1410" s="455"/>
      <c r="E1410" s="455" t="s">
        <v>2426</v>
      </c>
      <c r="F1410" s="455"/>
      <c r="G1410" s="988" t="s">
        <v>642</v>
      </c>
      <c r="H1410" s="455" t="s">
        <v>813</v>
      </c>
      <c r="I1410" s="455"/>
      <c r="J1410" s="455"/>
      <c r="K1410" s="459" t="s">
        <v>265</v>
      </c>
      <c r="L1410" s="455"/>
      <c r="M1410" s="528" t="str">
        <f t="shared" si="22"/>
        <v/>
      </c>
    </row>
    <row r="1411" spans="1:13">
      <c r="A1411" s="455" t="s">
        <v>29</v>
      </c>
      <c r="B1411" s="455" t="s">
        <v>648</v>
      </c>
      <c r="C1411" s="455" t="s">
        <v>323</v>
      </c>
      <c r="D1411" s="455"/>
      <c r="E1411" s="455" t="s">
        <v>2427</v>
      </c>
      <c r="F1411" s="455"/>
      <c r="G1411" s="988" t="s">
        <v>642</v>
      </c>
      <c r="H1411" s="455" t="s">
        <v>813</v>
      </c>
      <c r="I1411" s="455"/>
      <c r="J1411" s="455"/>
      <c r="K1411" s="459" t="s">
        <v>265</v>
      </c>
      <c r="L1411" s="455"/>
      <c r="M1411" s="528" t="str">
        <f t="shared" si="22"/>
        <v/>
      </c>
    </row>
    <row r="1412" spans="1:13">
      <c r="A1412" s="455" t="s">
        <v>29</v>
      </c>
      <c r="B1412" s="455" t="s">
        <v>648</v>
      </c>
      <c r="C1412" s="455" t="s">
        <v>323</v>
      </c>
      <c r="D1412" s="455"/>
      <c r="E1412" s="455" t="s">
        <v>2428</v>
      </c>
      <c r="F1412" s="455"/>
      <c r="G1412" s="988" t="s">
        <v>642</v>
      </c>
      <c r="H1412" s="455" t="s">
        <v>813</v>
      </c>
      <c r="I1412" s="455"/>
      <c r="J1412" s="455"/>
      <c r="K1412" s="459" t="s">
        <v>265</v>
      </c>
      <c r="L1412" s="455"/>
      <c r="M1412" s="528" t="str">
        <f t="shared" si="22"/>
        <v/>
      </c>
    </row>
    <row r="1413" spans="1:13">
      <c r="A1413" s="455" t="s">
        <v>29</v>
      </c>
      <c r="B1413" s="455" t="s">
        <v>648</v>
      </c>
      <c r="C1413" s="455" t="s">
        <v>323</v>
      </c>
      <c r="D1413" s="455"/>
      <c r="E1413" s="455" t="s">
        <v>2429</v>
      </c>
      <c r="F1413" s="455"/>
      <c r="G1413" s="988" t="s">
        <v>642</v>
      </c>
      <c r="H1413" s="455" t="s">
        <v>813</v>
      </c>
      <c r="I1413" s="455"/>
      <c r="J1413" s="455"/>
      <c r="K1413" s="459" t="s">
        <v>265</v>
      </c>
      <c r="L1413" s="455"/>
      <c r="M1413" s="528" t="str">
        <f t="shared" ref="M1413:M1476" si="23">IF(RIGHT(TEXT(E1413,""),4)="ACT1","Remove","")</f>
        <v/>
      </c>
    </row>
    <row r="1414" spans="1:13">
      <c r="A1414" s="455" t="s">
        <v>29</v>
      </c>
      <c r="B1414" s="455" t="s">
        <v>648</v>
      </c>
      <c r="C1414" s="455" t="s">
        <v>323</v>
      </c>
      <c r="D1414" s="455"/>
      <c r="E1414" s="455" t="s">
        <v>2430</v>
      </c>
      <c r="F1414" s="455"/>
      <c r="G1414" s="988" t="s">
        <v>642</v>
      </c>
      <c r="H1414" s="455" t="s">
        <v>813</v>
      </c>
      <c r="I1414" s="455"/>
      <c r="J1414" s="455"/>
      <c r="K1414" s="459" t="s">
        <v>265</v>
      </c>
      <c r="L1414" s="455"/>
      <c r="M1414" s="528" t="str">
        <f t="shared" si="23"/>
        <v/>
      </c>
    </row>
    <row r="1415" spans="1:13">
      <c r="A1415" s="455" t="s">
        <v>29</v>
      </c>
      <c r="B1415" s="455" t="s">
        <v>648</v>
      </c>
      <c r="C1415" s="455" t="s">
        <v>323</v>
      </c>
      <c r="D1415" s="455"/>
      <c r="E1415" s="455" t="s">
        <v>2431</v>
      </c>
      <c r="F1415" s="455"/>
      <c r="G1415" s="988" t="s">
        <v>642</v>
      </c>
      <c r="H1415" s="455" t="s">
        <v>813</v>
      </c>
      <c r="I1415" s="455"/>
      <c r="J1415" s="455"/>
      <c r="K1415" s="459" t="s">
        <v>265</v>
      </c>
      <c r="L1415" s="455"/>
      <c r="M1415" s="528" t="str">
        <f t="shared" si="23"/>
        <v/>
      </c>
    </row>
    <row r="1416" spans="1:13">
      <c r="A1416" s="455" t="s">
        <v>29</v>
      </c>
      <c r="B1416" s="455" t="s">
        <v>648</v>
      </c>
      <c r="C1416" s="455" t="s">
        <v>323</v>
      </c>
      <c r="D1416" s="455"/>
      <c r="E1416" s="455" t="s">
        <v>2432</v>
      </c>
      <c r="F1416" s="455"/>
      <c r="G1416" s="988" t="s">
        <v>642</v>
      </c>
      <c r="H1416" s="455" t="s">
        <v>813</v>
      </c>
      <c r="I1416" s="455"/>
      <c r="J1416" s="455"/>
      <c r="K1416" s="459" t="s">
        <v>265</v>
      </c>
      <c r="L1416" s="455"/>
      <c r="M1416" s="528" t="str">
        <f t="shared" si="23"/>
        <v/>
      </c>
    </row>
    <row r="1417" spans="1:13">
      <c r="A1417" s="455" t="s">
        <v>29</v>
      </c>
      <c r="B1417" s="455" t="s">
        <v>648</v>
      </c>
      <c r="C1417" s="455" t="s">
        <v>323</v>
      </c>
      <c r="D1417" s="455"/>
      <c r="E1417" s="455" t="s">
        <v>2433</v>
      </c>
      <c r="F1417" s="455"/>
      <c r="G1417" s="988" t="s">
        <v>642</v>
      </c>
      <c r="H1417" s="455" t="s">
        <v>813</v>
      </c>
      <c r="I1417" s="455"/>
      <c r="J1417" s="455"/>
      <c r="K1417" s="459" t="s">
        <v>265</v>
      </c>
      <c r="L1417" s="455"/>
      <c r="M1417" s="528" t="str">
        <f t="shared" si="23"/>
        <v/>
      </c>
    </row>
    <row r="1418" spans="1:13" ht="12.75" thickBot="1">
      <c r="A1418" s="457" t="s">
        <v>29</v>
      </c>
      <c r="B1418" s="457" t="s">
        <v>648</v>
      </c>
      <c r="C1418" s="457" t="s">
        <v>323</v>
      </c>
      <c r="D1418" s="457"/>
      <c r="E1418" s="457" t="s">
        <v>2434</v>
      </c>
      <c r="F1418" s="457"/>
      <c r="G1418" s="458" t="s">
        <v>642</v>
      </c>
      <c r="H1418" s="457" t="s">
        <v>813</v>
      </c>
      <c r="I1418" s="457"/>
      <c r="J1418" s="457"/>
      <c r="K1418" s="452" t="s">
        <v>265</v>
      </c>
      <c r="L1418" s="457"/>
      <c r="M1418" s="528" t="str">
        <f t="shared" si="23"/>
        <v/>
      </c>
    </row>
    <row r="1419" spans="1:13" ht="12.75" thickTop="1">
      <c r="A1419" s="982" t="s">
        <v>637</v>
      </c>
      <c r="B1419" s="982" t="s">
        <v>638</v>
      </c>
      <c r="C1419" s="446" t="s">
        <v>2435</v>
      </c>
      <c r="D1419" s="446" t="s">
        <v>2436</v>
      </c>
      <c r="E1419" s="446" t="s">
        <v>2437</v>
      </c>
      <c r="F1419" s="446" t="s">
        <v>2435</v>
      </c>
      <c r="G1419" s="983" t="s">
        <v>642</v>
      </c>
      <c r="H1419" s="446" t="s">
        <v>2438</v>
      </c>
      <c r="I1419" s="983" t="s">
        <v>682</v>
      </c>
      <c r="J1419" s="446" t="s">
        <v>645</v>
      </c>
      <c r="K1419" s="447" t="s">
        <v>265</v>
      </c>
      <c r="L1419" s="446" t="s">
        <v>646</v>
      </c>
      <c r="M1419" s="528" t="str">
        <f t="shared" si="23"/>
        <v/>
      </c>
    </row>
    <row r="1420" spans="1:13">
      <c r="A1420" s="448" t="s">
        <v>647</v>
      </c>
      <c r="B1420" s="448" t="s">
        <v>648</v>
      </c>
      <c r="C1420" s="459" t="s">
        <v>2435</v>
      </c>
      <c r="D1420" s="448"/>
      <c r="E1420" s="448" t="s">
        <v>2440</v>
      </c>
      <c r="F1420" s="448"/>
      <c r="G1420" s="984" t="s">
        <v>642</v>
      </c>
      <c r="H1420" s="459" t="s">
        <v>2438</v>
      </c>
      <c r="I1420" s="448"/>
      <c r="J1420" s="448"/>
      <c r="K1420" s="459" t="s">
        <v>265</v>
      </c>
      <c r="L1420" s="448"/>
      <c r="M1420" s="528" t="str">
        <f t="shared" si="23"/>
        <v/>
      </c>
    </row>
    <row r="1421" spans="1:13">
      <c r="A1421" s="448" t="s">
        <v>647</v>
      </c>
      <c r="B1421" s="448" t="s">
        <v>648</v>
      </c>
      <c r="C1421" s="459" t="s">
        <v>2435</v>
      </c>
      <c r="D1421" s="448"/>
      <c r="E1421" s="448" t="s">
        <v>2441</v>
      </c>
      <c r="F1421" s="448"/>
      <c r="G1421" s="984" t="s">
        <v>642</v>
      </c>
      <c r="H1421" s="459" t="s">
        <v>2438</v>
      </c>
      <c r="I1421" s="448"/>
      <c r="J1421" s="448"/>
      <c r="K1421" s="459" t="s">
        <v>265</v>
      </c>
      <c r="L1421" s="448"/>
      <c r="M1421" s="528" t="str">
        <f t="shared" si="23"/>
        <v/>
      </c>
    </row>
    <row r="1422" spans="1:13">
      <c r="A1422" s="448" t="s">
        <v>647</v>
      </c>
      <c r="B1422" s="448" t="s">
        <v>648</v>
      </c>
      <c r="C1422" s="459" t="s">
        <v>2435</v>
      </c>
      <c r="D1422" s="448"/>
      <c r="E1422" s="448" t="s">
        <v>2442</v>
      </c>
      <c r="F1422" s="448"/>
      <c r="G1422" s="984" t="s">
        <v>642</v>
      </c>
      <c r="H1422" s="459" t="s">
        <v>2438</v>
      </c>
      <c r="I1422" s="448"/>
      <c r="J1422" s="448"/>
      <c r="K1422" s="459" t="s">
        <v>265</v>
      </c>
      <c r="L1422" s="448"/>
      <c r="M1422" s="528" t="str">
        <f t="shared" si="23"/>
        <v/>
      </c>
    </row>
    <row r="1423" spans="1:13">
      <c r="A1423" s="448" t="s">
        <v>647</v>
      </c>
      <c r="B1423" s="448" t="s">
        <v>648</v>
      </c>
      <c r="C1423" s="459" t="s">
        <v>2435</v>
      </c>
      <c r="D1423" s="448"/>
      <c r="E1423" s="448" t="s">
        <v>2443</v>
      </c>
      <c r="F1423" s="448"/>
      <c r="G1423" s="984" t="s">
        <v>642</v>
      </c>
      <c r="H1423" s="459" t="s">
        <v>2438</v>
      </c>
      <c r="I1423" s="448"/>
      <c r="J1423" s="448"/>
      <c r="K1423" s="459" t="s">
        <v>265</v>
      </c>
      <c r="L1423" s="448"/>
      <c r="M1423" s="528" t="str">
        <f t="shared" si="23"/>
        <v/>
      </c>
    </row>
    <row r="1424" spans="1:13">
      <c r="A1424" s="448" t="s">
        <v>647</v>
      </c>
      <c r="B1424" s="448" t="s">
        <v>648</v>
      </c>
      <c r="C1424" s="459" t="s">
        <v>2435</v>
      </c>
      <c r="D1424" s="448"/>
      <c r="E1424" s="448" t="s">
        <v>2444</v>
      </c>
      <c r="F1424" s="448"/>
      <c r="G1424" s="984" t="s">
        <v>642</v>
      </c>
      <c r="H1424" s="459" t="s">
        <v>2438</v>
      </c>
      <c r="I1424" s="448"/>
      <c r="J1424" s="448"/>
      <c r="K1424" s="459" t="s">
        <v>265</v>
      </c>
      <c r="L1424" s="448"/>
      <c r="M1424" s="528" t="str">
        <f t="shared" si="23"/>
        <v/>
      </c>
    </row>
    <row r="1425" spans="1:13">
      <c r="A1425" s="448" t="s">
        <v>647</v>
      </c>
      <c r="B1425" s="448" t="s">
        <v>648</v>
      </c>
      <c r="C1425" s="459" t="s">
        <v>2435</v>
      </c>
      <c r="D1425" s="448"/>
      <c r="E1425" s="448" t="s">
        <v>2445</v>
      </c>
      <c r="F1425" s="448"/>
      <c r="G1425" s="984" t="s">
        <v>642</v>
      </c>
      <c r="H1425" s="459" t="s">
        <v>2438</v>
      </c>
      <c r="I1425" s="448"/>
      <c r="J1425" s="448"/>
      <c r="K1425" s="459" t="s">
        <v>265</v>
      </c>
      <c r="L1425" s="448"/>
      <c r="M1425" s="528" t="str">
        <f t="shared" si="23"/>
        <v/>
      </c>
    </row>
    <row r="1426" spans="1:13">
      <c r="A1426" s="448" t="s">
        <v>647</v>
      </c>
      <c r="B1426" s="448" t="s">
        <v>648</v>
      </c>
      <c r="C1426" s="459" t="s">
        <v>2435</v>
      </c>
      <c r="D1426" s="448"/>
      <c r="E1426" s="448" t="s">
        <v>2446</v>
      </c>
      <c r="F1426" s="448"/>
      <c r="G1426" s="984" t="s">
        <v>642</v>
      </c>
      <c r="H1426" s="459" t="s">
        <v>2438</v>
      </c>
      <c r="I1426" s="448"/>
      <c r="J1426" s="448"/>
      <c r="K1426" s="459" t="s">
        <v>265</v>
      </c>
      <c r="L1426" s="448"/>
      <c r="M1426" s="528" t="str">
        <f t="shared" si="23"/>
        <v/>
      </c>
    </row>
    <row r="1427" spans="1:13">
      <c r="A1427" s="448" t="s">
        <v>647</v>
      </c>
      <c r="B1427" s="448" t="s">
        <v>648</v>
      </c>
      <c r="C1427" s="459" t="s">
        <v>2435</v>
      </c>
      <c r="D1427" s="448"/>
      <c r="E1427" s="448" t="s">
        <v>2447</v>
      </c>
      <c r="F1427" s="448"/>
      <c r="G1427" s="984" t="s">
        <v>642</v>
      </c>
      <c r="H1427" s="459" t="s">
        <v>2438</v>
      </c>
      <c r="I1427" s="448"/>
      <c r="J1427" s="448"/>
      <c r="K1427" s="459" t="s">
        <v>265</v>
      </c>
      <c r="L1427" s="448"/>
      <c r="M1427" s="528" t="str">
        <f t="shared" si="23"/>
        <v/>
      </c>
    </row>
    <row r="1428" spans="1:13">
      <c r="A1428" s="448" t="s">
        <v>647</v>
      </c>
      <c r="B1428" s="448" t="s">
        <v>648</v>
      </c>
      <c r="C1428" s="459" t="s">
        <v>2435</v>
      </c>
      <c r="D1428" s="448"/>
      <c r="E1428" s="448" t="s">
        <v>2448</v>
      </c>
      <c r="F1428" s="448"/>
      <c r="G1428" s="984" t="s">
        <v>642</v>
      </c>
      <c r="H1428" s="459" t="s">
        <v>2438</v>
      </c>
      <c r="I1428" s="448"/>
      <c r="J1428" s="448"/>
      <c r="K1428" s="459" t="s">
        <v>265</v>
      </c>
      <c r="L1428" s="448"/>
      <c r="M1428" s="528" t="str">
        <f t="shared" si="23"/>
        <v/>
      </c>
    </row>
    <row r="1429" spans="1:13">
      <c r="A1429" s="448" t="s">
        <v>647</v>
      </c>
      <c r="B1429" s="448" t="s">
        <v>648</v>
      </c>
      <c r="C1429" s="459" t="s">
        <v>2435</v>
      </c>
      <c r="D1429" s="448"/>
      <c r="E1429" s="448" t="s">
        <v>2449</v>
      </c>
      <c r="F1429" s="448"/>
      <c r="G1429" s="984" t="s">
        <v>642</v>
      </c>
      <c r="H1429" s="459" t="s">
        <v>2438</v>
      </c>
      <c r="I1429" s="448"/>
      <c r="J1429" s="448"/>
      <c r="K1429" s="459" t="s">
        <v>265</v>
      </c>
      <c r="L1429" s="448"/>
      <c r="M1429" s="528" t="str">
        <f t="shared" si="23"/>
        <v/>
      </c>
    </row>
    <row r="1430" spans="1:13">
      <c r="A1430" s="448" t="s">
        <v>647</v>
      </c>
      <c r="B1430" s="448" t="s">
        <v>648</v>
      </c>
      <c r="C1430" s="459" t="s">
        <v>2435</v>
      </c>
      <c r="D1430" s="448"/>
      <c r="E1430" s="448" t="s">
        <v>2450</v>
      </c>
      <c r="F1430" s="448"/>
      <c r="G1430" s="984" t="s">
        <v>642</v>
      </c>
      <c r="H1430" s="459" t="s">
        <v>2438</v>
      </c>
      <c r="I1430" s="448"/>
      <c r="J1430" s="448"/>
      <c r="K1430" s="459" t="s">
        <v>265</v>
      </c>
      <c r="L1430" s="448"/>
      <c r="M1430" s="528" t="str">
        <f t="shared" si="23"/>
        <v/>
      </c>
    </row>
    <row r="1431" spans="1:13" ht="12.75" thickBot="1">
      <c r="A1431" s="501" t="s">
        <v>647</v>
      </c>
      <c r="B1431" s="501" t="s">
        <v>648</v>
      </c>
      <c r="C1431" s="452" t="s">
        <v>2435</v>
      </c>
      <c r="D1431" s="501"/>
      <c r="E1431" s="501" t="s">
        <v>2451</v>
      </c>
      <c r="F1431" s="501"/>
      <c r="G1431" s="451" t="s">
        <v>642</v>
      </c>
      <c r="H1431" s="452" t="s">
        <v>2438</v>
      </c>
      <c r="I1431" s="501"/>
      <c r="J1431" s="501"/>
      <c r="K1431" s="452" t="s">
        <v>265</v>
      </c>
      <c r="L1431" s="501"/>
      <c r="M1431" s="528" t="str">
        <f t="shared" si="23"/>
        <v/>
      </c>
    </row>
    <row r="1432" spans="1:13" ht="12.75" thickTop="1">
      <c r="A1432" s="982" t="s">
        <v>637</v>
      </c>
      <c r="B1432" s="982" t="s">
        <v>638</v>
      </c>
      <c r="C1432" s="460" t="s">
        <v>424</v>
      </c>
      <c r="D1432" s="446" t="s">
        <v>2452</v>
      </c>
      <c r="E1432" s="446" t="s">
        <v>2453</v>
      </c>
      <c r="F1432" s="446" t="s">
        <v>10214</v>
      </c>
      <c r="G1432" s="983" t="s">
        <v>642</v>
      </c>
      <c r="H1432" s="460" t="s">
        <v>2454</v>
      </c>
      <c r="I1432" s="983" t="s">
        <v>682</v>
      </c>
      <c r="J1432" s="446" t="s">
        <v>645</v>
      </c>
      <c r="K1432" s="447" t="s">
        <v>265</v>
      </c>
      <c r="L1432" s="446" t="s">
        <v>646</v>
      </c>
      <c r="M1432" s="528" t="s">
        <v>10424</v>
      </c>
    </row>
    <row r="1433" spans="1:13">
      <c r="A1433" s="448" t="s">
        <v>647</v>
      </c>
      <c r="B1433" s="448" t="s">
        <v>648</v>
      </c>
      <c r="C1433" s="459" t="s">
        <v>424</v>
      </c>
      <c r="D1433" s="448"/>
      <c r="E1433" s="517" t="s">
        <v>2456</v>
      </c>
      <c r="F1433" s="448"/>
      <c r="G1433" s="984" t="s">
        <v>642</v>
      </c>
      <c r="H1433" s="459" t="s">
        <v>2454</v>
      </c>
      <c r="I1433" s="448"/>
      <c r="J1433" s="448"/>
      <c r="K1433" s="459" t="s">
        <v>265</v>
      </c>
      <c r="L1433" s="448"/>
      <c r="M1433" s="528" t="str">
        <f t="shared" si="23"/>
        <v/>
      </c>
    </row>
    <row r="1434" spans="1:13">
      <c r="A1434" s="448" t="s">
        <v>647</v>
      </c>
      <c r="B1434" s="448" t="s">
        <v>648</v>
      </c>
      <c r="C1434" s="459" t="s">
        <v>424</v>
      </c>
      <c r="D1434" s="448"/>
      <c r="E1434" s="517" t="s">
        <v>2457</v>
      </c>
      <c r="F1434" s="448"/>
      <c r="G1434" s="984" t="s">
        <v>642</v>
      </c>
      <c r="H1434" s="459" t="s">
        <v>2454</v>
      </c>
      <c r="I1434" s="448"/>
      <c r="J1434" s="448"/>
      <c r="K1434" s="459" t="s">
        <v>265</v>
      </c>
      <c r="L1434" s="448"/>
      <c r="M1434" s="528" t="str">
        <f t="shared" si="23"/>
        <v/>
      </c>
    </row>
    <row r="1435" spans="1:13">
      <c r="A1435" s="448" t="s">
        <v>647</v>
      </c>
      <c r="B1435" s="448" t="s">
        <v>648</v>
      </c>
      <c r="C1435" s="459" t="s">
        <v>424</v>
      </c>
      <c r="D1435" s="448"/>
      <c r="E1435" s="448" t="s">
        <v>2458</v>
      </c>
      <c r="F1435" s="448"/>
      <c r="G1435" s="984" t="s">
        <v>642</v>
      </c>
      <c r="H1435" s="459" t="s">
        <v>2454</v>
      </c>
      <c r="I1435" s="448"/>
      <c r="J1435" s="448"/>
      <c r="K1435" s="459" t="s">
        <v>265</v>
      </c>
      <c r="L1435" s="448"/>
      <c r="M1435" s="528" t="str">
        <f t="shared" si="23"/>
        <v/>
      </c>
    </row>
    <row r="1436" spans="1:13">
      <c r="A1436" s="448" t="s">
        <v>647</v>
      </c>
      <c r="B1436" s="448" t="s">
        <v>648</v>
      </c>
      <c r="C1436" s="459" t="s">
        <v>424</v>
      </c>
      <c r="D1436" s="448"/>
      <c r="E1436" s="448" t="s">
        <v>2459</v>
      </c>
      <c r="F1436" s="448"/>
      <c r="G1436" s="984" t="s">
        <v>642</v>
      </c>
      <c r="H1436" s="459" t="s">
        <v>2454</v>
      </c>
      <c r="I1436" s="448"/>
      <c r="J1436" s="448"/>
      <c r="K1436" s="459" t="s">
        <v>265</v>
      </c>
      <c r="L1436" s="448"/>
      <c r="M1436" s="528" t="str">
        <f t="shared" si="23"/>
        <v/>
      </c>
    </row>
    <row r="1437" spans="1:13">
      <c r="A1437" s="448" t="s">
        <v>647</v>
      </c>
      <c r="B1437" s="448" t="s">
        <v>648</v>
      </c>
      <c r="C1437" s="459" t="s">
        <v>424</v>
      </c>
      <c r="D1437" s="448"/>
      <c r="E1437" s="448" t="s">
        <v>2460</v>
      </c>
      <c r="F1437" s="448"/>
      <c r="G1437" s="984" t="s">
        <v>642</v>
      </c>
      <c r="H1437" s="459" t="s">
        <v>2454</v>
      </c>
      <c r="I1437" s="448"/>
      <c r="J1437" s="448"/>
      <c r="K1437" s="459" t="s">
        <v>265</v>
      </c>
      <c r="L1437" s="448"/>
      <c r="M1437" s="528" t="str">
        <f t="shared" si="23"/>
        <v/>
      </c>
    </row>
    <row r="1438" spans="1:13">
      <c r="A1438" s="448" t="s">
        <v>647</v>
      </c>
      <c r="B1438" s="448" t="s">
        <v>648</v>
      </c>
      <c r="C1438" s="459" t="s">
        <v>424</v>
      </c>
      <c r="D1438" s="448"/>
      <c r="E1438" s="448" t="s">
        <v>2461</v>
      </c>
      <c r="F1438" s="448"/>
      <c r="G1438" s="984" t="s">
        <v>642</v>
      </c>
      <c r="H1438" s="459" t="s">
        <v>2454</v>
      </c>
      <c r="I1438" s="448"/>
      <c r="J1438" s="448"/>
      <c r="K1438" s="459" t="s">
        <v>265</v>
      </c>
      <c r="L1438" s="448"/>
      <c r="M1438" s="528" t="str">
        <f t="shared" si="23"/>
        <v/>
      </c>
    </row>
    <row r="1439" spans="1:13">
      <c r="A1439" s="448" t="s">
        <v>647</v>
      </c>
      <c r="B1439" s="448" t="s">
        <v>648</v>
      </c>
      <c r="C1439" s="459" t="s">
        <v>424</v>
      </c>
      <c r="D1439" s="448"/>
      <c r="E1439" s="448" t="s">
        <v>2462</v>
      </c>
      <c r="F1439" s="448"/>
      <c r="G1439" s="984" t="s">
        <v>642</v>
      </c>
      <c r="H1439" s="459" t="s">
        <v>2454</v>
      </c>
      <c r="I1439" s="448"/>
      <c r="J1439" s="448"/>
      <c r="K1439" s="459" t="s">
        <v>265</v>
      </c>
      <c r="L1439" s="448"/>
      <c r="M1439" s="528" t="str">
        <f t="shared" si="23"/>
        <v/>
      </c>
    </row>
    <row r="1440" spans="1:13">
      <c r="A1440" s="448" t="s">
        <v>647</v>
      </c>
      <c r="B1440" s="448" t="s">
        <v>648</v>
      </c>
      <c r="C1440" s="459" t="s">
        <v>424</v>
      </c>
      <c r="D1440" s="448"/>
      <c r="E1440" s="448" t="s">
        <v>2463</v>
      </c>
      <c r="F1440" s="448"/>
      <c r="G1440" s="984" t="s">
        <v>642</v>
      </c>
      <c r="H1440" s="459" t="s">
        <v>2454</v>
      </c>
      <c r="I1440" s="448"/>
      <c r="J1440" s="448"/>
      <c r="K1440" s="459" t="s">
        <v>265</v>
      </c>
      <c r="L1440" s="448"/>
      <c r="M1440" s="528" t="str">
        <f t="shared" si="23"/>
        <v/>
      </c>
    </row>
    <row r="1441" spans="1:13">
      <c r="A1441" s="448" t="s">
        <v>647</v>
      </c>
      <c r="B1441" s="448" t="s">
        <v>648</v>
      </c>
      <c r="C1441" s="459" t="s">
        <v>424</v>
      </c>
      <c r="D1441" s="448"/>
      <c r="E1441" s="448" t="s">
        <v>2464</v>
      </c>
      <c r="F1441" s="448"/>
      <c r="G1441" s="984" t="s">
        <v>642</v>
      </c>
      <c r="H1441" s="459" t="s">
        <v>2454</v>
      </c>
      <c r="I1441" s="448"/>
      <c r="J1441" s="448"/>
      <c r="K1441" s="459" t="s">
        <v>265</v>
      </c>
      <c r="L1441" s="448"/>
      <c r="M1441" s="528" t="str">
        <f t="shared" si="23"/>
        <v/>
      </c>
    </row>
    <row r="1442" spans="1:13">
      <c r="A1442" s="448" t="s">
        <v>647</v>
      </c>
      <c r="B1442" s="448" t="s">
        <v>648</v>
      </c>
      <c r="C1442" s="459" t="s">
        <v>424</v>
      </c>
      <c r="D1442" s="448"/>
      <c r="E1442" s="448" t="s">
        <v>2465</v>
      </c>
      <c r="F1442" s="448"/>
      <c r="G1442" s="984" t="s">
        <v>642</v>
      </c>
      <c r="H1442" s="459" t="s">
        <v>2454</v>
      </c>
      <c r="I1442" s="448"/>
      <c r="J1442" s="448"/>
      <c r="K1442" s="459" t="s">
        <v>265</v>
      </c>
      <c r="L1442" s="448"/>
      <c r="M1442" s="528" t="str">
        <f t="shared" si="23"/>
        <v/>
      </c>
    </row>
    <row r="1443" spans="1:13">
      <c r="A1443" s="448" t="s">
        <v>647</v>
      </c>
      <c r="B1443" s="448" t="s">
        <v>648</v>
      </c>
      <c r="C1443" s="459" t="s">
        <v>424</v>
      </c>
      <c r="D1443" s="448"/>
      <c r="E1443" s="448" t="s">
        <v>2466</v>
      </c>
      <c r="F1443" s="448"/>
      <c r="G1443" s="984" t="s">
        <v>642</v>
      </c>
      <c r="H1443" s="459" t="s">
        <v>2454</v>
      </c>
      <c r="I1443" s="448"/>
      <c r="J1443" s="448"/>
      <c r="K1443" s="459" t="s">
        <v>265</v>
      </c>
      <c r="L1443" s="448"/>
      <c r="M1443" s="528" t="str">
        <f t="shared" si="23"/>
        <v/>
      </c>
    </row>
    <row r="1444" spans="1:13" ht="12.75" thickBot="1">
      <c r="A1444" s="501" t="s">
        <v>647</v>
      </c>
      <c r="B1444" s="501" t="s">
        <v>648</v>
      </c>
      <c r="C1444" s="452" t="s">
        <v>424</v>
      </c>
      <c r="D1444" s="501"/>
      <c r="E1444" s="501" t="s">
        <v>2467</v>
      </c>
      <c r="F1444" s="501"/>
      <c r="G1444" s="451" t="s">
        <v>642</v>
      </c>
      <c r="H1444" s="452" t="s">
        <v>2454</v>
      </c>
      <c r="I1444" s="501"/>
      <c r="J1444" s="501"/>
      <c r="K1444" s="452" t="s">
        <v>265</v>
      </c>
      <c r="L1444" s="501"/>
      <c r="M1444" s="528" t="str">
        <f t="shared" si="23"/>
        <v/>
      </c>
    </row>
    <row r="1445" spans="1:13" ht="12.75" thickTop="1">
      <c r="A1445" s="982" t="s">
        <v>637</v>
      </c>
      <c r="B1445" s="982" t="s">
        <v>638</v>
      </c>
      <c r="C1445" s="460" t="s">
        <v>285</v>
      </c>
      <c r="D1445" s="446" t="s">
        <v>2468</v>
      </c>
      <c r="E1445" s="446" t="s">
        <v>2469</v>
      </c>
      <c r="F1445" s="446" t="s">
        <v>285</v>
      </c>
      <c r="G1445" s="983" t="s">
        <v>642</v>
      </c>
      <c r="H1445" s="460" t="s">
        <v>2470</v>
      </c>
      <c r="I1445" s="983" t="s">
        <v>682</v>
      </c>
      <c r="J1445" s="446" t="s">
        <v>645</v>
      </c>
      <c r="K1445" s="447" t="s">
        <v>265</v>
      </c>
      <c r="L1445" s="446" t="s">
        <v>646</v>
      </c>
      <c r="M1445" s="528" t="str">
        <f t="shared" si="23"/>
        <v/>
      </c>
    </row>
    <row r="1446" spans="1:13">
      <c r="A1446" s="448" t="s">
        <v>647</v>
      </c>
      <c r="B1446" s="448" t="s">
        <v>648</v>
      </c>
      <c r="C1446" s="459" t="s">
        <v>285</v>
      </c>
      <c r="D1446" s="448"/>
      <c r="E1446" s="448" t="s">
        <v>2472</v>
      </c>
      <c r="F1446" s="448"/>
      <c r="G1446" s="984" t="s">
        <v>642</v>
      </c>
      <c r="H1446" s="459" t="s">
        <v>2470</v>
      </c>
      <c r="I1446" s="448"/>
      <c r="J1446" s="448"/>
      <c r="K1446" s="459" t="s">
        <v>265</v>
      </c>
      <c r="L1446" s="448"/>
      <c r="M1446" s="528" t="str">
        <f t="shared" si="23"/>
        <v/>
      </c>
    </row>
    <row r="1447" spans="1:13">
      <c r="A1447" s="448" t="s">
        <v>647</v>
      </c>
      <c r="B1447" s="448" t="s">
        <v>648</v>
      </c>
      <c r="C1447" s="459" t="s">
        <v>285</v>
      </c>
      <c r="D1447" s="448"/>
      <c r="E1447" s="448" t="s">
        <v>2473</v>
      </c>
      <c r="F1447" s="448"/>
      <c r="G1447" s="984" t="s">
        <v>642</v>
      </c>
      <c r="H1447" s="459" t="s">
        <v>2470</v>
      </c>
      <c r="I1447" s="448"/>
      <c r="J1447" s="448"/>
      <c r="K1447" s="459" t="s">
        <v>265</v>
      </c>
      <c r="L1447" s="448"/>
      <c r="M1447" s="528" t="str">
        <f t="shared" si="23"/>
        <v/>
      </c>
    </row>
    <row r="1448" spans="1:13">
      <c r="A1448" s="448" t="s">
        <v>647</v>
      </c>
      <c r="B1448" s="448" t="s">
        <v>648</v>
      </c>
      <c r="C1448" s="459" t="s">
        <v>285</v>
      </c>
      <c r="D1448" s="448"/>
      <c r="E1448" s="448" t="s">
        <v>2474</v>
      </c>
      <c r="F1448" s="448"/>
      <c r="G1448" s="984" t="s">
        <v>642</v>
      </c>
      <c r="H1448" s="459" t="s">
        <v>2470</v>
      </c>
      <c r="I1448" s="448"/>
      <c r="J1448" s="448"/>
      <c r="K1448" s="459" t="s">
        <v>265</v>
      </c>
      <c r="L1448" s="448"/>
      <c r="M1448" s="528" t="str">
        <f t="shared" si="23"/>
        <v/>
      </c>
    </row>
    <row r="1449" spans="1:13">
      <c r="A1449" s="448" t="s">
        <v>647</v>
      </c>
      <c r="B1449" s="448" t="s">
        <v>648</v>
      </c>
      <c r="C1449" s="459" t="s">
        <v>285</v>
      </c>
      <c r="D1449" s="448"/>
      <c r="E1449" s="448" t="s">
        <v>2475</v>
      </c>
      <c r="F1449" s="448"/>
      <c r="G1449" s="984" t="s">
        <v>642</v>
      </c>
      <c r="H1449" s="459" t="s">
        <v>2470</v>
      </c>
      <c r="I1449" s="448"/>
      <c r="J1449" s="448"/>
      <c r="K1449" s="459" t="s">
        <v>265</v>
      </c>
      <c r="L1449" s="448"/>
      <c r="M1449" s="528" t="str">
        <f t="shared" si="23"/>
        <v/>
      </c>
    </row>
    <row r="1450" spans="1:13">
      <c r="A1450" s="448" t="s">
        <v>647</v>
      </c>
      <c r="B1450" s="448" t="s">
        <v>648</v>
      </c>
      <c r="C1450" s="459" t="s">
        <v>285</v>
      </c>
      <c r="D1450" s="448"/>
      <c r="E1450" s="448" t="s">
        <v>2476</v>
      </c>
      <c r="F1450" s="448"/>
      <c r="G1450" s="984" t="s">
        <v>642</v>
      </c>
      <c r="H1450" s="459" t="s">
        <v>2470</v>
      </c>
      <c r="I1450" s="448"/>
      <c r="J1450" s="448"/>
      <c r="K1450" s="459" t="s">
        <v>265</v>
      </c>
      <c r="L1450" s="448"/>
      <c r="M1450" s="528" t="str">
        <f t="shared" si="23"/>
        <v/>
      </c>
    </row>
    <row r="1451" spans="1:13">
      <c r="A1451" s="448" t="s">
        <v>647</v>
      </c>
      <c r="B1451" s="448" t="s">
        <v>648</v>
      </c>
      <c r="C1451" s="459" t="s">
        <v>285</v>
      </c>
      <c r="D1451" s="448"/>
      <c r="E1451" s="448" t="s">
        <v>2477</v>
      </c>
      <c r="F1451" s="448"/>
      <c r="G1451" s="984" t="s">
        <v>642</v>
      </c>
      <c r="H1451" s="459" t="s">
        <v>2470</v>
      </c>
      <c r="I1451" s="448"/>
      <c r="J1451" s="448"/>
      <c r="K1451" s="459" t="s">
        <v>265</v>
      </c>
      <c r="L1451" s="448"/>
      <c r="M1451" s="528" t="str">
        <f t="shared" si="23"/>
        <v/>
      </c>
    </row>
    <row r="1452" spans="1:13">
      <c r="A1452" s="448" t="s">
        <v>647</v>
      </c>
      <c r="B1452" s="448" t="s">
        <v>648</v>
      </c>
      <c r="C1452" s="459" t="s">
        <v>285</v>
      </c>
      <c r="D1452" s="448"/>
      <c r="E1452" s="448" t="s">
        <v>2478</v>
      </c>
      <c r="F1452" s="448"/>
      <c r="G1452" s="984" t="s">
        <v>642</v>
      </c>
      <c r="H1452" s="459" t="s">
        <v>2470</v>
      </c>
      <c r="I1452" s="448"/>
      <c r="J1452" s="448"/>
      <c r="K1452" s="459" t="s">
        <v>265</v>
      </c>
      <c r="L1452" s="448"/>
      <c r="M1452" s="528" t="str">
        <f t="shared" si="23"/>
        <v/>
      </c>
    </row>
    <row r="1453" spans="1:13">
      <c r="A1453" s="448" t="s">
        <v>647</v>
      </c>
      <c r="B1453" s="448" t="s">
        <v>648</v>
      </c>
      <c r="C1453" s="459" t="s">
        <v>285</v>
      </c>
      <c r="D1453" s="448"/>
      <c r="E1453" s="448" t="s">
        <v>2479</v>
      </c>
      <c r="F1453" s="448"/>
      <c r="G1453" s="984" t="s">
        <v>642</v>
      </c>
      <c r="H1453" s="459" t="s">
        <v>2470</v>
      </c>
      <c r="I1453" s="448"/>
      <c r="J1453" s="448"/>
      <c r="K1453" s="459" t="s">
        <v>265</v>
      </c>
      <c r="L1453" s="448"/>
      <c r="M1453" s="528" t="str">
        <f t="shared" si="23"/>
        <v/>
      </c>
    </row>
    <row r="1454" spans="1:13">
      <c r="A1454" s="448" t="s">
        <v>647</v>
      </c>
      <c r="B1454" s="448" t="s">
        <v>648</v>
      </c>
      <c r="C1454" s="459" t="s">
        <v>285</v>
      </c>
      <c r="D1454" s="448"/>
      <c r="E1454" s="448" t="s">
        <v>2480</v>
      </c>
      <c r="F1454" s="448"/>
      <c r="G1454" s="984" t="s">
        <v>642</v>
      </c>
      <c r="H1454" s="459" t="s">
        <v>2470</v>
      </c>
      <c r="I1454" s="448"/>
      <c r="J1454" s="448"/>
      <c r="K1454" s="459" t="s">
        <v>265</v>
      </c>
      <c r="L1454" s="448"/>
      <c r="M1454" s="528" t="str">
        <f t="shared" si="23"/>
        <v/>
      </c>
    </row>
    <row r="1455" spans="1:13">
      <c r="A1455" s="448" t="s">
        <v>647</v>
      </c>
      <c r="B1455" s="448" t="s">
        <v>648</v>
      </c>
      <c r="C1455" s="459" t="s">
        <v>285</v>
      </c>
      <c r="D1455" s="448"/>
      <c r="E1455" s="448" t="s">
        <v>2481</v>
      </c>
      <c r="F1455" s="448"/>
      <c r="G1455" s="984" t="s">
        <v>642</v>
      </c>
      <c r="H1455" s="459" t="s">
        <v>2470</v>
      </c>
      <c r="I1455" s="448"/>
      <c r="J1455" s="448"/>
      <c r="K1455" s="459" t="s">
        <v>265</v>
      </c>
      <c r="L1455" s="448"/>
      <c r="M1455" s="528" t="str">
        <f t="shared" si="23"/>
        <v/>
      </c>
    </row>
    <row r="1456" spans="1:13">
      <c r="A1456" s="448" t="s">
        <v>647</v>
      </c>
      <c r="B1456" s="448" t="s">
        <v>648</v>
      </c>
      <c r="C1456" s="459" t="s">
        <v>285</v>
      </c>
      <c r="D1456" s="448"/>
      <c r="E1456" s="448" t="s">
        <v>2482</v>
      </c>
      <c r="F1456" s="448"/>
      <c r="G1456" s="984" t="s">
        <v>642</v>
      </c>
      <c r="H1456" s="459" t="s">
        <v>2470</v>
      </c>
      <c r="I1456" s="448"/>
      <c r="J1456" s="448"/>
      <c r="K1456" s="459" t="s">
        <v>265</v>
      </c>
      <c r="L1456" s="448"/>
      <c r="M1456" s="528" t="str">
        <f t="shared" si="23"/>
        <v/>
      </c>
    </row>
    <row r="1457" spans="1:13" ht="12.75" thickBot="1">
      <c r="A1457" s="501" t="s">
        <v>647</v>
      </c>
      <c r="B1457" s="501" t="s">
        <v>648</v>
      </c>
      <c r="C1457" s="452" t="s">
        <v>285</v>
      </c>
      <c r="D1457" s="501"/>
      <c r="E1457" s="501" t="s">
        <v>2483</v>
      </c>
      <c r="F1457" s="501"/>
      <c r="G1457" s="451" t="s">
        <v>642</v>
      </c>
      <c r="H1457" s="452" t="s">
        <v>2470</v>
      </c>
      <c r="I1457" s="501"/>
      <c r="J1457" s="501"/>
      <c r="K1457" s="452" t="s">
        <v>265</v>
      </c>
      <c r="L1457" s="501"/>
      <c r="M1457" s="528" t="str">
        <f t="shared" si="23"/>
        <v/>
      </c>
    </row>
    <row r="1458" spans="1:13" ht="12.75" thickTop="1">
      <c r="A1458" s="982" t="s">
        <v>637</v>
      </c>
      <c r="B1458" s="982" t="s">
        <v>638</v>
      </c>
      <c r="C1458" s="460" t="s">
        <v>8066</v>
      </c>
      <c r="D1458" s="446" t="s">
        <v>2484</v>
      </c>
      <c r="E1458" s="446" t="s">
        <v>2485</v>
      </c>
      <c r="F1458" s="446" t="s">
        <v>9420</v>
      </c>
      <c r="G1458" s="983" t="s">
        <v>642</v>
      </c>
      <c r="H1458" s="460" t="s">
        <v>2486</v>
      </c>
      <c r="I1458" s="983" t="s">
        <v>682</v>
      </c>
      <c r="J1458" s="446" t="s">
        <v>645</v>
      </c>
      <c r="K1458" s="447" t="s">
        <v>265</v>
      </c>
      <c r="L1458" s="446" t="s">
        <v>646</v>
      </c>
      <c r="M1458" s="528" t="str">
        <f t="shared" si="23"/>
        <v/>
      </c>
    </row>
    <row r="1459" spans="1:13">
      <c r="A1459" s="448" t="s">
        <v>647</v>
      </c>
      <c r="B1459" s="448" t="s">
        <v>648</v>
      </c>
      <c r="C1459" s="459" t="s">
        <v>8066</v>
      </c>
      <c r="D1459" s="448"/>
      <c r="E1459" s="448" t="s">
        <v>2488</v>
      </c>
      <c r="F1459" s="448"/>
      <c r="G1459" s="984" t="s">
        <v>642</v>
      </c>
      <c r="H1459" s="459" t="s">
        <v>2486</v>
      </c>
      <c r="I1459" s="448"/>
      <c r="J1459" s="448"/>
      <c r="K1459" s="459" t="s">
        <v>265</v>
      </c>
      <c r="L1459" s="448"/>
      <c r="M1459" s="528" t="str">
        <f t="shared" si="23"/>
        <v/>
      </c>
    </row>
    <row r="1460" spans="1:13">
      <c r="A1460" s="448" t="s">
        <v>647</v>
      </c>
      <c r="B1460" s="448" t="s">
        <v>648</v>
      </c>
      <c r="C1460" s="459" t="s">
        <v>8066</v>
      </c>
      <c r="D1460" s="448"/>
      <c r="E1460" s="448" t="s">
        <v>2489</v>
      </c>
      <c r="F1460" s="448"/>
      <c r="G1460" s="984" t="s">
        <v>642</v>
      </c>
      <c r="H1460" s="459" t="s">
        <v>2486</v>
      </c>
      <c r="I1460" s="448"/>
      <c r="J1460" s="448"/>
      <c r="K1460" s="459" t="s">
        <v>265</v>
      </c>
      <c r="L1460" s="448"/>
      <c r="M1460" s="528" t="str">
        <f t="shared" si="23"/>
        <v/>
      </c>
    </row>
    <row r="1461" spans="1:13">
      <c r="A1461" s="448" t="s">
        <v>647</v>
      </c>
      <c r="B1461" s="448" t="s">
        <v>648</v>
      </c>
      <c r="C1461" s="459" t="s">
        <v>8066</v>
      </c>
      <c r="D1461" s="448"/>
      <c r="E1461" s="448" t="s">
        <v>2490</v>
      </c>
      <c r="F1461" s="448"/>
      <c r="G1461" s="984" t="s">
        <v>642</v>
      </c>
      <c r="H1461" s="459" t="s">
        <v>2486</v>
      </c>
      <c r="I1461" s="448"/>
      <c r="J1461" s="448"/>
      <c r="K1461" s="459" t="s">
        <v>265</v>
      </c>
      <c r="L1461" s="448"/>
      <c r="M1461" s="528" t="str">
        <f t="shared" si="23"/>
        <v/>
      </c>
    </row>
    <row r="1462" spans="1:13">
      <c r="A1462" s="448" t="s">
        <v>647</v>
      </c>
      <c r="B1462" s="448" t="s">
        <v>648</v>
      </c>
      <c r="C1462" s="459" t="s">
        <v>8066</v>
      </c>
      <c r="D1462" s="448"/>
      <c r="E1462" s="448" t="s">
        <v>2491</v>
      </c>
      <c r="F1462" s="448"/>
      <c r="G1462" s="984" t="s">
        <v>642</v>
      </c>
      <c r="H1462" s="459" t="s">
        <v>2486</v>
      </c>
      <c r="I1462" s="448"/>
      <c r="J1462" s="448"/>
      <c r="K1462" s="459" t="s">
        <v>265</v>
      </c>
      <c r="L1462" s="448"/>
      <c r="M1462" s="528" t="str">
        <f t="shared" si="23"/>
        <v/>
      </c>
    </row>
    <row r="1463" spans="1:13">
      <c r="A1463" s="448" t="s">
        <v>647</v>
      </c>
      <c r="B1463" s="448" t="s">
        <v>648</v>
      </c>
      <c r="C1463" s="459" t="s">
        <v>8066</v>
      </c>
      <c r="D1463" s="448"/>
      <c r="E1463" s="448" t="s">
        <v>2492</v>
      </c>
      <c r="F1463" s="448"/>
      <c r="G1463" s="984" t="s">
        <v>642</v>
      </c>
      <c r="H1463" s="459" t="s">
        <v>2486</v>
      </c>
      <c r="I1463" s="448"/>
      <c r="J1463" s="448"/>
      <c r="K1463" s="459" t="s">
        <v>265</v>
      </c>
      <c r="L1463" s="448"/>
      <c r="M1463" s="528" t="str">
        <f t="shared" si="23"/>
        <v/>
      </c>
    </row>
    <row r="1464" spans="1:13">
      <c r="A1464" s="448" t="s">
        <v>647</v>
      </c>
      <c r="B1464" s="448" t="s">
        <v>648</v>
      </c>
      <c r="C1464" s="459" t="s">
        <v>8066</v>
      </c>
      <c r="D1464" s="448"/>
      <c r="E1464" s="448" t="s">
        <v>2493</v>
      </c>
      <c r="F1464" s="448"/>
      <c r="G1464" s="984" t="s">
        <v>642</v>
      </c>
      <c r="H1464" s="459" t="s">
        <v>2486</v>
      </c>
      <c r="I1464" s="448"/>
      <c r="J1464" s="448"/>
      <c r="K1464" s="459" t="s">
        <v>265</v>
      </c>
      <c r="L1464" s="448"/>
      <c r="M1464" s="528" t="str">
        <f t="shared" si="23"/>
        <v/>
      </c>
    </row>
    <row r="1465" spans="1:13">
      <c r="A1465" s="448" t="s">
        <v>647</v>
      </c>
      <c r="B1465" s="448" t="s">
        <v>648</v>
      </c>
      <c r="C1465" s="459" t="s">
        <v>8066</v>
      </c>
      <c r="D1465" s="448"/>
      <c r="E1465" s="448" t="s">
        <v>2494</v>
      </c>
      <c r="F1465" s="448"/>
      <c r="G1465" s="984" t="s">
        <v>642</v>
      </c>
      <c r="H1465" s="459" t="s">
        <v>2486</v>
      </c>
      <c r="I1465" s="448"/>
      <c r="J1465" s="448"/>
      <c r="K1465" s="459" t="s">
        <v>265</v>
      </c>
      <c r="L1465" s="448"/>
      <c r="M1465" s="528" t="str">
        <f t="shared" si="23"/>
        <v/>
      </c>
    </row>
    <row r="1466" spans="1:13">
      <c r="A1466" s="448" t="s">
        <v>647</v>
      </c>
      <c r="B1466" s="448" t="s">
        <v>648</v>
      </c>
      <c r="C1466" s="459" t="s">
        <v>8066</v>
      </c>
      <c r="D1466" s="448"/>
      <c r="E1466" s="448" t="s">
        <v>2495</v>
      </c>
      <c r="F1466" s="448"/>
      <c r="G1466" s="984" t="s">
        <v>642</v>
      </c>
      <c r="H1466" s="459" t="s">
        <v>2486</v>
      </c>
      <c r="I1466" s="448"/>
      <c r="J1466" s="448"/>
      <c r="K1466" s="459" t="s">
        <v>265</v>
      </c>
      <c r="L1466" s="448"/>
      <c r="M1466" s="528" t="str">
        <f t="shared" si="23"/>
        <v/>
      </c>
    </row>
    <row r="1467" spans="1:13">
      <c r="A1467" s="448" t="s">
        <v>647</v>
      </c>
      <c r="B1467" s="448" t="s">
        <v>648</v>
      </c>
      <c r="C1467" s="459" t="s">
        <v>8066</v>
      </c>
      <c r="D1467" s="448"/>
      <c r="E1467" s="448" t="s">
        <v>2496</v>
      </c>
      <c r="F1467" s="448"/>
      <c r="G1467" s="984" t="s">
        <v>642</v>
      </c>
      <c r="H1467" s="459" t="s">
        <v>2486</v>
      </c>
      <c r="I1467" s="448"/>
      <c r="J1467" s="448"/>
      <c r="K1467" s="459" t="s">
        <v>265</v>
      </c>
      <c r="L1467" s="448"/>
      <c r="M1467" s="528" t="str">
        <f t="shared" si="23"/>
        <v/>
      </c>
    </row>
    <row r="1468" spans="1:13">
      <c r="A1468" s="448" t="s">
        <v>647</v>
      </c>
      <c r="B1468" s="448" t="s">
        <v>648</v>
      </c>
      <c r="C1468" s="459" t="s">
        <v>8066</v>
      </c>
      <c r="D1468" s="448"/>
      <c r="E1468" s="448" t="s">
        <v>2497</v>
      </c>
      <c r="F1468" s="448"/>
      <c r="G1468" s="984" t="s">
        <v>642</v>
      </c>
      <c r="H1468" s="459" t="s">
        <v>2486</v>
      </c>
      <c r="I1468" s="448"/>
      <c r="J1468" s="448"/>
      <c r="K1468" s="459" t="s">
        <v>265</v>
      </c>
      <c r="L1468" s="448"/>
      <c r="M1468" s="528" t="str">
        <f t="shared" si="23"/>
        <v/>
      </c>
    </row>
    <row r="1469" spans="1:13">
      <c r="A1469" s="448" t="s">
        <v>647</v>
      </c>
      <c r="B1469" s="448" t="s">
        <v>648</v>
      </c>
      <c r="C1469" s="459" t="s">
        <v>8066</v>
      </c>
      <c r="D1469" s="448"/>
      <c r="E1469" s="448" t="s">
        <v>2498</v>
      </c>
      <c r="F1469" s="448"/>
      <c r="G1469" s="984" t="s">
        <v>642</v>
      </c>
      <c r="H1469" s="459" t="s">
        <v>2486</v>
      </c>
      <c r="I1469" s="448"/>
      <c r="J1469" s="448"/>
      <c r="K1469" s="459" t="s">
        <v>265</v>
      </c>
      <c r="L1469" s="448"/>
      <c r="M1469" s="528" t="str">
        <f t="shared" si="23"/>
        <v/>
      </c>
    </row>
    <row r="1470" spans="1:13" ht="12.75" thickBot="1">
      <c r="A1470" s="501" t="s">
        <v>647</v>
      </c>
      <c r="B1470" s="501" t="s">
        <v>648</v>
      </c>
      <c r="C1470" s="459" t="s">
        <v>8066</v>
      </c>
      <c r="D1470" s="501"/>
      <c r="E1470" s="501" t="s">
        <v>2499</v>
      </c>
      <c r="F1470" s="501"/>
      <c r="G1470" s="451" t="s">
        <v>642</v>
      </c>
      <c r="H1470" s="452" t="s">
        <v>2486</v>
      </c>
      <c r="I1470" s="501"/>
      <c r="J1470" s="501"/>
      <c r="K1470" s="452" t="s">
        <v>265</v>
      </c>
      <c r="L1470" s="501"/>
      <c r="M1470" s="528" t="str">
        <f t="shared" si="23"/>
        <v/>
      </c>
    </row>
    <row r="1471" spans="1:13" ht="12.75" thickTop="1">
      <c r="A1471" s="982" t="s">
        <v>637</v>
      </c>
      <c r="B1471" s="982" t="s">
        <v>638</v>
      </c>
      <c r="C1471" s="460" t="s">
        <v>286</v>
      </c>
      <c r="D1471" s="446" t="s">
        <v>2500</v>
      </c>
      <c r="E1471" s="446" t="s">
        <v>2501</v>
      </c>
      <c r="F1471" s="446" t="s">
        <v>2502</v>
      </c>
      <c r="G1471" s="983" t="s">
        <v>642</v>
      </c>
      <c r="H1471" s="460" t="s">
        <v>2503</v>
      </c>
      <c r="I1471" s="983" t="s">
        <v>682</v>
      </c>
      <c r="J1471" s="446" t="s">
        <v>645</v>
      </c>
      <c r="K1471" s="447" t="s">
        <v>265</v>
      </c>
      <c r="L1471" s="446" t="s">
        <v>646</v>
      </c>
      <c r="M1471" s="528" t="str">
        <f t="shared" si="23"/>
        <v/>
      </c>
    </row>
    <row r="1472" spans="1:13">
      <c r="A1472" s="448" t="s">
        <v>647</v>
      </c>
      <c r="B1472" s="448" t="s">
        <v>648</v>
      </c>
      <c r="C1472" s="459" t="s">
        <v>286</v>
      </c>
      <c r="D1472" s="448"/>
      <c r="E1472" s="448" t="s">
        <v>2505</v>
      </c>
      <c r="F1472" s="448"/>
      <c r="G1472" s="984" t="s">
        <v>642</v>
      </c>
      <c r="H1472" s="459" t="s">
        <v>2503</v>
      </c>
      <c r="I1472" s="448"/>
      <c r="J1472" s="448"/>
      <c r="K1472" s="459" t="s">
        <v>265</v>
      </c>
      <c r="L1472" s="448"/>
      <c r="M1472" s="528" t="str">
        <f t="shared" si="23"/>
        <v/>
      </c>
    </row>
    <row r="1473" spans="1:13">
      <c r="A1473" s="448" t="s">
        <v>647</v>
      </c>
      <c r="B1473" s="448" t="s">
        <v>648</v>
      </c>
      <c r="C1473" s="459" t="s">
        <v>286</v>
      </c>
      <c r="D1473" s="448"/>
      <c r="E1473" s="448" t="s">
        <v>2506</v>
      </c>
      <c r="F1473" s="448"/>
      <c r="G1473" s="984" t="s">
        <v>642</v>
      </c>
      <c r="H1473" s="459" t="s">
        <v>2503</v>
      </c>
      <c r="I1473" s="448"/>
      <c r="J1473" s="448"/>
      <c r="K1473" s="459" t="s">
        <v>265</v>
      </c>
      <c r="L1473" s="448"/>
      <c r="M1473" s="528" t="str">
        <f t="shared" si="23"/>
        <v/>
      </c>
    </row>
    <row r="1474" spans="1:13">
      <c r="A1474" s="448" t="s">
        <v>647</v>
      </c>
      <c r="B1474" s="448" t="s">
        <v>648</v>
      </c>
      <c r="C1474" s="459" t="s">
        <v>286</v>
      </c>
      <c r="D1474" s="448"/>
      <c r="E1474" s="448" t="s">
        <v>2507</v>
      </c>
      <c r="F1474" s="448"/>
      <c r="G1474" s="984" t="s">
        <v>642</v>
      </c>
      <c r="H1474" s="459" t="s">
        <v>2503</v>
      </c>
      <c r="I1474" s="448"/>
      <c r="J1474" s="448"/>
      <c r="K1474" s="459" t="s">
        <v>265</v>
      </c>
      <c r="L1474" s="448"/>
      <c r="M1474" s="528" t="str">
        <f t="shared" si="23"/>
        <v/>
      </c>
    </row>
    <row r="1475" spans="1:13">
      <c r="A1475" s="448" t="s">
        <v>647</v>
      </c>
      <c r="B1475" s="448" t="s">
        <v>648</v>
      </c>
      <c r="C1475" s="459" t="s">
        <v>286</v>
      </c>
      <c r="D1475" s="448"/>
      <c r="E1475" s="448" t="s">
        <v>2508</v>
      </c>
      <c r="F1475" s="448"/>
      <c r="G1475" s="984" t="s">
        <v>642</v>
      </c>
      <c r="H1475" s="459" t="s">
        <v>2503</v>
      </c>
      <c r="I1475" s="448"/>
      <c r="J1475" s="448"/>
      <c r="K1475" s="459" t="s">
        <v>265</v>
      </c>
      <c r="L1475" s="448"/>
      <c r="M1475" s="528" t="str">
        <f t="shared" si="23"/>
        <v/>
      </c>
    </row>
    <row r="1476" spans="1:13">
      <c r="A1476" s="448" t="s">
        <v>647</v>
      </c>
      <c r="B1476" s="448" t="s">
        <v>648</v>
      </c>
      <c r="C1476" s="459" t="s">
        <v>286</v>
      </c>
      <c r="D1476" s="448"/>
      <c r="E1476" s="448" t="s">
        <v>2509</v>
      </c>
      <c r="F1476" s="448"/>
      <c r="G1476" s="984" t="s">
        <v>642</v>
      </c>
      <c r="H1476" s="459" t="s">
        <v>2503</v>
      </c>
      <c r="I1476" s="448"/>
      <c r="J1476" s="448"/>
      <c r="K1476" s="459" t="s">
        <v>265</v>
      </c>
      <c r="L1476" s="448"/>
      <c r="M1476" s="528" t="str">
        <f t="shared" si="23"/>
        <v/>
      </c>
    </row>
    <row r="1477" spans="1:13">
      <c r="A1477" s="448" t="s">
        <v>647</v>
      </c>
      <c r="B1477" s="448" t="s">
        <v>648</v>
      </c>
      <c r="C1477" s="459" t="s">
        <v>286</v>
      </c>
      <c r="D1477" s="448"/>
      <c r="E1477" s="448" t="s">
        <v>2510</v>
      </c>
      <c r="F1477" s="448"/>
      <c r="G1477" s="984" t="s">
        <v>642</v>
      </c>
      <c r="H1477" s="459" t="s">
        <v>2503</v>
      </c>
      <c r="I1477" s="448"/>
      <c r="J1477" s="448"/>
      <c r="K1477" s="459" t="s">
        <v>265</v>
      </c>
      <c r="L1477" s="448"/>
      <c r="M1477" s="528" t="str">
        <f t="shared" ref="M1477:M1540" si="24">IF(RIGHT(TEXT(E1477,""),4)="ACT1","Remove","")</f>
        <v/>
      </c>
    </row>
    <row r="1478" spans="1:13">
      <c r="A1478" s="448" t="s">
        <v>647</v>
      </c>
      <c r="B1478" s="448" t="s">
        <v>648</v>
      </c>
      <c r="C1478" s="459" t="s">
        <v>286</v>
      </c>
      <c r="D1478" s="448"/>
      <c r="E1478" s="448" t="s">
        <v>2511</v>
      </c>
      <c r="F1478" s="448"/>
      <c r="G1478" s="984" t="s">
        <v>642</v>
      </c>
      <c r="H1478" s="459" t="s">
        <v>2503</v>
      </c>
      <c r="I1478" s="448"/>
      <c r="J1478" s="448"/>
      <c r="K1478" s="459" t="s">
        <v>265</v>
      </c>
      <c r="L1478" s="448"/>
      <c r="M1478" s="528" t="str">
        <f t="shared" si="24"/>
        <v/>
      </c>
    </row>
    <row r="1479" spans="1:13">
      <c r="A1479" s="448" t="s">
        <v>647</v>
      </c>
      <c r="B1479" s="448" t="s">
        <v>648</v>
      </c>
      <c r="C1479" s="459" t="s">
        <v>286</v>
      </c>
      <c r="D1479" s="448"/>
      <c r="E1479" s="448" t="s">
        <v>2512</v>
      </c>
      <c r="F1479" s="448"/>
      <c r="G1479" s="984" t="s">
        <v>642</v>
      </c>
      <c r="H1479" s="459" t="s">
        <v>2503</v>
      </c>
      <c r="I1479" s="448"/>
      <c r="J1479" s="448"/>
      <c r="K1479" s="459" t="s">
        <v>265</v>
      </c>
      <c r="L1479" s="448"/>
      <c r="M1479" s="528" t="str">
        <f t="shared" si="24"/>
        <v/>
      </c>
    </row>
    <row r="1480" spans="1:13">
      <c r="A1480" s="448" t="s">
        <v>647</v>
      </c>
      <c r="B1480" s="448" t="s">
        <v>648</v>
      </c>
      <c r="C1480" s="459" t="s">
        <v>286</v>
      </c>
      <c r="D1480" s="448"/>
      <c r="E1480" s="448" t="s">
        <v>2513</v>
      </c>
      <c r="F1480" s="448"/>
      <c r="G1480" s="984" t="s">
        <v>642</v>
      </c>
      <c r="H1480" s="459" t="s">
        <v>2503</v>
      </c>
      <c r="I1480" s="448"/>
      <c r="J1480" s="448"/>
      <c r="K1480" s="459" t="s">
        <v>265</v>
      </c>
      <c r="L1480" s="448"/>
      <c r="M1480" s="528" t="str">
        <f t="shared" si="24"/>
        <v/>
      </c>
    </row>
    <row r="1481" spans="1:13">
      <c r="A1481" s="448" t="s">
        <v>647</v>
      </c>
      <c r="B1481" s="448" t="s">
        <v>648</v>
      </c>
      <c r="C1481" s="459" t="s">
        <v>286</v>
      </c>
      <c r="D1481" s="448"/>
      <c r="E1481" s="448" t="s">
        <v>2514</v>
      </c>
      <c r="F1481" s="448"/>
      <c r="G1481" s="984" t="s">
        <v>642</v>
      </c>
      <c r="H1481" s="459" t="s">
        <v>2503</v>
      </c>
      <c r="I1481" s="448"/>
      <c r="J1481" s="448"/>
      <c r="K1481" s="459" t="s">
        <v>265</v>
      </c>
      <c r="L1481" s="448"/>
      <c r="M1481" s="528" t="str">
        <f t="shared" si="24"/>
        <v/>
      </c>
    </row>
    <row r="1482" spans="1:13">
      <c r="A1482" s="448" t="s">
        <v>647</v>
      </c>
      <c r="B1482" s="448" t="s">
        <v>648</v>
      </c>
      <c r="C1482" s="459" t="s">
        <v>286</v>
      </c>
      <c r="D1482" s="448"/>
      <c r="E1482" s="448" t="s">
        <v>2515</v>
      </c>
      <c r="F1482" s="448"/>
      <c r="G1482" s="984" t="s">
        <v>642</v>
      </c>
      <c r="H1482" s="459" t="s">
        <v>2503</v>
      </c>
      <c r="I1482" s="448"/>
      <c r="J1482" s="448"/>
      <c r="K1482" s="459" t="s">
        <v>265</v>
      </c>
      <c r="L1482" s="448"/>
      <c r="M1482" s="528" t="str">
        <f t="shared" si="24"/>
        <v/>
      </c>
    </row>
    <row r="1483" spans="1:13" ht="12.75" thickBot="1">
      <c r="A1483" s="501" t="s">
        <v>647</v>
      </c>
      <c r="B1483" s="501" t="s">
        <v>648</v>
      </c>
      <c r="C1483" s="452" t="s">
        <v>286</v>
      </c>
      <c r="D1483" s="501"/>
      <c r="E1483" s="501" t="s">
        <v>2516</v>
      </c>
      <c r="F1483" s="501"/>
      <c r="G1483" s="451" t="s">
        <v>642</v>
      </c>
      <c r="H1483" s="452" t="s">
        <v>2503</v>
      </c>
      <c r="I1483" s="501"/>
      <c r="J1483" s="501"/>
      <c r="K1483" s="452" t="s">
        <v>265</v>
      </c>
      <c r="L1483" s="501"/>
      <c r="M1483" s="528" t="str">
        <f t="shared" si="24"/>
        <v/>
      </c>
    </row>
    <row r="1484" spans="1:13" ht="12.75" thickTop="1">
      <c r="A1484" s="982" t="s">
        <v>637</v>
      </c>
      <c r="B1484" s="982" t="s">
        <v>638</v>
      </c>
      <c r="C1484" s="460" t="s">
        <v>483</v>
      </c>
      <c r="D1484" s="446" t="s">
        <v>2517</v>
      </c>
      <c r="E1484" s="446" t="s">
        <v>2518</v>
      </c>
      <c r="F1484" s="446" t="s">
        <v>483</v>
      </c>
      <c r="G1484" s="983" t="s">
        <v>642</v>
      </c>
      <c r="H1484" s="460" t="s">
        <v>2519</v>
      </c>
      <c r="I1484" s="983" t="s">
        <v>682</v>
      </c>
      <c r="J1484" s="446" t="s">
        <v>645</v>
      </c>
      <c r="K1484" s="447" t="s">
        <v>265</v>
      </c>
      <c r="L1484" s="446" t="s">
        <v>646</v>
      </c>
      <c r="M1484" s="528" t="str">
        <f t="shared" si="24"/>
        <v/>
      </c>
    </row>
    <row r="1485" spans="1:13">
      <c r="A1485" s="448" t="s">
        <v>647</v>
      </c>
      <c r="B1485" s="448" t="s">
        <v>648</v>
      </c>
      <c r="C1485" s="459" t="s">
        <v>483</v>
      </c>
      <c r="D1485" s="448"/>
      <c r="E1485" s="448" t="s">
        <v>2521</v>
      </c>
      <c r="F1485" s="448"/>
      <c r="G1485" s="984" t="s">
        <v>642</v>
      </c>
      <c r="H1485" s="459" t="s">
        <v>2519</v>
      </c>
      <c r="I1485" s="448"/>
      <c r="J1485" s="448"/>
      <c r="K1485" s="459" t="s">
        <v>265</v>
      </c>
      <c r="L1485" s="448"/>
      <c r="M1485" s="528" t="str">
        <f t="shared" si="24"/>
        <v/>
      </c>
    </row>
    <row r="1486" spans="1:13">
      <c r="A1486" s="448" t="s">
        <v>647</v>
      </c>
      <c r="B1486" s="448" t="s">
        <v>648</v>
      </c>
      <c r="C1486" s="459" t="s">
        <v>483</v>
      </c>
      <c r="D1486" s="448"/>
      <c r="E1486" s="448" t="s">
        <v>2522</v>
      </c>
      <c r="F1486" s="448"/>
      <c r="G1486" s="984" t="s">
        <v>642</v>
      </c>
      <c r="H1486" s="459" t="s">
        <v>2519</v>
      </c>
      <c r="I1486" s="448"/>
      <c r="J1486" s="448"/>
      <c r="K1486" s="459" t="s">
        <v>265</v>
      </c>
      <c r="L1486" s="448"/>
      <c r="M1486" s="528" t="str">
        <f t="shared" si="24"/>
        <v/>
      </c>
    </row>
    <row r="1487" spans="1:13">
      <c r="A1487" s="448" t="s">
        <v>647</v>
      </c>
      <c r="B1487" s="448" t="s">
        <v>648</v>
      </c>
      <c r="C1487" s="459" t="s">
        <v>483</v>
      </c>
      <c r="D1487" s="448"/>
      <c r="E1487" s="448" t="s">
        <v>2523</v>
      </c>
      <c r="F1487" s="448"/>
      <c r="G1487" s="984" t="s">
        <v>642</v>
      </c>
      <c r="H1487" s="459" t="s">
        <v>2519</v>
      </c>
      <c r="I1487" s="448"/>
      <c r="J1487" s="448"/>
      <c r="K1487" s="459" t="s">
        <v>265</v>
      </c>
      <c r="L1487" s="448"/>
      <c r="M1487" s="528" t="str">
        <f t="shared" si="24"/>
        <v/>
      </c>
    </row>
    <row r="1488" spans="1:13">
      <c r="A1488" s="448" t="s">
        <v>647</v>
      </c>
      <c r="B1488" s="448" t="s">
        <v>648</v>
      </c>
      <c r="C1488" s="459" t="s">
        <v>483</v>
      </c>
      <c r="D1488" s="448"/>
      <c r="E1488" s="448" t="s">
        <v>2524</v>
      </c>
      <c r="F1488" s="448"/>
      <c r="G1488" s="984" t="s">
        <v>642</v>
      </c>
      <c r="H1488" s="459" t="s">
        <v>2519</v>
      </c>
      <c r="I1488" s="448"/>
      <c r="J1488" s="448"/>
      <c r="K1488" s="459" t="s">
        <v>265</v>
      </c>
      <c r="L1488" s="448"/>
      <c r="M1488" s="528" t="str">
        <f t="shared" si="24"/>
        <v/>
      </c>
    </row>
    <row r="1489" spans="1:13">
      <c r="A1489" s="448" t="s">
        <v>647</v>
      </c>
      <c r="B1489" s="448" t="s">
        <v>648</v>
      </c>
      <c r="C1489" s="459" t="s">
        <v>483</v>
      </c>
      <c r="D1489" s="448"/>
      <c r="E1489" s="448" t="s">
        <v>2525</v>
      </c>
      <c r="F1489" s="448"/>
      <c r="G1489" s="984" t="s">
        <v>642</v>
      </c>
      <c r="H1489" s="459" t="s">
        <v>2519</v>
      </c>
      <c r="I1489" s="448"/>
      <c r="J1489" s="448"/>
      <c r="K1489" s="459" t="s">
        <v>265</v>
      </c>
      <c r="L1489" s="448"/>
      <c r="M1489" s="528" t="str">
        <f t="shared" si="24"/>
        <v/>
      </c>
    </row>
    <row r="1490" spans="1:13">
      <c r="A1490" s="448" t="s">
        <v>647</v>
      </c>
      <c r="B1490" s="448" t="s">
        <v>648</v>
      </c>
      <c r="C1490" s="459" t="s">
        <v>483</v>
      </c>
      <c r="D1490" s="448"/>
      <c r="E1490" s="448" t="s">
        <v>2526</v>
      </c>
      <c r="F1490" s="448"/>
      <c r="G1490" s="984" t="s">
        <v>642</v>
      </c>
      <c r="H1490" s="459" t="s">
        <v>2519</v>
      </c>
      <c r="I1490" s="448"/>
      <c r="J1490" s="448"/>
      <c r="K1490" s="459" t="s">
        <v>265</v>
      </c>
      <c r="L1490" s="448"/>
      <c r="M1490" s="528" t="str">
        <f t="shared" si="24"/>
        <v/>
      </c>
    </row>
    <row r="1491" spans="1:13">
      <c r="A1491" s="448" t="s">
        <v>647</v>
      </c>
      <c r="B1491" s="448" t="s">
        <v>648</v>
      </c>
      <c r="C1491" s="459" t="s">
        <v>483</v>
      </c>
      <c r="D1491" s="448"/>
      <c r="E1491" s="448" t="s">
        <v>2527</v>
      </c>
      <c r="F1491" s="448"/>
      <c r="G1491" s="984" t="s">
        <v>642</v>
      </c>
      <c r="H1491" s="459" t="s">
        <v>2519</v>
      </c>
      <c r="I1491" s="448"/>
      <c r="J1491" s="448"/>
      <c r="K1491" s="459" t="s">
        <v>265</v>
      </c>
      <c r="L1491" s="448"/>
      <c r="M1491" s="528" t="str">
        <f t="shared" si="24"/>
        <v/>
      </c>
    </row>
    <row r="1492" spans="1:13">
      <c r="A1492" s="448" t="s">
        <v>647</v>
      </c>
      <c r="B1492" s="448" t="s">
        <v>648</v>
      </c>
      <c r="C1492" s="459" t="s">
        <v>483</v>
      </c>
      <c r="D1492" s="448"/>
      <c r="E1492" s="448" t="s">
        <v>2528</v>
      </c>
      <c r="F1492" s="448"/>
      <c r="G1492" s="984" t="s">
        <v>642</v>
      </c>
      <c r="H1492" s="459" t="s">
        <v>2519</v>
      </c>
      <c r="I1492" s="448"/>
      <c r="J1492" s="448"/>
      <c r="K1492" s="459" t="s">
        <v>265</v>
      </c>
      <c r="L1492" s="448"/>
      <c r="M1492" s="528" t="str">
        <f t="shared" si="24"/>
        <v/>
      </c>
    </row>
    <row r="1493" spans="1:13">
      <c r="A1493" s="448" t="s">
        <v>647</v>
      </c>
      <c r="B1493" s="448" t="s">
        <v>648</v>
      </c>
      <c r="C1493" s="459" t="s">
        <v>483</v>
      </c>
      <c r="D1493" s="448"/>
      <c r="E1493" s="448" t="s">
        <v>2529</v>
      </c>
      <c r="F1493" s="448"/>
      <c r="G1493" s="984" t="s">
        <v>642</v>
      </c>
      <c r="H1493" s="459" t="s">
        <v>2519</v>
      </c>
      <c r="I1493" s="448"/>
      <c r="J1493" s="448"/>
      <c r="K1493" s="459" t="s">
        <v>265</v>
      </c>
      <c r="L1493" s="448"/>
      <c r="M1493" s="528" t="str">
        <f t="shared" si="24"/>
        <v/>
      </c>
    </row>
    <row r="1494" spans="1:13">
      <c r="A1494" s="448" t="s">
        <v>647</v>
      </c>
      <c r="B1494" s="448" t="s">
        <v>648</v>
      </c>
      <c r="C1494" s="459" t="s">
        <v>483</v>
      </c>
      <c r="D1494" s="448"/>
      <c r="E1494" s="448" t="s">
        <v>2530</v>
      </c>
      <c r="F1494" s="448"/>
      <c r="G1494" s="984" t="s">
        <v>642</v>
      </c>
      <c r="H1494" s="459" t="s">
        <v>2519</v>
      </c>
      <c r="I1494" s="448"/>
      <c r="J1494" s="448"/>
      <c r="K1494" s="459" t="s">
        <v>265</v>
      </c>
      <c r="L1494" s="448"/>
      <c r="M1494" s="528" t="str">
        <f t="shared" si="24"/>
        <v/>
      </c>
    </row>
    <row r="1495" spans="1:13">
      <c r="A1495" s="448" t="s">
        <v>647</v>
      </c>
      <c r="B1495" s="448" t="s">
        <v>648</v>
      </c>
      <c r="C1495" s="459" t="s">
        <v>483</v>
      </c>
      <c r="D1495" s="448"/>
      <c r="E1495" s="448" t="s">
        <v>2531</v>
      </c>
      <c r="F1495" s="448"/>
      <c r="G1495" s="984" t="s">
        <v>642</v>
      </c>
      <c r="H1495" s="459" t="s">
        <v>2519</v>
      </c>
      <c r="I1495" s="448"/>
      <c r="J1495" s="448"/>
      <c r="K1495" s="459" t="s">
        <v>265</v>
      </c>
      <c r="L1495" s="448"/>
      <c r="M1495" s="528" t="str">
        <f t="shared" si="24"/>
        <v/>
      </c>
    </row>
    <row r="1496" spans="1:13" ht="12.75" thickBot="1">
      <c r="A1496" s="501" t="s">
        <v>647</v>
      </c>
      <c r="B1496" s="501" t="s">
        <v>648</v>
      </c>
      <c r="C1496" s="452" t="s">
        <v>483</v>
      </c>
      <c r="D1496" s="501"/>
      <c r="E1496" s="501" t="s">
        <v>2532</v>
      </c>
      <c r="F1496" s="501"/>
      <c r="G1496" s="451" t="s">
        <v>642</v>
      </c>
      <c r="H1496" s="452" t="s">
        <v>2519</v>
      </c>
      <c r="I1496" s="501"/>
      <c r="J1496" s="501"/>
      <c r="K1496" s="452" t="s">
        <v>265</v>
      </c>
      <c r="L1496" s="501"/>
      <c r="M1496" s="528" t="str">
        <f t="shared" si="24"/>
        <v/>
      </c>
    </row>
    <row r="1497" spans="1:13" ht="12.75" thickTop="1">
      <c r="A1497" s="982" t="s">
        <v>637</v>
      </c>
      <c r="B1497" s="982" t="s">
        <v>638</v>
      </c>
      <c r="C1497" s="460" t="s">
        <v>290</v>
      </c>
      <c r="D1497" s="446" t="s">
        <v>2533</v>
      </c>
      <c r="E1497" s="446" t="s">
        <v>2534</v>
      </c>
      <c r="F1497" s="446" t="s">
        <v>290</v>
      </c>
      <c r="G1497" s="983" t="s">
        <v>642</v>
      </c>
      <c r="H1497" s="460" t="s">
        <v>2535</v>
      </c>
      <c r="I1497" s="983" t="s">
        <v>682</v>
      </c>
      <c r="J1497" s="446" t="s">
        <v>645</v>
      </c>
      <c r="K1497" s="447" t="s">
        <v>265</v>
      </c>
      <c r="L1497" s="446" t="s">
        <v>646</v>
      </c>
      <c r="M1497" s="528" t="str">
        <f t="shared" si="24"/>
        <v/>
      </c>
    </row>
    <row r="1498" spans="1:13">
      <c r="A1498" s="448" t="s">
        <v>647</v>
      </c>
      <c r="B1498" s="448" t="s">
        <v>648</v>
      </c>
      <c r="C1498" s="459" t="s">
        <v>290</v>
      </c>
      <c r="D1498" s="448"/>
      <c r="E1498" s="448" t="s">
        <v>2537</v>
      </c>
      <c r="F1498" s="448"/>
      <c r="G1498" s="984" t="s">
        <v>642</v>
      </c>
      <c r="H1498" s="459" t="s">
        <v>2535</v>
      </c>
      <c r="I1498" s="448"/>
      <c r="J1498" s="448"/>
      <c r="K1498" s="459" t="s">
        <v>265</v>
      </c>
      <c r="L1498" s="448"/>
      <c r="M1498" s="528" t="str">
        <f t="shared" si="24"/>
        <v/>
      </c>
    </row>
    <row r="1499" spans="1:13">
      <c r="A1499" s="448" t="s">
        <v>647</v>
      </c>
      <c r="B1499" s="448" t="s">
        <v>648</v>
      </c>
      <c r="C1499" s="459" t="s">
        <v>290</v>
      </c>
      <c r="D1499" s="448"/>
      <c r="E1499" s="448" t="s">
        <v>2538</v>
      </c>
      <c r="F1499" s="448"/>
      <c r="G1499" s="984" t="s">
        <v>642</v>
      </c>
      <c r="H1499" s="459" t="s">
        <v>2535</v>
      </c>
      <c r="I1499" s="448"/>
      <c r="J1499" s="448"/>
      <c r="K1499" s="459" t="s">
        <v>265</v>
      </c>
      <c r="L1499" s="448"/>
      <c r="M1499" s="528" t="str">
        <f t="shared" si="24"/>
        <v/>
      </c>
    </row>
    <row r="1500" spans="1:13">
      <c r="A1500" s="448" t="s">
        <v>647</v>
      </c>
      <c r="B1500" s="448" t="s">
        <v>648</v>
      </c>
      <c r="C1500" s="459" t="s">
        <v>290</v>
      </c>
      <c r="D1500" s="448"/>
      <c r="E1500" s="448" t="s">
        <v>2539</v>
      </c>
      <c r="F1500" s="448"/>
      <c r="G1500" s="984" t="s">
        <v>642</v>
      </c>
      <c r="H1500" s="459" t="s">
        <v>2535</v>
      </c>
      <c r="I1500" s="448"/>
      <c r="J1500" s="448"/>
      <c r="K1500" s="459" t="s">
        <v>265</v>
      </c>
      <c r="L1500" s="448"/>
      <c r="M1500" s="528" t="str">
        <f t="shared" si="24"/>
        <v/>
      </c>
    </row>
    <row r="1501" spans="1:13">
      <c r="A1501" s="448" t="s">
        <v>647</v>
      </c>
      <c r="B1501" s="448" t="s">
        <v>648</v>
      </c>
      <c r="C1501" s="459" t="s">
        <v>290</v>
      </c>
      <c r="D1501" s="448"/>
      <c r="E1501" s="448" t="s">
        <v>2540</v>
      </c>
      <c r="F1501" s="448"/>
      <c r="G1501" s="984" t="s">
        <v>642</v>
      </c>
      <c r="H1501" s="459" t="s">
        <v>2535</v>
      </c>
      <c r="I1501" s="448"/>
      <c r="J1501" s="448"/>
      <c r="K1501" s="459" t="s">
        <v>265</v>
      </c>
      <c r="L1501" s="448"/>
      <c r="M1501" s="528" t="str">
        <f t="shared" si="24"/>
        <v/>
      </c>
    </row>
    <row r="1502" spans="1:13">
      <c r="A1502" s="448" t="s">
        <v>647</v>
      </c>
      <c r="B1502" s="448" t="s">
        <v>648</v>
      </c>
      <c r="C1502" s="459" t="s">
        <v>290</v>
      </c>
      <c r="D1502" s="448"/>
      <c r="E1502" s="448" t="s">
        <v>2541</v>
      </c>
      <c r="F1502" s="448"/>
      <c r="G1502" s="984" t="s">
        <v>642</v>
      </c>
      <c r="H1502" s="459" t="s">
        <v>2535</v>
      </c>
      <c r="I1502" s="448"/>
      <c r="J1502" s="448"/>
      <c r="K1502" s="459" t="s">
        <v>265</v>
      </c>
      <c r="L1502" s="448"/>
      <c r="M1502" s="528" t="str">
        <f t="shared" si="24"/>
        <v/>
      </c>
    </row>
    <row r="1503" spans="1:13">
      <c r="A1503" s="448" t="s">
        <v>647</v>
      </c>
      <c r="B1503" s="448" t="s">
        <v>648</v>
      </c>
      <c r="C1503" s="459" t="s">
        <v>290</v>
      </c>
      <c r="D1503" s="448"/>
      <c r="E1503" s="448" t="s">
        <v>2542</v>
      </c>
      <c r="F1503" s="448"/>
      <c r="G1503" s="984" t="s">
        <v>642</v>
      </c>
      <c r="H1503" s="459" t="s">
        <v>2535</v>
      </c>
      <c r="I1503" s="448"/>
      <c r="J1503" s="448"/>
      <c r="K1503" s="459" t="s">
        <v>265</v>
      </c>
      <c r="L1503" s="448"/>
      <c r="M1503" s="528" t="str">
        <f t="shared" si="24"/>
        <v/>
      </c>
    </row>
    <row r="1504" spans="1:13">
      <c r="A1504" s="448" t="s">
        <v>647</v>
      </c>
      <c r="B1504" s="448" t="s">
        <v>648</v>
      </c>
      <c r="C1504" s="459" t="s">
        <v>290</v>
      </c>
      <c r="D1504" s="448"/>
      <c r="E1504" s="448" t="s">
        <v>2543</v>
      </c>
      <c r="F1504" s="448"/>
      <c r="G1504" s="984" t="s">
        <v>642</v>
      </c>
      <c r="H1504" s="459" t="s">
        <v>2535</v>
      </c>
      <c r="I1504" s="448"/>
      <c r="J1504" s="448"/>
      <c r="K1504" s="459" t="s">
        <v>265</v>
      </c>
      <c r="L1504" s="448"/>
      <c r="M1504" s="528" t="str">
        <f t="shared" si="24"/>
        <v/>
      </c>
    </row>
    <row r="1505" spans="1:13">
      <c r="A1505" s="448" t="s">
        <v>647</v>
      </c>
      <c r="B1505" s="448" t="s">
        <v>648</v>
      </c>
      <c r="C1505" s="459" t="s">
        <v>290</v>
      </c>
      <c r="D1505" s="448"/>
      <c r="E1505" s="448" t="s">
        <v>2544</v>
      </c>
      <c r="F1505" s="448"/>
      <c r="G1505" s="984" t="s">
        <v>642</v>
      </c>
      <c r="H1505" s="459" t="s">
        <v>2535</v>
      </c>
      <c r="I1505" s="448"/>
      <c r="J1505" s="448"/>
      <c r="K1505" s="459" t="s">
        <v>265</v>
      </c>
      <c r="L1505" s="448"/>
      <c r="M1505" s="528" t="str">
        <f t="shared" si="24"/>
        <v/>
      </c>
    </row>
    <row r="1506" spans="1:13">
      <c r="A1506" s="448" t="s">
        <v>647</v>
      </c>
      <c r="B1506" s="448" t="s">
        <v>648</v>
      </c>
      <c r="C1506" s="459" t="s">
        <v>290</v>
      </c>
      <c r="D1506" s="448"/>
      <c r="E1506" s="448" t="s">
        <v>2545</v>
      </c>
      <c r="F1506" s="448"/>
      <c r="G1506" s="984" t="s">
        <v>642</v>
      </c>
      <c r="H1506" s="459" t="s">
        <v>2535</v>
      </c>
      <c r="I1506" s="448"/>
      <c r="J1506" s="448"/>
      <c r="K1506" s="459" t="s">
        <v>265</v>
      </c>
      <c r="L1506" s="448"/>
      <c r="M1506" s="528" t="str">
        <f t="shared" si="24"/>
        <v/>
      </c>
    </row>
    <row r="1507" spans="1:13">
      <c r="A1507" s="448" t="s">
        <v>647</v>
      </c>
      <c r="B1507" s="448" t="s">
        <v>648</v>
      </c>
      <c r="C1507" s="459" t="s">
        <v>290</v>
      </c>
      <c r="D1507" s="448"/>
      <c r="E1507" s="448" t="s">
        <v>2546</v>
      </c>
      <c r="F1507" s="448"/>
      <c r="G1507" s="984" t="s">
        <v>642</v>
      </c>
      <c r="H1507" s="459" t="s">
        <v>2535</v>
      </c>
      <c r="I1507" s="448"/>
      <c r="J1507" s="448"/>
      <c r="K1507" s="459" t="s">
        <v>265</v>
      </c>
      <c r="L1507" s="448"/>
      <c r="M1507" s="528" t="str">
        <f t="shared" si="24"/>
        <v/>
      </c>
    </row>
    <row r="1508" spans="1:13">
      <c r="A1508" s="448" t="s">
        <v>647</v>
      </c>
      <c r="B1508" s="448" t="s">
        <v>648</v>
      </c>
      <c r="C1508" s="459" t="s">
        <v>290</v>
      </c>
      <c r="D1508" s="448"/>
      <c r="E1508" s="448" t="s">
        <v>2547</v>
      </c>
      <c r="F1508" s="448"/>
      <c r="G1508" s="984" t="s">
        <v>642</v>
      </c>
      <c r="H1508" s="459" t="s">
        <v>2535</v>
      </c>
      <c r="I1508" s="448"/>
      <c r="J1508" s="448"/>
      <c r="K1508" s="459" t="s">
        <v>265</v>
      </c>
      <c r="L1508" s="448"/>
      <c r="M1508" s="528" t="str">
        <f t="shared" si="24"/>
        <v/>
      </c>
    </row>
    <row r="1509" spans="1:13" ht="12.75" thickBot="1">
      <c r="A1509" s="501" t="s">
        <v>647</v>
      </c>
      <c r="B1509" s="501" t="s">
        <v>648</v>
      </c>
      <c r="C1509" s="452" t="s">
        <v>290</v>
      </c>
      <c r="D1509" s="501"/>
      <c r="E1509" s="501" t="s">
        <v>2548</v>
      </c>
      <c r="F1509" s="501"/>
      <c r="G1509" s="451" t="s">
        <v>642</v>
      </c>
      <c r="H1509" s="452" t="s">
        <v>2535</v>
      </c>
      <c r="I1509" s="501"/>
      <c r="J1509" s="501"/>
      <c r="K1509" s="452" t="s">
        <v>265</v>
      </c>
      <c r="L1509" s="501"/>
      <c r="M1509" s="528" t="str">
        <f t="shared" si="24"/>
        <v/>
      </c>
    </row>
    <row r="1510" spans="1:13" ht="12.75" thickTop="1">
      <c r="A1510" s="982" t="s">
        <v>637</v>
      </c>
      <c r="B1510" s="982" t="s">
        <v>638</v>
      </c>
      <c r="C1510" s="460" t="s">
        <v>479</v>
      </c>
      <c r="D1510" s="446" t="s">
        <v>2549</v>
      </c>
      <c r="E1510" s="446" t="s">
        <v>2550</v>
      </c>
      <c r="F1510" s="446" t="s">
        <v>2551</v>
      </c>
      <c r="G1510" s="983" t="s">
        <v>642</v>
      </c>
      <c r="H1510" s="460" t="s">
        <v>2552</v>
      </c>
      <c r="I1510" s="983" t="s">
        <v>682</v>
      </c>
      <c r="J1510" s="446" t="s">
        <v>645</v>
      </c>
      <c r="K1510" s="447" t="s">
        <v>265</v>
      </c>
      <c r="L1510" s="446" t="s">
        <v>646</v>
      </c>
      <c r="M1510" s="528" t="str">
        <f t="shared" si="24"/>
        <v/>
      </c>
    </row>
    <row r="1511" spans="1:13">
      <c r="A1511" s="448" t="s">
        <v>647</v>
      </c>
      <c r="B1511" s="448" t="s">
        <v>648</v>
      </c>
      <c r="C1511" s="459" t="s">
        <v>479</v>
      </c>
      <c r="D1511" s="448"/>
      <c r="E1511" s="448" t="s">
        <v>2554</v>
      </c>
      <c r="F1511" s="448"/>
      <c r="G1511" s="984" t="s">
        <v>642</v>
      </c>
      <c r="H1511" s="459" t="s">
        <v>2552</v>
      </c>
      <c r="I1511" s="448"/>
      <c r="J1511" s="448"/>
      <c r="K1511" s="459" t="s">
        <v>265</v>
      </c>
      <c r="L1511" s="448"/>
      <c r="M1511" s="528" t="str">
        <f t="shared" si="24"/>
        <v/>
      </c>
    </row>
    <row r="1512" spans="1:13">
      <c r="A1512" s="448" t="s">
        <v>647</v>
      </c>
      <c r="B1512" s="448" t="s">
        <v>648</v>
      </c>
      <c r="C1512" s="459" t="s">
        <v>479</v>
      </c>
      <c r="D1512" s="448"/>
      <c r="E1512" s="448" t="s">
        <v>2555</v>
      </c>
      <c r="F1512" s="448"/>
      <c r="G1512" s="984" t="s">
        <v>642</v>
      </c>
      <c r="H1512" s="459" t="s">
        <v>2552</v>
      </c>
      <c r="I1512" s="448"/>
      <c r="J1512" s="448"/>
      <c r="K1512" s="459" t="s">
        <v>265</v>
      </c>
      <c r="L1512" s="448"/>
      <c r="M1512" s="528" t="str">
        <f t="shared" si="24"/>
        <v/>
      </c>
    </row>
    <row r="1513" spans="1:13">
      <c r="A1513" s="448" t="s">
        <v>647</v>
      </c>
      <c r="B1513" s="448" t="s">
        <v>648</v>
      </c>
      <c r="C1513" s="459" t="s">
        <v>479</v>
      </c>
      <c r="D1513" s="448"/>
      <c r="E1513" s="448" t="s">
        <v>2556</v>
      </c>
      <c r="F1513" s="448"/>
      <c r="G1513" s="984" t="s">
        <v>642</v>
      </c>
      <c r="H1513" s="459" t="s">
        <v>2552</v>
      </c>
      <c r="I1513" s="448"/>
      <c r="J1513" s="448"/>
      <c r="K1513" s="459" t="s">
        <v>265</v>
      </c>
      <c r="L1513" s="448"/>
      <c r="M1513" s="528" t="str">
        <f t="shared" si="24"/>
        <v/>
      </c>
    </row>
    <row r="1514" spans="1:13">
      <c r="A1514" s="448" t="s">
        <v>647</v>
      </c>
      <c r="B1514" s="448" t="s">
        <v>648</v>
      </c>
      <c r="C1514" s="459" t="s">
        <v>479</v>
      </c>
      <c r="D1514" s="448"/>
      <c r="E1514" s="448" t="s">
        <v>2557</v>
      </c>
      <c r="F1514" s="448"/>
      <c r="G1514" s="984" t="s">
        <v>642</v>
      </c>
      <c r="H1514" s="459" t="s">
        <v>2552</v>
      </c>
      <c r="I1514" s="448"/>
      <c r="J1514" s="448"/>
      <c r="K1514" s="459" t="s">
        <v>265</v>
      </c>
      <c r="L1514" s="448"/>
      <c r="M1514" s="528" t="str">
        <f t="shared" si="24"/>
        <v/>
      </c>
    </row>
    <row r="1515" spans="1:13">
      <c r="A1515" s="448" t="s">
        <v>647</v>
      </c>
      <c r="B1515" s="448" t="s">
        <v>648</v>
      </c>
      <c r="C1515" s="459" t="s">
        <v>479</v>
      </c>
      <c r="D1515" s="448"/>
      <c r="E1515" s="448" t="s">
        <v>2558</v>
      </c>
      <c r="F1515" s="448"/>
      <c r="G1515" s="984" t="s">
        <v>642</v>
      </c>
      <c r="H1515" s="459" t="s">
        <v>2552</v>
      </c>
      <c r="I1515" s="448"/>
      <c r="J1515" s="448"/>
      <c r="K1515" s="459" t="s">
        <v>265</v>
      </c>
      <c r="L1515" s="448"/>
      <c r="M1515" s="528" t="str">
        <f t="shared" si="24"/>
        <v/>
      </c>
    </row>
    <row r="1516" spans="1:13">
      <c r="A1516" s="448" t="s">
        <v>647</v>
      </c>
      <c r="B1516" s="448" t="s">
        <v>648</v>
      </c>
      <c r="C1516" s="459" t="s">
        <v>479</v>
      </c>
      <c r="D1516" s="448"/>
      <c r="E1516" s="448" t="s">
        <v>2559</v>
      </c>
      <c r="F1516" s="448"/>
      <c r="G1516" s="984" t="s">
        <v>642</v>
      </c>
      <c r="H1516" s="459" t="s">
        <v>2552</v>
      </c>
      <c r="I1516" s="448"/>
      <c r="J1516" s="448"/>
      <c r="K1516" s="459" t="s">
        <v>265</v>
      </c>
      <c r="L1516" s="448"/>
      <c r="M1516" s="528" t="str">
        <f t="shared" si="24"/>
        <v/>
      </c>
    </row>
    <row r="1517" spans="1:13">
      <c r="A1517" s="448" t="s">
        <v>647</v>
      </c>
      <c r="B1517" s="448" t="s">
        <v>648</v>
      </c>
      <c r="C1517" s="459" t="s">
        <v>479</v>
      </c>
      <c r="D1517" s="448"/>
      <c r="E1517" s="448" t="s">
        <v>2560</v>
      </c>
      <c r="F1517" s="448"/>
      <c r="G1517" s="984" t="s">
        <v>642</v>
      </c>
      <c r="H1517" s="459" t="s">
        <v>2552</v>
      </c>
      <c r="I1517" s="448"/>
      <c r="J1517" s="448"/>
      <c r="K1517" s="459" t="s">
        <v>265</v>
      </c>
      <c r="L1517" s="448"/>
      <c r="M1517" s="528" t="str">
        <f t="shared" si="24"/>
        <v/>
      </c>
    </row>
    <row r="1518" spans="1:13">
      <c r="A1518" s="448" t="s">
        <v>647</v>
      </c>
      <c r="B1518" s="448" t="s">
        <v>648</v>
      </c>
      <c r="C1518" s="459" t="s">
        <v>479</v>
      </c>
      <c r="D1518" s="448"/>
      <c r="E1518" s="448" t="s">
        <v>2561</v>
      </c>
      <c r="F1518" s="448"/>
      <c r="G1518" s="984" t="s">
        <v>642</v>
      </c>
      <c r="H1518" s="459" t="s">
        <v>2552</v>
      </c>
      <c r="I1518" s="448"/>
      <c r="J1518" s="448"/>
      <c r="K1518" s="459" t="s">
        <v>265</v>
      </c>
      <c r="L1518" s="448"/>
      <c r="M1518" s="528" t="str">
        <f t="shared" si="24"/>
        <v/>
      </c>
    </row>
    <row r="1519" spans="1:13">
      <c r="A1519" s="448" t="s">
        <v>647</v>
      </c>
      <c r="B1519" s="448" t="s">
        <v>648</v>
      </c>
      <c r="C1519" s="459" t="s">
        <v>479</v>
      </c>
      <c r="D1519" s="448"/>
      <c r="E1519" s="448" t="s">
        <v>2562</v>
      </c>
      <c r="F1519" s="448"/>
      <c r="G1519" s="984" t="s">
        <v>642</v>
      </c>
      <c r="H1519" s="459" t="s">
        <v>2552</v>
      </c>
      <c r="I1519" s="448"/>
      <c r="J1519" s="448"/>
      <c r="K1519" s="459" t="s">
        <v>265</v>
      </c>
      <c r="L1519" s="448"/>
      <c r="M1519" s="528" t="str">
        <f t="shared" si="24"/>
        <v/>
      </c>
    </row>
    <row r="1520" spans="1:13">
      <c r="A1520" s="448" t="s">
        <v>647</v>
      </c>
      <c r="B1520" s="448" t="s">
        <v>648</v>
      </c>
      <c r="C1520" s="459" t="s">
        <v>479</v>
      </c>
      <c r="D1520" s="448"/>
      <c r="E1520" s="448" t="s">
        <v>2563</v>
      </c>
      <c r="F1520" s="448"/>
      <c r="G1520" s="984" t="s">
        <v>642</v>
      </c>
      <c r="H1520" s="459" t="s">
        <v>2552</v>
      </c>
      <c r="I1520" s="448"/>
      <c r="J1520" s="448"/>
      <c r="K1520" s="459" t="s">
        <v>265</v>
      </c>
      <c r="L1520" s="448"/>
      <c r="M1520" s="528" t="str">
        <f t="shared" si="24"/>
        <v/>
      </c>
    </row>
    <row r="1521" spans="1:13">
      <c r="A1521" s="448" t="s">
        <v>647</v>
      </c>
      <c r="B1521" s="448" t="s">
        <v>648</v>
      </c>
      <c r="C1521" s="459" t="s">
        <v>479</v>
      </c>
      <c r="D1521" s="448"/>
      <c r="E1521" s="448" t="s">
        <v>2564</v>
      </c>
      <c r="F1521" s="448"/>
      <c r="G1521" s="984" t="s">
        <v>642</v>
      </c>
      <c r="H1521" s="459" t="s">
        <v>2552</v>
      </c>
      <c r="I1521" s="448"/>
      <c r="J1521" s="448"/>
      <c r="K1521" s="459" t="s">
        <v>265</v>
      </c>
      <c r="L1521" s="448"/>
      <c r="M1521" s="528" t="str">
        <f t="shared" si="24"/>
        <v/>
      </c>
    </row>
    <row r="1522" spans="1:13" ht="12.75" thickBot="1">
      <c r="A1522" s="501" t="s">
        <v>647</v>
      </c>
      <c r="B1522" s="501" t="s">
        <v>648</v>
      </c>
      <c r="C1522" s="452" t="s">
        <v>479</v>
      </c>
      <c r="D1522" s="501"/>
      <c r="E1522" s="501" t="s">
        <v>2565</v>
      </c>
      <c r="F1522" s="501"/>
      <c r="G1522" s="451" t="s">
        <v>642</v>
      </c>
      <c r="H1522" s="452" t="s">
        <v>2552</v>
      </c>
      <c r="I1522" s="501"/>
      <c r="J1522" s="501"/>
      <c r="K1522" s="452" t="s">
        <v>265</v>
      </c>
      <c r="L1522" s="501"/>
      <c r="M1522" s="528" t="str">
        <f t="shared" si="24"/>
        <v/>
      </c>
    </row>
    <row r="1523" spans="1:13" ht="12.75" thickTop="1">
      <c r="A1523" s="982" t="s">
        <v>637</v>
      </c>
      <c r="B1523" s="982" t="s">
        <v>638</v>
      </c>
      <c r="C1523" s="460" t="s">
        <v>480</v>
      </c>
      <c r="D1523" s="446" t="s">
        <v>2580</v>
      </c>
      <c r="E1523" s="446" t="s">
        <v>2581</v>
      </c>
      <c r="F1523" s="446" t="s">
        <v>480</v>
      </c>
      <c r="G1523" s="983" t="s">
        <v>642</v>
      </c>
      <c r="H1523" s="460" t="s">
        <v>2582</v>
      </c>
      <c r="I1523" s="983" t="s">
        <v>682</v>
      </c>
      <c r="J1523" s="446" t="s">
        <v>645</v>
      </c>
      <c r="K1523" s="447" t="s">
        <v>265</v>
      </c>
      <c r="L1523" s="446" t="s">
        <v>646</v>
      </c>
      <c r="M1523" s="528" t="str">
        <f t="shared" si="24"/>
        <v/>
      </c>
    </row>
    <row r="1524" spans="1:13">
      <c r="A1524" s="448" t="s">
        <v>647</v>
      </c>
      <c r="B1524" s="448" t="s">
        <v>648</v>
      </c>
      <c r="C1524" s="459" t="s">
        <v>480</v>
      </c>
      <c r="D1524" s="448"/>
      <c r="E1524" s="448" t="s">
        <v>2584</v>
      </c>
      <c r="F1524" s="448"/>
      <c r="G1524" s="984" t="s">
        <v>642</v>
      </c>
      <c r="H1524" s="459" t="s">
        <v>2582</v>
      </c>
      <c r="I1524" s="448"/>
      <c r="J1524" s="448"/>
      <c r="K1524" s="459" t="s">
        <v>265</v>
      </c>
      <c r="L1524" s="448"/>
      <c r="M1524" s="528" t="str">
        <f t="shared" si="24"/>
        <v/>
      </c>
    </row>
    <row r="1525" spans="1:13">
      <c r="A1525" s="448" t="s">
        <v>647</v>
      </c>
      <c r="B1525" s="448" t="s">
        <v>648</v>
      </c>
      <c r="C1525" s="459" t="s">
        <v>480</v>
      </c>
      <c r="D1525" s="448"/>
      <c r="E1525" s="448" t="s">
        <v>2585</v>
      </c>
      <c r="F1525" s="448"/>
      <c r="G1525" s="984" t="s">
        <v>642</v>
      </c>
      <c r="H1525" s="459" t="s">
        <v>2582</v>
      </c>
      <c r="I1525" s="448"/>
      <c r="J1525" s="448"/>
      <c r="K1525" s="459" t="s">
        <v>265</v>
      </c>
      <c r="L1525" s="448"/>
      <c r="M1525" s="528" t="str">
        <f t="shared" si="24"/>
        <v/>
      </c>
    </row>
    <row r="1526" spans="1:13">
      <c r="A1526" s="448" t="s">
        <v>647</v>
      </c>
      <c r="B1526" s="448" t="s">
        <v>648</v>
      </c>
      <c r="C1526" s="459" t="s">
        <v>480</v>
      </c>
      <c r="D1526" s="448"/>
      <c r="E1526" s="448" t="s">
        <v>2586</v>
      </c>
      <c r="F1526" s="448"/>
      <c r="G1526" s="984" t="s">
        <v>642</v>
      </c>
      <c r="H1526" s="459" t="s">
        <v>2582</v>
      </c>
      <c r="I1526" s="448"/>
      <c r="J1526" s="448"/>
      <c r="K1526" s="459" t="s">
        <v>265</v>
      </c>
      <c r="L1526" s="448"/>
      <c r="M1526" s="528" t="str">
        <f t="shared" si="24"/>
        <v/>
      </c>
    </row>
    <row r="1527" spans="1:13">
      <c r="A1527" s="448" t="s">
        <v>647</v>
      </c>
      <c r="B1527" s="448" t="s">
        <v>648</v>
      </c>
      <c r="C1527" s="459" t="s">
        <v>480</v>
      </c>
      <c r="D1527" s="448"/>
      <c r="E1527" s="448" t="s">
        <v>2587</v>
      </c>
      <c r="F1527" s="448"/>
      <c r="G1527" s="984" t="s">
        <v>642</v>
      </c>
      <c r="H1527" s="459" t="s">
        <v>2582</v>
      </c>
      <c r="I1527" s="448"/>
      <c r="J1527" s="448"/>
      <c r="K1527" s="459" t="s">
        <v>265</v>
      </c>
      <c r="L1527" s="448"/>
      <c r="M1527" s="528" t="str">
        <f t="shared" si="24"/>
        <v/>
      </c>
    </row>
    <row r="1528" spans="1:13">
      <c r="A1528" s="448" t="s">
        <v>647</v>
      </c>
      <c r="B1528" s="448" t="s">
        <v>648</v>
      </c>
      <c r="C1528" s="459" t="s">
        <v>480</v>
      </c>
      <c r="D1528" s="448"/>
      <c r="E1528" s="448" t="s">
        <v>2588</v>
      </c>
      <c r="F1528" s="448"/>
      <c r="G1528" s="984" t="s">
        <v>642</v>
      </c>
      <c r="H1528" s="459" t="s">
        <v>2582</v>
      </c>
      <c r="I1528" s="448"/>
      <c r="J1528" s="448"/>
      <c r="K1528" s="459" t="s">
        <v>265</v>
      </c>
      <c r="L1528" s="448"/>
      <c r="M1528" s="528" t="str">
        <f t="shared" si="24"/>
        <v/>
      </c>
    </row>
    <row r="1529" spans="1:13">
      <c r="A1529" s="448" t="s">
        <v>647</v>
      </c>
      <c r="B1529" s="448" t="s">
        <v>648</v>
      </c>
      <c r="C1529" s="459" t="s">
        <v>480</v>
      </c>
      <c r="D1529" s="448"/>
      <c r="E1529" s="448" t="s">
        <v>2589</v>
      </c>
      <c r="F1529" s="448"/>
      <c r="G1529" s="984" t="s">
        <v>642</v>
      </c>
      <c r="H1529" s="459" t="s">
        <v>2582</v>
      </c>
      <c r="I1529" s="448"/>
      <c r="J1529" s="448"/>
      <c r="K1529" s="459" t="s">
        <v>265</v>
      </c>
      <c r="L1529" s="448"/>
      <c r="M1529" s="528" t="str">
        <f t="shared" si="24"/>
        <v/>
      </c>
    </row>
    <row r="1530" spans="1:13">
      <c r="A1530" s="448" t="s">
        <v>647</v>
      </c>
      <c r="B1530" s="448" t="s">
        <v>648</v>
      </c>
      <c r="C1530" s="459" t="s">
        <v>480</v>
      </c>
      <c r="D1530" s="448"/>
      <c r="E1530" s="448" t="s">
        <v>2590</v>
      </c>
      <c r="F1530" s="448"/>
      <c r="G1530" s="984" t="s">
        <v>642</v>
      </c>
      <c r="H1530" s="459" t="s">
        <v>2582</v>
      </c>
      <c r="I1530" s="448"/>
      <c r="J1530" s="448"/>
      <c r="K1530" s="459" t="s">
        <v>265</v>
      </c>
      <c r="L1530" s="448"/>
      <c r="M1530" s="528" t="str">
        <f t="shared" si="24"/>
        <v/>
      </c>
    </row>
    <row r="1531" spans="1:13">
      <c r="A1531" s="448" t="s">
        <v>647</v>
      </c>
      <c r="B1531" s="448" t="s">
        <v>648</v>
      </c>
      <c r="C1531" s="459" t="s">
        <v>480</v>
      </c>
      <c r="D1531" s="448"/>
      <c r="E1531" s="448" t="s">
        <v>2591</v>
      </c>
      <c r="F1531" s="448"/>
      <c r="G1531" s="984" t="s">
        <v>642</v>
      </c>
      <c r="H1531" s="459" t="s">
        <v>2582</v>
      </c>
      <c r="I1531" s="448"/>
      <c r="J1531" s="448"/>
      <c r="K1531" s="459" t="s">
        <v>265</v>
      </c>
      <c r="L1531" s="448"/>
      <c r="M1531" s="528" t="str">
        <f t="shared" si="24"/>
        <v/>
      </c>
    </row>
    <row r="1532" spans="1:13">
      <c r="A1532" s="448" t="s">
        <v>647</v>
      </c>
      <c r="B1532" s="448" t="s">
        <v>648</v>
      </c>
      <c r="C1532" s="459" t="s">
        <v>480</v>
      </c>
      <c r="D1532" s="448"/>
      <c r="E1532" s="448" t="s">
        <v>2592</v>
      </c>
      <c r="F1532" s="448"/>
      <c r="G1532" s="984" t="s">
        <v>642</v>
      </c>
      <c r="H1532" s="459" t="s">
        <v>2582</v>
      </c>
      <c r="I1532" s="448"/>
      <c r="J1532" s="448"/>
      <c r="K1532" s="459" t="s">
        <v>265</v>
      </c>
      <c r="L1532" s="448"/>
      <c r="M1532" s="528" t="str">
        <f t="shared" si="24"/>
        <v/>
      </c>
    </row>
    <row r="1533" spans="1:13">
      <c r="A1533" s="448" t="s">
        <v>647</v>
      </c>
      <c r="B1533" s="448" t="s">
        <v>648</v>
      </c>
      <c r="C1533" s="459" t="s">
        <v>480</v>
      </c>
      <c r="D1533" s="448"/>
      <c r="E1533" s="448" t="s">
        <v>2593</v>
      </c>
      <c r="F1533" s="448"/>
      <c r="G1533" s="984" t="s">
        <v>642</v>
      </c>
      <c r="H1533" s="459" t="s">
        <v>2582</v>
      </c>
      <c r="I1533" s="448"/>
      <c r="J1533" s="448"/>
      <c r="K1533" s="459" t="s">
        <v>265</v>
      </c>
      <c r="L1533" s="448"/>
      <c r="M1533" s="528" t="str">
        <f t="shared" si="24"/>
        <v/>
      </c>
    </row>
    <row r="1534" spans="1:13">
      <c r="A1534" s="448" t="s">
        <v>647</v>
      </c>
      <c r="B1534" s="448" t="s">
        <v>648</v>
      </c>
      <c r="C1534" s="459" t="s">
        <v>480</v>
      </c>
      <c r="D1534" s="448"/>
      <c r="E1534" s="448" t="s">
        <v>2594</v>
      </c>
      <c r="F1534" s="448"/>
      <c r="G1534" s="984" t="s">
        <v>642</v>
      </c>
      <c r="H1534" s="459" t="s">
        <v>2582</v>
      </c>
      <c r="I1534" s="448"/>
      <c r="J1534" s="448"/>
      <c r="K1534" s="459" t="s">
        <v>265</v>
      </c>
      <c r="L1534" s="448"/>
      <c r="M1534" s="528" t="str">
        <f t="shared" si="24"/>
        <v/>
      </c>
    </row>
    <row r="1535" spans="1:13" ht="12.75" thickBot="1">
      <c r="A1535" s="501" t="s">
        <v>647</v>
      </c>
      <c r="B1535" s="501" t="s">
        <v>648</v>
      </c>
      <c r="C1535" s="452" t="s">
        <v>480</v>
      </c>
      <c r="D1535" s="501"/>
      <c r="E1535" s="501" t="s">
        <v>2595</v>
      </c>
      <c r="F1535" s="501"/>
      <c r="G1535" s="451" t="s">
        <v>642</v>
      </c>
      <c r="H1535" s="452" t="s">
        <v>2582</v>
      </c>
      <c r="I1535" s="501"/>
      <c r="J1535" s="501"/>
      <c r="K1535" s="452" t="s">
        <v>265</v>
      </c>
      <c r="L1535" s="501"/>
      <c r="M1535" s="528" t="str">
        <f t="shared" si="24"/>
        <v/>
      </c>
    </row>
    <row r="1536" spans="1:13" ht="12.75" thickTop="1">
      <c r="A1536" s="982" t="s">
        <v>637</v>
      </c>
      <c r="B1536" s="982" t="s">
        <v>638</v>
      </c>
      <c r="C1536" s="460" t="s">
        <v>485</v>
      </c>
      <c r="D1536" s="446" t="s">
        <v>2596</v>
      </c>
      <c r="E1536" s="446" t="s">
        <v>2597</v>
      </c>
      <c r="F1536" s="446" t="s">
        <v>485</v>
      </c>
      <c r="G1536" s="983" t="s">
        <v>642</v>
      </c>
      <c r="H1536" s="446" t="s">
        <v>2598</v>
      </c>
      <c r="I1536" s="983" t="s">
        <v>682</v>
      </c>
      <c r="J1536" s="446" t="s">
        <v>645</v>
      </c>
      <c r="K1536" s="447" t="s">
        <v>265</v>
      </c>
      <c r="L1536" s="446" t="s">
        <v>646</v>
      </c>
      <c r="M1536" s="528" t="str">
        <f t="shared" si="24"/>
        <v/>
      </c>
    </row>
    <row r="1537" spans="1:13">
      <c r="A1537" s="448" t="s">
        <v>647</v>
      </c>
      <c r="B1537" s="448" t="s">
        <v>648</v>
      </c>
      <c r="C1537" s="459" t="s">
        <v>485</v>
      </c>
      <c r="D1537" s="448"/>
      <c r="E1537" s="448" t="s">
        <v>2600</v>
      </c>
      <c r="F1537" s="448"/>
      <c r="G1537" s="984" t="s">
        <v>642</v>
      </c>
      <c r="H1537" s="459" t="s">
        <v>2598</v>
      </c>
      <c r="I1537" s="448"/>
      <c r="J1537" s="448"/>
      <c r="K1537" s="459" t="s">
        <v>265</v>
      </c>
      <c r="L1537" s="448"/>
      <c r="M1537" s="528" t="str">
        <f t="shared" si="24"/>
        <v/>
      </c>
    </row>
    <row r="1538" spans="1:13">
      <c r="A1538" s="448" t="s">
        <v>647</v>
      </c>
      <c r="B1538" s="448" t="s">
        <v>648</v>
      </c>
      <c r="C1538" s="459" t="s">
        <v>485</v>
      </c>
      <c r="D1538" s="448"/>
      <c r="E1538" s="448" t="s">
        <v>2601</v>
      </c>
      <c r="F1538" s="448"/>
      <c r="G1538" s="984" t="s">
        <v>642</v>
      </c>
      <c r="H1538" s="459" t="s">
        <v>2598</v>
      </c>
      <c r="I1538" s="448"/>
      <c r="J1538" s="448"/>
      <c r="K1538" s="459" t="s">
        <v>265</v>
      </c>
      <c r="L1538" s="448"/>
      <c r="M1538" s="528" t="str">
        <f t="shared" si="24"/>
        <v/>
      </c>
    </row>
    <row r="1539" spans="1:13">
      <c r="A1539" s="448" t="s">
        <v>647</v>
      </c>
      <c r="B1539" s="448" t="s">
        <v>648</v>
      </c>
      <c r="C1539" s="459" t="s">
        <v>485</v>
      </c>
      <c r="D1539" s="448"/>
      <c r="E1539" s="448" t="s">
        <v>2602</v>
      </c>
      <c r="F1539" s="448"/>
      <c r="G1539" s="984" t="s">
        <v>642</v>
      </c>
      <c r="H1539" s="459" t="s">
        <v>2598</v>
      </c>
      <c r="I1539" s="448"/>
      <c r="J1539" s="448"/>
      <c r="K1539" s="459" t="s">
        <v>265</v>
      </c>
      <c r="L1539" s="448"/>
      <c r="M1539" s="528" t="str">
        <f t="shared" si="24"/>
        <v/>
      </c>
    </row>
    <row r="1540" spans="1:13">
      <c r="A1540" s="448" t="s">
        <v>647</v>
      </c>
      <c r="B1540" s="448" t="s">
        <v>648</v>
      </c>
      <c r="C1540" s="459" t="s">
        <v>485</v>
      </c>
      <c r="D1540" s="448"/>
      <c r="E1540" s="448" t="s">
        <v>2603</v>
      </c>
      <c r="F1540" s="448"/>
      <c r="G1540" s="984" t="s">
        <v>642</v>
      </c>
      <c r="H1540" s="459" t="s">
        <v>2598</v>
      </c>
      <c r="I1540" s="448"/>
      <c r="J1540" s="448"/>
      <c r="K1540" s="459" t="s">
        <v>265</v>
      </c>
      <c r="L1540" s="448"/>
      <c r="M1540" s="528" t="str">
        <f t="shared" si="24"/>
        <v/>
      </c>
    </row>
    <row r="1541" spans="1:13">
      <c r="A1541" s="448" t="s">
        <v>647</v>
      </c>
      <c r="B1541" s="448" t="s">
        <v>648</v>
      </c>
      <c r="C1541" s="459" t="s">
        <v>485</v>
      </c>
      <c r="D1541" s="448"/>
      <c r="E1541" s="448" t="s">
        <v>2604</v>
      </c>
      <c r="F1541" s="448"/>
      <c r="G1541" s="984" t="s">
        <v>642</v>
      </c>
      <c r="H1541" s="459" t="s">
        <v>2598</v>
      </c>
      <c r="I1541" s="448"/>
      <c r="J1541" s="448"/>
      <c r="K1541" s="459" t="s">
        <v>265</v>
      </c>
      <c r="L1541" s="448"/>
      <c r="M1541" s="528" t="str">
        <f t="shared" ref="M1541:M1604" si="25">IF(RIGHT(TEXT(E1541,""),4)="ACT1","Remove","")</f>
        <v/>
      </c>
    </row>
    <row r="1542" spans="1:13">
      <c r="A1542" s="448" t="s">
        <v>647</v>
      </c>
      <c r="B1542" s="448" t="s">
        <v>648</v>
      </c>
      <c r="C1542" s="459" t="s">
        <v>485</v>
      </c>
      <c r="D1542" s="448"/>
      <c r="E1542" s="448" t="s">
        <v>2605</v>
      </c>
      <c r="F1542" s="448"/>
      <c r="G1542" s="984" t="s">
        <v>642</v>
      </c>
      <c r="H1542" s="459" t="s">
        <v>2598</v>
      </c>
      <c r="I1542" s="448"/>
      <c r="J1542" s="448"/>
      <c r="K1542" s="459" t="s">
        <v>265</v>
      </c>
      <c r="L1542" s="448"/>
      <c r="M1542" s="528" t="str">
        <f t="shared" si="25"/>
        <v/>
      </c>
    </row>
    <row r="1543" spans="1:13">
      <c r="A1543" s="448" t="s">
        <v>647</v>
      </c>
      <c r="B1543" s="448" t="s">
        <v>648</v>
      </c>
      <c r="C1543" s="459" t="s">
        <v>485</v>
      </c>
      <c r="D1543" s="448"/>
      <c r="E1543" s="448" t="s">
        <v>2606</v>
      </c>
      <c r="F1543" s="448"/>
      <c r="G1543" s="984" t="s">
        <v>642</v>
      </c>
      <c r="H1543" s="459" t="s">
        <v>2598</v>
      </c>
      <c r="I1543" s="448"/>
      <c r="J1543" s="448"/>
      <c r="K1543" s="459" t="s">
        <v>265</v>
      </c>
      <c r="L1543" s="448"/>
      <c r="M1543" s="528" t="str">
        <f t="shared" si="25"/>
        <v/>
      </c>
    </row>
    <row r="1544" spans="1:13">
      <c r="A1544" s="448" t="s">
        <v>647</v>
      </c>
      <c r="B1544" s="448" t="s">
        <v>648</v>
      </c>
      <c r="C1544" s="459" t="s">
        <v>485</v>
      </c>
      <c r="D1544" s="448"/>
      <c r="E1544" s="448" t="s">
        <v>2607</v>
      </c>
      <c r="F1544" s="448"/>
      <c r="G1544" s="984" t="s">
        <v>642</v>
      </c>
      <c r="H1544" s="459" t="s">
        <v>2598</v>
      </c>
      <c r="I1544" s="448"/>
      <c r="J1544" s="448"/>
      <c r="K1544" s="459" t="s">
        <v>265</v>
      </c>
      <c r="L1544" s="448"/>
      <c r="M1544" s="528" t="str">
        <f t="shared" si="25"/>
        <v/>
      </c>
    </row>
    <row r="1545" spans="1:13">
      <c r="A1545" s="448" t="s">
        <v>647</v>
      </c>
      <c r="B1545" s="448" t="s">
        <v>648</v>
      </c>
      <c r="C1545" s="459" t="s">
        <v>485</v>
      </c>
      <c r="D1545" s="448"/>
      <c r="E1545" s="448" t="s">
        <v>2608</v>
      </c>
      <c r="F1545" s="448"/>
      <c r="G1545" s="984" t="s">
        <v>642</v>
      </c>
      <c r="H1545" s="459" t="s">
        <v>2598</v>
      </c>
      <c r="I1545" s="448"/>
      <c r="J1545" s="448"/>
      <c r="K1545" s="459" t="s">
        <v>265</v>
      </c>
      <c r="L1545" s="448"/>
      <c r="M1545" s="528" t="str">
        <f t="shared" si="25"/>
        <v/>
      </c>
    </row>
    <row r="1546" spans="1:13">
      <c r="A1546" s="448" t="s">
        <v>647</v>
      </c>
      <c r="B1546" s="448" t="s">
        <v>648</v>
      </c>
      <c r="C1546" s="459" t="s">
        <v>485</v>
      </c>
      <c r="D1546" s="448"/>
      <c r="E1546" s="448" t="s">
        <v>2609</v>
      </c>
      <c r="F1546" s="448"/>
      <c r="G1546" s="984" t="s">
        <v>642</v>
      </c>
      <c r="H1546" s="459" t="s">
        <v>2598</v>
      </c>
      <c r="I1546" s="448"/>
      <c r="J1546" s="448"/>
      <c r="K1546" s="459" t="s">
        <v>265</v>
      </c>
      <c r="L1546" s="448"/>
      <c r="M1546" s="528" t="str">
        <f t="shared" si="25"/>
        <v/>
      </c>
    </row>
    <row r="1547" spans="1:13">
      <c r="A1547" s="448" t="s">
        <v>647</v>
      </c>
      <c r="B1547" s="448" t="s">
        <v>648</v>
      </c>
      <c r="C1547" s="459" t="s">
        <v>485</v>
      </c>
      <c r="D1547" s="448"/>
      <c r="E1547" s="448" t="s">
        <v>2610</v>
      </c>
      <c r="F1547" s="448"/>
      <c r="G1547" s="984" t="s">
        <v>642</v>
      </c>
      <c r="H1547" s="459" t="s">
        <v>2598</v>
      </c>
      <c r="I1547" s="448"/>
      <c r="J1547" s="448"/>
      <c r="K1547" s="459" t="s">
        <v>265</v>
      </c>
      <c r="L1547" s="448"/>
      <c r="M1547" s="528" t="str">
        <f t="shared" si="25"/>
        <v/>
      </c>
    </row>
    <row r="1548" spans="1:13" ht="12.75" thickBot="1">
      <c r="A1548" s="501" t="s">
        <v>647</v>
      </c>
      <c r="B1548" s="501" t="s">
        <v>648</v>
      </c>
      <c r="C1548" s="452" t="s">
        <v>485</v>
      </c>
      <c r="D1548" s="501"/>
      <c r="E1548" s="501" t="s">
        <v>2611</v>
      </c>
      <c r="F1548" s="501"/>
      <c r="G1548" s="451" t="s">
        <v>642</v>
      </c>
      <c r="H1548" s="452" t="s">
        <v>2598</v>
      </c>
      <c r="I1548" s="501"/>
      <c r="J1548" s="501"/>
      <c r="K1548" s="452" t="s">
        <v>265</v>
      </c>
      <c r="L1548" s="501"/>
      <c r="M1548" s="528" t="str">
        <f t="shared" si="25"/>
        <v/>
      </c>
    </row>
    <row r="1549" spans="1:13" ht="12.75" thickTop="1">
      <c r="A1549" s="982" t="s">
        <v>637</v>
      </c>
      <c r="B1549" s="982" t="s">
        <v>638</v>
      </c>
      <c r="C1549" s="460" t="s">
        <v>484</v>
      </c>
      <c r="D1549" s="446" t="s">
        <v>2626</v>
      </c>
      <c r="E1549" s="446" t="s">
        <v>2627</v>
      </c>
      <c r="F1549" s="446" t="s">
        <v>484</v>
      </c>
      <c r="G1549" s="983" t="s">
        <v>642</v>
      </c>
      <c r="H1549" s="446" t="s">
        <v>2628</v>
      </c>
      <c r="I1549" s="983" t="s">
        <v>682</v>
      </c>
      <c r="J1549" s="446" t="s">
        <v>645</v>
      </c>
      <c r="K1549" s="447" t="s">
        <v>265</v>
      </c>
      <c r="L1549" s="446" t="s">
        <v>646</v>
      </c>
      <c r="M1549" s="528" t="str">
        <f t="shared" si="25"/>
        <v/>
      </c>
    </row>
    <row r="1550" spans="1:13">
      <c r="A1550" s="448" t="s">
        <v>647</v>
      </c>
      <c r="B1550" s="448" t="s">
        <v>648</v>
      </c>
      <c r="C1550" s="459" t="s">
        <v>484</v>
      </c>
      <c r="D1550" s="448"/>
      <c r="E1550" s="448" t="s">
        <v>2630</v>
      </c>
      <c r="F1550" s="448"/>
      <c r="G1550" s="984" t="s">
        <v>642</v>
      </c>
      <c r="H1550" s="459" t="s">
        <v>2628</v>
      </c>
      <c r="I1550" s="448"/>
      <c r="J1550" s="448"/>
      <c r="K1550" s="459" t="s">
        <v>265</v>
      </c>
      <c r="L1550" s="448"/>
      <c r="M1550" s="528" t="str">
        <f t="shared" si="25"/>
        <v/>
      </c>
    </row>
    <row r="1551" spans="1:13">
      <c r="A1551" s="448" t="s">
        <v>647</v>
      </c>
      <c r="B1551" s="448" t="s">
        <v>648</v>
      </c>
      <c r="C1551" s="459" t="s">
        <v>484</v>
      </c>
      <c r="D1551" s="448"/>
      <c r="E1551" s="448" t="s">
        <v>2631</v>
      </c>
      <c r="F1551" s="448"/>
      <c r="G1551" s="984" t="s">
        <v>642</v>
      </c>
      <c r="H1551" s="459" t="s">
        <v>2628</v>
      </c>
      <c r="I1551" s="448"/>
      <c r="J1551" s="448"/>
      <c r="K1551" s="459" t="s">
        <v>265</v>
      </c>
      <c r="L1551" s="448"/>
      <c r="M1551" s="528" t="str">
        <f t="shared" si="25"/>
        <v/>
      </c>
    </row>
    <row r="1552" spans="1:13">
      <c r="A1552" s="448" t="s">
        <v>647</v>
      </c>
      <c r="B1552" s="448" t="s">
        <v>648</v>
      </c>
      <c r="C1552" s="459" t="s">
        <v>484</v>
      </c>
      <c r="D1552" s="448"/>
      <c r="E1552" s="448" t="s">
        <v>2632</v>
      </c>
      <c r="F1552" s="448"/>
      <c r="G1552" s="984" t="s">
        <v>642</v>
      </c>
      <c r="H1552" s="459" t="s">
        <v>2628</v>
      </c>
      <c r="I1552" s="448"/>
      <c r="J1552" s="448"/>
      <c r="K1552" s="459" t="s">
        <v>265</v>
      </c>
      <c r="L1552" s="448"/>
      <c r="M1552" s="528" t="str">
        <f t="shared" si="25"/>
        <v/>
      </c>
    </row>
    <row r="1553" spans="1:13">
      <c r="A1553" s="448" t="s">
        <v>647</v>
      </c>
      <c r="B1553" s="448" t="s">
        <v>648</v>
      </c>
      <c r="C1553" s="459" t="s">
        <v>484</v>
      </c>
      <c r="D1553" s="448"/>
      <c r="E1553" s="448" t="s">
        <v>2633</v>
      </c>
      <c r="F1553" s="448"/>
      <c r="G1553" s="984" t="s">
        <v>642</v>
      </c>
      <c r="H1553" s="459" t="s">
        <v>2628</v>
      </c>
      <c r="I1553" s="448"/>
      <c r="J1553" s="448"/>
      <c r="K1553" s="459" t="s">
        <v>265</v>
      </c>
      <c r="L1553" s="448"/>
      <c r="M1553" s="528" t="str">
        <f t="shared" si="25"/>
        <v/>
      </c>
    </row>
    <row r="1554" spans="1:13">
      <c r="A1554" s="448" t="s">
        <v>647</v>
      </c>
      <c r="B1554" s="448" t="s">
        <v>648</v>
      </c>
      <c r="C1554" s="459" t="s">
        <v>484</v>
      </c>
      <c r="D1554" s="448"/>
      <c r="E1554" s="448" t="s">
        <v>2634</v>
      </c>
      <c r="F1554" s="448"/>
      <c r="G1554" s="984" t="s">
        <v>642</v>
      </c>
      <c r="H1554" s="459" t="s">
        <v>2628</v>
      </c>
      <c r="I1554" s="448"/>
      <c r="J1554" s="448"/>
      <c r="K1554" s="459" t="s">
        <v>265</v>
      </c>
      <c r="L1554" s="448"/>
      <c r="M1554" s="528" t="str">
        <f t="shared" si="25"/>
        <v/>
      </c>
    </row>
    <row r="1555" spans="1:13">
      <c r="A1555" s="448" t="s">
        <v>647</v>
      </c>
      <c r="B1555" s="448" t="s">
        <v>648</v>
      </c>
      <c r="C1555" s="459" t="s">
        <v>484</v>
      </c>
      <c r="D1555" s="448"/>
      <c r="E1555" s="448" t="s">
        <v>2635</v>
      </c>
      <c r="F1555" s="448"/>
      <c r="G1555" s="984" t="s">
        <v>642</v>
      </c>
      <c r="H1555" s="459" t="s">
        <v>2628</v>
      </c>
      <c r="I1555" s="448"/>
      <c r="J1555" s="448"/>
      <c r="K1555" s="459" t="s">
        <v>265</v>
      </c>
      <c r="L1555" s="448"/>
      <c r="M1555" s="528" t="str">
        <f t="shared" si="25"/>
        <v/>
      </c>
    </row>
    <row r="1556" spans="1:13">
      <c r="A1556" s="448" t="s">
        <v>647</v>
      </c>
      <c r="B1556" s="448" t="s">
        <v>648</v>
      </c>
      <c r="C1556" s="459" t="s">
        <v>484</v>
      </c>
      <c r="D1556" s="448"/>
      <c r="E1556" s="448" t="s">
        <v>2636</v>
      </c>
      <c r="F1556" s="448"/>
      <c r="G1556" s="984" t="s">
        <v>642</v>
      </c>
      <c r="H1556" s="459" t="s">
        <v>2628</v>
      </c>
      <c r="I1556" s="448"/>
      <c r="J1556" s="448"/>
      <c r="K1556" s="459" t="s">
        <v>265</v>
      </c>
      <c r="L1556" s="448"/>
      <c r="M1556" s="528" t="str">
        <f t="shared" si="25"/>
        <v/>
      </c>
    </row>
    <row r="1557" spans="1:13">
      <c r="A1557" s="448" t="s">
        <v>647</v>
      </c>
      <c r="B1557" s="448" t="s">
        <v>648</v>
      </c>
      <c r="C1557" s="459" t="s">
        <v>484</v>
      </c>
      <c r="D1557" s="448"/>
      <c r="E1557" s="448" t="s">
        <v>2637</v>
      </c>
      <c r="F1557" s="448"/>
      <c r="G1557" s="984" t="s">
        <v>642</v>
      </c>
      <c r="H1557" s="459" t="s">
        <v>2628</v>
      </c>
      <c r="I1557" s="448"/>
      <c r="J1557" s="448"/>
      <c r="K1557" s="459" t="s">
        <v>265</v>
      </c>
      <c r="L1557" s="448"/>
      <c r="M1557" s="528" t="str">
        <f t="shared" si="25"/>
        <v/>
      </c>
    </row>
    <row r="1558" spans="1:13">
      <c r="A1558" s="448" t="s">
        <v>647</v>
      </c>
      <c r="B1558" s="448" t="s">
        <v>648</v>
      </c>
      <c r="C1558" s="459" t="s">
        <v>484</v>
      </c>
      <c r="D1558" s="448"/>
      <c r="E1558" s="448" t="s">
        <v>2638</v>
      </c>
      <c r="F1558" s="448"/>
      <c r="G1558" s="984" t="s">
        <v>642</v>
      </c>
      <c r="H1558" s="459" t="s">
        <v>2628</v>
      </c>
      <c r="I1558" s="448"/>
      <c r="J1558" s="448"/>
      <c r="K1558" s="459" t="s">
        <v>265</v>
      </c>
      <c r="L1558" s="448"/>
      <c r="M1558" s="528" t="str">
        <f t="shared" si="25"/>
        <v/>
      </c>
    </row>
    <row r="1559" spans="1:13">
      <c r="A1559" s="448" t="s">
        <v>647</v>
      </c>
      <c r="B1559" s="448" t="s">
        <v>648</v>
      </c>
      <c r="C1559" s="459" t="s">
        <v>484</v>
      </c>
      <c r="D1559" s="448"/>
      <c r="E1559" s="448" t="s">
        <v>2639</v>
      </c>
      <c r="F1559" s="448"/>
      <c r="G1559" s="984" t="s">
        <v>642</v>
      </c>
      <c r="H1559" s="459" t="s">
        <v>2628</v>
      </c>
      <c r="I1559" s="448"/>
      <c r="J1559" s="448"/>
      <c r="K1559" s="459" t="s">
        <v>265</v>
      </c>
      <c r="L1559" s="448"/>
      <c r="M1559" s="528" t="str">
        <f t="shared" si="25"/>
        <v/>
      </c>
    </row>
    <row r="1560" spans="1:13">
      <c r="A1560" s="448" t="s">
        <v>647</v>
      </c>
      <c r="B1560" s="448" t="s">
        <v>648</v>
      </c>
      <c r="C1560" s="459" t="s">
        <v>484</v>
      </c>
      <c r="D1560" s="448"/>
      <c r="E1560" s="448" t="s">
        <v>2640</v>
      </c>
      <c r="F1560" s="448"/>
      <c r="G1560" s="984" t="s">
        <v>642</v>
      </c>
      <c r="H1560" s="459" t="s">
        <v>2628</v>
      </c>
      <c r="I1560" s="448"/>
      <c r="J1560" s="448"/>
      <c r="K1560" s="459" t="s">
        <v>265</v>
      </c>
      <c r="L1560" s="448"/>
      <c r="M1560" s="528" t="str">
        <f t="shared" si="25"/>
        <v/>
      </c>
    </row>
    <row r="1561" spans="1:13" ht="12.75" thickBot="1">
      <c r="A1561" s="501" t="s">
        <v>647</v>
      </c>
      <c r="B1561" s="501" t="s">
        <v>648</v>
      </c>
      <c r="C1561" s="452" t="s">
        <v>484</v>
      </c>
      <c r="D1561" s="501"/>
      <c r="E1561" s="501" t="s">
        <v>2641</v>
      </c>
      <c r="F1561" s="501"/>
      <c r="G1561" s="451" t="s">
        <v>642</v>
      </c>
      <c r="H1561" s="452" t="s">
        <v>2628</v>
      </c>
      <c r="I1561" s="501"/>
      <c r="J1561" s="501"/>
      <c r="K1561" s="452" t="s">
        <v>265</v>
      </c>
      <c r="L1561" s="501"/>
      <c r="M1561" s="528" t="str">
        <f t="shared" si="25"/>
        <v/>
      </c>
    </row>
    <row r="1562" spans="1:13" ht="12.75" thickTop="1">
      <c r="A1562" s="982" t="s">
        <v>637</v>
      </c>
      <c r="B1562" s="982" t="s">
        <v>638</v>
      </c>
      <c r="C1562" s="460" t="s">
        <v>9413</v>
      </c>
      <c r="D1562" s="446" t="s">
        <v>2642</v>
      </c>
      <c r="E1562" s="446" t="s">
        <v>2643</v>
      </c>
      <c r="F1562" s="446" t="s">
        <v>9419</v>
      </c>
      <c r="G1562" s="983" t="s">
        <v>642</v>
      </c>
      <c r="H1562" s="446" t="s">
        <v>2644</v>
      </c>
      <c r="I1562" s="983" t="s">
        <v>682</v>
      </c>
      <c r="J1562" s="446" t="s">
        <v>645</v>
      </c>
      <c r="K1562" s="447" t="s">
        <v>265</v>
      </c>
      <c r="L1562" s="446" t="s">
        <v>646</v>
      </c>
      <c r="M1562" s="528" t="str">
        <f t="shared" si="25"/>
        <v/>
      </c>
    </row>
    <row r="1563" spans="1:13">
      <c r="A1563" s="448" t="s">
        <v>647</v>
      </c>
      <c r="B1563" s="448" t="s">
        <v>648</v>
      </c>
      <c r="C1563" s="460" t="s">
        <v>9413</v>
      </c>
      <c r="D1563" s="448"/>
      <c r="E1563" s="448" t="s">
        <v>2646</v>
      </c>
      <c r="F1563" s="448"/>
      <c r="G1563" s="984" t="s">
        <v>642</v>
      </c>
      <c r="H1563" s="459" t="s">
        <v>2644</v>
      </c>
      <c r="I1563" s="448"/>
      <c r="J1563" s="448"/>
      <c r="K1563" s="459" t="s">
        <v>265</v>
      </c>
      <c r="L1563" s="448"/>
      <c r="M1563" s="528" t="str">
        <f t="shared" si="25"/>
        <v/>
      </c>
    </row>
    <row r="1564" spans="1:13">
      <c r="A1564" s="448" t="s">
        <v>647</v>
      </c>
      <c r="B1564" s="448" t="s">
        <v>648</v>
      </c>
      <c r="C1564" s="460" t="s">
        <v>9413</v>
      </c>
      <c r="D1564" s="448"/>
      <c r="E1564" s="448" t="s">
        <v>2647</v>
      </c>
      <c r="F1564" s="448"/>
      <c r="G1564" s="984" t="s">
        <v>642</v>
      </c>
      <c r="H1564" s="459" t="s">
        <v>2644</v>
      </c>
      <c r="I1564" s="448"/>
      <c r="J1564" s="448"/>
      <c r="K1564" s="459" t="s">
        <v>265</v>
      </c>
      <c r="L1564" s="448"/>
      <c r="M1564" s="528" t="str">
        <f t="shared" si="25"/>
        <v/>
      </c>
    </row>
    <row r="1565" spans="1:13">
      <c r="A1565" s="448" t="s">
        <v>647</v>
      </c>
      <c r="B1565" s="448" t="s">
        <v>648</v>
      </c>
      <c r="C1565" s="460" t="s">
        <v>9413</v>
      </c>
      <c r="D1565" s="448"/>
      <c r="E1565" s="448" t="s">
        <v>2648</v>
      </c>
      <c r="F1565" s="448"/>
      <c r="G1565" s="984" t="s">
        <v>642</v>
      </c>
      <c r="H1565" s="459" t="s">
        <v>2644</v>
      </c>
      <c r="I1565" s="448"/>
      <c r="J1565" s="448"/>
      <c r="K1565" s="459" t="s">
        <v>265</v>
      </c>
      <c r="L1565" s="448"/>
      <c r="M1565" s="528" t="str">
        <f t="shared" si="25"/>
        <v/>
      </c>
    </row>
    <row r="1566" spans="1:13">
      <c r="A1566" s="448" t="s">
        <v>647</v>
      </c>
      <c r="B1566" s="448" t="s">
        <v>648</v>
      </c>
      <c r="C1566" s="460" t="s">
        <v>9413</v>
      </c>
      <c r="D1566" s="448"/>
      <c r="E1566" s="448" t="s">
        <v>2649</v>
      </c>
      <c r="F1566" s="448"/>
      <c r="G1566" s="984" t="s">
        <v>642</v>
      </c>
      <c r="H1566" s="459" t="s">
        <v>2644</v>
      </c>
      <c r="I1566" s="448"/>
      <c r="J1566" s="448"/>
      <c r="K1566" s="459" t="s">
        <v>265</v>
      </c>
      <c r="L1566" s="448"/>
      <c r="M1566" s="528" t="str">
        <f t="shared" si="25"/>
        <v/>
      </c>
    </row>
    <row r="1567" spans="1:13">
      <c r="A1567" s="448" t="s">
        <v>647</v>
      </c>
      <c r="B1567" s="448" t="s">
        <v>648</v>
      </c>
      <c r="C1567" s="460" t="s">
        <v>9413</v>
      </c>
      <c r="D1567" s="448"/>
      <c r="E1567" s="448" t="s">
        <v>2650</v>
      </c>
      <c r="F1567" s="448"/>
      <c r="G1567" s="984" t="s">
        <v>642</v>
      </c>
      <c r="H1567" s="459" t="s">
        <v>2644</v>
      </c>
      <c r="I1567" s="448"/>
      <c r="J1567" s="448"/>
      <c r="K1567" s="459" t="s">
        <v>265</v>
      </c>
      <c r="L1567" s="448"/>
      <c r="M1567" s="528" t="str">
        <f t="shared" si="25"/>
        <v/>
      </c>
    </row>
    <row r="1568" spans="1:13">
      <c r="A1568" s="448" t="s">
        <v>647</v>
      </c>
      <c r="B1568" s="448" t="s">
        <v>648</v>
      </c>
      <c r="C1568" s="460" t="s">
        <v>9413</v>
      </c>
      <c r="D1568" s="448"/>
      <c r="E1568" s="448" t="s">
        <v>2651</v>
      </c>
      <c r="F1568" s="448"/>
      <c r="G1568" s="984" t="s">
        <v>642</v>
      </c>
      <c r="H1568" s="459" t="s">
        <v>2644</v>
      </c>
      <c r="I1568" s="448"/>
      <c r="J1568" s="448"/>
      <c r="K1568" s="459" t="s">
        <v>265</v>
      </c>
      <c r="L1568" s="448"/>
      <c r="M1568" s="528" t="str">
        <f t="shared" si="25"/>
        <v/>
      </c>
    </row>
    <row r="1569" spans="1:13">
      <c r="A1569" s="448" t="s">
        <v>647</v>
      </c>
      <c r="B1569" s="448" t="s">
        <v>648</v>
      </c>
      <c r="C1569" s="460" t="s">
        <v>9413</v>
      </c>
      <c r="D1569" s="448"/>
      <c r="E1569" s="448" t="s">
        <v>2652</v>
      </c>
      <c r="F1569" s="448"/>
      <c r="G1569" s="984" t="s">
        <v>642</v>
      </c>
      <c r="H1569" s="459" t="s">
        <v>2644</v>
      </c>
      <c r="I1569" s="448"/>
      <c r="J1569" s="448"/>
      <c r="K1569" s="459" t="s">
        <v>265</v>
      </c>
      <c r="L1569" s="448"/>
      <c r="M1569" s="528" t="str">
        <f t="shared" si="25"/>
        <v/>
      </c>
    </row>
    <row r="1570" spans="1:13">
      <c r="A1570" s="448" t="s">
        <v>647</v>
      </c>
      <c r="B1570" s="448" t="s">
        <v>648</v>
      </c>
      <c r="C1570" s="460" t="s">
        <v>9413</v>
      </c>
      <c r="D1570" s="448"/>
      <c r="E1570" s="448" t="s">
        <v>2653</v>
      </c>
      <c r="F1570" s="448"/>
      <c r="G1570" s="984" t="s">
        <v>642</v>
      </c>
      <c r="H1570" s="459" t="s">
        <v>2644</v>
      </c>
      <c r="I1570" s="448"/>
      <c r="J1570" s="448"/>
      <c r="K1570" s="459" t="s">
        <v>265</v>
      </c>
      <c r="L1570" s="448"/>
      <c r="M1570" s="528" t="str">
        <f t="shared" si="25"/>
        <v/>
      </c>
    </row>
    <row r="1571" spans="1:13">
      <c r="A1571" s="448" t="s">
        <v>647</v>
      </c>
      <c r="B1571" s="448" t="s">
        <v>648</v>
      </c>
      <c r="C1571" s="460" t="s">
        <v>9413</v>
      </c>
      <c r="D1571" s="448"/>
      <c r="E1571" s="448" t="s">
        <v>2654</v>
      </c>
      <c r="F1571" s="448"/>
      <c r="G1571" s="984" t="s">
        <v>642</v>
      </c>
      <c r="H1571" s="459" t="s">
        <v>2644</v>
      </c>
      <c r="I1571" s="448"/>
      <c r="J1571" s="448"/>
      <c r="K1571" s="459" t="s">
        <v>265</v>
      </c>
      <c r="L1571" s="448"/>
      <c r="M1571" s="528" t="str">
        <f t="shared" si="25"/>
        <v/>
      </c>
    </row>
    <row r="1572" spans="1:13">
      <c r="A1572" s="448" t="s">
        <v>647</v>
      </c>
      <c r="B1572" s="448" t="s">
        <v>648</v>
      </c>
      <c r="C1572" s="460" t="s">
        <v>9413</v>
      </c>
      <c r="D1572" s="448"/>
      <c r="E1572" s="448" t="s">
        <v>2655</v>
      </c>
      <c r="F1572" s="448"/>
      <c r="G1572" s="984" t="s">
        <v>642</v>
      </c>
      <c r="H1572" s="459" t="s">
        <v>2644</v>
      </c>
      <c r="I1572" s="448"/>
      <c r="J1572" s="448"/>
      <c r="K1572" s="459" t="s">
        <v>265</v>
      </c>
      <c r="L1572" s="448"/>
      <c r="M1572" s="528" t="str">
        <f t="shared" si="25"/>
        <v/>
      </c>
    </row>
    <row r="1573" spans="1:13">
      <c r="A1573" s="448" t="s">
        <v>647</v>
      </c>
      <c r="B1573" s="448" t="s">
        <v>648</v>
      </c>
      <c r="C1573" s="460" t="s">
        <v>9413</v>
      </c>
      <c r="D1573" s="448"/>
      <c r="E1573" s="448" t="s">
        <v>2656</v>
      </c>
      <c r="F1573" s="448"/>
      <c r="G1573" s="984" t="s">
        <v>642</v>
      </c>
      <c r="H1573" s="459" t="s">
        <v>2644</v>
      </c>
      <c r="I1573" s="448"/>
      <c r="J1573" s="448"/>
      <c r="K1573" s="459" t="s">
        <v>265</v>
      </c>
      <c r="L1573" s="448"/>
      <c r="M1573" s="528" t="str">
        <f t="shared" si="25"/>
        <v/>
      </c>
    </row>
    <row r="1574" spans="1:13" ht="12.75" thickBot="1">
      <c r="A1574" s="501" t="s">
        <v>647</v>
      </c>
      <c r="B1574" s="501" t="s">
        <v>648</v>
      </c>
      <c r="C1574" s="460" t="s">
        <v>9413</v>
      </c>
      <c r="D1574" s="501"/>
      <c r="E1574" s="501" t="s">
        <v>2657</v>
      </c>
      <c r="F1574" s="501"/>
      <c r="G1574" s="451" t="s">
        <v>642</v>
      </c>
      <c r="H1574" s="452" t="s">
        <v>2644</v>
      </c>
      <c r="I1574" s="501"/>
      <c r="J1574" s="501"/>
      <c r="K1574" s="452" t="s">
        <v>265</v>
      </c>
      <c r="L1574" s="501"/>
      <c r="M1574" s="528" t="str">
        <f t="shared" si="25"/>
        <v/>
      </c>
    </row>
    <row r="1575" spans="1:13" ht="12.75" thickTop="1">
      <c r="A1575" s="982" t="s">
        <v>637</v>
      </c>
      <c r="B1575" s="982" t="s">
        <v>638</v>
      </c>
      <c r="C1575" s="460" t="s">
        <v>481</v>
      </c>
      <c r="D1575" s="446" t="s">
        <v>2658</v>
      </c>
      <c r="E1575" s="446" t="s">
        <v>2659</v>
      </c>
      <c r="F1575" s="446" t="s">
        <v>481</v>
      </c>
      <c r="G1575" s="983" t="s">
        <v>642</v>
      </c>
      <c r="H1575" s="446" t="s">
        <v>2660</v>
      </c>
      <c r="I1575" s="983" t="s">
        <v>682</v>
      </c>
      <c r="J1575" s="446" t="s">
        <v>645</v>
      </c>
      <c r="K1575" s="447" t="s">
        <v>265</v>
      </c>
      <c r="L1575" s="446" t="s">
        <v>646</v>
      </c>
      <c r="M1575" s="528" t="str">
        <f t="shared" si="25"/>
        <v/>
      </c>
    </row>
    <row r="1576" spans="1:13">
      <c r="A1576" s="448" t="s">
        <v>647</v>
      </c>
      <c r="B1576" s="448" t="s">
        <v>648</v>
      </c>
      <c r="C1576" s="459" t="s">
        <v>481</v>
      </c>
      <c r="D1576" s="448"/>
      <c r="E1576" s="448" t="s">
        <v>2662</v>
      </c>
      <c r="F1576" s="448"/>
      <c r="G1576" s="984" t="s">
        <v>642</v>
      </c>
      <c r="H1576" s="459" t="s">
        <v>2660</v>
      </c>
      <c r="I1576" s="448"/>
      <c r="J1576" s="448"/>
      <c r="K1576" s="459" t="s">
        <v>265</v>
      </c>
      <c r="L1576" s="448"/>
      <c r="M1576" s="528" t="str">
        <f t="shared" si="25"/>
        <v/>
      </c>
    </row>
    <row r="1577" spans="1:13">
      <c r="A1577" s="448" t="s">
        <v>647</v>
      </c>
      <c r="B1577" s="448" t="s">
        <v>648</v>
      </c>
      <c r="C1577" s="459" t="s">
        <v>481</v>
      </c>
      <c r="D1577" s="448"/>
      <c r="E1577" s="448" t="s">
        <v>2663</v>
      </c>
      <c r="F1577" s="448"/>
      <c r="G1577" s="984" t="s">
        <v>642</v>
      </c>
      <c r="H1577" s="459" t="s">
        <v>2660</v>
      </c>
      <c r="I1577" s="448"/>
      <c r="J1577" s="448"/>
      <c r="K1577" s="459" t="s">
        <v>265</v>
      </c>
      <c r="L1577" s="448"/>
      <c r="M1577" s="528" t="str">
        <f t="shared" si="25"/>
        <v/>
      </c>
    </row>
    <row r="1578" spans="1:13">
      <c r="A1578" s="448" t="s">
        <v>647</v>
      </c>
      <c r="B1578" s="448" t="s">
        <v>648</v>
      </c>
      <c r="C1578" s="459" t="s">
        <v>481</v>
      </c>
      <c r="D1578" s="448"/>
      <c r="E1578" s="448" t="s">
        <v>2664</v>
      </c>
      <c r="F1578" s="448"/>
      <c r="G1578" s="984" t="s">
        <v>642</v>
      </c>
      <c r="H1578" s="459" t="s">
        <v>2660</v>
      </c>
      <c r="I1578" s="448"/>
      <c r="J1578" s="448"/>
      <c r="K1578" s="459" t="s">
        <v>265</v>
      </c>
      <c r="L1578" s="448"/>
      <c r="M1578" s="528" t="str">
        <f t="shared" si="25"/>
        <v/>
      </c>
    </row>
    <row r="1579" spans="1:13">
      <c r="A1579" s="448" t="s">
        <v>647</v>
      </c>
      <c r="B1579" s="448" t="s">
        <v>648</v>
      </c>
      <c r="C1579" s="459" t="s">
        <v>481</v>
      </c>
      <c r="D1579" s="448"/>
      <c r="E1579" s="448" t="s">
        <v>2665</v>
      </c>
      <c r="F1579" s="448"/>
      <c r="G1579" s="984" t="s">
        <v>642</v>
      </c>
      <c r="H1579" s="459" t="s">
        <v>2660</v>
      </c>
      <c r="I1579" s="448"/>
      <c r="J1579" s="448"/>
      <c r="K1579" s="459" t="s">
        <v>265</v>
      </c>
      <c r="L1579" s="448"/>
      <c r="M1579" s="528" t="str">
        <f t="shared" si="25"/>
        <v/>
      </c>
    </row>
    <row r="1580" spans="1:13">
      <c r="A1580" s="448" t="s">
        <v>647</v>
      </c>
      <c r="B1580" s="448" t="s">
        <v>648</v>
      </c>
      <c r="C1580" s="459" t="s">
        <v>481</v>
      </c>
      <c r="D1580" s="448"/>
      <c r="E1580" s="448" t="s">
        <v>2666</v>
      </c>
      <c r="F1580" s="448"/>
      <c r="G1580" s="984" t="s">
        <v>642</v>
      </c>
      <c r="H1580" s="459" t="s">
        <v>2660</v>
      </c>
      <c r="I1580" s="448"/>
      <c r="J1580" s="448"/>
      <c r="K1580" s="459" t="s">
        <v>265</v>
      </c>
      <c r="L1580" s="448"/>
      <c r="M1580" s="528" t="str">
        <f t="shared" si="25"/>
        <v/>
      </c>
    </row>
    <row r="1581" spans="1:13">
      <c r="A1581" s="448" t="s">
        <v>647</v>
      </c>
      <c r="B1581" s="448" t="s">
        <v>648</v>
      </c>
      <c r="C1581" s="459" t="s">
        <v>481</v>
      </c>
      <c r="D1581" s="448"/>
      <c r="E1581" s="448" t="s">
        <v>2667</v>
      </c>
      <c r="F1581" s="448"/>
      <c r="G1581" s="984" t="s">
        <v>642</v>
      </c>
      <c r="H1581" s="459" t="s">
        <v>2660</v>
      </c>
      <c r="I1581" s="448"/>
      <c r="J1581" s="448"/>
      <c r="K1581" s="459" t="s">
        <v>265</v>
      </c>
      <c r="L1581" s="448"/>
      <c r="M1581" s="528" t="str">
        <f t="shared" si="25"/>
        <v/>
      </c>
    </row>
    <row r="1582" spans="1:13">
      <c r="A1582" s="448" t="s">
        <v>647</v>
      </c>
      <c r="B1582" s="448" t="s">
        <v>648</v>
      </c>
      <c r="C1582" s="459" t="s">
        <v>481</v>
      </c>
      <c r="D1582" s="448"/>
      <c r="E1582" s="448" t="s">
        <v>2668</v>
      </c>
      <c r="F1582" s="448"/>
      <c r="G1582" s="984" t="s">
        <v>642</v>
      </c>
      <c r="H1582" s="459" t="s">
        <v>2660</v>
      </c>
      <c r="I1582" s="448"/>
      <c r="J1582" s="448"/>
      <c r="K1582" s="459" t="s">
        <v>265</v>
      </c>
      <c r="L1582" s="448"/>
      <c r="M1582" s="528" t="str">
        <f t="shared" si="25"/>
        <v/>
      </c>
    </row>
    <row r="1583" spans="1:13">
      <c r="A1583" s="448" t="s">
        <v>647</v>
      </c>
      <c r="B1583" s="448" t="s">
        <v>648</v>
      </c>
      <c r="C1583" s="459" t="s">
        <v>481</v>
      </c>
      <c r="D1583" s="448"/>
      <c r="E1583" s="448" t="s">
        <v>2669</v>
      </c>
      <c r="F1583" s="448"/>
      <c r="G1583" s="984" t="s">
        <v>642</v>
      </c>
      <c r="H1583" s="459" t="s">
        <v>2660</v>
      </c>
      <c r="I1583" s="448"/>
      <c r="J1583" s="448"/>
      <c r="K1583" s="459" t="s">
        <v>265</v>
      </c>
      <c r="L1583" s="448"/>
      <c r="M1583" s="528" t="str">
        <f t="shared" si="25"/>
        <v/>
      </c>
    </row>
    <row r="1584" spans="1:13">
      <c r="A1584" s="448" t="s">
        <v>647</v>
      </c>
      <c r="B1584" s="448" t="s">
        <v>648</v>
      </c>
      <c r="C1584" s="459" t="s">
        <v>481</v>
      </c>
      <c r="D1584" s="448"/>
      <c r="E1584" s="448" t="s">
        <v>2670</v>
      </c>
      <c r="F1584" s="448"/>
      <c r="G1584" s="984" t="s">
        <v>642</v>
      </c>
      <c r="H1584" s="459" t="s">
        <v>2660</v>
      </c>
      <c r="I1584" s="448"/>
      <c r="J1584" s="448"/>
      <c r="K1584" s="459" t="s">
        <v>265</v>
      </c>
      <c r="L1584" s="448"/>
      <c r="M1584" s="528" t="str">
        <f t="shared" si="25"/>
        <v/>
      </c>
    </row>
    <row r="1585" spans="1:13">
      <c r="A1585" s="448" t="s">
        <v>647</v>
      </c>
      <c r="B1585" s="448" t="s">
        <v>648</v>
      </c>
      <c r="C1585" s="459" t="s">
        <v>481</v>
      </c>
      <c r="D1585" s="448"/>
      <c r="E1585" s="448" t="s">
        <v>2671</v>
      </c>
      <c r="F1585" s="448"/>
      <c r="G1585" s="984" t="s">
        <v>642</v>
      </c>
      <c r="H1585" s="459" t="s">
        <v>2660</v>
      </c>
      <c r="I1585" s="448"/>
      <c r="J1585" s="448"/>
      <c r="K1585" s="459" t="s">
        <v>265</v>
      </c>
      <c r="L1585" s="448"/>
      <c r="M1585" s="528" t="str">
        <f t="shared" si="25"/>
        <v/>
      </c>
    </row>
    <row r="1586" spans="1:13">
      <c r="A1586" s="448" t="s">
        <v>647</v>
      </c>
      <c r="B1586" s="448" t="s">
        <v>648</v>
      </c>
      <c r="C1586" s="459" t="s">
        <v>481</v>
      </c>
      <c r="D1586" s="448"/>
      <c r="E1586" s="448" t="s">
        <v>2672</v>
      </c>
      <c r="F1586" s="448"/>
      <c r="G1586" s="984" t="s">
        <v>642</v>
      </c>
      <c r="H1586" s="459" t="s">
        <v>2660</v>
      </c>
      <c r="I1586" s="448"/>
      <c r="J1586" s="448"/>
      <c r="K1586" s="459" t="s">
        <v>265</v>
      </c>
      <c r="L1586" s="448"/>
      <c r="M1586" s="528" t="str">
        <f t="shared" si="25"/>
        <v/>
      </c>
    </row>
    <row r="1587" spans="1:13" ht="12.75" thickBot="1">
      <c r="A1587" s="501" t="s">
        <v>647</v>
      </c>
      <c r="B1587" s="501" t="s">
        <v>648</v>
      </c>
      <c r="C1587" s="452" t="s">
        <v>481</v>
      </c>
      <c r="D1587" s="501"/>
      <c r="E1587" s="501" t="s">
        <v>2673</v>
      </c>
      <c r="F1587" s="501"/>
      <c r="G1587" s="451" t="s">
        <v>642</v>
      </c>
      <c r="H1587" s="452" t="s">
        <v>2660</v>
      </c>
      <c r="I1587" s="501"/>
      <c r="J1587" s="501"/>
      <c r="K1587" s="452" t="s">
        <v>265</v>
      </c>
      <c r="L1587" s="501"/>
      <c r="M1587" s="528" t="str">
        <f t="shared" si="25"/>
        <v/>
      </c>
    </row>
    <row r="1588" spans="1:13" ht="12.75" thickTop="1">
      <c r="A1588" s="982" t="s">
        <v>637</v>
      </c>
      <c r="B1588" s="982" t="s">
        <v>638</v>
      </c>
      <c r="C1588" s="460" t="s">
        <v>616</v>
      </c>
      <c r="D1588" s="446" t="s">
        <v>2674</v>
      </c>
      <c r="E1588" s="446" t="s">
        <v>2675</v>
      </c>
      <c r="F1588" s="446" t="s">
        <v>616</v>
      </c>
      <c r="G1588" s="983" t="s">
        <v>642</v>
      </c>
      <c r="H1588" s="446" t="s">
        <v>2676</v>
      </c>
      <c r="I1588" s="983" t="s">
        <v>682</v>
      </c>
      <c r="J1588" s="446" t="s">
        <v>645</v>
      </c>
      <c r="K1588" s="447" t="s">
        <v>265</v>
      </c>
      <c r="L1588" s="446" t="s">
        <v>646</v>
      </c>
      <c r="M1588" s="528" t="str">
        <f t="shared" si="25"/>
        <v/>
      </c>
    </row>
    <row r="1589" spans="1:13">
      <c r="A1589" s="448" t="s">
        <v>647</v>
      </c>
      <c r="B1589" s="448" t="s">
        <v>648</v>
      </c>
      <c r="C1589" s="459" t="s">
        <v>616</v>
      </c>
      <c r="D1589" s="448"/>
      <c r="E1589" s="448" t="s">
        <v>2678</v>
      </c>
      <c r="F1589" s="448"/>
      <c r="G1589" s="984" t="s">
        <v>642</v>
      </c>
      <c r="H1589" s="459" t="s">
        <v>2676</v>
      </c>
      <c r="I1589" s="448"/>
      <c r="J1589" s="448"/>
      <c r="K1589" s="459" t="s">
        <v>265</v>
      </c>
      <c r="L1589" s="448"/>
      <c r="M1589" s="528" t="str">
        <f t="shared" si="25"/>
        <v/>
      </c>
    </row>
    <row r="1590" spans="1:13">
      <c r="A1590" s="448" t="s">
        <v>647</v>
      </c>
      <c r="B1590" s="448" t="s">
        <v>648</v>
      </c>
      <c r="C1590" s="459" t="s">
        <v>616</v>
      </c>
      <c r="D1590" s="448"/>
      <c r="E1590" s="448" t="s">
        <v>2679</v>
      </c>
      <c r="F1590" s="448"/>
      <c r="G1590" s="984" t="s">
        <v>642</v>
      </c>
      <c r="H1590" s="459" t="s">
        <v>2676</v>
      </c>
      <c r="I1590" s="448"/>
      <c r="J1590" s="448"/>
      <c r="K1590" s="459" t="s">
        <v>265</v>
      </c>
      <c r="L1590" s="448"/>
      <c r="M1590" s="528" t="str">
        <f t="shared" si="25"/>
        <v/>
      </c>
    </row>
    <row r="1591" spans="1:13">
      <c r="A1591" s="448" t="s">
        <v>647</v>
      </c>
      <c r="B1591" s="448" t="s">
        <v>648</v>
      </c>
      <c r="C1591" s="459" t="s">
        <v>616</v>
      </c>
      <c r="D1591" s="448"/>
      <c r="E1591" s="448" t="s">
        <v>2680</v>
      </c>
      <c r="F1591" s="448"/>
      <c r="G1591" s="984" t="s">
        <v>642</v>
      </c>
      <c r="H1591" s="459" t="s">
        <v>2676</v>
      </c>
      <c r="I1591" s="448"/>
      <c r="J1591" s="448"/>
      <c r="K1591" s="459" t="s">
        <v>265</v>
      </c>
      <c r="L1591" s="448"/>
      <c r="M1591" s="528" t="str">
        <f t="shared" si="25"/>
        <v/>
      </c>
    </row>
    <row r="1592" spans="1:13">
      <c r="A1592" s="448" t="s">
        <v>647</v>
      </c>
      <c r="B1592" s="448" t="s">
        <v>648</v>
      </c>
      <c r="C1592" s="459" t="s">
        <v>616</v>
      </c>
      <c r="D1592" s="448"/>
      <c r="E1592" s="448" t="s">
        <v>2681</v>
      </c>
      <c r="F1592" s="448"/>
      <c r="G1592" s="984" t="s">
        <v>642</v>
      </c>
      <c r="H1592" s="459" t="s">
        <v>2676</v>
      </c>
      <c r="I1592" s="448"/>
      <c r="J1592" s="448"/>
      <c r="K1592" s="459" t="s">
        <v>265</v>
      </c>
      <c r="L1592" s="448"/>
      <c r="M1592" s="528" t="str">
        <f t="shared" si="25"/>
        <v/>
      </c>
    </row>
    <row r="1593" spans="1:13">
      <c r="A1593" s="448" t="s">
        <v>647</v>
      </c>
      <c r="B1593" s="448" t="s">
        <v>648</v>
      </c>
      <c r="C1593" s="459" t="s">
        <v>616</v>
      </c>
      <c r="D1593" s="448"/>
      <c r="E1593" s="448" t="s">
        <v>2682</v>
      </c>
      <c r="F1593" s="448"/>
      <c r="G1593" s="984" t="s">
        <v>642</v>
      </c>
      <c r="H1593" s="459" t="s">
        <v>2676</v>
      </c>
      <c r="I1593" s="448"/>
      <c r="J1593" s="448"/>
      <c r="K1593" s="459" t="s">
        <v>265</v>
      </c>
      <c r="L1593" s="448"/>
      <c r="M1593" s="528" t="str">
        <f t="shared" si="25"/>
        <v/>
      </c>
    </row>
    <row r="1594" spans="1:13">
      <c r="A1594" s="448" t="s">
        <v>647</v>
      </c>
      <c r="B1594" s="448" t="s">
        <v>648</v>
      </c>
      <c r="C1594" s="459" t="s">
        <v>616</v>
      </c>
      <c r="D1594" s="448"/>
      <c r="E1594" s="448" t="s">
        <v>2683</v>
      </c>
      <c r="F1594" s="448"/>
      <c r="G1594" s="984" t="s">
        <v>642</v>
      </c>
      <c r="H1594" s="459" t="s">
        <v>2676</v>
      </c>
      <c r="I1594" s="448"/>
      <c r="J1594" s="448"/>
      <c r="K1594" s="459" t="s">
        <v>265</v>
      </c>
      <c r="L1594" s="448"/>
      <c r="M1594" s="528" t="str">
        <f t="shared" si="25"/>
        <v/>
      </c>
    </row>
    <row r="1595" spans="1:13">
      <c r="A1595" s="448" t="s">
        <v>647</v>
      </c>
      <c r="B1595" s="448" t="s">
        <v>648</v>
      </c>
      <c r="C1595" s="459" t="s">
        <v>616</v>
      </c>
      <c r="D1595" s="448"/>
      <c r="E1595" s="448" t="s">
        <v>2684</v>
      </c>
      <c r="F1595" s="448"/>
      <c r="G1595" s="984" t="s">
        <v>642</v>
      </c>
      <c r="H1595" s="459" t="s">
        <v>2676</v>
      </c>
      <c r="I1595" s="448"/>
      <c r="J1595" s="448"/>
      <c r="K1595" s="459" t="s">
        <v>265</v>
      </c>
      <c r="L1595" s="448"/>
      <c r="M1595" s="528" t="str">
        <f t="shared" si="25"/>
        <v/>
      </c>
    </row>
    <row r="1596" spans="1:13">
      <c r="A1596" s="448" t="s">
        <v>647</v>
      </c>
      <c r="B1596" s="448" t="s">
        <v>648</v>
      </c>
      <c r="C1596" s="459" t="s">
        <v>616</v>
      </c>
      <c r="D1596" s="448"/>
      <c r="E1596" s="448" t="s">
        <v>2685</v>
      </c>
      <c r="F1596" s="448"/>
      <c r="G1596" s="984" t="s">
        <v>642</v>
      </c>
      <c r="H1596" s="459" t="s">
        <v>2676</v>
      </c>
      <c r="I1596" s="448"/>
      <c r="J1596" s="448"/>
      <c r="K1596" s="459" t="s">
        <v>265</v>
      </c>
      <c r="L1596" s="448"/>
      <c r="M1596" s="528" t="str">
        <f t="shared" si="25"/>
        <v/>
      </c>
    </row>
    <row r="1597" spans="1:13">
      <c r="A1597" s="448" t="s">
        <v>647</v>
      </c>
      <c r="B1597" s="448" t="s">
        <v>648</v>
      </c>
      <c r="C1597" s="459" t="s">
        <v>616</v>
      </c>
      <c r="D1597" s="448"/>
      <c r="E1597" s="448" t="s">
        <v>2686</v>
      </c>
      <c r="F1597" s="448"/>
      <c r="G1597" s="984" t="s">
        <v>642</v>
      </c>
      <c r="H1597" s="459" t="s">
        <v>2676</v>
      </c>
      <c r="I1597" s="448"/>
      <c r="J1597" s="448"/>
      <c r="K1597" s="459" t="s">
        <v>265</v>
      </c>
      <c r="L1597" s="448"/>
      <c r="M1597" s="528" t="str">
        <f t="shared" si="25"/>
        <v/>
      </c>
    </row>
    <row r="1598" spans="1:13">
      <c r="A1598" s="448" t="s">
        <v>647</v>
      </c>
      <c r="B1598" s="448" t="s">
        <v>648</v>
      </c>
      <c r="C1598" s="459" t="s">
        <v>616</v>
      </c>
      <c r="D1598" s="448"/>
      <c r="E1598" s="448" t="s">
        <v>2687</v>
      </c>
      <c r="F1598" s="448"/>
      <c r="G1598" s="984" t="s">
        <v>642</v>
      </c>
      <c r="H1598" s="459" t="s">
        <v>2676</v>
      </c>
      <c r="I1598" s="448"/>
      <c r="J1598" s="448"/>
      <c r="K1598" s="459" t="s">
        <v>265</v>
      </c>
      <c r="L1598" s="448"/>
      <c r="M1598" s="528" t="str">
        <f t="shared" si="25"/>
        <v/>
      </c>
    </row>
    <row r="1599" spans="1:13">
      <c r="A1599" s="448" t="s">
        <v>647</v>
      </c>
      <c r="B1599" s="448" t="s">
        <v>648</v>
      </c>
      <c r="C1599" s="459" t="s">
        <v>616</v>
      </c>
      <c r="D1599" s="448"/>
      <c r="E1599" s="448" t="s">
        <v>2688</v>
      </c>
      <c r="F1599" s="448"/>
      <c r="G1599" s="984" t="s">
        <v>642</v>
      </c>
      <c r="H1599" s="459" t="s">
        <v>2676</v>
      </c>
      <c r="I1599" s="448"/>
      <c r="J1599" s="448"/>
      <c r="K1599" s="459" t="s">
        <v>265</v>
      </c>
      <c r="L1599" s="448"/>
      <c r="M1599" s="528" t="str">
        <f t="shared" si="25"/>
        <v/>
      </c>
    </row>
    <row r="1600" spans="1:13" ht="12.75" thickBot="1">
      <c r="A1600" s="501" t="s">
        <v>647</v>
      </c>
      <c r="B1600" s="501" t="s">
        <v>648</v>
      </c>
      <c r="C1600" s="452" t="s">
        <v>616</v>
      </c>
      <c r="D1600" s="501"/>
      <c r="E1600" s="501" t="s">
        <v>2689</v>
      </c>
      <c r="F1600" s="501"/>
      <c r="G1600" s="451" t="s">
        <v>642</v>
      </c>
      <c r="H1600" s="452" t="s">
        <v>2676</v>
      </c>
      <c r="I1600" s="501"/>
      <c r="J1600" s="501"/>
      <c r="K1600" s="452" t="s">
        <v>265</v>
      </c>
      <c r="L1600" s="501"/>
      <c r="M1600" s="528" t="str">
        <f t="shared" si="25"/>
        <v/>
      </c>
    </row>
    <row r="1601" spans="1:13" ht="12.75" thickTop="1">
      <c r="A1601" s="982" t="s">
        <v>637</v>
      </c>
      <c r="B1601" s="982" t="s">
        <v>638</v>
      </c>
      <c r="C1601" s="460" t="s">
        <v>9414</v>
      </c>
      <c r="D1601" s="446" t="s">
        <v>2690</v>
      </c>
      <c r="E1601" s="446" t="s">
        <v>2691</v>
      </c>
      <c r="F1601" s="446" t="s">
        <v>10429</v>
      </c>
      <c r="G1601" s="983" t="s">
        <v>642</v>
      </c>
      <c r="H1601" s="446" t="s">
        <v>2692</v>
      </c>
      <c r="I1601" s="983" t="s">
        <v>682</v>
      </c>
      <c r="J1601" s="446" t="s">
        <v>645</v>
      </c>
      <c r="K1601" s="447" t="s">
        <v>265</v>
      </c>
      <c r="L1601" s="446" t="s">
        <v>646</v>
      </c>
      <c r="M1601" s="528" t="s">
        <v>10424</v>
      </c>
    </row>
    <row r="1602" spans="1:13">
      <c r="A1602" s="448" t="s">
        <v>647</v>
      </c>
      <c r="B1602" s="448" t="s">
        <v>648</v>
      </c>
      <c r="C1602" s="460" t="s">
        <v>9414</v>
      </c>
      <c r="D1602" s="448"/>
      <c r="E1602" s="448" t="s">
        <v>2694</v>
      </c>
      <c r="F1602" s="448"/>
      <c r="G1602" s="984" t="s">
        <v>642</v>
      </c>
      <c r="H1602" s="459" t="s">
        <v>2692</v>
      </c>
      <c r="I1602" s="448"/>
      <c r="J1602" s="448"/>
      <c r="K1602" s="459" t="s">
        <v>265</v>
      </c>
      <c r="L1602" s="448"/>
      <c r="M1602" s="528" t="str">
        <f t="shared" si="25"/>
        <v/>
      </c>
    </row>
    <row r="1603" spans="1:13">
      <c r="A1603" s="448" t="s">
        <v>647</v>
      </c>
      <c r="B1603" s="448" t="s">
        <v>648</v>
      </c>
      <c r="C1603" s="460" t="s">
        <v>9414</v>
      </c>
      <c r="D1603" s="448"/>
      <c r="E1603" s="448" t="s">
        <v>2695</v>
      </c>
      <c r="F1603" s="448"/>
      <c r="G1603" s="984" t="s">
        <v>642</v>
      </c>
      <c r="H1603" s="459" t="s">
        <v>2692</v>
      </c>
      <c r="I1603" s="448"/>
      <c r="J1603" s="448"/>
      <c r="K1603" s="459" t="s">
        <v>265</v>
      </c>
      <c r="L1603" s="448"/>
      <c r="M1603" s="528" t="str">
        <f t="shared" si="25"/>
        <v/>
      </c>
    </row>
    <row r="1604" spans="1:13">
      <c r="A1604" s="448" t="s">
        <v>647</v>
      </c>
      <c r="B1604" s="448" t="s">
        <v>648</v>
      </c>
      <c r="C1604" s="460" t="s">
        <v>9414</v>
      </c>
      <c r="D1604" s="448"/>
      <c r="E1604" s="448" t="s">
        <v>2696</v>
      </c>
      <c r="F1604" s="448"/>
      <c r="G1604" s="984" t="s">
        <v>642</v>
      </c>
      <c r="H1604" s="459" t="s">
        <v>2692</v>
      </c>
      <c r="I1604" s="448"/>
      <c r="J1604" s="448"/>
      <c r="K1604" s="459" t="s">
        <v>265</v>
      </c>
      <c r="L1604" s="448"/>
      <c r="M1604" s="528" t="str">
        <f t="shared" si="25"/>
        <v/>
      </c>
    </row>
    <row r="1605" spans="1:13">
      <c r="A1605" s="448" t="s">
        <v>647</v>
      </c>
      <c r="B1605" s="448" t="s">
        <v>648</v>
      </c>
      <c r="C1605" s="460" t="s">
        <v>9414</v>
      </c>
      <c r="D1605" s="448"/>
      <c r="E1605" s="448" t="s">
        <v>2697</v>
      </c>
      <c r="F1605" s="448"/>
      <c r="G1605" s="984" t="s">
        <v>642</v>
      </c>
      <c r="H1605" s="459" t="s">
        <v>2692</v>
      </c>
      <c r="I1605" s="448"/>
      <c r="J1605" s="448"/>
      <c r="K1605" s="459" t="s">
        <v>265</v>
      </c>
      <c r="L1605" s="448"/>
      <c r="M1605" s="528" t="str">
        <f t="shared" ref="M1605:M1639" si="26">IF(RIGHT(TEXT(E1605,""),4)="ACT1","Remove","")</f>
        <v/>
      </c>
    </row>
    <row r="1606" spans="1:13">
      <c r="A1606" s="448" t="s">
        <v>647</v>
      </c>
      <c r="B1606" s="448" t="s">
        <v>648</v>
      </c>
      <c r="C1606" s="460" t="s">
        <v>9414</v>
      </c>
      <c r="D1606" s="448"/>
      <c r="E1606" s="448" t="s">
        <v>2698</v>
      </c>
      <c r="F1606" s="448"/>
      <c r="G1606" s="984" t="s">
        <v>642</v>
      </c>
      <c r="H1606" s="459" t="s">
        <v>2692</v>
      </c>
      <c r="I1606" s="448"/>
      <c r="J1606" s="448"/>
      <c r="K1606" s="459" t="s">
        <v>265</v>
      </c>
      <c r="L1606" s="448"/>
      <c r="M1606" s="528" t="str">
        <f t="shared" si="26"/>
        <v/>
      </c>
    </row>
    <row r="1607" spans="1:13">
      <c r="A1607" s="448" t="s">
        <v>647</v>
      </c>
      <c r="B1607" s="448" t="s">
        <v>648</v>
      </c>
      <c r="C1607" s="460" t="s">
        <v>9414</v>
      </c>
      <c r="D1607" s="448"/>
      <c r="E1607" s="448" t="s">
        <v>2699</v>
      </c>
      <c r="F1607" s="448"/>
      <c r="G1607" s="984" t="s">
        <v>642</v>
      </c>
      <c r="H1607" s="459" t="s">
        <v>2692</v>
      </c>
      <c r="I1607" s="448"/>
      <c r="J1607" s="448"/>
      <c r="K1607" s="459" t="s">
        <v>265</v>
      </c>
      <c r="L1607" s="448"/>
      <c r="M1607" s="528" t="str">
        <f t="shared" si="26"/>
        <v/>
      </c>
    </row>
    <row r="1608" spans="1:13">
      <c r="A1608" s="448" t="s">
        <v>647</v>
      </c>
      <c r="B1608" s="448" t="s">
        <v>648</v>
      </c>
      <c r="C1608" s="460" t="s">
        <v>9414</v>
      </c>
      <c r="D1608" s="448"/>
      <c r="E1608" s="448" t="s">
        <v>2700</v>
      </c>
      <c r="F1608" s="448"/>
      <c r="G1608" s="984" t="s">
        <v>642</v>
      </c>
      <c r="H1608" s="459" t="s">
        <v>2692</v>
      </c>
      <c r="I1608" s="448"/>
      <c r="J1608" s="448"/>
      <c r="K1608" s="459" t="s">
        <v>265</v>
      </c>
      <c r="L1608" s="448"/>
      <c r="M1608" s="528" t="str">
        <f t="shared" si="26"/>
        <v/>
      </c>
    </row>
    <row r="1609" spans="1:13">
      <c r="A1609" s="448" t="s">
        <v>647</v>
      </c>
      <c r="B1609" s="448" t="s">
        <v>648</v>
      </c>
      <c r="C1609" s="460" t="s">
        <v>9414</v>
      </c>
      <c r="D1609" s="448"/>
      <c r="E1609" s="448" t="s">
        <v>2701</v>
      </c>
      <c r="F1609" s="448"/>
      <c r="G1609" s="984" t="s">
        <v>642</v>
      </c>
      <c r="H1609" s="459" t="s">
        <v>2692</v>
      </c>
      <c r="I1609" s="448"/>
      <c r="J1609" s="448"/>
      <c r="K1609" s="459" t="s">
        <v>265</v>
      </c>
      <c r="L1609" s="448"/>
      <c r="M1609" s="528" t="str">
        <f t="shared" si="26"/>
        <v/>
      </c>
    </row>
    <row r="1610" spans="1:13">
      <c r="A1610" s="448" t="s">
        <v>647</v>
      </c>
      <c r="B1610" s="448" t="s">
        <v>648</v>
      </c>
      <c r="C1610" s="460" t="s">
        <v>9414</v>
      </c>
      <c r="D1610" s="448"/>
      <c r="E1610" s="448" t="s">
        <v>2702</v>
      </c>
      <c r="F1610" s="448"/>
      <c r="G1610" s="984" t="s">
        <v>642</v>
      </c>
      <c r="H1610" s="459" t="s">
        <v>2692</v>
      </c>
      <c r="I1610" s="448"/>
      <c r="J1610" s="448"/>
      <c r="K1610" s="459" t="s">
        <v>265</v>
      </c>
      <c r="L1610" s="448"/>
      <c r="M1610" s="528" t="str">
        <f t="shared" si="26"/>
        <v/>
      </c>
    </row>
    <row r="1611" spans="1:13">
      <c r="A1611" s="448" t="s">
        <v>647</v>
      </c>
      <c r="B1611" s="448" t="s">
        <v>648</v>
      </c>
      <c r="C1611" s="460" t="s">
        <v>9414</v>
      </c>
      <c r="D1611" s="448"/>
      <c r="E1611" s="448" t="s">
        <v>2703</v>
      </c>
      <c r="F1611" s="448"/>
      <c r="G1611" s="984" t="s">
        <v>642</v>
      </c>
      <c r="H1611" s="459" t="s">
        <v>2692</v>
      </c>
      <c r="I1611" s="448"/>
      <c r="J1611" s="448"/>
      <c r="K1611" s="459" t="s">
        <v>265</v>
      </c>
      <c r="L1611" s="448"/>
      <c r="M1611" s="528" t="str">
        <f t="shared" si="26"/>
        <v/>
      </c>
    </row>
    <row r="1612" spans="1:13">
      <c r="A1612" s="448" t="s">
        <v>647</v>
      </c>
      <c r="B1612" s="448" t="s">
        <v>648</v>
      </c>
      <c r="C1612" s="460" t="s">
        <v>9414</v>
      </c>
      <c r="D1612" s="448"/>
      <c r="E1612" s="448" t="s">
        <v>2704</v>
      </c>
      <c r="F1612" s="448"/>
      <c r="G1612" s="984" t="s">
        <v>642</v>
      </c>
      <c r="H1612" s="459" t="s">
        <v>2692</v>
      </c>
      <c r="I1612" s="448"/>
      <c r="J1612" s="448"/>
      <c r="K1612" s="459" t="s">
        <v>265</v>
      </c>
      <c r="L1612" s="448"/>
      <c r="M1612" s="528" t="str">
        <f t="shared" si="26"/>
        <v/>
      </c>
    </row>
    <row r="1613" spans="1:13" ht="12.75" thickBot="1">
      <c r="A1613" s="501" t="s">
        <v>647</v>
      </c>
      <c r="B1613" s="501" t="s">
        <v>648</v>
      </c>
      <c r="C1613" s="460" t="s">
        <v>9414</v>
      </c>
      <c r="D1613" s="501"/>
      <c r="E1613" s="501" t="s">
        <v>2705</v>
      </c>
      <c r="F1613" s="501"/>
      <c r="G1613" s="451" t="s">
        <v>642</v>
      </c>
      <c r="H1613" s="452" t="s">
        <v>2692</v>
      </c>
      <c r="I1613" s="501"/>
      <c r="J1613" s="501"/>
      <c r="K1613" s="452" t="s">
        <v>265</v>
      </c>
      <c r="L1613" s="501"/>
      <c r="M1613" s="528" t="str">
        <f t="shared" si="26"/>
        <v/>
      </c>
    </row>
    <row r="1614" spans="1:13" ht="12.75" thickTop="1">
      <c r="A1614" s="982" t="s">
        <v>637</v>
      </c>
      <c r="B1614" s="982" t="s">
        <v>638</v>
      </c>
      <c r="C1614" s="460" t="s">
        <v>482</v>
      </c>
      <c r="D1614" s="446" t="s">
        <v>2706</v>
      </c>
      <c r="E1614" s="446" t="s">
        <v>2707</v>
      </c>
      <c r="F1614" s="446" t="s">
        <v>2708</v>
      </c>
      <c r="G1614" s="983" t="s">
        <v>642</v>
      </c>
      <c r="H1614" s="446" t="s">
        <v>2709</v>
      </c>
      <c r="I1614" s="983" t="s">
        <v>682</v>
      </c>
      <c r="J1614" s="446" t="s">
        <v>645</v>
      </c>
      <c r="K1614" s="447" t="s">
        <v>265</v>
      </c>
      <c r="L1614" s="446" t="s">
        <v>646</v>
      </c>
      <c r="M1614" s="528" t="str">
        <f t="shared" si="26"/>
        <v/>
      </c>
    </row>
    <row r="1615" spans="1:13">
      <c r="A1615" s="448" t="s">
        <v>647</v>
      </c>
      <c r="B1615" s="448" t="s">
        <v>648</v>
      </c>
      <c r="C1615" s="459" t="s">
        <v>482</v>
      </c>
      <c r="D1615" s="448"/>
      <c r="E1615" s="448" t="s">
        <v>2711</v>
      </c>
      <c r="F1615" s="448"/>
      <c r="G1615" s="984" t="s">
        <v>642</v>
      </c>
      <c r="H1615" s="459" t="s">
        <v>2709</v>
      </c>
      <c r="I1615" s="448"/>
      <c r="J1615" s="448"/>
      <c r="K1615" s="459" t="s">
        <v>265</v>
      </c>
      <c r="L1615" s="448"/>
      <c r="M1615" s="528" t="str">
        <f t="shared" si="26"/>
        <v/>
      </c>
    </row>
    <row r="1616" spans="1:13">
      <c r="A1616" s="448" t="s">
        <v>647</v>
      </c>
      <c r="B1616" s="448" t="s">
        <v>648</v>
      </c>
      <c r="C1616" s="459" t="s">
        <v>482</v>
      </c>
      <c r="D1616" s="448"/>
      <c r="E1616" s="448" t="s">
        <v>2712</v>
      </c>
      <c r="F1616" s="448"/>
      <c r="G1616" s="984" t="s">
        <v>642</v>
      </c>
      <c r="H1616" s="459" t="s">
        <v>2709</v>
      </c>
      <c r="I1616" s="448"/>
      <c r="J1616" s="448"/>
      <c r="K1616" s="459" t="s">
        <v>265</v>
      </c>
      <c r="L1616" s="448"/>
      <c r="M1616" s="528" t="str">
        <f t="shared" si="26"/>
        <v/>
      </c>
    </row>
    <row r="1617" spans="1:13">
      <c r="A1617" s="448" t="s">
        <v>647</v>
      </c>
      <c r="B1617" s="448" t="s">
        <v>648</v>
      </c>
      <c r="C1617" s="459" t="s">
        <v>482</v>
      </c>
      <c r="D1617" s="448"/>
      <c r="E1617" s="448" t="s">
        <v>2713</v>
      </c>
      <c r="F1617" s="448"/>
      <c r="G1617" s="984" t="s">
        <v>642</v>
      </c>
      <c r="H1617" s="459" t="s">
        <v>2709</v>
      </c>
      <c r="I1617" s="448"/>
      <c r="J1617" s="448"/>
      <c r="K1617" s="459" t="s">
        <v>265</v>
      </c>
      <c r="L1617" s="448"/>
      <c r="M1617" s="528" t="str">
        <f t="shared" si="26"/>
        <v/>
      </c>
    </row>
    <row r="1618" spans="1:13">
      <c r="A1618" s="448" t="s">
        <v>647</v>
      </c>
      <c r="B1618" s="448" t="s">
        <v>648</v>
      </c>
      <c r="C1618" s="459" t="s">
        <v>482</v>
      </c>
      <c r="D1618" s="448"/>
      <c r="E1618" s="448" t="s">
        <v>2714</v>
      </c>
      <c r="F1618" s="448"/>
      <c r="G1618" s="984" t="s">
        <v>642</v>
      </c>
      <c r="H1618" s="459" t="s">
        <v>2709</v>
      </c>
      <c r="I1618" s="448"/>
      <c r="J1618" s="448"/>
      <c r="K1618" s="459" t="s">
        <v>265</v>
      </c>
      <c r="L1618" s="448"/>
      <c r="M1618" s="528" t="str">
        <f t="shared" si="26"/>
        <v/>
      </c>
    </row>
    <row r="1619" spans="1:13">
      <c r="A1619" s="448" t="s">
        <v>647</v>
      </c>
      <c r="B1619" s="448" t="s">
        <v>648</v>
      </c>
      <c r="C1619" s="459" t="s">
        <v>482</v>
      </c>
      <c r="D1619" s="448"/>
      <c r="E1619" s="448" t="s">
        <v>2715</v>
      </c>
      <c r="F1619" s="448"/>
      <c r="G1619" s="984" t="s">
        <v>642</v>
      </c>
      <c r="H1619" s="459" t="s">
        <v>2709</v>
      </c>
      <c r="I1619" s="448"/>
      <c r="J1619" s="448"/>
      <c r="K1619" s="459" t="s">
        <v>265</v>
      </c>
      <c r="L1619" s="448"/>
      <c r="M1619" s="528" t="str">
        <f t="shared" si="26"/>
        <v/>
      </c>
    </row>
    <row r="1620" spans="1:13">
      <c r="A1620" s="448" t="s">
        <v>647</v>
      </c>
      <c r="B1620" s="448" t="s">
        <v>648</v>
      </c>
      <c r="C1620" s="459" t="s">
        <v>482</v>
      </c>
      <c r="D1620" s="448"/>
      <c r="E1620" s="448" t="s">
        <v>2716</v>
      </c>
      <c r="F1620" s="448"/>
      <c r="G1620" s="984" t="s">
        <v>642</v>
      </c>
      <c r="H1620" s="459" t="s">
        <v>2709</v>
      </c>
      <c r="I1620" s="448"/>
      <c r="J1620" s="448"/>
      <c r="K1620" s="459" t="s">
        <v>265</v>
      </c>
      <c r="L1620" s="448"/>
      <c r="M1620" s="528" t="str">
        <f t="shared" si="26"/>
        <v/>
      </c>
    </row>
    <row r="1621" spans="1:13">
      <c r="A1621" s="448" t="s">
        <v>647</v>
      </c>
      <c r="B1621" s="448" t="s">
        <v>648</v>
      </c>
      <c r="C1621" s="459" t="s">
        <v>482</v>
      </c>
      <c r="D1621" s="448"/>
      <c r="E1621" s="448" t="s">
        <v>2717</v>
      </c>
      <c r="F1621" s="448"/>
      <c r="G1621" s="984" t="s">
        <v>642</v>
      </c>
      <c r="H1621" s="459" t="s">
        <v>2709</v>
      </c>
      <c r="I1621" s="448"/>
      <c r="J1621" s="448"/>
      <c r="K1621" s="459" t="s">
        <v>265</v>
      </c>
      <c r="L1621" s="448"/>
      <c r="M1621" s="528" t="str">
        <f t="shared" si="26"/>
        <v/>
      </c>
    </row>
    <row r="1622" spans="1:13">
      <c r="A1622" s="448" t="s">
        <v>647</v>
      </c>
      <c r="B1622" s="448" t="s">
        <v>648</v>
      </c>
      <c r="C1622" s="459" t="s">
        <v>482</v>
      </c>
      <c r="D1622" s="448"/>
      <c r="E1622" s="448" t="s">
        <v>2718</v>
      </c>
      <c r="F1622" s="448"/>
      <c r="G1622" s="984" t="s">
        <v>642</v>
      </c>
      <c r="H1622" s="459" t="s">
        <v>2709</v>
      </c>
      <c r="I1622" s="448"/>
      <c r="J1622" s="448"/>
      <c r="K1622" s="459" t="s">
        <v>265</v>
      </c>
      <c r="L1622" s="448"/>
      <c r="M1622" s="528" t="str">
        <f t="shared" si="26"/>
        <v/>
      </c>
    </row>
    <row r="1623" spans="1:13">
      <c r="A1623" s="448" t="s">
        <v>647</v>
      </c>
      <c r="B1623" s="448" t="s">
        <v>648</v>
      </c>
      <c r="C1623" s="459" t="s">
        <v>482</v>
      </c>
      <c r="D1623" s="448"/>
      <c r="E1623" s="448" t="s">
        <v>2719</v>
      </c>
      <c r="F1623" s="448"/>
      <c r="G1623" s="984" t="s">
        <v>642</v>
      </c>
      <c r="H1623" s="459" t="s">
        <v>2709</v>
      </c>
      <c r="I1623" s="448"/>
      <c r="J1623" s="448"/>
      <c r="K1623" s="459" t="s">
        <v>265</v>
      </c>
      <c r="L1623" s="448"/>
      <c r="M1623" s="528" t="str">
        <f t="shared" si="26"/>
        <v/>
      </c>
    </row>
    <row r="1624" spans="1:13">
      <c r="A1624" s="448" t="s">
        <v>647</v>
      </c>
      <c r="B1624" s="448" t="s">
        <v>648</v>
      </c>
      <c r="C1624" s="459" t="s">
        <v>482</v>
      </c>
      <c r="D1624" s="448"/>
      <c r="E1624" s="448" t="s">
        <v>2720</v>
      </c>
      <c r="F1624" s="448"/>
      <c r="G1624" s="984" t="s">
        <v>642</v>
      </c>
      <c r="H1624" s="459" t="s">
        <v>2709</v>
      </c>
      <c r="I1624" s="448"/>
      <c r="J1624" s="448"/>
      <c r="K1624" s="459" t="s">
        <v>265</v>
      </c>
      <c r="L1624" s="448"/>
      <c r="M1624" s="528" t="str">
        <f t="shared" si="26"/>
        <v/>
      </c>
    </row>
    <row r="1625" spans="1:13">
      <c r="A1625" s="448" t="s">
        <v>647</v>
      </c>
      <c r="B1625" s="448" t="s">
        <v>648</v>
      </c>
      <c r="C1625" s="459" t="s">
        <v>482</v>
      </c>
      <c r="D1625" s="448"/>
      <c r="E1625" s="448" t="s">
        <v>2721</v>
      </c>
      <c r="F1625" s="448"/>
      <c r="G1625" s="984" t="s">
        <v>642</v>
      </c>
      <c r="H1625" s="459" t="s">
        <v>2709</v>
      </c>
      <c r="I1625" s="448"/>
      <c r="J1625" s="448"/>
      <c r="K1625" s="459" t="s">
        <v>265</v>
      </c>
      <c r="L1625" s="448"/>
      <c r="M1625" s="528" t="str">
        <f t="shared" si="26"/>
        <v/>
      </c>
    </row>
    <row r="1626" spans="1:13" ht="12.75" thickBot="1">
      <c r="A1626" s="501" t="s">
        <v>647</v>
      </c>
      <c r="B1626" s="501" t="s">
        <v>648</v>
      </c>
      <c r="C1626" s="452" t="s">
        <v>482</v>
      </c>
      <c r="D1626" s="501"/>
      <c r="E1626" s="501" t="s">
        <v>2722</v>
      </c>
      <c r="F1626" s="501"/>
      <c r="G1626" s="451" t="s">
        <v>642</v>
      </c>
      <c r="H1626" s="452" t="s">
        <v>2709</v>
      </c>
      <c r="I1626" s="501"/>
      <c r="J1626" s="501"/>
      <c r="K1626" s="452" t="s">
        <v>265</v>
      </c>
      <c r="L1626" s="501"/>
      <c r="M1626" s="528" t="str">
        <f t="shared" si="26"/>
        <v/>
      </c>
    </row>
    <row r="1627" spans="1:13" ht="12.75" thickTop="1">
      <c r="A1627" s="455" t="s">
        <v>637</v>
      </c>
      <c r="B1627" s="987" t="s">
        <v>810</v>
      </c>
      <c r="C1627" s="455" t="s">
        <v>425</v>
      </c>
      <c r="D1627" s="455" t="s">
        <v>2723</v>
      </c>
      <c r="E1627" s="455" t="s">
        <v>2724</v>
      </c>
      <c r="F1627" s="455" t="s">
        <v>425</v>
      </c>
      <c r="G1627" s="988" t="s">
        <v>642</v>
      </c>
      <c r="H1627" s="455" t="s">
        <v>813</v>
      </c>
      <c r="I1627" s="455" t="s">
        <v>682</v>
      </c>
      <c r="J1627" s="455"/>
      <c r="K1627" s="447" t="s">
        <v>265</v>
      </c>
      <c r="L1627" s="455" t="s">
        <v>814</v>
      </c>
      <c r="M1627" s="528" t="str">
        <f t="shared" si="26"/>
        <v/>
      </c>
    </row>
    <row r="1628" spans="1:13">
      <c r="A1628" s="455" t="s">
        <v>29</v>
      </c>
      <c r="B1628" s="455" t="s">
        <v>648</v>
      </c>
      <c r="C1628" s="455" t="s">
        <v>425</v>
      </c>
      <c r="D1628" s="455"/>
      <c r="E1628" s="455" t="s">
        <v>2726</v>
      </c>
      <c r="F1628" s="455"/>
      <c r="G1628" s="988" t="s">
        <v>642</v>
      </c>
      <c r="H1628" s="455" t="s">
        <v>813</v>
      </c>
      <c r="I1628" s="455"/>
      <c r="J1628" s="455"/>
      <c r="K1628" s="459" t="s">
        <v>265</v>
      </c>
      <c r="L1628" s="455"/>
      <c r="M1628" s="528" t="str">
        <f t="shared" si="26"/>
        <v/>
      </c>
    </row>
    <row r="1629" spans="1:13">
      <c r="A1629" s="455" t="s">
        <v>29</v>
      </c>
      <c r="B1629" s="455" t="s">
        <v>648</v>
      </c>
      <c r="C1629" s="455" t="s">
        <v>425</v>
      </c>
      <c r="D1629" s="455"/>
      <c r="E1629" s="455" t="s">
        <v>2727</v>
      </c>
      <c r="F1629" s="455"/>
      <c r="G1629" s="988" t="s">
        <v>642</v>
      </c>
      <c r="H1629" s="455" t="s">
        <v>813</v>
      </c>
      <c r="I1629" s="455"/>
      <c r="J1629" s="455"/>
      <c r="K1629" s="459" t="s">
        <v>265</v>
      </c>
      <c r="L1629" s="455"/>
      <c r="M1629" s="528" t="str">
        <f t="shared" si="26"/>
        <v/>
      </c>
    </row>
    <row r="1630" spans="1:13">
      <c r="A1630" s="455" t="s">
        <v>29</v>
      </c>
      <c r="B1630" s="455" t="s">
        <v>648</v>
      </c>
      <c r="C1630" s="455" t="s">
        <v>425</v>
      </c>
      <c r="D1630" s="455"/>
      <c r="E1630" s="455" t="s">
        <v>2728</v>
      </c>
      <c r="F1630" s="455"/>
      <c r="G1630" s="988" t="s">
        <v>642</v>
      </c>
      <c r="H1630" s="455" t="s">
        <v>813</v>
      </c>
      <c r="I1630" s="455"/>
      <c r="J1630" s="455"/>
      <c r="K1630" s="459" t="s">
        <v>265</v>
      </c>
      <c r="L1630" s="455"/>
      <c r="M1630" s="528" t="str">
        <f t="shared" si="26"/>
        <v/>
      </c>
    </row>
    <row r="1631" spans="1:13">
      <c r="A1631" s="455" t="s">
        <v>29</v>
      </c>
      <c r="B1631" s="455" t="s">
        <v>648</v>
      </c>
      <c r="C1631" s="455" t="s">
        <v>425</v>
      </c>
      <c r="D1631" s="455"/>
      <c r="E1631" s="455" t="s">
        <v>2729</v>
      </c>
      <c r="F1631" s="455"/>
      <c r="G1631" s="988" t="s">
        <v>642</v>
      </c>
      <c r="H1631" s="455" t="s">
        <v>813</v>
      </c>
      <c r="I1631" s="455"/>
      <c r="J1631" s="455"/>
      <c r="K1631" s="459" t="s">
        <v>265</v>
      </c>
      <c r="L1631" s="455"/>
      <c r="M1631" s="528" t="str">
        <f t="shared" si="26"/>
        <v/>
      </c>
    </row>
    <row r="1632" spans="1:13">
      <c r="A1632" s="455" t="s">
        <v>29</v>
      </c>
      <c r="B1632" s="455" t="s">
        <v>648</v>
      </c>
      <c r="C1632" s="455" t="s">
        <v>425</v>
      </c>
      <c r="D1632" s="455"/>
      <c r="E1632" s="455" t="s">
        <v>2730</v>
      </c>
      <c r="F1632" s="455"/>
      <c r="G1632" s="988" t="s">
        <v>642</v>
      </c>
      <c r="H1632" s="455" t="s">
        <v>813</v>
      </c>
      <c r="I1632" s="455"/>
      <c r="J1632" s="455"/>
      <c r="K1632" s="459" t="s">
        <v>265</v>
      </c>
      <c r="L1632" s="455"/>
      <c r="M1632" s="528" t="str">
        <f t="shared" si="26"/>
        <v/>
      </c>
    </row>
    <row r="1633" spans="1:13">
      <c r="A1633" s="455" t="s">
        <v>29</v>
      </c>
      <c r="B1633" s="455" t="s">
        <v>648</v>
      </c>
      <c r="C1633" s="455" t="s">
        <v>425</v>
      </c>
      <c r="D1633" s="455"/>
      <c r="E1633" s="455" t="s">
        <v>2731</v>
      </c>
      <c r="F1633" s="455"/>
      <c r="G1633" s="988" t="s">
        <v>642</v>
      </c>
      <c r="H1633" s="455" t="s">
        <v>813</v>
      </c>
      <c r="I1633" s="455"/>
      <c r="J1633" s="455"/>
      <c r="K1633" s="459" t="s">
        <v>265</v>
      </c>
      <c r="L1633" s="455"/>
      <c r="M1633" s="528" t="str">
        <f t="shared" si="26"/>
        <v/>
      </c>
    </row>
    <row r="1634" spans="1:13">
      <c r="A1634" s="455" t="s">
        <v>29</v>
      </c>
      <c r="B1634" s="455" t="s">
        <v>648</v>
      </c>
      <c r="C1634" s="455" t="s">
        <v>425</v>
      </c>
      <c r="D1634" s="455"/>
      <c r="E1634" s="455" t="s">
        <v>2732</v>
      </c>
      <c r="F1634" s="455"/>
      <c r="G1634" s="988" t="s">
        <v>642</v>
      </c>
      <c r="H1634" s="455" t="s">
        <v>813</v>
      </c>
      <c r="I1634" s="455"/>
      <c r="J1634" s="455"/>
      <c r="K1634" s="459" t="s">
        <v>265</v>
      </c>
      <c r="L1634" s="455"/>
      <c r="M1634" s="528" t="str">
        <f t="shared" si="26"/>
        <v/>
      </c>
    </row>
    <row r="1635" spans="1:13">
      <c r="A1635" s="455" t="s">
        <v>29</v>
      </c>
      <c r="B1635" s="455" t="s">
        <v>648</v>
      </c>
      <c r="C1635" s="455" t="s">
        <v>425</v>
      </c>
      <c r="D1635" s="455"/>
      <c r="E1635" s="455" t="s">
        <v>2733</v>
      </c>
      <c r="F1635" s="455"/>
      <c r="G1635" s="988" t="s">
        <v>642</v>
      </c>
      <c r="H1635" s="455" t="s">
        <v>813</v>
      </c>
      <c r="I1635" s="455"/>
      <c r="J1635" s="455"/>
      <c r="K1635" s="459" t="s">
        <v>265</v>
      </c>
      <c r="L1635" s="455"/>
      <c r="M1635" s="528" t="str">
        <f t="shared" si="26"/>
        <v/>
      </c>
    </row>
    <row r="1636" spans="1:13">
      <c r="A1636" s="455" t="s">
        <v>29</v>
      </c>
      <c r="B1636" s="455" t="s">
        <v>648</v>
      </c>
      <c r="C1636" s="455" t="s">
        <v>425</v>
      </c>
      <c r="D1636" s="455"/>
      <c r="E1636" s="455" t="s">
        <v>2734</v>
      </c>
      <c r="F1636" s="455"/>
      <c r="G1636" s="988" t="s">
        <v>642</v>
      </c>
      <c r="H1636" s="455" t="s">
        <v>813</v>
      </c>
      <c r="I1636" s="455"/>
      <c r="J1636" s="455"/>
      <c r="K1636" s="459" t="s">
        <v>265</v>
      </c>
      <c r="L1636" s="455"/>
      <c r="M1636" s="528" t="str">
        <f t="shared" si="26"/>
        <v/>
      </c>
    </row>
    <row r="1637" spans="1:13">
      <c r="A1637" s="455" t="s">
        <v>29</v>
      </c>
      <c r="B1637" s="455" t="s">
        <v>648</v>
      </c>
      <c r="C1637" s="455" t="s">
        <v>425</v>
      </c>
      <c r="D1637" s="455"/>
      <c r="E1637" s="455" t="s">
        <v>2735</v>
      </c>
      <c r="F1637" s="455"/>
      <c r="G1637" s="988" t="s">
        <v>642</v>
      </c>
      <c r="H1637" s="455" t="s">
        <v>813</v>
      </c>
      <c r="I1637" s="455"/>
      <c r="J1637" s="455"/>
      <c r="K1637" s="459" t="s">
        <v>265</v>
      </c>
      <c r="L1637" s="455"/>
      <c r="M1637" s="528" t="str">
        <f t="shared" si="26"/>
        <v/>
      </c>
    </row>
    <row r="1638" spans="1:13">
      <c r="A1638" s="455" t="s">
        <v>29</v>
      </c>
      <c r="B1638" s="455" t="s">
        <v>648</v>
      </c>
      <c r="C1638" s="455" t="s">
        <v>425</v>
      </c>
      <c r="D1638" s="455"/>
      <c r="E1638" s="455" t="s">
        <v>2736</v>
      </c>
      <c r="F1638" s="455"/>
      <c r="G1638" s="988" t="s">
        <v>642</v>
      </c>
      <c r="H1638" s="455" t="s">
        <v>813</v>
      </c>
      <c r="I1638" s="455"/>
      <c r="J1638" s="455"/>
      <c r="K1638" s="459" t="s">
        <v>265</v>
      </c>
      <c r="L1638" s="455"/>
      <c r="M1638" s="528" t="str">
        <f t="shared" si="26"/>
        <v/>
      </c>
    </row>
    <row r="1639" spans="1:13" ht="12.75" thickBot="1">
      <c r="A1639" s="457" t="s">
        <v>29</v>
      </c>
      <c r="B1639" s="457" t="s">
        <v>648</v>
      </c>
      <c r="C1639" s="457" t="s">
        <v>425</v>
      </c>
      <c r="D1639" s="457"/>
      <c r="E1639" s="457" t="s">
        <v>2737</v>
      </c>
      <c r="F1639" s="457"/>
      <c r="G1639" s="458" t="s">
        <v>642</v>
      </c>
      <c r="H1639" s="457" t="s">
        <v>813</v>
      </c>
      <c r="I1639" s="457"/>
      <c r="J1639" s="457"/>
      <c r="K1639" s="452" t="s">
        <v>265</v>
      </c>
      <c r="L1639" s="457"/>
      <c r="M1639" s="528" t="str">
        <f t="shared" si="26"/>
        <v/>
      </c>
    </row>
    <row r="1640" spans="1:13" ht="12.75" thickTop="1">
      <c r="A1640" s="982" t="s">
        <v>637</v>
      </c>
      <c r="B1640" s="982" t="s">
        <v>638</v>
      </c>
      <c r="C1640" s="446" t="s">
        <v>393</v>
      </c>
      <c r="D1640" s="446" t="s">
        <v>2738</v>
      </c>
      <c r="E1640" s="446" t="s">
        <v>2739</v>
      </c>
      <c r="F1640" s="446" t="s">
        <v>10369</v>
      </c>
      <c r="G1640" s="983" t="s">
        <v>642</v>
      </c>
      <c r="H1640" s="446" t="s">
        <v>2740</v>
      </c>
      <c r="I1640" s="983" t="s">
        <v>682</v>
      </c>
      <c r="J1640" s="446" t="s">
        <v>645</v>
      </c>
      <c r="K1640" s="447" t="s">
        <v>265</v>
      </c>
      <c r="L1640" s="446" t="s">
        <v>646</v>
      </c>
      <c r="M1640" s="528" t="s">
        <v>10424</v>
      </c>
    </row>
    <row r="1641" spans="1:13">
      <c r="A1641" s="448" t="s">
        <v>647</v>
      </c>
      <c r="B1641" s="448" t="s">
        <v>648</v>
      </c>
      <c r="C1641" s="459" t="s">
        <v>393</v>
      </c>
      <c r="D1641" s="448"/>
      <c r="E1641" s="448" t="s">
        <v>2742</v>
      </c>
      <c r="F1641" s="448"/>
      <c r="G1641" s="984" t="s">
        <v>642</v>
      </c>
      <c r="H1641" s="459" t="s">
        <v>2740</v>
      </c>
      <c r="I1641" s="448"/>
      <c r="J1641" s="448"/>
      <c r="K1641" s="459" t="s">
        <v>265</v>
      </c>
      <c r="L1641" s="448"/>
      <c r="M1641" s="528" t="str">
        <f t="shared" ref="M1641:M1704" si="27">IF(RIGHT(TEXT(E1641,""),4)="ACT1","Remove","")</f>
        <v/>
      </c>
    </row>
    <row r="1642" spans="1:13">
      <c r="A1642" s="448" t="s">
        <v>647</v>
      </c>
      <c r="B1642" s="448" t="s">
        <v>648</v>
      </c>
      <c r="C1642" s="459" t="s">
        <v>393</v>
      </c>
      <c r="D1642" s="448"/>
      <c r="E1642" s="448" t="s">
        <v>2743</v>
      </c>
      <c r="F1642" s="448"/>
      <c r="G1642" s="984" t="s">
        <v>642</v>
      </c>
      <c r="H1642" s="459" t="s">
        <v>2740</v>
      </c>
      <c r="I1642" s="448"/>
      <c r="J1642" s="448"/>
      <c r="K1642" s="459" t="s">
        <v>265</v>
      </c>
      <c r="L1642" s="448"/>
      <c r="M1642" s="528" t="str">
        <f t="shared" si="27"/>
        <v/>
      </c>
    </row>
    <row r="1643" spans="1:13">
      <c r="A1643" s="448" t="s">
        <v>647</v>
      </c>
      <c r="B1643" s="448" t="s">
        <v>648</v>
      </c>
      <c r="C1643" s="459" t="s">
        <v>393</v>
      </c>
      <c r="D1643" s="448"/>
      <c r="E1643" s="448" t="s">
        <v>2744</v>
      </c>
      <c r="F1643" s="448"/>
      <c r="G1643" s="984" t="s">
        <v>642</v>
      </c>
      <c r="H1643" s="459" t="s">
        <v>2740</v>
      </c>
      <c r="I1643" s="448"/>
      <c r="J1643" s="448"/>
      <c r="K1643" s="459" t="s">
        <v>265</v>
      </c>
      <c r="L1643" s="448"/>
      <c r="M1643" s="528" t="str">
        <f t="shared" si="27"/>
        <v/>
      </c>
    </row>
    <row r="1644" spans="1:13">
      <c r="A1644" s="448" t="s">
        <v>647</v>
      </c>
      <c r="B1644" s="448" t="s">
        <v>648</v>
      </c>
      <c r="C1644" s="459" t="s">
        <v>393</v>
      </c>
      <c r="D1644" s="448"/>
      <c r="E1644" s="448" t="s">
        <v>2745</v>
      </c>
      <c r="F1644" s="448"/>
      <c r="G1644" s="984" t="s">
        <v>642</v>
      </c>
      <c r="H1644" s="459" t="s">
        <v>2740</v>
      </c>
      <c r="I1644" s="448"/>
      <c r="J1644" s="448"/>
      <c r="K1644" s="459" t="s">
        <v>265</v>
      </c>
      <c r="L1644" s="448"/>
      <c r="M1644" s="528" t="str">
        <f t="shared" si="27"/>
        <v/>
      </c>
    </row>
    <row r="1645" spans="1:13">
      <c r="A1645" s="448" t="s">
        <v>647</v>
      </c>
      <c r="B1645" s="448" t="s">
        <v>648</v>
      </c>
      <c r="C1645" s="459" t="s">
        <v>393</v>
      </c>
      <c r="D1645" s="448"/>
      <c r="E1645" s="448" t="s">
        <v>2746</v>
      </c>
      <c r="F1645" s="448"/>
      <c r="G1645" s="984" t="s">
        <v>642</v>
      </c>
      <c r="H1645" s="459" t="s">
        <v>2740</v>
      </c>
      <c r="I1645" s="448"/>
      <c r="J1645" s="448"/>
      <c r="K1645" s="459" t="s">
        <v>265</v>
      </c>
      <c r="L1645" s="448"/>
      <c r="M1645" s="528" t="str">
        <f t="shared" si="27"/>
        <v/>
      </c>
    </row>
    <row r="1646" spans="1:13">
      <c r="A1646" s="448" t="s">
        <v>647</v>
      </c>
      <c r="B1646" s="448" t="s">
        <v>648</v>
      </c>
      <c r="C1646" s="459" t="s">
        <v>393</v>
      </c>
      <c r="D1646" s="448"/>
      <c r="E1646" s="448" t="s">
        <v>2747</v>
      </c>
      <c r="F1646" s="448"/>
      <c r="G1646" s="984" t="s">
        <v>642</v>
      </c>
      <c r="H1646" s="459" t="s">
        <v>2740</v>
      </c>
      <c r="I1646" s="448"/>
      <c r="J1646" s="448"/>
      <c r="K1646" s="459" t="s">
        <v>265</v>
      </c>
      <c r="L1646" s="448"/>
      <c r="M1646" s="528" t="str">
        <f t="shared" si="27"/>
        <v/>
      </c>
    </row>
    <row r="1647" spans="1:13">
      <c r="A1647" s="448" t="s">
        <v>647</v>
      </c>
      <c r="B1647" s="448" t="s">
        <v>648</v>
      </c>
      <c r="C1647" s="459" t="s">
        <v>393</v>
      </c>
      <c r="D1647" s="448"/>
      <c r="E1647" s="448" t="s">
        <v>2748</v>
      </c>
      <c r="F1647" s="448"/>
      <c r="G1647" s="984" t="s">
        <v>642</v>
      </c>
      <c r="H1647" s="459" t="s">
        <v>2740</v>
      </c>
      <c r="I1647" s="448"/>
      <c r="J1647" s="448"/>
      <c r="K1647" s="459" t="s">
        <v>265</v>
      </c>
      <c r="L1647" s="448"/>
      <c r="M1647" s="528" t="str">
        <f t="shared" si="27"/>
        <v/>
      </c>
    </row>
    <row r="1648" spans="1:13">
      <c r="A1648" s="448" t="s">
        <v>647</v>
      </c>
      <c r="B1648" s="448" t="s">
        <v>648</v>
      </c>
      <c r="C1648" s="459" t="s">
        <v>393</v>
      </c>
      <c r="D1648" s="448"/>
      <c r="E1648" s="448" t="s">
        <v>2749</v>
      </c>
      <c r="F1648" s="448"/>
      <c r="G1648" s="984" t="s">
        <v>642</v>
      </c>
      <c r="H1648" s="459" t="s">
        <v>2740</v>
      </c>
      <c r="I1648" s="448"/>
      <c r="J1648" s="448"/>
      <c r="K1648" s="459" t="s">
        <v>265</v>
      </c>
      <c r="L1648" s="448"/>
      <c r="M1648" s="528" t="str">
        <f t="shared" si="27"/>
        <v/>
      </c>
    </row>
    <row r="1649" spans="1:13">
      <c r="A1649" s="448" t="s">
        <v>647</v>
      </c>
      <c r="B1649" s="448" t="s">
        <v>648</v>
      </c>
      <c r="C1649" s="459" t="s">
        <v>393</v>
      </c>
      <c r="D1649" s="448"/>
      <c r="E1649" s="448" t="s">
        <v>2750</v>
      </c>
      <c r="F1649" s="448"/>
      <c r="G1649" s="984" t="s">
        <v>642</v>
      </c>
      <c r="H1649" s="459" t="s">
        <v>2740</v>
      </c>
      <c r="I1649" s="448"/>
      <c r="J1649" s="448"/>
      <c r="K1649" s="459" t="s">
        <v>265</v>
      </c>
      <c r="L1649" s="448"/>
      <c r="M1649" s="528" t="str">
        <f t="shared" si="27"/>
        <v/>
      </c>
    </row>
    <row r="1650" spans="1:13">
      <c r="A1650" s="448" t="s">
        <v>647</v>
      </c>
      <c r="B1650" s="448" t="s">
        <v>648</v>
      </c>
      <c r="C1650" s="459" t="s">
        <v>393</v>
      </c>
      <c r="D1650" s="448"/>
      <c r="E1650" s="448" t="s">
        <v>2751</v>
      </c>
      <c r="F1650" s="448"/>
      <c r="G1650" s="984" t="s">
        <v>642</v>
      </c>
      <c r="H1650" s="459" t="s">
        <v>2740</v>
      </c>
      <c r="I1650" s="448"/>
      <c r="J1650" s="448"/>
      <c r="K1650" s="459" t="s">
        <v>265</v>
      </c>
      <c r="L1650" s="448"/>
      <c r="M1650" s="528" t="str">
        <f t="shared" si="27"/>
        <v/>
      </c>
    </row>
    <row r="1651" spans="1:13">
      <c r="A1651" s="448" t="s">
        <v>647</v>
      </c>
      <c r="B1651" s="448" t="s">
        <v>648</v>
      </c>
      <c r="C1651" s="459" t="s">
        <v>393</v>
      </c>
      <c r="D1651" s="448"/>
      <c r="E1651" s="448" t="s">
        <v>2752</v>
      </c>
      <c r="F1651" s="448"/>
      <c r="G1651" s="984" t="s">
        <v>642</v>
      </c>
      <c r="H1651" s="459" t="s">
        <v>2740</v>
      </c>
      <c r="I1651" s="448"/>
      <c r="J1651" s="448"/>
      <c r="K1651" s="459" t="s">
        <v>265</v>
      </c>
      <c r="L1651" s="448"/>
      <c r="M1651" s="528" t="str">
        <f t="shared" si="27"/>
        <v/>
      </c>
    </row>
    <row r="1652" spans="1:13" ht="12.75" thickBot="1">
      <c r="A1652" s="501" t="s">
        <v>647</v>
      </c>
      <c r="B1652" s="501" t="s">
        <v>648</v>
      </c>
      <c r="C1652" s="452" t="s">
        <v>393</v>
      </c>
      <c r="D1652" s="501"/>
      <c r="E1652" s="501" t="s">
        <v>2753</v>
      </c>
      <c r="F1652" s="501"/>
      <c r="G1652" s="451" t="s">
        <v>642</v>
      </c>
      <c r="H1652" s="452" t="s">
        <v>2740</v>
      </c>
      <c r="I1652" s="501"/>
      <c r="J1652" s="501"/>
      <c r="K1652" s="452" t="s">
        <v>265</v>
      </c>
      <c r="L1652" s="501"/>
      <c r="M1652" s="528" t="str">
        <f t="shared" si="27"/>
        <v/>
      </c>
    </row>
    <row r="1653" spans="1:13" ht="12.75" thickTop="1">
      <c r="A1653" s="982" t="s">
        <v>637</v>
      </c>
      <c r="B1653" s="982" t="s">
        <v>638</v>
      </c>
      <c r="C1653" s="460" t="s">
        <v>394</v>
      </c>
      <c r="D1653" s="446" t="s">
        <v>2754</v>
      </c>
      <c r="E1653" s="446" t="s">
        <v>2755</v>
      </c>
      <c r="F1653" s="446" t="s">
        <v>10370</v>
      </c>
      <c r="G1653" s="983" t="s">
        <v>642</v>
      </c>
      <c r="H1653" s="446" t="s">
        <v>2756</v>
      </c>
      <c r="I1653" s="983" t="s">
        <v>682</v>
      </c>
      <c r="J1653" s="446" t="s">
        <v>645</v>
      </c>
      <c r="K1653" s="447" t="s">
        <v>265</v>
      </c>
      <c r="L1653" s="446" t="s">
        <v>646</v>
      </c>
      <c r="M1653" s="528" t="s">
        <v>10424</v>
      </c>
    </row>
    <row r="1654" spans="1:13">
      <c r="A1654" s="448" t="s">
        <v>647</v>
      </c>
      <c r="B1654" s="448" t="s">
        <v>648</v>
      </c>
      <c r="C1654" s="459" t="s">
        <v>394</v>
      </c>
      <c r="D1654" s="448"/>
      <c r="E1654" s="448" t="s">
        <v>2758</v>
      </c>
      <c r="F1654" s="448"/>
      <c r="G1654" s="984" t="s">
        <v>642</v>
      </c>
      <c r="H1654" s="459" t="s">
        <v>2756</v>
      </c>
      <c r="I1654" s="448"/>
      <c r="J1654" s="448"/>
      <c r="K1654" s="459" t="s">
        <v>265</v>
      </c>
      <c r="L1654" s="448"/>
      <c r="M1654" s="528" t="str">
        <f t="shared" si="27"/>
        <v/>
      </c>
    </row>
    <row r="1655" spans="1:13">
      <c r="A1655" s="448" t="s">
        <v>647</v>
      </c>
      <c r="B1655" s="448" t="s">
        <v>648</v>
      </c>
      <c r="C1655" s="459" t="s">
        <v>394</v>
      </c>
      <c r="D1655" s="448"/>
      <c r="E1655" s="448" t="s">
        <v>2759</v>
      </c>
      <c r="F1655" s="448"/>
      <c r="G1655" s="984" t="s">
        <v>642</v>
      </c>
      <c r="H1655" s="459" t="s">
        <v>2756</v>
      </c>
      <c r="I1655" s="448"/>
      <c r="J1655" s="448"/>
      <c r="K1655" s="459" t="s">
        <v>265</v>
      </c>
      <c r="L1655" s="448"/>
      <c r="M1655" s="528" t="str">
        <f t="shared" si="27"/>
        <v/>
      </c>
    </row>
    <row r="1656" spans="1:13">
      <c r="A1656" s="448" t="s">
        <v>647</v>
      </c>
      <c r="B1656" s="448" t="s">
        <v>648</v>
      </c>
      <c r="C1656" s="459" t="s">
        <v>394</v>
      </c>
      <c r="D1656" s="448"/>
      <c r="E1656" s="448" t="s">
        <v>2760</v>
      </c>
      <c r="F1656" s="448"/>
      <c r="G1656" s="984" t="s">
        <v>642</v>
      </c>
      <c r="H1656" s="459" t="s">
        <v>2756</v>
      </c>
      <c r="I1656" s="448"/>
      <c r="J1656" s="448"/>
      <c r="K1656" s="459" t="s">
        <v>265</v>
      </c>
      <c r="L1656" s="448"/>
      <c r="M1656" s="528" t="str">
        <f t="shared" si="27"/>
        <v/>
      </c>
    </row>
    <row r="1657" spans="1:13">
      <c r="A1657" s="448" t="s">
        <v>647</v>
      </c>
      <c r="B1657" s="448" t="s">
        <v>648</v>
      </c>
      <c r="C1657" s="459" t="s">
        <v>394</v>
      </c>
      <c r="D1657" s="448"/>
      <c r="E1657" s="448" t="s">
        <v>2761</v>
      </c>
      <c r="F1657" s="448"/>
      <c r="G1657" s="984" t="s">
        <v>642</v>
      </c>
      <c r="H1657" s="459" t="s">
        <v>2756</v>
      </c>
      <c r="I1657" s="448"/>
      <c r="J1657" s="448"/>
      <c r="K1657" s="459" t="s">
        <v>265</v>
      </c>
      <c r="L1657" s="448"/>
      <c r="M1657" s="528" t="str">
        <f t="shared" si="27"/>
        <v/>
      </c>
    </row>
    <row r="1658" spans="1:13">
      <c r="A1658" s="448" t="s">
        <v>647</v>
      </c>
      <c r="B1658" s="448" t="s">
        <v>648</v>
      </c>
      <c r="C1658" s="459" t="s">
        <v>394</v>
      </c>
      <c r="D1658" s="448"/>
      <c r="E1658" s="448" t="s">
        <v>2762</v>
      </c>
      <c r="F1658" s="448"/>
      <c r="G1658" s="984" t="s">
        <v>642</v>
      </c>
      <c r="H1658" s="459" t="s">
        <v>2756</v>
      </c>
      <c r="I1658" s="448"/>
      <c r="J1658" s="448"/>
      <c r="K1658" s="459" t="s">
        <v>265</v>
      </c>
      <c r="L1658" s="448"/>
      <c r="M1658" s="528" t="str">
        <f t="shared" si="27"/>
        <v/>
      </c>
    </row>
    <row r="1659" spans="1:13">
      <c r="A1659" s="448" t="s">
        <v>647</v>
      </c>
      <c r="B1659" s="448" t="s">
        <v>648</v>
      </c>
      <c r="C1659" s="459" t="s">
        <v>394</v>
      </c>
      <c r="D1659" s="448"/>
      <c r="E1659" s="448" t="s">
        <v>2763</v>
      </c>
      <c r="F1659" s="448"/>
      <c r="G1659" s="984" t="s">
        <v>642</v>
      </c>
      <c r="H1659" s="459" t="s">
        <v>2756</v>
      </c>
      <c r="I1659" s="448"/>
      <c r="J1659" s="448"/>
      <c r="K1659" s="459" t="s">
        <v>265</v>
      </c>
      <c r="L1659" s="448"/>
      <c r="M1659" s="528" t="str">
        <f t="shared" si="27"/>
        <v/>
      </c>
    </row>
    <row r="1660" spans="1:13">
      <c r="A1660" s="448" t="s">
        <v>647</v>
      </c>
      <c r="B1660" s="448" t="s">
        <v>648</v>
      </c>
      <c r="C1660" s="459" t="s">
        <v>394</v>
      </c>
      <c r="D1660" s="448"/>
      <c r="E1660" s="448" t="s">
        <v>2764</v>
      </c>
      <c r="F1660" s="448"/>
      <c r="G1660" s="984" t="s">
        <v>642</v>
      </c>
      <c r="H1660" s="459" t="s">
        <v>2756</v>
      </c>
      <c r="I1660" s="448"/>
      <c r="J1660" s="448"/>
      <c r="K1660" s="459" t="s">
        <v>265</v>
      </c>
      <c r="L1660" s="448"/>
      <c r="M1660" s="528" t="str">
        <f t="shared" si="27"/>
        <v/>
      </c>
    </row>
    <row r="1661" spans="1:13">
      <c r="A1661" s="448" t="s">
        <v>647</v>
      </c>
      <c r="B1661" s="448" t="s">
        <v>648</v>
      </c>
      <c r="C1661" s="459" t="s">
        <v>394</v>
      </c>
      <c r="D1661" s="448"/>
      <c r="E1661" s="448" t="s">
        <v>2765</v>
      </c>
      <c r="F1661" s="448"/>
      <c r="G1661" s="984" t="s">
        <v>642</v>
      </c>
      <c r="H1661" s="459" t="s">
        <v>2756</v>
      </c>
      <c r="I1661" s="448"/>
      <c r="J1661" s="448"/>
      <c r="K1661" s="459" t="s">
        <v>265</v>
      </c>
      <c r="L1661" s="448"/>
      <c r="M1661" s="528" t="str">
        <f t="shared" si="27"/>
        <v/>
      </c>
    </row>
    <row r="1662" spans="1:13">
      <c r="A1662" s="448" t="s">
        <v>647</v>
      </c>
      <c r="B1662" s="448" t="s">
        <v>648</v>
      </c>
      <c r="C1662" s="459" t="s">
        <v>394</v>
      </c>
      <c r="D1662" s="448"/>
      <c r="E1662" s="448" t="s">
        <v>2766</v>
      </c>
      <c r="F1662" s="448"/>
      <c r="G1662" s="984" t="s">
        <v>642</v>
      </c>
      <c r="H1662" s="459" t="s">
        <v>2756</v>
      </c>
      <c r="I1662" s="448"/>
      <c r="J1662" s="448"/>
      <c r="K1662" s="459" t="s">
        <v>265</v>
      </c>
      <c r="L1662" s="448"/>
      <c r="M1662" s="528" t="str">
        <f t="shared" si="27"/>
        <v/>
      </c>
    </row>
    <row r="1663" spans="1:13">
      <c r="A1663" s="448" t="s">
        <v>647</v>
      </c>
      <c r="B1663" s="448" t="s">
        <v>648</v>
      </c>
      <c r="C1663" s="459" t="s">
        <v>394</v>
      </c>
      <c r="D1663" s="448"/>
      <c r="E1663" s="448" t="s">
        <v>2767</v>
      </c>
      <c r="F1663" s="448"/>
      <c r="G1663" s="984" t="s">
        <v>642</v>
      </c>
      <c r="H1663" s="459" t="s">
        <v>2756</v>
      </c>
      <c r="I1663" s="448"/>
      <c r="J1663" s="448"/>
      <c r="K1663" s="459" t="s">
        <v>265</v>
      </c>
      <c r="L1663" s="448"/>
      <c r="M1663" s="528" t="str">
        <f t="shared" si="27"/>
        <v/>
      </c>
    </row>
    <row r="1664" spans="1:13">
      <c r="A1664" s="448" t="s">
        <v>647</v>
      </c>
      <c r="B1664" s="448" t="s">
        <v>648</v>
      </c>
      <c r="C1664" s="459" t="s">
        <v>394</v>
      </c>
      <c r="D1664" s="448"/>
      <c r="E1664" s="448" t="s">
        <v>2768</v>
      </c>
      <c r="F1664" s="448"/>
      <c r="G1664" s="984" t="s">
        <v>642</v>
      </c>
      <c r="H1664" s="459" t="s">
        <v>2756</v>
      </c>
      <c r="I1664" s="448"/>
      <c r="J1664" s="448"/>
      <c r="K1664" s="459" t="s">
        <v>265</v>
      </c>
      <c r="L1664" s="448"/>
      <c r="M1664" s="528" t="str">
        <f t="shared" si="27"/>
        <v/>
      </c>
    </row>
    <row r="1665" spans="1:13" ht="12.75" thickBot="1">
      <c r="A1665" s="501" t="s">
        <v>647</v>
      </c>
      <c r="B1665" s="501" t="s">
        <v>648</v>
      </c>
      <c r="C1665" s="452" t="s">
        <v>394</v>
      </c>
      <c r="D1665" s="501"/>
      <c r="E1665" s="501" t="s">
        <v>2769</v>
      </c>
      <c r="F1665" s="501"/>
      <c r="G1665" s="451" t="s">
        <v>642</v>
      </c>
      <c r="H1665" s="452" t="s">
        <v>2756</v>
      </c>
      <c r="I1665" s="501"/>
      <c r="J1665" s="501"/>
      <c r="K1665" s="452" t="s">
        <v>265</v>
      </c>
      <c r="L1665" s="501"/>
      <c r="M1665" s="528" t="str">
        <f t="shared" si="27"/>
        <v/>
      </c>
    </row>
    <row r="1666" spans="1:13" ht="12.75" thickTop="1">
      <c r="A1666" s="982" t="s">
        <v>637</v>
      </c>
      <c r="B1666" s="982" t="s">
        <v>638</v>
      </c>
      <c r="C1666" s="460" t="s">
        <v>149</v>
      </c>
      <c r="D1666" s="446" t="s">
        <v>2770</v>
      </c>
      <c r="E1666" s="446" t="s">
        <v>2771</v>
      </c>
      <c r="F1666" s="446" t="s">
        <v>2772</v>
      </c>
      <c r="G1666" s="983" t="s">
        <v>642</v>
      </c>
      <c r="H1666" s="446" t="s">
        <v>2773</v>
      </c>
      <c r="I1666" s="983" t="s">
        <v>682</v>
      </c>
      <c r="J1666" s="446" t="s">
        <v>645</v>
      </c>
      <c r="K1666" s="447" t="s">
        <v>265</v>
      </c>
      <c r="L1666" s="446" t="s">
        <v>646</v>
      </c>
      <c r="M1666" s="528" t="str">
        <f t="shared" si="27"/>
        <v/>
      </c>
    </row>
    <row r="1667" spans="1:13">
      <c r="A1667" s="448" t="s">
        <v>647</v>
      </c>
      <c r="B1667" s="448" t="s">
        <v>648</v>
      </c>
      <c r="C1667" s="459" t="s">
        <v>149</v>
      </c>
      <c r="D1667" s="448"/>
      <c r="E1667" s="448" t="s">
        <v>2775</v>
      </c>
      <c r="F1667" s="448"/>
      <c r="G1667" s="984" t="s">
        <v>642</v>
      </c>
      <c r="H1667" s="459" t="s">
        <v>2773</v>
      </c>
      <c r="I1667" s="448"/>
      <c r="J1667" s="448"/>
      <c r="K1667" s="459" t="s">
        <v>265</v>
      </c>
      <c r="L1667" s="448"/>
      <c r="M1667" s="528" t="str">
        <f t="shared" si="27"/>
        <v/>
      </c>
    </row>
    <row r="1668" spans="1:13">
      <c r="A1668" s="448" t="s">
        <v>647</v>
      </c>
      <c r="B1668" s="448" t="s">
        <v>648</v>
      </c>
      <c r="C1668" s="459" t="s">
        <v>149</v>
      </c>
      <c r="D1668" s="448"/>
      <c r="E1668" s="448" t="s">
        <v>2776</v>
      </c>
      <c r="F1668" s="448"/>
      <c r="G1668" s="984" t="s">
        <v>642</v>
      </c>
      <c r="H1668" s="459" t="s">
        <v>2773</v>
      </c>
      <c r="I1668" s="448"/>
      <c r="J1668" s="448"/>
      <c r="K1668" s="459" t="s">
        <v>265</v>
      </c>
      <c r="L1668" s="448"/>
      <c r="M1668" s="528" t="str">
        <f t="shared" si="27"/>
        <v/>
      </c>
    </row>
    <row r="1669" spans="1:13">
      <c r="A1669" s="448" t="s">
        <v>647</v>
      </c>
      <c r="B1669" s="448" t="s">
        <v>648</v>
      </c>
      <c r="C1669" s="459" t="s">
        <v>149</v>
      </c>
      <c r="D1669" s="448"/>
      <c r="E1669" s="448" t="s">
        <v>2777</v>
      </c>
      <c r="F1669" s="448"/>
      <c r="G1669" s="984" t="s">
        <v>642</v>
      </c>
      <c r="H1669" s="459" t="s">
        <v>2773</v>
      </c>
      <c r="I1669" s="448"/>
      <c r="J1669" s="448"/>
      <c r="K1669" s="459" t="s">
        <v>265</v>
      </c>
      <c r="L1669" s="448"/>
      <c r="M1669" s="528" t="str">
        <f t="shared" si="27"/>
        <v/>
      </c>
    </row>
    <row r="1670" spans="1:13">
      <c r="A1670" s="448" t="s">
        <v>647</v>
      </c>
      <c r="B1670" s="448" t="s">
        <v>648</v>
      </c>
      <c r="C1670" s="459" t="s">
        <v>149</v>
      </c>
      <c r="D1670" s="448"/>
      <c r="E1670" s="448" t="s">
        <v>2778</v>
      </c>
      <c r="F1670" s="448"/>
      <c r="G1670" s="984" t="s">
        <v>642</v>
      </c>
      <c r="H1670" s="459" t="s">
        <v>2773</v>
      </c>
      <c r="I1670" s="448"/>
      <c r="J1670" s="448"/>
      <c r="K1670" s="459" t="s">
        <v>265</v>
      </c>
      <c r="L1670" s="448"/>
      <c r="M1670" s="528" t="str">
        <f t="shared" si="27"/>
        <v/>
      </c>
    </row>
    <row r="1671" spans="1:13">
      <c r="A1671" s="448" t="s">
        <v>647</v>
      </c>
      <c r="B1671" s="448" t="s">
        <v>648</v>
      </c>
      <c r="C1671" s="459" t="s">
        <v>149</v>
      </c>
      <c r="D1671" s="448"/>
      <c r="E1671" s="448" t="s">
        <v>2779</v>
      </c>
      <c r="F1671" s="448"/>
      <c r="G1671" s="984" t="s">
        <v>642</v>
      </c>
      <c r="H1671" s="459" t="s">
        <v>2773</v>
      </c>
      <c r="I1671" s="448"/>
      <c r="J1671" s="448"/>
      <c r="K1671" s="459" t="s">
        <v>265</v>
      </c>
      <c r="L1671" s="448"/>
      <c r="M1671" s="528" t="str">
        <f t="shared" si="27"/>
        <v/>
      </c>
    </row>
    <row r="1672" spans="1:13">
      <c r="A1672" s="448" t="s">
        <v>647</v>
      </c>
      <c r="B1672" s="448" t="s">
        <v>648</v>
      </c>
      <c r="C1672" s="459" t="s">
        <v>149</v>
      </c>
      <c r="D1672" s="448"/>
      <c r="E1672" s="448" t="s">
        <v>2780</v>
      </c>
      <c r="F1672" s="448"/>
      <c r="G1672" s="984" t="s">
        <v>642</v>
      </c>
      <c r="H1672" s="459" t="s">
        <v>2773</v>
      </c>
      <c r="I1672" s="448"/>
      <c r="J1672" s="448"/>
      <c r="K1672" s="459" t="s">
        <v>265</v>
      </c>
      <c r="L1672" s="448"/>
      <c r="M1672" s="528" t="str">
        <f t="shared" si="27"/>
        <v/>
      </c>
    </row>
    <row r="1673" spans="1:13">
      <c r="A1673" s="448" t="s">
        <v>647</v>
      </c>
      <c r="B1673" s="448" t="s">
        <v>648</v>
      </c>
      <c r="C1673" s="459" t="s">
        <v>149</v>
      </c>
      <c r="D1673" s="448"/>
      <c r="E1673" s="448" t="s">
        <v>2781</v>
      </c>
      <c r="F1673" s="448"/>
      <c r="G1673" s="984" t="s">
        <v>642</v>
      </c>
      <c r="H1673" s="459" t="s">
        <v>2773</v>
      </c>
      <c r="I1673" s="448"/>
      <c r="J1673" s="448"/>
      <c r="K1673" s="459" t="s">
        <v>265</v>
      </c>
      <c r="L1673" s="448"/>
      <c r="M1673" s="528" t="str">
        <f t="shared" si="27"/>
        <v/>
      </c>
    </row>
    <row r="1674" spans="1:13">
      <c r="A1674" s="448" t="s">
        <v>647</v>
      </c>
      <c r="B1674" s="448" t="s">
        <v>648</v>
      </c>
      <c r="C1674" s="459" t="s">
        <v>149</v>
      </c>
      <c r="D1674" s="448"/>
      <c r="E1674" s="448" t="s">
        <v>2782</v>
      </c>
      <c r="F1674" s="448"/>
      <c r="G1674" s="984" t="s">
        <v>642</v>
      </c>
      <c r="H1674" s="459" t="s">
        <v>2773</v>
      </c>
      <c r="I1674" s="448"/>
      <c r="J1674" s="448"/>
      <c r="K1674" s="459" t="s">
        <v>265</v>
      </c>
      <c r="L1674" s="448"/>
      <c r="M1674" s="528" t="str">
        <f t="shared" si="27"/>
        <v/>
      </c>
    </row>
    <row r="1675" spans="1:13">
      <c r="A1675" s="448" t="s">
        <v>647</v>
      </c>
      <c r="B1675" s="448" t="s">
        <v>648</v>
      </c>
      <c r="C1675" s="459" t="s">
        <v>149</v>
      </c>
      <c r="D1675" s="448"/>
      <c r="E1675" s="448" t="s">
        <v>2783</v>
      </c>
      <c r="F1675" s="448"/>
      <c r="G1675" s="984" t="s">
        <v>642</v>
      </c>
      <c r="H1675" s="459" t="s">
        <v>2773</v>
      </c>
      <c r="I1675" s="448"/>
      <c r="J1675" s="448"/>
      <c r="K1675" s="459" t="s">
        <v>265</v>
      </c>
      <c r="L1675" s="448"/>
      <c r="M1675" s="528" t="str">
        <f t="shared" si="27"/>
        <v/>
      </c>
    </row>
    <row r="1676" spans="1:13">
      <c r="A1676" s="448" t="s">
        <v>647</v>
      </c>
      <c r="B1676" s="448" t="s">
        <v>648</v>
      </c>
      <c r="C1676" s="459" t="s">
        <v>149</v>
      </c>
      <c r="D1676" s="448"/>
      <c r="E1676" s="448" t="s">
        <v>2784</v>
      </c>
      <c r="F1676" s="448"/>
      <c r="G1676" s="984" t="s">
        <v>642</v>
      </c>
      <c r="H1676" s="459" t="s">
        <v>2773</v>
      </c>
      <c r="I1676" s="448"/>
      <c r="J1676" s="448"/>
      <c r="K1676" s="459" t="s">
        <v>265</v>
      </c>
      <c r="L1676" s="448"/>
      <c r="M1676" s="528" t="str">
        <f t="shared" si="27"/>
        <v/>
      </c>
    </row>
    <row r="1677" spans="1:13">
      <c r="A1677" s="448" t="s">
        <v>647</v>
      </c>
      <c r="B1677" s="448" t="s">
        <v>648</v>
      </c>
      <c r="C1677" s="459" t="s">
        <v>149</v>
      </c>
      <c r="D1677" s="448"/>
      <c r="E1677" s="448" t="s">
        <v>2785</v>
      </c>
      <c r="F1677" s="448"/>
      <c r="G1677" s="984" t="s">
        <v>642</v>
      </c>
      <c r="H1677" s="459" t="s">
        <v>2773</v>
      </c>
      <c r="I1677" s="448"/>
      <c r="J1677" s="448"/>
      <c r="K1677" s="459" t="s">
        <v>265</v>
      </c>
      <c r="L1677" s="448"/>
      <c r="M1677" s="528" t="str">
        <f t="shared" si="27"/>
        <v/>
      </c>
    </row>
    <row r="1678" spans="1:13" ht="12.75" thickBot="1">
      <c r="A1678" s="501" t="s">
        <v>647</v>
      </c>
      <c r="B1678" s="501" t="s">
        <v>648</v>
      </c>
      <c r="C1678" s="452" t="s">
        <v>149</v>
      </c>
      <c r="D1678" s="501"/>
      <c r="E1678" s="501" t="s">
        <v>2786</v>
      </c>
      <c r="F1678" s="501"/>
      <c r="G1678" s="451" t="s">
        <v>642</v>
      </c>
      <c r="H1678" s="452" t="s">
        <v>2773</v>
      </c>
      <c r="I1678" s="501"/>
      <c r="J1678" s="501"/>
      <c r="K1678" s="452" t="s">
        <v>265</v>
      </c>
      <c r="L1678" s="501"/>
      <c r="M1678" s="528" t="str">
        <f t="shared" si="27"/>
        <v/>
      </c>
    </row>
    <row r="1679" spans="1:13" ht="12.75" thickTop="1">
      <c r="A1679" s="982" t="s">
        <v>637</v>
      </c>
      <c r="B1679" s="982" t="s">
        <v>638</v>
      </c>
      <c r="C1679" s="460" t="s">
        <v>392</v>
      </c>
      <c r="D1679" s="446" t="s">
        <v>2787</v>
      </c>
      <c r="E1679" s="446" t="s">
        <v>2788</v>
      </c>
      <c r="F1679" s="446" t="s">
        <v>2789</v>
      </c>
      <c r="G1679" s="983" t="s">
        <v>642</v>
      </c>
      <c r="H1679" s="446" t="s">
        <v>2790</v>
      </c>
      <c r="I1679" s="983" t="s">
        <v>9872</v>
      </c>
      <c r="J1679" s="446" t="s">
        <v>645</v>
      </c>
      <c r="K1679" s="447" t="s">
        <v>265</v>
      </c>
      <c r="L1679" s="446" t="s">
        <v>646</v>
      </c>
      <c r="M1679" s="528" t="str">
        <f t="shared" si="27"/>
        <v/>
      </c>
    </row>
    <row r="1680" spans="1:13">
      <c r="A1680" s="448" t="s">
        <v>647</v>
      </c>
      <c r="B1680" s="448" t="s">
        <v>648</v>
      </c>
      <c r="C1680" s="459" t="s">
        <v>392</v>
      </c>
      <c r="D1680" s="448"/>
      <c r="E1680" s="448" t="s">
        <v>2792</v>
      </c>
      <c r="F1680" s="448"/>
      <c r="G1680" s="984" t="s">
        <v>642</v>
      </c>
      <c r="H1680" s="459" t="s">
        <v>2790</v>
      </c>
      <c r="I1680" s="448"/>
      <c r="J1680" s="448"/>
      <c r="K1680" s="459" t="s">
        <v>265</v>
      </c>
      <c r="L1680" s="448"/>
      <c r="M1680" s="528" t="str">
        <f t="shared" si="27"/>
        <v/>
      </c>
    </row>
    <row r="1681" spans="1:13">
      <c r="A1681" s="448" t="s">
        <v>647</v>
      </c>
      <c r="B1681" s="448" t="s">
        <v>648</v>
      </c>
      <c r="C1681" s="459" t="s">
        <v>392</v>
      </c>
      <c r="D1681" s="448"/>
      <c r="E1681" s="448" t="s">
        <v>2793</v>
      </c>
      <c r="F1681" s="448"/>
      <c r="G1681" s="984" t="s">
        <v>642</v>
      </c>
      <c r="H1681" s="459" t="s">
        <v>2790</v>
      </c>
      <c r="I1681" s="448"/>
      <c r="J1681" s="448"/>
      <c r="K1681" s="459" t="s">
        <v>265</v>
      </c>
      <c r="L1681" s="448"/>
      <c r="M1681" s="528" t="str">
        <f t="shared" si="27"/>
        <v/>
      </c>
    </row>
    <row r="1682" spans="1:13">
      <c r="A1682" s="448" t="s">
        <v>647</v>
      </c>
      <c r="B1682" s="448" t="s">
        <v>648</v>
      </c>
      <c r="C1682" s="459" t="s">
        <v>392</v>
      </c>
      <c r="D1682" s="448"/>
      <c r="E1682" s="448" t="s">
        <v>2794</v>
      </c>
      <c r="F1682" s="448"/>
      <c r="G1682" s="984" t="s">
        <v>642</v>
      </c>
      <c r="H1682" s="459" t="s">
        <v>2790</v>
      </c>
      <c r="I1682" s="448"/>
      <c r="J1682" s="448"/>
      <c r="K1682" s="459" t="s">
        <v>265</v>
      </c>
      <c r="L1682" s="448"/>
      <c r="M1682" s="528" t="str">
        <f t="shared" si="27"/>
        <v/>
      </c>
    </row>
    <row r="1683" spans="1:13">
      <c r="A1683" s="448" t="s">
        <v>647</v>
      </c>
      <c r="B1683" s="448" t="s">
        <v>648</v>
      </c>
      <c r="C1683" s="459" t="s">
        <v>392</v>
      </c>
      <c r="D1683" s="448"/>
      <c r="E1683" s="448" t="s">
        <v>2795</v>
      </c>
      <c r="F1683" s="448"/>
      <c r="G1683" s="984" t="s">
        <v>642</v>
      </c>
      <c r="H1683" s="459" t="s">
        <v>2790</v>
      </c>
      <c r="I1683" s="448"/>
      <c r="J1683" s="448"/>
      <c r="K1683" s="459" t="s">
        <v>265</v>
      </c>
      <c r="L1683" s="448"/>
      <c r="M1683" s="528" t="str">
        <f t="shared" si="27"/>
        <v/>
      </c>
    </row>
    <row r="1684" spans="1:13">
      <c r="A1684" s="448" t="s">
        <v>647</v>
      </c>
      <c r="B1684" s="448" t="s">
        <v>648</v>
      </c>
      <c r="C1684" s="459" t="s">
        <v>392</v>
      </c>
      <c r="D1684" s="448"/>
      <c r="E1684" s="448" t="s">
        <v>2796</v>
      </c>
      <c r="F1684" s="448"/>
      <c r="G1684" s="984" t="s">
        <v>642</v>
      </c>
      <c r="H1684" s="459" t="s">
        <v>2790</v>
      </c>
      <c r="I1684" s="448"/>
      <c r="J1684" s="448"/>
      <c r="K1684" s="459" t="s">
        <v>265</v>
      </c>
      <c r="L1684" s="448"/>
      <c r="M1684" s="528" t="str">
        <f t="shared" si="27"/>
        <v/>
      </c>
    </row>
    <row r="1685" spans="1:13">
      <c r="A1685" s="448" t="s">
        <v>647</v>
      </c>
      <c r="B1685" s="448" t="s">
        <v>648</v>
      </c>
      <c r="C1685" s="459" t="s">
        <v>392</v>
      </c>
      <c r="D1685" s="448"/>
      <c r="E1685" s="448" t="s">
        <v>2797</v>
      </c>
      <c r="F1685" s="448"/>
      <c r="G1685" s="984" t="s">
        <v>642</v>
      </c>
      <c r="H1685" s="459" t="s">
        <v>2790</v>
      </c>
      <c r="I1685" s="448"/>
      <c r="J1685" s="448"/>
      <c r="K1685" s="459" t="s">
        <v>265</v>
      </c>
      <c r="L1685" s="448"/>
      <c r="M1685" s="528" t="str">
        <f t="shared" si="27"/>
        <v/>
      </c>
    </row>
    <row r="1686" spans="1:13">
      <c r="A1686" s="448" t="s">
        <v>647</v>
      </c>
      <c r="B1686" s="448" t="s">
        <v>648</v>
      </c>
      <c r="C1686" s="459" t="s">
        <v>392</v>
      </c>
      <c r="D1686" s="448"/>
      <c r="E1686" s="448" t="s">
        <v>2798</v>
      </c>
      <c r="F1686" s="448"/>
      <c r="G1686" s="984" t="s">
        <v>642</v>
      </c>
      <c r="H1686" s="459" t="s">
        <v>2790</v>
      </c>
      <c r="I1686" s="448"/>
      <c r="J1686" s="448"/>
      <c r="K1686" s="459" t="s">
        <v>265</v>
      </c>
      <c r="L1686" s="448"/>
      <c r="M1686" s="528" t="str">
        <f t="shared" si="27"/>
        <v/>
      </c>
    </row>
    <row r="1687" spans="1:13">
      <c r="A1687" s="448" t="s">
        <v>647</v>
      </c>
      <c r="B1687" s="448" t="s">
        <v>648</v>
      </c>
      <c r="C1687" s="459" t="s">
        <v>392</v>
      </c>
      <c r="D1687" s="448"/>
      <c r="E1687" s="448" t="s">
        <v>2799</v>
      </c>
      <c r="F1687" s="448"/>
      <c r="G1687" s="984" t="s">
        <v>642</v>
      </c>
      <c r="H1687" s="459" t="s">
        <v>2790</v>
      </c>
      <c r="I1687" s="448"/>
      <c r="J1687" s="448"/>
      <c r="K1687" s="459" t="s">
        <v>265</v>
      </c>
      <c r="L1687" s="448"/>
      <c r="M1687" s="528" t="str">
        <f t="shared" si="27"/>
        <v/>
      </c>
    </row>
    <row r="1688" spans="1:13">
      <c r="A1688" s="448" t="s">
        <v>647</v>
      </c>
      <c r="B1688" s="448" t="s">
        <v>648</v>
      </c>
      <c r="C1688" s="459" t="s">
        <v>392</v>
      </c>
      <c r="D1688" s="448"/>
      <c r="E1688" s="448" t="s">
        <v>2800</v>
      </c>
      <c r="F1688" s="448"/>
      <c r="G1688" s="984" t="s">
        <v>642</v>
      </c>
      <c r="H1688" s="459" t="s">
        <v>2790</v>
      </c>
      <c r="I1688" s="448"/>
      <c r="J1688" s="448"/>
      <c r="K1688" s="459" t="s">
        <v>265</v>
      </c>
      <c r="L1688" s="448"/>
      <c r="M1688" s="528" t="str">
        <f t="shared" si="27"/>
        <v/>
      </c>
    </row>
    <row r="1689" spans="1:13">
      <c r="A1689" s="448" t="s">
        <v>647</v>
      </c>
      <c r="B1689" s="448" t="s">
        <v>648</v>
      </c>
      <c r="C1689" s="459" t="s">
        <v>392</v>
      </c>
      <c r="D1689" s="448"/>
      <c r="E1689" s="448" t="s">
        <v>2801</v>
      </c>
      <c r="F1689" s="448"/>
      <c r="G1689" s="984" t="s">
        <v>642</v>
      </c>
      <c r="H1689" s="459" t="s">
        <v>2790</v>
      </c>
      <c r="I1689" s="448"/>
      <c r="J1689" s="448"/>
      <c r="K1689" s="459" t="s">
        <v>265</v>
      </c>
      <c r="L1689" s="448"/>
      <c r="M1689" s="528" t="str">
        <f t="shared" si="27"/>
        <v/>
      </c>
    </row>
    <row r="1690" spans="1:13">
      <c r="A1690" s="448" t="s">
        <v>647</v>
      </c>
      <c r="B1690" s="448" t="s">
        <v>648</v>
      </c>
      <c r="C1690" s="459" t="s">
        <v>392</v>
      </c>
      <c r="D1690" s="448"/>
      <c r="E1690" s="448" t="s">
        <v>2802</v>
      </c>
      <c r="F1690" s="448"/>
      <c r="G1690" s="984" t="s">
        <v>642</v>
      </c>
      <c r="H1690" s="459" t="s">
        <v>2790</v>
      </c>
      <c r="I1690" s="448"/>
      <c r="J1690" s="448"/>
      <c r="K1690" s="459" t="s">
        <v>265</v>
      </c>
      <c r="L1690" s="448"/>
      <c r="M1690" s="528" t="str">
        <f t="shared" si="27"/>
        <v/>
      </c>
    </row>
    <row r="1691" spans="1:13" ht="12.75" thickBot="1">
      <c r="A1691" s="501" t="s">
        <v>647</v>
      </c>
      <c r="B1691" s="501" t="s">
        <v>648</v>
      </c>
      <c r="C1691" s="452" t="s">
        <v>392</v>
      </c>
      <c r="D1691" s="501"/>
      <c r="E1691" s="501" t="s">
        <v>2803</v>
      </c>
      <c r="F1691" s="501"/>
      <c r="G1691" s="451" t="s">
        <v>642</v>
      </c>
      <c r="H1691" s="452" t="s">
        <v>2790</v>
      </c>
      <c r="I1691" s="501"/>
      <c r="J1691" s="501"/>
      <c r="K1691" s="452" t="s">
        <v>265</v>
      </c>
      <c r="L1691" s="501"/>
      <c r="M1691" s="528" t="str">
        <f t="shared" si="27"/>
        <v/>
      </c>
    </row>
    <row r="1692" spans="1:13" ht="12.75" thickTop="1">
      <c r="A1692" s="982" t="s">
        <v>637</v>
      </c>
      <c r="B1692" s="982" t="s">
        <v>638</v>
      </c>
      <c r="C1692" s="460" t="s">
        <v>572</v>
      </c>
      <c r="D1692" s="446" t="s">
        <v>2804</v>
      </c>
      <c r="E1692" s="446" t="s">
        <v>2805</v>
      </c>
      <c r="F1692" s="446" t="s">
        <v>572</v>
      </c>
      <c r="G1692" s="983" t="s">
        <v>642</v>
      </c>
      <c r="H1692" s="446" t="s">
        <v>2806</v>
      </c>
      <c r="I1692" s="983" t="s">
        <v>9872</v>
      </c>
      <c r="J1692" s="446" t="s">
        <v>645</v>
      </c>
      <c r="K1692" s="447" t="s">
        <v>265</v>
      </c>
      <c r="L1692" s="446" t="s">
        <v>646</v>
      </c>
      <c r="M1692" s="528" t="str">
        <f t="shared" si="27"/>
        <v/>
      </c>
    </row>
    <row r="1693" spans="1:13">
      <c r="A1693" s="448" t="s">
        <v>647</v>
      </c>
      <c r="B1693" s="448" t="s">
        <v>648</v>
      </c>
      <c r="C1693" s="459" t="s">
        <v>572</v>
      </c>
      <c r="D1693" s="448"/>
      <c r="E1693" s="448" t="s">
        <v>2808</v>
      </c>
      <c r="F1693" s="448"/>
      <c r="G1693" s="984" t="s">
        <v>642</v>
      </c>
      <c r="H1693" s="459" t="s">
        <v>2806</v>
      </c>
      <c r="I1693" s="448"/>
      <c r="J1693" s="448"/>
      <c r="K1693" s="459" t="s">
        <v>265</v>
      </c>
      <c r="L1693" s="448"/>
      <c r="M1693" s="528" t="str">
        <f t="shared" si="27"/>
        <v/>
      </c>
    </row>
    <row r="1694" spans="1:13">
      <c r="A1694" s="448" t="s">
        <v>647</v>
      </c>
      <c r="B1694" s="448" t="s">
        <v>648</v>
      </c>
      <c r="C1694" s="459" t="s">
        <v>572</v>
      </c>
      <c r="D1694" s="448"/>
      <c r="E1694" s="448" t="s">
        <v>2809</v>
      </c>
      <c r="F1694" s="448"/>
      <c r="G1694" s="984" t="s">
        <v>642</v>
      </c>
      <c r="H1694" s="459" t="s">
        <v>2806</v>
      </c>
      <c r="I1694" s="448"/>
      <c r="J1694" s="448"/>
      <c r="K1694" s="459" t="s">
        <v>265</v>
      </c>
      <c r="L1694" s="448"/>
      <c r="M1694" s="528" t="str">
        <f t="shared" si="27"/>
        <v/>
      </c>
    </row>
    <row r="1695" spans="1:13">
      <c r="A1695" s="448" t="s">
        <v>647</v>
      </c>
      <c r="B1695" s="448" t="s">
        <v>648</v>
      </c>
      <c r="C1695" s="459" t="s">
        <v>572</v>
      </c>
      <c r="D1695" s="448"/>
      <c r="E1695" s="448" t="s">
        <v>2810</v>
      </c>
      <c r="F1695" s="448"/>
      <c r="G1695" s="984" t="s">
        <v>642</v>
      </c>
      <c r="H1695" s="459" t="s">
        <v>2806</v>
      </c>
      <c r="I1695" s="448"/>
      <c r="J1695" s="448"/>
      <c r="K1695" s="459" t="s">
        <v>265</v>
      </c>
      <c r="L1695" s="448"/>
      <c r="M1695" s="528" t="str">
        <f t="shared" si="27"/>
        <v/>
      </c>
    </row>
    <row r="1696" spans="1:13">
      <c r="A1696" s="448" t="s">
        <v>647</v>
      </c>
      <c r="B1696" s="448" t="s">
        <v>648</v>
      </c>
      <c r="C1696" s="459" t="s">
        <v>572</v>
      </c>
      <c r="D1696" s="448"/>
      <c r="E1696" s="448" t="s">
        <v>2811</v>
      </c>
      <c r="F1696" s="448"/>
      <c r="G1696" s="984" t="s">
        <v>642</v>
      </c>
      <c r="H1696" s="459" t="s">
        <v>2806</v>
      </c>
      <c r="I1696" s="448"/>
      <c r="J1696" s="448"/>
      <c r="K1696" s="459" t="s">
        <v>265</v>
      </c>
      <c r="L1696" s="448"/>
      <c r="M1696" s="528" t="str">
        <f t="shared" si="27"/>
        <v/>
      </c>
    </row>
    <row r="1697" spans="1:13">
      <c r="A1697" s="448" t="s">
        <v>647</v>
      </c>
      <c r="B1697" s="448" t="s">
        <v>648</v>
      </c>
      <c r="C1697" s="459" t="s">
        <v>572</v>
      </c>
      <c r="D1697" s="448"/>
      <c r="E1697" s="448" t="s">
        <v>2812</v>
      </c>
      <c r="F1697" s="448"/>
      <c r="G1697" s="984" t="s">
        <v>642</v>
      </c>
      <c r="H1697" s="459" t="s">
        <v>2806</v>
      </c>
      <c r="I1697" s="448"/>
      <c r="J1697" s="448"/>
      <c r="K1697" s="459" t="s">
        <v>265</v>
      </c>
      <c r="L1697" s="448"/>
      <c r="M1697" s="528" t="str">
        <f t="shared" si="27"/>
        <v/>
      </c>
    </row>
    <row r="1698" spans="1:13">
      <c r="A1698" s="448" t="s">
        <v>647</v>
      </c>
      <c r="B1698" s="448" t="s">
        <v>648</v>
      </c>
      <c r="C1698" s="459" t="s">
        <v>572</v>
      </c>
      <c r="D1698" s="448"/>
      <c r="E1698" s="448" t="s">
        <v>2813</v>
      </c>
      <c r="F1698" s="448"/>
      <c r="G1698" s="984" t="s">
        <v>642</v>
      </c>
      <c r="H1698" s="459" t="s">
        <v>2806</v>
      </c>
      <c r="I1698" s="448"/>
      <c r="J1698" s="448"/>
      <c r="K1698" s="459" t="s">
        <v>265</v>
      </c>
      <c r="L1698" s="448"/>
      <c r="M1698" s="528" t="str">
        <f t="shared" si="27"/>
        <v/>
      </c>
    </row>
    <row r="1699" spans="1:13">
      <c r="A1699" s="448" t="s">
        <v>647</v>
      </c>
      <c r="B1699" s="448" t="s">
        <v>648</v>
      </c>
      <c r="C1699" s="459" t="s">
        <v>572</v>
      </c>
      <c r="D1699" s="448"/>
      <c r="E1699" s="448" t="s">
        <v>2814</v>
      </c>
      <c r="F1699" s="448"/>
      <c r="G1699" s="984" t="s">
        <v>642</v>
      </c>
      <c r="H1699" s="459" t="s">
        <v>2806</v>
      </c>
      <c r="I1699" s="448"/>
      <c r="J1699" s="448"/>
      <c r="K1699" s="459" t="s">
        <v>265</v>
      </c>
      <c r="L1699" s="448"/>
      <c r="M1699" s="528" t="str">
        <f t="shared" si="27"/>
        <v/>
      </c>
    </row>
    <row r="1700" spans="1:13">
      <c r="A1700" s="448" t="s">
        <v>647</v>
      </c>
      <c r="B1700" s="448" t="s">
        <v>648</v>
      </c>
      <c r="C1700" s="459" t="s">
        <v>572</v>
      </c>
      <c r="D1700" s="448"/>
      <c r="E1700" s="448" t="s">
        <v>2815</v>
      </c>
      <c r="F1700" s="448"/>
      <c r="G1700" s="984" t="s">
        <v>642</v>
      </c>
      <c r="H1700" s="459" t="s">
        <v>2806</v>
      </c>
      <c r="I1700" s="448"/>
      <c r="J1700" s="448"/>
      <c r="K1700" s="459" t="s">
        <v>265</v>
      </c>
      <c r="L1700" s="448"/>
      <c r="M1700" s="528" t="str">
        <f t="shared" si="27"/>
        <v/>
      </c>
    </row>
    <row r="1701" spans="1:13">
      <c r="A1701" s="448" t="s">
        <v>647</v>
      </c>
      <c r="B1701" s="448" t="s">
        <v>648</v>
      </c>
      <c r="C1701" s="459" t="s">
        <v>572</v>
      </c>
      <c r="D1701" s="448"/>
      <c r="E1701" s="448" t="s">
        <v>2816</v>
      </c>
      <c r="F1701" s="448"/>
      <c r="G1701" s="984" t="s">
        <v>642</v>
      </c>
      <c r="H1701" s="459" t="s">
        <v>2806</v>
      </c>
      <c r="I1701" s="448"/>
      <c r="J1701" s="448"/>
      <c r="K1701" s="459" t="s">
        <v>265</v>
      </c>
      <c r="L1701" s="448"/>
      <c r="M1701" s="528" t="str">
        <f t="shared" si="27"/>
        <v/>
      </c>
    </row>
    <row r="1702" spans="1:13">
      <c r="A1702" s="448" t="s">
        <v>647</v>
      </c>
      <c r="B1702" s="448" t="s">
        <v>648</v>
      </c>
      <c r="C1702" s="459" t="s">
        <v>572</v>
      </c>
      <c r="D1702" s="448"/>
      <c r="E1702" s="448" t="s">
        <v>2817</v>
      </c>
      <c r="F1702" s="448"/>
      <c r="G1702" s="984" t="s">
        <v>642</v>
      </c>
      <c r="H1702" s="459" t="s">
        <v>2806</v>
      </c>
      <c r="I1702" s="448"/>
      <c r="J1702" s="448"/>
      <c r="K1702" s="459" t="s">
        <v>265</v>
      </c>
      <c r="L1702" s="448"/>
      <c r="M1702" s="528" t="str">
        <f t="shared" si="27"/>
        <v/>
      </c>
    </row>
    <row r="1703" spans="1:13">
      <c r="A1703" s="448" t="s">
        <v>647</v>
      </c>
      <c r="B1703" s="448" t="s">
        <v>648</v>
      </c>
      <c r="C1703" s="459" t="s">
        <v>572</v>
      </c>
      <c r="D1703" s="448"/>
      <c r="E1703" s="448" t="s">
        <v>2818</v>
      </c>
      <c r="F1703" s="448"/>
      <c r="G1703" s="984" t="s">
        <v>642</v>
      </c>
      <c r="H1703" s="459" t="s">
        <v>2806</v>
      </c>
      <c r="I1703" s="448"/>
      <c r="J1703" s="448"/>
      <c r="K1703" s="459" t="s">
        <v>265</v>
      </c>
      <c r="L1703" s="448"/>
      <c r="M1703" s="528" t="str">
        <f t="shared" si="27"/>
        <v/>
      </c>
    </row>
    <row r="1704" spans="1:13" ht="12.75" thickBot="1">
      <c r="A1704" s="501" t="s">
        <v>647</v>
      </c>
      <c r="B1704" s="501" t="s">
        <v>648</v>
      </c>
      <c r="C1704" s="452" t="s">
        <v>572</v>
      </c>
      <c r="D1704" s="501"/>
      <c r="E1704" s="501" t="s">
        <v>2819</v>
      </c>
      <c r="F1704" s="501"/>
      <c r="G1704" s="451" t="s">
        <v>642</v>
      </c>
      <c r="H1704" s="452" t="s">
        <v>2806</v>
      </c>
      <c r="I1704" s="501"/>
      <c r="J1704" s="501"/>
      <c r="K1704" s="452" t="s">
        <v>265</v>
      </c>
      <c r="L1704" s="501"/>
      <c r="M1704" s="528" t="str">
        <f t="shared" si="27"/>
        <v/>
      </c>
    </row>
    <row r="1705" spans="1:13" ht="12.75" thickTop="1">
      <c r="A1705" s="982" t="s">
        <v>637</v>
      </c>
      <c r="B1705" s="982" t="s">
        <v>638</v>
      </c>
      <c r="C1705" s="460" t="s">
        <v>147</v>
      </c>
      <c r="D1705" s="446" t="s">
        <v>2820</v>
      </c>
      <c r="E1705" s="446" t="s">
        <v>2821</v>
      </c>
      <c r="F1705" s="446" t="s">
        <v>147</v>
      </c>
      <c r="G1705" s="983" t="s">
        <v>642</v>
      </c>
      <c r="H1705" s="446" t="s">
        <v>2822</v>
      </c>
      <c r="I1705" s="983" t="s">
        <v>9872</v>
      </c>
      <c r="J1705" s="446" t="s">
        <v>645</v>
      </c>
      <c r="K1705" s="447" t="s">
        <v>265</v>
      </c>
      <c r="L1705" s="446" t="s">
        <v>646</v>
      </c>
      <c r="M1705" s="528" t="str">
        <f t="shared" ref="M1705:M1987" si="28">IF(RIGHT(TEXT(E1705,""),4)="ACT1","Remove","")</f>
        <v/>
      </c>
    </row>
    <row r="1706" spans="1:13">
      <c r="A1706" s="448" t="s">
        <v>647</v>
      </c>
      <c r="B1706" s="448" t="s">
        <v>648</v>
      </c>
      <c r="C1706" s="459" t="s">
        <v>147</v>
      </c>
      <c r="D1706" s="448"/>
      <c r="E1706" s="448" t="s">
        <v>2824</v>
      </c>
      <c r="F1706" s="448"/>
      <c r="G1706" s="984" t="s">
        <v>642</v>
      </c>
      <c r="H1706" s="459" t="s">
        <v>2822</v>
      </c>
      <c r="I1706" s="448"/>
      <c r="J1706" s="448"/>
      <c r="K1706" s="459" t="s">
        <v>265</v>
      </c>
      <c r="L1706" s="448"/>
      <c r="M1706" s="528" t="str">
        <f t="shared" si="28"/>
        <v/>
      </c>
    </row>
    <row r="1707" spans="1:13">
      <c r="A1707" s="448" t="s">
        <v>647</v>
      </c>
      <c r="B1707" s="448" t="s">
        <v>648</v>
      </c>
      <c r="C1707" s="459" t="s">
        <v>147</v>
      </c>
      <c r="D1707" s="448"/>
      <c r="E1707" s="448" t="s">
        <v>2825</v>
      </c>
      <c r="F1707" s="448"/>
      <c r="G1707" s="984" t="s">
        <v>642</v>
      </c>
      <c r="H1707" s="459" t="s">
        <v>2822</v>
      </c>
      <c r="I1707" s="448"/>
      <c r="J1707" s="448"/>
      <c r="K1707" s="459" t="s">
        <v>265</v>
      </c>
      <c r="L1707" s="448"/>
      <c r="M1707" s="528" t="str">
        <f t="shared" si="28"/>
        <v/>
      </c>
    </row>
    <row r="1708" spans="1:13">
      <c r="A1708" s="448" t="s">
        <v>647</v>
      </c>
      <c r="B1708" s="448" t="s">
        <v>648</v>
      </c>
      <c r="C1708" s="459" t="s">
        <v>147</v>
      </c>
      <c r="D1708" s="448"/>
      <c r="E1708" s="448" t="s">
        <v>2826</v>
      </c>
      <c r="F1708" s="448"/>
      <c r="G1708" s="984" t="s">
        <v>642</v>
      </c>
      <c r="H1708" s="459" t="s">
        <v>2822</v>
      </c>
      <c r="I1708" s="448"/>
      <c r="J1708" s="448"/>
      <c r="K1708" s="459" t="s">
        <v>265</v>
      </c>
      <c r="L1708" s="448"/>
      <c r="M1708" s="528" t="str">
        <f t="shared" si="28"/>
        <v/>
      </c>
    </row>
    <row r="1709" spans="1:13">
      <c r="A1709" s="448" t="s">
        <v>647</v>
      </c>
      <c r="B1709" s="448" t="s">
        <v>648</v>
      </c>
      <c r="C1709" s="459" t="s">
        <v>147</v>
      </c>
      <c r="D1709" s="448"/>
      <c r="E1709" s="448" t="s">
        <v>2827</v>
      </c>
      <c r="F1709" s="448"/>
      <c r="G1709" s="984" t="s">
        <v>642</v>
      </c>
      <c r="H1709" s="459" t="s">
        <v>2822</v>
      </c>
      <c r="I1709" s="448"/>
      <c r="J1709" s="448"/>
      <c r="K1709" s="459" t="s">
        <v>265</v>
      </c>
      <c r="L1709" s="448"/>
      <c r="M1709" s="528" t="str">
        <f t="shared" si="28"/>
        <v/>
      </c>
    </row>
    <row r="1710" spans="1:13">
      <c r="A1710" s="448" t="s">
        <v>647</v>
      </c>
      <c r="B1710" s="448" t="s">
        <v>648</v>
      </c>
      <c r="C1710" s="459" t="s">
        <v>147</v>
      </c>
      <c r="D1710" s="448"/>
      <c r="E1710" s="448" t="s">
        <v>2828</v>
      </c>
      <c r="F1710" s="448"/>
      <c r="G1710" s="984" t="s">
        <v>642</v>
      </c>
      <c r="H1710" s="459" t="s">
        <v>2822</v>
      </c>
      <c r="I1710" s="448"/>
      <c r="J1710" s="448"/>
      <c r="K1710" s="459" t="s">
        <v>265</v>
      </c>
      <c r="L1710" s="448"/>
      <c r="M1710" s="528" t="str">
        <f t="shared" si="28"/>
        <v/>
      </c>
    </row>
    <row r="1711" spans="1:13">
      <c r="A1711" s="448" t="s">
        <v>647</v>
      </c>
      <c r="B1711" s="448" t="s">
        <v>648</v>
      </c>
      <c r="C1711" s="459" t="s">
        <v>147</v>
      </c>
      <c r="D1711" s="448"/>
      <c r="E1711" s="448" t="s">
        <v>2829</v>
      </c>
      <c r="F1711" s="448"/>
      <c r="G1711" s="984" t="s">
        <v>642</v>
      </c>
      <c r="H1711" s="459" t="s">
        <v>2822</v>
      </c>
      <c r="I1711" s="448"/>
      <c r="J1711" s="448"/>
      <c r="K1711" s="459" t="s">
        <v>265</v>
      </c>
      <c r="L1711" s="448"/>
      <c r="M1711" s="528" t="str">
        <f t="shared" si="28"/>
        <v/>
      </c>
    </row>
    <row r="1712" spans="1:13">
      <c r="A1712" s="448" t="s">
        <v>647</v>
      </c>
      <c r="B1712" s="448" t="s">
        <v>648</v>
      </c>
      <c r="C1712" s="459" t="s">
        <v>147</v>
      </c>
      <c r="D1712" s="448"/>
      <c r="E1712" s="448" t="s">
        <v>2830</v>
      </c>
      <c r="F1712" s="448"/>
      <c r="G1712" s="984" t="s">
        <v>642</v>
      </c>
      <c r="H1712" s="459" t="s">
        <v>2822</v>
      </c>
      <c r="I1712" s="448"/>
      <c r="J1712" s="448"/>
      <c r="K1712" s="459" t="s">
        <v>265</v>
      </c>
      <c r="L1712" s="448"/>
      <c r="M1712" s="528" t="str">
        <f t="shared" si="28"/>
        <v/>
      </c>
    </row>
    <row r="1713" spans="1:13">
      <c r="A1713" s="448" t="s">
        <v>647</v>
      </c>
      <c r="B1713" s="448" t="s">
        <v>648</v>
      </c>
      <c r="C1713" s="459" t="s">
        <v>147</v>
      </c>
      <c r="D1713" s="448"/>
      <c r="E1713" s="448" t="s">
        <v>2831</v>
      </c>
      <c r="F1713" s="448"/>
      <c r="G1713" s="984" t="s">
        <v>642</v>
      </c>
      <c r="H1713" s="459" t="s">
        <v>2822</v>
      </c>
      <c r="I1713" s="448"/>
      <c r="J1713" s="448"/>
      <c r="K1713" s="459" t="s">
        <v>265</v>
      </c>
      <c r="L1713" s="448"/>
      <c r="M1713" s="528" t="str">
        <f t="shared" si="28"/>
        <v/>
      </c>
    </row>
    <row r="1714" spans="1:13">
      <c r="A1714" s="448" t="s">
        <v>647</v>
      </c>
      <c r="B1714" s="448" t="s">
        <v>648</v>
      </c>
      <c r="C1714" s="459" t="s">
        <v>147</v>
      </c>
      <c r="D1714" s="448"/>
      <c r="E1714" s="448" t="s">
        <v>2832</v>
      </c>
      <c r="F1714" s="448"/>
      <c r="G1714" s="984" t="s">
        <v>642</v>
      </c>
      <c r="H1714" s="459" t="s">
        <v>2822</v>
      </c>
      <c r="I1714" s="448"/>
      <c r="J1714" s="448"/>
      <c r="K1714" s="459" t="s">
        <v>265</v>
      </c>
      <c r="L1714" s="448"/>
      <c r="M1714" s="528" t="str">
        <f t="shared" si="28"/>
        <v/>
      </c>
    </row>
    <row r="1715" spans="1:13">
      <c r="A1715" s="448" t="s">
        <v>647</v>
      </c>
      <c r="B1715" s="448" t="s">
        <v>648</v>
      </c>
      <c r="C1715" s="459" t="s">
        <v>147</v>
      </c>
      <c r="D1715" s="448"/>
      <c r="E1715" s="448" t="s">
        <v>2833</v>
      </c>
      <c r="F1715" s="448"/>
      <c r="G1715" s="984" t="s">
        <v>642</v>
      </c>
      <c r="H1715" s="459" t="s">
        <v>2822</v>
      </c>
      <c r="I1715" s="448"/>
      <c r="J1715" s="448"/>
      <c r="K1715" s="459" t="s">
        <v>265</v>
      </c>
      <c r="L1715" s="448"/>
      <c r="M1715" s="528" t="str">
        <f t="shared" si="28"/>
        <v/>
      </c>
    </row>
    <row r="1716" spans="1:13">
      <c r="A1716" s="448" t="s">
        <v>647</v>
      </c>
      <c r="B1716" s="448" t="s">
        <v>648</v>
      </c>
      <c r="C1716" s="459" t="s">
        <v>147</v>
      </c>
      <c r="D1716" s="448"/>
      <c r="E1716" s="448" t="s">
        <v>2834</v>
      </c>
      <c r="F1716" s="448"/>
      <c r="G1716" s="984" t="s">
        <v>642</v>
      </c>
      <c r="H1716" s="459" t="s">
        <v>2822</v>
      </c>
      <c r="I1716" s="448"/>
      <c r="J1716" s="448"/>
      <c r="K1716" s="459" t="s">
        <v>265</v>
      </c>
      <c r="L1716" s="448"/>
      <c r="M1716" s="528" t="str">
        <f t="shared" si="28"/>
        <v/>
      </c>
    </row>
    <row r="1717" spans="1:13">
      <c r="A1717" s="501" t="s">
        <v>647</v>
      </c>
      <c r="B1717" s="501" t="s">
        <v>648</v>
      </c>
      <c r="C1717" s="452" t="s">
        <v>147</v>
      </c>
      <c r="D1717" s="501"/>
      <c r="E1717" s="501" t="s">
        <v>2835</v>
      </c>
      <c r="F1717" s="501"/>
      <c r="G1717" s="451" t="s">
        <v>642</v>
      </c>
      <c r="H1717" s="452" t="s">
        <v>2822</v>
      </c>
      <c r="K1717" s="452" t="s">
        <v>265</v>
      </c>
      <c r="M1717" s="528" t="str">
        <f t="shared" si="28"/>
        <v/>
      </c>
    </row>
    <row r="1718" spans="1:13" s="868" customFormat="1">
      <c r="A1718" s="865" t="s">
        <v>637</v>
      </c>
      <c r="B1718" s="865" t="s">
        <v>638</v>
      </c>
      <c r="C1718" s="865" t="s">
        <v>10200</v>
      </c>
      <c r="D1718" s="866"/>
      <c r="E1718" s="865" t="s">
        <v>9998</v>
      </c>
      <c r="F1718" s="865" t="s">
        <v>10449</v>
      </c>
      <c r="G1718" s="865" t="s">
        <v>642</v>
      </c>
      <c r="H1718" s="865" t="s">
        <v>10448</v>
      </c>
      <c r="I1718" s="865" t="s">
        <v>3217</v>
      </c>
      <c r="J1718" s="866"/>
      <c r="K1718" s="867" t="s">
        <v>265</v>
      </c>
      <c r="L1718" s="867" t="s">
        <v>646</v>
      </c>
      <c r="M1718" s="867" t="s">
        <v>10434</v>
      </c>
    </row>
    <row r="1719" spans="1:13" s="870" customFormat="1">
      <c r="A1719" s="869" t="s">
        <v>647</v>
      </c>
      <c r="B1719" s="869" t="s">
        <v>648</v>
      </c>
      <c r="C1719" s="990" t="s">
        <v>10200</v>
      </c>
      <c r="E1719" s="869" t="s">
        <v>10009</v>
      </c>
      <c r="F1719" s="869"/>
      <c r="G1719" s="869" t="s">
        <v>642</v>
      </c>
      <c r="H1719" s="869" t="s">
        <v>10448</v>
      </c>
      <c r="I1719" s="869" t="s">
        <v>3217</v>
      </c>
      <c r="K1719" s="869" t="s">
        <v>265</v>
      </c>
      <c r="L1719" s="869" t="s">
        <v>646</v>
      </c>
      <c r="M1719" s="869" t="s">
        <v>10434</v>
      </c>
    </row>
    <row r="1720" spans="1:13" s="870" customFormat="1">
      <c r="A1720" s="869" t="s">
        <v>647</v>
      </c>
      <c r="B1720" s="869" t="s">
        <v>648</v>
      </c>
      <c r="C1720" s="990" t="s">
        <v>10200</v>
      </c>
      <c r="E1720" s="869" t="s">
        <v>10010</v>
      </c>
      <c r="F1720" s="869"/>
      <c r="G1720" s="869" t="s">
        <v>642</v>
      </c>
      <c r="H1720" s="869" t="s">
        <v>10448</v>
      </c>
      <c r="I1720" s="869" t="s">
        <v>3217</v>
      </c>
      <c r="K1720" s="869" t="s">
        <v>265</v>
      </c>
      <c r="L1720" s="869" t="s">
        <v>646</v>
      </c>
      <c r="M1720" s="869" t="s">
        <v>10434</v>
      </c>
    </row>
    <row r="1721" spans="1:13" s="870" customFormat="1">
      <c r="A1721" s="869" t="s">
        <v>647</v>
      </c>
      <c r="B1721" s="869" t="s">
        <v>648</v>
      </c>
      <c r="C1721" s="990" t="s">
        <v>10200</v>
      </c>
      <c r="E1721" s="869" t="s">
        <v>9999</v>
      </c>
      <c r="F1721" s="869"/>
      <c r="G1721" s="869" t="s">
        <v>642</v>
      </c>
      <c r="H1721" s="869" t="s">
        <v>10448</v>
      </c>
      <c r="I1721" s="869" t="s">
        <v>3217</v>
      </c>
      <c r="K1721" s="869" t="s">
        <v>265</v>
      </c>
      <c r="L1721" s="869" t="s">
        <v>646</v>
      </c>
      <c r="M1721" s="869" t="s">
        <v>10434</v>
      </c>
    </row>
    <row r="1722" spans="1:13" s="870" customFormat="1">
      <c r="A1722" s="869" t="s">
        <v>647</v>
      </c>
      <c r="B1722" s="869" t="s">
        <v>648</v>
      </c>
      <c r="C1722" s="990" t="s">
        <v>10200</v>
      </c>
      <c r="E1722" s="869" t="s">
        <v>10000</v>
      </c>
      <c r="F1722" s="869"/>
      <c r="G1722" s="869" t="s">
        <v>642</v>
      </c>
      <c r="H1722" s="869" t="s">
        <v>10448</v>
      </c>
      <c r="I1722" s="869" t="s">
        <v>3217</v>
      </c>
      <c r="K1722" s="869" t="s">
        <v>265</v>
      </c>
      <c r="L1722" s="869" t="s">
        <v>646</v>
      </c>
      <c r="M1722" s="869" t="s">
        <v>10434</v>
      </c>
    </row>
    <row r="1723" spans="1:13" s="870" customFormat="1">
      <c r="A1723" s="869" t="s">
        <v>647</v>
      </c>
      <c r="B1723" s="869" t="s">
        <v>648</v>
      </c>
      <c r="C1723" s="990" t="s">
        <v>10200</v>
      </c>
      <c r="E1723" s="869" t="s">
        <v>10001</v>
      </c>
      <c r="F1723" s="869"/>
      <c r="G1723" s="869" t="s">
        <v>642</v>
      </c>
      <c r="H1723" s="869" t="s">
        <v>10448</v>
      </c>
      <c r="I1723" s="869" t="s">
        <v>3217</v>
      </c>
      <c r="K1723" s="869" t="s">
        <v>265</v>
      </c>
      <c r="L1723" s="869" t="s">
        <v>646</v>
      </c>
      <c r="M1723" s="869" t="s">
        <v>10434</v>
      </c>
    </row>
    <row r="1724" spans="1:13" s="870" customFormat="1">
      <c r="A1724" s="869" t="s">
        <v>647</v>
      </c>
      <c r="B1724" s="869" t="s">
        <v>648</v>
      </c>
      <c r="C1724" s="990" t="s">
        <v>10200</v>
      </c>
      <c r="E1724" s="869" t="s">
        <v>10002</v>
      </c>
      <c r="F1724" s="869"/>
      <c r="G1724" s="869" t="s">
        <v>642</v>
      </c>
      <c r="H1724" s="869" t="s">
        <v>10448</v>
      </c>
      <c r="I1724" s="869" t="s">
        <v>3217</v>
      </c>
      <c r="K1724" s="869" t="s">
        <v>265</v>
      </c>
      <c r="L1724" s="869" t="s">
        <v>646</v>
      </c>
      <c r="M1724" s="869" t="s">
        <v>10434</v>
      </c>
    </row>
    <row r="1725" spans="1:13" s="870" customFormat="1">
      <c r="A1725" s="869" t="s">
        <v>647</v>
      </c>
      <c r="B1725" s="869" t="s">
        <v>648</v>
      </c>
      <c r="C1725" s="990" t="s">
        <v>10200</v>
      </c>
      <c r="E1725" s="869" t="s">
        <v>10003</v>
      </c>
      <c r="F1725" s="869"/>
      <c r="G1725" s="869" t="s">
        <v>642</v>
      </c>
      <c r="H1725" s="869" t="s">
        <v>10448</v>
      </c>
      <c r="I1725" s="869" t="s">
        <v>3217</v>
      </c>
      <c r="K1725" s="869" t="s">
        <v>265</v>
      </c>
      <c r="L1725" s="869" t="s">
        <v>646</v>
      </c>
      <c r="M1725" s="869" t="s">
        <v>10434</v>
      </c>
    </row>
    <row r="1726" spans="1:13" s="870" customFormat="1">
      <c r="A1726" s="869" t="s">
        <v>647</v>
      </c>
      <c r="B1726" s="869" t="s">
        <v>648</v>
      </c>
      <c r="C1726" s="990" t="s">
        <v>10200</v>
      </c>
      <c r="E1726" s="869" t="s">
        <v>10004</v>
      </c>
      <c r="F1726" s="869"/>
      <c r="G1726" s="869" t="s">
        <v>642</v>
      </c>
      <c r="H1726" s="869" t="s">
        <v>10448</v>
      </c>
      <c r="I1726" s="869" t="s">
        <v>3217</v>
      </c>
      <c r="K1726" s="869" t="s">
        <v>265</v>
      </c>
      <c r="L1726" s="869" t="s">
        <v>646</v>
      </c>
      <c r="M1726" s="869" t="s">
        <v>10434</v>
      </c>
    </row>
    <row r="1727" spans="1:13" s="870" customFormat="1">
      <c r="A1727" s="869" t="s">
        <v>647</v>
      </c>
      <c r="B1727" s="869" t="s">
        <v>648</v>
      </c>
      <c r="C1727" s="990" t="s">
        <v>10200</v>
      </c>
      <c r="D1727" s="871"/>
      <c r="E1727" s="869" t="s">
        <v>10005</v>
      </c>
      <c r="F1727" s="869"/>
      <c r="G1727" s="869" t="s">
        <v>642</v>
      </c>
      <c r="H1727" s="869" t="s">
        <v>10448</v>
      </c>
      <c r="I1727" s="869" t="s">
        <v>3217</v>
      </c>
      <c r="K1727" s="869" t="s">
        <v>265</v>
      </c>
      <c r="L1727" s="869" t="s">
        <v>646</v>
      </c>
      <c r="M1727" s="869" t="s">
        <v>10434</v>
      </c>
    </row>
    <row r="1728" spans="1:13" s="870" customFormat="1">
      <c r="A1728" s="869" t="s">
        <v>647</v>
      </c>
      <c r="B1728" s="869" t="s">
        <v>648</v>
      </c>
      <c r="C1728" s="990" t="s">
        <v>10200</v>
      </c>
      <c r="D1728" s="871"/>
      <c r="E1728" s="869" t="s">
        <v>10006</v>
      </c>
      <c r="F1728" s="869"/>
      <c r="G1728" s="869" t="s">
        <v>642</v>
      </c>
      <c r="H1728" s="869" t="s">
        <v>10448</v>
      </c>
      <c r="I1728" s="869" t="s">
        <v>3217</v>
      </c>
      <c r="K1728" s="869" t="s">
        <v>265</v>
      </c>
      <c r="L1728" s="869" t="s">
        <v>646</v>
      </c>
      <c r="M1728" s="869" t="s">
        <v>10434</v>
      </c>
    </row>
    <row r="1729" spans="1:13" s="870" customFormat="1">
      <c r="A1729" s="869" t="s">
        <v>647</v>
      </c>
      <c r="B1729" s="869" t="s">
        <v>648</v>
      </c>
      <c r="C1729" s="990" t="s">
        <v>10200</v>
      </c>
      <c r="D1729" s="871"/>
      <c r="E1729" s="869" t="s">
        <v>10007</v>
      </c>
      <c r="F1729" s="869"/>
      <c r="G1729" s="869" t="s">
        <v>642</v>
      </c>
      <c r="H1729" s="869" t="s">
        <v>10448</v>
      </c>
      <c r="I1729" s="869" t="s">
        <v>3217</v>
      </c>
      <c r="K1729" s="869" t="s">
        <v>265</v>
      </c>
      <c r="L1729" s="869" t="s">
        <v>646</v>
      </c>
      <c r="M1729" s="869" t="s">
        <v>10434</v>
      </c>
    </row>
    <row r="1730" spans="1:13" s="870" customFormat="1">
      <c r="A1730" s="869" t="s">
        <v>647</v>
      </c>
      <c r="B1730" s="869" t="s">
        <v>648</v>
      </c>
      <c r="C1730" s="990" t="s">
        <v>10200</v>
      </c>
      <c r="D1730" s="871"/>
      <c r="E1730" s="869" t="s">
        <v>10008</v>
      </c>
      <c r="F1730" s="869"/>
      <c r="G1730" s="869" t="s">
        <v>642</v>
      </c>
      <c r="H1730" s="869" t="s">
        <v>10448</v>
      </c>
      <c r="I1730" s="869" t="s">
        <v>3217</v>
      </c>
      <c r="K1730" s="869" t="s">
        <v>265</v>
      </c>
      <c r="L1730" s="869" t="s">
        <v>646</v>
      </c>
      <c r="M1730" s="869" t="s">
        <v>10434</v>
      </c>
    </row>
    <row r="1731" spans="1:13" s="868" customFormat="1">
      <c r="A1731" s="865" t="s">
        <v>637</v>
      </c>
      <c r="B1731" s="865" t="s">
        <v>638</v>
      </c>
      <c r="C1731" s="865" t="s">
        <v>10201</v>
      </c>
      <c r="D1731" s="866"/>
      <c r="E1731" s="865" t="s">
        <v>10260</v>
      </c>
      <c r="F1731" s="865" t="s">
        <v>10451</v>
      </c>
      <c r="G1731" s="865" t="s">
        <v>642</v>
      </c>
      <c r="H1731" s="865" t="s">
        <v>10450</v>
      </c>
      <c r="I1731" s="865" t="s">
        <v>3217</v>
      </c>
      <c r="J1731" s="866"/>
      <c r="K1731" s="865" t="s">
        <v>265</v>
      </c>
      <c r="L1731" s="867" t="s">
        <v>646</v>
      </c>
      <c r="M1731" s="867" t="s">
        <v>10434</v>
      </c>
    </row>
    <row r="1732" spans="1:13" s="870" customFormat="1">
      <c r="A1732" s="869" t="s">
        <v>647</v>
      </c>
      <c r="B1732" s="869" t="s">
        <v>648</v>
      </c>
      <c r="C1732" s="990" t="s">
        <v>10201</v>
      </c>
      <c r="D1732" s="871"/>
      <c r="E1732" s="872" t="s">
        <v>10261</v>
      </c>
      <c r="F1732" s="872"/>
      <c r="G1732" s="872" t="s">
        <v>642</v>
      </c>
      <c r="H1732" s="872" t="s">
        <v>10450</v>
      </c>
      <c r="I1732" s="869" t="s">
        <v>3217</v>
      </c>
      <c r="K1732" s="869" t="s">
        <v>265</v>
      </c>
      <c r="L1732" s="869" t="s">
        <v>646</v>
      </c>
      <c r="M1732" s="869" t="s">
        <v>10434</v>
      </c>
    </row>
    <row r="1733" spans="1:13" s="870" customFormat="1">
      <c r="A1733" s="869" t="s">
        <v>647</v>
      </c>
      <c r="B1733" s="869" t="s">
        <v>648</v>
      </c>
      <c r="C1733" s="990" t="s">
        <v>10201</v>
      </c>
      <c r="D1733" s="871"/>
      <c r="E1733" s="872" t="s">
        <v>10262</v>
      </c>
      <c r="F1733" s="872"/>
      <c r="G1733" s="872" t="s">
        <v>642</v>
      </c>
      <c r="H1733" s="872" t="s">
        <v>10450</v>
      </c>
      <c r="I1733" s="869" t="s">
        <v>3217</v>
      </c>
      <c r="K1733" s="869" t="s">
        <v>265</v>
      </c>
      <c r="L1733" s="869" t="s">
        <v>646</v>
      </c>
      <c r="M1733" s="869" t="s">
        <v>10434</v>
      </c>
    </row>
    <row r="1734" spans="1:13" s="870" customFormat="1">
      <c r="A1734" s="869" t="s">
        <v>647</v>
      </c>
      <c r="B1734" s="869" t="s">
        <v>648</v>
      </c>
      <c r="C1734" s="990" t="s">
        <v>10201</v>
      </c>
      <c r="D1734" s="871"/>
      <c r="E1734" s="872" t="s">
        <v>10263</v>
      </c>
      <c r="F1734" s="872"/>
      <c r="G1734" s="872" t="s">
        <v>642</v>
      </c>
      <c r="H1734" s="872" t="s">
        <v>10450</v>
      </c>
      <c r="I1734" s="869" t="s">
        <v>3217</v>
      </c>
      <c r="K1734" s="869" t="s">
        <v>265</v>
      </c>
      <c r="L1734" s="869" t="s">
        <v>646</v>
      </c>
      <c r="M1734" s="869" t="s">
        <v>10434</v>
      </c>
    </row>
    <row r="1735" spans="1:13" s="870" customFormat="1">
      <c r="A1735" s="869" t="s">
        <v>647</v>
      </c>
      <c r="B1735" s="869" t="s">
        <v>648</v>
      </c>
      <c r="C1735" s="990" t="s">
        <v>10201</v>
      </c>
      <c r="D1735" s="871"/>
      <c r="E1735" s="872" t="s">
        <v>10264</v>
      </c>
      <c r="F1735" s="872"/>
      <c r="G1735" s="872" t="s">
        <v>642</v>
      </c>
      <c r="H1735" s="872" t="s">
        <v>10450</v>
      </c>
      <c r="I1735" s="869" t="s">
        <v>3217</v>
      </c>
      <c r="K1735" s="869" t="s">
        <v>265</v>
      </c>
      <c r="L1735" s="869" t="s">
        <v>646</v>
      </c>
      <c r="M1735" s="869" t="s">
        <v>10434</v>
      </c>
    </row>
    <row r="1736" spans="1:13" s="870" customFormat="1">
      <c r="A1736" s="869" t="s">
        <v>647</v>
      </c>
      <c r="B1736" s="869" t="s">
        <v>648</v>
      </c>
      <c r="C1736" s="990" t="s">
        <v>10201</v>
      </c>
      <c r="D1736" s="871"/>
      <c r="E1736" s="872" t="s">
        <v>10265</v>
      </c>
      <c r="F1736" s="872"/>
      <c r="G1736" s="872" t="s">
        <v>642</v>
      </c>
      <c r="H1736" s="872" t="s">
        <v>10450</v>
      </c>
      <c r="I1736" s="869" t="s">
        <v>3217</v>
      </c>
      <c r="K1736" s="869" t="s">
        <v>265</v>
      </c>
      <c r="L1736" s="869" t="s">
        <v>646</v>
      </c>
      <c r="M1736" s="869" t="s">
        <v>10434</v>
      </c>
    </row>
    <row r="1737" spans="1:13" s="870" customFormat="1">
      <c r="A1737" s="869" t="s">
        <v>647</v>
      </c>
      <c r="B1737" s="869" t="s">
        <v>648</v>
      </c>
      <c r="C1737" s="990" t="s">
        <v>10201</v>
      </c>
      <c r="D1737" s="871"/>
      <c r="E1737" s="872" t="s">
        <v>10266</v>
      </c>
      <c r="F1737" s="872"/>
      <c r="G1737" s="872" t="s">
        <v>642</v>
      </c>
      <c r="H1737" s="872" t="s">
        <v>10450</v>
      </c>
      <c r="I1737" s="869" t="s">
        <v>3217</v>
      </c>
      <c r="K1737" s="869" t="s">
        <v>265</v>
      </c>
      <c r="L1737" s="869" t="s">
        <v>646</v>
      </c>
      <c r="M1737" s="869" t="s">
        <v>10434</v>
      </c>
    </row>
    <row r="1738" spans="1:13" s="870" customFormat="1">
      <c r="A1738" s="869" t="s">
        <v>647</v>
      </c>
      <c r="B1738" s="869" t="s">
        <v>648</v>
      </c>
      <c r="C1738" s="990" t="s">
        <v>10201</v>
      </c>
      <c r="D1738" s="871"/>
      <c r="E1738" s="872" t="s">
        <v>10267</v>
      </c>
      <c r="F1738" s="872"/>
      <c r="G1738" s="872" t="s">
        <v>642</v>
      </c>
      <c r="H1738" s="872" t="s">
        <v>10450</v>
      </c>
      <c r="I1738" s="869" t="s">
        <v>3217</v>
      </c>
      <c r="K1738" s="869" t="s">
        <v>265</v>
      </c>
      <c r="L1738" s="869" t="s">
        <v>646</v>
      </c>
      <c r="M1738" s="869" t="s">
        <v>10434</v>
      </c>
    </row>
    <row r="1739" spans="1:13" s="870" customFormat="1">
      <c r="A1739" s="869" t="s">
        <v>647</v>
      </c>
      <c r="B1739" s="869" t="s">
        <v>648</v>
      </c>
      <c r="C1739" s="990" t="s">
        <v>10201</v>
      </c>
      <c r="D1739" s="871"/>
      <c r="E1739" s="872" t="s">
        <v>10268</v>
      </c>
      <c r="F1739" s="872"/>
      <c r="G1739" s="872" t="s">
        <v>642</v>
      </c>
      <c r="H1739" s="872" t="s">
        <v>10450</v>
      </c>
      <c r="I1739" s="869" t="s">
        <v>3217</v>
      </c>
      <c r="K1739" s="869" t="s">
        <v>265</v>
      </c>
      <c r="L1739" s="869" t="s">
        <v>646</v>
      </c>
      <c r="M1739" s="869" t="s">
        <v>10434</v>
      </c>
    </row>
    <row r="1740" spans="1:13" s="870" customFormat="1">
      <c r="A1740" s="869" t="s">
        <v>647</v>
      </c>
      <c r="B1740" s="869" t="s">
        <v>648</v>
      </c>
      <c r="C1740" s="990" t="s">
        <v>10201</v>
      </c>
      <c r="D1740" s="871"/>
      <c r="E1740" s="872" t="s">
        <v>10269</v>
      </c>
      <c r="F1740" s="872"/>
      <c r="G1740" s="872" t="s">
        <v>642</v>
      </c>
      <c r="H1740" s="872" t="s">
        <v>10450</v>
      </c>
      <c r="I1740" s="869" t="s">
        <v>3217</v>
      </c>
      <c r="K1740" s="869" t="s">
        <v>265</v>
      </c>
      <c r="L1740" s="869" t="s">
        <v>646</v>
      </c>
      <c r="M1740" s="869" t="s">
        <v>10434</v>
      </c>
    </row>
    <row r="1741" spans="1:13" s="870" customFormat="1">
      <c r="A1741" s="869" t="s">
        <v>647</v>
      </c>
      <c r="B1741" s="869" t="s">
        <v>648</v>
      </c>
      <c r="C1741" s="990" t="s">
        <v>10201</v>
      </c>
      <c r="D1741" s="871"/>
      <c r="E1741" s="872" t="s">
        <v>10270</v>
      </c>
      <c r="F1741" s="872"/>
      <c r="G1741" s="872" t="s">
        <v>642</v>
      </c>
      <c r="H1741" s="872" t="s">
        <v>10450</v>
      </c>
      <c r="I1741" s="869" t="s">
        <v>3217</v>
      </c>
      <c r="K1741" s="869" t="s">
        <v>265</v>
      </c>
      <c r="L1741" s="869" t="s">
        <v>646</v>
      </c>
      <c r="M1741" s="869" t="s">
        <v>10434</v>
      </c>
    </row>
    <row r="1742" spans="1:13" s="870" customFormat="1">
      <c r="A1742" s="869" t="s">
        <v>647</v>
      </c>
      <c r="B1742" s="869" t="s">
        <v>648</v>
      </c>
      <c r="C1742" s="990" t="s">
        <v>10201</v>
      </c>
      <c r="D1742" s="871"/>
      <c r="E1742" s="872" t="s">
        <v>10271</v>
      </c>
      <c r="F1742" s="872"/>
      <c r="G1742" s="872" t="s">
        <v>642</v>
      </c>
      <c r="H1742" s="872" t="s">
        <v>10450</v>
      </c>
      <c r="I1742" s="869" t="s">
        <v>3217</v>
      </c>
      <c r="K1742" s="869" t="s">
        <v>265</v>
      </c>
      <c r="L1742" s="869" t="s">
        <v>646</v>
      </c>
      <c r="M1742" s="869" t="s">
        <v>10434</v>
      </c>
    </row>
    <row r="1743" spans="1:13" s="870" customFormat="1">
      <c r="A1743" s="869" t="s">
        <v>647</v>
      </c>
      <c r="B1743" s="869" t="s">
        <v>648</v>
      </c>
      <c r="C1743" s="990" t="s">
        <v>10201</v>
      </c>
      <c r="D1743" s="871"/>
      <c r="E1743" s="873" t="s">
        <v>10272</v>
      </c>
      <c r="F1743" s="873"/>
      <c r="G1743" s="873" t="s">
        <v>642</v>
      </c>
      <c r="H1743" s="872" t="s">
        <v>10450</v>
      </c>
      <c r="I1743" s="869" t="s">
        <v>3217</v>
      </c>
      <c r="K1743" s="869" t="s">
        <v>265</v>
      </c>
      <c r="L1743" s="869" t="s">
        <v>646</v>
      </c>
      <c r="M1743" s="869" t="s">
        <v>10434</v>
      </c>
    </row>
    <row r="1744" spans="1:13" s="866" customFormat="1">
      <c r="A1744" s="865" t="s">
        <v>637</v>
      </c>
      <c r="B1744" s="865" t="s">
        <v>638</v>
      </c>
      <c r="C1744" s="874" t="s">
        <v>9903</v>
      </c>
      <c r="E1744" s="865" t="s">
        <v>10011</v>
      </c>
      <c r="F1744" s="865" t="s">
        <v>9903</v>
      </c>
      <c r="G1744" s="865" t="s">
        <v>642</v>
      </c>
      <c r="H1744" s="865" t="s">
        <v>10452</v>
      </c>
      <c r="I1744" s="865" t="s">
        <v>3217</v>
      </c>
      <c r="K1744" s="865" t="s">
        <v>265</v>
      </c>
      <c r="L1744" s="865" t="s">
        <v>646</v>
      </c>
      <c r="M1744" s="865" t="s">
        <v>10434</v>
      </c>
    </row>
    <row r="1745" spans="1:13" s="870" customFormat="1">
      <c r="A1745" s="869" t="s">
        <v>647</v>
      </c>
      <c r="B1745" s="869" t="s">
        <v>648</v>
      </c>
      <c r="C1745" s="990" t="s">
        <v>9903</v>
      </c>
      <c r="D1745" s="871"/>
      <c r="E1745" s="869" t="s">
        <v>10022</v>
      </c>
      <c r="F1745" s="869"/>
      <c r="G1745" s="869" t="s">
        <v>642</v>
      </c>
      <c r="H1745" s="869" t="s">
        <v>10452</v>
      </c>
      <c r="I1745" s="869" t="s">
        <v>3217</v>
      </c>
      <c r="K1745" s="869" t="s">
        <v>265</v>
      </c>
      <c r="L1745" s="869" t="s">
        <v>646</v>
      </c>
      <c r="M1745" s="869" t="s">
        <v>10434</v>
      </c>
    </row>
    <row r="1746" spans="1:13" s="870" customFormat="1">
      <c r="A1746" s="869" t="s">
        <v>647</v>
      </c>
      <c r="B1746" s="869" t="s">
        <v>648</v>
      </c>
      <c r="C1746" s="990" t="s">
        <v>9903</v>
      </c>
      <c r="E1746" s="869" t="s">
        <v>10023</v>
      </c>
      <c r="F1746" s="869"/>
      <c r="G1746" s="869" t="s">
        <v>642</v>
      </c>
      <c r="H1746" s="869" t="s">
        <v>10452</v>
      </c>
      <c r="I1746" s="869" t="s">
        <v>3217</v>
      </c>
      <c r="K1746" s="869" t="s">
        <v>265</v>
      </c>
      <c r="L1746" s="869" t="s">
        <v>646</v>
      </c>
      <c r="M1746" s="869" t="s">
        <v>10434</v>
      </c>
    </row>
    <row r="1747" spans="1:13" s="870" customFormat="1">
      <c r="A1747" s="869" t="s">
        <v>647</v>
      </c>
      <c r="B1747" s="869" t="s">
        <v>648</v>
      </c>
      <c r="C1747" s="990" t="s">
        <v>9903</v>
      </c>
      <c r="E1747" s="869" t="s">
        <v>10012</v>
      </c>
      <c r="F1747" s="869"/>
      <c r="G1747" s="869" t="s">
        <v>642</v>
      </c>
      <c r="H1747" s="869" t="s">
        <v>10452</v>
      </c>
      <c r="I1747" s="869" t="s">
        <v>3217</v>
      </c>
      <c r="K1747" s="869" t="s">
        <v>265</v>
      </c>
      <c r="L1747" s="869" t="s">
        <v>646</v>
      </c>
      <c r="M1747" s="869" t="s">
        <v>10434</v>
      </c>
    </row>
    <row r="1748" spans="1:13" s="870" customFormat="1">
      <c r="A1748" s="869" t="s">
        <v>647</v>
      </c>
      <c r="B1748" s="869" t="s">
        <v>648</v>
      </c>
      <c r="C1748" s="990" t="s">
        <v>9903</v>
      </c>
      <c r="E1748" s="869" t="s">
        <v>10013</v>
      </c>
      <c r="F1748" s="869"/>
      <c r="G1748" s="869" t="s">
        <v>642</v>
      </c>
      <c r="H1748" s="869" t="s">
        <v>10452</v>
      </c>
      <c r="I1748" s="869" t="s">
        <v>3217</v>
      </c>
      <c r="K1748" s="869" t="s">
        <v>265</v>
      </c>
      <c r="L1748" s="869" t="s">
        <v>646</v>
      </c>
      <c r="M1748" s="869" t="s">
        <v>10434</v>
      </c>
    </row>
    <row r="1749" spans="1:13" s="870" customFormat="1">
      <c r="A1749" s="869" t="s">
        <v>647</v>
      </c>
      <c r="B1749" s="869" t="s">
        <v>648</v>
      </c>
      <c r="C1749" s="990" t="s">
        <v>9903</v>
      </c>
      <c r="E1749" s="869" t="s">
        <v>10014</v>
      </c>
      <c r="F1749" s="869"/>
      <c r="G1749" s="869" t="s">
        <v>642</v>
      </c>
      <c r="H1749" s="869" t="s">
        <v>10452</v>
      </c>
      <c r="I1749" s="869" t="s">
        <v>3217</v>
      </c>
      <c r="K1749" s="869" t="s">
        <v>265</v>
      </c>
      <c r="L1749" s="869" t="s">
        <v>646</v>
      </c>
      <c r="M1749" s="869" t="s">
        <v>10434</v>
      </c>
    </row>
    <row r="1750" spans="1:13" s="870" customFormat="1">
      <c r="A1750" s="869" t="s">
        <v>647</v>
      </c>
      <c r="B1750" s="869" t="s">
        <v>648</v>
      </c>
      <c r="C1750" s="990" t="s">
        <v>9903</v>
      </c>
      <c r="E1750" s="869" t="s">
        <v>10015</v>
      </c>
      <c r="F1750" s="869"/>
      <c r="G1750" s="869" t="s">
        <v>642</v>
      </c>
      <c r="H1750" s="869" t="s">
        <v>10452</v>
      </c>
      <c r="I1750" s="869" t="s">
        <v>3217</v>
      </c>
      <c r="K1750" s="869" t="s">
        <v>265</v>
      </c>
      <c r="L1750" s="869" t="s">
        <v>646</v>
      </c>
      <c r="M1750" s="869" t="s">
        <v>10434</v>
      </c>
    </row>
    <row r="1751" spans="1:13" s="870" customFormat="1">
      <c r="A1751" s="869" t="s">
        <v>647</v>
      </c>
      <c r="B1751" s="869" t="s">
        <v>648</v>
      </c>
      <c r="C1751" s="990" t="s">
        <v>9903</v>
      </c>
      <c r="E1751" s="869" t="s">
        <v>10016</v>
      </c>
      <c r="F1751" s="869"/>
      <c r="G1751" s="869" t="s">
        <v>642</v>
      </c>
      <c r="H1751" s="869" t="s">
        <v>10452</v>
      </c>
      <c r="I1751" s="869" t="s">
        <v>3217</v>
      </c>
      <c r="K1751" s="869" t="s">
        <v>265</v>
      </c>
      <c r="L1751" s="869" t="s">
        <v>646</v>
      </c>
      <c r="M1751" s="869" t="s">
        <v>10434</v>
      </c>
    </row>
    <row r="1752" spans="1:13" s="870" customFormat="1">
      <c r="A1752" s="869" t="s">
        <v>647</v>
      </c>
      <c r="B1752" s="869" t="s">
        <v>648</v>
      </c>
      <c r="C1752" s="990" t="s">
        <v>9903</v>
      </c>
      <c r="E1752" s="869" t="s">
        <v>10017</v>
      </c>
      <c r="F1752" s="869"/>
      <c r="G1752" s="869" t="s">
        <v>642</v>
      </c>
      <c r="H1752" s="869" t="s">
        <v>10452</v>
      </c>
      <c r="I1752" s="869" t="s">
        <v>3217</v>
      </c>
      <c r="K1752" s="869" t="s">
        <v>265</v>
      </c>
      <c r="L1752" s="869" t="s">
        <v>646</v>
      </c>
      <c r="M1752" s="869" t="s">
        <v>10434</v>
      </c>
    </row>
    <row r="1753" spans="1:13" s="870" customFormat="1">
      <c r="A1753" s="869" t="s">
        <v>647</v>
      </c>
      <c r="B1753" s="869" t="s">
        <v>648</v>
      </c>
      <c r="C1753" s="990" t="s">
        <v>9903</v>
      </c>
      <c r="E1753" s="869" t="s">
        <v>10018</v>
      </c>
      <c r="F1753" s="869"/>
      <c r="G1753" s="869" t="s">
        <v>642</v>
      </c>
      <c r="H1753" s="869" t="s">
        <v>10452</v>
      </c>
      <c r="I1753" s="869" t="s">
        <v>3217</v>
      </c>
      <c r="K1753" s="869" t="s">
        <v>265</v>
      </c>
      <c r="L1753" s="869" t="s">
        <v>646</v>
      </c>
      <c r="M1753" s="869" t="s">
        <v>10434</v>
      </c>
    </row>
    <row r="1754" spans="1:13" s="870" customFormat="1">
      <c r="A1754" s="869" t="s">
        <v>647</v>
      </c>
      <c r="B1754" s="869" t="s">
        <v>648</v>
      </c>
      <c r="C1754" s="990" t="s">
        <v>9903</v>
      </c>
      <c r="E1754" s="869" t="s">
        <v>10019</v>
      </c>
      <c r="F1754" s="869"/>
      <c r="G1754" s="869" t="s">
        <v>642</v>
      </c>
      <c r="H1754" s="869" t="s">
        <v>10452</v>
      </c>
      <c r="I1754" s="869" t="s">
        <v>3217</v>
      </c>
      <c r="K1754" s="869" t="s">
        <v>265</v>
      </c>
      <c r="L1754" s="869" t="s">
        <v>646</v>
      </c>
      <c r="M1754" s="869" t="s">
        <v>10434</v>
      </c>
    </row>
    <row r="1755" spans="1:13" s="870" customFormat="1">
      <c r="A1755" s="869" t="s">
        <v>647</v>
      </c>
      <c r="B1755" s="869" t="s">
        <v>648</v>
      </c>
      <c r="C1755" s="990" t="s">
        <v>9903</v>
      </c>
      <c r="E1755" s="869" t="s">
        <v>10020</v>
      </c>
      <c r="F1755" s="869"/>
      <c r="G1755" s="869" t="s">
        <v>642</v>
      </c>
      <c r="H1755" s="869" t="s">
        <v>10452</v>
      </c>
      <c r="I1755" s="869" t="s">
        <v>3217</v>
      </c>
      <c r="K1755" s="869" t="s">
        <v>265</v>
      </c>
      <c r="L1755" s="869" t="s">
        <v>646</v>
      </c>
      <c r="M1755" s="869" t="s">
        <v>10434</v>
      </c>
    </row>
    <row r="1756" spans="1:13" s="870" customFormat="1">
      <c r="A1756" s="869" t="s">
        <v>647</v>
      </c>
      <c r="B1756" s="869" t="s">
        <v>648</v>
      </c>
      <c r="C1756" s="990" t="s">
        <v>9903</v>
      </c>
      <c r="E1756" s="869" t="s">
        <v>10021</v>
      </c>
      <c r="F1756" s="869"/>
      <c r="G1756" s="869" t="s">
        <v>642</v>
      </c>
      <c r="H1756" s="869" t="s">
        <v>10452</v>
      </c>
      <c r="I1756" s="869" t="s">
        <v>3217</v>
      </c>
      <c r="K1756" s="869" t="s">
        <v>265</v>
      </c>
      <c r="L1756" s="869" t="s">
        <v>646</v>
      </c>
      <c r="M1756" s="869" t="s">
        <v>10434</v>
      </c>
    </row>
    <row r="1757" spans="1:13" s="866" customFormat="1">
      <c r="A1757" s="865" t="s">
        <v>637</v>
      </c>
      <c r="B1757" s="865" t="s">
        <v>638</v>
      </c>
      <c r="C1757" s="874" t="s">
        <v>9904</v>
      </c>
      <c r="E1757" s="865" t="s">
        <v>10024</v>
      </c>
      <c r="F1757" s="865" t="s">
        <v>9904</v>
      </c>
      <c r="G1757" s="865" t="s">
        <v>642</v>
      </c>
      <c r="H1757" s="865" t="s">
        <v>10453</v>
      </c>
      <c r="I1757" s="865" t="s">
        <v>3217</v>
      </c>
      <c r="K1757" s="865" t="s">
        <v>265</v>
      </c>
      <c r="L1757" s="865" t="s">
        <v>646</v>
      </c>
      <c r="M1757" s="865" t="s">
        <v>10434</v>
      </c>
    </row>
    <row r="1758" spans="1:13" s="870" customFormat="1">
      <c r="A1758" s="869" t="s">
        <v>647</v>
      </c>
      <c r="B1758" s="869" t="s">
        <v>648</v>
      </c>
      <c r="C1758" s="990" t="s">
        <v>9904</v>
      </c>
      <c r="E1758" s="869" t="s">
        <v>10025</v>
      </c>
      <c r="F1758" s="869"/>
      <c r="G1758" s="869" t="s">
        <v>642</v>
      </c>
      <c r="H1758" s="869" t="s">
        <v>10453</v>
      </c>
      <c r="I1758" s="869" t="s">
        <v>3217</v>
      </c>
      <c r="K1758" s="869" t="s">
        <v>265</v>
      </c>
      <c r="L1758" s="869" t="s">
        <v>646</v>
      </c>
      <c r="M1758" s="869" t="s">
        <v>10434</v>
      </c>
    </row>
    <row r="1759" spans="1:13" s="870" customFormat="1">
      <c r="A1759" s="869" t="s">
        <v>647</v>
      </c>
      <c r="B1759" s="869" t="s">
        <v>648</v>
      </c>
      <c r="C1759" s="990" t="s">
        <v>9904</v>
      </c>
      <c r="E1759" s="869" t="s">
        <v>10026</v>
      </c>
      <c r="F1759" s="869"/>
      <c r="G1759" s="869" t="s">
        <v>642</v>
      </c>
      <c r="H1759" s="869" t="s">
        <v>10453</v>
      </c>
      <c r="I1759" s="869" t="s">
        <v>3217</v>
      </c>
      <c r="K1759" s="869" t="s">
        <v>265</v>
      </c>
      <c r="L1759" s="869" t="s">
        <v>646</v>
      </c>
      <c r="M1759" s="869" t="s">
        <v>10434</v>
      </c>
    </row>
    <row r="1760" spans="1:13" s="870" customFormat="1">
      <c r="A1760" s="869" t="s">
        <v>647</v>
      </c>
      <c r="B1760" s="869" t="s">
        <v>648</v>
      </c>
      <c r="C1760" s="990" t="s">
        <v>9904</v>
      </c>
      <c r="E1760" s="869" t="s">
        <v>10027</v>
      </c>
      <c r="F1760" s="869"/>
      <c r="G1760" s="869" t="s">
        <v>642</v>
      </c>
      <c r="H1760" s="869" t="s">
        <v>10453</v>
      </c>
      <c r="I1760" s="869" t="s">
        <v>3217</v>
      </c>
      <c r="K1760" s="869" t="s">
        <v>265</v>
      </c>
      <c r="L1760" s="869" t="s">
        <v>646</v>
      </c>
      <c r="M1760" s="869" t="s">
        <v>10434</v>
      </c>
    </row>
    <row r="1761" spans="1:13" s="870" customFormat="1">
      <c r="A1761" s="869" t="s">
        <v>647</v>
      </c>
      <c r="B1761" s="869" t="s">
        <v>648</v>
      </c>
      <c r="C1761" s="990" t="s">
        <v>9904</v>
      </c>
      <c r="E1761" s="869" t="s">
        <v>10028</v>
      </c>
      <c r="F1761" s="869"/>
      <c r="G1761" s="869" t="s">
        <v>642</v>
      </c>
      <c r="H1761" s="869" t="s">
        <v>10453</v>
      </c>
      <c r="I1761" s="869" t="s">
        <v>3217</v>
      </c>
      <c r="K1761" s="869" t="s">
        <v>265</v>
      </c>
      <c r="L1761" s="869" t="s">
        <v>646</v>
      </c>
      <c r="M1761" s="869" t="s">
        <v>10434</v>
      </c>
    </row>
    <row r="1762" spans="1:13" s="870" customFormat="1">
      <c r="A1762" s="869" t="s">
        <v>647</v>
      </c>
      <c r="B1762" s="869" t="s">
        <v>648</v>
      </c>
      <c r="C1762" s="990" t="s">
        <v>9904</v>
      </c>
      <c r="E1762" s="869" t="s">
        <v>10029</v>
      </c>
      <c r="F1762" s="869"/>
      <c r="G1762" s="869" t="s">
        <v>642</v>
      </c>
      <c r="H1762" s="869" t="s">
        <v>10453</v>
      </c>
      <c r="I1762" s="869" t="s">
        <v>3217</v>
      </c>
      <c r="K1762" s="869" t="s">
        <v>265</v>
      </c>
      <c r="L1762" s="869" t="s">
        <v>646</v>
      </c>
      <c r="M1762" s="869" t="s">
        <v>10434</v>
      </c>
    </row>
    <row r="1763" spans="1:13" s="870" customFormat="1">
      <c r="A1763" s="869" t="s">
        <v>647</v>
      </c>
      <c r="B1763" s="869" t="s">
        <v>648</v>
      </c>
      <c r="C1763" s="990" t="s">
        <v>9904</v>
      </c>
      <c r="E1763" s="869" t="s">
        <v>10030</v>
      </c>
      <c r="F1763" s="869"/>
      <c r="G1763" s="869" t="s">
        <v>642</v>
      </c>
      <c r="H1763" s="869" t="s">
        <v>10453</v>
      </c>
      <c r="I1763" s="869" t="s">
        <v>3217</v>
      </c>
      <c r="K1763" s="869" t="s">
        <v>265</v>
      </c>
      <c r="L1763" s="869" t="s">
        <v>646</v>
      </c>
      <c r="M1763" s="869" t="s">
        <v>10434</v>
      </c>
    </row>
    <row r="1764" spans="1:13" s="870" customFormat="1">
      <c r="A1764" s="869" t="s">
        <v>647</v>
      </c>
      <c r="B1764" s="869" t="s">
        <v>648</v>
      </c>
      <c r="C1764" s="990" t="s">
        <v>9904</v>
      </c>
      <c r="E1764" s="869" t="s">
        <v>10031</v>
      </c>
      <c r="F1764" s="869"/>
      <c r="G1764" s="869" t="s">
        <v>642</v>
      </c>
      <c r="H1764" s="869" t="s">
        <v>10453</v>
      </c>
      <c r="I1764" s="869" t="s">
        <v>3217</v>
      </c>
      <c r="K1764" s="869" t="s">
        <v>265</v>
      </c>
      <c r="L1764" s="869" t="s">
        <v>646</v>
      </c>
      <c r="M1764" s="869" t="s">
        <v>10434</v>
      </c>
    </row>
    <row r="1765" spans="1:13" s="870" customFormat="1">
      <c r="A1765" s="869" t="s">
        <v>647</v>
      </c>
      <c r="B1765" s="869" t="s">
        <v>648</v>
      </c>
      <c r="C1765" s="990" t="s">
        <v>9904</v>
      </c>
      <c r="E1765" s="869" t="s">
        <v>10032</v>
      </c>
      <c r="F1765" s="869"/>
      <c r="G1765" s="869" t="s">
        <v>642</v>
      </c>
      <c r="H1765" s="869" t="s">
        <v>10453</v>
      </c>
      <c r="I1765" s="869" t="s">
        <v>3217</v>
      </c>
      <c r="K1765" s="869" t="s">
        <v>265</v>
      </c>
      <c r="L1765" s="869" t="s">
        <v>646</v>
      </c>
      <c r="M1765" s="869" t="s">
        <v>10434</v>
      </c>
    </row>
    <row r="1766" spans="1:13" s="870" customFormat="1">
      <c r="A1766" s="869" t="s">
        <v>647</v>
      </c>
      <c r="B1766" s="869" t="s">
        <v>648</v>
      </c>
      <c r="C1766" s="990" t="s">
        <v>9904</v>
      </c>
      <c r="E1766" s="869" t="s">
        <v>10033</v>
      </c>
      <c r="F1766" s="869"/>
      <c r="G1766" s="869" t="s">
        <v>642</v>
      </c>
      <c r="H1766" s="869" t="s">
        <v>10453</v>
      </c>
      <c r="I1766" s="869" t="s">
        <v>3217</v>
      </c>
      <c r="K1766" s="869" t="s">
        <v>265</v>
      </c>
      <c r="L1766" s="869" t="s">
        <v>646</v>
      </c>
      <c r="M1766" s="869" t="s">
        <v>10434</v>
      </c>
    </row>
    <row r="1767" spans="1:13" s="870" customFormat="1">
      <c r="A1767" s="869" t="s">
        <v>647</v>
      </c>
      <c r="B1767" s="869" t="s">
        <v>648</v>
      </c>
      <c r="C1767" s="990" t="s">
        <v>9904</v>
      </c>
      <c r="E1767" s="869" t="s">
        <v>10034</v>
      </c>
      <c r="F1767" s="869"/>
      <c r="G1767" s="869" t="s">
        <v>642</v>
      </c>
      <c r="H1767" s="869" t="s">
        <v>10453</v>
      </c>
      <c r="I1767" s="869" t="s">
        <v>3217</v>
      </c>
      <c r="K1767" s="869" t="s">
        <v>265</v>
      </c>
      <c r="L1767" s="869" t="s">
        <v>646</v>
      </c>
      <c r="M1767" s="869" t="s">
        <v>10434</v>
      </c>
    </row>
    <row r="1768" spans="1:13" s="870" customFormat="1">
      <c r="A1768" s="869" t="s">
        <v>647</v>
      </c>
      <c r="B1768" s="869" t="s">
        <v>648</v>
      </c>
      <c r="C1768" s="990" t="s">
        <v>9904</v>
      </c>
      <c r="E1768" s="869" t="s">
        <v>10035</v>
      </c>
      <c r="F1768" s="869"/>
      <c r="G1768" s="869" t="s">
        <v>642</v>
      </c>
      <c r="H1768" s="869" t="s">
        <v>10453</v>
      </c>
      <c r="I1768" s="869" t="s">
        <v>3217</v>
      </c>
      <c r="K1768" s="869" t="s">
        <v>265</v>
      </c>
      <c r="L1768" s="869" t="s">
        <v>646</v>
      </c>
      <c r="M1768" s="869" t="s">
        <v>10434</v>
      </c>
    </row>
    <row r="1769" spans="1:13" s="870" customFormat="1">
      <c r="A1769" s="869" t="s">
        <v>647</v>
      </c>
      <c r="B1769" s="869" t="s">
        <v>648</v>
      </c>
      <c r="C1769" s="990" t="s">
        <v>9904</v>
      </c>
      <c r="E1769" s="869" t="s">
        <v>10036</v>
      </c>
      <c r="F1769" s="869"/>
      <c r="G1769" s="869" t="s">
        <v>642</v>
      </c>
      <c r="H1769" s="869" t="s">
        <v>10453</v>
      </c>
      <c r="I1769" s="869" t="s">
        <v>3217</v>
      </c>
      <c r="K1769" s="869" t="s">
        <v>265</v>
      </c>
      <c r="L1769" s="869" t="s">
        <v>646</v>
      </c>
      <c r="M1769" s="869" t="s">
        <v>10434</v>
      </c>
    </row>
    <row r="1770" spans="1:13" s="866" customFormat="1">
      <c r="A1770" s="865" t="s">
        <v>637</v>
      </c>
      <c r="B1770" s="865" t="s">
        <v>638</v>
      </c>
      <c r="C1770" s="874" t="s">
        <v>9900</v>
      </c>
      <c r="E1770" s="865" t="s">
        <v>10037</v>
      </c>
      <c r="F1770" s="865" t="s">
        <v>9900</v>
      </c>
      <c r="G1770" s="865" t="s">
        <v>642</v>
      </c>
      <c r="H1770" s="865" t="s">
        <v>10454</v>
      </c>
      <c r="I1770" s="865" t="s">
        <v>3217</v>
      </c>
      <c r="K1770" s="865" t="s">
        <v>265</v>
      </c>
      <c r="L1770" s="865" t="s">
        <v>646</v>
      </c>
      <c r="M1770" s="865" t="s">
        <v>10434</v>
      </c>
    </row>
    <row r="1771" spans="1:13" s="870" customFormat="1">
      <c r="A1771" s="869" t="s">
        <v>647</v>
      </c>
      <c r="B1771" s="869" t="s">
        <v>648</v>
      </c>
      <c r="C1771" s="990" t="s">
        <v>9900</v>
      </c>
      <c r="E1771" s="869" t="s">
        <v>10038</v>
      </c>
      <c r="F1771" s="869"/>
      <c r="G1771" s="869" t="s">
        <v>642</v>
      </c>
      <c r="H1771" s="869" t="s">
        <v>10454</v>
      </c>
      <c r="I1771" s="869" t="s">
        <v>3217</v>
      </c>
      <c r="K1771" s="869" t="s">
        <v>265</v>
      </c>
      <c r="L1771" s="869" t="s">
        <v>646</v>
      </c>
      <c r="M1771" s="869" t="s">
        <v>10434</v>
      </c>
    </row>
    <row r="1772" spans="1:13" s="870" customFormat="1">
      <c r="A1772" s="869" t="s">
        <v>647</v>
      </c>
      <c r="B1772" s="869" t="s">
        <v>648</v>
      </c>
      <c r="C1772" s="990" t="s">
        <v>9900</v>
      </c>
      <c r="E1772" s="869" t="s">
        <v>10039</v>
      </c>
      <c r="F1772" s="869"/>
      <c r="G1772" s="869" t="s">
        <v>642</v>
      </c>
      <c r="H1772" s="869" t="s">
        <v>10454</v>
      </c>
      <c r="I1772" s="869" t="s">
        <v>3217</v>
      </c>
      <c r="K1772" s="869" t="s">
        <v>265</v>
      </c>
      <c r="L1772" s="869" t="s">
        <v>646</v>
      </c>
      <c r="M1772" s="869" t="s">
        <v>10434</v>
      </c>
    </row>
    <row r="1773" spans="1:13" s="870" customFormat="1">
      <c r="A1773" s="869" t="s">
        <v>647</v>
      </c>
      <c r="B1773" s="869" t="s">
        <v>648</v>
      </c>
      <c r="C1773" s="990" t="s">
        <v>9900</v>
      </c>
      <c r="E1773" s="869" t="s">
        <v>10040</v>
      </c>
      <c r="F1773" s="869"/>
      <c r="G1773" s="869" t="s">
        <v>642</v>
      </c>
      <c r="H1773" s="869" t="s">
        <v>10454</v>
      </c>
      <c r="I1773" s="869" t="s">
        <v>3217</v>
      </c>
      <c r="K1773" s="869" t="s">
        <v>265</v>
      </c>
      <c r="L1773" s="869" t="s">
        <v>646</v>
      </c>
      <c r="M1773" s="869" t="s">
        <v>10434</v>
      </c>
    </row>
    <row r="1774" spans="1:13" s="870" customFormat="1">
      <c r="A1774" s="869" t="s">
        <v>647</v>
      </c>
      <c r="B1774" s="869" t="s">
        <v>648</v>
      </c>
      <c r="C1774" s="990" t="s">
        <v>9900</v>
      </c>
      <c r="E1774" s="869" t="s">
        <v>10041</v>
      </c>
      <c r="F1774" s="869"/>
      <c r="G1774" s="869" t="s">
        <v>642</v>
      </c>
      <c r="H1774" s="869" t="s">
        <v>10454</v>
      </c>
      <c r="I1774" s="869" t="s">
        <v>3217</v>
      </c>
      <c r="K1774" s="869" t="s">
        <v>265</v>
      </c>
      <c r="L1774" s="869" t="s">
        <v>646</v>
      </c>
      <c r="M1774" s="869" t="s">
        <v>10434</v>
      </c>
    </row>
    <row r="1775" spans="1:13" s="870" customFormat="1">
      <c r="A1775" s="869" t="s">
        <v>647</v>
      </c>
      <c r="B1775" s="869" t="s">
        <v>648</v>
      </c>
      <c r="C1775" s="990" t="s">
        <v>9900</v>
      </c>
      <c r="E1775" s="869" t="s">
        <v>10042</v>
      </c>
      <c r="F1775" s="869"/>
      <c r="G1775" s="869" t="s">
        <v>642</v>
      </c>
      <c r="H1775" s="869" t="s">
        <v>10454</v>
      </c>
      <c r="I1775" s="869" t="s">
        <v>3217</v>
      </c>
      <c r="K1775" s="869" t="s">
        <v>265</v>
      </c>
      <c r="L1775" s="869" t="s">
        <v>646</v>
      </c>
      <c r="M1775" s="869" t="s">
        <v>10434</v>
      </c>
    </row>
    <row r="1776" spans="1:13" s="870" customFormat="1">
      <c r="A1776" s="869" t="s">
        <v>647</v>
      </c>
      <c r="B1776" s="869" t="s">
        <v>648</v>
      </c>
      <c r="C1776" s="990" t="s">
        <v>9900</v>
      </c>
      <c r="E1776" s="869" t="s">
        <v>10043</v>
      </c>
      <c r="F1776" s="869"/>
      <c r="G1776" s="869" t="s">
        <v>642</v>
      </c>
      <c r="H1776" s="869" t="s">
        <v>10454</v>
      </c>
      <c r="I1776" s="869" t="s">
        <v>3217</v>
      </c>
      <c r="K1776" s="869" t="s">
        <v>265</v>
      </c>
      <c r="L1776" s="869" t="s">
        <v>646</v>
      </c>
      <c r="M1776" s="869" t="s">
        <v>10434</v>
      </c>
    </row>
    <row r="1777" spans="1:13" s="870" customFormat="1">
      <c r="A1777" s="869" t="s">
        <v>647</v>
      </c>
      <c r="B1777" s="869" t="s">
        <v>648</v>
      </c>
      <c r="C1777" s="990" t="s">
        <v>9900</v>
      </c>
      <c r="E1777" s="869" t="s">
        <v>10044</v>
      </c>
      <c r="F1777" s="869"/>
      <c r="G1777" s="869" t="s">
        <v>642</v>
      </c>
      <c r="H1777" s="869" t="s">
        <v>10454</v>
      </c>
      <c r="I1777" s="869" t="s">
        <v>3217</v>
      </c>
      <c r="K1777" s="869" t="s">
        <v>265</v>
      </c>
      <c r="L1777" s="869" t="s">
        <v>646</v>
      </c>
      <c r="M1777" s="869" t="s">
        <v>10434</v>
      </c>
    </row>
    <row r="1778" spans="1:13" s="870" customFormat="1">
      <c r="A1778" s="869" t="s">
        <v>647</v>
      </c>
      <c r="B1778" s="869" t="s">
        <v>648</v>
      </c>
      <c r="C1778" s="990" t="s">
        <v>9900</v>
      </c>
      <c r="E1778" s="869" t="s">
        <v>10045</v>
      </c>
      <c r="F1778" s="869"/>
      <c r="G1778" s="869" t="s">
        <v>642</v>
      </c>
      <c r="H1778" s="869" t="s">
        <v>10454</v>
      </c>
      <c r="I1778" s="869" t="s">
        <v>3217</v>
      </c>
      <c r="K1778" s="869" t="s">
        <v>265</v>
      </c>
      <c r="L1778" s="869" t="s">
        <v>646</v>
      </c>
      <c r="M1778" s="869" t="s">
        <v>10434</v>
      </c>
    </row>
    <row r="1779" spans="1:13" s="870" customFormat="1">
      <c r="A1779" s="869" t="s">
        <v>647</v>
      </c>
      <c r="B1779" s="869" t="s">
        <v>648</v>
      </c>
      <c r="C1779" s="990" t="s">
        <v>9900</v>
      </c>
      <c r="E1779" s="869" t="s">
        <v>10046</v>
      </c>
      <c r="F1779" s="869"/>
      <c r="G1779" s="869" t="s">
        <v>642</v>
      </c>
      <c r="H1779" s="869" t="s">
        <v>10454</v>
      </c>
      <c r="I1779" s="869" t="s">
        <v>3217</v>
      </c>
      <c r="K1779" s="869" t="s">
        <v>265</v>
      </c>
      <c r="L1779" s="869" t="s">
        <v>646</v>
      </c>
      <c r="M1779" s="869" t="s">
        <v>10434</v>
      </c>
    </row>
    <row r="1780" spans="1:13" s="870" customFormat="1">
      <c r="A1780" s="869" t="s">
        <v>647</v>
      </c>
      <c r="B1780" s="869" t="s">
        <v>648</v>
      </c>
      <c r="C1780" s="990" t="s">
        <v>9900</v>
      </c>
      <c r="E1780" s="869" t="s">
        <v>10047</v>
      </c>
      <c r="F1780" s="869"/>
      <c r="G1780" s="869" t="s">
        <v>642</v>
      </c>
      <c r="H1780" s="869" t="s">
        <v>10454</v>
      </c>
      <c r="I1780" s="869" t="s">
        <v>3217</v>
      </c>
      <c r="K1780" s="869" t="s">
        <v>265</v>
      </c>
      <c r="L1780" s="869" t="s">
        <v>646</v>
      </c>
      <c r="M1780" s="869" t="s">
        <v>10434</v>
      </c>
    </row>
    <row r="1781" spans="1:13" s="870" customFormat="1">
      <c r="A1781" s="869" t="s">
        <v>647</v>
      </c>
      <c r="B1781" s="869" t="s">
        <v>648</v>
      </c>
      <c r="C1781" s="990" t="s">
        <v>9900</v>
      </c>
      <c r="E1781" s="869" t="s">
        <v>10048</v>
      </c>
      <c r="F1781" s="869"/>
      <c r="G1781" s="869" t="s">
        <v>642</v>
      </c>
      <c r="H1781" s="869" t="s">
        <v>10454</v>
      </c>
      <c r="I1781" s="869" t="s">
        <v>3217</v>
      </c>
      <c r="K1781" s="869" t="s">
        <v>265</v>
      </c>
      <c r="L1781" s="869" t="s">
        <v>646</v>
      </c>
      <c r="M1781" s="869" t="s">
        <v>10434</v>
      </c>
    </row>
    <row r="1782" spans="1:13" s="870" customFormat="1">
      <c r="A1782" s="869" t="s">
        <v>647</v>
      </c>
      <c r="B1782" s="869" t="s">
        <v>648</v>
      </c>
      <c r="C1782" s="990" t="s">
        <v>9900</v>
      </c>
      <c r="E1782" s="869" t="s">
        <v>10049</v>
      </c>
      <c r="F1782" s="869"/>
      <c r="G1782" s="869" t="s">
        <v>642</v>
      </c>
      <c r="H1782" s="869" t="s">
        <v>10454</v>
      </c>
      <c r="I1782" s="869" t="s">
        <v>3217</v>
      </c>
      <c r="K1782" s="869" t="s">
        <v>265</v>
      </c>
      <c r="L1782" s="869" t="s">
        <v>646</v>
      </c>
      <c r="M1782" s="869" t="s">
        <v>10434</v>
      </c>
    </row>
    <row r="1783" spans="1:13" s="866" customFormat="1">
      <c r="A1783" s="865" t="s">
        <v>637</v>
      </c>
      <c r="B1783" s="865" t="s">
        <v>638</v>
      </c>
      <c r="C1783" s="874" t="s">
        <v>9905</v>
      </c>
      <c r="E1783" s="865" t="s">
        <v>10053</v>
      </c>
      <c r="F1783" s="865" t="s">
        <v>9905</v>
      </c>
      <c r="G1783" s="865" t="s">
        <v>642</v>
      </c>
      <c r="H1783" s="865" t="s">
        <v>10455</v>
      </c>
      <c r="I1783" s="865" t="s">
        <v>3217</v>
      </c>
      <c r="K1783" s="865" t="s">
        <v>265</v>
      </c>
      <c r="L1783" s="865" t="s">
        <v>646</v>
      </c>
      <c r="M1783" s="865" t="s">
        <v>10434</v>
      </c>
    </row>
    <row r="1784" spans="1:13" s="870" customFormat="1">
      <c r="A1784" s="869" t="s">
        <v>647</v>
      </c>
      <c r="B1784" s="869" t="s">
        <v>648</v>
      </c>
      <c r="C1784" s="990" t="s">
        <v>9905</v>
      </c>
      <c r="E1784" s="869" t="s">
        <v>10051</v>
      </c>
      <c r="F1784" s="869"/>
      <c r="G1784" s="869" t="s">
        <v>642</v>
      </c>
      <c r="H1784" s="869" t="s">
        <v>10455</v>
      </c>
      <c r="I1784" s="869" t="s">
        <v>3217</v>
      </c>
      <c r="K1784" s="869" t="s">
        <v>265</v>
      </c>
      <c r="L1784" s="869" t="s">
        <v>646</v>
      </c>
      <c r="M1784" s="869" t="s">
        <v>10434</v>
      </c>
    </row>
    <row r="1785" spans="1:13" s="870" customFormat="1">
      <c r="A1785" s="869" t="s">
        <v>647</v>
      </c>
      <c r="B1785" s="869" t="s">
        <v>648</v>
      </c>
      <c r="C1785" s="990" t="s">
        <v>9905</v>
      </c>
      <c r="E1785" s="869" t="s">
        <v>10052</v>
      </c>
      <c r="F1785" s="869"/>
      <c r="G1785" s="869" t="s">
        <v>642</v>
      </c>
      <c r="H1785" s="869" t="s">
        <v>10455</v>
      </c>
      <c r="I1785" s="869" t="s">
        <v>3217</v>
      </c>
      <c r="K1785" s="869" t="s">
        <v>265</v>
      </c>
      <c r="L1785" s="869" t="s">
        <v>646</v>
      </c>
      <c r="M1785" s="869" t="s">
        <v>10434</v>
      </c>
    </row>
    <row r="1786" spans="1:13" s="870" customFormat="1">
      <c r="A1786" s="869" t="s">
        <v>647</v>
      </c>
      <c r="B1786" s="869" t="s">
        <v>648</v>
      </c>
      <c r="C1786" s="990" t="s">
        <v>9905</v>
      </c>
      <c r="E1786" s="869" t="s">
        <v>10054</v>
      </c>
      <c r="F1786" s="869"/>
      <c r="G1786" s="869" t="s">
        <v>642</v>
      </c>
      <c r="H1786" s="869" t="s">
        <v>10455</v>
      </c>
      <c r="I1786" s="869" t="s">
        <v>3217</v>
      </c>
      <c r="K1786" s="869" t="s">
        <v>265</v>
      </c>
      <c r="L1786" s="869" t="s">
        <v>646</v>
      </c>
      <c r="M1786" s="869" t="s">
        <v>10434</v>
      </c>
    </row>
    <row r="1787" spans="1:13" s="870" customFormat="1">
      <c r="A1787" s="869" t="s">
        <v>647</v>
      </c>
      <c r="B1787" s="869" t="s">
        <v>648</v>
      </c>
      <c r="C1787" s="990" t="s">
        <v>9905</v>
      </c>
      <c r="E1787" s="869" t="s">
        <v>10055</v>
      </c>
      <c r="F1787" s="869"/>
      <c r="G1787" s="869" t="s">
        <v>642</v>
      </c>
      <c r="H1787" s="869" t="s">
        <v>10455</v>
      </c>
      <c r="I1787" s="869" t="s">
        <v>3217</v>
      </c>
      <c r="K1787" s="869" t="s">
        <v>265</v>
      </c>
      <c r="L1787" s="869" t="s">
        <v>646</v>
      </c>
      <c r="M1787" s="869" t="s">
        <v>10434</v>
      </c>
    </row>
    <row r="1788" spans="1:13" s="870" customFormat="1">
      <c r="A1788" s="869" t="s">
        <v>647</v>
      </c>
      <c r="B1788" s="869" t="s">
        <v>648</v>
      </c>
      <c r="C1788" s="990" t="s">
        <v>9905</v>
      </c>
      <c r="E1788" s="869" t="s">
        <v>10056</v>
      </c>
      <c r="F1788" s="869"/>
      <c r="G1788" s="869" t="s">
        <v>642</v>
      </c>
      <c r="H1788" s="869" t="s">
        <v>10455</v>
      </c>
      <c r="I1788" s="869" t="s">
        <v>3217</v>
      </c>
      <c r="K1788" s="869" t="s">
        <v>265</v>
      </c>
      <c r="L1788" s="869" t="s">
        <v>646</v>
      </c>
      <c r="M1788" s="869" t="s">
        <v>10434</v>
      </c>
    </row>
    <row r="1789" spans="1:13" s="870" customFormat="1">
      <c r="A1789" s="869" t="s">
        <v>647</v>
      </c>
      <c r="B1789" s="869" t="s">
        <v>648</v>
      </c>
      <c r="C1789" s="990" t="s">
        <v>9905</v>
      </c>
      <c r="E1789" s="869" t="s">
        <v>10057</v>
      </c>
      <c r="F1789" s="869"/>
      <c r="G1789" s="869" t="s">
        <v>642</v>
      </c>
      <c r="H1789" s="869" t="s">
        <v>10455</v>
      </c>
      <c r="I1789" s="869" t="s">
        <v>3217</v>
      </c>
      <c r="K1789" s="869" t="s">
        <v>265</v>
      </c>
      <c r="L1789" s="869" t="s">
        <v>646</v>
      </c>
      <c r="M1789" s="869" t="s">
        <v>10434</v>
      </c>
    </row>
    <row r="1790" spans="1:13" s="870" customFormat="1">
      <c r="A1790" s="869" t="s">
        <v>647</v>
      </c>
      <c r="B1790" s="869" t="s">
        <v>648</v>
      </c>
      <c r="C1790" s="990" t="s">
        <v>9905</v>
      </c>
      <c r="E1790" s="869" t="s">
        <v>10058</v>
      </c>
      <c r="F1790" s="869"/>
      <c r="G1790" s="869" t="s">
        <v>642</v>
      </c>
      <c r="H1790" s="869" t="s">
        <v>10455</v>
      </c>
      <c r="I1790" s="869" t="s">
        <v>3217</v>
      </c>
      <c r="K1790" s="869" t="s">
        <v>265</v>
      </c>
      <c r="L1790" s="869" t="s">
        <v>646</v>
      </c>
      <c r="M1790" s="869" t="s">
        <v>10434</v>
      </c>
    </row>
    <row r="1791" spans="1:13" s="870" customFormat="1">
      <c r="A1791" s="869" t="s">
        <v>647</v>
      </c>
      <c r="B1791" s="869" t="s">
        <v>648</v>
      </c>
      <c r="C1791" s="990" t="s">
        <v>9905</v>
      </c>
      <c r="E1791" s="869" t="s">
        <v>10059</v>
      </c>
      <c r="F1791" s="869"/>
      <c r="G1791" s="869" t="s">
        <v>642</v>
      </c>
      <c r="H1791" s="869" t="s">
        <v>10455</v>
      </c>
      <c r="I1791" s="869" t="s">
        <v>3217</v>
      </c>
      <c r="K1791" s="869" t="s">
        <v>265</v>
      </c>
      <c r="L1791" s="869" t="s">
        <v>646</v>
      </c>
      <c r="M1791" s="869" t="s">
        <v>10434</v>
      </c>
    </row>
    <row r="1792" spans="1:13" s="870" customFormat="1">
      <c r="A1792" s="869" t="s">
        <v>647</v>
      </c>
      <c r="B1792" s="869" t="s">
        <v>648</v>
      </c>
      <c r="C1792" s="990" t="s">
        <v>9905</v>
      </c>
      <c r="E1792" s="869" t="s">
        <v>10060</v>
      </c>
      <c r="F1792" s="869"/>
      <c r="G1792" s="869" t="s">
        <v>642</v>
      </c>
      <c r="H1792" s="869" t="s">
        <v>10455</v>
      </c>
      <c r="I1792" s="869" t="s">
        <v>3217</v>
      </c>
      <c r="K1792" s="869" t="s">
        <v>265</v>
      </c>
      <c r="L1792" s="869" t="s">
        <v>646</v>
      </c>
      <c r="M1792" s="869" t="s">
        <v>10434</v>
      </c>
    </row>
    <row r="1793" spans="1:1024 1030:2044 2050:4096 4102:5116 5122:7168 7174:8188 8194:10240 10246:11260 11266:13312 13318:14332 14338:16382" s="870" customFormat="1">
      <c r="A1793" s="869" t="s">
        <v>647</v>
      </c>
      <c r="B1793" s="869" t="s">
        <v>648</v>
      </c>
      <c r="C1793" s="990" t="s">
        <v>9905</v>
      </c>
      <c r="E1793" s="869" t="s">
        <v>10061</v>
      </c>
      <c r="F1793" s="869"/>
      <c r="G1793" s="869" t="s">
        <v>642</v>
      </c>
      <c r="H1793" s="869" t="s">
        <v>10455</v>
      </c>
      <c r="I1793" s="869" t="s">
        <v>3217</v>
      </c>
      <c r="K1793" s="869" t="s">
        <v>265</v>
      </c>
      <c r="L1793" s="869" t="s">
        <v>646</v>
      </c>
      <c r="M1793" s="869" t="s">
        <v>10434</v>
      </c>
    </row>
    <row r="1794" spans="1:1024 1030:2044 2050:4096 4102:5116 5122:7168 7174:8188 8194:10240 10246:11260 11266:13312 13318:14332 14338:16382" s="870" customFormat="1">
      <c r="A1794" s="869" t="s">
        <v>647</v>
      </c>
      <c r="B1794" s="869" t="s">
        <v>648</v>
      </c>
      <c r="C1794" s="990" t="s">
        <v>9905</v>
      </c>
      <c r="E1794" s="869" t="s">
        <v>10062</v>
      </c>
      <c r="F1794" s="869"/>
      <c r="G1794" s="869" t="s">
        <v>642</v>
      </c>
      <c r="H1794" s="869" t="s">
        <v>10455</v>
      </c>
      <c r="I1794" s="869" t="s">
        <v>3217</v>
      </c>
      <c r="K1794" s="869" t="s">
        <v>265</v>
      </c>
      <c r="L1794" s="869" t="s">
        <v>646</v>
      </c>
      <c r="M1794" s="869" t="s">
        <v>10434</v>
      </c>
    </row>
    <row r="1795" spans="1:1024 1030:2044 2050:4096 4102:5116 5122:7168 7174:8188 8194:10240 10246:11260 11266:13312 13318:14332 14338:16382" s="870" customFormat="1">
      <c r="A1795" s="869" t="s">
        <v>647</v>
      </c>
      <c r="B1795" s="869" t="s">
        <v>648</v>
      </c>
      <c r="C1795" s="990" t="s">
        <v>9905</v>
      </c>
      <c r="E1795" s="869" t="s">
        <v>10063</v>
      </c>
      <c r="F1795" s="869"/>
      <c r="G1795" s="869" t="s">
        <v>642</v>
      </c>
      <c r="H1795" s="869" t="s">
        <v>10455</v>
      </c>
      <c r="I1795" s="869" t="s">
        <v>3217</v>
      </c>
      <c r="K1795" s="869" t="s">
        <v>265</v>
      </c>
      <c r="L1795" s="869" t="s">
        <v>646</v>
      </c>
      <c r="M1795" s="869" t="s">
        <v>10434</v>
      </c>
    </row>
    <row r="1796" spans="1:1024 1030:2044 2050:4096 4102:5116 5122:7168 7174:8188 8194:10240 10246:11260 11266:13312 13318:14332 14338:16382" s="866" customFormat="1">
      <c r="A1796" s="865" t="s">
        <v>637</v>
      </c>
      <c r="B1796" s="865" t="s">
        <v>638</v>
      </c>
      <c r="C1796" s="874" t="s">
        <v>10202</v>
      </c>
      <c r="E1796" s="865" t="s">
        <v>10274</v>
      </c>
      <c r="F1796" s="865" t="s">
        <v>10456</v>
      </c>
      <c r="G1796" s="865" t="s">
        <v>642</v>
      </c>
      <c r="H1796" s="865" t="s">
        <v>10457</v>
      </c>
      <c r="I1796" s="865" t="s">
        <v>3217</v>
      </c>
      <c r="K1796" s="865" t="s">
        <v>265</v>
      </c>
      <c r="L1796" s="865" t="s">
        <v>646</v>
      </c>
      <c r="M1796" s="865" t="s">
        <v>10434</v>
      </c>
      <c r="N1796" s="874"/>
      <c r="P1796" s="865"/>
      <c r="V1796" s="865"/>
      <c r="W1796" s="875"/>
      <c r="X1796" s="876"/>
      <c r="Y1796" s="865"/>
      <c r="Z1796" s="874"/>
      <c r="AB1796" s="865"/>
      <c r="AH1796" s="865"/>
      <c r="AI1796" s="875"/>
      <c r="AJ1796" s="876"/>
      <c r="AK1796" s="865"/>
      <c r="AL1796" s="874"/>
      <c r="AN1796" s="865"/>
      <c r="AT1796" s="865"/>
      <c r="AU1796" s="875"/>
      <c r="AV1796" s="876"/>
      <c r="AW1796" s="865"/>
      <c r="AX1796" s="874"/>
      <c r="AZ1796" s="865"/>
      <c r="BF1796" s="865"/>
      <c r="BG1796" s="875"/>
      <c r="BH1796" s="876"/>
      <c r="BI1796" s="865"/>
      <c r="BJ1796" s="874"/>
      <c r="BL1796" s="865"/>
      <c r="BR1796" s="865"/>
      <c r="BS1796" s="875"/>
      <c r="BT1796" s="876"/>
      <c r="BU1796" s="865"/>
      <c r="BV1796" s="874"/>
      <c r="BX1796" s="865"/>
      <c r="CD1796" s="865"/>
      <c r="CE1796" s="875"/>
      <c r="CF1796" s="876"/>
      <c r="CG1796" s="865"/>
      <c r="CH1796" s="874"/>
      <c r="CJ1796" s="865"/>
      <c r="CP1796" s="865"/>
      <c r="CQ1796" s="875"/>
      <c r="CR1796" s="876"/>
      <c r="CS1796" s="865"/>
      <c r="CT1796" s="874"/>
      <c r="CV1796" s="865"/>
      <c r="DB1796" s="865"/>
      <c r="DC1796" s="875"/>
      <c r="DD1796" s="876"/>
      <c r="DE1796" s="865"/>
      <c r="DF1796" s="874"/>
      <c r="DH1796" s="865"/>
      <c r="DN1796" s="865"/>
      <c r="DO1796" s="875"/>
      <c r="DP1796" s="876"/>
      <c r="DQ1796" s="865"/>
      <c r="DR1796" s="874"/>
      <c r="DT1796" s="865"/>
      <c r="DZ1796" s="865"/>
      <c r="EA1796" s="875"/>
      <c r="EB1796" s="876"/>
      <c r="EC1796" s="865"/>
      <c r="ED1796" s="874"/>
      <c r="EF1796" s="865"/>
      <c r="EL1796" s="865"/>
      <c r="EM1796" s="875"/>
      <c r="EN1796" s="876"/>
      <c r="EO1796" s="865"/>
      <c r="EP1796" s="874"/>
      <c r="ER1796" s="865"/>
      <c r="EX1796" s="865"/>
      <c r="EY1796" s="875"/>
      <c r="EZ1796" s="876"/>
      <c r="FA1796" s="865"/>
      <c r="FB1796" s="874"/>
      <c r="FD1796" s="865"/>
      <c r="FJ1796" s="865"/>
      <c r="FK1796" s="875"/>
      <c r="FL1796" s="876"/>
      <c r="FM1796" s="865"/>
      <c r="FN1796" s="874"/>
      <c r="FP1796" s="865"/>
      <c r="FV1796" s="865"/>
      <c r="FW1796" s="875"/>
      <c r="FX1796" s="876"/>
      <c r="FY1796" s="865"/>
      <c r="FZ1796" s="874"/>
      <c r="GB1796" s="865"/>
      <c r="GH1796" s="865"/>
      <c r="GI1796" s="875"/>
      <c r="GJ1796" s="876"/>
      <c r="GK1796" s="865"/>
      <c r="GL1796" s="874"/>
      <c r="GN1796" s="865"/>
      <c r="GT1796" s="865"/>
      <c r="GU1796" s="875"/>
      <c r="GV1796" s="876"/>
      <c r="GW1796" s="865"/>
      <c r="GX1796" s="874"/>
      <c r="GZ1796" s="865"/>
      <c r="HF1796" s="865"/>
      <c r="HG1796" s="875"/>
      <c r="HH1796" s="876"/>
      <c r="HI1796" s="865"/>
      <c r="HJ1796" s="874"/>
      <c r="HL1796" s="865"/>
      <c r="HR1796" s="865"/>
      <c r="HS1796" s="875"/>
      <c r="HT1796" s="876"/>
      <c r="HU1796" s="865"/>
      <c r="HV1796" s="874"/>
      <c r="HX1796" s="865"/>
      <c r="ID1796" s="865"/>
      <c r="IE1796" s="875"/>
      <c r="IF1796" s="876"/>
      <c r="IG1796" s="865"/>
      <c r="IH1796" s="874"/>
      <c r="IJ1796" s="865"/>
      <c r="IP1796" s="865"/>
      <c r="IQ1796" s="875"/>
      <c r="IR1796" s="876"/>
      <c r="IS1796" s="865"/>
      <c r="IT1796" s="874"/>
      <c r="IV1796" s="865"/>
      <c r="JB1796" s="865"/>
      <c r="JC1796" s="875"/>
      <c r="JD1796" s="876"/>
      <c r="JE1796" s="865"/>
      <c r="JF1796" s="874"/>
      <c r="JH1796" s="865"/>
      <c r="JN1796" s="865"/>
      <c r="JO1796" s="875"/>
      <c r="JP1796" s="876"/>
      <c r="JQ1796" s="865"/>
      <c r="JR1796" s="874"/>
      <c r="JT1796" s="865"/>
      <c r="JZ1796" s="865"/>
      <c r="KA1796" s="875"/>
      <c r="KB1796" s="876"/>
      <c r="KC1796" s="865"/>
      <c r="KD1796" s="874"/>
      <c r="KF1796" s="865"/>
      <c r="KL1796" s="865"/>
      <c r="KM1796" s="875"/>
      <c r="KN1796" s="876"/>
      <c r="KO1796" s="865"/>
      <c r="KP1796" s="874"/>
      <c r="KR1796" s="865"/>
      <c r="KX1796" s="865"/>
      <c r="KY1796" s="875"/>
      <c r="KZ1796" s="876"/>
      <c r="LA1796" s="865"/>
      <c r="LB1796" s="874"/>
      <c r="LD1796" s="865"/>
      <c r="LJ1796" s="865"/>
      <c r="LK1796" s="875"/>
      <c r="LL1796" s="876"/>
      <c r="LM1796" s="865"/>
      <c r="LN1796" s="874"/>
      <c r="LP1796" s="865"/>
      <c r="LV1796" s="865"/>
      <c r="LW1796" s="875"/>
      <c r="LX1796" s="876"/>
      <c r="LY1796" s="865"/>
      <c r="LZ1796" s="874"/>
      <c r="MB1796" s="865"/>
      <c r="MH1796" s="865"/>
      <c r="MI1796" s="875"/>
      <c r="MJ1796" s="876"/>
      <c r="MK1796" s="865"/>
      <c r="ML1796" s="874"/>
      <c r="MN1796" s="865"/>
      <c r="MT1796" s="865"/>
      <c r="MU1796" s="875"/>
      <c r="MV1796" s="876"/>
      <c r="MW1796" s="865"/>
      <c r="MX1796" s="874"/>
      <c r="MZ1796" s="865"/>
      <c r="NF1796" s="865"/>
      <c r="NG1796" s="875"/>
      <c r="NH1796" s="876"/>
      <c r="NI1796" s="865"/>
      <c r="NJ1796" s="874"/>
      <c r="NL1796" s="865"/>
      <c r="NR1796" s="865"/>
      <c r="NS1796" s="875"/>
      <c r="NT1796" s="876"/>
      <c r="NU1796" s="865"/>
      <c r="NV1796" s="874"/>
      <c r="NX1796" s="865"/>
      <c r="OD1796" s="865"/>
      <c r="OE1796" s="875"/>
      <c r="OF1796" s="876"/>
      <c r="OG1796" s="865"/>
      <c r="OH1796" s="874"/>
      <c r="OJ1796" s="865"/>
      <c r="OP1796" s="865"/>
      <c r="OQ1796" s="875"/>
      <c r="OR1796" s="876"/>
      <c r="OS1796" s="865"/>
      <c r="OT1796" s="874"/>
      <c r="OV1796" s="865"/>
      <c r="PB1796" s="865"/>
      <c r="PC1796" s="875"/>
      <c r="PD1796" s="876"/>
      <c r="PE1796" s="865"/>
      <c r="PF1796" s="874"/>
      <c r="PH1796" s="865"/>
      <c r="PN1796" s="865"/>
      <c r="PO1796" s="875"/>
      <c r="PP1796" s="876"/>
      <c r="PQ1796" s="865"/>
      <c r="PR1796" s="874"/>
      <c r="PT1796" s="865"/>
      <c r="PZ1796" s="865"/>
      <c r="QA1796" s="875"/>
      <c r="QB1796" s="876"/>
      <c r="QC1796" s="865"/>
      <c r="QD1796" s="874"/>
      <c r="QF1796" s="865"/>
      <c r="QL1796" s="865"/>
      <c r="QM1796" s="875"/>
      <c r="QN1796" s="876"/>
      <c r="QO1796" s="865"/>
      <c r="QP1796" s="874"/>
      <c r="QR1796" s="865"/>
      <c r="QX1796" s="865"/>
      <c r="QY1796" s="875"/>
      <c r="QZ1796" s="876"/>
      <c r="RA1796" s="865"/>
      <c r="RB1796" s="874"/>
      <c r="RD1796" s="865"/>
      <c r="RJ1796" s="865"/>
      <c r="RK1796" s="875"/>
      <c r="RL1796" s="876"/>
      <c r="RM1796" s="865"/>
      <c r="RN1796" s="874"/>
      <c r="RP1796" s="865"/>
      <c r="RV1796" s="865"/>
      <c r="RW1796" s="875"/>
      <c r="RX1796" s="876"/>
      <c r="RY1796" s="865"/>
      <c r="RZ1796" s="874"/>
      <c r="SB1796" s="865"/>
      <c r="SH1796" s="865"/>
      <c r="SI1796" s="875"/>
      <c r="SJ1796" s="876"/>
      <c r="SK1796" s="865"/>
      <c r="SL1796" s="874"/>
      <c r="SN1796" s="865"/>
      <c r="ST1796" s="865"/>
      <c r="SU1796" s="875"/>
      <c r="SV1796" s="876"/>
      <c r="SW1796" s="865"/>
      <c r="SX1796" s="874"/>
      <c r="SZ1796" s="865"/>
      <c r="TF1796" s="865"/>
      <c r="TG1796" s="875"/>
      <c r="TH1796" s="876"/>
      <c r="TI1796" s="865"/>
      <c r="TJ1796" s="874"/>
      <c r="TL1796" s="865"/>
      <c r="TR1796" s="865"/>
      <c r="TS1796" s="875"/>
      <c r="TT1796" s="876"/>
      <c r="TU1796" s="865"/>
      <c r="TV1796" s="874"/>
      <c r="TX1796" s="865"/>
      <c r="UD1796" s="865"/>
      <c r="UE1796" s="875"/>
      <c r="UF1796" s="876"/>
      <c r="UG1796" s="865"/>
      <c r="UH1796" s="874"/>
      <c r="UJ1796" s="865"/>
      <c r="UP1796" s="865"/>
      <c r="UQ1796" s="875"/>
      <c r="UR1796" s="876"/>
      <c r="US1796" s="865"/>
      <c r="UT1796" s="874"/>
      <c r="UV1796" s="865"/>
      <c r="VB1796" s="865"/>
      <c r="VC1796" s="875"/>
      <c r="VD1796" s="876"/>
      <c r="VE1796" s="865"/>
      <c r="VF1796" s="874"/>
      <c r="VH1796" s="865"/>
      <c r="VN1796" s="865"/>
      <c r="VO1796" s="875"/>
      <c r="VP1796" s="876"/>
      <c r="VQ1796" s="865"/>
      <c r="VR1796" s="874"/>
      <c r="VT1796" s="865"/>
      <c r="VZ1796" s="865"/>
      <c r="WA1796" s="875"/>
      <c r="WB1796" s="876"/>
      <c r="WC1796" s="865"/>
      <c r="WD1796" s="874"/>
      <c r="WF1796" s="865"/>
      <c r="WL1796" s="865"/>
      <c r="WM1796" s="875"/>
      <c r="WN1796" s="876"/>
      <c r="WO1796" s="865"/>
      <c r="WP1796" s="874"/>
      <c r="WR1796" s="865"/>
      <c r="WX1796" s="865"/>
      <c r="WY1796" s="875"/>
      <c r="WZ1796" s="876"/>
      <c r="XA1796" s="865"/>
      <c r="XB1796" s="874"/>
      <c r="XD1796" s="865"/>
      <c r="XJ1796" s="865"/>
      <c r="XK1796" s="875"/>
      <c r="XL1796" s="876"/>
      <c r="XM1796" s="865"/>
      <c r="XN1796" s="874"/>
      <c r="XP1796" s="865"/>
      <c r="XV1796" s="865"/>
      <c r="XW1796" s="875"/>
      <c r="XX1796" s="876"/>
      <c r="XY1796" s="865"/>
      <c r="XZ1796" s="874"/>
      <c r="YB1796" s="865"/>
      <c r="YH1796" s="865"/>
      <c r="YI1796" s="875"/>
      <c r="YJ1796" s="876"/>
      <c r="YK1796" s="865"/>
      <c r="YL1796" s="874"/>
      <c r="YN1796" s="865"/>
      <c r="YT1796" s="865"/>
      <c r="YU1796" s="875"/>
      <c r="YV1796" s="876"/>
      <c r="YW1796" s="865"/>
      <c r="YX1796" s="874"/>
      <c r="YZ1796" s="865"/>
      <c r="ZF1796" s="865"/>
      <c r="ZG1796" s="875"/>
      <c r="ZH1796" s="876"/>
      <c r="ZI1796" s="865"/>
      <c r="ZJ1796" s="874"/>
      <c r="ZL1796" s="865"/>
      <c r="ZR1796" s="865"/>
      <c r="ZS1796" s="875"/>
      <c r="ZT1796" s="876"/>
      <c r="ZU1796" s="865"/>
      <c r="ZV1796" s="874"/>
      <c r="ZX1796" s="865"/>
      <c r="AAD1796" s="865"/>
      <c r="AAE1796" s="875"/>
      <c r="AAF1796" s="876"/>
      <c r="AAG1796" s="865"/>
      <c r="AAH1796" s="874"/>
      <c r="AAJ1796" s="865"/>
      <c r="AAP1796" s="865"/>
      <c r="AAQ1796" s="875"/>
      <c r="AAR1796" s="876"/>
      <c r="AAS1796" s="865"/>
      <c r="AAT1796" s="874"/>
      <c r="AAV1796" s="865"/>
      <c r="ABB1796" s="865"/>
      <c r="ABC1796" s="875"/>
      <c r="ABD1796" s="876"/>
      <c r="ABE1796" s="865"/>
      <c r="ABF1796" s="874"/>
      <c r="ABH1796" s="865"/>
      <c r="ABN1796" s="865"/>
      <c r="ABO1796" s="875"/>
      <c r="ABP1796" s="876"/>
      <c r="ABQ1796" s="865"/>
      <c r="ABR1796" s="874"/>
      <c r="ABT1796" s="865"/>
      <c r="ABZ1796" s="865"/>
      <c r="ACA1796" s="875"/>
      <c r="ACB1796" s="876"/>
      <c r="ACC1796" s="865"/>
      <c r="ACD1796" s="874"/>
      <c r="ACF1796" s="865"/>
      <c r="ACL1796" s="865"/>
      <c r="ACM1796" s="875"/>
      <c r="ACN1796" s="876"/>
      <c r="ACO1796" s="865"/>
      <c r="ACP1796" s="874"/>
      <c r="ACR1796" s="865"/>
      <c r="ACX1796" s="865"/>
      <c r="ACY1796" s="875"/>
      <c r="ACZ1796" s="876"/>
      <c r="ADA1796" s="865"/>
      <c r="ADB1796" s="874"/>
      <c r="ADD1796" s="865"/>
      <c r="ADJ1796" s="865"/>
      <c r="ADK1796" s="875"/>
      <c r="ADL1796" s="876"/>
      <c r="ADM1796" s="865"/>
      <c r="ADN1796" s="874"/>
      <c r="ADP1796" s="865"/>
      <c r="ADV1796" s="865"/>
      <c r="ADW1796" s="875"/>
      <c r="ADX1796" s="876"/>
      <c r="ADY1796" s="865"/>
      <c r="ADZ1796" s="874"/>
      <c r="AEB1796" s="865"/>
      <c r="AEH1796" s="865"/>
      <c r="AEI1796" s="875"/>
      <c r="AEJ1796" s="876"/>
      <c r="AEK1796" s="865"/>
      <c r="AEL1796" s="874"/>
      <c r="AEN1796" s="865"/>
      <c r="AET1796" s="865"/>
      <c r="AEU1796" s="875"/>
      <c r="AEV1796" s="876"/>
      <c r="AEW1796" s="865"/>
      <c r="AEX1796" s="874"/>
      <c r="AEZ1796" s="865"/>
      <c r="AFF1796" s="865"/>
      <c r="AFG1796" s="875"/>
      <c r="AFH1796" s="876"/>
      <c r="AFI1796" s="865"/>
      <c r="AFJ1796" s="874"/>
      <c r="AFL1796" s="865"/>
      <c r="AFR1796" s="865"/>
      <c r="AFS1796" s="875"/>
      <c r="AFT1796" s="876"/>
      <c r="AFU1796" s="865"/>
      <c r="AFV1796" s="874"/>
      <c r="AFX1796" s="865"/>
      <c r="AGD1796" s="865"/>
      <c r="AGE1796" s="875"/>
      <c r="AGF1796" s="876"/>
      <c r="AGG1796" s="865"/>
      <c r="AGH1796" s="874"/>
      <c r="AGJ1796" s="865"/>
      <c r="AGP1796" s="865"/>
      <c r="AGQ1796" s="875"/>
      <c r="AGR1796" s="876"/>
      <c r="AGS1796" s="865"/>
      <c r="AGT1796" s="874"/>
      <c r="AGV1796" s="865"/>
      <c r="AHB1796" s="865"/>
      <c r="AHC1796" s="875"/>
      <c r="AHD1796" s="876"/>
      <c r="AHE1796" s="865"/>
      <c r="AHF1796" s="874"/>
      <c r="AHH1796" s="865"/>
      <c r="AHN1796" s="865"/>
      <c r="AHO1796" s="875"/>
      <c r="AHP1796" s="876"/>
      <c r="AHQ1796" s="865"/>
      <c r="AHR1796" s="874"/>
      <c r="AHT1796" s="865"/>
      <c r="AHZ1796" s="865"/>
      <c r="AIA1796" s="875"/>
      <c r="AIB1796" s="876"/>
      <c r="AIC1796" s="865"/>
      <c r="AID1796" s="874"/>
      <c r="AIF1796" s="865"/>
      <c r="AIL1796" s="865"/>
      <c r="AIM1796" s="875"/>
      <c r="AIN1796" s="876"/>
      <c r="AIO1796" s="865"/>
      <c r="AIP1796" s="874"/>
      <c r="AIR1796" s="865"/>
      <c r="AIX1796" s="865"/>
      <c r="AIY1796" s="875"/>
      <c r="AIZ1796" s="876"/>
      <c r="AJA1796" s="865"/>
      <c r="AJB1796" s="874"/>
      <c r="AJD1796" s="865"/>
      <c r="AJJ1796" s="865"/>
      <c r="AJK1796" s="875"/>
      <c r="AJL1796" s="876"/>
      <c r="AJM1796" s="865"/>
      <c r="AJN1796" s="874"/>
      <c r="AJP1796" s="865"/>
      <c r="AJV1796" s="865"/>
      <c r="AJW1796" s="875"/>
      <c r="AJX1796" s="876"/>
      <c r="AJY1796" s="865"/>
      <c r="AJZ1796" s="874"/>
      <c r="AKB1796" s="865"/>
      <c r="AKH1796" s="865"/>
      <c r="AKI1796" s="875"/>
      <c r="AKJ1796" s="876"/>
      <c r="AKK1796" s="865"/>
      <c r="AKL1796" s="874"/>
      <c r="AKN1796" s="865"/>
      <c r="AKT1796" s="865"/>
      <c r="AKU1796" s="875"/>
      <c r="AKV1796" s="876"/>
      <c r="AKW1796" s="865"/>
      <c r="AKX1796" s="874"/>
      <c r="AKZ1796" s="865"/>
      <c r="ALF1796" s="865"/>
      <c r="ALG1796" s="875"/>
      <c r="ALH1796" s="876"/>
      <c r="ALI1796" s="865"/>
      <c r="ALJ1796" s="874"/>
      <c r="ALL1796" s="865"/>
      <c r="ALR1796" s="865"/>
      <c r="ALS1796" s="875"/>
      <c r="ALT1796" s="876"/>
      <c r="ALU1796" s="865"/>
      <c r="ALV1796" s="874"/>
      <c r="ALX1796" s="865"/>
      <c r="AMD1796" s="865"/>
      <c r="AME1796" s="875"/>
      <c r="AMF1796" s="876"/>
      <c r="AMG1796" s="865"/>
      <c r="AMH1796" s="874"/>
      <c r="AMJ1796" s="865"/>
      <c r="AMP1796" s="865"/>
      <c r="AMQ1796" s="875"/>
      <c r="AMR1796" s="876"/>
      <c r="AMS1796" s="865"/>
      <c r="AMT1796" s="874"/>
      <c r="AMV1796" s="865"/>
      <c r="ANB1796" s="865"/>
      <c r="ANC1796" s="875"/>
      <c r="AND1796" s="876"/>
      <c r="ANE1796" s="865"/>
      <c r="ANF1796" s="874"/>
      <c r="ANH1796" s="865"/>
      <c r="ANN1796" s="865"/>
      <c r="ANO1796" s="875"/>
      <c r="ANP1796" s="876"/>
      <c r="ANQ1796" s="865"/>
      <c r="ANR1796" s="874"/>
      <c r="ANT1796" s="865"/>
      <c r="ANZ1796" s="865"/>
      <c r="AOA1796" s="875"/>
      <c r="AOB1796" s="876"/>
      <c r="AOC1796" s="865"/>
      <c r="AOD1796" s="874"/>
      <c r="AOF1796" s="865"/>
      <c r="AOL1796" s="865"/>
      <c r="AOM1796" s="875"/>
      <c r="AON1796" s="876"/>
      <c r="AOO1796" s="865"/>
      <c r="AOP1796" s="874"/>
      <c r="AOR1796" s="865"/>
      <c r="AOX1796" s="865"/>
      <c r="AOY1796" s="875"/>
      <c r="AOZ1796" s="876"/>
      <c r="APA1796" s="865"/>
      <c r="APB1796" s="874"/>
      <c r="APD1796" s="865"/>
      <c r="APJ1796" s="865"/>
      <c r="APK1796" s="875"/>
      <c r="APL1796" s="876"/>
      <c r="APM1796" s="865"/>
      <c r="APN1796" s="874"/>
      <c r="APP1796" s="865"/>
      <c r="APV1796" s="865"/>
      <c r="APW1796" s="875"/>
      <c r="APX1796" s="876"/>
      <c r="APY1796" s="865"/>
      <c r="APZ1796" s="874"/>
      <c r="AQB1796" s="865"/>
      <c r="AQH1796" s="865"/>
      <c r="AQI1796" s="875"/>
      <c r="AQJ1796" s="876"/>
      <c r="AQK1796" s="865"/>
      <c r="AQL1796" s="874"/>
      <c r="AQN1796" s="865"/>
      <c r="AQT1796" s="865"/>
      <c r="AQU1796" s="875"/>
      <c r="AQV1796" s="876"/>
      <c r="AQW1796" s="865"/>
      <c r="AQX1796" s="874"/>
      <c r="AQZ1796" s="865"/>
      <c r="ARF1796" s="865"/>
      <c r="ARG1796" s="875"/>
      <c r="ARH1796" s="876"/>
      <c r="ARI1796" s="865"/>
      <c r="ARJ1796" s="874"/>
      <c r="ARL1796" s="865"/>
      <c r="ARR1796" s="865"/>
      <c r="ARS1796" s="875"/>
      <c r="ART1796" s="876"/>
      <c r="ARU1796" s="865"/>
      <c r="ARV1796" s="874"/>
      <c r="ARX1796" s="865"/>
      <c r="ASD1796" s="865"/>
      <c r="ASE1796" s="875"/>
      <c r="ASF1796" s="876"/>
      <c r="ASG1796" s="865"/>
      <c r="ASH1796" s="874"/>
      <c r="ASJ1796" s="865"/>
      <c r="ASP1796" s="865"/>
      <c r="ASQ1796" s="875"/>
      <c r="ASR1796" s="876"/>
      <c r="ASS1796" s="865"/>
      <c r="AST1796" s="874"/>
      <c r="ASV1796" s="865"/>
      <c r="ATB1796" s="865"/>
      <c r="ATC1796" s="875"/>
      <c r="ATD1796" s="876"/>
      <c r="ATE1796" s="865"/>
      <c r="ATF1796" s="874"/>
      <c r="ATH1796" s="865"/>
      <c r="ATN1796" s="865"/>
      <c r="ATO1796" s="875"/>
      <c r="ATP1796" s="876"/>
      <c r="ATQ1796" s="865"/>
      <c r="ATR1796" s="874"/>
      <c r="ATT1796" s="865"/>
      <c r="ATZ1796" s="865"/>
      <c r="AUA1796" s="875"/>
      <c r="AUB1796" s="876"/>
      <c r="AUC1796" s="865"/>
      <c r="AUD1796" s="874"/>
      <c r="AUF1796" s="865"/>
      <c r="AUL1796" s="865"/>
      <c r="AUM1796" s="875"/>
      <c r="AUN1796" s="876"/>
      <c r="AUO1796" s="865"/>
      <c r="AUP1796" s="874"/>
      <c r="AUR1796" s="865"/>
      <c r="AUX1796" s="865"/>
      <c r="AUY1796" s="875"/>
      <c r="AUZ1796" s="876"/>
      <c r="AVA1796" s="865"/>
      <c r="AVB1796" s="874"/>
      <c r="AVD1796" s="865"/>
      <c r="AVJ1796" s="865"/>
      <c r="AVK1796" s="875"/>
      <c r="AVL1796" s="876"/>
      <c r="AVM1796" s="865"/>
      <c r="AVN1796" s="874"/>
      <c r="AVP1796" s="865"/>
      <c r="AVV1796" s="865"/>
      <c r="AVW1796" s="875"/>
      <c r="AVX1796" s="876"/>
      <c r="AVY1796" s="865"/>
      <c r="AVZ1796" s="874"/>
      <c r="AWB1796" s="865"/>
      <c r="AWH1796" s="865"/>
      <c r="AWI1796" s="875"/>
      <c r="AWJ1796" s="876"/>
      <c r="AWK1796" s="865"/>
      <c r="AWL1796" s="874"/>
      <c r="AWN1796" s="865"/>
      <c r="AWT1796" s="865"/>
      <c r="AWU1796" s="875"/>
      <c r="AWV1796" s="876"/>
      <c r="AWW1796" s="865"/>
      <c r="AWX1796" s="874"/>
      <c r="AWZ1796" s="865"/>
      <c r="AXF1796" s="865"/>
      <c r="AXG1796" s="875"/>
      <c r="AXH1796" s="876"/>
      <c r="AXI1796" s="865"/>
      <c r="AXJ1796" s="874"/>
      <c r="AXL1796" s="865"/>
      <c r="AXR1796" s="865"/>
      <c r="AXS1796" s="875"/>
      <c r="AXT1796" s="876"/>
      <c r="AXU1796" s="865"/>
      <c r="AXV1796" s="874"/>
      <c r="AXX1796" s="865"/>
      <c r="AYD1796" s="865"/>
      <c r="AYE1796" s="875"/>
      <c r="AYF1796" s="876"/>
      <c r="AYG1796" s="865"/>
      <c r="AYH1796" s="874"/>
      <c r="AYJ1796" s="865"/>
      <c r="AYP1796" s="865"/>
      <c r="AYQ1796" s="875"/>
      <c r="AYR1796" s="876"/>
      <c r="AYS1796" s="865"/>
      <c r="AYT1796" s="874"/>
      <c r="AYV1796" s="865"/>
      <c r="AZB1796" s="865"/>
      <c r="AZC1796" s="875"/>
      <c r="AZD1796" s="876"/>
      <c r="AZE1796" s="865"/>
      <c r="AZF1796" s="874"/>
      <c r="AZH1796" s="865"/>
      <c r="AZN1796" s="865"/>
      <c r="AZO1796" s="875"/>
      <c r="AZP1796" s="876"/>
      <c r="AZQ1796" s="865"/>
      <c r="AZR1796" s="874"/>
      <c r="AZT1796" s="865"/>
      <c r="AZZ1796" s="865"/>
      <c r="BAA1796" s="875"/>
      <c r="BAB1796" s="876"/>
      <c r="BAC1796" s="865"/>
      <c r="BAD1796" s="874"/>
      <c r="BAF1796" s="865"/>
      <c r="BAL1796" s="865"/>
      <c r="BAM1796" s="875"/>
      <c r="BAN1796" s="876"/>
      <c r="BAO1796" s="865"/>
      <c r="BAP1796" s="874"/>
      <c r="BAR1796" s="865"/>
      <c r="BAX1796" s="865"/>
      <c r="BAY1796" s="875"/>
      <c r="BAZ1796" s="876"/>
      <c r="BBA1796" s="865"/>
      <c r="BBB1796" s="874"/>
      <c r="BBD1796" s="865"/>
      <c r="BBJ1796" s="865"/>
      <c r="BBK1796" s="875"/>
      <c r="BBL1796" s="876"/>
      <c r="BBM1796" s="865"/>
      <c r="BBN1796" s="874"/>
      <c r="BBP1796" s="865"/>
      <c r="BBV1796" s="865"/>
      <c r="BBW1796" s="875"/>
      <c r="BBX1796" s="876"/>
      <c r="BBY1796" s="865"/>
      <c r="BBZ1796" s="874"/>
      <c r="BCB1796" s="865"/>
      <c r="BCH1796" s="865"/>
      <c r="BCI1796" s="875"/>
      <c r="BCJ1796" s="876"/>
      <c r="BCK1796" s="865"/>
      <c r="BCL1796" s="874"/>
      <c r="BCN1796" s="865"/>
      <c r="BCT1796" s="865"/>
      <c r="BCU1796" s="875"/>
      <c r="BCV1796" s="876"/>
      <c r="BCW1796" s="865"/>
      <c r="BCX1796" s="874"/>
      <c r="BCZ1796" s="865"/>
      <c r="BDF1796" s="865"/>
      <c r="BDG1796" s="875"/>
      <c r="BDH1796" s="876"/>
      <c r="BDI1796" s="865"/>
      <c r="BDJ1796" s="874"/>
      <c r="BDL1796" s="865"/>
      <c r="BDR1796" s="865"/>
      <c r="BDS1796" s="875"/>
      <c r="BDT1796" s="876"/>
      <c r="BDU1796" s="865"/>
      <c r="BDV1796" s="874"/>
      <c r="BDX1796" s="865"/>
      <c r="BED1796" s="865"/>
      <c r="BEE1796" s="875"/>
      <c r="BEF1796" s="876"/>
      <c r="BEG1796" s="865"/>
      <c r="BEH1796" s="874"/>
      <c r="BEJ1796" s="865"/>
      <c r="BEP1796" s="865"/>
      <c r="BEQ1796" s="875"/>
      <c r="BER1796" s="876"/>
      <c r="BES1796" s="865"/>
      <c r="BET1796" s="874"/>
      <c r="BEV1796" s="865"/>
      <c r="BFB1796" s="865"/>
      <c r="BFC1796" s="875"/>
      <c r="BFD1796" s="876"/>
      <c r="BFE1796" s="865"/>
      <c r="BFF1796" s="874"/>
      <c r="BFH1796" s="865"/>
      <c r="BFN1796" s="865"/>
      <c r="BFO1796" s="875"/>
      <c r="BFP1796" s="876"/>
      <c r="BFQ1796" s="865"/>
      <c r="BFR1796" s="874"/>
      <c r="BFT1796" s="865"/>
      <c r="BFZ1796" s="865"/>
      <c r="BGA1796" s="875"/>
      <c r="BGB1796" s="876"/>
      <c r="BGC1796" s="865"/>
      <c r="BGD1796" s="874"/>
      <c r="BGF1796" s="865"/>
      <c r="BGL1796" s="865"/>
      <c r="BGM1796" s="875"/>
      <c r="BGN1796" s="876"/>
      <c r="BGO1796" s="865"/>
      <c r="BGP1796" s="874"/>
      <c r="BGR1796" s="865"/>
      <c r="BGX1796" s="865"/>
      <c r="BGY1796" s="875"/>
      <c r="BGZ1796" s="876"/>
      <c r="BHA1796" s="865"/>
      <c r="BHB1796" s="874"/>
      <c r="BHD1796" s="865"/>
      <c r="BHJ1796" s="865"/>
      <c r="BHK1796" s="875"/>
      <c r="BHL1796" s="876"/>
      <c r="BHM1796" s="865"/>
      <c r="BHN1796" s="874"/>
      <c r="BHP1796" s="865"/>
      <c r="BHV1796" s="865"/>
      <c r="BHW1796" s="875"/>
      <c r="BHX1796" s="876"/>
      <c r="BHY1796" s="865"/>
      <c r="BHZ1796" s="874"/>
      <c r="BIB1796" s="865"/>
      <c r="BIH1796" s="865"/>
      <c r="BII1796" s="875"/>
      <c r="BIJ1796" s="876"/>
      <c r="BIK1796" s="865"/>
      <c r="BIL1796" s="874"/>
      <c r="BIN1796" s="865"/>
      <c r="BIT1796" s="865"/>
      <c r="BIU1796" s="875"/>
      <c r="BIV1796" s="876"/>
      <c r="BIW1796" s="865"/>
      <c r="BIX1796" s="874"/>
      <c r="BIZ1796" s="865"/>
      <c r="BJF1796" s="865"/>
      <c r="BJG1796" s="875"/>
      <c r="BJH1796" s="876"/>
      <c r="BJI1796" s="865"/>
      <c r="BJJ1796" s="874"/>
      <c r="BJL1796" s="865"/>
      <c r="BJR1796" s="865"/>
      <c r="BJS1796" s="875"/>
      <c r="BJT1796" s="876"/>
      <c r="BJU1796" s="865"/>
      <c r="BJV1796" s="874"/>
      <c r="BJX1796" s="865"/>
      <c r="BKD1796" s="865"/>
      <c r="BKE1796" s="875"/>
      <c r="BKF1796" s="876"/>
      <c r="BKG1796" s="865"/>
      <c r="BKH1796" s="874"/>
      <c r="BKJ1796" s="865"/>
      <c r="BKP1796" s="865"/>
      <c r="BKQ1796" s="875"/>
      <c r="BKR1796" s="876"/>
      <c r="BKS1796" s="865"/>
      <c r="BKT1796" s="874"/>
      <c r="BKV1796" s="865"/>
      <c r="BLB1796" s="865"/>
      <c r="BLC1796" s="875"/>
      <c r="BLD1796" s="876"/>
      <c r="BLE1796" s="865"/>
      <c r="BLF1796" s="874"/>
      <c r="BLH1796" s="865"/>
      <c r="BLN1796" s="865"/>
      <c r="BLO1796" s="875"/>
      <c r="BLP1796" s="876"/>
      <c r="BLQ1796" s="865"/>
      <c r="BLR1796" s="874"/>
      <c r="BLT1796" s="865"/>
      <c r="BLZ1796" s="865"/>
      <c r="BMA1796" s="875"/>
      <c r="BMB1796" s="876"/>
      <c r="BMC1796" s="865"/>
      <c r="BMD1796" s="874"/>
      <c r="BMF1796" s="865"/>
      <c r="BML1796" s="865"/>
      <c r="BMM1796" s="875"/>
      <c r="BMN1796" s="876"/>
      <c r="BMO1796" s="865"/>
      <c r="BMP1796" s="874"/>
      <c r="BMR1796" s="865"/>
      <c r="BMX1796" s="865"/>
      <c r="BMY1796" s="875"/>
      <c r="BMZ1796" s="876"/>
      <c r="BNA1796" s="865"/>
      <c r="BNB1796" s="874"/>
      <c r="BND1796" s="865"/>
      <c r="BNJ1796" s="865"/>
      <c r="BNK1796" s="875"/>
      <c r="BNL1796" s="876"/>
      <c r="BNM1796" s="865"/>
      <c r="BNN1796" s="874"/>
      <c r="BNP1796" s="865"/>
      <c r="BNV1796" s="865"/>
      <c r="BNW1796" s="875"/>
      <c r="BNX1796" s="876"/>
      <c r="BNY1796" s="865"/>
      <c r="BNZ1796" s="874"/>
      <c r="BOB1796" s="865"/>
      <c r="BOH1796" s="865"/>
      <c r="BOI1796" s="875"/>
      <c r="BOJ1796" s="876"/>
      <c r="BOK1796" s="865"/>
      <c r="BOL1796" s="874"/>
      <c r="BON1796" s="865"/>
      <c r="BOT1796" s="865"/>
      <c r="BOU1796" s="875"/>
      <c r="BOV1796" s="876"/>
      <c r="BOW1796" s="865"/>
      <c r="BOX1796" s="874"/>
      <c r="BOZ1796" s="865"/>
      <c r="BPF1796" s="865"/>
      <c r="BPG1796" s="875"/>
      <c r="BPH1796" s="876"/>
      <c r="BPI1796" s="865"/>
      <c r="BPJ1796" s="874"/>
      <c r="BPL1796" s="865"/>
      <c r="BPR1796" s="865"/>
      <c r="BPS1796" s="875"/>
      <c r="BPT1796" s="876"/>
      <c r="BPU1796" s="865"/>
      <c r="BPV1796" s="874"/>
      <c r="BPX1796" s="865"/>
      <c r="BQD1796" s="865"/>
      <c r="BQE1796" s="875"/>
      <c r="BQF1796" s="876"/>
      <c r="BQG1796" s="865"/>
      <c r="BQH1796" s="874"/>
      <c r="BQJ1796" s="865"/>
      <c r="BQP1796" s="865"/>
      <c r="BQQ1796" s="875"/>
      <c r="BQR1796" s="876"/>
      <c r="BQS1796" s="865"/>
      <c r="BQT1796" s="874"/>
      <c r="BQV1796" s="865"/>
      <c r="BRB1796" s="865"/>
      <c r="BRC1796" s="875"/>
      <c r="BRD1796" s="876"/>
      <c r="BRE1796" s="865"/>
      <c r="BRF1796" s="874"/>
      <c r="BRH1796" s="865"/>
      <c r="BRN1796" s="865"/>
      <c r="BRO1796" s="875"/>
      <c r="BRP1796" s="876"/>
      <c r="BRQ1796" s="865"/>
      <c r="BRR1796" s="874"/>
      <c r="BRT1796" s="865"/>
      <c r="BRZ1796" s="865"/>
      <c r="BSA1796" s="875"/>
      <c r="BSB1796" s="876"/>
      <c r="BSC1796" s="865"/>
      <c r="BSD1796" s="874"/>
      <c r="BSF1796" s="865"/>
      <c r="BSL1796" s="865"/>
      <c r="BSM1796" s="875"/>
      <c r="BSN1796" s="876"/>
      <c r="BSO1796" s="865"/>
      <c r="BSP1796" s="874"/>
      <c r="BSR1796" s="865"/>
      <c r="BSX1796" s="865"/>
      <c r="BSY1796" s="875"/>
      <c r="BSZ1796" s="876"/>
      <c r="BTA1796" s="865"/>
      <c r="BTB1796" s="874"/>
      <c r="BTD1796" s="865"/>
      <c r="BTJ1796" s="865"/>
      <c r="BTK1796" s="875"/>
      <c r="BTL1796" s="876"/>
      <c r="BTM1796" s="865"/>
      <c r="BTN1796" s="874"/>
      <c r="BTP1796" s="865"/>
      <c r="BTV1796" s="865"/>
      <c r="BTW1796" s="875"/>
      <c r="BTX1796" s="876"/>
      <c r="BTY1796" s="865"/>
      <c r="BTZ1796" s="874"/>
      <c r="BUB1796" s="865"/>
      <c r="BUH1796" s="865"/>
      <c r="BUI1796" s="875"/>
      <c r="BUJ1796" s="876"/>
      <c r="BUK1796" s="865"/>
      <c r="BUL1796" s="874"/>
      <c r="BUN1796" s="865"/>
      <c r="BUT1796" s="865"/>
      <c r="BUU1796" s="875"/>
      <c r="BUV1796" s="876"/>
      <c r="BUW1796" s="865"/>
      <c r="BUX1796" s="874"/>
      <c r="BUZ1796" s="865"/>
      <c r="BVF1796" s="865"/>
      <c r="BVG1796" s="875"/>
      <c r="BVH1796" s="876"/>
      <c r="BVI1796" s="865"/>
      <c r="BVJ1796" s="874"/>
      <c r="BVL1796" s="865"/>
      <c r="BVR1796" s="865"/>
      <c r="BVS1796" s="875"/>
      <c r="BVT1796" s="876"/>
      <c r="BVU1796" s="865"/>
      <c r="BVV1796" s="874"/>
      <c r="BVX1796" s="865"/>
      <c r="BWD1796" s="865"/>
      <c r="BWE1796" s="875"/>
      <c r="BWF1796" s="876"/>
      <c r="BWG1796" s="865"/>
      <c r="BWH1796" s="874"/>
      <c r="BWJ1796" s="865"/>
      <c r="BWP1796" s="865"/>
      <c r="BWQ1796" s="875"/>
      <c r="BWR1796" s="876"/>
      <c r="BWS1796" s="865"/>
      <c r="BWT1796" s="874"/>
      <c r="BWV1796" s="865"/>
      <c r="BXB1796" s="865"/>
      <c r="BXC1796" s="875"/>
      <c r="BXD1796" s="876"/>
      <c r="BXE1796" s="865"/>
      <c r="BXF1796" s="874"/>
      <c r="BXH1796" s="865"/>
      <c r="BXN1796" s="865"/>
      <c r="BXO1796" s="875"/>
      <c r="BXP1796" s="876"/>
      <c r="BXQ1796" s="865"/>
      <c r="BXR1796" s="874"/>
      <c r="BXT1796" s="865"/>
      <c r="BXZ1796" s="865"/>
      <c r="BYA1796" s="875"/>
      <c r="BYB1796" s="876"/>
      <c r="BYC1796" s="865"/>
      <c r="BYD1796" s="874"/>
      <c r="BYF1796" s="865"/>
      <c r="BYL1796" s="865"/>
      <c r="BYM1796" s="875"/>
      <c r="BYN1796" s="876"/>
      <c r="BYO1796" s="865"/>
      <c r="BYP1796" s="874"/>
      <c r="BYR1796" s="865"/>
      <c r="BYX1796" s="865"/>
      <c r="BYY1796" s="875"/>
      <c r="BYZ1796" s="876"/>
      <c r="BZA1796" s="865"/>
      <c r="BZB1796" s="874"/>
      <c r="BZD1796" s="865"/>
      <c r="BZJ1796" s="865"/>
      <c r="BZK1796" s="875"/>
      <c r="BZL1796" s="876"/>
      <c r="BZM1796" s="865"/>
      <c r="BZN1796" s="874"/>
      <c r="BZP1796" s="865"/>
      <c r="BZV1796" s="865"/>
      <c r="BZW1796" s="875"/>
      <c r="BZX1796" s="876"/>
      <c r="BZY1796" s="865"/>
      <c r="BZZ1796" s="874"/>
      <c r="CAB1796" s="865"/>
      <c r="CAH1796" s="865"/>
      <c r="CAI1796" s="875"/>
      <c r="CAJ1796" s="876"/>
      <c r="CAK1796" s="865"/>
      <c r="CAL1796" s="874"/>
      <c r="CAN1796" s="865"/>
      <c r="CAT1796" s="865"/>
      <c r="CAU1796" s="875"/>
      <c r="CAV1796" s="876"/>
      <c r="CAW1796" s="865"/>
      <c r="CAX1796" s="874"/>
      <c r="CAZ1796" s="865"/>
      <c r="CBF1796" s="865"/>
      <c r="CBG1796" s="875"/>
      <c r="CBH1796" s="876"/>
      <c r="CBI1796" s="865"/>
      <c r="CBJ1796" s="874"/>
      <c r="CBL1796" s="865"/>
      <c r="CBR1796" s="865"/>
      <c r="CBS1796" s="875"/>
      <c r="CBT1796" s="876"/>
      <c r="CBU1796" s="865"/>
      <c r="CBV1796" s="874"/>
      <c r="CBX1796" s="865"/>
      <c r="CCD1796" s="865"/>
      <c r="CCE1796" s="875"/>
      <c r="CCF1796" s="876"/>
      <c r="CCG1796" s="865"/>
      <c r="CCH1796" s="874"/>
      <c r="CCJ1796" s="865"/>
      <c r="CCP1796" s="865"/>
      <c r="CCQ1796" s="875"/>
      <c r="CCR1796" s="876"/>
      <c r="CCS1796" s="865"/>
      <c r="CCT1796" s="874"/>
      <c r="CCV1796" s="865"/>
      <c r="CDB1796" s="865"/>
      <c r="CDC1796" s="875"/>
      <c r="CDD1796" s="876"/>
      <c r="CDE1796" s="865"/>
      <c r="CDF1796" s="874"/>
      <c r="CDH1796" s="865"/>
      <c r="CDN1796" s="865"/>
      <c r="CDO1796" s="875"/>
      <c r="CDP1796" s="876"/>
      <c r="CDQ1796" s="865"/>
      <c r="CDR1796" s="874"/>
      <c r="CDT1796" s="865"/>
      <c r="CDZ1796" s="865"/>
      <c r="CEA1796" s="875"/>
      <c r="CEB1796" s="876"/>
      <c r="CEC1796" s="865"/>
      <c r="CED1796" s="874"/>
      <c r="CEF1796" s="865"/>
      <c r="CEL1796" s="865"/>
      <c r="CEM1796" s="875"/>
      <c r="CEN1796" s="876"/>
      <c r="CEO1796" s="865"/>
      <c r="CEP1796" s="874"/>
      <c r="CER1796" s="865"/>
      <c r="CEX1796" s="865"/>
      <c r="CEY1796" s="875"/>
      <c r="CEZ1796" s="876"/>
      <c r="CFA1796" s="865"/>
      <c r="CFB1796" s="874"/>
      <c r="CFD1796" s="865"/>
      <c r="CFJ1796" s="865"/>
      <c r="CFK1796" s="875"/>
      <c r="CFL1796" s="876"/>
      <c r="CFM1796" s="865"/>
      <c r="CFN1796" s="874"/>
      <c r="CFP1796" s="865"/>
      <c r="CFV1796" s="865"/>
      <c r="CFW1796" s="875"/>
      <c r="CFX1796" s="876"/>
      <c r="CFY1796" s="865"/>
      <c r="CFZ1796" s="874"/>
      <c r="CGB1796" s="865"/>
      <c r="CGH1796" s="865"/>
      <c r="CGI1796" s="875"/>
      <c r="CGJ1796" s="876"/>
      <c r="CGK1796" s="865"/>
      <c r="CGL1796" s="874"/>
      <c r="CGN1796" s="865"/>
      <c r="CGT1796" s="865"/>
      <c r="CGU1796" s="875"/>
      <c r="CGV1796" s="876"/>
      <c r="CGW1796" s="865"/>
      <c r="CGX1796" s="874"/>
      <c r="CGZ1796" s="865"/>
      <c r="CHF1796" s="865"/>
      <c r="CHG1796" s="875"/>
      <c r="CHH1796" s="876"/>
      <c r="CHI1796" s="865"/>
      <c r="CHJ1796" s="874"/>
      <c r="CHL1796" s="865"/>
      <c r="CHR1796" s="865"/>
      <c r="CHS1796" s="875"/>
      <c r="CHT1796" s="876"/>
      <c r="CHU1796" s="865"/>
      <c r="CHV1796" s="874"/>
      <c r="CHX1796" s="865"/>
      <c r="CID1796" s="865"/>
      <c r="CIE1796" s="875"/>
      <c r="CIF1796" s="876"/>
      <c r="CIG1796" s="865"/>
      <c r="CIH1796" s="874"/>
      <c r="CIJ1796" s="865"/>
      <c r="CIP1796" s="865"/>
      <c r="CIQ1796" s="875"/>
      <c r="CIR1796" s="876"/>
      <c r="CIS1796" s="865"/>
      <c r="CIT1796" s="874"/>
      <c r="CIV1796" s="865"/>
      <c r="CJB1796" s="865"/>
      <c r="CJC1796" s="875"/>
      <c r="CJD1796" s="876"/>
      <c r="CJE1796" s="865"/>
      <c r="CJF1796" s="874"/>
      <c r="CJH1796" s="865"/>
      <c r="CJN1796" s="865"/>
      <c r="CJO1796" s="875"/>
      <c r="CJP1796" s="876"/>
      <c r="CJQ1796" s="865"/>
      <c r="CJR1796" s="874"/>
      <c r="CJT1796" s="865"/>
      <c r="CJZ1796" s="865"/>
      <c r="CKA1796" s="875"/>
      <c r="CKB1796" s="876"/>
      <c r="CKC1796" s="865"/>
      <c r="CKD1796" s="874"/>
      <c r="CKF1796" s="865"/>
      <c r="CKL1796" s="865"/>
      <c r="CKM1796" s="875"/>
      <c r="CKN1796" s="876"/>
      <c r="CKO1796" s="865"/>
      <c r="CKP1796" s="874"/>
      <c r="CKR1796" s="865"/>
      <c r="CKX1796" s="865"/>
      <c r="CKY1796" s="875"/>
      <c r="CKZ1796" s="876"/>
      <c r="CLA1796" s="865"/>
      <c r="CLB1796" s="874"/>
      <c r="CLD1796" s="865"/>
      <c r="CLJ1796" s="865"/>
      <c r="CLK1796" s="875"/>
      <c r="CLL1796" s="876"/>
      <c r="CLM1796" s="865"/>
      <c r="CLN1796" s="874"/>
      <c r="CLP1796" s="865"/>
      <c r="CLV1796" s="865"/>
      <c r="CLW1796" s="875"/>
      <c r="CLX1796" s="876"/>
      <c r="CLY1796" s="865"/>
      <c r="CLZ1796" s="874"/>
      <c r="CMB1796" s="865"/>
      <c r="CMH1796" s="865"/>
      <c r="CMI1796" s="875"/>
      <c r="CMJ1796" s="876"/>
      <c r="CMK1796" s="865"/>
      <c r="CML1796" s="874"/>
      <c r="CMN1796" s="865"/>
      <c r="CMT1796" s="865"/>
      <c r="CMU1796" s="875"/>
      <c r="CMV1796" s="876"/>
      <c r="CMW1796" s="865"/>
      <c r="CMX1796" s="874"/>
      <c r="CMZ1796" s="865"/>
      <c r="CNF1796" s="865"/>
      <c r="CNG1796" s="875"/>
      <c r="CNH1796" s="876"/>
      <c r="CNI1796" s="865"/>
      <c r="CNJ1796" s="874"/>
      <c r="CNL1796" s="865"/>
      <c r="CNR1796" s="865"/>
      <c r="CNS1796" s="875"/>
      <c r="CNT1796" s="876"/>
      <c r="CNU1796" s="865"/>
      <c r="CNV1796" s="874"/>
      <c r="CNX1796" s="865"/>
      <c r="COD1796" s="865"/>
      <c r="COE1796" s="875"/>
      <c r="COF1796" s="876"/>
      <c r="COG1796" s="865"/>
      <c r="COH1796" s="874"/>
      <c r="COJ1796" s="865"/>
      <c r="COP1796" s="865"/>
      <c r="COQ1796" s="875"/>
      <c r="COR1796" s="876"/>
      <c r="COS1796" s="865"/>
      <c r="COT1796" s="874"/>
      <c r="COV1796" s="865"/>
      <c r="CPB1796" s="865"/>
      <c r="CPC1796" s="875"/>
      <c r="CPD1796" s="876"/>
      <c r="CPE1796" s="865"/>
      <c r="CPF1796" s="874"/>
      <c r="CPH1796" s="865"/>
      <c r="CPN1796" s="865"/>
      <c r="CPO1796" s="875"/>
      <c r="CPP1796" s="876"/>
      <c r="CPQ1796" s="865"/>
      <c r="CPR1796" s="874"/>
      <c r="CPT1796" s="865"/>
      <c r="CPZ1796" s="865"/>
      <c r="CQA1796" s="875"/>
      <c r="CQB1796" s="876"/>
      <c r="CQC1796" s="865"/>
      <c r="CQD1796" s="874"/>
      <c r="CQF1796" s="865"/>
      <c r="CQL1796" s="865"/>
      <c r="CQM1796" s="875"/>
      <c r="CQN1796" s="876"/>
      <c r="CQO1796" s="865"/>
      <c r="CQP1796" s="874"/>
      <c r="CQR1796" s="865"/>
      <c r="CQX1796" s="865"/>
      <c r="CQY1796" s="875"/>
      <c r="CQZ1796" s="876"/>
      <c r="CRA1796" s="865"/>
      <c r="CRB1796" s="874"/>
      <c r="CRD1796" s="865"/>
      <c r="CRJ1796" s="865"/>
      <c r="CRK1796" s="875"/>
      <c r="CRL1796" s="876"/>
      <c r="CRM1796" s="865"/>
      <c r="CRN1796" s="874"/>
      <c r="CRP1796" s="865"/>
      <c r="CRV1796" s="865"/>
      <c r="CRW1796" s="875"/>
      <c r="CRX1796" s="876"/>
      <c r="CRY1796" s="865"/>
      <c r="CRZ1796" s="874"/>
      <c r="CSB1796" s="865"/>
      <c r="CSH1796" s="865"/>
      <c r="CSI1796" s="875"/>
      <c r="CSJ1796" s="876"/>
      <c r="CSK1796" s="865"/>
      <c r="CSL1796" s="874"/>
      <c r="CSN1796" s="865"/>
      <c r="CST1796" s="865"/>
      <c r="CSU1796" s="875"/>
      <c r="CSV1796" s="876"/>
      <c r="CSW1796" s="865"/>
      <c r="CSX1796" s="874"/>
      <c r="CSZ1796" s="865"/>
      <c r="CTF1796" s="865"/>
      <c r="CTG1796" s="875"/>
      <c r="CTH1796" s="876"/>
      <c r="CTI1796" s="865"/>
      <c r="CTJ1796" s="874"/>
      <c r="CTL1796" s="865"/>
      <c r="CTR1796" s="865"/>
      <c r="CTS1796" s="875"/>
      <c r="CTT1796" s="876"/>
      <c r="CTU1796" s="865"/>
      <c r="CTV1796" s="874"/>
      <c r="CTX1796" s="865"/>
      <c r="CUD1796" s="865"/>
      <c r="CUE1796" s="875"/>
      <c r="CUF1796" s="876"/>
      <c r="CUG1796" s="865"/>
      <c r="CUH1796" s="874"/>
      <c r="CUJ1796" s="865"/>
      <c r="CUP1796" s="865"/>
      <c r="CUQ1796" s="875"/>
      <c r="CUR1796" s="876"/>
      <c r="CUS1796" s="865"/>
      <c r="CUT1796" s="874"/>
      <c r="CUV1796" s="865"/>
      <c r="CVB1796" s="865"/>
      <c r="CVC1796" s="875"/>
      <c r="CVD1796" s="876"/>
      <c r="CVE1796" s="865"/>
      <c r="CVF1796" s="874"/>
      <c r="CVH1796" s="865"/>
      <c r="CVN1796" s="865"/>
      <c r="CVO1796" s="875"/>
      <c r="CVP1796" s="876"/>
      <c r="CVQ1796" s="865"/>
      <c r="CVR1796" s="874"/>
      <c r="CVT1796" s="865"/>
      <c r="CVZ1796" s="865"/>
      <c r="CWA1796" s="875"/>
      <c r="CWB1796" s="876"/>
      <c r="CWC1796" s="865"/>
      <c r="CWD1796" s="874"/>
      <c r="CWF1796" s="865"/>
      <c r="CWL1796" s="865"/>
      <c r="CWM1796" s="875"/>
      <c r="CWN1796" s="876"/>
      <c r="CWO1796" s="865"/>
      <c r="CWP1796" s="874"/>
      <c r="CWR1796" s="865"/>
      <c r="CWX1796" s="865"/>
      <c r="CWY1796" s="875"/>
      <c r="CWZ1796" s="876"/>
      <c r="CXA1796" s="865"/>
      <c r="CXB1796" s="874"/>
      <c r="CXD1796" s="865"/>
      <c r="CXJ1796" s="865"/>
      <c r="CXK1796" s="875"/>
      <c r="CXL1796" s="876"/>
      <c r="CXM1796" s="865"/>
      <c r="CXN1796" s="874"/>
      <c r="CXP1796" s="865"/>
      <c r="CXV1796" s="865"/>
      <c r="CXW1796" s="875"/>
      <c r="CXX1796" s="876"/>
      <c r="CXY1796" s="865"/>
      <c r="CXZ1796" s="874"/>
      <c r="CYB1796" s="865"/>
      <c r="CYH1796" s="865"/>
      <c r="CYI1796" s="875"/>
      <c r="CYJ1796" s="876"/>
      <c r="CYK1796" s="865"/>
      <c r="CYL1796" s="874"/>
      <c r="CYN1796" s="865"/>
      <c r="CYT1796" s="865"/>
      <c r="CYU1796" s="875"/>
      <c r="CYV1796" s="876"/>
      <c r="CYW1796" s="865"/>
      <c r="CYX1796" s="874"/>
      <c r="CYZ1796" s="865"/>
      <c r="CZF1796" s="865"/>
      <c r="CZG1796" s="875"/>
      <c r="CZH1796" s="876"/>
      <c r="CZI1796" s="865"/>
      <c r="CZJ1796" s="874"/>
      <c r="CZL1796" s="865"/>
      <c r="CZR1796" s="865"/>
      <c r="CZS1796" s="875"/>
      <c r="CZT1796" s="876"/>
      <c r="CZU1796" s="865"/>
      <c r="CZV1796" s="874"/>
      <c r="CZX1796" s="865"/>
      <c r="DAD1796" s="865"/>
      <c r="DAE1796" s="875"/>
      <c r="DAF1796" s="876"/>
      <c r="DAG1796" s="865"/>
      <c r="DAH1796" s="874"/>
      <c r="DAJ1796" s="865"/>
      <c r="DAP1796" s="865"/>
      <c r="DAQ1796" s="875"/>
      <c r="DAR1796" s="876"/>
      <c r="DAS1796" s="865"/>
      <c r="DAT1796" s="874"/>
      <c r="DAV1796" s="865"/>
      <c r="DBB1796" s="865"/>
      <c r="DBC1796" s="875"/>
      <c r="DBD1796" s="876"/>
      <c r="DBE1796" s="865"/>
      <c r="DBF1796" s="874"/>
      <c r="DBH1796" s="865"/>
      <c r="DBN1796" s="865"/>
      <c r="DBO1796" s="875"/>
      <c r="DBP1796" s="876"/>
      <c r="DBQ1796" s="865"/>
      <c r="DBR1796" s="874"/>
      <c r="DBT1796" s="865"/>
      <c r="DBZ1796" s="865"/>
      <c r="DCA1796" s="875"/>
      <c r="DCB1796" s="876"/>
      <c r="DCC1796" s="865"/>
      <c r="DCD1796" s="874"/>
      <c r="DCF1796" s="865"/>
      <c r="DCL1796" s="865"/>
      <c r="DCM1796" s="875"/>
      <c r="DCN1796" s="876"/>
      <c r="DCO1796" s="865"/>
      <c r="DCP1796" s="874"/>
      <c r="DCR1796" s="865"/>
      <c r="DCX1796" s="865"/>
      <c r="DCY1796" s="875"/>
      <c r="DCZ1796" s="876"/>
      <c r="DDA1796" s="865"/>
      <c r="DDB1796" s="874"/>
      <c r="DDD1796" s="865"/>
      <c r="DDJ1796" s="865"/>
      <c r="DDK1796" s="875"/>
      <c r="DDL1796" s="876"/>
      <c r="DDM1796" s="865"/>
      <c r="DDN1796" s="874"/>
      <c r="DDP1796" s="865"/>
      <c r="DDV1796" s="865"/>
      <c r="DDW1796" s="875"/>
      <c r="DDX1796" s="876"/>
      <c r="DDY1796" s="865"/>
      <c r="DDZ1796" s="874"/>
      <c r="DEB1796" s="865"/>
      <c r="DEH1796" s="865"/>
      <c r="DEI1796" s="875"/>
      <c r="DEJ1796" s="876"/>
      <c r="DEK1796" s="865"/>
      <c r="DEL1796" s="874"/>
      <c r="DEN1796" s="865"/>
      <c r="DET1796" s="865"/>
      <c r="DEU1796" s="875"/>
      <c r="DEV1796" s="876"/>
      <c r="DEW1796" s="865"/>
      <c r="DEX1796" s="874"/>
      <c r="DEZ1796" s="865"/>
      <c r="DFF1796" s="865"/>
      <c r="DFG1796" s="875"/>
      <c r="DFH1796" s="876"/>
      <c r="DFI1796" s="865"/>
      <c r="DFJ1796" s="874"/>
      <c r="DFL1796" s="865"/>
      <c r="DFR1796" s="865"/>
      <c r="DFS1796" s="875"/>
      <c r="DFT1796" s="876"/>
      <c r="DFU1796" s="865"/>
      <c r="DFV1796" s="874"/>
      <c r="DFX1796" s="865"/>
      <c r="DGD1796" s="865"/>
      <c r="DGE1796" s="875"/>
      <c r="DGF1796" s="876"/>
      <c r="DGG1796" s="865"/>
      <c r="DGH1796" s="874"/>
      <c r="DGJ1796" s="865"/>
      <c r="DGP1796" s="865"/>
      <c r="DGQ1796" s="875"/>
      <c r="DGR1796" s="876"/>
      <c r="DGS1796" s="865"/>
      <c r="DGT1796" s="874"/>
      <c r="DGV1796" s="865"/>
      <c r="DHB1796" s="865"/>
      <c r="DHC1796" s="875"/>
      <c r="DHD1796" s="876"/>
      <c r="DHE1796" s="865"/>
      <c r="DHF1796" s="874"/>
      <c r="DHH1796" s="865"/>
      <c r="DHN1796" s="865"/>
      <c r="DHO1796" s="875"/>
      <c r="DHP1796" s="876"/>
      <c r="DHQ1796" s="865"/>
      <c r="DHR1796" s="874"/>
      <c r="DHT1796" s="865"/>
      <c r="DHZ1796" s="865"/>
      <c r="DIA1796" s="875"/>
      <c r="DIB1796" s="876"/>
      <c r="DIC1796" s="865"/>
      <c r="DID1796" s="874"/>
      <c r="DIF1796" s="865"/>
      <c r="DIL1796" s="865"/>
      <c r="DIM1796" s="875"/>
      <c r="DIN1796" s="876"/>
      <c r="DIO1796" s="865"/>
      <c r="DIP1796" s="874"/>
      <c r="DIR1796" s="865"/>
      <c r="DIX1796" s="865"/>
      <c r="DIY1796" s="875"/>
      <c r="DIZ1796" s="876"/>
      <c r="DJA1796" s="865"/>
      <c r="DJB1796" s="874"/>
      <c r="DJD1796" s="865"/>
      <c r="DJJ1796" s="865"/>
      <c r="DJK1796" s="875"/>
      <c r="DJL1796" s="876"/>
      <c r="DJM1796" s="865"/>
      <c r="DJN1796" s="874"/>
      <c r="DJP1796" s="865"/>
      <c r="DJV1796" s="865"/>
      <c r="DJW1796" s="875"/>
      <c r="DJX1796" s="876"/>
      <c r="DJY1796" s="865"/>
      <c r="DJZ1796" s="874"/>
      <c r="DKB1796" s="865"/>
      <c r="DKH1796" s="865"/>
      <c r="DKI1796" s="875"/>
      <c r="DKJ1796" s="876"/>
      <c r="DKK1796" s="865"/>
      <c r="DKL1796" s="874"/>
      <c r="DKN1796" s="865"/>
      <c r="DKT1796" s="865"/>
      <c r="DKU1796" s="875"/>
      <c r="DKV1796" s="876"/>
      <c r="DKW1796" s="865"/>
      <c r="DKX1796" s="874"/>
      <c r="DKZ1796" s="865"/>
      <c r="DLF1796" s="865"/>
      <c r="DLG1796" s="875"/>
      <c r="DLH1796" s="876"/>
      <c r="DLI1796" s="865"/>
      <c r="DLJ1796" s="874"/>
      <c r="DLL1796" s="865"/>
      <c r="DLR1796" s="865"/>
      <c r="DLS1796" s="875"/>
      <c r="DLT1796" s="876"/>
      <c r="DLU1796" s="865"/>
      <c r="DLV1796" s="874"/>
      <c r="DLX1796" s="865"/>
      <c r="DMD1796" s="865"/>
      <c r="DME1796" s="875"/>
      <c r="DMF1796" s="876"/>
      <c r="DMG1796" s="865"/>
      <c r="DMH1796" s="874"/>
      <c r="DMJ1796" s="865"/>
      <c r="DMP1796" s="865"/>
      <c r="DMQ1796" s="875"/>
      <c r="DMR1796" s="876"/>
      <c r="DMS1796" s="865"/>
      <c r="DMT1796" s="874"/>
      <c r="DMV1796" s="865"/>
      <c r="DNB1796" s="865"/>
      <c r="DNC1796" s="875"/>
      <c r="DND1796" s="876"/>
      <c r="DNE1796" s="865"/>
      <c r="DNF1796" s="874"/>
      <c r="DNH1796" s="865"/>
      <c r="DNN1796" s="865"/>
      <c r="DNO1796" s="875"/>
      <c r="DNP1796" s="876"/>
      <c r="DNQ1796" s="865"/>
      <c r="DNR1796" s="874"/>
      <c r="DNT1796" s="865"/>
      <c r="DNZ1796" s="865"/>
      <c r="DOA1796" s="875"/>
      <c r="DOB1796" s="876"/>
      <c r="DOC1796" s="865"/>
      <c r="DOD1796" s="874"/>
      <c r="DOF1796" s="865"/>
      <c r="DOL1796" s="865"/>
      <c r="DOM1796" s="875"/>
      <c r="DON1796" s="876"/>
      <c r="DOO1796" s="865"/>
      <c r="DOP1796" s="874"/>
      <c r="DOR1796" s="865"/>
      <c r="DOX1796" s="865"/>
      <c r="DOY1796" s="875"/>
      <c r="DOZ1796" s="876"/>
      <c r="DPA1796" s="865"/>
      <c r="DPB1796" s="874"/>
      <c r="DPD1796" s="865"/>
      <c r="DPJ1796" s="865"/>
      <c r="DPK1796" s="875"/>
      <c r="DPL1796" s="876"/>
      <c r="DPM1796" s="865"/>
      <c r="DPN1796" s="874"/>
      <c r="DPP1796" s="865"/>
      <c r="DPV1796" s="865"/>
      <c r="DPW1796" s="875"/>
      <c r="DPX1796" s="876"/>
      <c r="DPY1796" s="865"/>
      <c r="DPZ1796" s="874"/>
      <c r="DQB1796" s="865"/>
      <c r="DQH1796" s="865"/>
      <c r="DQI1796" s="875"/>
      <c r="DQJ1796" s="876"/>
      <c r="DQK1796" s="865"/>
      <c r="DQL1796" s="874"/>
      <c r="DQN1796" s="865"/>
      <c r="DQT1796" s="865"/>
      <c r="DQU1796" s="875"/>
      <c r="DQV1796" s="876"/>
      <c r="DQW1796" s="865"/>
      <c r="DQX1796" s="874"/>
      <c r="DQZ1796" s="865"/>
      <c r="DRF1796" s="865"/>
      <c r="DRG1796" s="875"/>
      <c r="DRH1796" s="876"/>
      <c r="DRI1796" s="865"/>
      <c r="DRJ1796" s="874"/>
      <c r="DRL1796" s="865"/>
      <c r="DRR1796" s="865"/>
      <c r="DRS1796" s="875"/>
      <c r="DRT1796" s="876"/>
      <c r="DRU1796" s="865"/>
      <c r="DRV1796" s="874"/>
      <c r="DRX1796" s="865"/>
      <c r="DSD1796" s="865"/>
      <c r="DSE1796" s="875"/>
      <c r="DSF1796" s="876"/>
      <c r="DSG1796" s="865"/>
      <c r="DSH1796" s="874"/>
      <c r="DSJ1796" s="865"/>
      <c r="DSP1796" s="865"/>
      <c r="DSQ1796" s="875"/>
      <c r="DSR1796" s="876"/>
      <c r="DSS1796" s="865"/>
      <c r="DST1796" s="874"/>
      <c r="DSV1796" s="865"/>
      <c r="DTB1796" s="865"/>
      <c r="DTC1796" s="875"/>
      <c r="DTD1796" s="876"/>
      <c r="DTE1796" s="865"/>
      <c r="DTF1796" s="874"/>
      <c r="DTH1796" s="865"/>
      <c r="DTN1796" s="865"/>
      <c r="DTO1796" s="875"/>
      <c r="DTP1796" s="876"/>
      <c r="DTQ1796" s="865"/>
      <c r="DTR1796" s="874"/>
      <c r="DTT1796" s="865"/>
      <c r="DTZ1796" s="865"/>
      <c r="DUA1796" s="875"/>
      <c r="DUB1796" s="876"/>
      <c r="DUC1796" s="865"/>
      <c r="DUD1796" s="874"/>
      <c r="DUF1796" s="865"/>
      <c r="DUL1796" s="865"/>
      <c r="DUM1796" s="875"/>
      <c r="DUN1796" s="876"/>
      <c r="DUO1796" s="865"/>
      <c r="DUP1796" s="874"/>
      <c r="DUR1796" s="865"/>
      <c r="DUX1796" s="865"/>
      <c r="DUY1796" s="875"/>
      <c r="DUZ1796" s="876"/>
      <c r="DVA1796" s="865"/>
      <c r="DVB1796" s="874"/>
      <c r="DVD1796" s="865"/>
      <c r="DVJ1796" s="865"/>
      <c r="DVK1796" s="875"/>
      <c r="DVL1796" s="876"/>
      <c r="DVM1796" s="865"/>
      <c r="DVN1796" s="874"/>
      <c r="DVP1796" s="865"/>
      <c r="DVV1796" s="865"/>
      <c r="DVW1796" s="875"/>
      <c r="DVX1796" s="876"/>
      <c r="DVY1796" s="865"/>
      <c r="DVZ1796" s="874"/>
      <c r="DWB1796" s="865"/>
      <c r="DWH1796" s="865"/>
      <c r="DWI1796" s="875"/>
      <c r="DWJ1796" s="876"/>
      <c r="DWK1796" s="865"/>
      <c r="DWL1796" s="874"/>
      <c r="DWN1796" s="865"/>
      <c r="DWT1796" s="865"/>
      <c r="DWU1796" s="875"/>
      <c r="DWV1796" s="876"/>
      <c r="DWW1796" s="865"/>
      <c r="DWX1796" s="874"/>
      <c r="DWZ1796" s="865"/>
      <c r="DXF1796" s="865"/>
      <c r="DXG1796" s="875"/>
      <c r="DXH1796" s="876"/>
      <c r="DXI1796" s="865"/>
      <c r="DXJ1796" s="874"/>
      <c r="DXL1796" s="865"/>
      <c r="DXR1796" s="865"/>
      <c r="DXS1796" s="875"/>
      <c r="DXT1796" s="876"/>
      <c r="DXU1796" s="865"/>
      <c r="DXV1796" s="874"/>
      <c r="DXX1796" s="865"/>
      <c r="DYD1796" s="865"/>
      <c r="DYE1796" s="875"/>
      <c r="DYF1796" s="876"/>
      <c r="DYG1796" s="865"/>
      <c r="DYH1796" s="874"/>
      <c r="DYJ1796" s="865"/>
      <c r="DYP1796" s="865"/>
      <c r="DYQ1796" s="875"/>
      <c r="DYR1796" s="876"/>
      <c r="DYS1796" s="865"/>
      <c r="DYT1796" s="874"/>
      <c r="DYV1796" s="865"/>
      <c r="DZB1796" s="865"/>
      <c r="DZC1796" s="875"/>
      <c r="DZD1796" s="876"/>
      <c r="DZE1796" s="865"/>
      <c r="DZF1796" s="874"/>
      <c r="DZH1796" s="865"/>
      <c r="DZN1796" s="865"/>
      <c r="DZO1796" s="875"/>
      <c r="DZP1796" s="876"/>
      <c r="DZQ1796" s="865"/>
      <c r="DZR1796" s="874"/>
      <c r="DZT1796" s="865"/>
      <c r="DZZ1796" s="865"/>
      <c r="EAA1796" s="875"/>
      <c r="EAB1796" s="876"/>
      <c r="EAC1796" s="865"/>
      <c r="EAD1796" s="874"/>
      <c r="EAF1796" s="865"/>
      <c r="EAL1796" s="865"/>
      <c r="EAM1796" s="875"/>
      <c r="EAN1796" s="876"/>
      <c r="EAO1796" s="865"/>
      <c r="EAP1796" s="874"/>
      <c r="EAR1796" s="865"/>
      <c r="EAX1796" s="865"/>
      <c r="EAY1796" s="875"/>
      <c r="EAZ1796" s="876"/>
      <c r="EBA1796" s="865"/>
      <c r="EBB1796" s="874"/>
      <c r="EBD1796" s="865"/>
      <c r="EBJ1796" s="865"/>
      <c r="EBK1796" s="875"/>
      <c r="EBL1796" s="876"/>
      <c r="EBM1796" s="865"/>
      <c r="EBN1796" s="874"/>
      <c r="EBP1796" s="865"/>
      <c r="EBV1796" s="865"/>
      <c r="EBW1796" s="875"/>
      <c r="EBX1796" s="876"/>
      <c r="EBY1796" s="865"/>
      <c r="EBZ1796" s="874"/>
      <c r="ECB1796" s="865"/>
      <c r="ECH1796" s="865"/>
      <c r="ECI1796" s="875"/>
      <c r="ECJ1796" s="876"/>
      <c r="ECK1796" s="865"/>
      <c r="ECL1796" s="874"/>
      <c r="ECN1796" s="865"/>
      <c r="ECT1796" s="865"/>
      <c r="ECU1796" s="875"/>
      <c r="ECV1796" s="876"/>
      <c r="ECW1796" s="865"/>
      <c r="ECX1796" s="874"/>
      <c r="ECZ1796" s="865"/>
      <c r="EDF1796" s="865"/>
      <c r="EDG1796" s="875"/>
      <c r="EDH1796" s="876"/>
      <c r="EDI1796" s="865"/>
      <c r="EDJ1796" s="874"/>
      <c r="EDL1796" s="865"/>
      <c r="EDR1796" s="865"/>
      <c r="EDS1796" s="875"/>
      <c r="EDT1796" s="876"/>
      <c r="EDU1796" s="865"/>
      <c r="EDV1796" s="874"/>
      <c r="EDX1796" s="865"/>
      <c r="EED1796" s="865"/>
      <c r="EEE1796" s="875"/>
      <c r="EEF1796" s="876"/>
      <c r="EEG1796" s="865"/>
      <c r="EEH1796" s="874"/>
      <c r="EEJ1796" s="865"/>
      <c r="EEP1796" s="865"/>
      <c r="EEQ1796" s="875"/>
      <c r="EER1796" s="876"/>
      <c r="EES1796" s="865"/>
      <c r="EET1796" s="874"/>
      <c r="EEV1796" s="865"/>
      <c r="EFB1796" s="865"/>
      <c r="EFC1796" s="875"/>
      <c r="EFD1796" s="876"/>
      <c r="EFE1796" s="865"/>
      <c r="EFF1796" s="874"/>
      <c r="EFH1796" s="865"/>
      <c r="EFN1796" s="865"/>
      <c r="EFO1796" s="875"/>
      <c r="EFP1796" s="876"/>
      <c r="EFQ1796" s="865"/>
      <c r="EFR1796" s="874"/>
      <c r="EFT1796" s="865"/>
      <c r="EFZ1796" s="865"/>
      <c r="EGA1796" s="875"/>
      <c r="EGB1796" s="876"/>
      <c r="EGC1796" s="865"/>
      <c r="EGD1796" s="874"/>
      <c r="EGF1796" s="865"/>
      <c r="EGL1796" s="865"/>
      <c r="EGM1796" s="875"/>
      <c r="EGN1796" s="876"/>
      <c r="EGO1796" s="865"/>
      <c r="EGP1796" s="874"/>
      <c r="EGR1796" s="865"/>
      <c r="EGX1796" s="865"/>
      <c r="EGY1796" s="875"/>
      <c r="EGZ1796" s="876"/>
      <c r="EHA1796" s="865"/>
      <c r="EHB1796" s="874"/>
      <c r="EHD1796" s="865"/>
      <c r="EHJ1796" s="865"/>
      <c r="EHK1796" s="875"/>
      <c r="EHL1796" s="876"/>
      <c r="EHM1796" s="865"/>
      <c r="EHN1796" s="874"/>
      <c r="EHP1796" s="865"/>
      <c r="EHV1796" s="865"/>
      <c r="EHW1796" s="875"/>
      <c r="EHX1796" s="876"/>
      <c r="EHY1796" s="865"/>
      <c r="EHZ1796" s="874"/>
      <c r="EIB1796" s="865"/>
      <c r="EIH1796" s="865"/>
      <c r="EII1796" s="875"/>
      <c r="EIJ1796" s="876"/>
      <c r="EIK1796" s="865"/>
      <c r="EIL1796" s="874"/>
      <c r="EIN1796" s="865"/>
      <c r="EIT1796" s="865"/>
      <c r="EIU1796" s="875"/>
      <c r="EIV1796" s="876"/>
      <c r="EIW1796" s="865"/>
      <c r="EIX1796" s="874"/>
      <c r="EIZ1796" s="865"/>
      <c r="EJF1796" s="865"/>
      <c r="EJG1796" s="875"/>
      <c r="EJH1796" s="876"/>
      <c r="EJI1796" s="865"/>
      <c r="EJJ1796" s="874"/>
      <c r="EJL1796" s="865"/>
      <c r="EJR1796" s="865"/>
      <c r="EJS1796" s="875"/>
      <c r="EJT1796" s="876"/>
      <c r="EJU1796" s="865"/>
      <c r="EJV1796" s="874"/>
      <c r="EJX1796" s="865"/>
      <c r="EKD1796" s="865"/>
      <c r="EKE1796" s="875"/>
      <c r="EKF1796" s="876"/>
      <c r="EKG1796" s="865"/>
      <c r="EKH1796" s="874"/>
      <c r="EKJ1796" s="865"/>
      <c r="EKP1796" s="865"/>
      <c r="EKQ1796" s="875"/>
      <c r="EKR1796" s="876"/>
      <c r="EKS1796" s="865"/>
      <c r="EKT1796" s="874"/>
      <c r="EKV1796" s="865"/>
      <c r="ELB1796" s="865"/>
      <c r="ELC1796" s="875"/>
      <c r="ELD1796" s="876"/>
      <c r="ELE1796" s="865"/>
      <c r="ELF1796" s="874"/>
      <c r="ELH1796" s="865"/>
      <c r="ELN1796" s="865"/>
      <c r="ELO1796" s="875"/>
      <c r="ELP1796" s="876"/>
      <c r="ELQ1796" s="865"/>
      <c r="ELR1796" s="874"/>
      <c r="ELT1796" s="865"/>
      <c r="ELZ1796" s="865"/>
      <c r="EMA1796" s="875"/>
      <c r="EMB1796" s="876"/>
      <c r="EMC1796" s="865"/>
      <c r="EMD1796" s="874"/>
      <c r="EMF1796" s="865"/>
      <c r="EML1796" s="865"/>
      <c r="EMM1796" s="875"/>
      <c r="EMN1796" s="876"/>
      <c r="EMO1796" s="865"/>
      <c r="EMP1796" s="874"/>
      <c r="EMR1796" s="865"/>
      <c r="EMX1796" s="865"/>
      <c r="EMY1796" s="875"/>
      <c r="EMZ1796" s="876"/>
      <c r="ENA1796" s="865"/>
      <c r="ENB1796" s="874"/>
      <c r="END1796" s="865"/>
      <c r="ENJ1796" s="865"/>
      <c r="ENK1796" s="875"/>
      <c r="ENL1796" s="876"/>
      <c r="ENM1796" s="865"/>
      <c r="ENN1796" s="874"/>
      <c r="ENP1796" s="865"/>
      <c r="ENV1796" s="865"/>
      <c r="ENW1796" s="875"/>
      <c r="ENX1796" s="876"/>
      <c r="ENY1796" s="865"/>
      <c r="ENZ1796" s="874"/>
      <c r="EOB1796" s="865"/>
      <c r="EOH1796" s="865"/>
      <c r="EOI1796" s="875"/>
      <c r="EOJ1796" s="876"/>
      <c r="EOK1796" s="865"/>
      <c r="EOL1796" s="874"/>
      <c r="EON1796" s="865"/>
      <c r="EOT1796" s="865"/>
      <c r="EOU1796" s="875"/>
      <c r="EOV1796" s="876"/>
      <c r="EOW1796" s="865"/>
      <c r="EOX1796" s="874"/>
      <c r="EOZ1796" s="865"/>
      <c r="EPF1796" s="865"/>
      <c r="EPG1796" s="875"/>
      <c r="EPH1796" s="876"/>
      <c r="EPI1796" s="865"/>
      <c r="EPJ1796" s="874"/>
      <c r="EPL1796" s="865"/>
      <c r="EPR1796" s="865"/>
      <c r="EPS1796" s="875"/>
      <c r="EPT1796" s="876"/>
      <c r="EPU1796" s="865"/>
      <c r="EPV1796" s="874"/>
      <c r="EPX1796" s="865"/>
      <c r="EQD1796" s="865"/>
      <c r="EQE1796" s="875"/>
      <c r="EQF1796" s="876"/>
      <c r="EQG1796" s="865"/>
      <c r="EQH1796" s="874"/>
      <c r="EQJ1796" s="865"/>
      <c r="EQP1796" s="865"/>
      <c r="EQQ1796" s="875"/>
      <c r="EQR1796" s="876"/>
      <c r="EQS1796" s="865"/>
      <c r="EQT1796" s="874"/>
      <c r="EQV1796" s="865"/>
      <c r="ERB1796" s="865"/>
      <c r="ERC1796" s="875"/>
      <c r="ERD1796" s="876"/>
      <c r="ERE1796" s="865"/>
      <c r="ERF1796" s="874"/>
      <c r="ERH1796" s="865"/>
      <c r="ERN1796" s="865"/>
      <c r="ERO1796" s="875"/>
      <c r="ERP1796" s="876"/>
      <c r="ERQ1796" s="865"/>
      <c r="ERR1796" s="874"/>
      <c r="ERT1796" s="865"/>
      <c r="ERZ1796" s="865"/>
      <c r="ESA1796" s="875"/>
      <c r="ESB1796" s="876"/>
      <c r="ESC1796" s="865"/>
      <c r="ESD1796" s="874"/>
      <c r="ESF1796" s="865"/>
      <c r="ESL1796" s="865"/>
      <c r="ESM1796" s="875"/>
      <c r="ESN1796" s="876"/>
      <c r="ESO1796" s="865"/>
      <c r="ESP1796" s="874"/>
      <c r="ESR1796" s="865"/>
      <c r="ESX1796" s="865"/>
      <c r="ESY1796" s="875"/>
      <c r="ESZ1796" s="876"/>
      <c r="ETA1796" s="865"/>
      <c r="ETB1796" s="874"/>
      <c r="ETD1796" s="865"/>
      <c r="ETJ1796" s="865"/>
      <c r="ETK1796" s="875"/>
      <c r="ETL1796" s="876"/>
      <c r="ETM1796" s="865"/>
      <c r="ETN1796" s="874"/>
      <c r="ETP1796" s="865"/>
      <c r="ETV1796" s="865"/>
      <c r="ETW1796" s="875"/>
      <c r="ETX1796" s="876"/>
      <c r="ETY1796" s="865"/>
      <c r="ETZ1796" s="874"/>
      <c r="EUB1796" s="865"/>
      <c r="EUH1796" s="865"/>
      <c r="EUI1796" s="875"/>
      <c r="EUJ1796" s="876"/>
      <c r="EUK1796" s="865"/>
      <c r="EUL1796" s="874"/>
      <c r="EUN1796" s="865"/>
      <c r="EUT1796" s="865"/>
      <c r="EUU1796" s="875"/>
      <c r="EUV1796" s="876"/>
      <c r="EUW1796" s="865"/>
      <c r="EUX1796" s="874"/>
      <c r="EUZ1796" s="865"/>
      <c r="EVF1796" s="865"/>
      <c r="EVG1796" s="875"/>
      <c r="EVH1796" s="876"/>
      <c r="EVI1796" s="865"/>
      <c r="EVJ1796" s="874"/>
      <c r="EVL1796" s="865"/>
      <c r="EVR1796" s="865"/>
      <c r="EVS1796" s="875"/>
      <c r="EVT1796" s="876"/>
      <c r="EVU1796" s="865"/>
      <c r="EVV1796" s="874"/>
      <c r="EVX1796" s="865"/>
      <c r="EWD1796" s="865"/>
      <c r="EWE1796" s="875"/>
      <c r="EWF1796" s="876"/>
      <c r="EWG1796" s="865"/>
      <c r="EWH1796" s="874"/>
      <c r="EWJ1796" s="865"/>
      <c r="EWP1796" s="865"/>
      <c r="EWQ1796" s="875"/>
      <c r="EWR1796" s="876"/>
      <c r="EWS1796" s="865"/>
      <c r="EWT1796" s="874"/>
      <c r="EWV1796" s="865"/>
      <c r="EXB1796" s="865"/>
      <c r="EXC1796" s="875"/>
      <c r="EXD1796" s="876"/>
      <c r="EXE1796" s="865"/>
      <c r="EXF1796" s="874"/>
      <c r="EXH1796" s="865"/>
      <c r="EXN1796" s="865"/>
      <c r="EXO1796" s="875"/>
      <c r="EXP1796" s="876"/>
      <c r="EXQ1796" s="865"/>
      <c r="EXR1796" s="874"/>
      <c r="EXT1796" s="865"/>
      <c r="EXZ1796" s="865"/>
      <c r="EYA1796" s="875"/>
      <c r="EYB1796" s="876"/>
      <c r="EYC1796" s="865"/>
      <c r="EYD1796" s="874"/>
      <c r="EYF1796" s="865"/>
      <c r="EYL1796" s="865"/>
      <c r="EYM1796" s="875"/>
      <c r="EYN1796" s="876"/>
      <c r="EYO1796" s="865"/>
      <c r="EYP1796" s="874"/>
      <c r="EYR1796" s="865"/>
      <c r="EYX1796" s="865"/>
      <c r="EYY1796" s="875"/>
      <c r="EYZ1796" s="876"/>
      <c r="EZA1796" s="865"/>
      <c r="EZB1796" s="874"/>
      <c r="EZD1796" s="865"/>
      <c r="EZJ1796" s="865"/>
      <c r="EZK1796" s="875"/>
      <c r="EZL1796" s="876"/>
      <c r="EZM1796" s="865"/>
      <c r="EZN1796" s="874"/>
      <c r="EZP1796" s="865"/>
      <c r="EZV1796" s="865"/>
      <c r="EZW1796" s="875"/>
      <c r="EZX1796" s="876"/>
      <c r="EZY1796" s="865"/>
      <c r="EZZ1796" s="874"/>
      <c r="FAB1796" s="865"/>
      <c r="FAH1796" s="865"/>
      <c r="FAI1796" s="875"/>
      <c r="FAJ1796" s="876"/>
      <c r="FAK1796" s="865"/>
      <c r="FAL1796" s="874"/>
      <c r="FAN1796" s="865"/>
      <c r="FAT1796" s="865"/>
      <c r="FAU1796" s="875"/>
      <c r="FAV1796" s="876"/>
      <c r="FAW1796" s="865"/>
      <c r="FAX1796" s="874"/>
      <c r="FAZ1796" s="865"/>
      <c r="FBF1796" s="865"/>
      <c r="FBG1796" s="875"/>
      <c r="FBH1796" s="876"/>
      <c r="FBI1796" s="865"/>
      <c r="FBJ1796" s="874"/>
      <c r="FBL1796" s="865"/>
      <c r="FBR1796" s="865"/>
      <c r="FBS1796" s="875"/>
      <c r="FBT1796" s="876"/>
      <c r="FBU1796" s="865"/>
      <c r="FBV1796" s="874"/>
      <c r="FBX1796" s="865"/>
      <c r="FCD1796" s="865"/>
      <c r="FCE1796" s="875"/>
      <c r="FCF1796" s="876"/>
      <c r="FCG1796" s="865"/>
      <c r="FCH1796" s="874"/>
      <c r="FCJ1796" s="865"/>
      <c r="FCP1796" s="865"/>
      <c r="FCQ1796" s="875"/>
      <c r="FCR1796" s="876"/>
      <c r="FCS1796" s="865"/>
      <c r="FCT1796" s="874"/>
      <c r="FCV1796" s="865"/>
      <c r="FDB1796" s="865"/>
      <c r="FDC1796" s="875"/>
      <c r="FDD1796" s="876"/>
      <c r="FDE1796" s="865"/>
      <c r="FDF1796" s="874"/>
      <c r="FDH1796" s="865"/>
      <c r="FDN1796" s="865"/>
      <c r="FDO1796" s="875"/>
      <c r="FDP1796" s="876"/>
      <c r="FDQ1796" s="865"/>
      <c r="FDR1796" s="874"/>
      <c r="FDT1796" s="865"/>
      <c r="FDZ1796" s="865"/>
      <c r="FEA1796" s="875"/>
      <c r="FEB1796" s="876"/>
      <c r="FEC1796" s="865"/>
      <c r="FED1796" s="874"/>
      <c r="FEF1796" s="865"/>
      <c r="FEL1796" s="865"/>
      <c r="FEM1796" s="875"/>
      <c r="FEN1796" s="876"/>
      <c r="FEO1796" s="865"/>
      <c r="FEP1796" s="874"/>
      <c r="FER1796" s="865"/>
      <c r="FEX1796" s="865"/>
      <c r="FEY1796" s="875"/>
      <c r="FEZ1796" s="876"/>
      <c r="FFA1796" s="865"/>
      <c r="FFB1796" s="874"/>
      <c r="FFD1796" s="865"/>
      <c r="FFJ1796" s="865"/>
      <c r="FFK1796" s="875"/>
      <c r="FFL1796" s="876"/>
      <c r="FFM1796" s="865"/>
      <c r="FFN1796" s="874"/>
      <c r="FFP1796" s="865"/>
      <c r="FFV1796" s="865"/>
      <c r="FFW1796" s="875"/>
      <c r="FFX1796" s="876"/>
      <c r="FFY1796" s="865"/>
      <c r="FFZ1796" s="874"/>
      <c r="FGB1796" s="865"/>
      <c r="FGH1796" s="865"/>
      <c r="FGI1796" s="875"/>
      <c r="FGJ1796" s="876"/>
      <c r="FGK1796" s="865"/>
      <c r="FGL1796" s="874"/>
      <c r="FGN1796" s="865"/>
      <c r="FGT1796" s="865"/>
      <c r="FGU1796" s="875"/>
      <c r="FGV1796" s="876"/>
      <c r="FGW1796" s="865"/>
      <c r="FGX1796" s="874"/>
      <c r="FGZ1796" s="865"/>
      <c r="FHF1796" s="865"/>
      <c r="FHG1796" s="875"/>
      <c r="FHH1796" s="876"/>
      <c r="FHI1796" s="865"/>
      <c r="FHJ1796" s="874"/>
      <c r="FHL1796" s="865"/>
      <c r="FHR1796" s="865"/>
      <c r="FHS1796" s="875"/>
      <c r="FHT1796" s="876"/>
      <c r="FHU1796" s="865"/>
      <c r="FHV1796" s="874"/>
      <c r="FHX1796" s="865"/>
      <c r="FID1796" s="865"/>
      <c r="FIE1796" s="875"/>
      <c r="FIF1796" s="876"/>
      <c r="FIG1796" s="865"/>
      <c r="FIH1796" s="874"/>
      <c r="FIJ1796" s="865"/>
      <c r="FIP1796" s="865"/>
      <c r="FIQ1796" s="875"/>
      <c r="FIR1796" s="876"/>
      <c r="FIS1796" s="865"/>
      <c r="FIT1796" s="874"/>
      <c r="FIV1796" s="865"/>
      <c r="FJB1796" s="865"/>
      <c r="FJC1796" s="875"/>
      <c r="FJD1796" s="876"/>
      <c r="FJE1796" s="865"/>
      <c r="FJF1796" s="874"/>
      <c r="FJH1796" s="865"/>
      <c r="FJN1796" s="865"/>
      <c r="FJO1796" s="875"/>
      <c r="FJP1796" s="876"/>
      <c r="FJQ1796" s="865"/>
      <c r="FJR1796" s="874"/>
      <c r="FJT1796" s="865"/>
      <c r="FJZ1796" s="865"/>
      <c r="FKA1796" s="875"/>
      <c r="FKB1796" s="876"/>
      <c r="FKC1796" s="865"/>
      <c r="FKD1796" s="874"/>
      <c r="FKF1796" s="865"/>
      <c r="FKL1796" s="865"/>
      <c r="FKM1796" s="875"/>
      <c r="FKN1796" s="876"/>
      <c r="FKO1796" s="865"/>
      <c r="FKP1796" s="874"/>
      <c r="FKR1796" s="865"/>
      <c r="FKX1796" s="865"/>
      <c r="FKY1796" s="875"/>
      <c r="FKZ1796" s="876"/>
      <c r="FLA1796" s="865"/>
      <c r="FLB1796" s="874"/>
      <c r="FLD1796" s="865"/>
      <c r="FLJ1796" s="865"/>
      <c r="FLK1796" s="875"/>
      <c r="FLL1796" s="876"/>
      <c r="FLM1796" s="865"/>
      <c r="FLN1796" s="874"/>
      <c r="FLP1796" s="865"/>
      <c r="FLV1796" s="865"/>
      <c r="FLW1796" s="875"/>
      <c r="FLX1796" s="876"/>
      <c r="FLY1796" s="865"/>
      <c r="FLZ1796" s="874"/>
      <c r="FMB1796" s="865"/>
      <c r="FMH1796" s="865"/>
      <c r="FMI1796" s="875"/>
      <c r="FMJ1796" s="876"/>
      <c r="FMK1796" s="865"/>
      <c r="FML1796" s="874"/>
      <c r="FMN1796" s="865"/>
      <c r="FMT1796" s="865"/>
      <c r="FMU1796" s="875"/>
      <c r="FMV1796" s="876"/>
      <c r="FMW1796" s="865"/>
      <c r="FMX1796" s="874"/>
      <c r="FMZ1796" s="865"/>
      <c r="FNF1796" s="865"/>
      <c r="FNG1796" s="875"/>
      <c r="FNH1796" s="876"/>
      <c r="FNI1796" s="865"/>
      <c r="FNJ1796" s="874"/>
      <c r="FNL1796" s="865"/>
      <c r="FNR1796" s="865"/>
      <c r="FNS1796" s="875"/>
      <c r="FNT1796" s="876"/>
      <c r="FNU1796" s="865"/>
      <c r="FNV1796" s="874"/>
      <c r="FNX1796" s="865"/>
      <c r="FOD1796" s="865"/>
      <c r="FOE1796" s="875"/>
      <c r="FOF1796" s="876"/>
      <c r="FOG1796" s="865"/>
      <c r="FOH1796" s="874"/>
      <c r="FOJ1796" s="865"/>
      <c r="FOP1796" s="865"/>
      <c r="FOQ1796" s="875"/>
      <c r="FOR1796" s="876"/>
      <c r="FOS1796" s="865"/>
      <c r="FOT1796" s="874"/>
      <c r="FOV1796" s="865"/>
      <c r="FPB1796" s="865"/>
      <c r="FPC1796" s="875"/>
      <c r="FPD1796" s="876"/>
      <c r="FPE1796" s="865"/>
      <c r="FPF1796" s="874"/>
      <c r="FPH1796" s="865"/>
      <c r="FPN1796" s="865"/>
      <c r="FPO1796" s="875"/>
      <c r="FPP1796" s="876"/>
      <c r="FPQ1796" s="865"/>
      <c r="FPR1796" s="874"/>
      <c r="FPT1796" s="865"/>
      <c r="FPZ1796" s="865"/>
      <c r="FQA1796" s="875"/>
      <c r="FQB1796" s="876"/>
      <c r="FQC1796" s="865"/>
      <c r="FQD1796" s="874"/>
      <c r="FQF1796" s="865"/>
      <c r="FQL1796" s="865"/>
      <c r="FQM1796" s="875"/>
      <c r="FQN1796" s="876"/>
      <c r="FQO1796" s="865"/>
      <c r="FQP1796" s="874"/>
      <c r="FQR1796" s="865"/>
      <c r="FQX1796" s="865"/>
      <c r="FQY1796" s="875"/>
      <c r="FQZ1796" s="876"/>
      <c r="FRA1796" s="865"/>
      <c r="FRB1796" s="874"/>
      <c r="FRD1796" s="865"/>
      <c r="FRJ1796" s="865"/>
      <c r="FRK1796" s="875"/>
      <c r="FRL1796" s="876"/>
      <c r="FRM1796" s="865"/>
      <c r="FRN1796" s="874"/>
      <c r="FRP1796" s="865"/>
      <c r="FRV1796" s="865"/>
      <c r="FRW1796" s="875"/>
      <c r="FRX1796" s="876"/>
      <c r="FRY1796" s="865"/>
      <c r="FRZ1796" s="874"/>
      <c r="FSB1796" s="865"/>
      <c r="FSH1796" s="865"/>
      <c r="FSI1796" s="875"/>
      <c r="FSJ1796" s="876"/>
      <c r="FSK1796" s="865"/>
      <c r="FSL1796" s="874"/>
      <c r="FSN1796" s="865"/>
      <c r="FST1796" s="865"/>
      <c r="FSU1796" s="875"/>
      <c r="FSV1796" s="876"/>
      <c r="FSW1796" s="865"/>
      <c r="FSX1796" s="874"/>
      <c r="FSZ1796" s="865"/>
      <c r="FTF1796" s="865"/>
      <c r="FTG1796" s="875"/>
      <c r="FTH1796" s="876"/>
      <c r="FTI1796" s="865"/>
      <c r="FTJ1796" s="874"/>
      <c r="FTL1796" s="865"/>
      <c r="FTR1796" s="865"/>
      <c r="FTS1796" s="875"/>
      <c r="FTT1796" s="876"/>
      <c r="FTU1796" s="865"/>
      <c r="FTV1796" s="874"/>
      <c r="FTX1796" s="865"/>
      <c r="FUD1796" s="865"/>
      <c r="FUE1796" s="875"/>
      <c r="FUF1796" s="876"/>
      <c r="FUG1796" s="865"/>
      <c r="FUH1796" s="874"/>
      <c r="FUJ1796" s="865"/>
      <c r="FUP1796" s="865"/>
      <c r="FUQ1796" s="875"/>
      <c r="FUR1796" s="876"/>
      <c r="FUS1796" s="865"/>
      <c r="FUT1796" s="874"/>
      <c r="FUV1796" s="865"/>
      <c r="FVB1796" s="865"/>
      <c r="FVC1796" s="875"/>
      <c r="FVD1796" s="876"/>
      <c r="FVE1796" s="865"/>
      <c r="FVF1796" s="874"/>
      <c r="FVH1796" s="865"/>
      <c r="FVN1796" s="865"/>
      <c r="FVO1796" s="875"/>
      <c r="FVP1796" s="876"/>
      <c r="FVQ1796" s="865"/>
      <c r="FVR1796" s="874"/>
      <c r="FVT1796" s="865"/>
      <c r="FVZ1796" s="865"/>
      <c r="FWA1796" s="875"/>
      <c r="FWB1796" s="876"/>
      <c r="FWC1796" s="865"/>
      <c r="FWD1796" s="874"/>
      <c r="FWF1796" s="865"/>
      <c r="FWL1796" s="865"/>
      <c r="FWM1796" s="875"/>
      <c r="FWN1796" s="876"/>
      <c r="FWO1796" s="865"/>
      <c r="FWP1796" s="874"/>
      <c r="FWR1796" s="865"/>
      <c r="FWX1796" s="865"/>
      <c r="FWY1796" s="875"/>
      <c r="FWZ1796" s="876"/>
      <c r="FXA1796" s="865"/>
      <c r="FXB1796" s="874"/>
      <c r="FXD1796" s="865"/>
      <c r="FXJ1796" s="865"/>
      <c r="FXK1796" s="875"/>
      <c r="FXL1796" s="876"/>
      <c r="FXM1796" s="865"/>
      <c r="FXN1796" s="874"/>
      <c r="FXP1796" s="865"/>
      <c r="FXV1796" s="865"/>
      <c r="FXW1796" s="875"/>
      <c r="FXX1796" s="876"/>
      <c r="FXY1796" s="865"/>
      <c r="FXZ1796" s="874"/>
      <c r="FYB1796" s="865"/>
      <c r="FYH1796" s="865"/>
      <c r="FYI1796" s="875"/>
      <c r="FYJ1796" s="876"/>
      <c r="FYK1796" s="865"/>
      <c r="FYL1796" s="874"/>
      <c r="FYN1796" s="865"/>
      <c r="FYT1796" s="865"/>
      <c r="FYU1796" s="875"/>
      <c r="FYV1796" s="876"/>
      <c r="FYW1796" s="865"/>
      <c r="FYX1796" s="874"/>
      <c r="FYZ1796" s="865"/>
      <c r="FZF1796" s="865"/>
      <c r="FZG1796" s="875"/>
      <c r="FZH1796" s="876"/>
      <c r="FZI1796" s="865"/>
      <c r="FZJ1796" s="874"/>
      <c r="FZL1796" s="865"/>
      <c r="FZR1796" s="865"/>
      <c r="FZS1796" s="875"/>
      <c r="FZT1796" s="876"/>
      <c r="FZU1796" s="865"/>
      <c r="FZV1796" s="874"/>
      <c r="FZX1796" s="865"/>
      <c r="GAD1796" s="865"/>
      <c r="GAE1796" s="875"/>
      <c r="GAF1796" s="876"/>
      <c r="GAG1796" s="865"/>
      <c r="GAH1796" s="874"/>
      <c r="GAJ1796" s="865"/>
      <c r="GAP1796" s="865"/>
      <c r="GAQ1796" s="875"/>
      <c r="GAR1796" s="876"/>
      <c r="GAS1796" s="865"/>
      <c r="GAT1796" s="874"/>
      <c r="GAV1796" s="865"/>
      <c r="GBB1796" s="865"/>
      <c r="GBC1796" s="875"/>
      <c r="GBD1796" s="876"/>
      <c r="GBE1796" s="865"/>
      <c r="GBF1796" s="874"/>
      <c r="GBH1796" s="865"/>
      <c r="GBN1796" s="865"/>
      <c r="GBO1796" s="875"/>
      <c r="GBP1796" s="876"/>
      <c r="GBQ1796" s="865"/>
      <c r="GBR1796" s="874"/>
      <c r="GBT1796" s="865"/>
      <c r="GBZ1796" s="865"/>
      <c r="GCA1796" s="875"/>
      <c r="GCB1796" s="876"/>
      <c r="GCC1796" s="865"/>
      <c r="GCD1796" s="874"/>
      <c r="GCF1796" s="865"/>
      <c r="GCL1796" s="865"/>
      <c r="GCM1796" s="875"/>
      <c r="GCN1796" s="876"/>
      <c r="GCO1796" s="865"/>
      <c r="GCP1796" s="874"/>
      <c r="GCR1796" s="865"/>
      <c r="GCX1796" s="865"/>
      <c r="GCY1796" s="875"/>
      <c r="GCZ1796" s="876"/>
      <c r="GDA1796" s="865"/>
      <c r="GDB1796" s="874"/>
      <c r="GDD1796" s="865"/>
      <c r="GDJ1796" s="865"/>
      <c r="GDK1796" s="875"/>
      <c r="GDL1796" s="876"/>
      <c r="GDM1796" s="865"/>
      <c r="GDN1796" s="874"/>
      <c r="GDP1796" s="865"/>
      <c r="GDV1796" s="865"/>
      <c r="GDW1796" s="875"/>
      <c r="GDX1796" s="876"/>
      <c r="GDY1796" s="865"/>
      <c r="GDZ1796" s="874"/>
      <c r="GEB1796" s="865"/>
      <c r="GEH1796" s="865"/>
      <c r="GEI1796" s="875"/>
      <c r="GEJ1796" s="876"/>
      <c r="GEK1796" s="865"/>
      <c r="GEL1796" s="874"/>
      <c r="GEN1796" s="865"/>
      <c r="GET1796" s="865"/>
      <c r="GEU1796" s="875"/>
      <c r="GEV1796" s="876"/>
      <c r="GEW1796" s="865"/>
      <c r="GEX1796" s="874"/>
      <c r="GEZ1796" s="865"/>
      <c r="GFF1796" s="865"/>
      <c r="GFG1796" s="875"/>
      <c r="GFH1796" s="876"/>
      <c r="GFI1796" s="865"/>
      <c r="GFJ1796" s="874"/>
      <c r="GFL1796" s="865"/>
      <c r="GFR1796" s="865"/>
      <c r="GFS1796" s="875"/>
      <c r="GFT1796" s="876"/>
      <c r="GFU1796" s="865"/>
      <c r="GFV1796" s="874"/>
      <c r="GFX1796" s="865"/>
      <c r="GGD1796" s="865"/>
      <c r="GGE1796" s="875"/>
      <c r="GGF1796" s="876"/>
      <c r="GGG1796" s="865"/>
      <c r="GGH1796" s="874"/>
      <c r="GGJ1796" s="865"/>
      <c r="GGP1796" s="865"/>
      <c r="GGQ1796" s="875"/>
      <c r="GGR1796" s="876"/>
      <c r="GGS1796" s="865"/>
      <c r="GGT1796" s="874"/>
      <c r="GGV1796" s="865"/>
      <c r="GHB1796" s="865"/>
      <c r="GHC1796" s="875"/>
      <c r="GHD1796" s="876"/>
      <c r="GHE1796" s="865"/>
      <c r="GHF1796" s="874"/>
      <c r="GHH1796" s="865"/>
      <c r="GHN1796" s="865"/>
      <c r="GHO1796" s="875"/>
      <c r="GHP1796" s="876"/>
      <c r="GHQ1796" s="865"/>
      <c r="GHR1796" s="874"/>
      <c r="GHT1796" s="865"/>
      <c r="GHZ1796" s="865"/>
      <c r="GIA1796" s="875"/>
      <c r="GIB1796" s="876"/>
      <c r="GIC1796" s="865"/>
      <c r="GID1796" s="874"/>
      <c r="GIF1796" s="865"/>
      <c r="GIL1796" s="865"/>
      <c r="GIM1796" s="875"/>
      <c r="GIN1796" s="876"/>
      <c r="GIO1796" s="865"/>
      <c r="GIP1796" s="874"/>
      <c r="GIR1796" s="865"/>
      <c r="GIX1796" s="865"/>
      <c r="GIY1796" s="875"/>
      <c r="GIZ1796" s="876"/>
      <c r="GJA1796" s="865"/>
      <c r="GJB1796" s="874"/>
      <c r="GJD1796" s="865"/>
      <c r="GJJ1796" s="865"/>
      <c r="GJK1796" s="875"/>
      <c r="GJL1796" s="876"/>
      <c r="GJM1796" s="865"/>
      <c r="GJN1796" s="874"/>
      <c r="GJP1796" s="865"/>
      <c r="GJV1796" s="865"/>
      <c r="GJW1796" s="875"/>
      <c r="GJX1796" s="876"/>
      <c r="GJY1796" s="865"/>
      <c r="GJZ1796" s="874"/>
      <c r="GKB1796" s="865"/>
      <c r="GKH1796" s="865"/>
      <c r="GKI1796" s="875"/>
      <c r="GKJ1796" s="876"/>
      <c r="GKK1796" s="865"/>
      <c r="GKL1796" s="874"/>
      <c r="GKN1796" s="865"/>
      <c r="GKT1796" s="865"/>
      <c r="GKU1796" s="875"/>
      <c r="GKV1796" s="876"/>
      <c r="GKW1796" s="865"/>
      <c r="GKX1796" s="874"/>
      <c r="GKZ1796" s="865"/>
      <c r="GLF1796" s="865"/>
      <c r="GLG1796" s="875"/>
      <c r="GLH1796" s="876"/>
      <c r="GLI1796" s="865"/>
      <c r="GLJ1796" s="874"/>
      <c r="GLL1796" s="865"/>
      <c r="GLR1796" s="865"/>
      <c r="GLS1796" s="875"/>
      <c r="GLT1796" s="876"/>
      <c r="GLU1796" s="865"/>
      <c r="GLV1796" s="874"/>
      <c r="GLX1796" s="865"/>
      <c r="GMD1796" s="865"/>
      <c r="GME1796" s="875"/>
      <c r="GMF1796" s="876"/>
      <c r="GMG1796" s="865"/>
      <c r="GMH1796" s="874"/>
      <c r="GMJ1796" s="865"/>
      <c r="GMP1796" s="865"/>
      <c r="GMQ1796" s="875"/>
      <c r="GMR1796" s="876"/>
      <c r="GMS1796" s="865"/>
      <c r="GMT1796" s="874"/>
      <c r="GMV1796" s="865"/>
      <c r="GNB1796" s="865"/>
      <c r="GNC1796" s="875"/>
      <c r="GND1796" s="876"/>
      <c r="GNE1796" s="865"/>
      <c r="GNF1796" s="874"/>
      <c r="GNH1796" s="865"/>
      <c r="GNN1796" s="865"/>
      <c r="GNO1796" s="875"/>
      <c r="GNP1796" s="876"/>
      <c r="GNQ1796" s="865"/>
      <c r="GNR1796" s="874"/>
      <c r="GNT1796" s="865"/>
      <c r="GNZ1796" s="865"/>
      <c r="GOA1796" s="875"/>
      <c r="GOB1796" s="876"/>
      <c r="GOC1796" s="865"/>
      <c r="GOD1796" s="874"/>
      <c r="GOF1796" s="865"/>
      <c r="GOL1796" s="865"/>
      <c r="GOM1796" s="875"/>
      <c r="GON1796" s="876"/>
      <c r="GOO1796" s="865"/>
      <c r="GOP1796" s="874"/>
      <c r="GOR1796" s="865"/>
      <c r="GOX1796" s="865"/>
      <c r="GOY1796" s="875"/>
      <c r="GOZ1796" s="876"/>
      <c r="GPA1796" s="865"/>
      <c r="GPB1796" s="874"/>
      <c r="GPD1796" s="865"/>
      <c r="GPJ1796" s="865"/>
      <c r="GPK1796" s="875"/>
      <c r="GPL1796" s="876"/>
      <c r="GPM1796" s="865"/>
      <c r="GPN1796" s="874"/>
      <c r="GPP1796" s="865"/>
      <c r="GPV1796" s="865"/>
      <c r="GPW1796" s="875"/>
      <c r="GPX1796" s="876"/>
      <c r="GPY1796" s="865"/>
      <c r="GPZ1796" s="874"/>
      <c r="GQB1796" s="865"/>
      <c r="GQH1796" s="865"/>
      <c r="GQI1796" s="875"/>
      <c r="GQJ1796" s="876"/>
      <c r="GQK1796" s="865"/>
      <c r="GQL1796" s="874"/>
      <c r="GQN1796" s="865"/>
      <c r="GQT1796" s="865"/>
      <c r="GQU1796" s="875"/>
      <c r="GQV1796" s="876"/>
      <c r="GQW1796" s="865"/>
      <c r="GQX1796" s="874"/>
      <c r="GQZ1796" s="865"/>
      <c r="GRF1796" s="865"/>
      <c r="GRG1796" s="875"/>
      <c r="GRH1796" s="876"/>
      <c r="GRI1796" s="865"/>
      <c r="GRJ1796" s="874"/>
      <c r="GRL1796" s="865"/>
      <c r="GRR1796" s="865"/>
      <c r="GRS1796" s="875"/>
      <c r="GRT1796" s="876"/>
      <c r="GRU1796" s="865"/>
      <c r="GRV1796" s="874"/>
      <c r="GRX1796" s="865"/>
      <c r="GSD1796" s="865"/>
      <c r="GSE1796" s="875"/>
      <c r="GSF1796" s="876"/>
      <c r="GSG1796" s="865"/>
      <c r="GSH1796" s="874"/>
      <c r="GSJ1796" s="865"/>
      <c r="GSP1796" s="865"/>
      <c r="GSQ1796" s="875"/>
      <c r="GSR1796" s="876"/>
      <c r="GSS1796" s="865"/>
      <c r="GST1796" s="874"/>
      <c r="GSV1796" s="865"/>
      <c r="GTB1796" s="865"/>
      <c r="GTC1796" s="875"/>
      <c r="GTD1796" s="876"/>
      <c r="GTE1796" s="865"/>
      <c r="GTF1796" s="874"/>
      <c r="GTH1796" s="865"/>
      <c r="GTN1796" s="865"/>
      <c r="GTO1796" s="875"/>
      <c r="GTP1796" s="876"/>
      <c r="GTQ1796" s="865"/>
      <c r="GTR1796" s="874"/>
      <c r="GTT1796" s="865"/>
      <c r="GTZ1796" s="865"/>
      <c r="GUA1796" s="875"/>
      <c r="GUB1796" s="876"/>
      <c r="GUC1796" s="865"/>
      <c r="GUD1796" s="874"/>
      <c r="GUF1796" s="865"/>
      <c r="GUL1796" s="865"/>
      <c r="GUM1796" s="875"/>
      <c r="GUN1796" s="876"/>
      <c r="GUO1796" s="865"/>
      <c r="GUP1796" s="874"/>
      <c r="GUR1796" s="865"/>
      <c r="GUX1796" s="865"/>
      <c r="GUY1796" s="875"/>
      <c r="GUZ1796" s="876"/>
      <c r="GVA1796" s="865"/>
      <c r="GVB1796" s="874"/>
      <c r="GVD1796" s="865"/>
      <c r="GVJ1796" s="865"/>
      <c r="GVK1796" s="875"/>
      <c r="GVL1796" s="876"/>
      <c r="GVM1796" s="865"/>
      <c r="GVN1796" s="874"/>
      <c r="GVP1796" s="865"/>
      <c r="GVV1796" s="865"/>
      <c r="GVW1796" s="875"/>
      <c r="GVX1796" s="876"/>
      <c r="GVY1796" s="865"/>
      <c r="GVZ1796" s="874"/>
      <c r="GWB1796" s="865"/>
      <c r="GWH1796" s="865"/>
      <c r="GWI1796" s="875"/>
      <c r="GWJ1796" s="876"/>
      <c r="GWK1796" s="865"/>
      <c r="GWL1796" s="874"/>
      <c r="GWN1796" s="865"/>
      <c r="GWT1796" s="865"/>
      <c r="GWU1796" s="875"/>
      <c r="GWV1796" s="876"/>
      <c r="GWW1796" s="865"/>
      <c r="GWX1796" s="874"/>
      <c r="GWZ1796" s="865"/>
      <c r="GXF1796" s="865"/>
      <c r="GXG1796" s="875"/>
      <c r="GXH1796" s="876"/>
      <c r="GXI1796" s="865"/>
      <c r="GXJ1796" s="874"/>
      <c r="GXL1796" s="865"/>
      <c r="GXR1796" s="865"/>
      <c r="GXS1796" s="875"/>
      <c r="GXT1796" s="876"/>
      <c r="GXU1796" s="865"/>
      <c r="GXV1796" s="874"/>
      <c r="GXX1796" s="865"/>
      <c r="GYD1796" s="865"/>
      <c r="GYE1796" s="875"/>
      <c r="GYF1796" s="876"/>
      <c r="GYG1796" s="865"/>
      <c r="GYH1796" s="874"/>
      <c r="GYJ1796" s="865"/>
      <c r="GYP1796" s="865"/>
      <c r="GYQ1796" s="875"/>
      <c r="GYR1796" s="876"/>
      <c r="GYS1796" s="865"/>
      <c r="GYT1796" s="874"/>
      <c r="GYV1796" s="865"/>
      <c r="GZB1796" s="865"/>
      <c r="GZC1796" s="875"/>
      <c r="GZD1796" s="876"/>
      <c r="GZE1796" s="865"/>
      <c r="GZF1796" s="874"/>
      <c r="GZH1796" s="865"/>
      <c r="GZN1796" s="865"/>
      <c r="GZO1796" s="875"/>
      <c r="GZP1796" s="876"/>
      <c r="GZQ1796" s="865"/>
      <c r="GZR1796" s="874"/>
      <c r="GZT1796" s="865"/>
      <c r="GZZ1796" s="865"/>
      <c r="HAA1796" s="875"/>
      <c r="HAB1796" s="876"/>
      <c r="HAC1796" s="865"/>
      <c r="HAD1796" s="874"/>
      <c r="HAF1796" s="865"/>
      <c r="HAL1796" s="865"/>
      <c r="HAM1796" s="875"/>
      <c r="HAN1796" s="876"/>
      <c r="HAO1796" s="865"/>
      <c r="HAP1796" s="874"/>
      <c r="HAR1796" s="865"/>
      <c r="HAX1796" s="865"/>
      <c r="HAY1796" s="875"/>
      <c r="HAZ1796" s="876"/>
      <c r="HBA1796" s="865"/>
      <c r="HBB1796" s="874"/>
      <c r="HBD1796" s="865"/>
      <c r="HBJ1796" s="865"/>
      <c r="HBK1796" s="875"/>
      <c r="HBL1796" s="876"/>
      <c r="HBM1796" s="865"/>
      <c r="HBN1796" s="874"/>
      <c r="HBP1796" s="865"/>
      <c r="HBV1796" s="865"/>
      <c r="HBW1796" s="875"/>
      <c r="HBX1796" s="876"/>
      <c r="HBY1796" s="865"/>
      <c r="HBZ1796" s="874"/>
      <c r="HCB1796" s="865"/>
      <c r="HCH1796" s="865"/>
      <c r="HCI1796" s="875"/>
      <c r="HCJ1796" s="876"/>
      <c r="HCK1796" s="865"/>
      <c r="HCL1796" s="874"/>
      <c r="HCN1796" s="865"/>
      <c r="HCT1796" s="865"/>
      <c r="HCU1796" s="875"/>
      <c r="HCV1796" s="876"/>
      <c r="HCW1796" s="865"/>
      <c r="HCX1796" s="874"/>
      <c r="HCZ1796" s="865"/>
      <c r="HDF1796" s="865"/>
      <c r="HDG1796" s="875"/>
      <c r="HDH1796" s="876"/>
      <c r="HDI1796" s="865"/>
      <c r="HDJ1796" s="874"/>
      <c r="HDL1796" s="865"/>
      <c r="HDR1796" s="865"/>
      <c r="HDS1796" s="875"/>
      <c r="HDT1796" s="876"/>
      <c r="HDU1796" s="865"/>
      <c r="HDV1796" s="874"/>
      <c r="HDX1796" s="865"/>
      <c r="HED1796" s="865"/>
      <c r="HEE1796" s="875"/>
      <c r="HEF1796" s="876"/>
      <c r="HEG1796" s="865"/>
      <c r="HEH1796" s="874"/>
      <c r="HEJ1796" s="865"/>
      <c r="HEP1796" s="865"/>
      <c r="HEQ1796" s="875"/>
      <c r="HER1796" s="876"/>
      <c r="HES1796" s="865"/>
      <c r="HET1796" s="874"/>
      <c r="HEV1796" s="865"/>
      <c r="HFB1796" s="865"/>
      <c r="HFC1796" s="875"/>
      <c r="HFD1796" s="876"/>
      <c r="HFE1796" s="865"/>
      <c r="HFF1796" s="874"/>
      <c r="HFH1796" s="865"/>
      <c r="HFN1796" s="865"/>
      <c r="HFO1796" s="875"/>
      <c r="HFP1796" s="876"/>
      <c r="HFQ1796" s="865"/>
      <c r="HFR1796" s="874"/>
      <c r="HFT1796" s="865"/>
      <c r="HFZ1796" s="865"/>
      <c r="HGA1796" s="875"/>
      <c r="HGB1796" s="876"/>
      <c r="HGC1796" s="865"/>
      <c r="HGD1796" s="874"/>
      <c r="HGF1796" s="865"/>
      <c r="HGL1796" s="865"/>
      <c r="HGM1796" s="875"/>
      <c r="HGN1796" s="876"/>
      <c r="HGO1796" s="865"/>
      <c r="HGP1796" s="874"/>
      <c r="HGR1796" s="865"/>
      <c r="HGX1796" s="865"/>
      <c r="HGY1796" s="875"/>
      <c r="HGZ1796" s="876"/>
      <c r="HHA1796" s="865"/>
      <c r="HHB1796" s="874"/>
      <c r="HHD1796" s="865"/>
      <c r="HHJ1796" s="865"/>
      <c r="HHK1796" s="875"/>
      <c r="HHL1796" s="876"/>
      <c r="HHM1796" s="865"/>
      <c r="HHN1796" s="874"/>
      <c r="HHP1796" s="865"/>
      <c r="HHV1796" s="865"/>
      <c r="HHW1796" s="875"/>
      <c r="HHX1796" s="876"/>
      <c r="HHY1796" s="865"/>
      <c r="HHZ1796" s="874"/>
      <c r="HIB1796" s="865"/>
      <c r="HIH1796" s="865"/>
      <c r="HII1796" s="875"/>
      <c r="HIJ1796" s="876"/>
      <c r="HIK1796" s="865"/>
      <c r="HIL1796" s="874"/>
      <c r="HIN1796" s="865"/>
      <c r="HIT1796" s="865"/>
      <c r="HIU1796" s="875"/>
      <c r="HIV1796" s="876"/>
      <c r="HIW1796" s="865"/>
      <c r="HIX1796" s="874"/>
      <c r="HIZ1796" s="865"/>
      <c r="HJF1796" s="865"/>
      <c r="HJG1796" s="875"/>
      <c r="HJH1796" s="876"/>
      <c r="HJI1796" s="865"/>
      <c r="HJJ1796" s="874"/>
      <c r="HJL1796" s="865"/>
      <c r="HJR1796" s="865"/>
      <c r="HJS1796" s="875"/>
      <c r="HJT1796" s="876"/>
      <c r="HJU1796" s="865"/>
      <c r="HJV1796" s="874"/>
      <c r="HJX1796" s="865"/>
      <c r="HKD1796" s="865"/>
      <c r="HKE1796" s="875"/>
      <c r="HKF1796" s="876"/>
      <c r="HKG1796" s="865"/>
      <c r="HKH1796" s="874"/>
      <c r="HKJ1796" s="865"/>
      <c r="HKP1796" s="865"/>
      <c r="HKQ1796" s="875"/>
      <c r="HKR1796" s="876"/>
      <c r="HKS1796" s="865"/>
      <c r="HKT1796" s="874"/>
      <c r="HKV1796" s="865"/>
      <c r="HLB1796" s="865"/>
      <c r="HLC1796" s="875"/>
      <c r="HLD1796" s="876"/>
      <c r="HLE1796" s="865"/>
      <c r="HLF1796" s="874"/>
      <c r="HLH1796" s="865"/>
      <c r="HLN1796" s="865"/>
      <c r="HLO1796" s="875"/>
      <c r="HLP1796" s="876"/>
      <c r="HLQ1796" s="865"/>
      <c r="HLR1796" s="874"/>
      <c r="HLT1796" s="865"/>
      <c r="HLZ1796" s="865"/>
      <c r="HMA1796" s="875"/>
      <c r="HMB1796" s="876"/>
      <c r="HMC1796" s="865"/>
      <c r="HMD1796" s="874"/>
      <c r="HMF1796" s="865"/>
      <c r="HML1796" s="865"/>
      <c r="HMM1796" s="875"/>
      <c r="HMN1796" s="876"/>
      <c r="HMO1796" s="865"/>
      <c r="HMP1796" s="874"/>
      <c r="HMR1796" s="865"/>
      <c r="HMX1796" s="865"/>
      <c r="HMY1796" s="875"/>
      <c r="HMZ1796" s="876"/>
      <c r="HNA1796" s="865"/>
      <c r="HNB1796" s="874"/>
      <c r="HND1796" s="865"/>
      <c r="HNJ1796" s="865"/>
      <c r="HNK1796" s="875"/>
      <c r="HNL1796" s="876"/>
      <c r="HNM1796" s="865"/>
      <c r="HNN1796" s="874"/>
      <c r="HNP1796" s="865"/>
      <c r="HNV1796" s="865"/>
      <c r="HNW1796" s="875"/>
      <c r="HNX1796" s="876"/>
      <c r="HNY1796" s="865"/>
      <c r="HNZ1796" s="874"/>
      <c r="HOB1796" s="865"/>
      <c r="HOH1796" s="865"/>
      <c r="HOI1796" s="875"/>
      <c r="HOJ1796" s="876"/>
      <c r="HOK1796" s="865"/>
      <c r="HOL1796" s="874"/>
      <c r="HON1796" s="865"/>
      <c r="HOT1796" s="865"/>
      <c r="HOU1796" s="875"/>
      <c r="HOV1796" s="876"/>
      <c r="HOW1796" s="865"/>
      <c r="HOX1796" s="874"/>
      <c r="HOZ1796" s="865"/>
      <c r="HPF1796" s="865"/>
      <c r="HPG1796" s="875"/>
      <c r="HPH1796" s="876"/>
      <c r="HPI1796" s="865"/>
      <c r="HPJ1796" s="874"/>
      <c r="HPL1796" s="865"/>
      <c r="HPR1796" s="865"/>
      <c r="HPS1796" s="875"/>
      <c r="HPT1796" s="876"/>
      <c r="HPU1796" s="865"/>
      <c r="HPV1796" s="874"/>
      <c r="HPX1796" s="865"/>
      <c r="HQD1796" s="865"/>
      <c r="HQE1796" s="875"/>
      <c r="HQF1796" s="876"/>
      <c r="HQG1796" s="865"/>
      <c r="HQH1796" s="874"/>
      <c r="HQJ1796" s="865"/>
      <c r="HQP1796" s="865"/>
      <c r="HQQ1796" s="875"/>
      <c r="HQR1796" s="876"/>
      <c r="HQS1796" s="865"/>
      <c r="HQT1796" s="874"/>
      <c r="HQV1796" s="865"/>
      <c r="HRB1796" s="865"/>
      <c r="HRC1796" s="875"/>
      <c r="HRD1796" s="876"/>
      <c r="HRE1796" s="865"/>
      <c r="HRF1796" s="874"/>
      <c r="HRH1796" s="865"/>
      <c r="HRN1796" s="865"/>
      <c r="HRO1796" s="875"/>
      <c r="HRP1796" s="876"/>
      <c r="HRQ1796" s="865"/>
      <c r="HRR1796" s="874"/>
      <c r="HRT1796" s="865"/>
      <c r="HRZ1796" s="865"/>
      <c r="HSA1796" s="875"/>
      <c r="HSB1796" s="876"/>
      <c r="HSC1796" s="865"/>
      <c r="HSD1796" s="874"/>
      <c r="HSF1796" s="865"/>
      <c r="HSL1796" s="865"/>
      <c r="HSM1796" s="875"/>
      <c r="HSN1796" s="876"/>
      <c r="HSO1796" s="865"/>
      <c r="HSP1796" s="874"/>
      <c r="HSR1796" s="865"/>
      <c r="HSX1796" s="865"/>
      <c r="HSY1796" s="875"/>
      <c r="HSZ1796" s="876"/>
      <c r="HTA1796" s="865"/>
      <c r="HTB1796" s="874"/>
      <c r="HTD1796" s="865"/>
      <c r="HTJ1796" s="865"/>
      <c r="HTK1796" s="875"/>
      <c r="HTL1796" s="876"/>
      <c r="HTM1796" s="865"/>
      <c r="HTN1796" s="874"/>
      <c r="HTP1796" s="865"/>
      <c r="HTV1796" s="865"/>
      <c r="HTW1796" s="875"/>
      <c r="HTX1796" s="876"/>
      <c r="HTY1796" s="865"/>
      <c r="HTZ1796" s="874"/>
      <c r="HUB1796" s="865"/>
      <c r="HUH1796" s="865"/>
      <c r="HUI1796" s="875"/>
      <c r="HUJ1796" s="876"/>
      <c r="HUK1796" s="865"/>
      <c r="HUL1796" s="874"/>
      <c r="HUN1796" s="865"/>
      <c r="HUT1796" s="865"/>
      <c r="HUU1796" s="875"/>
      <c r="HUV1796" s="876"/>
      <c r="HUW1796" s="865"/>
      <c r="HUX1796" s="874"/>
      <c r="HUZ1796" s="865"/>
      <c r="HVF1796" s="865"/>
      <c r="HVG1796" s="875"/>
      <c r="HVH1796" s="876"/>
      <c r="HVI1796" s="865"/>
      <c r="HVJ1796" s="874"/>
      <c r="HVL1796" s="865"/>
      <c r="HVR1796" s="865"/>
      <c r="HVS1796" s="875"/>
      <c r="HVT1796" s="876"/>
      <c r="HVU1796" s="865"/>
      <c r="HVV1796" s="874"/>
      <c r="HVX1796" s="865"/>
      <c r="HWD1796" s="865"/>
      <c r="HWE1796" s="875"/>
      <c r="HWF1796" s="876"/>
      <c r="HWG1796" s="865"/>
      <c r="HWH1796" s="874"/>
      <c r="HWJ1796" s="865"/>
      <c r="HWP1796" s="865"/>
      <c r="HWQ1796" s="875"/>
      <c r="HWR1796" s="876"/>
      <c r="HWS1796" s="865"/>
      <c r="HWT1796" s="874"/>
      <c r="HWV1796" s="865"/>
      <c r="HXB1796" s="865"/>
      <c r="HXC1796" s="875"/>
      <c r="HXD1796" s="876"/>
      <c r="HXE1796" s="865"/>
      <c r="HXF1796" s="874"/>
      <c r="HXH1796" s="865"/>
      <c r="HXN1796" s="865"/>
      <c r="HXO1796" s="875"/>
      <c r="HXP1796" s="876"/>
      <c r="HXQ1796" s="865"/>
      <c r="HXR1796" s="874"/>
      <c r="HXT1796" s="865"/>
      <c r="HXZ1796" s="865"/>
      <c r="HYA1796" s="875"/>
      <c r="HYB1796" s="876"/>
      <c r="HYC1796" s="865"/>
      <c r="HYD1796" s="874"/>
      <c r="HYF1796" s="865"/>
      <c r="HYL1796" s="865"/>
      <c r="HYM1796" s="875"/>
      <c r="HYN1796" s="876"/>
      <c r="HYO1796" s="865"/>
      <c r="HYP1796" s="874"/>
      <c r="HYR1796" s="865"/>
      <c r="HYX1796" s="865"/>
      <c r="HYY1796" s="875"/>
      <c r="HYZ1796" s="876"/>
      <c r="HZA1796" s="865"/>
      <c r="HZB1796" s="874"/>
      <c r="HZD1796" s="865"/>
      <c r="HZJ1796" s="865"/>
      <c r="HZK1796" s="875"/>
      <c r="HZL1796" s="876"/>
      <c r="HZM1796" s="865"/>
      <c r="HZN1796" s="874"/>
      <c r="HZP1796" s="865"/>
      <c r="HZV1796" s="865"/>
      <c r="HZW1796" s="875"/>
      <c r="HZX1796" s="876"/>
      <c r="HZY1796" s="865"/>
      <c r="HZZ1796" s="874"/>
      <c r="IAB1796" s="865"/>
      <c r="IAH1796" s="865"/>
      <c r="IAI1796" s="875"/>
      <c r="IAJ1796" s="876"/>
      <c r="IAK1796" s="865"/>
      <c r="IAL1796" s="874"/>
      <c r="IAN1796" s="865"/>
      <c r="IAT1796" s="865"/>
      <c r="IAU1796" s="875"/>
      <c r="IAV1796" s="876"/>
      <c r="IAW1796" s="865"/>
      <c r="IAX1796" s="874"/>
      <c r="IAZ1796" s="865"/>
      <c r="IBF1796" s="865"/>
      <c r="IBG1796" s="875"/>
      <c r="IBH1796" s="876"/>
      <c r="IBI1796" s="865"/>
      <c r="IBJ1796" s="874"/>
      <c r="IBL1796" s="865"/>
      <c r="IBR1796" s="865"/>
      <c r="IBS1796" s="875"/>
      <c r="IBT1796" s="876"/>
      <c r="IBU1796" s="865"/>
      <c r="IBV1796" s="874"/>
      <c r="IBX1796" s="865"/>
      <c r="ICD1796" s="865"/>
      <c r="ICE1796" s="875"/>
      <c r="ICF1796" s="876"/>
      <c r="ICG1796" s="865"/>
      <c r="ICH1796" s="874"/>
      <c r="ICJ1796" s="865"/>
      <c r="ICP1796" s="865"/>
      <c r="ICQ1796" s="875"/>
      <c r="ICR1796" s="876"/>
      <c r="ICS1796" s="865"/>
      <c r="ICT1796" s="874"/>
      <c r="ICV1796" s="865"/>
      <c r="IDB1796" s="865"/>
      <c r="IDC1796" s="875"/>
      <c r="IDD1796" s="876"/>
      <c r="IDE1796" s="865"/>
      <c r="IDF1796" s="874"/>
      <c r="IDH1796" s="865"/>
      <c r="IDN1796" s="865"/>
      <c r="IDO1796" s="875"/>
      <c r="IDP1796" s="876"/>
      <c r="IDQ1796" s="865"/>
      <c r="IDR1796" s="874"/>
      <c r="IDT1796" s="865"/>
      <c r="IDZ1796" s="865"/>
      <c r="IEA1796" s="875"/>
      <c r="IEB1796" s="876"/>
      <c r="IEC1796" s="865"/>
      <c r="IED1796" s="874"/>
      <c r="IEF1796" s="865"/>
      <c r="IEL1796" s="865"/>
      <c r="IEM1796" s="875"/>
      <c r="IEN1796" s="876"/>
      <c r="IEO1796" s="865"/>
      <c r="IEP1796" s="874"/>
      <c r="IER1796" s="865"/>
      <c r="IEX1796" s="865"/>
      <c r="IEY1796" s="875"/>
      <c r="IEZ1796" s="876"/>
      <c r="IFA1796" s="865"/>
      <c r="IFB1796" s="874"/>
      <c r="IFD1796" s="865"/>
      <c r="IFJ1796" s="865"/>
      <c r="IFK1796" s="875"/>
      <c r="IFL1796" s="876"/>
      <c r="IFM1796" s="865"/>
      <c r="IFN1796" s="874"/>
      <c r="IFP1796" s="865"/>
      <c r="IFV1796" s="865"/>
      <c r="IFW1796" s="875"/>
      <c r="IFX1796" s="876"/>
      <c r="IFY1796" s="865"/>
      <c r="IFZ1796" s="874"/>
      <c r="IGB1796" s="865"/>
      <c r="IGH1796" s="865"/>
      <c r="IGI1796" s="875"/>
      <c r="IGJ1796" s="876"/>
      <c r="IGK1796" s="865"/>
      <c r="IGL1796" s="874"/>
      <c r="IGN1796" s="865"/>
      <c r="IGT1796" s="865"/>
      <c r="IGU1796" s="875"/>
      <c r="IGV1796" s="876"/>
      <c r="IGW1796" s="865"/>
      <c r="IGX1796" s="874"/>
      <c r="IGZ1796" s="865"/>
      <c r="IHF1796" s="865"/>
      <c r="IHG1796" s="875"/>
      <c r="IHH1796" s="876"/>
      <c r="IHI1796" s="865"/>
      <c r="IHJ1796" s="874"/>
      <c r="IHL1796" s="865"/>
      <c r="IHR1796" s="865"/>
      <c r="IHS1796" s="875"/>
      <c r="IHT1796" s="876"/>
      <c r="IHU1796" s="865"/>
      <c r="IHV1796" s="874"/>
      <c r="IHX1796" s="865"/>
      <c r="IID1796" s="865"/>
      <c r="IIE1796" s="875"/>
      <c r="IIF1796" s="876"/>
      <c r="IIG1796" s="865"/>
      <c r="IIH1796" s="874"/>
      <c r="IIJ1796" s="865"/>
      <c r="IIP1796" s="865"/>
      <c r="IIQ1796" s="875"/>
      <c r="IIR1796" s="876"/>
      <c r="IIS1796" s="865"/>
      <c r="IIT1796" s="874"/>
      <c r="IIV1796" s="865"/>
      <c r="IJB1796" s="865"/>
      <c r="IJC1796" s="875"/>
      <c r="IJD1796" s="876"/>
      <c r="IJE1796" s="865"/>
      <c r="IJF1796" s="874"/>
      <c r="IJH1796" s="865"/>
      <c r="IJN1796" s="865"/>
      <c r="IJO1796" s="875"/>
      <c r="IJP1796" s="876"/>
      <c r="IJQ1796" s="865"/>
      <c r="IJR1796" s="874"/>
      <c r="IJT1796" s="865"/>
      <c r="IJZ1796" s="865"/>
      <c r="IKA1796" s="875"/>
      <c r="IKB1796" s="876"/>
      <c r="IKC1796" s="865"/>
      <c r="IKD1796" s="874"/>
      <c r="IKF1796" s="865"/>
      <c r="IKL1796" s="865"/>
      <c r="IKM1796" s="875"/>
      <c r="IKN1796" s="876"/>
      <c r="IKO1796" s="865"/>
      <c r="IKP1796" s="874"/>
      <c r="IKR1796" s="865"/>
      <c r="IKX1796" s="865"/>
      <c r="IKY1796" s="875"/>
      <c r="IKZ1796" s="876"/>
      <c r="ILA1796" s="865"/>
      <c r="ILB1796" s="874"/>
      <c r="ILD1796" s="865"/>
      <c r="ILJ1796" s="865"/>
      <c r="ILK1796" s="875"/>
      <c r="ILL1796" s="876"/>
      <c r="ILM1796" s="865"/>
      <c r="ILN1796" s="874"/>
      <c r="ILP1796" s="865"/>
      <c r="ILV1796" s="865"/>
      <c r="ILW1796" s="875"/>
      <c r="ILX1796" s="876"/>
      <c r="ILY1796" s="865"/>
      <c r="ILZ1796" s="874"/>
      <c r="IMB1796" s="865"/>
      <c r="IMH1796" s="865"/>
      <c r="IMI1796" s="875"/>
      <c r="IMJ1796" s="876"/>
      <c r="IMK1796" s="865"/>
      <c r="IML1796" s="874"/>
      <c r="IMN1796" s="865"/>
      <c r="IMT1796" s="865"/>
      <c r="IMU1796" s="875"/>
      <c r="IMV1796" s="876"/>
      <c r="IMW1796" s="865"/>
      <c r="IMX1796" s="874"/>
      <c r="IMZ1796" s="865"/>
      <c r="INF1796" s="865"/>
      <c r="ING1796" s="875"/>
      <c r="INH1796" s="876"/>
      <c r="INI1796" s="865"/>
      <c r="INJ1796" s="874"/>
      <c r="INL1796" s="865"/>
      <c r="INR1796" s="865"/>
      <c r="INS1796" s="875"/>
      <c r="INT1796" s="876"/>
      <c r="INU1796" s="865"/>
      <c r="INV1796" s="874"/>
      <c r="INX1796" s="865"/>
      <c r="IOD1796" s="865"/>
      <c r="IOE1796" s="875"/>
      <c r="IOF1796" s="876"/>
      <c r="IOG1796" s="865"/>
      <c r="IOH1796" s="874"/>
      <c r="IOJ1796" s="865"/>
      <c r="IOP1796" s="865"/>
      <c r="IOQ1796" s="875"/>
      <c r="IOR1796" s="876"/>
      <c r="IOS1796" s="865"/>
      <c r="IOT1796" s="874"/>
      <c r="IOV1796" s="865"/>
      <c r="IPB1796" s="865"/>
      <c r="IPC1796" s="875"/>
      <c r="IPD1796" s="876"/>
      <c r="IPE1796" s="865"/>
      <c r="IPF1796" s="874"/>
      <c r="IPH1796" s="865"/>
      <c r="IPN1796" s="865"/>
      <c r="IPO1796" s="875"/>
      <c r="IPP1796" s="876"/>
      <c r="IPQ1796" s="865"/>
      <c r="IPR1796" s="874"/>
      <c r="IPT1796" s="865"/>
      <c r="IPZ1796" s="865"/>
      <c r="IQA1796" s="875"/>
      <c r="IQB1796" s="876"/>
      <c r="IQC1796" s="865"/>
      <c r="IQD1796" s="874"/>
      <c r="IQF1796" s="865"/>
      <c r="IQL1796" s="865"/>
      <c r="IQM1796" s="875"/>
      <c r="IQN1796" s="876"/>
      <c r="IQO1796" s="865"/>
      <c r="IQP1796" s="874"/>
      <c r="IQR1796" s="865"/>
      <c r="IQX1796" s="865"/>
      <c r="IQY1796" s="875"/>
      <c r="IQZ1796" s="876"/>
      <c r="IRA1796" s="865"/>
      <c r="IRB1796" s="874"/>
      <c r="IRD1796" s="865"/>
      <c r="IRJ1796" s="865"/>
      <c r="IRK1796" s="875"/>
      <c r="IRL1796" s="876"/>
      <c r="IRM1796" s="865"/>
      <c r="IRN1796" s="874"/>
      <c r="IRP1796" s="865"/>
      <c r="IRV1796" s="865"/>
      <c r="IRW1796" s="875"/>
      <c r="IRX1796" s="876"/>
      <c r="IRY1796" s="865"/>
      <c r="IRZ1796" s="874"/>
      <c r="ISB1796" s="865"/>
      <c r="ISH1796" s="865"/>
      <c r="ISI1796" s="875"/>
      <c r="ISJ1796" s="876"/>
      <c r="ISK1796" s="865"/>
      <c r="ISL1796" s="874"/>
      <c r="ISN1796" s="865"/>
      <c r="IST1796" s="865"/>
      <c r="ISU1796" s="875"/>
      <c r="ISV1796" s="876"/>
      <c r="ISW1796" s="865"/>
      <c r="ISX1796" s="874"/>
      <c r="ISZ1796" s="865"/>
      <c r="ITF1796" s="865"/>
      <c r="ITG1796" s="875"/>
      <c r="ITH1796" s="876"/>
      <c r="ITI1796" s="865"/>
      <c r="ITJ1796" s="874"/>
      <c r="ITL1796" s="865"/>
      <c r="ITR1796" s="865"/>
      <c r="ITS1796" s="875"/>
      <c r="ITT1796" s="876"/>
      <c r="ITU1796" s="865"/>
      <c r="ITV1796" s="874"/>
      <c r="ITX1796" s="865"/>
      <c r="IUD1796" s="865"/>
      <c r="IUE1796" s="875"/>
      <c r="IUF1796" s="876"/>
      <c r="IUG1796" s="865"/>
      <c r="IUH1796" s="874"/>
      <c r="IUJ1796" s="865"/>
      <c r="IUP1796" s="865"/>
      <c r="IUQ1796" s="875"/>
      <c r="IUR1796" s="876"/>
      <c r="IUS1796" s="865"/>
      <c r="IUT1796" s="874"/>
      <c r="IUV1796" s="865"/>
      <c r="IVB1796" s="865"/>
      <c r="IVC1796" s="875"/>
      <c r="IVD1796" s="876"/>
      <c r="IVE1796" s="865"/>
      <c r="IVF1796" s="874"/>
      <c r="IVH1796" s="865"/>
      <c r="IVN1796" s="865"/>
      <c r="IVO1796" s="875"/>
      <c r="IVP1796" s="876"/>
      <c r="IVQ1796" s="865"/>
      <c r="IVR1796" s="874"/>
      <c r="IVT1796" s="865"/>
      <c r="IVZ1796" s="865"/>
      <c r="IWA1796" s="875"/>
      <c r="IWB1796" s="876"/>
      <c r="IWC1796" s="865"/>
      <c r="IWD1796" s="874"/>
      <c r="IWF1796" s="865"/>
      <c r="IWL1796" s="865"/>
      <c r="IWM1796" s="875"/>
      <c r="IWN1796" s="876"/>
      <c r="IWO1796" s="865"/>
      <c r="IWP1796" s="874"/>
      <c r="IWR1796" s="865"/>
      <c r="IWX1796" s="865"/>
      <c r="IWY1796" s="875"/>
      <c r="IWZ1796" s="876"/>
      <c r="IXA1796" s="865"/>
      <c r="IXB1796" s="874"/>
      <c r="IXD1796" s="865"/>
      <c r="IXJ1796" s="865"/>
      <c r="IXK1796" s="875"/>
      <c r="IXL1796" s="876"/>
      <c r="IXM1796" s="865"/>
      <c r="IXN1796" s="874"/>
      <c r="IXP1796" s="865"/>
      <c r="IXV1796" s="865"/>
      <c r="IXW1796" s="875"/>
      <c r="IXX1796" s="876"/>
      <c r="IXY1796" s="865"/>
      <c r="IXZ1796" s="874"/>
      <c r="IYB1796" s="865"/>
      <c r="IYH1796" s="865"/>
      <c r="IYI1796" s="875"/>
      <c r="IYJ1796" s="876"/>
      <c r="IYK1796" s="865"/>
      <c r="IYL1796" s="874"/>
      <c r="IYN1796" s="865"/>
      <c r="IYT1796" s="865"/>
      <c r="IYU1796" s="875"/>
      <c r="IYV1796" s="876"/>
      <c r="IYW1796" s="865"/>
      <c r="IYX1796" s="874"/>
      <c r="IYZ1796" s="865"/>
      <c r="IZF1796" s="865"/>
      <c r="IZG1796" s="875"/>
      <c r="IZH1796" s="876"/>
      <c r="IZI1796" s="865"/>
      <c r="IZJ1796" s="874"/>
      <c r="IZL1796" s="865"/>
      <c r="IZR1796" s="865"/>
      <c r="IZS1796" s="875"/>
      <c r="IZT1796" s="876"/>
      <c r="IZU1796" s="865"/>
      <c r="IZV1796" s="874"/>
      <c r="IZX1796" s="865"/>
      <c r="JAD1796" s="865"/>
      <c r="JAE1796" s="875"/>
      <c r="JAF1796" s="876"/>
      <c r="JAG1796" s="865"/>
      <c r="JAH1796" s="874"/>
      <c r="JAJ1796" s="865"/>
      <c r="JAP1796" s="865"/>
      <c r="JAQ1796" s="875"/>
      <c r="JAR1796" s="876"/>
      <c r="JAS1796" s="865"/>
      <c r="JAT1796" s="874"/>
      <c r="JAV1796" s="865"/>
      <c r="JBB1796" s="865"/>
      <c r="JBC1796" s="875"/>
      <c r="JBD1796" s="876"/>
      <c r="JBE1796" s="865"/>
      <c r="JBF1796" s="874"/>
      <c r="JBH1796" s="865"/>
      <c r="JBN1796" s="865"/>
      <c r="JBO1796" s="875"/>
      <c r="JBP1796" s="876"/>
      <c r="JBQ1796" s="865"/>
      <c r="JBR1796" s="874"/>
      <c r="JBT1796" s="865"/>
      <c r="JBZ1796" s="865"/>
      <c r="JCA1796" s="875"/>
      <c r="JCB1796" s="876"/>
      <c r="JCC1796" s="865"/>
      <c r="JCD1796" s="874"/>
      <c r="JCF1796" s="865"/>
      <c r="JCL1796" s="865"/>
      <c r="JCM1796" s="875"/>
      <c r="JCN1796" s="876"/>
      <c r="JCO1796" s="865"/>
      <c r="JCP1796" s="874"/>
      <c r="JCR1796" s="865"/>
      <c r="JCX1796" s="865"/>
      <c r="JCY1796" s="875"/>
      <c r="JCZ1796" s="876"/>
      <c r="JDA1796" s="865"/>
      <c r="JDB1796" s="874"/>
      <c r="JDD1796" s="865"/>
      <c r="JDJ1796" s="865"/>
      <c r="JDK1796" s="875"/>
      <c r="JDL1796" s="876"/>
      <c r="JDM1796" s="865"/>
      <c r="JDN1796" s="874"/>
      <c r="JDP1796" s="865"/>
      <c r="JDV1796" s="865"/>
      <c r="JDW1796" s="875"/>
      <c r="JDX1796" s="876"/>
      <c r="JDY1796" s="865"/>
      <c r="JDZ1796" s="874"/>
      <c r="JEB1796" s="865"/>
      <c r="JEH1796" s="865"/>
      <c r="JEI1796" s="875"/>
      <c r="JEJ1796" s="876"/>
      <c r="JEK1796" s="865"/>
      <c r="JEL1796" s="874"/>
      <c r="JEN1796" s="865"/>
      <c r="JET1796" s="865"/>
      <c r="JEU1796" s="875"/>
      <c r="JEV1796" s="876"/>
      <c r="JEW1796" s="865"/>
      <c r="JEX1796" s="874"/>
      <c r="JEZ1796" s="865"/>
      <c r="JFF1796" s="865"/>
      <c r="JFG1796" s="875"/>
      <c r="JFH1796" s="876"/>
      <c r="JFI1796" s="865"/>
      <c r="JFJ1796" s="874"/>
      <c r="JFL1796" s="865"/>
      <c r="JFR1796" s="865"/>
      <c r="JFS1796" s="875"/>
      <c r="JFT1796" s="876"/>
      <c r="JFU1796" s="865"/>
      <c r="JFV1796" s="874"/>
      <c r="JFX1796" s="865"/>
      <c r="JGD1796" s="865"/>
      <c r="JGE1796" s="875"/>
      <c r="JGF1796" s="876"/>
      <c r="JGG1796" s="865"/>
      <c r="JGH1796" s="874"/>
      <c r="JGJ1796" s="865"/>
      <c r="JGP1796" s="865"/>
      <c r="JGQ1796" s="875"/>
      <c r="JGR1796" s="876"/>
      <c r="JGS1796" s="865"/>
      <c r="JGT1796" s="874"/>
      <c r="JGV1796" s="865"/>
      <c r="JHB1796" s="865"/>
      <c r="JHC1796" s="875"/>
      <c r="JHD1796" s="876"/>
      <c r="JHE1796" s="865"/>
      <c r="JHF1796" s="874"/>
      <c r="JHH1796" s="865"/>
      <c r="JHN1796" s="865"/>
      <c r="JHO1796" s="875"/>
      <c r="JHP1796" s="876"/>
      <c r="JHQ1796" s="865"/>
      <c r="JHR1796" s="874"/>
      <c r="JHT1796" s="865"/>
      <c r="JHZ1796" s="865"/>
      <c r="JIA1796" s="875"/>
      <c r="JIB1796" s="876"/>
      <c r="JIC1796" s="865"/>
      <c r="JID1796" s="874"/>
      <c r="JIF1796" s="865"/>
      <c r="JIL1796" s="865"/>
      <c r="JIM1796" s="875"/>
      <c r="JIN1796" s="876"/>
      <c r="JIO1796" s="865"/>
      <c r="JIP1796" s="874"/>
      <c r="JIR1796" s="865"/>
      <c r="JIX1796" s="865"/>
      <c r="JIY1796" s="875"/>
      <c r="JIZ1796" s="876"/>
      <c r="JJA1796" s="865"/>
      <c r="JJB1796" s="874"/>
      <c r="JJD1796" s="865"/>
      <c r="JJJ1796" s="865"/>
      <c r="JJK1796" s="875"/>
      <c r="JJL1796" s="876"/>
      <c r="JJM1796" s="865"/>
      <c r="JJN1796" s="874"/>
      <c r="JJP1796" s="865"/>
      <c r="JJV1796" s="865"/>
      <c r="JJW1796" s="875"/>
      <c r="JJX1796" s="876"/>
      <c r="JJY1796" s="865"/>
      <c r="JJZ1796" s="874"/>
      <c r="JKB1796" s="865"/>
      <c r="JKH1796" s="865"/>
      <c r="JKI1796" s="875"/>
      <c r="JKJ1796" s="876"/>
      <c r="JKK1796" s="865"/>
      <c r="JKL1796" s="874"/>
      <c r="JKN1796" s="865"/>
      <c r="JKT1796" s="865"/>
      <c r="JKU1796" s="875"/>
      <c r="JKV1796" s="876"/>
      <c r="JKW1796" s="865"/>
      <c r="JKX1796" s="874"/>
      <c r="JKZ1796" s="865"/>
      <c r="JLF1796" s="865"/>
      <c r="JLG1796" s="875"/>
      <c r="JLH1796" s="876"/>
      <c r="JLI1796" s="865"/>
      <c r="JLJ1796" s="874"/>
      <c r="JLL1796" s="865"/>
      <c r="JLR1796" s="865"/>
      <c r="JLS1796" s="875"/>
      <c r="JLT1796" s="876"/>
      <c r="JLU1796" s="865"/>
      <c r="JLV1796" s="874"/>
      <c r="JLX1796" s="865"/>
      <c r="JMD1796" s="865"/>
      <c r="JME1796" s="875"/>
      <c r="JMF1796" s="876"/>
      <c r="JMG1796" s="865"/>
      <c r="JMH1796" s="874"/>
      <c r="JMJ1796" s="865"/>
      <c r="JMP1796" s="865"/>
      <c r="JMQ1796" s="875"/>
      <c r="JMR1796" s="876"/>
      <c r="JMS1796" s="865"/>
      <c r="JMT1796" s="874"/>
      <c r="JMV1796" s="865"/>
      <c r="JNB1796" s="865"/>
      <c r="JNC1796" s="875"/>
      <c r="JND1796" s="876"/>
      <c r="JNE1796" s="865"/>
      <c r="JNF1796" s="874"/>
      <c r="JNH1796" s="865"/>
      <c r="JNN1796" s="865"/>
      <c r="JNO1796" s="875"/>
      <c r="JNP1796" s="876"/>
      <c r="JNQ1796" s="865"/>
      <c r="JNR1796" s="874"/>
      <c r="JNT1796" s="865"/>
      <c r="JNZ1796" s="865"/>
      <c r="JOA1796" s="875"/>
      <c r="JOB1796" s="876"/>
      <c r="JOC1796" s="865"/>
      <c r="JOD1796" s="874"/>
      <c r="JOF1796" s="865"/>
      <c r="JOL1796" s="865"/>
      <c r="JOM1796" s="875"/>
      <c r="JON1796" s="876"/>
      <c r="JOO1796" s="865"/>
      <c r="JOP1796" s="874"/>
      <c r="JOR1796" s="865"/>
      <c r="JOX1796" s="865"/>
      <c r="JOY1796" s="875"/>
      <c r="JOZ1796" s="876"/>
      <c r="JPA1796" s="865"/>
      <c r="JPB1796" s="874"/>
      <c r="JPD1796" s="865"/>
      <c r="JPJ1796" s="865"/>
      <c r="JPK1796" s="875"/>
      <c r="JPL1796" s="876"/>
      <c r="JPM1796" s="865"/>
      <c r="JPN1796" s="874"/>
      <c r="JPP1796" s="865"/>
      <c r="JPV1796" s="865"/>
      <c r="JPW1796" s="875"/>
      <c r="JPX1796" s="876"/>
      <c r="JPY1796" s="865"/>
      <c r="JPZ1796" s="874"/>
      <c r="JQB1796" s="865"/>
      <c r="JQH1796" s="865"/>
      <c r="JQI1796" s="875"/>
      <c r="JQJ1796" s="876"/>
      <c r="JQK1796" s="865"/>
      <c r="JQL1796" s="874"/>
      <c r="JQN1796" s="865"/>
      <c r="JQT1796" s="865"/>
      <c r="JQU1796" s="875"/>
      <c r="JQV1796" s="876"/>
      <c r="JQW1796" s="865"/>
      <c r="JQX1796" s="874"/>
      <c r="JQZ1796" s="865"/>
      <c r="JRF1796" s="865"/>
      <c r="JRG1796" s="875"/>
      <c r="JRH1796" s="876"/>
      <c r="JRI1796" s="865"/>
      <c r="JRJ1796" s="874"/>
      <c r="JRL1796" s="865"/>
      <c r="JRR1796" s="865"/>
      <c r="JRS1796" s="875"/>
      <c r="JRT1796" s="876"/>
      <c r="JRU1796" s="865"/>
      <c r="JRV1796" s="874"/>
      <c r="JRX1796" s="865"/>
      <c r="JSD1796" s="865"/>
      <c r="JSE1796" s="875"/>
      <c r="JSF1796" s="876"/>
      <c r="JSG1796" s="865"/>
      <c r="JSH1796" s="874"/>
      <c r="JSJ1796" s="865"/>
      <c r="JSP1796" s="865"/>
      <c r="JSQ1796" s="875"/>
      <c r="JSR1796" s="876"/>
      <c r="JSS1796" s="865"/>
      <c r="JST1796" s="874"/>
      <c r="JSV1796" s="865"/>
      <c r="JTB1796" s="865"/>
      <c r="JTC1796" s="875"/>
      <c r="JTD1796" s="876"/>
      <c r="JTE1796" s="865"/>
      <c r="JTF1796" s="874"/>
      <c r="JTH1796" s="865"/>
      <c r="JTN1796" s="865"/>
      <c r="JTO1796" s="875"/>
      <c r="JTP1796" s="876"/>
      <c r="JTQ1796" s="865"/>
      <c r="JTR1796" s="874"/>
      <c r="JTT1796" s="865"/>
      <c r="JTZ1796" s="865"/>
      <c r="JUA1796" s="875"/>
      <c r="JUB1796" s="876"/>
      <c r="JUC1796" s="865"/>
      <c r="JUD1796" s="874"/>
      <c r="JUF1796" s="865"/>
      <c r="JUL1796" s="865"/>
      <c r="JUM1796" s="875"/>
      <c r="JUN1796" s="876"/>
      <c r="JUO1796" s="865"/>
      <c r="JUP1796" s="874"/>
      <c r="JUR1796" s="865"/>
      <c r="JUX1796" s="865"/>
      <c r="JUY1796" s="875"/>
      <c r="JUZ1796" s="876"/>
      <c r="JVA1796" s="865"/>
      <c r="JVB1796" s="874"/>
      <c r="JVD1796" s="865"/>
      <c r="JVJ1796" s="865"/>
      <c r="JVK1796" s="875"/>
      <c r="JVL1796" s="876"/>
      <c r="JVM1796" s="865"/>
      <c r="JVN1796" s="874"/>
      <c r="JVP1796" s="865"/>
      <c r="JVV1796" s="865"/>
      <c r="JVW1796" s="875"/>
      <c r="JVX1796" s="876"/>
      <c r="JVY1796" s="865"/>
      <c r="JVZ1796" s="874"/>
      <c r="JWB1796" s="865"/>
      <c r="JWH1796" s="865"/>
      <c r="JWI1796" s="875"/>
      <c r="JWJ1796" s="876"/>
      <c r="JWK1796" s="865"/>
      <c r="JWL1796" s="874"/>
      <c r="JWN1796" s="865"/>
      <c r="JWT1796" s="865"/>
      <c r="JWU1796" s="875"/>
      <c r="JWV1796" s="876"/>
      <c r="JWW1796" s="865"/>
      <c r="JWX1796" s="874"/>
      <c r="JWZ1796" s="865"/>
      <c r="JXF1796" s="865"/>
      <c r="JXG1796" s="875"/>
      <c r="JXH1796" s="876"/>
      <c r="JXI1796" s="865"/>
      <c r="JXJ1796" s="874"/>
      <c r="JXL1796" s="865"/>
      <c r="JXR1796" s="865"/>
      <c r="JXS1796" s="875"/>
      <c r="JXT1796" s="876"/>
      <c r="JXU1796" s="865"/>
      <c r="JXV1796" s="874"/>
      <c r="JXX1796" s="865"/>
      <c r="JYD1796" s="865"/>
      <c r="JYE1796" s="875"/>
      <c r="JYF1796" s="876"/>
      <c r="JYG1796" s="865"/>
      <c r="JYH1796" s="874"/>
      <c r="JYJ1796" s="865"/>
      <c r="JYP1796" s="865"/>
      <c r="JYQ1796" s="875"/>
      <c r="JYR1796" s="876"/>
      <c r="JYS1796" s="865"/>
      <c r="JYT1796" s="874"/>
      <c r="JYV1796" s="865"/>
      <c r="JZB1796" s="865"/>
      <c r="JZC1796" s="875"/>
      <c r="JZD1796" s="876"/>
      <c r="JZE1796" s="865"/>
      <c r="JZF1796" s="874"/>
      <c r="JZH1796" s="865"/>
      <c r="JZN1796" s="865"/>
      <c r="JZO1796" s="875"/>
      <c r="JZP1796" s="876"/>
      <c r="JZQ1796" s="865"/>
      <c r="JZR1796" s="874"/>
      <c r="JZT1796" s="865"/>
      <c r="JZZ1796" s="865"/>
      <c r="KAA1796" s="875"/>
      <c r="KAB1796" s="876"/>
      <c r="KAC1796" s="865"/>
      <c r="KAD1796" s="874"/>
      <c r="KAF1796" s="865"/>
      <c r="KAL1796" s="865"/>
      <c r="KAM1796" s="875"/>
      <c r="KAN1796" s="876"/>
      <c r="KAO1796" s="865"/>
      <c r="KAP1796" s="874"/>
      <c r="KAR1796" s="865"/>
      <c r="KAX1796" s="865"/>
      <c r="KAY1796" s="875"/>
      <c r="KAZ1796" s="876"/>
      <c r="KBA1796" s="865"/>
      <c r="KBB1796" s="874"/>
      <c r="KBD1796" s="865"/>
      <c r="KBJ1796" s="865"/>
      <c r="KBK1796" s="875"/>
      <c r="KBL1796" s="876"/>
      <c r="KBM1796" s="865"/>
      <c r="KBN1796" s="874"/>
      <c r="KBP1796" s="865"/>
      <c r="KBV1796" s="865"/>
      <c r="KBW1796" s="875"/>
      <c r="KBX1796" s="876"/>
      <c r="KBY1796" s="865"/>
      <c r="KBZ1796" s="874"/>
      <c r="KCB1796" s="865"/>
      <c r="KCH1796" s="865"/>
      <c r="KCI1796" s="875"/>
      <c r="KCJ1796" s="876"/>
      <c r="KCK1796" s="865"/>
      <c r="KCL1796" s="874"/>
      <c r="KCN1796" s="865"/>
      <c r="KCT1796" s="865"/>
      <c r="KCU1796" s="875"/>
      <c r="KCV1796" s="876"/>
      <c r="KCW1796" s="865"/>
      <c r="KCX1796" s="874"/>
      <c r="KCZ1796" s="865"/>
      <c r="KDF1796" s="865"/>
      <c r="KDG1796" s="875"/>
      <c r="KDH1796" s="876"/>
      <c r="KDI1796" s="865"/>
      <c r="KDJ1796" s="874"/>
      <c r="KDL1796" s="865"/>
      <c r="KDR1796" s="865"/>
      <c r="KDS1796" s="875"/>
      <c r="KDT1796" s="876"/>
      <c r="KDU1796" s="865"/>
      <c r="KDV1796" s="874"/>
      <c r="KDX1796" s="865"/>
      <c r="KED1796" s="865"/>
      <c r="KEE1796" s="875"/>
      <c r="KEF1796" s="876"/>
      <c r="KEG1796" s="865"/>
      <c r="KEH1796" s="874"/>
      <c r="KEJ1796" s="865"/>
      <c r="KEP1796" s="865"/>
      <c r="KEQ1796" s="875"/>
      <c r="KER1796" s="876"/>
      <c r="KES1796" s="865"/>
      <c r="KET1796" s="874"/>
      <c r="KEV1796" s="865"/>
      <c r="KFB1796" s="865"/>
      <c r="KFC1796" s="875"/>
      <c r="KFD1796" s="876"/>
      <c r="KFE1796" s="865"/>
      <c r="KFF1796" s="874"/>
      <c r="KFH1796" s="865"/>
      <c r="KFN1796" s="865"/>
      <c r="KFO1796" s="875"/>
      <c r="KFP1796" s="876"/>
      <c r="KFQ1796" s="865"/>
      <c r="KFR1796" s="874"/>
      <c r="KFT1796" s="865"/>
      <c r="KFZ1796" s="865"/>
      <c r="KGA1796" s="875"/>
      <c r="KGB1796" s="876"/>
      <c r="KGC1796" s="865"/>
      <c r="KGD1796" s="874"/>
      <c r="KGF1796" s="865"/>
      <c r="KGL1796" s="865"/>
      <c r="KGM1796" s="875"/>
      <c r="KGN1796" s="876"/>
      <c r="KGO1796" s="865"/>
      <c r="KGP1796" s="874"/>
      <c r="KGR1796" s="865"/>
      <c r="KGX1796" s="865"/>
      <c r="KGY1796" s="875"/>
      <c r="KGZ1796" s="876"/>
      <c r="KHA1796" s="865"/>
      <c r="KHB1796" s="874"/>
      <c r="KHD1796" s="865"/>
      <c r="KHJ1796" s="865"/>
      <c r="KHK1796" s="875"/>
      <c r="KHL1796" s="876"/>
      <c r="KHM1796" s="865"/>
      <c r="KHN1796" s="874"/>
      <c r="KHP1796" s="865"/>
      <c r="KHV1796" s="865"/>
      <c r="KHW1796" s="875"/>
      <c r="KHX1796" s="876"/>
      <c r="KHY1796" s="865"/>
      <c r="KHZ1796" s="874"/>
      <c r="KIB1796" s="865"/>
      <c r="KIH1796" s="865"/>
      <c r="KII1796" s="875"/>
      <c r="KIJ1796" s="876"/>
      <c r="KIK1796" s="865"/>
      <c r="KIL1796" s="874"/>
      <c r="KIN1796" s="865"/>
      <c r="KIT1796" s="865"/>
      <c r="KIU1796" s="875"/>
      <c r="KIV1796" s="876"/>
      <c r="KIW1796" s="865"/>
      <c r="KIX1796" s="874"/>
      <c r="KIZ1796" s="865"/>
      <c r="KJF1796" s="865"/>
      <c r="KJG1796" s="875"/>
      <c r="KJH1796" s="876"/>
      <c r="KJI1796" s="865"/>
      <c r="KJJ1796" s="874"/>
      <c r="KJL1796" s="865"/>
      <c r="KJR1796" s="865"/>
      <c r="KJS1796" s="875"/>
      <c r="KJT1796" s="876"/>
      <c r="KJU1796" s="865"/>
      <c r="KJV1796" s="874"/>
      <c r="KJX1796" s="865"/>
      <c r="KKD1796" s="865"/>
      <c r="KKE1796" s="875"/>
      <c r="KKF1796" s="876"/>
      <c r="KKG1796" s="865"/>
      <c r="KKH1796" s="874"/>
      <c r="KKJ1796" s="865"/>
      <c r="KKP1796" s="865"/>
      <c r="KKQ1796" s="875"/>
      <c r="KKR1796" s="876"/>
      <c r="KKS1796" s="865"/>
      <c r="KKT1796" s="874"/>
      <c r="KKV1796" s="865"/>
      <c r="KLB1796" s="865"/>
      <c r="KLC1796" s="875"/>
      <c r="KLD1796" s="876"/>
      <c r="KLE1796" s="865"/>
      <c r="KLF1796" s="874"/>
      <c r="KLH1796" s="865"/>
      <c r="KLN1796" s="865"/>
      <c r="KLO1796" s="875"/>
      <c r="KLP1796" s="876"/>
      <c r="KLQ1796" s="865"/>
      <c r="KLR1796" s="874"/>
      <c r="KLT1796" s="865"/>
      <c r="KLZ1796" s="865"/>
      <c r="KMA1796" s="875"/>
      <c r="KMB1796" s="876"/>
      <c r="KMC1796" s="865"/>
      <c r="KMD1796" s="874"/>
      <c r="KMF1796" s="865"/>
      <c r="KML1796" s="865"/>
      <c r="KMM1796" s="875"/>
      <c r="KMN1796" s="876"/>
      <c r="KMO1796" s="865"/>
      <c r="KMP1796" s="874"/>
      <c r="KMR1796" s="865"/>
      <c r="KMX1796" s="865"/>
      <c r="KMY1796" s="875"/>
      <c r="KMZ1796" s="876"/>
      <c r="KNA1796" s="865"/>
      <c r="KNB1796" s="874"/>
      <c r="KND1796" s="865"/>
      <c r="KNJ1796" s="865"/>
      <c r="KNK1796" s="875"/>
      <c r="KNL1796" s="876"/>
      <c r="KNM1796" s="865"/>
      <c r="KNN1796" s="874"/>
      <c r="KNP1796" s="865"/>
      <c r="KNV1796" s="865"/>
      <c r="KNW1796" s="875"/>
      <c r="KNX1796" s="876"/>
      <c r="KNY1796" s="865"/>
      <c r="KNZ1796" s="874"/>
      <c r="KOB1796" s="865"/>
      <c r="KOH1796" s="865"/>
      <c r="KOI1796" s="875"/>
      <c r="KOJ1796" s="876"/>
      <c r="KOK1796" s="865"/>
      <c r="KOL1796" s="874"/>
      <c r="KON1796" s="865"/>
      <c r="KOT1796" s="865"/>
      <c r="KOU1796" s="875"/>
      <c r="KOV1796" s="876"/>
      <c r="KOW1796" s="865"/>
      <c r="KOX1796" s="874"/>
      <c r="KOZ1796" s="865"/>
      <c r="KPF1796" s="865"/>
      <c r="KPG1796" s="875"/>
      <c r="KPH1796" s="876"/>
      <c r="KPI1796" s="865"/>
      <c r="KPJ1796" s="874"/>
      <c r="KPL1796" s="865"/>
      <c r="KPR1796" s="865"/>
      <c r="KPS1796" s="875"/>
      <c r="KPT1796" s="876"/>
      <c r="KPU1796" s="865"/>
      <c r="KPV1796" s="874"/>
      <c r="KPX1796" s="865"/>
      <c r="KQD1796" s="865"/>
      <c r="KQE1796" s="875"/>
      <c r="KQF1796" s="876"/>
      <c r="KQG1796" s="865"/>
      <c r="KQH1796" s="874"/>
      <c r="KQJ1796" s="865"/>
      <c r="KQP1796" s="865"/>
      <c r="KQQ1796" s="875"/>
      <c r="KQR1796" s="876"/>
      <c r="KQS1796" s="865"/>
      <c r="KQT1796" s="874"/>
      <c r="KQV1796" s="865"/>
      <c r="KRB1796" s="865"/>
      <c r="KRC1796" s="875"/>
      <c r="KRD1796" s="876"/>
      <c r="KRE1796" s="865"/>
      <c r="KRF1796" s="874"/>
      <c r="KRH1796" s="865"/>
      <c r="KRN1796" s="865"/>
      <c r="KRO1796" s="875"/>
      <c r="KRP1796" s="876"/>
      <c r="KRQ1796" s="865"/>
      <c r="KRR1796" s="874"/>
      <c r="KRT1796" s="865"/>
      <c r="KRZ1796" s="865"/>
      <c r="KSA1796" s="875"/>
      <c r="KSB1796" s="876"/>
      <c r="KSC1796" s="865"/>
      <c r="KSD1796" s="874"/>
      <c r="KSF1796" s="865"/>
      <c r="KSL1796" s="865"/>
      <c r="KSM1796" s="875"/>
      <c r="KSN1796" s="876"/>
      <c r="KSO1796" s="865"/>
      <c r="KSP1796" s="874"/>
      <c r="KSR1796" s="865"/>
      <c r="KSX1796" s="865"/>
      <c r="KSY1796" s="875"/>
      <c r="KSZ1796" s="876"/>
      <c r="KTA1796" s="865"/>
      <c r="KTB1796" s="874"/>
      <c r="KTD1796" s="865"/>
      <c r="KTJ1796" s="865"/>
      <c r="KTK1796" s="875"/>
      <c r="KTL1796" s="876"/>
      <c r="KTM1796" s="865"/>
      <c r="KTN1796" s="874"/>
      <c r="KTP1796" s="865"/>
      <c r="KTV1796" s="865"/>
      <c r="KTW1796" s="875"/>
      <c r="KTX1796" s="876"/>
      <c r="KTY1796" s="865"/>
      <c r="KTZ1796" s="874"/>
      <c r="KUB1796" s="865"/>
      <c r="KUH1796" s="865"/>
      <c r="KUI1796" s="875"/>
      <c r="KUJ1796" s="876"/>
      <c r="KUK1796" s="865"/>
      <c r="KUL1796" s="874"/>
      <c r="KUN1796" s="865"/>
      <c r="KUT1796" s="865"/>
      <c r="KUU1796" s="875"/>
      <c r="KUV1796" s="876"/>
      <c r="KUW1796" s="865"/>
      <c r="KUX1796" s="874"/>
      <c r="KUZ1796" s="865"/>
      <c r="KVF1796" s="865"/>
      <c r="KVG1796" s="875"/>
      <c r="KVH1796" s="876"/>
      <c r="KVI1796" s="865"/>
      <c r="KVJ1796" s="874"/>
      <c r="KVL1796" s="865"/>
      <c r="KVR1796" s="865"/>
      <c r="KVS1796" s="875"/>
      <c r="KVT1796" s="876"/>
      <c r="KVU1796" s="865"/>
      <c r="KVV1796" s="874"/>
      <c r="KVX1796" s="865"/>
      <c r="KWD1796" s="865"/>
      <c r="KWE1796" s="875"/>
      <c r="KWF1796" s="876"/>
      <c r="KWG1796" s="865"/>
      <c r="KWH1796" s="874"/>
      <c r="KWJ1796" s="865"/>
      <c r="KWP1796" s="865"/>
      <c r="KWQ1796" s="875"/>
      <c r="KWR1796" s="876"/>
      <c r="KWS1796" s="865"/>
      <c r="KWT1796" s="874"/>
      <c r="KWV1796" s="865"/>
      <c r="KXB1796" s="865"/>
      <c r="KXC1796" s="875"/>
      <c r="KXD1796" s="876"/>
      <c r="KXE1796" s="865"/>
      <c r="KXF1796" s="874"/>
      <c r="KXH1796" s="865"/>
      <c r="KXN1796" s="865"/>
      <c r="KXO1796" s="875"/>
      <c r="KXP1796" s="876"/>
      <c r="KXQ1796" s="865"/>
      <c r="KXR1796" s="874"/>
      <c r="KXT1796" s="865"/>
      <c r="KXZ1796" s="865"/>
      <c r="KYA1796" s="875"/>
      <c r="KYB1796" s="876"/>
      <c r="KYC1796" s="865"/>
      <c r="KYD1796" s="874"/>
      <c r="KYF1796" s="865"/>
      <c r="KYL1796" s="865"/>
      <c r="KYM1796" s="875"/>
      <c r="KYN1796" s="876"/>
      <c r="KYO1796" s="865"/>
      <c r="KYP1796" s="874"/>
      <c r="KYR1796" s="865"/>
      <c r="KYX1796" s="865"/>
      <c r="KYY1796" s="875"/>
      <c r="KYZ1796" s="876"/>
      <c r="KZA1796" s="865"/>
      <c r="KZB1796" s="874"/>
      <c r="KZD1796" s="865"/>
      <c r="KZJ1796" s="865"/>
      <c r="KZK1796" s="875"/>
      <c r="KZL1796" s="876"/>
      <c r="KZM1796" s="865"/>
      <c r="KZN1796" s="874"/>
      <c r="KZP1796" s="865"/>
      <c r="KZV1796" s="865"/>
      <c r="KZW1796" s="875"/>
      <c r="KZX1796" s="876"/>
      <c r="KZY1796" s="865"/>
      <c r="KZZ1796" s="874"/>
      <c r="LAB1796" s="865"/>
      <c r="LAH1796" s="865"/>
      <c r="LAI1796" s="875"/>
      <c r="LAJ1796" s="876"/>
      <c r="LAK1796" s="865"/>
      <c r="LAL1796" s="874"/>
      <c r="LAN1796" s="865"/>
      <c r="LAT1796" s="865"/>
      <c r="LAU1796" s="875"/>
      <c r="LAV1796" s="876"/>
      <c r="LAW1796" s="865"/>
      <c r="LAX1796" s="874"/>
      <c r="LAZ1796" s="865"/>
      <c r="LBF1796" s="865"/>
      <c r="LBG1796" s="875"/>
      <c r="LBH1796" s="876"/>
      <c r="LBI1796" s="865"/>
      <c r="LBJ1796" s="874"/>
      <c r="LBL1796" s="865"/>
      <c r="LBR1796" s="865"/>
      <c r="LBS1796" s="875"/>
      <c r="LBT1796" s="876"/>
      <c r="LBU1796" s="865"/>
      <c r="LBV1796" s="874"/>
      <c r="LBX1796" s="865"/>
      <c r="LCD1796" s="865"/>
      <c r="LCE1796" s="875"/>
      <c r="LCF1796" s="876"/>
      <c r="LCG1796" s="865"/>
      <c r="LCH1796" s="874"/>
      <c r="LCJ1796" s="865"/>
      <c r="LCP1796" s="865"/>
      <c r="LCQ1796" s="875"/>
      <c r="LCR1796" s="876"/>
      <c r="LCS1796" s="865"/>
      <c r="LCT1796" s="874"/>
      <c r="LCV1796" s="865"/>
      <c r="LDB1796" s="865"/>
      <c r="LDC1796" s="875"/>
      <c r="LDD1796" s="876"/>
      <c r="LDE1796" s="865"/>
      <c r="LDF1796" s="874"/>
      <c r="LDH1796" s="865"/>
      <c r="LDN1796" s="865"/>
      <c r="LDO1796" s="875"/>
      <c r="LDP1796" s="876"/>
      <c r="LDQ1796" s="865"/>
      <c r="LDR1796" s="874"/>
      <c r="LDT1796" s="865"/>
      <c r="LDZ1796" s="865"/>
      <c r="LEA1796" s="875"/>
      <c r="LEB1796" s="876"/>
      <c r="LEC1796" s="865"/>
      <c r="LED1796" s="874"/>
      <c r="LEF1796" s="865"/>
      <c r="LEL1796" s="865"/>
      <c r="LEM1796" s="875"/>
      <c r="LEN1796" s="876"/>
      <c r="LEO1796" s="865"/>
      <c r="LEP1796" s="874"/>
      <c r="LER1796" s="865"/>
      <c r="LEX1796" s="865"/>
      <c r="LEY1796" s="875"/>
      <c r="LEZ1796" s="876"/>
      <c r="LFA1796" s="865"/>
      <c r="LFB1796" s="874"/>
      <c r="LFD1796" s="865"/>
      <c r="LFJ1796" s="865"/>
      <c r="LFK1796" s="875"/>
      <c r="LFL1796" s="876"/>
      <c r="LFM1796" s="865"/>
      <c r="LFN1796" s="874"/>
      <c r="LFP1796" s="865"/>
      <c r="LFV1796" s="865"/>
      <c r="LFW1796" s="875"/>
      <c r="LFX1796" s="876"/>
      <c r="LFY1796" s="865"/>
      <c r="LFZ1796" s="874"/>
      <c r="LGB1796" s="865"/>
      <c r="LGH1796" s="865"/>
      <c r="LGI1796" s="875"/>
      <c r="LGJ1796" s="876"/>
      <c r="LGK1796" s="865"/>
      <c r="LGL1796" s="874"/>
      <c r="LGN1796" s="865"/>
      <c r="LGT1796" s="865"/>
      <c r="LGU1796" s="875"/>
      <c r="LGV1796" s="876"/>
      <c r="LGW1796" s="865"/>
      <c r="LGX1796" s="874"/>
      <c r="LGZ1796" s="865"/>
      <c r="LHF1796" s="865"/>
      <c r="LHG1796" s="875"/>
      <c r="LHH1796" s="876"/>
      <c r="LHI1796" s="865"/>
      <c r="LHJ1796" s="874"/>
      <c r="LHL1796" s="865"/>
      <c r="LHR1796" s="865"/>
      <c r="LHS1796" s="875"/>
      <c r="LHT1796" s="876"/>
      <c r="LHU1796" s="865"/>
      <c r="LHV1796" s="874"/>
      <c r="LHX1796" s="865"/>
      <c r="LID1796" s="865"/>
      <c r="LIE1796" s="875"/>
      <c r="LIF1796" s="876"/>
      <c r="LIG1796" s="865"/>
      <c r="LIH1796" s="874"/>
      <c r="LIJ1796" s="865"/>
      <c r="LIP1796" s="865"/>
      <c r="LIQ1796" s="875"/>
      <c r="LIR1796" s="876"/>
      <c r="LIS1796" s="865"/>
      <c r="LIT1796" s="874"/>
      <c r="LIV1796" s="865"/>
      <c r="LJB1796" s="865"/>
      <c r="LJC1796" s="875"/>
      <c r="LJD1796" s="876"/>
      <c r="LJE1796" s="865"/>
      <c r="LJF1796" s="874"/>
      <c r="LJH1796" s="865"/>
      <c r="LJN1796" s="865"/>
      <c r="LJO1796" s="875"/>
      <c r="LJP1796" s="876"/>
      <c r="LJQ1796" s="865"/>
      <c r="LJR1796" s="874"/>
      <c r="LJT1796" s="865"/>
      <c r="LJZ1796" s="865"/>
      <c r="LKA1796" s="875"/>
      <c r="LKB1796" s="876"/>
      <c r="LKC1796" s="865"/>
      <c r="LKD1796" s="874"/>
      <c r="LKF1796" s="865"/>
      <c r="LKL1796" s="865"/>
      <c r="LKM1796" s="875"/>
      <c r="LKN1796" s="876"/>
      <c r="LKO1796" s="865"/>
      <c r="LKP1796" s="874"/>
      <c r="LKR1796" s="865"/>
      <c r="LKX1796" s="865"/>
      <c r="LKY1796" s="875"/>
      <c r="LKZ1796" s="876"/>
      <c r="LLA1796" s="865"/>
      <c r="LLB1796" s="874"/>
      <c r="LLD1796" s="865"/>
      <c r="LLJ1796" s="865"/>
      <c r="LLK1796" s="875"/>
      <c r="LLL1796" s="876"/>
      <c r="LLM1796" s="865"/>
      <c r="LLN1796" s="874"/>
      <c r="LLP1796" s="865"/>
      <c r="LLV1796" s="865"/>
      <c r="LLW1796" s="875"/>
      <c r="LLX1796" s="876"/>
      <c r="LLY1796" s="865"/>
      <c r="LLZ1796" s="874"/>
      <c r="LMB1796" s="865"/>
      <c r="LMH1796" s="865"/>
      <c r="LMI1796" s="875"/>
      <c r="LMJ1796" s="876"/>
      <c r="LMK1796" s="865"/>
      <c r="LML1796" s="874"/>
      <c r="LMN1796" s="865"/>
      <c r="LMT1796" s="865"/>
      <c r="LMU1796" s="875"/>
      <c r="LMV1796" s="876"/>
      <c r="LMW1796" s="865"/>
      <c r="LMX1796" s="874"/>
      <c r="LMZ1796" s="865"/>
      <c r="LNF1796" s="865"/>
      <c r="LNG1796" s="875"/>
      <c r="LNH1796" s="876"/>
      <c r="LNI1796" s="865"/>
      <c r="LNJ1796" s="874"/>
      <c r="LNL1796" s="865"/>
      <c r="LNR1796" s="865"/>
      <c r="LNS1796" s="875"/>
      <c r="LNT1796" s="876"/>
      <c r="LNU1796" s="865"/>
      <c r="LNV1796" s="874"/>
      <c r="LNX1796" s="865"/>
      <c r="LOD1796" s="865"/>
      <c r="LOE1796" s="875"/>
      <c r="LOF1796" s="876"/>
      <c r="LOG1796" s="865"/>
      <c r="LOH1796" s="874"/>
      <c r="LOJ1796" s="865"/>
      <c r="LOP1796" s="865"/>
      <c r="LOQ1796" s="875"/>
      <c r="LOR1796" s="876"/>
      <c r="LOS1796" s="865"/>
      <c r="LOT1796" s="874"/>
      <c r="LOV1796" s="865"/>
      <c r="LPB1796" s="865"/>
      <c r="LPC1796" s="875"/>
      <c r="LPD1796" s="876"/>
      <c r="LPE1796" s="865"/>
      <c r="LPF1796" s="874"/>
      <c r="LPH1796" s="865"/>
      <c r="LPN1796" s="865"/>
      <c r="LPO1796" s="875"/>
      <c r="LPP1796" s="876"/>
      <c r="LPQ1796" s="865"/>
      <c r="LPR1796" s="874"/>
      <c r="LPT1796" s="865"/>
      <c r="LPZ1796" s="865"/>
      <c r="LQA1796" s="875"/>
      <c r="LQB1796" s="876"/>
      <c r="LQC1796" s="865"/>
      <c r="LQD1796" s="874"/>
      <c r="LQF1796" s="865"/>
      <c r="LQL1796" s="865"/>
      <c r="LQM1796" s="875"/>
      <c r="LQN1796" s="876"/>
      <c r="LQO1796" s="865"/>
      <c r="LQP1796" s="874"/>
      <c r="LQR1796" s="865"/>
      <c r="LQX1796" s="865"/>
      <c r="LQY1796" s="875"/>
      <c r="LQZ1796" s="876"/>
      <c r="LRA1796" s="865"/>
      <c r="LRB1796" s="874"/>
      <c r="LRD1796" s="865"/>
      <c r="LRJ1796" s="865"/>
      <c r="LRK1796" s="875"/>
      <c r="LRL1796" s="876"/>
      <c r="LRM1796" s="865"/>
      <c r="LRN1796" s="874"/>
      <c r="LRP1796" s="865"/>
      <c r="LRV1796" s="865"/>
      <c r="LRW1796" s="875"/>
      <c r="LRX1796" s="876"/>
      <c r="LRY1796" s="865"/>
      <c r="LRZ1796" s="874"/>
      <c r="LSB1796" s="865"/>
      <c r="LSH1796" s="865"/>
      <c r="LSI1796" s="875"/>
      <c r="LSJ1796" s="876"/>
      <c r="LSK1796" s="865"/>
      <c r="LSL1796" s="874"/>
      <c r="LSN1796" s="865"/>
      <c r="LST1796" s="865"/>
      <c r="LSU1796" s="875"/>
      <c r="LSV1796" s="876"/>
      <c r="LSW1796" s="865"/>
      <c r="LSX1796" s="874"/>
      <c r="LSZ1796" s="865"/>
      <c r="LTF1796" s="865"/>
      <c r="LTG1796" s="875"/>
      <c r="LTH1796" s="876"/>
      <c r="LTI1796" s="865"/>
      <c r="LTJ1796" s="874"/>
      <c r="LTL1796" s="865"/>
      <c r="LTR1796" s="865"/>
      <c r="LTS1796" s="875"/>
      <c r="LTT1796" s="876"/>
      <c r="LTU1796" s="865"/>
      <c r="LTV1796" s="874"/>
      <c r="LTX1796" s="865"/>
      <c r="LUD1796" s="865"/>
      <c r="LUE1796" s="875"/>
      <c r="LUF1796" s="876"/>
      <c r="LUG1796" s="865"/>
      <c r="LUH1796" s="874"/>
      <c r="LUJ1796" s="865"/>
      <c r="LUP1796" s="865"/>
      <c r="LUQ1796" s="875"/>
      <c r="LUR1796" s="876"/>
      <c r="LUS1796" s="865"/>
      <c r="LUT1796" s="874"/>
      <c r="LUV1796" s="865"/>
      <c r="LVB1796" s="865"/>
      <c r="LVC1796" s="875"/>
      <c r="LVD1796" s="876"/>
      <c r="LVE1796" s="865"/>
      <c r="LVF1796" s="874"/>
      <c r="LVH1796" s="865"/>
      <c r="LVN1796" s="865"/>
      <c r="LVO1796" s="875"/>
      <c r="LVP1796" s="876"/>
      <c r="LVQ1796" s="865"/>
      <c r="LVR1796" s="874"/>
      <c r="LVT1796" s="865"/>
      <c r="LVZ1796" s="865"/>
      <c r="LWA1796" s="875"/>
      <c r="LWB1796" s="876"/>
      <c r="LWC1796" s="865"/>
      <c r="LWD1796" s="874"/>
      <c r="LWF1796" s="865"/>
      <c r="LWL1796" s="865"/>
      <c r="LWM1796" s="875"/>
      <c r="LWN1796" s="876"/>
      <c r="LWO1796" s="865"/>
      <c r="LWP1796" s="874"/>
      <c r="LWR1796" s="865"/>
      <c r="LWX1796" s="865"/>
      <c r="LWY1796" s="875"/>
      <c r="LWZ1796" s="876"/>
      <c r="LXA1796" s="865"/>
      <c r="LXB1796" s="874"/>
      <c r="LXD1796" s="865"/>
      <c r="LXJ1796" s="865"/>
      <c r="LXK1796" s="875"/>
      <c r="LXL1796" s="876"/>
      <c r="LXM1796" s="865"/>
      <c r="LXN1796" s="874"/>
      <c r="LXP1796" s="865"/>
      <c r="LXV1796" s="865"/>
      <c r="LXW1796" s="875"/>
      <c r="LXX1796" s="876"/>
      <c r="LXY1796" s="865"/>
      <c r="LXZ1796" s="874"/>
      <c r="LYB1796" s="865"/>
      <c r="LYH1796" s="865"/>
      <c r="LYI1796" s="875"/>
      <c r="LYJ1796" s="876"/>
      <c r="LYK1796" s="865"/>
      <c r="LYL1796" s="874"/>
      <c r="LYN1796" s="865"/>
      <c r="LYT1796" s="865"/>
      <c r="LYU1796" s="875"/>
      <c r="LYV1796" s="876"/>
      <c r="LYW1796" s="865"/>
      <c r="LYX1796" s="874"/>
      <c r="LYZ1796" s="865"/>
      <c r="LZF1796" s="865"/>
      <c r="LZG1796" s="875"/>
      <c r="LZH1796" s="876"/>
      <c r="LZI1796" s="865"/>
      <c r="LZJ1796" s="874"/>
      <c r="LZL1796" s="865"/>
      <c r="LZR1796" s="865"/>
      <c r="LZS1796" s="875"/>
      <c r="LZT1796" s="876"/>
      <c r="LZU1796" s="865"/>
      <c r="LZV1796" s="874"/>
      <c r="LZX1796" s="865"/>
      <c r="MAD1796" s="865"/>
      <c r="MAE1796" s="875"/>
      <c r="MAF1796" s="876"/>
      <c r="MAG1796" s="865"/>
      <c r="MAH1796" s="874"/>
      <c r="MAJ1796" s="865"/>
      <c r="MAP1796" s="865"/>
      <c r="MAQ1796" s="875"/>
      <c r="MAR1796" s="876"/>
      <c r="MAS1796" s="865"/>
      <c r="MAT1796" s="874"/>
      <c r="MAV1796" s="865"/>
      <c r="MBB1796" s="865"/>
      <c r="MBC1796" s="875"/>
      <c r="MBD1796" s="876"/>
      <c r="MBE1796" s="865"/>
      <c r="MBF1796" s="874"/>
      <c r="MBH1796" s="865"/>
      <c r="MBN1796" s="865"/>
      <c r="MBO1796" s="875"/>
      <c r="MBP1796" s="876"/>
      <c r="MBQ1796" s="865"/>
      <c r="MBR1796" s="874"/>
      <c r="MBT1796" s="865"/>
      <c r="MBZ1796" s="865"/>
      <c r="MCA1796" s="875"/>
      <c r="MCB1796" s="876"/>
      <c r="MCC1796" s="865"/>
      <c r="MCD1796" s="874"/>
      <c r="MCF1796" s="865"/>
      <c r="MCL1796" s="865"/>
      <c r="MCM1796" s="875"/>
      <c r="MCN1796" s="876"/>
      <c r="MCO1796" s="865"/>
      <c r="MCP1796" s="874"/>
      <c r="MCR1796" s="865"/>
      <c r="MCX1796" s="865"/>
      <c r="MCY1796" s="875"/>
      <c r="MCZ1796" s="876"/>
      <c r="MDA1796" s="865"/>
      <c r="MDB1796" s="874"/>
      <c r="MDD1796" s="865"/>
      <c r="MDJ1796" s="865"/>
      <c r="MDK1796" s="875"/>
      <c r="MDL1796" s="876"/>
      <c r="MDM1796" s="865"/>
      <c r="MDN1796" s="874"/>
      <c r="MDP1796" s="865"/>
      <c r="MDV1796" s="865"/>
      <c r="MDW1796" s="875"/>
      <c r="MDX1796" s="876"/>
      <c r="MDY1796" s="865"/>
      <c r="MDZ1796" s="874"/>
      <c r="MEB1796" s="865"/>
      <c r="MEH1796" s="865"/>
      <c r="MEI1796" s="875"/>
      <c r="MEJ1796" s="876"/>
      <c r="MEK1796" s="865"/>
      <c r="MEL1796" s="874"/>
      <c r="MEN1796" s="865"/>
      <c r="MET1796" s="865"/>
      <c r="MEU1796" s="875"/>
      <c r="MEV1796" s="876"/>
      <c r="MEW1796" s="865"/>
      <c r="MEX1796" s="874"/>
      <c r="MEZ1796" s="865"/>
      <c r="MFF1796" s="865"/>
      <c r="MFG1796" s="875"/>
      <c r="MFH1796" s="876"/>
      <c r="MFI1796" s="865"/>
      <c r="MFJ1796" s="874"/>
      <c r="MFL1796" s="865"/>
      <c r="MFR1796" s="865"/>
      <c r="MFS1796" s="875"/>
      <c r="MFT1796" s="876"/>
      <c r="MFU1796" s="865"/>
      <c r="MFV1796" s="874"/>
      <c r="MFX1796" s="865"/>
      <c r="MGD1796" s="865"/>
      <c r="MGE1796" s="875"/>
      <c r="MGF1796" s="876"/>
      <c r="MGG1796" s="865"/>
      <c r="MGH1796" s="874"/>
      <c r="MGJ1796" s="865"/>
      <c r="MGP1796" s="865"/>
      <c r="MGQ1796" s="875"/>
      <c r="MGR1796" s="876"/>
      <c r="MGS1796" s="865"/>
      <c r="MGT1796" s="874"/>
      <c r="MGV1796" s="865"/>
      <c r="MHB1796" s="865"/>
      <c r="MHC1796" s="875"/>
      <c r="MHD1796" s="876"/>
      <c r="MHE1796" s="865"/>
      <c r="MHF1796" s="874"/>
      <c r="MHH1796" s="865"/>
      <c r="MHN1796" s="865"/>
      <c r="MHO1796" s="875"/>
      <c r="MHP1796" s="876"/>
      <c r="MHQ1796" s="865"/>
      <c r="MHR1796" s="874"/>
      <c r="MHT1796" s="865"/>
      <c r="MHZ1796" s="865"/>
      <c r="MIA1796" s="875"/>
      <c r="MIB1796" s="876"/>
      <c r="MIC1796" s="865"/>
      <c r="MID1796" s="874"/>
      <c r="MIF1796" s="865"/>
      <c r="MIL1796" s="865"/>
      <c r="MIM1796" s="875"/>
      <c r="MIN1796" s="876"/>
      <c r="MIO1796" s="865"/>
      <c r="MIP1796" s="874"/>
      <c r="MIR1796" s="865"/>
      <c r="MIX1796" s="865"/>
      <c r="MIY1796" s="875"/>
      <c r="MIZ1796" s="876"/>
      <c r="MJA1796" s="865"/>
      <c r="MJB1796" s="874"/>
      <c r="MJD1796" s="865"/>
      <c r="MJJ1796" s="865"/>
      <c r="MJK1796" s="875"/>
      <c r="MJL1796" s="876"/>
      <c r="MJM1796" s="865"/>
      <c r="MJN1796" s="874"/>
      <c r="MJP1796" s="865"/>
      <c r="MJV1796" s="865"/>
      <c r="MJW1796" s="875"/>
      <c r="MJX1796" s="876"/>
      <c r="MJY1796" s="865"/>
      <c r="MJZ1796" s="874"/>
      <c r="MKB1796" s="865"/>
      <c r="MKH1796" s="865"/>
      <c r="MKI1796" s="875"/>
      <c r="MKJ1796" s="876"/>
      <c r="MKK1796" s="865"/>
      <c r="MKL1796" s="874"/>
      <c r="MKN1796" s="865"/>
      <c r="MKT1796" s="865"/>
      <c r="MKU1796" s="875"/>
      <c r="MKV1796" s="876"/>
      <c r="MKW1796" s="865"/>
      <c r="MKX1796" s="874"/>
      <c r="MKZ1796" s="865"/>
      <c r="MLF1796" s="865"/>
      <c r="MLG1796" s="875"/>
      <c r="MLH1796" s="876"/>
      <c r="MLI1796" s="865"/>
      <c r="MLJ1796" s="874"/>
      <c r="MLL1796" s="865"/>
      <c r="MLR1796" s="865"/>
      <c r="MLS1796" s="875"/>
      <c r="MLT1796" s="876"/>
      <c r="MLU1796" s="865"/>
      <c r="MLV1796" s="874"/>
      <c r="MLX1796" s="865"/>
      <c r="MMD1796" s="865"/>
      <c r="MME1796" s="875"/>
      <c r="MMF1796" s="876"/>
      <c r="MMG1796" s="865"/>
      <c r="MMH1796" s="874"/>
      <c r="MMJ1796" s="865"/>
      <c r="MMP1796" s="865"/>
      <c r="MMQ1796" s="875"/>
      <c r="MMR1796" s="876"/>
      <c r="MMS1796" s="865"/>
      <c r="MMT1796" s="874"/>
      <c r="MMV1796" s="865"/>
      <c r="MNB1796" s="865"/>
      <c r="MNC1796" s="875"/>
      <c r="MND1796" s="876"/>
      <c r="MNE1796" s="865"/>
      <c r="MNF1796" s="874"/>
      <c r="MNH1796" s="865"/>
      <c r="MNN1796" s="865"/>
      <c r="MNO1796" s="875"/>
      <c r="MNP1796" s="876"/>
      <c r="MNQ1796" s="865"/>
      <c r="MNR1796" s="874"/>
      <c r="MNT1796" s="865"/>
      <c r="MNZ1796" s="865"/>
      <c r="MOA1796" s="875"/>
      <c r="MOB1796" s="876"/>
      <c r="MOC1796" s="865"/>
      <c r="MOD1796" s="874"/>
      <c r="MOF1796" s="865"/>
      <c r="MOL1796" s="865"/>
      <c r="MOM1796" s="875"/>
      <c r="MON1796" s="876"/>
      <c r="MOO1796" s="865"/>
      <c r="MOP1796" s="874"/>
      <c r="MOR1796" s="865"/>
      <c r="MOX1796" s="865"/>
      <c r="MOY1796" s="875"/>
      <c r="MOZ1796" s="876"/>
      <c r="MPA1796" s="865"/>
      <c r="MPB1796" s="874"/>
      <c r="MPD1796" s="865"/>
      <c r="MPJ1796" s="865"/>
      <c r="MPK1796" s="875"/>
      <c r="MPL1796" s="876"/>
      <c r="MPM1796" s="865"/>
      <c r="MPN1796" s="874"/>
      <c r="MPP1796" s="865"/>
      <c r="MPV1796" s="865"/>
      <c r="MPW1796" s="875"/>
      <c r="MPX1796" s="876"/>
      <c r="MPY1796" s="865"/>
      <c r="MPZ1796" s="874"/>
      <c r="MQB1796" s="865"/>
      <c r="MQH1796" s="865"/>
      <c r="MQI1796" s="875"/>
      <c r="MQJ1796" s="876"/>
      <c r="MQK1796" s="865"/>
      <c r="MQL1796" s="874"/>
      <c r="MQN1796" s="865"/>
      <c r="MQT1796" s="865"/>
      <c r="MQU1796" s="875"/>
      <c r="MQV1796" s="876"/>
      <c r="MQW1796" s="865"/>
      <c r="MQX1796" s="874"/>
      <c r="MQZ1796" s="865"/>
      <c r="MRF1796" s="865"/>
      <c r="MRG1796" s="875"/>
      <c r="MRH1796" s="876"/>
      <c r="MRI1796" s="865"/>
      <c r="MRJ1796" s="874"/>
      <c r="MRL1796" s="865"/>
      <c r="MRR1796" s="865"/>
      <c r="MRS1796" s="875"/>
      <c r="MRT1796" s="876"/>
      <c r="MRU1796" s="865"/>
      <c r="MRV1796" s="874"/>
      <c r="MRX1796" s="865"/>
      <c r="MSD1796" s="865"/>
      <c r="MSE1796" s="875"/>
      <c r="MSF1796" s="876"/>
      <c r="MSG1796" s="865"/>
      <c r="MSH1796" s="874"/>
      <c r="MSJ1796" s="865"/>
      <c r="MSP1796" s="865"/>
      <c r="MSQ1796" s="875"/>
      <c r="MSR1796" s="876"/>
      <c r="MSS1796" s="865"/>
      <c r="MST1796" s="874"/>
      <c r="MSV1796" s="865"/>
      <c r="MTB1796" s="865"/>
      <c r="MTC1796" s="875"/>
      <c r="MTD1796" s="876"/>
      <c r="MTE1796" s="865"/>
      <c r="MTF1796" s="874"/>
      <c r="MTH1796" s="865"/>
      <c r="MTN1796" s="865"/>
      <c r="MTO1796" s="875"/>
      <c r="MTP1796" s="876"/>
      <c r="MTQ1796" s="865"/>
      <c r="MTR1796" s="874"/>
      <c r="MTT1796" s="865"/>
      <c r="MTZ1796" s="865"/>
      <c r="MUA1796" s="875"/>
      <c r="MUB1796" s="876"/>
      <c r="MUC1796" s="865"/>
      <c r="MUD1796" s="874"/>
      <c r="MUF1796" s="865"/>
      <c r="MUL1796" s="865"/>
      <c r="MUM1796" s="875"/>
      <c r="MUN1796" s="876"/>
      <c r="MUO1796" s="865"/>
      <c r="MUP1796" s="874"/>
      <c r="MUR1796" s="865"/>
      <c r="MUX1796" s="865"/>
      <c r="MUY1796" s="875"/>
      <c r="MUZ1796" s="876"/>
      <c r="MVA1796" s="865"/>
      <c r="MVB1796" s="874"/>
      <c r="MVD1796" s="865"/>
      <c r="MVJ1796" s="865"/>
      <c r="MVK1796" s="875"/>
      <c r="MVL1796" s="876"/>
      <c r="MVM1796" s="865"/>
      <c r="MVN1796" s="874"/>
      <c r="MVP1796" s="865"/>
      <c r="MVV1796" s="865"/>
      <c r="MVW1796" s="875"/>
      <c r="MVX1796" s="876"/>
      <c r="MVY1796" s="865"/>
      <c r="MVZ1796" s="874"/>
      <c r="MWB1796" s="865"/>
      <c r="MWH1796" s="865"/>
      <c r="MWI1796" s="875"/>
      <c r="MWJ1796" s="876"/>
      <c r="MWK1796" s="865"/>
      <c r="MWL1796" s="874"/>
      <c r="MWN1796" s="865"/>
      <c r="MWT1796" s="865"/>
      <c r="MWU1796" s="875"/>
      <c r="MWV1796" s="876"/>
      <c r="MWW1796" s="865"/>
      <c r="MWX1796" s="874"/>
      <c r="MWZ1796" s="865"/>
      <c r="MXF1796" s="865"/>
      <c r="MXG1796" s="875"/>
      <c r="MXH1796" s="876"/>
      <c r="MXI1796" s="865"/>
      <c r="MXJ1796" s="874"/>
      <c r="MXL1796" s="865"/>
      <c r="MXR1796" s="865"/>
      <c r="MXS1796" s="875"/>
      <c r="MXT1796" s="876"/>
      <c r="MXU1796" s="865"/>
      <c r="MXV1796" s="874"/>
      <c r="MXX1796" s="865"/>
      <c r="MYD1796" s="865"/>
      <c r="MYE1796" s="875"/>
      <c r="MYF1796" s="876"/>
      <c r="MYG1796" s="865"/>
      <c r="MYH1796" s="874"/>
      <c r="MYJ1796" s="865"/>
      <c r="MYP1796" s="865"/>
      <c r="MYQ1796" s="875"/>
      <c r="MYR1796" s="876"/>
      <c r="MYS1796" s="865"/>
      <c r="MYT1796" s="874"/>
      <c r="MYV1796" s="865"/>
      <c r="MZB1796" s="865"/>
      <c r="MZC1796" s="875"/>
      <c r="MZD1796" s="876"/>
      <c r="MZE1796" s="865"/>
      <c r="MZF1796" s="874"/>
      <c r="MZH1796" s="865"/>
      <c r="MZN1796" s="865"/>
      <c r="MZO1796" s="875"/>
      <c r="MZP1796" s="876"/>
      <c r="MZQ1796" s="865"/>
      <c r="MZR1796" s="874"/>
      <c r="MZT1796" s="865"/>
      <c r="MZZ1796" s="865"/>
      <c r="NAA1796" s="875"/>
      <c r="NAB1796" s="876"/>
      <c r="NAC1796" s="865"/>
      <c r="NAD1796" s="874"/>
      <c r="NAF1796" s="865"/>
      <c r="NAL1796" s="865"/>
      <c r="NAM1796" s="875"/>
      <c r="NAN1796" s="876"/>
      <c r="NAO1796" s="865"/>
      <c r="NAP1796" s="874"/>
      <c r="NAR1796" s="865"/>
      <c r="NAX1796" s="865"/>
      <c r="NAY1796" s="875"/>
      <c r="NAZ1796" s="876"/>
      <c r="NBA1796" s="865"/>
      <c r="NBB1796" s="874"/>
      <c r="NBD1796" s="865"/>
      <c r="NBJ1796" s="865"/>
      <c r="NBK1796" s="875"/>
      <c r="NBL1796" s="876"/>
      <c r="NBM1796" s="865"/>
      <c r="NBN1796" s="874"/>
      <c r="NBP1796" s="865"/>
      <c r="NBV1796" s="865"/>
      <c r="NBW1796" s="875"/>
      <c r="NBX1796" s="876"/>
      <c r="NBY1796" s="865"/>
      <c r="NBZ1796" s="874"/>
      <c r="NCB1796" s="865"/>
      <c r="NCH1796" s="865"/>
      <c r="NCI1796" s="875"/>
      <c r="NCJ1796" s="876"/>
      <c r="NCK1796" s="865"/>
      <c r="NCL1796" s="874"/>
      <c r="NCN1796" s="865"/>
      <c r="NCT1796" s="865"/>
      <c r="NCU1796" s="875"/>
      <c r="NCV1796" s="876"/>
      <c r="NCW1796" s="865"/>
      <c r="NCX1796" s="874"/>
      <c r="NCZ1796" s="865"/>
      <c r="NDF1796" s="865"/>
      <c r="NDG1796" s="875"/>
      <c r="NDH1796" s="876"/>
      <c r="NDI1796" s="865"/>
      <c r="NDJ1796" s="874"/>
      <c r="NDL1796" s="865"/>
      <c r="NDR1796" s="865"/>
      <c r="NDS1796" s="875"/>
      <c r="NDT1796" s="876"/>
      <c r="NDU1796" s="865"/>
      <c r="NDV1796" s="874"/>
      <c r="NDX1796" s="865"/>
      <c r="NED1796" s="865"/>
      <c r="NEE1796" s="875"/>
      <c r="NEF1796" s="876"/>
      <c r="NEG1796" s="865"/>
      <c r="NEH1796" s="874"/>
      <c r="NEJ1796" s="865"/>
      <c r="NEP1796" s="865"/>
      <c r="NEQ1796" s="875"/>
      <c r="NER1796" s="876"/>
      <c r="NES1796" s="865"/>
      <c r="NET1796" s="874"/>
      <c r="NEV1796" s="865"/>
      <c r="NFB1796" s="865"/>
      <c r="NFC1796" s="875"/>
      <c r="NFD1796" s="876"/>
      <c r="NFE1796" s="865"/>
      <c r="NFF1796" s="874"/>
      <c r="NFH1796" s="865"/>
      <c r="NFN1796" s="865"/>
      <c r="NFO1796" s="875"/>
      <c r="NFP1796" s="876"/>
      <c r="NFQ1796" s="865"/>
      <c r="NFR1796" s="874"/>
      <c r="NFT1796" s="865"/>
      <c r="NFZ1796" s="865"/>
      <c r="NGA1796" s="875"/>
      <c r="NGB1796" s="876"/>
      <c r="NGC1796" s="865"/>
      <c r="NGD1796" s="874"/>
      <c r="NGF1796" s="865"/>
      <c r="NGL1796" s="865"/>
      <c r="NGM1796" s="875"/>
      <c r="NGN1796" s="876"/>
      <c r="NGO1796" s="865"/>
      <c r="NGP1796" s="874"/>
      <c r="NGR1796" s="865"/>
      <c r="NGX1796" s="865"/>
      <c r="NGY1796" s="875"/>
      <c r="NGZ1796" s="876"/>
      <c r="NHA1796" s="865"/>
      <c r="NHB1796" s="874"/>
      <c r="NHD1796" s="865"/>
      <c r="NHJ1796" s="865"/>
      <c r="NHK1796" s="875"/>
      <c r="NHL1796" s="876"/>
      <c r="NHM1796" s="865"/>
      <c r="NHN1796" s="874"/>
      <c r="NHP1796" s="865"/>
      <c r="NHV1796" s="865"/>
      <c r="NHW1796" s="875"/>
      <c r="NHX1796" s="876"/>
      <c r="NHY1796" s="865"/>
      <c r="NHZ1796" s="874"/>
      <c r="NIB1796" s="865"/>
      <c r="NIH1796" s="865"/>
      <c r="NII1796" s="875"/>
      <c r="NIJ1796" s="876"/>
      <c r="NIK1796" s="865"/>
      <c r="NIL1796" s="874"/>
      <c r="NIN1796" s="865"/>
      <c r="NIT1796" s="865"/>
      <c r="NIU1796" s="875"/>
      <c r="NIV1796" s="876"/>
      <c r="NIW1796" s="865"/>
      <c r="NIX1796" s="874"/>
      <c r="NIZ1796" s="865"/>
      <c r="NJF1796" s="865"/>
      <c r="NJG1796" s="875"/>
      <c r="NJH1796" s="876"/>
      <c r="NJI1796" s="865"/>
      <c r="NJJ1796" s="874"/>
      <c r="NJL1796" s="865"/>
      <c r="NJR1796" s="865"/>
      <c r="NJS1796" s="875"/>
      <c r="NJT1796" s="876"/>
      <c r="NJU1796" s="865"/>
      <c r="NJV1796" s="874"/>
      <c r="NJX1796" s="865"/>
      <c r="NKD1796" s="865"/>
      <c r="NKE1796" s="875"/>
      <c r="NKF1796" s="876"/>
      <c r="NKG1796" s="865"/>
      <c r="NKH1796" s="874"/>
      <c r="NKJ1796" s="865"/>
      <c r="NKP1796" s="865"/>
      <c r="NKQ1796" s="875"/>
      <c r="NKR1796" s="876"/>
      <c r="NKS1796" s="865"/>
      <c r="NKT1796" s="874"/>
      <c r="NKV1796" s="865"/>
      <c r="NLB1796" s="865"/>
      <c r="NLC1796" s="875"/>
      <c r="NLD1796" s="876"/>
      <c r="NLE1796" s="865"/>
      <c r="NLF1796" s="874"/>
      <c r="NLH1796" s="865"/>
      <c r="NLN1796" s="865"/>
      <c r="NLO1796" s="875"/>
      <c r="NLP1796" s="876"/>
      <c r="NLQ1796" s="865"/>
      <c r="NLR1796" s="874"/>
      <c r="NLT1796" s="865"/>
      <c r="NLZ1796" s="865"/>
      <c r="NMA1796" s="875"/>
      <c r="NMB1796" s="876"/>
      <c r="NMC1796" s="865"/>
      <c r="NMD1796" s="874"/>
      <c r="NMF1796" s="865"/>
      <c r="NML1796" s="865"/>
      <c r="NMM1796" s="875"/>
      <c r="NMN1796" s="876"/>
      <c r="NMO1796" s="865"/>
      <c r="NMP1796" s="874"/>
      <c r="NMR1796" s="865"/>
      <c r="NMX1796" s="865"/>
      <c r="NMY1796" s="875"/>
      <c r="NMZ1796" s="876"/>
      <c r="NNA1796" s="865"/>
      <c r="NNB1796" s="874"/>
      <c r="NND1796" s="865"/>
      <c r="NNJ1796" s="865"/>
      <c r="NNK1796" s="875"/>
      <c r="NNL1796" s="876"/>
      <c r="NNM1796" s="865"/>
      <c r="NNN1796" s="874"/>
      <c r="NNP1796" s="865"/>
      <c r="NNV1796" s="865"/>
      <c r="NNW1796" s="875"/>
      <c r="NNX1796" s="876"/>
      <c r="NNY1796" s="865"/>
      <c r="NNZ1796" s="874"/>
      <c r="NOB1796" s="865"/>
      <c r="NOH1796" s="865"/>
      <c r="NOI1796" s="875"/>
      <c r="NOJ1796" s="876"/>
      <c r="NOK1796" s="865"/>
      <c r="NOL1796" s="874"/>
      <c r="NON1796" s="865"/>
      <c r="NOT1796" s="865"/>
      <c r="NOU1796" s="875"/>
      <c r="NOV1796" s="876"/>
      <c r="NOW1796" s="865"/>
      <c r="NOX1796" s="874"/>
      <c r="NOZ1796" s="865"/>
      <c r="NPF1796" s="865"/>
      <c r="NPG1796" s="875"/>
      <c r="NPH1796" s="876"/>
      <c r="NPI1796" s="865"/>
      <c r="NPJ1796" s="874"/>
      <c r="NPL1796" s="865"/>
      <c r="NPR1796" s="865"/>
      <c r="NPS1796" s="875"/>
      <c r="NPT1796" s="876"/>
      <c r="NPU1796" s="865"/>
      <c r="NPV1796" s="874"/>
      <c r="NPX1796" s="865"/>
      <c r="NQD1796" s="865"/>
      <c r="NQE1796" s="875"/>
      <c r="NQF1796" s="876"/>
      <c r="NQG1796" s="865"/>
      <c r="NQH1796" s="874"/>
      <c r="NQJ1796" s="865"/>
      <c r="NQP1796" s="865"/>
      <c r="NQQ1796" s="875"/>
      <c r="NQR1796" s="876"/>
      <c r="NQS1796" s="865"/>
      <c r="NQT1796" s="874"/>
      <c r="NQV1796" s="865"/>
      <c r="NRB1796" s="865"/>
      <c r="NRC1796" s="875"/>
      <c r="NRD1796" s="876"/>
      <c r="NRE1796" s="865"/>
      <c r="NRF1796" s="874"/>
      <c r="NRH1796" s="865"/>
      <c r="NRN1796" s="865"/>
      <c r="NRO1796" s="875"/>
      <c r="NRP1796" s="876"/>
      <c r="NRQ1796" s="865"/>
      <c r="NRR1796" s="874"/>
      <c r="NRT1796" s="865"/>
      <c r="NRZ1796" s="865"/>
      <c r="NSA1796" s="875"/>
      <c r="NSB1796" s="876"/>
      <c r="NSC1796" s="865"/>
      <c r="NSD1796" s="874"/>
      <c r="NSF1796" s="865"/>
      <c r="NSL1796" s="865"/>
      <c r="NSM1796" s="875"/>
      <c r="NSN1796" s="876"/>
      <c r="NSO1796" s="865"/>
      <c r="NSP1796" s="874"/>
      <c r="NSR1796" s="865"/>
      <c r="NSX1796" s="865"/>
      <c r="NSY1796" s="875"/>
      <c r="NSZ1796" s="876"/>
      <c r="NTA1796" s="865"/>
      <c r="NTB1796" s="874"/>
      <c r="NTD1796" s="865"/>
      <c r="NTJ1796" s="865"/>
      <c r="NTK1796" s="875"/>
      <c r="NTL1796" s="876"/>
      <c r="NTM1796" s="865"/>
      <c r="NTN1796" s="874"/>
      <c r="NTP1796" s="865"/>
      <c r="NTV1796" s="865"/>
      <c r="NTW1796" s="875"/>
      <c r="NTX1796" s="876"/>
      <c r="NTY1796" s="865"/>
      <c r="NTZ1796" s="874"/>
      <c r="NUB1796" s="865"/>
      <c r="NUH1796" s="865"/>
      <c r="NUI1796" s="875"/>
      <c r="NUJ1796" s="876"/>
      <c r="NUK1796" s="865"/>
      <c r="NUL1796" s="874"/>
      <c r="NUN1796" s="865"/>
      <c r="NUT1796" s="865"/>
      <c r="NUU1796" s="875"/>
      <c r="NUV1796" s="876"/>
      <c r="NUW1796" s="865"/>
      <c r="NUX1796" s="874"/>
      <c r="NUZ1796" s="865"/>
      <c r="NVF1796" s="865"/>
      <c r="NVG1796" s="875"/>
      <c r="NVH1796" s="876"/>
      <c r="NVI1796" s="865"/>
      <c r="NVJ1796" s="874"/>
      <c r="NVL1796" s="865"/>
      <c r="NVR1796" s="865"/>
      <c r="NVS1796" s="875"/>
      <c r="NVT1796" s="876"/>
      <c r="NVU1796" s="865"/>
      <c r="NVV1796" s="874"/>
      <c r="NVX1796" s="865"/>
      <c r="NWD1796" s="865"/>
      <c r="NWE1796" s="875"/>
      <c r="NWF1796" s="876"/>
      <c r="NWG1796" s="865"/>
      <c r="NWH1796" s="874"/>
      <c r="NWJ1796" s="865"/>
      <c r="NWP1796" s="865"/>
      <c r="NWQ1796" s="875"/>
      <c r="NWR1796" s="876"/>
      <c r="NWS1796" s="865"/>
      <c r="NWT1796" s="874"/>
      <c r="NWV1796" s="865"/>
      <c r="NXB1796" s="865"/>
      <c r="NXC1796" s="875"/>
      <c r="NXD1796" s="876"/>
      <c r="NXE1796" s="865"/>
      <c r="NXF1796" s="874"/>
      <c r="NXH1796" s="865"/>
      <c r="NXN1796" s="865"/>
      <c r="NXO1796" s="875"/>
      <c r="NXP1796" s="876"/>
      <c r="NXQ1796" s="865"/>
      <c r="NXR1796" s="874"/>
      <c r="NXT1796" s="865"/>
      <c r="NXZ1796" s="865"/>
      <c r="NYA1796" s="875"/>
      <c r="NYB1796" s="876"/>
      <c r="NYC1796" s="865"/>
      <c r="NYD1796" s="874"/>
      <c r="NYF1796" s="865"/>
      <c r="NYL1796" s="865"/>
      <c r="NYM1796" s="875"/>
      <c r="NYN1796" s="876"/>
      <c r="NYO1796" s="865"/>
      <c r="NYP1796" s="874"/>
      <c r="NYR1796" s="865"/>
      <c r="NYX1796" s="865"/>
      <c r="NYY1796" s="875"/>
      <c r="NYZ1796" s="876"/>
      <c r="NZA1796" s="865"/>
      <c r="NZB1796" s="874"/>
      <c r="NZD1796" s="865"/>
      <c r="NZJ1796" s="865"/>
      <c r="NZK1796" s="875"/>
      <c r="NZL1796" s="876"/>
      <c r="NZM1796" s="865"/>
      <c r="NZN1796" s="874"/>
      <c r="NZP1796" s="865"/>
      <c r="NZV1796" s="865"/>
      <c r="NZW1796" s="875"/>
      <c r="NZX1796" s="876"/>
      <c r="NZY1796" s="865"/>
      <c r="NZZ1796" s="874"/>
      <c r="OAB1796" s="865"/>
      <c r="OAH1796" s="865"/>
      <c r="OAI1796" s="875"/>
      <c r="OAJ1796" s="876"/>
      <c r="OAK1796" s="865"/>
      <c r="OAL1796" s="874"/>
      <c r="OAN1796" s="865"/>
      <c r="OAT1796" s="865"/>
      <c r="OAU1796" s="875"/>
      <c r="OAV1796" s="876"/>
      <c r="OAW1796" s="865"/>
      <c r="OAX1796" s="874"/>
      <c r="OAZ1796" s="865"/>
      <c r="OBF1796" s="865"/>
      <c r="OBG1796" s="875"/>
      <c r="OBH1796" s="876"/>
      <c r="OBI1796" s="865"/>
      <c r="OBJ1796" s="874"/>
      <c r="OBL1796" s="865"/>
      <c r="OBR1796" s="865"/>
      <c r="OBS1796" s="875"/>
      <c r="OBT1796" s="876"/>
      <c r="OBU1796" s="865"/>
      <c r="OBV1796" s="874"/>
      <c r="OBX1796" s="865"/>
      <c r="OCD1796" s="865"/>
      <c r="OCE1796" s="875"/>
      <c r="OCF1796" s="876"/>
      <c r="OCG1796" s="865"/>
      <c r="OCH1796" s="874"/>
      <c r="OCJ1796" s="865"/>
      <c r="OCP1796" s="865"/>
      <c r="OCQ1796" s="875"/>
      <c r="OCR1796" s="876"/>
      <c r="OCS1796" s="865"/>
      <c r="OCT1796" s="874"/>
      <c r="OCV1796" s="865"/>
      <c r="ODB1796" s="865"/>
      <c r="ODC1796" s="875"/>
      <c r="ODD1796" s="876"/>
      <c r="ODE1796" s="865"/>
      <c r="ODF1796" s="874"/>
      <c r="ODH1796" s="865"/>
      <c r="ODN1796" s="865"/>
      <c r="ODO1796" s="875"/>
      <c r="ODP1796" s="876"/>
      <c r="ODQ1796" s="865"/>
      <c r="ODR1796" s="874"/>
      <c r="ODT1796" s="865"/>
      <c r="ODZ1796" s="865"/>
      <c r="OEA1796" s="875"/>
      <c r="OEB1796" s="876"/>
      <c r="OEC1796" s="865"/>
      <c r="OED1796" s="874"/>
      <c r="OEF1796" s="865"/>
      <c r="OEL1796" s="865"/>
      <c r="OEM1796" s="875"/>
      <c r="OEN1796" s="876"/>
      <c r="OEO1796" s="865"/>
      <c r="OEP1796" s="874"/>
      <c r="OER1796" s="865"/>
      <c r="OEX1796" s="865"/>
      <c r="OEY1796" s="875"/>
      <c r="OEZ1796" s="876"/>
      <c r="OFA1796" s="865"/>
      <c r="OFB1796" s="874"/>
      <c r="OFD1796" s="865"/>
      <c r="OFJ1796" s="865"/>
      <c r="OFK1796" s="875"/>
      <c r="OFL1796" s="876"/>
      <c r="OFM1796" s="865"/>
      <c r="OFN1796" s="874"/>
      <c r="OFP1796" s="865"/>
      <c r="OFV1796" s="865"/>
      <c r="OFW1796" s="875"/>
      <c r="OFX1796" s="876"/>
      <c r="OFY1796" s="865"/>
      <c r="OFZ1796" s="874"/>
      <c r="OGB1796" s="865"/>
      <c r="OGH1796" s="865"/>
      <c r="OGI1796" s="875"/>
      <c r="OGJ1796" s="876"/>
      <c r="OGK1796" s="865"/>
      <c r="OGL1796" s="874"/>
      <c r="OGN1796" s="865"/>
      <c r="OGT1796" s="865"/>
      <c r="OGU1796" s="875"/>
      <c r="OGV1796" s="876"/>
      <c r="OGW1796" s="865"/>
      <c r="OGX1796" s="874"/>
      <c r="OGZ1796" s="865"/>
      <c r="OHF1796" s="865"/>
      <c r="OHG1796" s="875"/>
      <c r="OHH1796" s="876"/>
      <c r="OHI1796" s="865"/>
      <c r="OHJ1796" s="874"/>
      <c r="OHL1796" s="865"/>
      <c r="OHR1796" s="865"/>
      <c r="OHS1796" s="875"/>
      <c r="OHT1796" s="876"/>
      <c r="OHU1796" s="865"/>
      <c r="OHV1796" s="874"/>
      <c r="OHX1796" s="865"/>
      <c r="OID1796" s="865"/>
      <c r="OIE1796" s="875"/>
      <c r="OIF1796" s="876"/>
      <c r="OIG1796" s="865"/>
      <c r="OIH1796" s="874"/>
      <c r="OIJ1796" s="865"/>
      <c r="OIP1796" s="865"/>
      <c r="OIQ1796" s="875"/>
      <c r="OIR1796" s="876"/>
      <c r="OIS1796" s="865"/>
      <c r="OIT1796" s="874"/>
      <c r="OIV1796" s="865"/>
      <c r="OJB1796" s="865"/>
      <c r="OJC1796" s="875"/>
      <c r="OJD1796" s="876"/>
      <c r="OJE1796" s="865"/>
      <c r="OJF1796" s="874"/>
      <c r="OJH1796" s="865"/>
      <c r="OJN1796" s="865"/>
      <c r="OJO1796" s="875"/>
      <c r="OJP1796" s="876"/>
      <c r="OJQ1796" s="865"/>
      <c r="OJR1796" s="874"/>
      <c r="OJT1796" s="865"/>
      <c r="OJZ1796" s="865"/>
      <c r="OKA1796" s="875"/>
      <c r="OKB1796" s="876"/>
      <c r="OKC1796" s="865"/>
      <c r="OKD1796" s="874"/>
      <c r="OKF1796" s="865"/>
      <c r="OKL1796" s="865"/>
      <c r="OKM1796" s="875"/>
      <c r="OKN1796" s="876"/>
      <c r="OKO1796" s="865"/>
      <c r="OKP1796" s="874"/>
      <c r="OKR1796" s="865"/>
      <c r="OKX1796" s="865"/>
      <c r="OKY1796" s="875"/>
      <c r="OKZ1796" s="876"/>
      <c r="OLA1796" s="865"/>
      <c r="OLB1796" s="874"/>
      <c r="OLD1796" s="865"/>
      <c r="OLJ1796" s="865"/>
      <c r="OLK1796" s="875"/>
      <c r="OLL1796" s="876"/>
      <c r="OLM1796" s="865"/>
      <c r="OLN1796" s="874"/>
      <c r="OLP1796" s="865"/>
      <c r="OLV1796" s="865"/>
      <c r="OLW1796" s="875"/>
      <c r="OLX1796" s="876"/>
      <c r="OLY1796" s="865"/>
      <c r="OLZ1796" s="874"/>
      <c r="OMB1796" s="865"/>
      <c r="OMH1796" s="865"/>
      <c r="OMI1796" s="875"/>
      <c r="OMJ1796" s="876"/>
      <c r="OMK1796" s="865"/>
      <c r="OML1796" s="874"/>
      <c r="OMN1796" s="865"/>
      <c r="OMT1796" s="865"/>
      <c r="OMU1796" s="875"/>
      <c r="OMV1796" s="876"/>
      <c r="OMW1796" s="865"/>
      <c r="OMX1796" s="874"/>
      <c r="OMZ1796" s="865"/>
      <c r="ONF1796" s="865"/>
      <c r="ONG1796" s="875"/>
      <c r="ONH1796" s="876"/>
      <c r="ONI1796" s="865"/>
      <c r="ONJ1796" s="874"/>
      <c r="ONL1796" s="865"/>
      <c r="ONR1796" s="865"/>
      <c r="ONS1796" s="875"/>
      <c r="ONT1796" s="876"/>
      <c r="ONU1796" s="865"/>
      <c r="ONV1796" s="874"/>
      <c r="ONX1796" s="865"/>
      <c r="OOD1796" s="865"/>
      <c r="OOE1796" s="875"/>
      <c r="OOF1796" s="876"/>
      <c r="OOG1796" s="865"/>
      <c r="OOH1796" s="874"/>
      <c r="OOJ1796" s="865"/>
      <c r="OOP1796" s="865"/>
      <c r="OOQ1796" s="875"/>
      <c r="OOR1796" s="876"/>
      <c r="OOS1796" s="865"/>
      <c r="OOT1796" s="874"/>
      <c r="OOV1796" s="865"/>
      <c r="OPB1796" s="865"/>
      <c r="OPC1796" s="875"/>
      <c r="OPD1796" s="876"/>
      <c r="OPE1796" s="865"/>
      <c r="OPF1796" s="874"/>
      <c r="OPH1796" s="865"/>
      <c r="OPN1796" s="865"/>
      <c r="OPO1796" s="875"/>
      <c r="OPP1796" s="876"/>
      <c r="OPQ1796" s="865"/>
      <c r="OPR1796" s="874"/>
      <c r="OPT1796" s="865"/>
      <c r="OPZ1796" s="865"/>
      <c r="OQA1796" s="875"/>
      <c r="OQB1796" s="876"/>
      <c r="OQC1796" s="865"/>
      <c r="OQD1796" s="874"/>
      <c r="OQF1796" s="865"/>
      <c r="OQL1796" s="865"/>
      <c r="OQM1796" s="875"/>
      <c r="OQN1796" s="876"/>
      <c r="OQO1796" s="865"/>
      <c r="OQP1796" s="874"/>
      <c r="OQR1796" s="865"/>
      <c r="OQX1796" s="865"/>
      <c r="OQY1796" s="875"/>
      <c r="OQZ1796" s="876"/>
      <c r="ORA1796" s="865"/>
      <c r="ORB1796" s="874"/>
      <c r="ORD1796" s="865"/>
      <c r="ORJ1796" s="865"/>
      <c r="ORK1796" s="875"/>
      <c r="ORL1796" s="876"/>
      <c r="ORM1796" s="865"/>
      <c r="ORN1796" s="874"/>
      <c r="ORP1796" s="865"/>
      <c r="ORV1796" s="865"/>
      <c r="ORW1796" s="875"/>
      <c r="ORX1796" s="876"/>
      <c r="ORY1796" s="865"/>
      <c r="ORZ1796" s="874"/>
      <c r="OSB1796" s="865"/>
      <c r="OSH1796" s="865"/>
      <c r="OSI1796" s="875"/>
      <c r="OSJ1796" s="876"/>
      <c r="OSK1796" s="865"/>
      <c r="OSL1796" s="874"/>
      <c r="OSN1796" s="865"/>
      <c r="OST1796" s="865"/>
      <c r="OSU1796" s="875"/>
      <c r="OSV1796" s="876"/>
      <c r="OSW1796" s="865"/>
      <c r="OSX1796" s="874"/>
      <c r="OSZ1796" s="865"/>
      <c r="OTF1796" s="865"/>
      <c r="OTG1796" s="875"/>
      <c r="OTH1796" s="876"/>
      <c r="OTI1796" s="865"/>
      <c r="OTJ1796" s="874"/>
      <c r="OTL1796" s="865"/>
      <c r="OTR1796" s="865"/>
      <c r="OTS1796" s="875"/>
      <c r="OTT1796" s="876"/>
      <c r="OTU1796" s="865"/>
      <c r="OTV1796" s="874"/>
      <c r="OTX1796" s="865"/>
      <c r="OUD1796" s="865"/>
      <c r="OUE1796" s="875"/>
      <c r="OUF1796" s="876"/>
      <c r="OUG1796" s="865"/>
      <c r="OUH1796" s="874"/>
      <c r="OUJ1796" s="865"/>
      <c r="OUP1796" s="865"/>
      <c r="OUQ1796" s="875"/>
      <c r="OUR1796" s="876"/>
      <c r="OUS1796" s="865"/>
      <c r="OUT1796" s="874"/>
      <c r="OUV1796" s="865"/>
      <c r="OVB1796" s="865"/>
      <c r="OVC1796" s="875"/>
      <c r="OVD1796" s="876"/>
      <c r="OVE1796" s="865"/>
      <c r="OVF1796" s="874"/>
      <c r="OVH1796" s="865"/>
      <c r="OVN1796" s="865"/>
      <c r="OVO1796" s="875"/>
      <c r="OVP1796" s="876"/>
      <c r="OVQ1796" s="865"/>
      <c r="OVR1796" s="874"/>
      <c r="OVT1796" s="865"/>
      <c r="OVZ1796" s="865"/>
      <c r="OWA1796" s="875"/>
      <c r="OWB1796" s="876"/>
      <c r="OWC1796" s="865"/>
      <c r="OWD1796" s="874"/>
      <c r="OWF1796" s="865"/>
      <c r="OWL1796" s="865"/>
      <c r="OWM1796" s="875"/>
      <c r="OWN1796" s="876"/>
      <c r="OWO1796" s="865"/>
      <c r="OWP1796" s="874"/>
      <c r="OWR1796" s="865"/>
      <c r="OWX1796" s="865"/>
      <c r="OWY1796" s="875"/>
      <c r="OWZ1796" s="876"/>
      <c r="OXA1796" s="865"/>
      <c r="OXB1796" s="874"/>
      <c r="OXD1796" s="865"/>
      <c r="OXJ1796" s="865"/>
      <c r="OXK1796" s="875"/>
      <c r="OXL1796" s="876"/>
      <c r="OXM1796" s="865"/>
      <c r="OXN1796" s="874"/>
      <c r="OXP1796" s="865"/>
      <c r="OXV1796" s="865"/>
      <c r="OXW1796" s="875"/>
      <c r="OXX1796" s="876"/>
      <c r="OXY1796" s="865"/>
      <c r="OXZ1796" s="874"/>
      <c r="OYB1796" s="865"/>
      <c r="OYH1796" s="865"/>
      <c r="OYI1796" s="875"/>
      <c r="OYJ1796" s="876"/>
      <c r="OYK1796" s="865"/>
      <c r="OYL1796" s="874"/>
      <c r="OYN1796" s="865"/>
      <c r="OYT1796" s="865"/>
      <c r="OYU1796" s="875"/>
      <c r="OYV1796" s="876"/>
      <c r="OYW1796" s="865"/>
      <c r="OYX1796" s="874"/>
      <c r="OYZ1796" s="865"/>
      <c r="OZF1796" s="865"/>
      <c r="OZG1796" s="875"/>
      <c r="OZH1796" s="876"/>
      <c r="OZI1796" s="865"/>
      <c r="OZJ1796" s="874"/>
      <c r="OZL1796" s="865"/>
      <c r="OZR1796" s="865"/>
      <c r="OZS1796" s="875"/>
      <c r="OZT1796" s="876"/>
      <c r="OZU1796" s="865"/>
      <c r="OZV1796" s="874"/>
      <c r="OZX1796" s="865"/>
      <c r="PAD1796" s="865"/>
      <c r="PAE1796" s="875"/>
      <c r="PAF1796" s="876"/>
      <c r="PAG1796" s="865"/>
      <c r="PAH1796" s="874"/>
      <c r="PAJ1796" s="865"/>
      <c r="PAP1796" s="865"/>
      <c r="PAQ1796" s="875"/>
      <c r="PAR1796" s="876"/>
      <c r="PAS1796" s="865"/>
      <c r="PAT1796" s="874"/>
      <c r="PAV1796" s="865"/>
      <c r="PBB1796" s="865"/>
      <c r="PBC1796" s="875"/>
      <c r="PBD1796" s="876"/>
      <c r="PBE1796" s="865"/>
      <c r="PBF1796" s="874"/>
      <c r="PBH1796" s="865"/>
      <c r="PBN1796" s="865"/>
      <c r="PBO1796" s="875"/>
      <c r="PBP1796" s="876"/>
      <c r="PBQ1796" s="865"/>
      <c r="PBR1796" s="874"/>
      <c r="PBT1796" s="865"/>
      <c r="PBZ1796" s="865"/>
      <c r="PCA1796" s="875"/>
      <c r="PCB1796" s="876"/>
      <c r="PCC1796" s="865"/>
      <c r="PCD1796" s="874"/>
      <c r="PCF1796" s="865"/>
      <c r="PCL1796" s="865"/>
      <c r="PCM1796" s="875"/>
      <c r="PCN1796" s="876"/>
      <c r="PCO1796" s="865"/>
      <c r="PCP1796" s="874"/>
      <c r="PCR1796" s="865"/>
      <c r="PCX1796" s="865"/>
      <c r="PCY1796" s="875"/>
      <c r="PCZ1796" s="876"/>
      <c r="PDA1796" s="865"/>
      <c r="PDB1796" s="874"/>
      <c r="PDD1796" s="865"/>
      <c r="PDJ1796" s="865"/>
      <c r="PDK1796" s="875"/>
      <c r="PDL1796" s="876"/>
      <c r="PDM1796" s="865"/>
      <c r="PDN1796" s="874"/>
      <c r="PDP1796" s="865"/>
      <c r="PDV1796" s="865"/>
      <c r="PDW1796" s="875"/>
      <c r="PDX1796" s="876"/>
      <c r="PDY1796" s="865"/>
      <c r="PDZ1796" s="874"/>
      <c r="PEB1796" s="865"/>
      <c r="PEH1796" s="865"/>
      <c r="PEI1796" s="875"/>
      <c r="PEJ1796" s="876"/>
      <c r="PEK1796" s="865"/>
      <c r="PEL1796" s="874"/>
      <c r="PEN1796" s="865"/>
      <c r="PET1796" s="865"/>
      <c r="PEU1796" s="875"/>
      <c r="PEV1796" s="876"/>
      <c r="PEW1796" s="865"/>
      <c r="PEX1796" s="874"/>
      <c r="PEZ1796" s="865"/>
      <c r="PFF1796" s="865"/>
      <c r="PFG1796" s="875"/>
      <c r="PFH1796" s="876"/>
      <c r="PFI1796" s="865"/>
      <c r="PFJ1796" s="874"/>
      <c r="PFL1796" s="865"/>
      <c r="PFR1796" s="865"/>
      <c r="PFS1796" s="875"/>
      <c r="PFT1796" s="876"/>
      <c r="PFU1796" s="865"/>
      <c r="PFV1796" s="874"/>
      <c r="PFX1796" s="865"/>
      <c r="PGD1796" s="865"/>
      <c r="PGE1796" s="875"/>
      <c r="PGF1796" s="876"/>
      <c r="PGG1796" s="865"/>
      <c r="PGH1796" s="874"/>
      <c r="PGJ1796" s="865"/>
      <c r="PGP1796" s="865"/>
      <c r="PGQ1796" s="875"/>
      <c r="PGR1796" s="876"/>
      <c r="PGS1796" s="865"/>
      <c r="PGT1796" s="874"/>
      <c r="PGV1796" s="865"/>
      <c r="PHB1796" s="865"/>
      <c r="PHC1796" s="875"/>
      <c r="PHD1796" s="876"/>
      <c r="PHE1796" s="865"/>
      <c r="PHF1796" s="874"/>
      <c r="PHH1796" s="865"/>
      <c r="PHN1796" s="865"/>
      <c r="PHO1796" s="875"/>
      <c r="PHP1796" s="876"/>
      <c r="PHQ1796" s="865"/>
      <c r="PHR1796" s="874"/>
      <c r="PHT1796" s="865"/>
      <c r="PHZ1796" s="865"/>
      <c r="PIA1796" s="875"/>
      <c r="PIB1796" s="876"/>
      <c r="PIC1796" s="865"/>
      <c r="PID1796" s="874"/>
      <c r="PIF1796" s="865"/>
      <c r="PIL1796" s="865"/>
      <c r="PIM1796" s="875"/>
      <c r="PIN1796" s="876"/>
      <c r="PIO1796" s="865"/>
      <c r="PIP1796" s="874"/>
      <c r="PIR1796" s="865"/>
      <c r="PIX1796" s="865"/>
      <c r="PIY1796" s="875"/>
      <c r="PIZ1796" s="876"/>
      <c r="PJA1796" s="865"/>
      <c r="PJB1796" s="874"/>
      <c r="PJD1796" s="865"/>
      <c r="PJJ1796" s="865"/>
      <c r="PJK1796" s="875"/>
      <c r="PJL1796" s="876"/>
      <c r="PJM1796" s="865"/>
      <c r="PJN1796" s="874"/>
      <c r="PJP1796" s="865"/>
      <c r="PJV1796" s="865"/>
      <c r="PJW1796" s="875"/>
      <c r="PJX1796" s="876"/>
      <c r="PJY1796" s="865"/>
      <c r="PJZ1796" s="874"/>
      <c r="PKB1796" s="865"/>
      <c r="PKH1796" s="865"/>
      <c r="PKI1796" s="875"/>
      <c r="PKJ1796" s="876"/>
      <c r="PKK1796" s="865"/>
      <c r="PKL1796" s="874"/>
      <c r="PKN1796" s="865"/>
      <c r="PKT1796" s="865"/>
      <c r="PKU1796" s="875"/>
      <c r="PKV1796" s="876"/>
      <c r="PKW1796" s="865"/>
      <c r="PKX1796" s="874"/>
      <c r="PKZ1796" s="865"/>
      <c r="PLF1796" s="865"/>
      <c r="PLG1796" s="875"/>
      <c r="PLH1796" s="876"/>
      <c r="PLI1796" s="865"/>
      <c r="PLJ1796" s="874"/>
      <c r="PLL1796" s="865"/>
      <c r="PLR1796" s="865"/>
      <c r="PLS1796" s="875"/>
      <c r="PLT1796" s="876"/>
      <c r="PLU1796" s="865"/>
      <c r="PLV1796" s="874"/>
      <c r="PLX1796" s="865"/>
      <c r="PMD1796" s="865"/>
      <c r="PME1796" s="875"/>
      <c r="PMF1796" s="876"/>
      <c r="PMG1796" s="865"/>
      <c r="PMH1796" s="874"/>
      <c r="PMJ1796" s="865"/>
      <c r="PMP1796" s="865"/>
      <c r="PMQ1796" s="875"/>
      <c r="PMR1796" s="876"/>
      <c r="PMS1796" s="865"/>
      <c r="PMT1796" s="874"/>
      <c r="PMV1796" s="865"/>
      <c r="PNB1796" s="865"/>
      <c r="PNC1796" s="875"/>
      <c r="PND1796" s="876"/>
      <c r="PNE1796" s="865"/>
      <c r="PNF1796" s="874"/>
      <c r="PNH1796" s="865"/>
      <c r="PNN1796" s="865"/>
      <c r="PNO1796" s="875"/>
      <c r="PNP1796" s="876"/>
      <c r="PNQ1796" s="865"/>
      <c r="PNR1796" s="874"/>
      <c r="PNT1796" s="865"/>
      <c r="PNZ1796" s="865"/>
      <c r="POA1796" s="875"/>
      <c r="POB1796" s="876"/>
      <c r="POC1796" s="865"/>
      <c r="POD1796" s="874"/>
      <c r="POF1796" s="865"/>
      <c r="POL1796" s="865"/>
      <c r="POM1796" s="875"/>
      <c r="PON1796" s="876"/>
      <c r="POO1796" s="865"/>
      <c r="POP1796" s="874"/>
      <c r="POR1796" s="865"/>
      <c r="POX1796" s="865"/>
      <c r="POY1796" s="875"/>
      <c r="POZ1796" s="876"/>
      <c r="PPA1796" s="865"/>
      <c r="PPB1796" s="874"/>
      <c r="PPD1796" s="865"/>
      <c r="PPJ1796" s="865"/>
      <c r="PPK1796" s="875"/>
      <c r="PPL1796" s="876"/>
      <c r="PPM1796" s="865"/>
      <c r="PPN1796" s="874"/>
      <c r="PPP1796" s="865"/>
      <c r="PPV1796" s="865"/>
      <c r="PPW1796" s="875"/>
      <c r="PPX1796" s="876"/>
      <c r="PPY1796" s="865"/>
      <c r="PPZ1796" s="874"/>
      <c r="PQB1796" s="865"/>
      <c r="PQH1796" s="865"/>
      <c r="PQI1796" s="875"/>
      <c r="PQJ1796" s="876"/>
      <c r="PQK1796" s="865"/>
      <c r="PQL1796" s="874"/>
      <c r="PQN1796" s="865"/>
      <c r="PQT1796" s="865"/>
      <c r="PQU1796" s="875"/>
      <c r="PQV1796" s="876"/>
      <c r="PQW1796" s="865"/>
      <c r="PQX1796" s="874"/>
      <c r="PQZ1796" s="865"/>
      <c r="PRF1796" s="865"/>
      <c r="PRG1796" s="875"/>
      <c r="PRH1796" s="876"/>
      <c r="PRI1796" s="865"/>
      <c r="PRJ1796" s="874"/>
      <c r="PRL1796" s="865"/>
      <c r="PRR1796" s="865"/>
      <c r="PRS1796" s="875"/>
      <c r="PRT1796" s="876"/>
      <c r="PRU1796" s="865"/>
      <c r="PRV1796" s="874"/>
      <c r="PRX1796" s="865"/>
      <c r="PSD1796" s="865"/>
      <c r="PSE1796" s="875"/>
      <c r="PSF1796" s="876"/>
      <c r="PSG1796" s="865"/>
      <c r="PSH1796" s="874"/>
      <c r="PSJ1796" s="865"/>
      <c r="PSP1796" s="865"/>
      <c r="PSQ1796" s="875"/>
      <c r="PSR1796" s="876"/>
      <c r="PSS1796" s="865"/>
      <c r="PST1796" s="874"/>
      <c r="PSV1796" s="865"/>
      <c r="PTB1796" s="865"/>
      <c r="PTC1796" s="875"/>
      <c r="PTD1796" s="876"/>
      <c r="PTE1796" s="865"/>
      <c r="PTF1796" s="874"/>
      <c r="PTH1796" s="865"/>
      <c r="PTN1796" s="865"/>
      <c r="PTO1796" s="875"/>
      <c r="PTP1796" s="876"/>
      <c r="PTQ1796" s="865"/>
      <c r="PTR1796" s="874"/>
      <c r="PTT1796" s="865"/>
      <c r="PTZ1796" s="865"/>
      <c r="PUA1796" s="875"/>
      <c r="PUB1796" s="876"/>
      <c r="PUC1796" s="865"/>
      <c r="PUD1796" s="874"/>
      <c r="PUF1796" s="865"/>
      <c r="PUL1796" s="865"/>
      <c r="PUM1796" s="875"/>
      <c r="PUN1796" s="876"/>
      <c r="PUO1796" s="865"/>
      <c r="PUP1796" s="874"/>
      <c r="PUR1796" s="865"/>
      <c r="PUX1796" s="865"/>
      <c r="PUY1796" s="875"/>
      <c r="PUZ1796" s="876"/>
      <c r="PVA1796" s="865"/>
      <c r="PVB1796" s="874"/>
      <c r="PVD1796" s="865"/>
      <c r="PVJ1796" s="865"/>
      <c r="PVK1796" s="875"/>
      <c r="PVL1796" s="876"/>
      <c r="PVM1796" s="865"/>
      <c r="PVN1796" s="874"/>
      <c r="PVP1796" s="865"/>
      <c r="PVV1796" s="865"/>
      <c r="PVW1796" s="875"/>
      <c r="PVX1796" s="876"/>
      <c r="PVY1796" s="865"/>
      <c r="PVZ1796" s="874"/>
      <c r="PWB1796" s="865"/>
      <c r="PWH1796" s="865"/>
      <c r="PWI1796" s="875"/>
      <c r="PWJ1796" s="876"/>
      <c r="PWK1796" s="865"/>
      <c r="PWL1796" s="874"/>
      <c r="PWN1796" s="865"/>
      <c r="PWT1796" s="865"/>
      <c r="PWU1796" s="875"/>
      <c r="PWV1796" s="876"/>
      <c r="PWW1796" s="865"/>
      <c r="PWX1796" s="874"/>
      <c r="PWZ1796" s="865"/>
      <c r="PXF1796" s="865"/>
      <c r="PXG1796" s="875"/>
      <c r="PXH1796" s="876"/>
      <c r="PXI1796" s="865"/>
      <c r="PXJ1796" s="874"/>
      <c r="PXL1796" s="865"/>
      <c r="PXR1796" s="865"/>
      <c r="PXS1796" s="875"/>
      <c r="PXT1796" s="876"/>
      <c r="PXU1796" s="865"/>
      <c r="PXV1796" s="874"/>
      <c r="PXX1796" s="865"/>
      <c r="PYD1796" s="865"/>
      <c r="PYE1796" s="875"/>
      <c r="PYF1796" s="876"/>
      <c r="PYG1796" s="865"/>
      <c r="PYH1796" s="874"/>
      <c r="PYJ1796" s="865"/>
      <c r="PYP1796" s="865"/>
      <c r="PYQ1796" s="875"/>
      <c r="PYR1796" s="876"/>
      <c r="PYS1796" s="865"/>
      <c r="PYT1796" s="874"/>
      <c r="PYV1796" s="865"/>
      <c r="PZB1796" s="865"/>
      <c r="PZC1796" s="875"/>
      <c r="PZD1796" s="876"/>
      <c r="PZE1796" s="865"/>
      <c r="PZF1796" s="874"/>
      <c r="PZH1796" s="865"/>
      <c r="PZN1796" s="865"/>
      <c r="PZO1796" s="875"/>
      <c r="PZP1796" s="876"/>
      <c r="PZQ1796" s="865"/>
      <c r="PZR1796" s="874"/>
      <c r="PZT1796" s="865"/>
      <c r="PZZ1796" s="865"/>
      <c r="QAA1796" s="875"/>
      <c r="QAB1796" s="876"/>
      <c r="QAC1796" s="865"/>
      <c r="QAD1796" s="874"/>
      <c r="QAF1796" s="865"/>
      <c r="QAL1796" s="865"/>
      <c r="QAM1796" s="875"/>
      <c r="QAN1796" s="876"/>
      <c r="QAO1796" s="865"/>
      <c r="QAP1796" s="874"/>
      <c r="QAR1796" s="865"/>
      <c r="QAX1796" s="865"/>
      <c r="QAY1796" s="875"/>
      <c r="QAZ1796" s="876"/>
      <c r="QBA1796" s="865"/>
      <c r="QBB1796" s="874"/>
      <c r="QBD1796" s="865"/>
      <c r="QBJ1796" s="865"/>
      <c r="QBK1796" s="875"/>
      <c r="QBL1796" s="876"/>
      <c r="QBM1796" s="865"/>
      <c r="QBN1796" s="874"/>
      <c r="QBP1796" s="865"/>
      <c r="QBV1796" s="865"/>
      <c r="QBW1796" s="875"/>
      <c r="QBX1796" s="876"/>
      <c r="QBY1796" s="865"/>
      <c r="QBZ1796" s="874"/>
      <c r="QCB1796" s="865"/>
      <c r="QCH1796" s="865"/>
      <c r="QCI1796" s="875"/>
      <c r="QCJ1796" s="876"/>
      <c r="QCK1796" s="865"/>
      <c r="QCL1796" s="874"/>
      <c r="QCN1796" s="865"/>
      <c r="QCT1796" s="865"/>
      <c r="QCU1796" s="875"/>
      <c r="QCV1796" s="876"/>
      <c r="QCW1796" s="865"/>
      <c r="QCX1796" s="874"/>
      <c r="QCZ1796" s="865"/>
      <c r="QDF1796" s="865"/>
      <c r="QDG1796" s="875"/>
      <c r="QDH1796" s="876"/>
      <c r="QDI1796" s="865"/>
      <c r="QDJ1796" s="874"/>
      <c r="QDL1796" s="865"/>
      <c r="QDR1796" s="865"/>
      <c r="QDS1796" s="875"/>
      <c r="QDT1796" s="876"/>
      <c r="QDU1796" s="865"/>
      <c r="QDV1796" s="874"/>
      <c r="QDX1796" s="865"/>
      <c r="QED1796" s="865"/>
      <c r="QEE1796" s="875"/>
      <c r="QEF1796" s="876"/>
      <c r="QEG1796" s="865"/>
      <c r="QEH1796" s="874"/>
      <c r="QEJ1796" s="865"/>
      <c r="QEP1796" s="865"/>
      <c r="QEQ1796" s="875"/>
      <c r="QER1796" s="876"/>
      <c r="QES1796" s="865"/>
      <c r="QET1796" s="874"/>
      <c r="QEV1796" s="865"/>
      <c r="QFB1796" s="865"/>
      <c r="QFC1796" s="875"/>
      <c r="QFD1796" s="876"/>
      <c r="QFE1796" s="865"/>
      <c r="QFF1796" s="874"/>
      <c r="QFH1796" s="865"/>
      <c r="QFN1796" s="865"/>
      <c r="QFO1796" s="875"/>
      <c r="QFP1796" s="876"/>
      <c r="QFQ1796" s="865"/>
      <c r="QFR1796" s="874"/>
      <c r="QFT1796" s="865"/>
      <c r="QFZ1796" s="865"/>
      <c r="QGA1796" s="875"/>
      <c r="QGB1796" s="876"/>
      <c r="QGC1796" s="865"/>
      <c r="QGD1796" s="874"/>
      <c r="QGF1796" s="865"/>
      <c r="QGL1796" s="865"/>
      <c r="QGM1796" s="875"/>
      <c r="QGN1796" s="876"/>
      <c r="QGO1796" s="865"/>
      <c r="QGP1796" s="874"/>
      <c r="QGR1796" s="865"/>
      <c r="QGX1796" s="865"/>
      <c r="QGY1796" s="875"/>
      <c r="QGZ1796" s="876"/>
      <c r="QHA1796" s="865"/>
      <c r="QHB1796" s="874"/>
      <c r="QHD1796" s="865"/>
      <c r="QHJ1796" s="865"/>
      <c r="QHK1796" s="875"/>
      <c r="QHL1796" s="876"/>
      <c r="QHM1796" s="865"/>
      <c r="QHN1796" s="874"/>
      <c r="QHP1796" s="865"/>
      <c r="QHV1796" s="865"/>
      <c r="QHW1796" s="875"/>
      <c r="QHX1796" s="876"/>
      <c r="QHY1796" s="865"/>
      <c r="QHZ1796" s="874"/>
      <c r="QIB1796" s="865"/>
      <c r="QIH1796" s="865"/>
      <c r="QII1796" s="875"/>
      <c r="QIJ1796" s="876"/>
      <c r="QIK1796" s="865"/>
      <c r="QIL1796" s="874"/>
      <c r="QIN1796" s="865"/>
      <c r="QIT1796" s="865"/>
      <c r="QIU1796" s="875"/>
      <c r="QIV1796" s="876"/>
      <c r="QIW1796" s="865"/>
      <c r="QIX1796" s="874"/>
      <c r="QIZ1796" s="865"/>
      <c r="QJF1796" s="865"/>
      <c r="QJG1796" s="875"/>
      <c r="QJH1796" s="876"/>
      <c r="QJI1796" s="865"/>
      <c r="QJJ1796" s="874"/>
      <c r="QJL1796" s="865"/>
      <c r="QJR1796" s="865"/>
      <c r="QJS1796" s="875"/>
      <c r="QJT1796" s="876"/>
      <c r="QJU1796" s="865"/>
      <c r="QJV1796" s="874"/>
      <c r="QJX1796" s="865"/>
      <c r="QKD1796" s="865"/>
      <c r="QKE1796" s="875"/>
      <c r="QKF1796" s="876"/>
      <c r="QKG1796" s="865"/>
      <c r="QKH1796" s="874"/>
      <c r="QKJ1796" s="865"/>
      <c r="QKP1796" s="865"/>
      <c r="QKQ1796" s="875"/>
      <c r="QKR1796" s="876"/>
      <c r="QKS1796" s="865"/>
      <c r="QKT1796" s="874"/>
      <c r="QKV1796" s="865"/>
      <c r="QLB1796" s="865"/>
      <c r="QLC1796" s="875"/>
      <c r="QLD1796" s="876"/>
      <c r="QLE1796" s="865"/>
      <c r="QLF1796" s="874"/>
      <c r="QLH1796" s="865"/>
      <c r="QLN1796" s="865"/>
      <c r="QLO1796" s="875"/>
      <c r="QLP1796" s="876"/>
      <c r="QLQ1796" s="865"/>
      <c r="QLR1796" s="874"/>
      <c r="QLT1796" s="865"/>
      <c r="QLZ1796" s="865"/>
      <c r="QMA1796" s="875"/>
      <c r="QMB1796" s="876"/>
      <c r="QMC1796" s="865"/>
      <c r="QMD1796" s="874"/>
      <c r="QMF1796" s="865"/>
      <c r="QML1796" s="865"/>
      <c r="QMM1796" s="875"/>
      <c r="QMN1796" s="876"/>
      <c r="QMO1796" s="865"/>
      <c r="QMP1796" s="874"/>
      <c r="QMR1796" s="865"/>
      <c r="QMX1796" s="865"/>
      <c r="QMY1796" s="875"/>
      <c r="QMZ1796" s="876"/>
      <c r="QNA1796" s="865"/>
      <c r="QNB1796" s="874"/>
      <c r="QND1796" s="865"/>
      <c r="QNJ1796" s="865"/>
      <c r="QNK1796" s="875"/>
      <c r="QNL1796" s="876"/>
      <c r="QNM1796" s="865"/>
      <c r="QNN1796" s="874"/>
      <c r="QNP1796" s="865"/>
      <c r="QNV1796" s="865"/>
      <c r="QNW1796" s="875"/>
      <c r="QNX1796" s="876"/>
      <c r="QNY1796" s="865"/>
      <c r="QNZ1796" s="874"/>
      <c r="QOB1796" s="865"/>
      <c r="QOH1796" s="865"/>
      <c r="QOI1796" s="875"/>
      <c r="QOJ1796" s="876"/>
      <c r="QOK1796" s="865"/>
      <c r="QOL1796" s="874"/>
      <c r="QON1796" s="865"/>
      <c r="QOT1796" s="865"/>
      <c r="QOU1796" s="875"/>
      <c r="QOV1796" s="876"/>
      <c r="QOW1796" s="865"/>
      <c r="QOX1796" s="874"/>
      <c r="QOZ1796" s="865"/>
      <c r="QPF1796" s="865"/>
      <c r="QPG1796" s="875"/>
      <c r="QPH1796" s="876"/>
      <c r="QPI1796" s="865"/>
      <c r="QPJ1796" s="874"/>
      <c r="QPL1796" s="865"/>
      <c r="QPR1796" s="865"/>
      <c r="QPS1796" s="875"/>
      <c r="QPT1796" s="876"/>
      <c r="QPU1796" s="865"/>
      <c r="QPV1796" s="874"/>
      <c r="QPX1796" s="865"/>
      <c r="QQD1796" s="865"/>
      <c r="QQE1796" s="875"/>
      <c r="QQF1796" s="876"/>
      <c r="QQG1796" s="865"/>
      <c r="QQH1796" s="874"/>
      <c r="QQJ1796" s="865"/>
      <c r="QQP1796" s="865"/>
      <c r="QQQ1796" s="875"/>
      <c r="QQR1796" s="876"/>
      <c r="QQS1796" s="865"/>
      <c r="QQT1796" s="874"/>
      <c r="QQV1796" s="865"/>
      <c r="QRB1796" s="865"/>
      <c r="QRC1796" s="875"/>
      <c r="QRD1796" s="876"/>
      <c r="QRE1796" s="865"/>
      <c r="QRF1796" s="874"/>
      <c r="QRH1796" s="865"/>
      <c r="QRN1796" s="865"/>
      <c r="QRO1796" s="875"/>
      <c r="QRP1796" s="876"/>
      <c r="QRQ1796" s="865"/>
      <c r="QRR1796" s="874"/>
      <c r="QRT1796" s="865"/>
      <c r="QRZ1796" s="865"/>
      <c r="QSA1796" s="875"/>
      <c r="QSB1796" s="876"/>
      <c r="QSC1796" s="865"/>
      <c r="QSD1796" s="874"/>
      <c r="QSF1796" s="865"/>
      <c r="QSL1796" s="865"/>
      <c r="QSM1796" s="875"/>
      <c r="QSN1796" s="876"/>
      <c r="QSO1796" s="865"/>
      <c r="QSP1796" s="874"/>
      <c r="QSR1796" s="865"/>
      <c r="QSX1796" s="865"/>
      <c r="QSY1796" s="875"/>
      <c r="QSZ1796" s="876"/>
      <c r="QTA1796" s="865"/>
      <c r="QTB1796" s="874"/>
      <c r="QTD1796" s="865"/>
      <c r="QTJ1796" s="865"/>
      <c r="QTK1796" s="875"/>
      <c r="QTL1796" s="876"/>
      <c r="QTM1796" s="865"/>
      <c r="QTN1796" s="874"/>
      <c r="QTP1796" s="865"/>
      <c r="QTV1796" s="865"/>
      <c r="QTW1796" s="875"/>
      <c r="QTX1796" s="876"/>
      <c r="QTY1796" s="865"/>
      <c r="QTZ1796" s="874"/>
      <c r="QUB1796" s="865"/>
      <c r="QUH1796" s="865"/>
      <c r="QUI1796" s="875"/>
      <c r="QUJ1796" s="876"/>
      <c r="QUK1796" s="865"/>
      <c r="QUL1796" s="874"/>
      <c r="QUN1796" s="865"/>
      <c r="QUT1796" s="865"/>
      <c r="QUU1796" s="875"/>
      <c r="QUV1796" s="876"/>
      <c r="QUW1796" s="865"/>
      <c r="QUX1796" s="874"/>
      <c r="QUZ1796" s="865"/>
      <c r="QVF1796" s="865"/>
      <c r="QVG1796" s="875"/>
      <c r="QVH1796" s="876"/>
      <c r="QVI1796" s="865"/>
      <c r="QVJ1796" s="874"/>
      <c r="QVL1796" s="865"/>
      <c r="QVR1796" s="865"/>
      <c r="QVS1796" s="875"/>
      <c r="QVT1796" s="876"/>
      <c r="QVU1796" s="865"/>
      <c r="QVV1796" s="874"/>
      <c r="QVX1796" s="865"/>
      <c r="QWD1796" s="865"/>
      <c r="QWE1796" s="875"/>
      <c r="QWF1796" s="876"/>
      <c r="QWG1796" s="865"/>
      <c r="QWH1796" s="874"/>
      <c r="QWJ1796" s="865"/>
      <c r="QWP1796" s="865"/>
      <c r="QWQ1796" s="875"/>
      <c r="QWR1796" s="876"/>
      <c r="QWS1796" s="865"/>
      <c r="QWT1796" s="874"/>
      <c r="QWV1796" s="865"/>
      <c r="QXB1796" s="865"/>
      <c r="QXC1796" s="875"/>
      <c r="QXD1796" s="876"/>
      <c r="QXE1796" s="865"/>
      <c r="QXF1796" s="874"/>
      <c r="QXH1796" s="865"/>
      <c r="QXN1796" s="865"/>
      <c r="QXO1796" s="875"/>
      <c r="QXP1796" s="876"/>
      <c r="QXQ1796" s="865"/>
      <c r="QXR1796" s="874"/>
      <c r="QXT1796" s="865"/>
      <c r="QXZ1796" s="865"/>
      <c r="QYA1796" s="875"/>
      <c r="QYB1796" s="876"/>
      <c r="QYC1796" s="865"/>
      <c r="QYD1796" s="874"/>
      <c r="QYF1796" s="865"/>
      <c r="QYL1796" s="865"/>
      <c r="QYM1796" s="875"/>
      <c r="QYN1796" s="876"/>
      <c r="QYO1796" s="865"/>
      <c r="QYP1796" s="874"/>
      <c r="QYR1796" s="865"/>
      <c r="QYX1796" s="865"/>
      <c r="QYY1796" s="875"/>
      <c r="QYZ1796" s="876"/>
      <c r="QZA1796" s="865"/>
      <c r="QZB1796" s="874"/>
      <c r="QZD1796" s="865"/>
      <c r="QZJ1796" s="865"/>
      <c r="QZK1796" s="875"/>
      <c r="QZL1796" s="876"/>
      <c r="QZM1796" s="865"/>
      <c r="QZN1796" s="874"/>
      <c r="QZP1796" s="865"/>
      <c r="QZV1796" s="865"/>
      <c r="QZW1796" s="875"/>
      <c r="QZX1796" s="876"/>
      <c r="QZY1796" s="865"/>
      <c r="QZZ1796" s="874"/>
      <c r="RAB1796" s="865"/>
      <c r="RAH1796" s="865"/>
      <c r="RAI1796" s="875"/>
      <c r="RAJ1796" s="876"/>
      <c r="RAK1796" s="865"/>
      <c r="RAL1796" s="874"/>
      <c r="RAN1796" s="865"/>
      <c r="RAT1796" s="865"/>
      <c r="RAU1796" s="875"/>
      <c r="RAV1796" s="876"/>
      <c r="RAW1796" s="865"/>
      <c r="RAX1796" s="874"/>
      <c r="RAZ1796" s="865"/>
      <c r="RBF1796" s="865"/>
      <c r="RBG1796" s="875"/>
      <c r="RBH1796" s="876"/>
      <c r="RBI1796" s="865"/>
      <c r="RBJ1796" s="874"/>
      <c r="RBL1796" s="865"/>
      <c r="RBR1796" s="865"/>
      <c r="RBS1796" s="875"/>
      <c r="RBT1796" s="876"/>
      <c r="RBU1796" s="865"/>
      <c r="RBV1796" s="874"/>
      <c r="RBX1796" s="865"/>
      <c r="RCD1796" s="865"/>
      <c r="RCE1796" s="875"/>
      <c r="RCF1796" s="876"/>
      <c r="RCG1796" s="865"/>
      <c r="RCH1796" s="874"/>
      <c r="RCJ1796" s="865"/>
      <c r="RCP1796" s="865"/>
      <c r="RCQ1796" s="875"/>
      <c r="RCR1796" s="876"/>
      <c r="RCS1796" s="865"/>
      <c r="RCT1796" s="874"/>
      <c r="RCV1796" s="865"/>
      <c r="RDB1796" s="865"/>
      <c r="RDC1796" s="875"/>
      <c r="RDD1796" s="876"/>
      <c r="RDE1796" s="865"/>
      <c r="RDF1796" s="874"/>
      <c r="RDH1796" s="865"/>
      <c r="RDN1796" s="865"/>
      <c r="RDO1796" s="875"/>
      <c r="RDP1796" s="876"/>
      <c r="RDQ1796" s="865"/>
      <c r="RDR1796" s="874"/>
      <c r="RDT1796" s="865"/>
      <c r="RDZ1796" s="865"/>
      <c r="REA1796" s="875"/>
      <c r="REB1796" s="876"/>
      <c r="REC1796" s="865"/>
      <c r="RED1796" s="874"/>
      <c r="REF1796" s="865"/>
      <c r="REL1796" s="865"/>
      <c r="REM1796" s="875"/>
      <c r="REN1796" s="876"/>
      <c r="REO1796" s="865"/>
      <c r="REP1796" s="874"/>
      <c r="RER1796" s="865"/>
      <c r="REX1796" s="865"/>
      <c r="REY1796" s="875"/>
      <c r="REZ1796" s="876"/>
      <c r="RFA1796" s="865"/>
      <c r="RFB1796" s="874"/>
      <c r="RFD1796" s="865"/>
      <c r="RFJ1796" s="865"/>
      <c r="RFK1796" s="875"/>
      <c r="RFL1796" s="876"/>
      <c r="RFM1796" s="865"/>
      <c r="RFN1796" s="874"/>
      <c r="RFP1796" s="865"/>
      <c r="RFV1796" s="865"/>
      <c r="RFW1796" s="875"/>
      <c r="RFX1796" s="876"/>
      <c r="RFY1796" s="865"/>
      <c r="RFZ1796" s="874"/>
      <c r="RGB1796" s="865"/>
      <c r="RGH1796" s="865"/>
      <c r="RGI1796" s="875"/>
      <c r="RGJ1796" s="876"/>
      <c r="RGK1796" s="865"/>
      <c r="RGL1796" s="874"/>
      <c r="RGN1796" s="865"/>
      <c r="RGT1796" s="865"/>
      <c r="RGU1796" s="875"/>
      <c r="RGV1796" s="876"/>
      <c r="RGW1796" s="865"/>
      <c r="RGX1796" s="874"/>
      <c r="RGZ1796" s="865"/>
      <c r="RHF1796" s="865"/>
      <c r="RHG1796" s="875"/>
      <c r="RHH1796" s="876"/>
      <c r="RHI1796" s="865"/>
      <c r="RHJ1796" s="874"/>
      <c r="RHL1796" s="865"/>
      <c r="RHR1796" s="865"/>
      <c r="RHS1796" s="875"/>
      <c r="RHT1796" s="876"/>
      <c r="RHU1796" s="865"/>
      <c r="RHV1796" s="874"/>
      <c r="RHX1796" s="865"/>
      <c r="RID1796" s="865"/>
      <c r="RIE1796" s="875"/>
      <c r="RIF1796" s="876"/>
      <c r="RIG1796" s="865"/>
      <c r="RIH1796" s="874"/>
      <c r="RIJ1796" s="865"/>
      <c r="RIP1796" s="865"/>
      <c r="RIQ1796" s="875"/>
      <c r="RIR1796" s="876"/>
      <c r="RIS1796" s="865"/>
      <c r="RIT1796" s="874"/>
      <c r="RIV1796" s="865"/>
      <c r="RJB1796" s="865"/>
      <c r="RJC1796" s="875"/>
      <c r="RJD1796" s="876"/>
      <c r="RJE1796" s="865"/>
      <c r="RJF1796" s="874"/>
      <c r="RJH1796" s="865"/>
      <c r="RJN1796" s="865"/>
      <c r="RJO1796" s="875"/>
      <c r="RJP1796" s="876"/>
      <c r="RJQ1796" s="865"/>
      <c r="RJR1796" s="874"/>
      <c r="RJT1796" s="865"/>
      <c r="RJZ1796" s="865"/>
      <c r="RKA1796" s="875"/>
      <c r="RKB1796" s="876"/>
      <c r="RKC1796" s="865"/>
      <c r="RKD1796" s="874"/>
      <c r="RKF1796" s="865"/>
      <c r="RKL1796" s="865"/>
      <c r="RKM1796" s="875"/>
      <c r="RKN1796" s="876"/>
      <c r="RKO1796" s="865"/>
      <c r="RKP1796" s="874"/>
      <c r="RKR1796" s="865"/>
      <c r="RKX1796" s="865"/>
      <c r="RKY1796" s="875"/>
      <c r="RKZ1796" s="876"/>
      <c r="RLA1796" s="865"/>
      <c r="RLB1796" s="874"/>
      <c r="RLD1796" s="865"/>
      <c r="RLJ1796" s="865"/>
      <c r="RLK1796" s="875"/>
      <c r="RLL1796" s="876"/>
      <c r="RLM1796" s="865"/>
      <c r="RLN1796" s="874"/>
      <c r="RLP1796" s="865"/>
      <c r="RLV1796" s="865"/>
      <c r="RLW1796" s="875"/>
      <c r="RLX1796" s="876"/>
      <c r="RLY1796" s="865"/>
      <c r="RLZ1796" s="874"/>
      <c r="RMB1796" s="865"/>
      <c r="RMH1796" s="865"/>
      <c r="RMI1796" s="875"/>
      <c r="RMJ1796" s="876"/>
      <c r="RMK1796" s="865"/>
      <c r="RML1796" s="874"/>
      <c r="RMN1796" s="865"/>
      <c r="RMT1796" s="865"/>
      <c r="RMU1796" s="875"/>
      <c r="RMV1796" s="876"/>
      <c r="RMW1796" s="865"/>
      <c r="RMX1796" s="874"/>
      <c r="RMZ1796" s="865"/>
      <c r="RNF1796" s="865"/>
      <c r="RNG1796" s="875"/>
      <c r="RNH1796" s="876"/>
      <c r="RNI1796" s="865"/>
      <c r="RNJ1796" s="874"/>
      <c r="RNL1796" s="865"/>
      <c r="RNR1796" s="865"/>
      <c r="RNS1796" s="875"/>
      <c r="RNT1796" s="876"/>
      <c r="RNU1796" s="865"/>
      <c r="RNV1796" s="874"/>
      <c r="RNX1796" s="865"/>
      <c r="ROD1796" s="865"/>
      <c r="ROE1796" s="875"/>
      <c r="ROF1796" s="876"/>
      <c r="ROG1796" s="865"/>
      <c r="ROH1796" s="874"/>
      <c r="ROJ1796" s="865"/>
      <c r="ROP1796" s="865"/>
      <c r="ROQ1796" s="875"/>
      <c r="ROR1796" s="876"/>
      <c r="ROS1796" s="865"/>
      <c r="ROT1796" s="874"/>
      <c r="ROV1796" s="865"/>
      <c r="RPB1796" s="865"/>
      <c r="RPC1796" s="875"/>
      <c r="RPD1796" s="876"/>
      <c r="RPE1796" s="865"/>
      <c r="RPF1796" s="874"/>
      <c r="RPH1796" s="865"/>
      <c r="RPN1796" s="865"/>
      <c r="RPO1796" s="875"/>
      <c r="RPP1796" s="876"/>
      <c r="RPQ1796" s="865"/>
      <c r="RPR1796" s="874"/>
      <c r="RPT1796" s="865"/>
      <c r="RPZ1796" s="865"/>
      <c r="RQA1796" s="875"/>
      <c r="RQB1796" s="876"/>
      <c r="RQC1796" s="865"/>
      <c r="RQD1796" s="874"/>
      <c r="RQF1796" s="865"/>
      <c r="RQL1796" s="865"/>
      <c r="RQM1796" s="875"/>
      <c r="RQN1796" s="876"/>
      <c r="RQO1796" s="865"/>
      <c r="RQP1796" s="874"/>
      <c r="RQR1796" s="865"/>
      <c r="RQX1796" s="865"/>
      <c r="RQY1796" s="875"/>
      <c r="RQZ1796" s="876"/>
      <c r="RRA1796" s="865"/>
      <c r="RRB1796" s="874"/>
      <c r="RRD1796" s="865"/>
      <c r="RRJ1796" s="865"/>
      <c r="RRK1796" s="875"/>
      <c r="RRL1796" s="876"/>
      <c r="RRM1796" s="865"/>
      <c r="RRN1796" s="874"/>
      <c r="RRP1796" s="865"/>
      <c r="RRV1796" s="865"/>
      <c r="RRW1796" s="875"/>
      <c r="RRX1796" s="876"/>
      <c r="RRY1796" s="865"/>
      <c r="RRZ1796" s="874"/>
      <c r="RSB1796" s="865"/>
      <c r="RSH1796" s="865"/>
      <c r="RSI1796" s="875"/>
      <c r="RSJ1796" s="876"/>
      <c r="RSK1796" s="865"/>
      <c r="RSL1796" s="874"/>
      <c r="RSN1796" s="865"/>
      <c r="RST1796" s="865"/>
      <c r="RSU1796" s="875"/>
      <c r="RSV1796" s="876"/>
      <c r="RSW1796" s="865"/>
      <c r="RSX1796" s="874"/>
      <c r="RSZ1796" s="865"/>
      <c r="RTF1796" s="865"/>
      <c r="RTG1796" s="875"/>
      <c r="RTH1796" s="876"/>
      <c r="RTI1796" s="865"/>
      <c r="RTJ1796" s="874"/>
      <c r="RTL1796" s="865"/>
      <c r="RTR1796" s="865"/>
      <c r="RTS1796" s="875"/>
      <c r="RTT1796" s="876"/>
      <c r="RTU1796" s="865"/>
      <c r="RTV1796" s="874"/>
      <c r="RTX1796" s="865"/>
      <c r="RUD1796" s="865"/>
      <c r="RUE1796" s="875"/>
      <c r="RUF1796" s="876"/>
      <c r="RUG1796" s="865"/>
      <c r="RUH1796" s="874"/>
      <c r="RUJ1796" s="865"/>
      <c r="RUP1796" s="865"/>
      <c r="RUQ1796" s="875"/>
      <c r="RUR1796" s="876"/>
      <c r="RUS1796" s="865"/>
      <c r="RUT1796" s="874"/>
      <c r="RUV1796" s="865"/>
      <c r="RVB1796" s="865"/>
      <c r="RVC1796" s="875"/>
      <c r="RVD1796" s="876"/>
      <c r="RVE1796" s="865"/>
      <c r="RVF1796" s="874"/>
      <c r="RVH1796" s="865"/>
      <c r="RVN1796" s="865"/>
      <c r="RVO1796" s="875"/>
      <c r="RVP1796" s="876"/>
      <c r="RVQ1796" s="865"/>
      <c r="RVR1796" s="874"/>
      <c r="RVT1796" s="865"/>
      <c r="RVZ1796" s="865"/>
      <c r="RWA1796" s="875"/>
      <c r="RWB1796" s="876"/>
      <c r="RWC1796" s="865"/>
      <c r="RWD1796" s="874"/>
      <c r="RWF1796" s="865"/>
      <c r="RWL1796" s="865"/>
      <c r="RWM1796" s="875"/>
      <c r="RWN1796" s="876"/>
      <c r="RWO1796" s="865"/>
      <c r="RWP1796" s="874"/>
      <c r="RWR1796" s="865"/>
      <c r="RWX1796" s="865"/>
      <c r="RWY1796" s="875"/>
      <c r="RWZ1796" s="876"/>
      <c r="RXA1796" s="865"/>
      <c r="RXB1796" s="874"/>
      <c r="RXD1796" s="865"/>
      <c r="RXJ1796" s="865"/>
      <c r="RXK1796" s="875"/>
      <c r="RXL1796" s="876"/>
      <c r="RXM1796" s="865"/>
      <c r="RXN1796" s="874"/>
      <c r="RXP1796" s="865"/>
      <c r="RXV1796" s="865"/>
      <c r="RXW1796" s="875"/>
      <c r="RXX1796" s="876"/>
      <c r="RXY1796" s="865"/>
      <c r="RXZ1796" s="874"/>
      <c r="RYB1796" s="865"/>
      <c r="RYH1796" s="865"/>
      <c r="RYI1796" s="875"/>
      <c r="RYJ1796" s="876"/>
      <c r="RYK1796" s="865"/>
      <c r="RYL1796" s="874"/>
      <c r="RYN1796" s="865"/>
      <c r="RYT1796" s="865"/>
      <c r="RYU1796" s="875"/>
      <c r="RYV1796" s="876"/>
      <c r="RYW1796" s="865"/>
      <c r="RYX1796" s="874"/>
      <c r="RYZ1796" s="865"/>
      <c r="RZF1796" s="865"/>
      <c r="RZG1796" s="875"/>
      <c r="RZH1796" s="876"/>
      <c r="RZI1796" s="865"/>
      <c r="RZJ1796" s="874"/>
      <c r="RZL1796" s="865"/>
      <c r="RZR1796" s="865"/>
      <c r="RZS1796" s="875"/>
      <c r="RZT1796" s="876"/>
      <c r="RZU1796" s="865"/>
      <c r="RZV1796" s="874"/>
      <c r="RZX1796" s="865"/>
      <c r="SAD1796" s="865"/>
      <c r="SAE1796" s="875"/>
      <c r="SAF1796" s="876"/>
      <c r="SAG1796" s="865"/>
      <c r="SAH1796" s="874"/>
      <c r="SAJ1796" s="865"/>
      <c r="SAP1796" s="865"/>
      <c r="SAQ1796" s="875"/>
      <c r="SAR1796" s="876"/>
      <c r="SAS1796" s="865"/>
      <c r="SAT1796" s="874"/>
      <c r="SAV1796" s="865"/>
      <c r="SBB1796" s="865"/>
      <c r="SBC1796" s="875"/>
      <c r="SBD1796" s="876"/>
      <c r="SBE1796" s="865"/>
      <c r="SBF1796" s="874"/>
      <c r="SBH1796" s="865"/>
      <c r="SBN1796" s="865"/>
      <c r="SBO1796" s="875"/>
      <c r="SBP1796" s="876"/>
      <c r="SBQ1796" s="865"/>
      <c r="SBR1796" s="874"/>
      <c r="SBT1796" s="865"/>
      <c r="SBZ1796" s="865"/>
      <c r="SCA1796" s="875"/>
      <c r="SCB1796" s="876"/>
      <c r="SCC1796" s="865"/>
      <c r="SCD1796" s="874"/>
      <c r="SCF1796" s="865"/>
      <c r="SCL1796" s="865"/>
      <c r="SCM1796" s="875"/>
      <c r="SCN1796" s="876"/>
      <c r="SCO1796" s="865"/>
      <c r="SCP1796" s="874"/>
      <c r="SCR1796" s="865"/>
      <c r="SCX1796" s="865"/>
      <c r="SCY1796" s="875"/>
      <c r="SCZ1796" s="876"/>
      <c r="SDA1796" s="865"/>
      <c r="SDB1796" s="874"/>
      <c r="SDD1796" s="865"/>
      <c r="SDJ1796" s="865"/>
      <c r="SDK1796" s="875"/>
      <c r="SDL1796" s="876"/>
      <c r="SDM1796" s="865"/>
      <c r="SDN1796" s="874"/>
      <c r="SDP1796" s="865"/>
      <c r="SDV1796" s="865"/>
      <c r="SDW1796" s="875"/>
      <c r="SDX1796" s="876"/>
      <c r="SDY1796" s="865"/>
      <c r="SDZ1796" s="874"/>
      <c r="SEB1796" s="865"/>
      <c r="SEH1796" s="865"/>
      <c r="SEI1796" s="875"/>
      <c r="SEJ1796" s="876"/>
      <c r="SEK1796" s="865"/>
      <c r="SEL1796" s="874"/>
      <c r="SEN1796" s="865"/>
      <c r="SET1796" s="865"/>
      <c r="SEU1796" s="875"/>
      <c r="SEV1796" s="876"/>
      <c r="SEW1796" s="865"/>
      <c r="SEX1796" s="874"/>
      <c r="SEZ1796" s="865"/>
      <c r="SFF1796" s="865"/>
      <c r="SFG1796" s="875"/>
      <c r="SFH1796" s="876"/>
      <c r="SFI1796" s="865"/>
      <c r="SFJ1796" s="874"/>
      <c r="SFL1796" s="865"/>
      <c r="SFR1796" s="865"/>
      <c r="SFS1796" s="875"/>
      <c r="SFT1796" s="876"/>
      <c r="SFU1796" s="865"/>
      <c r="SFV1796" s="874"/>
      <c r="SFX1796" s="865"/>
      <c r="SGD1796" s="865"/>
      <c r="SGE1796" s="875"/>
      <c r="SGF1796" s="876"/>
      <c r="SGG1796" s="865"/>
      <c r="SGH1796" s="874"/>
      <c r="SGJ1796" s="865"/>
      <c r="SGP1796" s="865"/>
      <c r="SGQ1796" s="875"/>
      <c r="SGR1796" s="876"/>
      <c r="SGS1796" s="865"/>
      <c r="SGT1796" s="874"/>
      <c r="SGV1796" s="865"/>
      <c r="SHB1796" s="865"/>
      <c r="SHC1796" s="875"/>
      <c r="SHD1796" s="876"/>
      <c r="SHE1796" s="865"/>
      <c r="SHF1796" s="874"/>
      <c r="SHH1796" s="865"/>
      <c r="SHN1796" s="865"/>
      <c r="SHO1796" s="875"/>
      <c r="SHP1796" s="876"/>
      <c r="SHQ1796" s="865"/>
      <c r="SHR1796" s="874"/>
      <c r="SHT1796" s="865"/>
      <c r="SHZ1796" s="865"/>
      <c r="SIA1796" s="875"/>
      <c r="SIB1796" s="876"/>
      <c r="SIC1796" s="865"/>
      <c r="SID1796" s="874"/>
      <c r="SIF1796" s="865"/>
      <c r="SIL1796" s="865"/>
      <c r="SIM1796" s="875"/>
      <c r="SIN1796" s="876"/>
      <c r="SIO1796" s="865"/>
      <c r="SIP1796" s="874"/>
      <c r="SIR1796" s="865"/>
      <c r="SIX1796" s="865"/>
      <c r="SIY1796" s="875"/>
      <c r="SIZ1796" s="876"/>
      <c r="SJA1796" s="865"/>
      <c r="SJB1796" s="874"/>
      <c r="SJD1796" s="865"/>
      <c r="SJJ1796" s="865"/>
      <c r="SJK1796" s="875"/>
      <c r="SJL1796" s="876"/>
      <c r="SJM1796" s="865"/>
      <c r="SJN1796" s="874"/>
      <c r="SJP1796" s="865"/>
      <c r="SJV1796" s="865"/>
      <c r="SJW1796" s="875"/>
      <c r="SJX1796" s="876"/>
      <c r="SJY1796" s="865"/>
      <c r="SJZ1796" s="874"/>
      <c r="SKB1796" s="865"/>
      <c r="SKH1796" s="865"/>
      <c r="SKI1796" s="875"/>
      <c r="SKJ1796" s="876"/>
      <c r="SKK1796" s="865"/>
      <c r="SKL1796" s="874"/>
      <c r="SKN1796" s="865"/>
      <c r="SKT1796" s="865"/>
      <c r="SKU1796" s="875"/>
      <c r="SKV1796" s="876"/>
      <c r="SKW1796" s="865"/>
      <c r="SKX1796" s="874"/>
      <c r="SKZ1796" s="865"/>
      <c r="SLF1796" s="865"/>
      <c r="SLG1796" s="875"/>
      <c r="SLH1796" s="876"/>
      <c r="SLI1796" s="865"/>
      <c r="SLJ1796" s="874"/>
      <c r="SLL1796" s="865"/>
      <c r="SLR1796" s="865"/>
      <c r="SLS1796" s="875"/>
      <c r="SLT1796" s="876"/>
      <c r="SLU1796" s="865"/>
      <c r="SLV1796" s="874"/>
      <c r="SLX1796" s="865"/>
      <c r="SMD1796" s="865"/>
      <c r="SME1796" s="875"/>
      <c r="SMF1796" s="876"/>
      <c r="SMG1796" s="865"/>
      <c r="SMH1796" s="874"/>
      <c r="SMJ1796" s="865"/>
      <c r="SMP1796" s="865"/>
      <c r="SMQ1796" s="875"/>
      <c r="SMR1796" s="876"/>
      <c r="SMS1796" s="865"/>
      <c r="SMT1796" s="874"/>
      <c r="SMV1796" s="865"/>
      <c r="SNB1796" s="865"/>
      <c r="SNC1796" s="875"/>
      <c r="SND1796" s="876"/>
      <c r="SNE1796" s="865"/>
      <c r="SNF1796" s="874"/>
      <c r="SNH1796" s="865"/>
      <c r="SNN1796" s="865"/>
      <c r="SNO1796" s="875"/>
      <c r="SNP1796" s="876"/>
      <c r="SNQ1796" s="865"/>
      <c r="SNR1796" s="874"/>
      <c r="SNT1796" s="865"/>
      <c r="SNZ1796" s="865"/>
      <c r="SOA1796" s="875"/>
      <c r="SOB1796" s="876"/>
      <c r="SOC1796" s="865"/>
      <c r="SOD1796" s="874"/>
      <c r="SOF1796" s="865"/>
      <c r="SOL1796" s="865"/>
      <c r="SOM1796" s="875"/>
      <c r="SON1796" s="876"/>
      <c r="SOO1796" s="865"/>
      <c r="SOP1796" s="874"/>
      <c r="SOR1796" s="865"/>
      <c r="SOX1796" s="865"/>
      <c r="SOY1796" s="875"/>
      <c r="SOZ1796" s="876"/>
      <c r="SPA1796" s="865"/>
      <c r="SPB1796" s="874"/>
      <c r="SPD1796" s="865"/>
      <c r="SPJ1796" s="865"/>
      <c r="SPK1796" s="875"/>
      <c r="SPL1796" s="876"/>
      <c r="SPM1796" s="865"/>
      <c r="SPN1796" s="874"/>
      <c r="SPP1796" s="865"/>
      <c r="SPV1796" s="865"/>
      <c r="SPW1796" s="875"/>
      <c r="SPX1796" s="876"/>
      <c r="SPY1796" s="865"/>
      <c r="SPZ1796" s="874"/>
      <c r="SQB1796" s="865"/>
      <c r="SQH1796" s="865"/>
      <c r="SQI1796" s="875"/>
      <c r="SQJ1796" s="876"/>
      <c r="SQK1796" s="865"/>
      <c r="SQL1796" s="874"/>
      <c r="SQN1796" s="865"/>
      <c r="SQT1796" s="865"/>
      <c r="SQU1796" s="875"/>
      <c r="SQV1796" s="876"/>
      <c r="SQW1796" s="865"/>
      <c r="SQX1796" s="874"/>
      <c r="SQZ1796" s="865"/>
      <c r="SRF1796" s="865"/>
      <c r="SRG1796" s="875"/>
      <c r="SRH1796" s="876"/>
      <c r="SRI1796" s="865"/>
      <c r="SRJ1796" s="874"/>
      <c r="SRL1796" s="865"/>
      <c r="SRR1796" s="865"/>
      <c r="SRS1796" s="875"/>
      <c r="SRT1796" s="876"/>
      <c r="SRU1796" s="865"/>
      <c r="SRV1796" s="874"/>
      <c r="SRX1796" s="865"/>
      <c r="SSD1796" s="865"/>
      <c r="SSE1796" s="875"/>
      <c r="SSF1796" s="876"/>
      <c r="SSG1796" s="865"/>
      <c r="SSH1796" s="874"/>
      <c r="SSJ1796" s="865"/>
      <c r="SSP1796" s="865"/>
      <c r="SSQ1796" s="875"/>
      <c r="SSR1796" s="876"/>
      <c r="SSS1796" s="865"/>
      <c r="SST1796" s="874"/>
      <c r="SSV1796" s="865"/>
      <c r="STB1796" s="865"/>
      <c r="STC1796" s="875"/>
      <c r="STD1796" s="876"/>
      <c r="STE1796" s="865"/>
      <c r="STF1796" s="874"/>
      <c r="STH1796" s="865"/>
      <c r="STN1796" s="865"/>
      <c r="STO1796" s="875"/>
      <c r="STP1796" s="876"/>
      <c r="STQ1796" s="865"/>
      <c r="STR1796" s="874"/>
      <c r="STT1796" s="865"/>
      <c r="STZ1796" s="865"/>
      <c r="SUA1796" s="875"/>
      <c r="SUB1796" s="876"/>
      <c r="SUC1796" s="865"/>
      <c r="SUD1796" s="874"/>
      <c r="SUF1796" s="865"/>
      <c r="SUL1796" s="865"/>
      <c r="SUM1796" s="875"/>
      <c r="SUN1796" s="876"/>
      <c r="SUO1796" s="865"/>
      <c r="SUP1796" s="874"/>
      <c r="SUR1796" s="865"/>
      <c r="SUX1796" s="865"/>
      <c r="SUY1796" s="875"/>
      <c r="SUZ1796" s="876"/>
      <c r="SVA1796" s="865"/>
      <c r="SVB1796" s="874"/>
      <c r="SVD1796" s="865"/>
      <c r="SVJ1796" s="865"/>
      <c r="SVK1796" s="875"/>
      <c r="SVL1796" s="876"/>
      <c r="SVM1796" s="865"/>
      <c r="SVN1796" s="874"/>
      <c r="SVP1796" s="865"/>
      <c r="SVV1796" s="865"/>
      <c r="SVW1796" s="875"/>
      <c r="SVX1796" s="876"/>
      <c r="SVY1796" s="865"/>
      <c r="SVZ1796" s="874"/>
      <c r="SWB1796" s="865"/>
      <c r="SWH1796" s="865"/>
      <c r="SWI1796" s="875"/>
      <c r="SWJ1796" s="876"/>
      <c r="SWK1796" s="865"/>
      <c r="SWL1796" s="874"/>
      <c r="SWN1796" s="865"/>
      <c r="SWT1796" s="865"/>
      <c r="SWU1796" s="875"/>
      <c r="SWV1796" s="876"/>
      <c r="SWW1796" s="865"/>
      <c r="SWX1796" s="874"/>
      <c r="SWZ1796" s="865"/>
      <c r="SXF1796" s="865"/>
      <c r="SXG1796" s="875"/>
      <c r="SXH1796" s="876"/>
      <c r="SXI1796" s="865"/>
      <c r="SXJ1796" s="874"/>
      <c r="SXL1796" s="865"/>
      <c r="SXR1796" s="865"/>
      <c r="SXS1796" s="875"/>
      <c r="SXT1796" s="876"/>
      <c r="SXU1796" s="865"/>
      <c r="SXV1796" s="874"/>
      <c r="SXX1796" s="865"/>
      <c r="SYD1796" s="865"/>
      <c r="SYE1796" s="875"/>
      <c r="SYF1796" s="876"/>
      <c r="SYG1796" s="865"/>
      <c r="SYH1796" s="874"/>
      <c r="SYJ1796" s="865"/>
      <c r="SYP1796" s="865"/>
      <c r="SYQ1796" s="875"/>
      <c r="SYR1796" s="876"/>
      <c r="SYS1796" s="865"/>
      <c r="SYT1796" s="874"/>
      <c r="SYV1796" s="865"/>
      <c r="SZB1796" s="865"/>
      <c r="SZC1796" s="875"/>
      <c r="SZD1796" s="876"/>
      <c r="SZE1796" s="865"/>
      <c r="SZF1796" s="874"/>
      <c r="SZH1796" s="865"/>
      <c r="SZN1796" s="865"/>
      <c r="SZO1796" s="875"/>
      <c r="SZP1796" s="876"/>
      <c r="SZQ1796" s="865"/>
      <c r="SZR1796" s="874"/>
      <c r="SZT1796" s="865"/>
      <c r="SZZ1796" s="865"/>
      <c r="TAA1796" s="875"/>
      <c r="TAB1796" s="876"/>
      <c r="TAC1796" s="865"/>
      <c r="TAD1796" s="874"/>
      <c r="TAF1796" s="865"/>
      <c r="TAL1796" s="865"/>
      <c r="TAM1796" s="875"/>
      <c r="TAN1796" s="876"/>
      <c r="TAO1796" s="865"/>
      <c r="TAP1796" s="874"/>
      <c r="TAR1796" s="865"/>
      <c r="TAX1796" s="865"/>
      <c r="TAY1796" s="875"/>
      <c r="TAZ1796" s="876"/>
      <c r="TBA1796" s="865"/>
      <c r="TBB1796" s="874"/>
      <c r="TBD1796" s="865"/>
      <c r="TBJ1796" s="865"/>
      <c r="TBK1796" s="875"/>
      <c r="TBL1796" s="876"/>
      <c r="TBM1796" s="865"/>
      <c r="TBN1796" s="874"/>
      <c r="TBP1796" s="865"/>
      <c r="TBV1796" s="865"/>
      <c r="TBW1796" s="875"/>
      <c r="TBX1796" s="876"/>
      <c r="TBY1796" s="865"/>
      <c r="TBZ1796" s="874"/>
      <c r="TCB1796" s="865"/>
      <c r="TCH1796" s="865"/>
      <c r="TCI1796" s="875"/>
      <c r="TCJ1796" s="876"/>
      <c r="TCK1796" s="865"/>
      <c r="TCL1796" s="874"/>
      <c r="TCN1796" s="865"/>
      <c r="TCT1796" s="865"/>
      <c r="TCU1796" s="875"/>
      <c r="TCV1796" s="876"/>
      <c r="TCW1796" s="865"/>
      <c r="TCX1796" s="874"/>
      <c r="TCZ1796" s="865"/>
      <c r="TDF1796" s="865"/>
      <c r="TDG1796" s="875"/>
      <c r="TDH1796" s="876"/>
      <c r="TDI1796" s="865"/>
      <c r="TDJ1796" s="874"/>
      <c r="TDL1796" s="865"/>
      <c r="TDR1796" s="865"/>
      <c r="TDS1796" s="875"/>
      <c r="TDT1796" s="876"/>
      <c r="TDU1796" s="865"/>
      <c r="TDV1796" s="874"/>
      <c r="TDX1796" s="865"/>
      <c r="TED1796" s="865"/>
      <c r="TEE1796" s="875"/>
      <c r="TEF1796" s="876"/>
      <c r="TEG1796" s="865"/>
      <c r="TEH1796" s="874"/>
      <c r="TEJ1796" s="865"/>
      <c r="TEP1796" s="865"/>
      <c r="TEQ1796" s="875"/>
      <c r="TER1796" s="876"/>
      <c r="TES1796" s="865"/>
      <c r="TET1796" s="874"/>
      <c r="TEV1796" s="865"/>
      <c r="TFB1796" s="865"/>
      <c r="TFC1796" s="875"/>
      <c r="TFD1796" s="876"/>
      <c r="TFE1796" s="865"/>
      <c r="TFF1796" s="874"/>
      <c r="TFH1796" s="865"/>
      <c r="TFN1796" s="865"/>
      <c r="TFO1796" s="875"/>
      <c r="TFP1796" s="876"/>
      <c r="TFQ1796" s="865"/>
      <c r="TFR1796" s="874"/>
      <c r="TFT1796" s="865"/>
      <c r="TFZ1796" s="865"/>
      <c r="TGA1796" s="875"/>
      <c r="TGB1796" s="876"/>
      <c r="TGC1796" s="865"/>
      <c r="TGD1796" s="874"/>
      <c r="TGF1796" s="865"/>
      <c r="TGL1796" s="865"/>
      <c r="TGM1796" s="875"/>
      <c r="TGN1796" s="876"/>
      <c r="TGO1796" s="865"/>
      <c r="TGP1796" s="874"/>
      <c r="TGR1796" s="865"/>
      <c r="TGX1796" s="865"/>
      <c r="TGY1796" s="875"/>
      <c r="TGZ1796" s="876"/>
      <c r="THA1796" s="865"/>
      <c r="THB1796" s="874"/>
      <c r="THD1796" s="865"/>
      <c r="THJ1796" s="865"/>
      <c r="THK1796" s="875"/>
      <c r="THL1796" s="876"/>
      <c r="THM1796" s="865"/>
      <c r="THN1796" s="874"/>
      <c r="THP1796" s="865"/>
      <c r="THV1796" s="865"/>
      <c r="THW1796" s="875"/>
      <c r="THX1796" s="876"/>
      <c r="THY1796" s="865"/>
      <c r="THZ1796" s="874"/>
      <c r="TIB1796" s="865"/>
      <c r="TIH1796" s="865"/>
      <c r="TII1796" s="875"/>
      <c r="TIJ1796" s="876"/>
      <c r="TIK1796" s="865"/>
      <c r="TIL1796" s="874"/>
      <c r="TIN1796" s="865"/>
      <c r="TIT1796" s="865"/>
      <c r="TIU1796" s="875"/>
      <c r="TIV1796" s="876"/>
      <c r="TIW1796" s="865"/>
      <c r="TIX1796" s="874"/>
      <c r="TIZ1796" s="865"/>
      <c r="TJF1796" s="865"/>
      <c r="TJG1796" s="875"/>
      <c r="TJH1796" s="876"/>
      <c r="TJI1796" s="865"/>
      <c r="TJJ1796" s="874"/>
      <c r="TJL1796" s="865"/>
      <c r="TJR1796" s="865"/>
      <c r="TJS1796" s="875"/>
      <c r="TJT1796" s="876"/>
      <c r="TJU1796" s="865"/>
      <c r="TJV1796" s="874"/>
      <c r="TJX1796" s="865"/>
      <c r="TKD1796" s="865"/>
      <c r="TKE1796" s="875"/>
      <c r="TKF1796" s="876"/>
      <c r="TKG1796" s="865"/>
      <c r="TKH1796" s="874"/>
      <c r="TKJ1796" s="865"/>
      <c r="TKP1796" s="865"/>
      <c r="TKQ1796" s="875"/>
      <c r="TKR1796" s="876"/>
      <c r="TKS1796" s="865"/>
      <c r="TKT1796" s="874"/>
      <c r="TKV1796" s="865"/>
      <c r="TLB1796" s="865"/>
      <c r="TLC1796" s="875"/>
      <c r="TLD1796" s="876"/>
      <c r="TLE1796" s="865"/>
      <c r="TLF1796" s="874"/>
      <c r="TLH1796" s="865"/>
      <c r="TLN1796" s="865"/>
      <c r="TLO1796" s="875"/>
      <c r="TLP1796" s="876"/>
      <c r="TLQ1796" s="865"/>
      <c r="TLR1796" s="874"/>
      <c r="TLT1796" s="865"/>
      <c r="TLZ1796" s="865"/>
      <c r="TMA1796" s="875"/>
      <c r="TMB1796" s="876"/>
      <c r="TMC1796" s="865"/>
      <c r="TMD1796" s="874"/>
      <c r="TMF1796" s="865"/>
      <c r="TML1796" s="865"/>
      <c r="TMM1796" s="875"/>
      <c r="TMN1796" s="876"/>
      <c r="TMO1796" s="865"/>
      <c r="TMP1796" s="874"/>
      <c r="TMR1796" s="865"/>
      <c r="TMX1796" s="865"/>
      <c r="TMY1796" s="875"/>
      <c r="TMZ1796" s="876"/>
      <c r="TNA1796" s="865"/>
      <c r="TNB1796" s="874"/>
      <c r="TND1796" s="865"/>
      <c r="TNJ1796" s="865"/>
      <c r="TNK1796" s="875"/>
      <c r="TNL1796" s="876"/>
      <c r="TNM1796" s="865"/>
      <c r="TNN1796" s="874"/>
      <c r="TNP1796" s="865"/>
      <c r="TNV1796" s="865"/>
      <c r="TNW1796" s="875"/>
      <c r="TNX1796" s="876"/>
      <c r="TNY1796" s="865"/>
      <c r="TNZ1796" s="874"/>
      <c r="TOB1796" s="865"/>
      <c r="TOH1796" s="865"/>
      <c r="TOI1796" s="875"/>
      <c r="TOJ1796" s="876"/>
      <c r="TOK1796" s="865"/>
      <c r="TOL1796" s="874"/>
      <c r="TON1796" s="865"/>
      <c r="TOT1796" s="865"/>
      <c r="TOU1796" s="875"/>
      <c r="TOV1796" s="876"/>
      <c r="TOW1796" s="865"/>
      <c r="TOX1796" s="874"/>
      <c r="TOZ1796" s="865"/>
      <c r="TPF1796" s="865"/>
      <c r="TPG1796" s="875"/>
      <c r="TPH1796" s="876"/>
      <c r="TPI1796" s="865"/>
      <c r="TPJ1796" s="874"/>
      <c r="TPL1796" s="865"/>
      <c r="TPR1796" s="865"/>
      <c r="TPS1796" s="875"/>
      <c r="TPT1796" s="876"/>
      <c r="TPU1796" s="865"/>
      <c r="TPV1796" s="874"/>
      <c r="TPX1796" s="865"/>
      <c r="TQD1796" s="865"/>
      <c r="TQE1796" s="875"/>
      <c r="TQF1796" s="876"/>
      <c r="TQG1796" s="865"/>
      <c r="TQH1796" s="874"/>
      <c r="TQJ1796" s="865"/>
      <c r="TQP1796" s="865"/>
      <c r="TQQ1796" s="875"/>
      <c r="TQR1796" s="876"/>
      <c r="TQS1796" s="865"/>
      <c r="TQT1796" s="874"/>
      <c r="TQV1796" s="865"/>
      <c r="TRB1796" s="865"/>
      <c r="TRC1796" s="875"/>
      <c r="TRD1796" s="876"/>
      <c r="TRE1796" s="865"/>
      <c r="TRF1796" s="874"/>
      <c r="TRH1796" s="865"/>
      <c r="TRN1796" s="865"/>
      <c r="TRO1796" s="875"/>
      <c r="TRP1796" s="876"/>
      <c r="TRQ1796" s="865"/>
      <c r="TRR1796" s="874"/>
      <c r="TRT1796" s="865"/>
      <c r="TRZ1796" s="865"/>
      <c r="TSA1796" s="875"/>
      <c r="TSB1796" s="876"/>
      <c r="TSC1796" s="865"/>
      <c r="TSD1796" s="874"/>
      <c r="TSF1796" s="865"/>
      <c r="TSL1796" s="865"/>
      <c r="TSM1796" s="875"/>
      <c r="TSN1796" s="876"/>
      <c r="TSO1796" s="865"/>
      <c r="TSP1796" s="874"/>
      <c r="TSR1796" s="865"/>
      <c r="TSX1796" s="865"/>
      <c r="TSY1796" s="875"/>
      <c r="TSZ1796" s="876"/>
      <c r="TTA1796" s="865"/>
      <c r="TTB1796" s="874"/>
      <c r="TTD1796" s="865"/>
      <c r="TTJ1796" s="865"/>
      <c r="TTK1796" s="875"/>
      <c r="TTL1796" s="876"/>
      <c r="TTM1796" s="865"/>
      <c r="TTN1796" s="874"/>
      <c r="TTP1796" s="865"/>
      <c r="TTV1796" s="865"/>
      <c r="TTW1796" s="875"/>
      <c r="TTX1796" s="876"/>
      <c r="TTY1796" s="865"/>
      <c r="TTZ1796" s="874"/>
      <c r="TUB1796" s="865"/>
      <c r="TUH1796" s="865"/>
      <c r="TUI1796" s="875"/>
      <c r="TUJ1796" s="876"/>
      <c r="TUK1796" s="865"/>
      <c r="TUL1796" s="874"/>
      <c r="TUN1796" s="865"/>
      <c r="TUT1796" s="865"/>
      <c r="TUU1796" s="875"/>
      <c r="TUV1796" s="876"/>
      <c r="TUW1796" s="865"/>
      <c r="TUX1796" s="874"/>
      <c r="TUZ1796" s="865"/>
      <c r="TVF1796" s="865"/>
      <c r="TVG1796" s="875"/>
      <c r="TVH1796" s="876"/>
      <c r="TVI1796" s="865"/>
      <c r="TVJ1796" s="874"/>
      <c r="TVL1796" s="865"/>
      <c r="TVR1796" s="865"/>
      <c r="TVS1796" s="875"/>
      <c r="TVT1796" s="876"/>
      <c r="TVU1796" s="865"/>
      <c r="TVV1796" s="874"/>
      <c r="TVX1796" s="865"/>
      <c r="TWD1796" s="865"/>
      <c r="TWE1796" s="875"/>
      <c r="TWF1796" s="876"/>
      <c r="TWG1796" s="865"/>
      <c r="TWH1796" s="874"/>
      <c r="TWJ1796" s="865"/>
      <c r="TWP1796" s="865"/>
      <c r="TWQ1796" s="875"/>
      <c r="TWR1796" s="876"/>
      <c r="TWS1796" s="865"/>
      <c r="TWT1796" s="874"/>
      <c r="TWV1796" s="865"/>
      <c r="TXB1796" s="865"/>
      <c r="TXC1796" s="875"/>
      <c r="TXD1796" s="876"/>
      <c r="TXE1796" s="865"/>
      <c r="TXF1796" s="874"/>
      <c r="TXH1796" s="865"/>
      <c r="TXN1796" s="865"/>
      <c r="TXO1796" s="875"/>
      <c r="TXP1796" s="876"/>
      <c r="TXQ1796" s="865"/>
      <c r="TXR1796" s="874"/>
      <c r="TXT1796" s="865"/>
      <c r="TXZ1796" s="865"/>
      <c r="TYA1796" s="875"/>
      <c r="TYB1796" s="876"/>
      <c r="TYC1796" s="865"/>
      <c r="TYD1796" s="874"/>
      <c r="TYF1796" s="865"/>
      <c r="TYL1796" s="865"/>
      <c r="TYM1796" s="875"/>
      <c r="TYN1796" s="876"/>
      <c r="TYO1796" s="865"/>
      <c r="TYP1796" s="874"/>
      <c r="TYR1796" s="865"/>
      <c r="TYX1796" s="865"/>
      <c r="TYY1796" s="875"/>
      <c r="TYZ1796" s="876"/>
      <c r="TZA1796" s="865"/>
      <c r="TZB1796" s="874"/>
      <c r="TZD1796" s="865"/>
      <c r="TZJ1796" s="865"/>
      <c r="TZK1796" s="875"/>
      <c r="TZL1796" s="876"/>
      <c r="TZM1796" s="865"/>
      <c r="TZN1796" s="874"/>
      <c r="TZP1796" s="865"/>
      <c r="TZV1796" s="865"/>
      <c r="TZW1796" s="875"/>
      <c r="TZX1796" s="876"/>
      <c r="TZY1796" s="865"/>
      <c r="TZZ1796" s="874"/>
      <c r="UAB1796" s="865"/>
      <c r="UAH1796" s="865"/>
      <c r="UAI1796" s="875"/>
      <c r="UAJ1796" s="876"/>
      <c r="UAK1796" s="865"/>
      <c r="UAL1796" s="874"/>
      <c r="UAN1796" s="865"/>
      <c r="UAT1796" s="865"/>
      <c r="UAU1796" s="875"/>
      <c r="UAV1796" s="876"/>
      <c r="UAW1796" s="865"/>
      <c r="UAX1796" s="874"/>
      <c r="UAZ1796" s="865"/>
      <c r="UBF1796" s="865"/>
      <c r="UBG1796" s="875"/>
      <c r="UBH1796" s="876"/>
      <c r="UBI1796" s="865"/>
      <c r="UBJ1796" s="874"/>
      <c r="UBL1796" s="865"/>
      <c r="UBR1796" s="865"/>
      <c r="UBS1796" s="875"/>
      <c r="UBT1796" s="876"/>
      <c r="UBU1796" s="865"/>
      <c r="UBV1796" s="874"/>
      <c r="UBX1796" s="865"/>
      <c r="UCD1796" s="865"/>
      <c r="UCE1796" s="875"/>
      <c r="UCF1796" s="876"/>
      <c r="UCG1796" s="865"/>
      <c r="UCH1796" s="874"/>
      <c r="UCJ1796" s="865"/>
      <c r="UCP1796" s="865"/>
      <c r="UCQ1796" s="875"/>
      <c r="UCR1796" s="876"/>
      <c r="UCS1796" s="865"/>
      <c r="UCT1796" s="874"/>
      <c r="UCV1796" s="865"/>
      <c r="UDB1796" s="865"/>
      <c r="UDC1796" s="875"/>
      <c r="UDD1796" s="876"/>
      <c r="UDE1796" s="865"/>
      <c r="UDF1796" s="874"/>
      <c r="UDH1796" s="865"/>
      <c r="UDN1796" s="865"/>
      <c r="UDO1796" s="875"/>
      <c r="UDP1796" s="876"/>
      <c r="UDQ1796" s="865"/>
      <c r="UDR1796" s="874"/>
      <c r="UDT1796" s="865"/>
      <c r="UDZ1796" s="865"/>
      <c r="UEA1796" s="875"/>
      <c r="UEB1796" s="876"/>
      <c r="UEC1796" s="865"/>
      <c r="UED1796" s="874"/>
      <c r="UEF1796" s="865"/>
      <c r="UEL1796" s="865"/>
      <c r="UEM1796" s="875"/>
      <c r="UEN1796" s="876"/>
      <c r="UEO1796" s="865"/>
      <c r="UEP1796" s="874"/>
      <c r="UER1796" s="865"/>
      <c r="UEX1796" s="865"/>
      <c r="UEY1796" s="875"/>
      <c r="UEZ1796" s="876"/>
      <c r="UFA1796" s="865"/>
      <c r="UFB1796" s="874"/>
      <c r="UFD1796" s="865"/>
      <c r="UFJ1796" s="865"/>
      <c r="UFK1796" s="875"/>
      <c r="UFL1796" s="876"/>
      <c r="UFM1796" s="865"/>
      <c r="UFN1796" s="874"/>
      <c r="UFP1796" s="865"/>
      <c r="UFV1796" s="865"/>
      <c r="UFW1796" s="875"/>
      <c r="UFX1796" s="876"/>
      <c r="UFY1796" s="865"/>
      <c r="UFZ1796" s="874"/>
      <c r="UGB1796" s="865"/>
      <c r="UGH1796" s="865"/>
      <c r="UGI1796" s="875"/>
      <c r="UGJ1796" s="876"/>
      <c r="UGK1796" s="865"/>
      <c r="UGL1796" s="874"/>
      <c r="UGN1796" s="865"/>
      <c r="UGT1796" s="865"/>
      <c r="UGU1796" s="875"/>
      <c r="UGV1796" s="876"/>
      <c r="UGW1796" s="865"/>
      <c r="UGX1796" s="874"/>
      <c r="UGZ1796" s="865"/>
      <c r="UHF1796" s="865"/>
      <c r="UHG1796" s="875"/>
      <c r="UHH1796" s="876"/>
      <c r="UHI1796" s="865"/>
      <c r="UHJ1796" s="874"/>
      <c r="UHL1796" s="865"/>
      <c r="UHR1796" s="865"/>
      <c r="UHS1796" s="875"/>
      <c r="UHT1796" s="876"/>
      <c r="UHU1796" s="865"/>
      <c r="UHV1796" s="874"/>
      <c r="UHX1796" s="865"/>
      <c r="UID1796" s="865"/>
      <c r="UIE1796" s="875"/>
      <c r="UIF1796" s="876"/>
      <c r="UIG1796" s="865"/>
      <c r="UIH1796" s="874"/>
      <c r="UIJ1796" s="865"/>
      <c r="UIP1796" s="865"/>
      <c r="UIQ1796" s="875"/>
      <c r="UIR1796" s="876"/>
      <c r="UIS1796" s="865"/>
      <c r="UIT1796" s="874"/>
      <c r="UIV1796" s="865"/>
      <c r="UJB1796" s="865"/>
      <c r="UJC1796" s="875"/>
      <c r="UJD1796" s="876"/>
      <c r="UJE1796" s="865"/>
      <c r="UJF1796" s="874"/>
      <c r="UJH1796" s="865"/>
      <c r="UJN1796" s="865"/>
      <c r="UJO1796" s="875"/>
      <c r="UJP1796" s="876"/>
      <c r="UJQ1796" s="865"/>
      <c r="UJR1796" s="874"/>
      <c r="UJT1796" s="865"/>
      <c r="UJZ1796" s="865"/>
      <c r="UKA1796" s="875"/>
      <c r="UKB1796" s="876"/>
      <c r="UKC1796" s="865"/>
      <c r="UKD1796" s="874"/>
      <c r="UKF1796" s="865"/>
      <c r="UKL1796" s="865"/>
      <c r="UKM1796" s="875"/>
      <c r="UKN1796" s="876"/>
      <c r="UKO1796" s="865"/>
      <c r="UKP1796" s="874"/>
      <c r="UKR1796" s="865"/>
      <c r="UKX1796" s="865"/>
      <c r="UKY1796" s="875"/>
      <c r="UKZ1796" s="876"/>
      <c r="ULA1796" s="865"/>
      <c r="ULB1796" s="874"/>
      <c r="ULD1796" s="865"/>
      <c r="ULJ1796" s="865"/>
      <c r="ULK1796" s="875"/>
      <c r="ULL1796" s="876"/>
      <c r="ULM1796" s="865"/>
      <c r="ULN1796" s="874"/>
      <c r="ULP1796" s="865"/>
      <c r="ULV1796" s="865"/>
      <c r="ULW1796" s="875"/>
      <c r="ULX1796" s="876"/>
      <c r="ULY1796" s="865"/>
      <c r="ULZ1796" s="874"/>
      <c r="UMB1796" s="865"/>
      <c r="UMH1796" s="865"/>
      <c r="UMI1796" s="875"/>
      <c r="UMJ1796" s="876"/>
      <c r="UMK1796" s="865"/>
      <c r="UML1796" s="874"/>
      <c r="UMN1796" s="865"/>
      <c r="UMT1796" s="865"/>
      <c r="UMU1796" s="875"/>
      <c r="UMV1796" s="876"/>
      <c r="UMW1796" s="865"/>
      <c r="UMX1796" s="874"/>
      <c r="UMZ1796" s="865"/>
      <c r="UNF1796" s="865"/>
      <c r="UNG1796" s="875"/>
      <c r="UNH1796" s="876"/>
      <c r="UNI1796" s="865"/>
      <c r="UNJ1796" s="874"/>
      <c r="UNL1796" s="865"/>
      <c r="UNR1796" s="865"/>
      <c r="UNS1796" s="875"/>
      <c r="UNT1796" s="876"/>
      <c r="UNU1796" s="865"/>
      <c r="UNV1796" s="874"/>
      <c r="UNX1796" s="865"/>
      <c r="UOD1796" s="865"/>
      <c r="UOE1796" s="875"/>
      <c r="UOF1796" s="876"/>
      <c r="UOG1796" s="865"/>
      <c r="UOH1796" s="874"/>
      <c r="UOJ1796" s="865"/>
      <c r="UOP1796" s="865"/>
      <c r="UOQ1796" s="875"/>
      <c r="UOR1796" s="876"/>
      <c r="UOS1796" s="865"/>
      <c r="UOT1796" s="874"/>
      <c r="UOV1796" s="865"/>
      <c r="UPB1796" s="865"/>
      <c r="UPC1796" s="875"/>
      <c r="UPD1796" s="876"/>
      <c r="UPE1796" s="865"/>
      <c r="UPF1796" s="874"/>
      <c r="UPH1796" s="865"/>
      <c r="UPN1796" s="865"/>
      <c r="UPO1796" s="875"/>
      <c r="UPP1796" s="876"/>
      <c r="UPQ1796" s="865"/>
      <c r="UPR1796" s="874"/>
      <c r="UPT1796" s="865"/>
      <c r="UPZ1796" s="865"/>
      <c r="UQA1796" s="875"/>
      <c r="UQB1796" s="876"/>
      <c r="UQC1796" s="865"/>
      <c r="UQD1796" s="874"/>
      <c r="UQF1796" s="865"/>
      <c r="UQL1796" s="865"/>
      <c r="UQM1796" s="875"/>
      <c r="UQN1796" s="876"/>
      <c r="UQO1796" s="865"/>
      <c r="UQP1796" s="874"/>
      <c r="UQR1796" s="865"/>
      <c r="UQX1796" s="865"/>
      <c r="UQY1796" s="875"/>
      <c r="UQZ1796" s="876"/>
      <c r="URA1796" s="865"/>
      <c r="URB1796" s="874"/>
      <c r="URD1796" s="865"/>
      <c r="URJ1796" s="865"/>
      <c r="URK1796" s="875"/>
      <c r="URL1796" s="876"/>
      <c r="URM1796" s="865"/>
      <c r="URN1796" s="874"/>
      <c r="URP1796" s="865"/>
      <c r="URV1796" s="865"/>
      <c r="URW1796" s="875"/>
      <c r="URX1796" s="876"/>
      <c r="URY1796" s="865"/>
      <c r="URZ1796" s="874"/>
      <c r="USB1796" s="865"/>
      <c r="USH1796" s="865"/>
      <c r="USI1796" s="875"/>
      <c r="USJ1796" s="876"/>
      <c r="USK1796" s="865"/>
      <c r="USL1796" s="874"/>
      <c r="USN1796" s="865"/>
      <c r="UST1796" s="865"/>
      <c r="USU1796" s="875"/>
      <c r="USV1796" s="876"/>
      <c r="USW1796" s="865"/>
      <c r="USX1796" s="874"/>
      <c r="USZ1796" s="865"/>
      <c r="UTF1796" s="865"/>
      <c r="UTG1796" s="875"/>
      <c r="UTH1796" s="876"/>
      <c r="UTI1796" s="865"/>
      <c r="UTJ1796" s="874"/>
      <c r="UTL1796" s="865"/>
      <c r="UTR1796" s="865"/>
      <c r="UTS1796" s="875"/>
      <c r="UTT1796" s="876"/>
      <c r="UTU1796" s="865"/>
      <c r="UTV1796" s="874"/>
      <c r="UTX1796" s="865"/>
      <c r="UUD1796" s="865"/>
      <c r="UUE1796" s="875"/>
      <c r="UUF1796" s="876"/>
      <c r="UUG1796" s="865"/>
      <c r="UUH1796" s="874"/>
      <c r="UUJ1796" s="865"/>
      <c r="UUP1796" s="865"/>
      <c r="UUQ1796" s="875"/>
      <c r="UUR1796" s="876"/>
      <c r="UUS1796" s="865"/>
      <c r="UUT1796" s="874"/>
      <c r="UUV1796" s="865"/>
      <c r="UVB1796" s="865"/>
      <c r="UVC1796" s="875"/>
      <c r="UVD1796" s="876"/>
      <c r="UVE1796" s="865"/>
      <c r="UVF1796" s="874"/>
      <c r="UVH1796" s="865"/>
      <c r="UVN1796" s="865"/>
      <c r="UVO1796" s="875"/>
      <c r="UVP1796" s="876"/>
      <c r="UVQ1796" s="865"/>
      <c r="UVR1796" s="874"/>
      <c r="UVT1796" s="865"/>
      <c r="UVZ1796" s="865"/>
      <c r="UWA1796" s="875"/>
      <c r="UWB1796" s="876"/>
      <c r="UWC1796" s="865"/>
      <c r="UWD1796" s="874"/>
      <c r="UWF1796" s="865"/>
      <c r="UWL1796" s="865"/>
      <c r="UWM1796" s="875"/>
      <c r="UWN1796" s="876"/>
      <c r="UWO1796" s="865"/>
      <c r="UWP1796" s="874"/>
      <c r="UWR1796" s="865"/>
      <c r="UWX1796" s="865"/>
      <c r="UWY1796" s="875"/>
      <c r="UWZ1796" s="876"/>
      <c r="UXA1796" s="865"/>
      <c r="UXB1796" s="874"/>
      <c r="UXD1796" s="865"/>
      <c r="UXJ1796" s="865"/>
      <c r="UXK1796" s="875"/>
      <c r="UXL1796" s="876"/>
      <c r="UXM1796" s="865"/>
      <c r="UXN1796" s="874"/>
      <c r="UXP1796" s="865"/>
      <c r="UXV1796" s="865"/>
      <c r="UXW1796" s="875"/>
      <c r="UXX1796" s="876"/>
      <c r="UXY1796" s="865"/>
      <c r="UXZ1796" s="874"/>
      <c r="UYB1796" s="865"/>
      <c r="UYH1796" s="865"/>
      <c r="UYI1796" s="875"/>
      <c r="UYJ1796" s="876"/>
      <c r="UYK1796" s="865"/>
      <c r="UYL1796" s="874"/>
      <c r="UYN1796" s="865"/>
      <c r="UYT1796" s="865"/>
      <c r="UYU1796" s="875"/>
      <c r="UYV1796" s="876"/>
      <c r="UYW1796" s="865"/>
      <c r="UYX1796" s="874"/>
      <c r="UYZ1796" s="865"/>
      <c r="UZF1796" s="865"/>
      <c r="UZG1796" s="875"/>
      <c r="UZH1796" s="876"/>
      <c r="UZI1796" s="865"/>
      <c r="UZJ1796" s="874"/>
      <c r="UZL1796" s="865"/>
      <c r="UZR1796" s="865"/>
      <c r="UZS1796" s="875"/>
      <c r="UZT1796" s="876"/>
      <c r="UZU1796" s="865"/>
      <c r="UZV1796" s="874"/>
      <c r="UZX1796" s="865"/>
      <c r="VAD1796" s="865"/>
      <c r="VAE1796" s="875"/>
      <c r="VAF1796" s="876"/>
      <c r="VAG1796" s="865"/>
      <c r="VAH1796" s="874"/>
      <c r="VAJ1796" s="865"/>
      <c r="VAP1796" s="865"/>
      <c r="VAQ1796" s="875"/>
      <c r="VAR1796" s="876"/>
      <c r="VAS1796" s="865"/>
      <c r="VAT1796" s="874"/>
      <c r="VAV1796" s="865"/>
      <c r="VBB1796" s="865"/>
      <c r="VBC1796" s="875"/>
      <c r="VBD1796" s="876"/>
      <c r="VBE1796" s="865"/>
      <c r="VBF1796" s="874"/>
      <c r="VBH1796" s="865"/>
      <c r="VBN1796" s="865"/>
      <c r="VBO1796" s="875"/>
      <c r="VBP1796" s="876"/>
      <c r="VBQ1796" s="865"/>
      <c r="VBR1796" s="874"/>
      <c r="VBT1796" s="865"/>
      <c r="VBZ1796" s="865"/>
      <c r="VCA1796" s="875"/>
      <c r="VCB1796" s="876"/>
      <c r="VCC1796" s="865"/>
      <c r="VCD1796" s="874"/>
      <c r="VCF1796" s="865"/>
      <c r="VCL1796" s="865"/>
      <c r="VCM1796" s="875"/>
      <c r="VCN1796" s="876"/>
      <c r="VCO1796" s="865"/>
      <c r="VCP1796" s="874"/>
      <c r="VCR1796" s="865"/>
      <c r="VCX1796" s="865"/>
      <c r="VCY1796" s="875"/>
      <c r="VCZ1796" s="876"/>
      <c r="VDA1796" s="865"/>
      <c r="VDB1796" s="874"/>
      <c r="VDD1796" s="865"/>
      <c r="VDJ1796" s="865"/>
      <c r="VDK1796" s="875"/>
      <c r="VDL1796" s="876"/>
      <c r="VDM1796" s="865"/>
      <c r="VDN1796" s="874"/>
      <c r="VDP1796" s="865"/>
      <c r="VDV1796" s="865"/>
      <c r="VDW1796" s="875"/>
      <c r="VDX1796" s="876"/>
      <c r="VDY1796" s="865"/>
      <c r="VDZ1796" s="874"/>
      <c r="VEB1796" s="865"/>
      <c r="VEH1796" s="865"/>
      <c r="VEI1796" s="875"/>
      <c r="VEJ1796" s="876"/>
      <c r="VEK1796" s="865"/>
      <c r="VEL1796" s="874"/>
      <c r="VEN1796" s="865"/>
      <c r="VET1796" s="865"/>
      <c r="VEU1796" s="875"/>
      <c r="VEV1796" s="876"/>
      <c r="VEW1796" s="865"/>
      <c r="VEX1796" s="874"/>
      <c r="VEZ1796" s="865"/>
      <c r="VFF1796" s="865"/>
      <c r="VFG1796" s="875"/>
      <c r="VFH1796" s="876"/>
      <c r="VFI1796" s="865"/>
      <c r="VFJ1796" s="874"/>
      <c r="VFL1796" s="865"/>
      <c r="VFR1796" s="865"/>
      <c r="VFS1796" s="875"/>
      <c r="VFT1796" s="876"/>
      <c r="VFU1796" s="865"/>
      <c r="VFV1796" s="874"/>
      <c r="VFX1796" s="865"/>
      <c r="VGD1796" s="865"/>
      <c r="VGE1796" s="875"/>
      <c r="VGF1796" s="876"/>
      <c r="VGG1796" s="865"/>
      <c r="VGH1796" s="874"/>
      <c r="VGJ1796" s="865"/>
      <c r="VGP1796" s="865"/>
      <c r="VGQ1796" s="875"/>
      <c r="VGR1796" s="876"/>
      <c r="VGS1796" s="865"/>
      <c r="VGT1796" s="874"/>
      <c r="VGV1796" s="865"/>
      <c r="VHB1796" s="865"/>
      <c r="VHC1796" s="875"/>
      <c r="VHD1796" s="876"/>
      <c r="VHE1796" s="865"/>
      <c r="VHF1796" s="874"/>
      <c r="VHH1796" s="865"/>
      <c r="VHN1796" s="865"/>
      <c r="VHO1796" s="875"/>
      <c r="VHP1796" s="876"/>
      <c r="VHQ1796" s="865"/>
      <c r="VHR1796" s="874"/>
      <c r="VHT1796" s="865"/>
      <c r="VHZ1796" s="865"/>
      <c r="VIA1796" s="875"/>
      <c r="VIB1796" s="876"/>
      <c r="VIC1796" s="865"/>
      <c r="VID1796" s="874"/>
      <c r="VIF1796" s="865"/>
      <c r="VIL1796" s="865"/>
      <c r="VIM1796" s="875"/>
      <c r="VIN1796" s="876"/>
      <c r="VIO1796" s="865"/>
      <c r="VIP1796" s="874"/>
      <c r="VIR1796" s="865"/>
      <c r="VIX1796" s="865"/>
      <c r="VIY1796" s="875"/>
      <c r="VIZ1796" s="876"/>
      <c r="VJA1796" s="865"/>
      <c r="VJB1796" s="874"/>
      <c r="VJD1796" s="865"/>
      <c r="VJJ1796" s="865"/>
      <c r="VJK1796" s="875"/>
      <c r="VJL1796" s="876"/>
      <c r="VJM1796" s="865"/>
      <c r="VJN1796" s="874"/>
      <c r="VJP1796" s="865"/>
      <c r="VJV1796" s="865"/>
      <c r="VJW1796" s="875"/>
      <c r="VJX1796" s="876"/>
      <c r="VJY1796" s="865"/>
      <c r="VJZ1796" s="874"/>
      <c r="VKB1796" s="865"/>
      <c r="VKH1796" s="865"/>
      <c r="VKI1796" s="875"/>
      <c r="VKJ1796" s="876"/>
      <c r="VKK1796" s="865"/>
      <c r="VKL1796" s="874"/>
      <c r="VKN1796" s="865"/>
      <c r="VKT1796" s="865"/>
      <c r="VKU1796" s="875"/>
      <c r="VKV1796" s="876"/>
      <c r="VKW1796" s="865"/>
      <c r="VKX1796" s="874"/>
      <c r="VKZ1796" s="865"/>
      <c r="VLF1796" s="865"/>
      <c r="VLG1796" s="875"/>
      <c r="VLH1796" s="876"/>
      <c r="VLI1796" s="865"/>
      <c r="VLJ1796" s="874"/>
      <c r="VLL1796" s="865"/>
      <c r="VLR1796" s="865"/>
      <c r="VLS1796" s="875"/>
      <c r="VLT1796" s="876"/>
      <c r="VLU1796" s="865"/>
      <c r="VLV1796" s="874"/>
      <c r="VLX1796" s="865"/>
      <c r="VMD1796" s="865"/>
      <c r="VME1796" s="875"/>
      <c r="VMF1796" s="876"/>
      <c r="VMG1796" s="865"/>
      <c r="VMH1796" s="874"/>
      <c r="VMJ1796" s="865"/>
      <c r="VMP1796" s="865"/>
      <c r="VMQ1796" s="875"/>
      <c r="VMR1796" s="876"/>
      <c r="VMS1796" s="865"/>
      <c r="VMT1796" s="874"/>
      <c r="VMV1796" s="865"/>
      <c r="VNB1796" s="865"/>
      <c r="VNC1796" s="875"/>
      <c r="VND1796" s="876"/>
      <c r="VNE1796" s="865"/>
      <c r="VNF1796" s="874"/>
      <c r="VNH1796" s="865"/>
      <c r="VNN1796" s="865"/>
      <c r="VNO1796" s="875"/>
      <c r="VNP1796" s="876"/>
      <c r="VNQ1796" s="865"/>
      <c r="VNR1796" s="874"/>
      <c r="VNT1796" s="865"/>
      <c r="VNZ1796" s="865"/>
      <c r="VOA1796" s="875"/>
      <c r="VOB1796" s="876"/>
      <c r="VOC1796" s="865"/>
      <c r="VOD1796" s="874"/>
      <c r="VOF1796" s="865"/>
      <c r="VOL1796" s="865"/>
      <c r="VOM1796" s="875"/>
      <c r="VON1796" s="876"/>
      <c r="VOO1796" s="865"/>
      <c r="VOP1796" s="874"/>
      <c r="VOR1796" s="865"/>
      <c r="VOX1796" s="865"/>
      <c r="VOY1796" s="875"/>
      <c r="VOZ1796" s="876"/>
      <c r="VPA1796" s="865"/>
      <c r="VPB1796" s="874"/>
      <c r="VPD1796" s="865"/>
      <c r="VPJ1796" s="865"/>
      <c r="VPK1796" s="875"/>
      <c r="VPL1796" s="876"/>
      <c r="VPM1796" s="865"/>
      <c r="VPN1796" s="874"/>
      <c r="VPP1796" s="865"/>
      <c r="VPV1796" s="865"/>
      <c r="VPW1796" s="875"/>
      <c r="VPX1796" s="876"/>
      <c r="VPY1796" s="865"/>
      <c r="VPZ1796" s="874"/>
      <c r="VQB1796" s="865"/>
      <c r="VQH1796" s="865"/>
      <c r="VQI1796" s="875"/>
      <c r="VQJ1796" s="876"/>
      <c r="VQK1796" s="865"/>
      <c r="VQL1796" s="874"/>
      <c r="VQN1796" s="865"/>
      <c r="VQT1796" s="865"/>
      <c r="VQU1796" s="875"/>
      <c r="VQV1796" s="876"/>
      <c r="VQW1796" s="865"/>
      <c r="VQX1796" s="874"/>
      <c r="VQZ1796" s="865"/>
      <c r="VRF1796" s="865"/>
      <c r="VRG1796" s="875"/>
      <c r="VRH1796" s="876"/>
      <c r="VRI1796" s="865"/>
      <c r="VRJ1796" s="874"/>
      <c r="VRL1796" s="865"/>
      <c r="VRR1796" s="865"/>
      <c r="VRS1796" s="875"/>
      <c r="VRT1796" s="876"/>
      <c r="VRU1796" s="865"/>
      <c r="VRV1796" s="874"/>
      <c r="VRX1796" s="865"/>
      <c r="VSD1796" s="865"/>
      <c r="VSE1796" s="875"/>
      <c r="VSF1796" s="876"/>
      <c r="VSG1796" s="865"/>
      <c r="VSH1796" s="874"/>
      <c r="VSJ1796" s="865"/>
      <c r="VSP1796" s="865"/>
      <c r="VSQ1796" s="875"/>
      <c r="VSR1796" s="876"/>
      <c r="VSS1796" s="865"/>
      <c r="VST1796" s="874"/>
      <c r="VSV1796" s="865"/>
      <c r="VTB1796" s="865"/>
      <c r="VTC1796" s="875"/>
      <c r="VTD1796" s="876"/>
      <c r="VTE1796" s="865"/>
      <c r="VTF1796" s="874"/>
      <c r="VTH1796" s="865"/>
      <c r="VTN1796" s="865"/>
      <c r="VTO1796" s="875"/>
      <c r="VTP1796" s="876"/>
      <c r="VTQ1796" s="865"/>
      <c r="VTR1796" s="874"/>
      <c r="VTT1796" s="865"/>
      <c r="VTZ1796" s="865"/>
      <c r="VUA1796" s="875"/>
      <c r="VUB1796" s="876"/>
      <c r="VUC1796" s="865"/>
      <c r="VUD1796" s="874"/>
      <c r="VUF1796" s="865"/>
      <c r="VUL1796" s="865"/>
      <c r="VUM1796" s="875"/>
      <c r="VUN1796" s="876"/>
      <c r="VUO1796" s="865"/>
      <c r="VUP1796" s="874"/>
      <c r="VUR1796" s="865"/>
      <c r="VUX1796" s="865"/>
      <c r="VUY1796" s="875"/>
      <c r="VUZ1796" s="876"/>
      <c r="VVA1796" s="865"/>
      <c r="VVB1796" s="874"/>
      <c r="VVD1796" s="865"/>
      <c r="VVJ1796" s="865"/>
      <c r="VVK1796" s="875"/>
      <c r="VVL1796" s="876"/>
      <c r="VVM1796" s="865"/>
      <c r="VVN1796" s="874"/>
      <c r="VVP1796" s="865"/>
      <c r="VVV1796" s="865"/>
      <c r="VVW1796" s="875"/>
      <c r="VVX1796" s="876"/>
      <c r="VVY1796" s="865"/>
      <c r="VVZ1796" s="874"/>
      <c r="VWB1796" s="865"/>
      <c r="VWH1796" s="865"/>
      <c r="VWI1796" s="875"/>
      <c r="VWJ1796" s="876"/>
      <c r="VWK1796" s="865"/>
      <c r="VWL1796" s="874"/>
      <c r="VWN1796" s="865"/>
      <c r="VWT1796" s="865"/>
      <c r="VWU1796" s="875"/>
      <c r="VWV1796" s="876"/>
      <c r="VWW1796" s="865"/>
      <c r="VWX1796" s="874"/>
      <c r="VWZ1796" s="865"/>
      <c r="VXF1796" s="865"/>
      <c r="VXG1796" s="875"/>
      <c r="VXH1796" s="876"/>
      <c r="VXI1796" s="865"/>
      <c r="VXJ1796" s="874"/>
      <c r="VXL1796" s="865"/>
      <c r="VXR1796" s="865"/>
      <c r="VXS1796" s="875"/>
      <c r="VXT1796" s="876"/>
      <c r="VXU1796" s="865"/>
      <c r="VXV1796" s="874"/>
      <c r="VXX1796" s="865"/>
      <c r="VYD1796" s="865"/>
      <c r="VYE1796" s="875"/>
      <c r="VYF1796" s="876"/>
      <c r="VYG1796" s="865"/>
      <c r="VYH1796" s="874"/>
      <c r="VYJ1796" s="865"/>
      <c r="VYP1796" s="865"/>
      <c r="VYQ1796" s="875"/>
      <c r="VYR1796" s="876"/>
      <c r="VYS1796" s="865"/>
      <c r="VYT1796" s="874"/>
      <c r="VYV1796" s="865"/>
      <c r="VZB1796" s="865"/>
      <c r="VZC1796" s="875"/>
      <c r="VZD1796" s="876"/>
      <c r="VZE1796" s="865"/>
      <c r="VZF1796" s="874"/>
      <c r="VZH1796" s="865"/>
      <c r="VZN1796" s="865"/>
      <c r="VZO1796" s="875"/>
      <c r="VZP1796" s="876"/>
      <c r="VZQ1796" s="865"/>
      <c r="VZR1796" s="874"/>
      <c r="VZT1796" s="865"/>
      <c r="VZZ1796" s="865"/>
      <c r="WAA1796" s="875"/>
      <c r="WAB1796" s="876"/>
      <c r="WAC1796" s="865"/>
      <c r="WAD1796" s="874"/>
      <c r="WAF1796" s="865"/>
      <c r="WAL1796" s="865"/>
      <c r="WAM1796" s="875"/>
      <c r="WAN1796" s="876"/>
      <c r="WAO1796" s="865"/>
      <c r="WAP1796" s="874"/>
      <c r="WAR1796" s="865"/>
      <c r="WAX1796" s="865"/>
      <c r="WAY1796" s="875"/>
      <c r="WAZ1796" s="876"/>
      <c r="WBA1796" s="865"/>
      <c r="WBB1796" s="874"/>
      <c r="WBD1796" s="865"/>
      <c r="WBJ1796" s="865"/>
      <c r="WBK1796" s="875"/>
      <c r="WBL1796" s="876"/>
      <c r="WBM1796" s="865"/>
      <c r="WBN1796" s="874"/>
      <c r="WBP1796" s="865"/>
      <c r="WBV1796" s="865"/>
      <c r="WBW1796" s="875"/>
      <c r="WBX1796" s="876"/>
      <c r="WBY1796" s="865"/>
      <c r="WBZ1796" s="874"/>
      <c r="WCB1796" s="865"/>
      <c r="WCH1796" s="865"/>
      <c r="WCI1796" s="875"/>
      <c r="WCJ1796" s="876"/>
      <c r="WCK1796" s="865"/>
      <c r="WCL1796" s="874"/>
      <c r="WCN1796" s="865"/>
      <c r="WCT1796" s="865"/>
      <c r="WCU1796" s="875"/>
      <c r="WCV1796" s="876"/>
      <c r="WCW1796" s="865"/>
      <c r="WCX1796" s="874"/>
      <c r="WCZ1796" s="865"/>
      <c r="WDF1796" s="865"/>
      <c r="WDG1796" s="875"/>
      <c r="WDH1796" s="876"/>
      <c r="WDI1796" s="865"/>
      <c r="WDJ1796" s="874"/>
      <c r="WDL1796" s="865"/>
      <c r="WDR1796" s="865"/>
      <c r="WDS1796" s="875"/>
      <c r="WDT1796" s="876"/>
      <c r="WDU1796" s="865"/>
      <c r="WDV1796" s="874"/>
      <c r="WDX1796" s="865"/>
      <c r="WED1796" s="865"/>
      <c r="WEE1796" s="875"/>
      <c r="WEF1796" s="876"/>
      <c r="WEG1796" s="865"/>
      <c r="WEH1796" s="874"/>
      <c r="WEJ1796" s="865"/>
      <c r="WEP1796" s="865"/>
      <c r="WEQ1796" s="875"/>
      <c r="WER1796" s="876"/>
      <c r="WES1796" s="865"/>
      <c r="WET1796" s="874"/>
      <c r="WEV1796" s="865"/>
      <c r="WFB1796" s="865"/>
      <c r="WFC1796" s="875"/>
      <c r="WFD1796" s="876"/>
      <c r="WFE1796" s="865"/>
      <c r="WFF1796" s="874"/>
      <c r="WFH1796" s="865"/>
      <c r="WFN1796" s="865"/>
      <c r="WFO1796" s="875"/>
      <c r="WFP1796" s="876"/>
      <c r="WFQ1796" s="865"/>
      <c r="WFR1796" s="874"/>
      <c r="WFT1796" s="865"/>
      <c r="WFZ1796" s="865"/>
      <c r="WGA1796" s="875"/>
      <c r="WGB1796" s="876"/>
      <c r="WGC1796" s="865"/>
      <c r="WGD1796" s="874"/>
      <c r="WGF1796" s="865"/>
      <c r="WGL1796" s="865"/>
      <c r="WGM1796" s="875"/>
      <c r="WGN1796" s="876"/>
      <c r="WGO1796" s="865"/>
      <c r="WGP1796" s="874"/>
      <c r="WGR1796" s="865"/>
      <c r="WGX1796" s="865"/>
      <c r="WGY1796" s="875"/>
      <c r="WGZ1796" s="876"/>
      <c r="WHA1796" s="865"/>
      <c r="WHB1796" s="874"/>
      <c r="WHD1796" s="865"/>
      <c r="WHJ1796" s="865"/>
      <c r="WHK1796" s="875"/>
      <c r="WHL1796" s="876"/>
      <c r="WHM1796" s="865"/>
      <c r="WHN1796" s="874"/>
      <c r="WHP1796" s="865"/>
      <c r="WHV1796" s="865"/>
      <c r="WHW1796" s="875"/>
      <c r="WHX1796" s="876"/>
      <c r="WHY1796" s="865"/>
      <c r="WHZ1796" s="874"/>
      <c r="WIB1796" s="865"/>
      <c r="WIH1796" s="865"/>
      <c r="WII1796" s="875"/>
      <c r="WIJ1796" s="876"/>
      <c r="WIK1796" s="865"/>
      <c r="WIL1796" s="874"/>
      <c r="WIN1796" s="865"/>
      <c r="WIT1796" s="865"/>
      <c r="WIU1796" s="875"/>
      <c r="WIV1796" s="876"/>
      <c r="WIW1796" s="865"/>
      <c r="WIX1796" s="874"/>
      <c r="WIZ1796" s="865"/>
      <c r="WJF1796" s="865"/>
      <c r="WJG1796" s="875"/>
      <c r="WJH1796" s="876"/>
      <c r="WJI1796" s="865"/>
      <c r="WJJ1796" s="874"/>
      <c r="WJL1796" s="865"/>
      <c r="WJR1796" s="865"/>
      <c r="WJS1796" s="875"/>
      <c r="WJT1796" s="876"/>
      <c r="WJU1796" s="865"/>
      <c r="WJV1796" s="874"/>
      <c r="WJX1796" s="865"/>
      <c r="WKD1796" s="865"/>
      <c r="WKE1796" s="875"/>
      <c r="WKF1796" s="876"/>
      <c r="WKG1796" s="865"/>
      <c r="WKH1796" s="874"/>
      <c r="WKJ1796" s="865"/>
      <c r="WKP1796" s="865"/>
      <c r="WKQ1796" s="875"/>
      <c r="WKR1796" s="876"/>
      <c r="WKS1796" s="865"/>
      <c r="WKT1796" s="874"/>
      <c r="WKV1796" s="865"/>
      <c r="WLB1796" s="865"/>
      <c r="WLC1796" s="875"/>
      <c r="WLD1796" s="876"/>
      <c r="WLE1796" s="865"/>
      <c r="WLF1796" s="874"/>
      <c r="WLH1796" s="865"/>
      <c r="WLN1796" s="865"/>
      <c r="WLO1796" s="875"/>
      <c r="WLP1796" s="876"/>
      <c r="WLQ1796" s="865"/>
      <c r="WLR1796" s="874"/>
      <c r="WLT1796" s="865"/>
      <c r="WLZ1796" s="865"/>
      <c r="WMA1796" s="875"/>
      <c r="WMB1796" s="876"/>
      <c r="WMC1796" s="865"/>
      <c r="WMD1796" s="874"/>
      <c r="WMF1796" s="865"/>
      <c r="WML1796" s="865"/>
      <c r="WMM1796" s="875"/>
      <c r="WMN1796" s="876"/>
      <c r="WMO1796" s="865"/>
      <c r="WMP1796" s="874"/>
      <c r="WMR1796" s="865"/>
      <c r="WMX1796" s="865"/>
      <c r="WMY1796" s="875"/>
      <c r="WMZ1796" s="876"/>
      <c r="WNA1796" s="865"/>
      <c r="WNB1796" s="874"/>
      <c r="WND1796" s="865"/>
      <c r="WNJ1796" s="865"/>
      <c r="WNK1796" s="875"/>
      <c r="WNL1796" s="876"/>
      <c r="WNM1796" s="865"/>
      <c r="WNN1796" s="874"/>
      <c r="WNP1796" s="865"/>
      <c r="WNV1796" s="865"/>
      <c r="WNW1796" s="875"/>
      <c r="WNX1796" s="876"/>
      <c r="WNY1796" s="865"/>
      <c r="WNZ1796" s="874"/>
      <c r="WOB1796" s="865"/>
      <c r="WOH1796" s="865"/>
      <c r="WOI1796" s="875"/>
      <c r="WOJ1796" s="876"/>
      <c r="WOK1796" s="865"/>
      <c r="WOL1796" s="874"/>
      <c r="WON1796" s="865"/>
      <c r="WOT1796" s="865"/>
      <c r="WOU1796" s="875"/>
      <c r="WOV1796" s="876"/>
      <c r="WOW1796" s="865"/>
      <c r="WOX1796" s="874"/>
      <c r="WOZ1796" s="865"/>
      <c r="WPF1796" s="865"/>
      <c r="WPG1796" s="875"/>
      <c r="WPH1796" s="876"/>
      <c r="WPI1796" s="865"/>
      <c r="WPJ1796" s="874"/>
      <c r="WPL1796" s="865"/>
      <c r="WPR1796" s="865"/>
      <c r="WPS1796" s="875"/>
      <c r="WPT1796" s="876"/>
      <c r="WPU1796" s="865"/>
      <c r="WPV1796" s="874"/>
      <c r="WPX1796" s="865"/>
      <c r="WQD1796" s="865"/>
      <c r="WQE1796" s="875"/>
      <c r="WQF1796" s="876"/>
      <c r="WQG1796" s="865"/>
      <c r="WQH1796" s="874"/>
      <c r="WQJ1796" s="865"/>
      <c r="WQP1796" s="865"/>
      <c r="WQQ1796" s="875"/>
      <c r="WQR1796" s="876"/>
      <c r="WQS1796" s="865"/>
      <c r="WQT1796" s="874"/>
      <c r="WQV1796" s="865"/>
      <c r="WRB1796" s="865"/>
      <c r="WRC1796" s="875"/>
      <c r="WRD1796" s="876"/>
      <c r="WRE1796" s="865"/>
      <c r="WRF1796" s="874"/>
      <c r="WRH1796" s="865"/>
      <c r="WRN1796" s="865"/>
      <c r="WRO1796" s="875"/>
      <c r="WRP1796" s="876"/>
      <c r="WRQ1796" s="865"/>
      <c r="WRR1796" s="874"/>
      <c r="WRT1796" s="865"/>
      <c r="WRZ1796" s="865"/>
      <c r="WSA1796" s="875"/>
      <c r="WSB1796" s="876"/>
      <c r="WSC1796" s="865"/>
      <c r="WSD1796" s="874"/>
      <c r="WSF1796" s="865"/>
      <c r="WSL1796" s="865"/>
      <c r="WSM1796" s="875"/>
      <c r="WSN1796" s="876"/>
      <c r="WSO1796" s="865"/>
      <c r="WSP1796" s="874"/>
      <c r="WSR1796" s="865"/>
      <c r="WSX1796" s="865"/>
      <c r="WSY1796" s="875"/>
      <c r="WSZ1796" s="876"/>
      <c r="WTA1796" s="865"/>
      <c r="WTB1796" s="874"/>
      <c r="WTD1796" s="865"/>
      <c r="WTJ1796" s="865"/>
      <c r="WTK1796" s="875"/>
      <c r="WTL1796" s="876"/>
      <c r="WTM1796" s="865"/>
      <c r="WTN1796" s="874"/>
      <c r="WTP1796" s="865"/>
      <c r="WTV1796" s="865"/>
      <c r="WTW1796" s="875"/>
      <c r="WTX1796" s="876"/>
      <c r="WTY1796" s="865"/>
      <c r="WTZ1796" s="874"/>
      <c r="WUB1796" s="865"/>
      <c r="WUH1796" s="865"/>
      <c r="WUI1796" s="875"/>
      <c r="WUJ1796" s="876"/>
      <c r="WUK1796" s="865"/>
      <c r="WUL1796" s="874"/>
      <c r="WUN1796" s="865"/>
      <c r="WUT1796" s="865"/>
      <c r="WUU1796" s="875"/>
      <c r="WUV1796" s="876"/>
      <c r="WUW1796" s="865"/>
      <c r="WUX1796" s="874"/>
      <c r="WUZ1796" s="865"/>
      <c r="WVF1796" s="865"/>
      <c r="WVG1796" s="875"/>
      <c r="WVH1796" s="876"/>
      <c r="WVI1796" s="865"/>
      <c r="WVJ1796" s="874"/>
      <c r="WVL1796" s="865"/>
      <c r="WVR1796" s="865"/>
      <c r="WVS1796" s="875"/>
      <c r="WVT1796" s="876"/>
      <c r="WVU1796" s="865"/>
      <c r="WVV1796" s="874"/>
      <c r="WVX1796" s="865"/>
      <c r="WWD1796" s="865"/>
      <c r="WWE1796" s="875"/>
      <c r="WWF1796" s="876"/>
      <c r="WWG1796" s="865"/>
      <c r="WWH1796" s="874"/>
      <c r="WWJ1796" s="865"/>
      <c r="WWP1796" s="865"/>
      <c r="WWQ1796" s="875"/>
      <c r="WWR1796" s="876"/>
      <c r="WWS1796" s="865"/>
      <c r="WWT1796" s="874"/>
      <c r="WWV1796" s="865"/>
      <c r="WXB1796" s="865"/>
      <c r="WXC1796" s="875"/>
      <c r="WXD1796" s="876"/>
      <c r="WXE1796" s="865"/>
      <c r="WXF1796" s="874"/>
      <c r="WXH1796" s="865"/>
      <c r="WXN1796" s="865"/>
      <c r="WXO1796" s="875"/>
      <c r="WXP1796" s="876"/>
      <c r="WXQ1796" s="865"/>
      <c r="WXR1796" s="874"/>
      <c r="WXT1796" s="865"/>
      <c r="WXZ1796" s="865"/>
      <c r="WYA1796" s="875"/>
      <c r="WYB1796" s="876"/>
      <c r="WYC1796" s="865"/>
      <c r="WYD1796" s="874"/>
      <c r="WYF1796" s="865"/>
      <c r="WYL1796" s="865"/>
      <c r="WYM1796" s="875"/>
      <c r="WYN1796" s="876"/>
      <c r="WYO1796" s="865"/>
      <c r="WYP1796" s="874"/>
      <c r="WYR1796" s="865"/>
      <c r="WYX1796" s="865"/>
      <c r="WYY1796" s="875"/>
      <c r="WYZ1796" s="876"/>
      <c r="WZA1796" s="865"/>
      <c r="WZB1796" s="874"/>
      <c r="WZD1796" s="865"/>
      <c r="WZJ1796" s="865"/>
      <c r="WZK1796" s="875"/>
      <c r="WZL1796" s="876"/>
      <c r="WZM1796" s="865"/>
      <c r="WZN1796" s="874"/>
      <c r="WZP1796" s="865"/>
      <c r="WZV1796" s="865"/>
      <c r="WZW1796" s="875"/>
      <c r="WZX1796" s="876"/>
      <c r="WZY1796" s="865"/>
      <c r="WZZ1796" s="874"/>
      <c r="XAB1796" s="865"/>
      <c r="XAH1796" s="865"/>
      <c r="XAI1796" s="875"/>
      <c r="XAJ1796" s="876"/>
      <c r="XAK1796" s="865"/>
      <c r="XAL1796" s="874"/>
      <c r="XAN1796" s="865"/>
      <c r="XAT1796" s="865"/>
      <c r="XAU1796" s="875"/>
      <c r="XAV1796" s="876"/>
      <c r="XAW1796" s="865"/>
      <c r="XAX1796" s="874"/>
      <c r="XAZ1796" s="865"/>
      <c r="XBF1796" s="865"/>
      <c r="XBG1796" s="875"/>
      <c r="XBH1796" s="876"/>
      <c r="XBI1796" s="865"/>
      <c r="XBJ1796" s="874"/>
      <c r="XBL1796" s="865"/>
      <c r="XBR1796" s="865"/>
      <c r="XBS1796" s="875"/>
      <c r="XBT1796" s="876"/>
      <c r="XBU1796" s="865"/>
      <c r="XBV1796" s="874"/>
      <c r="XBX1796" s="865"/>
      <c r="XCD1796" s="865"/>
      <c r="XCE1796" s="875"/>
      <c r="XCF1796" s="876"/>
      <c r="XCG1796" s="865"/>
      <c r="XCH1796" s="874"/>
      <c r="XCJ1796" s="865"/>
      <c r="XCP1796" s="865"/>
      <c r="XCQ1796" s="875"/>
      <c r="XCR1796" s="876"/>
      <c r="XCS1796" s="865"/>
      <c r="XCT1796" s="874"/>
      <c r="XCV1796" s="865"/>
      <c r="XDB1796" s="865"/>
      <c r="XDC1796" s="875"/>
      <c r="XDD1796" s="876"/>
      <c r="XDE1796" s="865"/>
      <c r="XDF1796" s="874"/>
      <c r="XDH1796" s="865"/>
      <c r="XDN1796" s="865"/>
      <c r="XDO1796" s="875"/>
      <c r="XDP1796" s="876"/>
      <c r="XDQ1796" s="865"/>
      <c r="XDR1796" s="874"/>
      <c r="XDT1796" s="865"/>
      <c r="XDZ1796" s="865"/>
      <c r="XEA1796" s="875"/>
      <c r="XEB1796" s="876"/>
      <c r="XEC1796" s="865"/>
      <c r="XED1796" s="874"/>
      <c r="XEF1796" s="865"/>
      <c r="XEL1796" s="865"/>
      <c r="XEM1796" s="875"/>
      <c r="XEN1796" s="876"/>
      <c r="XEO1796" s="865"/>
      <c r="XEP1796" s="874"/>
      <c r="XER1796" s="865"/>
      <c r="XEX1796" s="865"/>
      <c r="XEY1796" s="875"/>
      <c r="XEZ1796" s="876"/>
      <c r="XFA1796" s="865"/>
      <c r="XFB1796" s="874"/>
    </row>
    <row r="1797" spans="1:1024 1030:2044 2050:4096 4102:5116 5122:7168 7174:8188 8194:10240 10246:11260 11266:13312 13318:14332 14338:16382" s="870" customFormat="1">
      <c r="A1797" s="869" t="s">
        <v>647</v>
      </c>
      <c r="B1797" s="869" t="s">
        <v>648</v>
      </c>
      <c r="C1797" s="990" t="s">
        <v>10202</v>
      </c>
      <c r="E1797" s="872" t="s">
        <v>10275</v>
      </c>
      <c r="F1797" s="869"/>
      <c r="G1797" s="869" t="s">
        <v>642</v>
      </c>
      <c r="H1797" s="869" t="s">
        <v>10457</v>
      </c>
      <c r="I1797" s="869" t="s">
        <v>3217</v>
      </c>
      <c r="K1797" s="869" t="s">
        <v>265</v>
      </c>
      <c r="L1797" s="869" t="s">
        <v>646</v>
      </c>
      <c r="M1797" s="869" t="s">
        <v>10434</v>
      </c>
    </row>
    <row r="1798" spans="1:1024 1030:2044 2050:4096 4102:5116 5122:7168 7174:8188 8194:10240 10246:11260 11266:13312 13318:14332 14338:16382" s="870" customFormat="1">
      <c r="A1798" s="869" t="s">
        <v>647</v>
      </c>
      <c r="B1798" s="869" t="s">
        <v>648</v>
      </c>
      <c r="C1798" s="990" t="s">
        <v>10202</v>
      </c>
      <c r="E1798" s="872" t="s">
        <v>10276</v>
      </c>
      <c r="F1798" s="869"/>
      <c r="G1798" s="869" t="s">
        <v>642</v>
      </c>
      <c r="H1798" s="869" t="s">
        <v>10457</v>
      </c>
      <c r="I1798" s="869" t="s">
        <v>3217</v>
      </c>
      <c r="K1798" s="869" t="s">
        <v>265</v>
      </c>
      <c r="L1798" s="869" t="s">
        <v>646</v>
      </c>
      <c r="M1798" s="869" t="s">
        <v>10434</v>
      </c>
    </row>
    <row r="1799" spans="1:1024 1030:2044 2050:4096 4102:5116 5122:7168 7174:8188 8194:10240 10246:11260 11266:13312 13318:14332 14338:16382" s="870" customFormat="1">
      <c r="A1799" s="869" t="s">
        <v>647</v>
      </c>
      <c r="B1799" s="869" t="s">
        <v>648</v>
      </c>
      <c r="C1799" s="990" t="s">
        <v>10202</v>
      </c>
      <c r="E1799" s="872" t="s">
        <v>10277</v>
      </c>
      <c r="F1799" s="869"/>
      <c r="G1799" s="869" t="s">
        <v>642</v>
      </c>
      <c r="H1799" s="869" t="s">
        <v>10457</v>
      </c>
      <c r="I1799" s="869" t="s">
        <v>3217</v>
      </c>
      <c r="K1799" s="869" t="s">
        <v>265</v>
      </c>
      <c r="L1799" s="869" t="s">
        <v>646</v>
      </c>
      <c r="M1799" s="869" t="s">
        <v>10434</v>
      </c>
    </row>
    <row r="1800" spans="1:1024 1030:2044 2050:4096 4102:5116 5122:7168 7174:8188 8194:10240 10246:11260 11266:13312 13318:14332 14338:16382" s="870" customFormat="1">
      <c r="A1800" s="869" t="s">
        <v>647</v>
      </c>
      <c r="B1800" s="869" t="s">
        <v>648</v>
      </c>
      <c r="C1800" s="990" t="s">
        <v>10202</v>
      </c>
      <c r="E1800" s="872" t="s">
        <v>10278</v>
      </c>
      <c r="F1800" s="869"/>
      <c r="G1800" s="869" t="s">
        <v>642</v>
      </c>
      <c r="H1800" s="869" t="s">
        <v>10457</v>
      </c>
      <c r="I1800" s="869" t="s">
        <v>3217</v>
      </c>
      <c r="K1800" s="869" t="s">
        <v>265</v>
      </c>
      <c r="L1800" s="869" t="s">
        <v>646</v>
      </c>
      <c r="M1800" s="869" t="s">
        <v>10434</v>
      </c>
    </row>
    <row r="1801" spans="1:1024 1030:2044 2050:4096 4102:5116 5122:7168 7174:8188 8194:10240 10246:11260 11266:13312 13318:14332 14338:16382" s="870" customFormat="1">
      <c r="A1801" s="869" t="s">
        <v>647</v>
      </c>
      <c r="B1801" s="869" t="s">
        <v>648</v>
      </c>
      <c r="C1801" s="990" t="s">
        <v>10202</v>
      </c>
      <c r="E1801" s="872" t="s">
        <v>10279</v>
      </c>
      <c r="F1801" s="869"/>
      <c r="G1801" s="869" t="s">
        <v>642</v>
      </c>
      <c r="H1801" s="869" t="s">
        <v>10457</v>
      </c>
      <c r="I1801" s="869" t="s">
        <v>3217</v>
      </c>
      <c r="K1801" s="869" t="s">
        <v>265</v>
      </c>
      <c r="L1801" s="869" t="s">
        <v>646</v>
      </c>
      <c r="M1801" s="869" t="s">
        <v>10434</v>
      </c>
    </row>
    <row r="1802" spans="1:1024 1030:2044 2050:4096 4102:5116 5122:7168 7174:8188 8194:10240 10246:11260 11266:13312 13318:14332 14338:16382" s="870" customFormat="1">
      <c r="A1802" s="869" t="s">
        <v>647</v>
      </c>
      <c r="B1802" s="869" t="s">
        <v>648</v>
      </c>
      <c r="C1802" s="990" t="s">
        <v>10202</v>
      </c>
      <c r="E1802" s="872" t="s">
        <v>10280</v>
      </c>
      <c r="F1802" s="869"/>
      <c r="G1802" s="869" t="s">
        <v>642</v>
      </c>
      <c r="H1802" s="869" t="s">
        <v>10457</v>
      </c>
      <c r="I1802" s="869" t="s">
        <v>3217</v>
      </c>
      <c r="K1802" s="869" t="s">
        <v>265</v>
      </c>
      <c r="L1802" s="869" t="s">
        <v>646</v>
      </c>
      <c r="M1802" s="869" t="s">
        <v>10434</v>
      </c>
    </row>
    <row r="1803" spans="1:1024 1030:2044 2050:4096 4102:5116 5122:7168 7174:8188 8194:10240 10246:11260 11266:13312 13318:14332 14338:16382" s="870" customFormat="1">
      <c r="A1803" s="869" t="s">
        <v>647</v>
      </c>
      <c r="B1803" s="869" t="s">
        <v>648</v>
      </c>
      <c r="C1803" s="990" t="s">
        <v>10202</v>
      </c>
      <c r="E1803" s="872" t="s">
        <v>10281</v>
      </c>
      <c r="F1803" s="869"/>
      <c r="G1803" s="869" t="s">
        <v>642</v>
      </c>
      <c r="H1803" s="869" t="s">
        <v>10457</v>
      </c>
      <c r="I1803" s="869" t="s">
        <v>3217</v>
      </c>
      <c r="K1803" s="869" t="s">
        <v>265</v>
      </c>
      <c r="L1803" s="869" t="s">
        <v>646</v>
      </c>
      <c r="M1803" s="869" t="s">
        <v>10434</v>
      </c>
    </row>
    <row r="1804" spans="1:1024 1030:2044 2050:4096 4102:5116 5122:7168 7174:8188 8194:10240 10246:11260 11266:13312 13318:14332 14338:16382" s="870" customFormat="1">
      <c r="A1804" s="869" t="s">
        <v>647</v>
      </c>
      <c r="B1804" s="869" t="s">
        <v>648</v>
      </c>
      <c r="C1804" s="990" t="s">
        <v>10202</v>
      </c>
      <c r="E1804" s="872" t="s">
        <v>10282</v>
      </c>
      <c r="F1804" s="869"/>
      <c r="G1804" s="869" t="s">
        <v>642</v>
      </c>
      <c r="H1804" s="869" t="s">
        <v>10457</v>
      </c>
      <c r="I1804" s="869" t="s">
        <v>3217</v>
      </c>
      <c r="K1804" s="869" t="s">
        <v>265</v>
      </c>
      <c r="L1804" s="869" t="s">
        <v>646</v>
      </c>
      <c r="M1804" s="869" t="s">
        <v>10434</v>
      </c>
    </row>
    <row r="1805" spans="1:1024 1030:2044 2050:4096 4102:5116 5122:7168 7174:8188 8194:10240 10246:11260 11266:13312 13318:14332 14338:16382" s="870" customFormat="1">
      <c r="A1805" s="869" t="s">
        <v>647</v>
      </c>
      <c r="B1805" s="869" t="s">
        <v>648</v>
      </c>
      <c r="C1805" s="990" t="s">
        <v>10202</v>
      </c>
      <c r="E1805" s="872" t="s">
        <v>10283</v>
      </c>
      <c r="F1805" s="869"/>
      <c r="G1805" s="869" t="s">
        <v>642</v>
      </c>
      <c r="H1805" s="869" t="s">
        <v>10457</v>
      </c>
      <c r="I1805" s="869" t="s">
        <v>3217</v>
      </c>
      <c r="K1805" s="869" t="s">
        <v>265</v>
      </c>
      <c r="L1805" s="869" t="s">
        <v>646</v>
      </c>
      <c r="M1805" s="869" t="s">
        <v>10434</v>
      </c>
    </row>
    <row r="1806" spans="1:1024 1030:2044 2050:4096 4102:5116 5122:7168 7174:8188 8194:10240 10246:11260 11266:13312 13318:14332 14338:16382" s="870" customFormat="1">
      <c r="A1806" s="869" t="s">
        <v>647</v>
      </c>
      <c r="B1806" s="869" t="s">
        <v>648</v>
      </c>
      <c r="C1806" s="990" t="s">
        <v>10202</v>
      </c>
      <c r="E1806" s="872" t="s">
        <v>10284</v>
      </c>
      <c r="F1806" s="869"/>
      <c r="G1806" s="869" t="s">
        <v>642</v>
      </c>
      <c r="H1806" s="869" t="s">
        <v>10457</v>
      </c>
      <c r="I1806" s="869" t="s">
        <v>3217</v>
      </c>
      <c r="K1806" s="869" t="s">
        <v>265</v>
      </c>
      <c r="L1806" s="869" t="s">
        <v>646</v>
      </c>
      <c r="M1806" s="869" t="s">
        <v>10434</v>
      </c>
    </row>
    <row r="1807" spans="1:1024 1030:2044 2050:4096 4102:5116 5122:7168 7174:8188 8194:10240 10246:11260 11266:13312 13318:14332 14338:16382" s="870" customFormat="1">
      <c r="A1807" s="869" t="s">
        <v>647</v>
      </c>
      <c r="B1807" s="869" t="s">
        <v>648</v>
      </c>
      <c r="C1807" s="990" t="s">
        <v>10202</v>
      </c>
      <c r="E1807" s="872" t="s">
        <v>10285</v>
      </c>
      <c r="F1807" s="869"/>
      <c r="G1807" s="869" t="s">
        <v>642</v>
      </c>
      <c r="H1807" s="869" t="s">
        <v>10457</v>
      </c>
      <c r="I1807" s="869" t="s">
        <v>3217</v>
      </c>
      <c r="K1807" s="869" t="s">
        <v>265</v>
      </c>
      <c r="L1807" s="869" t="s">
        <v>646</v>
      </c>
      <c r="M1807" s="869" t="s">
        <v>10434</v>
      </c>
    </row>
    <row r="1808" spans="1:1024 1030:2044 2050:4096 4102:5116 5122:7168 7174:8188 8194:10240 10246:11260 11266:13312 13318:14332 14338:16382" s="870" customFormat="1">
      <c r="A1808" s="869" t="s">
        <v>647</v>
      </c>
      <c r="B1808" s="869" t="s">
        <v>648</v>
      </c>
      <c r="C1808" s="990" t="s">
        <v>10202</v>
      </c>
      <c r="E1808" s="872" t="s">
        <v>10286</v>
      </c>
      <c r="F1808" s="869"/>
      <c r="G1808" s="869" t="s">
        <v>642</v>
      </c>
      <c r="H1808" s="869" t="s">
        <v>10457</v>
      </c>
      <c r="I1808" s="869" t="s">
        <v>3217</v>
      </c>
      <c r="K1808" s="869" t="s">
        <v>265</v>
      </c>
      <c r="L1808" s="869" t="s">
        <v>646</v>
      </c>
      <c r="M1808" s="869" t="s">
        <v>10434</v>
      </c>
    </row>
    <row r="1809" spans="1:21" s="866" customFormat="1">
      <c r="A1809" s="865" t="s">
        <v>637</v>
      </c>
      <c r="B1809" s="865" t="s">
        <v>638</v>
      </c>
      <c r="C1809" s="865" t="s">
        <v>10203</v>
      </c>
      <c r="D1809" s="876"/>
      <c r="E1809" s="865" t="s">
        <v>10287</v>
      </c>
      <c r="F1809" s="865" t="s">
        <v>10458</v>
      </c>
      <c r="G1809" s="865" t="s">
        <v>642</v>
      </c>
      <c r="H1809" s="865" t="s">
        <v>10459</v>
      </c>
      <c r="I1809" s="865" t="s">
        <v>3217</v>
      </c>
      <c r="J1809" s="876"/>
      <c r="K1809" s="874" t="s">
        <v>265</v>
      </c>
      <c r="L1809" s="865" t="s">
        <v>646</v>
      </c>
      <c r="M1809" s="865" t="s">
        <v>10434</v>
      </c>
      <c r="N1809" s="865"/>
      <c r="T1809" s="865"/>
      <c r="U1809" s="875"/>
    </row>
    <row r="1810" spans="1:21" s="870" customFormat="1">
      <c r="A1810" s="869" t="s">
        <v>647</v>
      </c>
      <c r="B1810" s="869" t="s">
        <v>648</v>
      </c>
      <c r="C1810" s="990" t="s">
        <v>10203</v>
      </c>
      <c r="E1810" s="872" t="s">
        <v>10288</v>
      </c>
      <c r="F1810" s="869"/>
      <c r="G1810" s="869" t="s">
        <v>642</v>
      </c>
      <c r="H1810" s="869" t="s">
        <v>10459</v>
      </c>
      <c r="I1810" s="869" t="s">
        <v>3217</v>
      </c>
      <c r="K1810" s="869" t="s">
        <v>265</v>
      </c>
      <c r="L1810" s="869" t="s">
        <v>646</v>
      </c>
      <c r="M1810" s="869" t="s">
        <v>10434</v>
      </c>
    </row>
    <row r="1811" spans="1:21" s="870" customFormat="1">
      <c r="A1811" s="869" t="s">
        <v>647</v>
      </c>
      <c r="B1811" s="869" t="s">
        <v>648</v>
      </c>
      <c r="C1811" s="990" t="s">
        <v>10203</v>
      </c>
      <c r="E1811" s="872" t="s">
        <v>10289</v>
      </c>
      <c r="F1811" s="869"/>
      <c r="G1811" s="869" t="s">
        <v>642</v>
      </c>
      <c r="H1811" s="869" t="s">
        <v>10459</v>
      </c>
      <c r="I1811" s="869" t="s">
        <v>3217</v>
      </c>
      <c r="K1811" s="869" t="s">
        <v>265</v>
      </c>
      <c r="L1811" s="869" t="s">
        <v>646</v>
      </c>
      <c r="M1811" s="869" t="s">
        <v>10434</v>
      </c>
    </row>
    <row r="1812" spans="1:21" s="870" customFormat="1">
      <c r="A1812" s="869" t="s">
        <v>647</v>
      </c>
      <c r="B1812" s="869" t="s">
        <v>648</v>
      </c>
      <c r="C1812" s="990" t="s">
        <v>10203</v>
      </c>
      <c r="E1812" s="872" t="s">
        <v>10601</v>
      </c>
      <c r="F1812" s="869"/>
      <c r="G1812" s="869" t="s">
        <v>642</v>
      </c>
      <c r="H1812" s="869" t="s">
        <v>10459</v>
      </c>
      <c r="I1812" s="869" t="s">
        <v>3217</v>
      </c>
      <c r="K1812" s="869" t="s">
        <v>265</v>
      </c>
      <c r="L1812" s="869" t="s">
        <v>646</v>
      </c>
      <c r="M1812" s="869" t="s">
        <v>10434</v>
      </c>
    </row>
    <row r="1813" spans="1:21" s="870" customFormat="1">
      <c r="A1813" s="869" t="s">
        <v>647</v>
      </c>
      <c r="B1813" s="869" t="s">
        <v>648</v>
      </c>
      <c r="C1813" s="990" t="s">
        <v>10203</v>
      </c>
      <c r="E1813" s="872" t="s">
        <v>10608</v>
      </c>
      <c r="F1813" s="869"/>
      <c r="G1813" s="869" t="s">
        <v>642</v>
      </c>
      <c r="H1813" s="869" t="s">
        <v>10459</v>
      </c>
      <c r="I1813" s="869" t="s">
        <v>3217</v>
      </c>
      <c r="K1813" s="869" t="s">
        <v>265</v>
      </c>
      <c r="L1813" s="869" t="s">
        <v>646</v>
      </c>
      <c r="M1813" s="869" t="s">
        <v>10434</v>
      </c>
    </row>
    <row r="1814" spans="1:21" s="870" customFormat="1">
      <c r="A1814" s="869" t="s">
        <v>647</v>
      </c>
      <c r="B1814" s="869" t="s">
        <v>648</v>
      </c>
      <c r="C1814" s="990" t="s">
        <v>10203</v>
      </c>
      <c r="E1814" s="872" t="s">
        <v>10609</v>
      </c>
      <c r="F1814" s="869"/>
      <c r="G1814" s="869" t="s">
        <v>642</v>
      </c>
      <c r="H1814" s="869" t="s">
        <v>10459</v>
      </c>
      <c r="I1814" s="869" t="s">
        <v>3217</v>
      </c>
      <c r="K1814" s="869" t="s">
        <v>265</v>
      </c>
      <c r="L1814" s="869" t="s">
        <v>646</v>
      </c>
      <c r="M1814" s="869" t="s">
        <v>10434</v>
      </c>
    </row>
    <row r="1815" spans="1:21" s="870" customFormat="1">
      <c r="A1815" s="869" t="s">
        <v>647</v>
      </c>
      <c r="B1815" s="869" t="s">
        <v>648</v>
      </c>
      <c r="C1815" s="990" t="s">
        <v>10203</v>
      </c>
      <c r="E1815" s="872" t="s">
        <v>10610</v>
      </c>
      <c r="F1815" s="869"/>
      <c r="G1815" s="869" t="s">
        <v>642</v>
      </c>
      <c r="H1815" s="869" t="s">
        <v>10459</v>
      </c>
      <c r="I1815" s="869" t="s">
        <v>3217</v>
      </c>
      <c r="K1815" s="869" t="s">
        <v>265</v>
      </c>
      <c r="L1815" s="869" t="s">
        <v>646</v>
      </c>
      <c r="M1815" s="869" t="s">
        <v>10434</v>
      </c>
    </row>
    <row r="1816" spans="1:21" s="870" customFormat="1">
      <c r="A1816" s="869" t="s">
        <v>647</v>
      </c>
      <c r="B1816" s="869" t="s">
        <v>648</v>
      </c>
      <c r="C1816" s="990" t="s">
        <v>10203</v>
      </c>
      <c r="E1816" s="872" t="s">
        <v>10611</v>
      </c>
      <c r="F1816" s="869"/>
      <c r="G1816" s="869" t="s">
        <v>642</v>
      </c>
      <c r="H1816" s="869" t="s">
        <v>10459</v>
      </c>
      <c r="I1816" s="869" t="s">
        <v>3217</v>
      </c>
      <c r="K1816" s="869" t="s">
        <v>265</v>
      </c>
      <c r="L1816" s="869" t="s">
        <v>646</v>
      </c>
      <c r="M1816" s="869" t="s">
        <v>10434</v>
      </c>
    </row>
    <row r="1817" spans="1:21" s="870" customFormat="1">
      <c r="A1817" s="869" t="s">
        <v>647</v>
      </c>
      <c r="B1817" s="869" t="s">
        <v>648</v>
      </c>
      <c r="C1817" s="990" t="s">
        <v>10203</v>
      </c>
      <c r="E1817" s="872" t="s">
        <v>10612</v>
      </c>
      <c r="F1817" s="869"/>
      <c r="G1817" s="869" t="s">
        <v>642</v>
      </c>
      <c r="H1817" s="869" t="s">
        <v>10459</v>
      </c>
      <c r="I1817" s="869" t="s">
        <v>3217</v>
      </c>
      <c r="K1817" s="869" t="s">
        <v>265</v>
      </c>
      <c r="L1817" s="869" t="s">
        <v>646</v>
      </c>
      <c r="M1817" s="869" t="s">
        <v>10434</v>
      </c>
    </row>
    <row r="1818" spans="1:21" s="870" customFormat="1">
      <c r="A1818" s="869" t="s">
        <v>647</v>
      </c>
      <c r="B1818" s="869" t="s">
        <v>648</v>
      </c>
      <c r="C1818" s="990" t="s">
        <v>10203</v>
      </c>
      <c r="E1818" s="872" t="s">
        <v>10613</v>
      </c>
      <c r="F1818" s="869"/>
      <c r="G1818" s="869" t="s">
        <v>642</v>
      </c>
      <c r="H1818" s="869" t="s">
        <v>10459</v>
      </c>
      <c r="I1818" s="869" t="s">
        <v>3217</v>
      </c>
      <c r="K1818" s="869" t="s">
        <v>265</v>
      </c>
      <c r="L1818" s="869" t="s">
        <v>646</v>
      </c>
      <c r="M1818" s="869" t="s">
        <v>10434</v>
      </c>
    </row>
    <row r="1819" spans="1:21" s="870" customFormat="1">
      <c r="A1819" s="869" t="s">
        <v>647</v>
      </c>
      <c r="B1819" s="869" t="s">
        <v>648</v>
      </c>
      <c r="C1819" s="990" t="s">
        <v>10203</v>
      </c>
      <c r="E1819" s="872" t="s">
        <v>10614</v>
      </c>
      <c r="F1819" s="869"/>
      <c r="G1819" s="869" t="s">
        <v>642</v>
      </c>
      <c r="H1819" s="869" t="s">
        <v>10459</v>
      </c>
      <c r="I1819" s="869" t="s">
        <v>3217</v>
      </c>
      <c r="K1819" s="869" t="s">
        <v>265</v>
      </c>
      <c r="L1819" s="869" t="s">
        <v>646</v>
      </c>
      <c r="M1819" s="869" t="s">
        <v>10434</v>
      </c>
    </row>
    <row r="1820" spans="1:21" s="870" customFormat="1">
      <c r="A1820" s="869" t="s">
        <v>647</v>
      </c>
      <c r="B1820" s="869" t="s">
        <v>648</v>
      </c>
      <c r="C1820" s="990" t="s">
        <v>10203</v>
      </c>
      <c r="E1820" s="872" t="s">
        <v>10615</v>
      </c>
      <c r="F1820" s="869"/>
      <c r="G1820" s="869" t="s">
        <v>642</v>
      </c>
      <c r="H1820" s="869" t="s">
        <v>10459</v>
      </c>
      <c r="I1820" s="869" t="s">
        <v>3217</v>
      </c>
      <c r="K1820" s="869" t="s">
        <v>265</v>
      </c>
      <c r="L1820" s="869" t="s">
        <v>646</v>
      </c>
      <c r="M1820" s="869" t="s">
        <v>10434</v>
      </c>
    </row>
    <row r="1821" spans="1:21" s="870" customFormat="1">
      <c r="A1821" s="869" t="s">
        <v>647</v>
      </c>
      <c r="B1821" s="869" t="s">
        <v>648</v>
      </c>
      <c r="C1821" s="990" t="s">
        <v>10203</v>
      </c>
      <c r="E1821" s="872" t="s">
        <v>10299</v>
      </c>
      <c r="F1821" s="869"/>
      <c r="G1821" s="869" t="s">
        <v>642</v>
      </c>
      <c r="H1821" s="869" t="s">
        <v>10459</v>
      </c>
      <c r="I1821" s="869" t="s">
        <v>3217</v>
      </c>
      <c r="K1821" s="869" t="s">
        <v>265</v>
      </c>
      <c r="L1821" s="869" t="s">
        <v>646</v>
      </c>
      <c r="M1821" s="869" t="s">
        <v>10434</v>
      </c>
    </row>
    <row r="1822" spans="1:21" s="866" customFormat="1">
      <c r="A1822" s="865" t="s">
        <v>637</v>
      </c>
      <c r="B1822" s="865" t="s">
        <v>638</v>
      </c>
      <c r="C1822" s="874" t="s">
        <v>10204</v>
      </c>
      <c r="D1822" s="874"/>
      <c r="E1822" s="874" t="s">
        <v>10300</v>
      </c>
      <c r="F1822" s="865" t="s">
        <v>10460</v>
      </c>
      <c r="G1822" s="865" t="s">
        <v>642</v>
      </c>
      <c r="H1822" s="865" t="s">
        <v>10461</v>
      </c>
      <c r="I1822" s="865" t="s">
        <v>3217</v>
      </c>
      <c r="J1822" s="874"/>
      <c r="K1822" s="874" t="s">
        <v>265</v>
      </c>
      <c r="L1822" s="865" t="s">
        <v>646</v>
      </c>
      <c r="M1822" s="865" t="s">
        <v>10434</v>
      </c>
    </row>
    <row r="1823" spans="1:21" s="870" customFormat="1">
      <c r="A1823" s="869" t="s">
        <v>647</v>
      </c>
      <c r="B1823" s="869" t="s">
        <v>648</v>
      </c>
      <c r="C1823" s="990" t="s">
        <v>10204</v>
      </c>
      <c r="E1823" s="872" t="s">
        <v>10312</v>
      </c>
      <c r="F1823" s="869"/>
      <c r="G1823" s="869" t="s">
        <v>642</v>
      </c>
      <c r="H1823" s="869" t="s">
        <v>10461</v>
      </c>
      <c r="I1823" s="869" t="s">
        <v>3217</v>
      </c>
      <c r="K1823" s="869" t="s">
        <v>265</v>
      </c>
      <c r="L1823" s="869" t="s">
        <v>646</v>
      </c>
      <c r="M1823" s="869" t="s">
        <v>10434</v>
      </c>
    </row>
    <row r="1824" spans="1:21" s="870" customFormat="1">
      <c r="A1824" s="869" t="s">
        <v>647</v>
      </c>
      <c r="B1824" s="869" t="s">
        <v>648</v>
      </c>
      <c r="C1824" s="990" t="s">
        <v>10204</v>
      </c>
      <c r="E1824" s="872" t="s">
        <v>10307</v>
      </c>
      <c r="F1824" s="869"/>
      <c r="G1824" s="869" t="s">
        <v>642</v>
      </c>
      <c r="H1824" s="869" t="s">
        <v>10461</v>
      </c>
      <c r="I1824" s="869" t="s">
        <v>3217</v>
      </c>
      <c r="K1824" s="869" t="s">
        <v>265</v>
      </c>
      <c r="L1824" s="869" t="s">
        <v>646</v>
      </c>
      <c r="M1824" s="869" t="s">
        <v>10434</v>
      </c>
    </row>
    <row r="1825" spans="1:13" s="870" customFormat="1">
      <c r="A1825" s="869" t="s">
        <v>647</v>
      </c>
      <c r="B1825" s="869" t="s">
        <v>648</v>
      </c>
      <c r="C1825" s="990" t="s">
        <v>10204</v>
      </c>
      <c r="E1825" s="872" t="s">
        <v>10602</v>
      </c>
      <c r="F1825" s="869"/>
      <c r="G1825" s="869" t="s">
        <v>642</v>
      </c>
      <c r="H1825" s="869" t="s">
        <v>10461</v>
      </c>
      <c r="I1825" s="869" t="s">
        <v>3217</v>
      </c>
      <c r="K1825" s="869" t="s">
        <v>265</v>
      </c>
      <c r="L1825" s="869" t="s">
        <v>646</v>
      </c>
      <c r="M1825" s="869" t="s">
        <v>10434</v>
      </c>
    </row>
    <row r="1826" spans="1:13" s="870" customFormat="1">
      <c r="A1826" s="869" t="s">
        <v>647</v>
      </c>
      <c r="B1826" s="869" t="s">
        <v>648</v>
      </c>
      <c r="C1826" s="990" t="s">
        <v>10204</v>
      </c>
      <c r="E1826" s="872" t="s">
        <v>10309</v>
      </c>
      <c r="F1826" s="869"/>
      <c r="G1826" s="869" t="s">
        <v>642</v>
      </c>
      <c r="H1826" s="869" t="s">
        <v>10461</v>
      </c>
      <c r="I1826" s="869" t="s">
        <v>3217</v>
      </c>
      <c r="K1826" s="869" t="s">
        <v>265</v>
      </c>
      <c r="L1826" s="869" t="s">
        <v>646</v>
      </c>
      <c r="M1826" s="869" t="s">
        <v>10434</v>
      </c>
    </row>
    <row r="1827" spans="1:13" s="870" customFormat="1">
      <c r="A1827" s="869" t="s">
        <v>647</v>
      </c>
      <c r="B1827" s="869" t="s">
        <v>648</v>
      </c>
      <c r="C1827" s="990" t="s">
        <v>10204</v>
      </c>
      <c r="E1827" s="872" t="s">
        <v>10603</v>
      </c>
      <c r="F1827" s="869"/>
      <c r="G1827" s="869" t="s">
        <v>642</v>
      </c>
      <c r="H1827" s="869" t="s">
        <v>10461</v>
      </c>
      <c r="I1827" s="869" t="s">
        <v>3217</v>
      </c>
      <c r="K1827" s="869" t="s">
        <v>265</v>
      </c>
      <c r="L1827" s="869" t="s">
        <v>646</v>
      </c>
      <c r="M1827" s="869" t="s">
        <v>10434</v>
      </c>
    </row>
    <row r="1828" spans="1:13" s="870" customFormat="1">
      <c r="A1828" s="869" t="s">
        <v>647</v>
      </c>
      <c r="B1828" s="869" t="s">
        <v>648</v>
      </c>
      <c r="C1828" s="990" t="s">
        <v>10204</v>
      </c>
      <c r="E1828" s="872" t="s">
        <v>10310</v>
      </c>
      <c r="F1828" s="869"/>
      <c r="G1828" s="869" t="s">
        <v>642</v>
      </c>
      <c r="H1828" s="869" t="s">
        <v>10461</v>
      </c>
      <c r="I1828" s="869" t="s">
        <v>3217</v>
      </c>
      <c r="K1828" s="869" t="s">
        <v>265</v>
      </c>
      <c r="L1828" s="869" t="s">
        <v>646</v>
      </c>
      <c r="M1828" s="869" t="s">
        <v>10434</v>
      </c>
    </row>
    <row r="1829" spans="1:13" s="870" customFormat="1">
      <c r="A1829" s="869" t="s">
        <v>647</v>
      </c>
      <c r="B1829" s="869" t="s">
        <v>648</v>
      </c>
      <c r="C1829" s="990" t="s">
        <v>10204</v>
      </c>
      <c r="E1829" s="872" t="s">
        <v>10301</v>
      </c>
      <c r="F1829" s="869"/>
      <c r="G1829" s="869" t="s">
        <v>642</v>
      </c>
      <c r="H1829" s="869" t="s">
        <v>10461</v>
      </c>
      <c r="I1829" s="869" t="s">
        <v>3217</v>
      </c>
      <c r="K1829" s="869" t="s">
        <v>265</v>
      </c>
      <c r="L1829" s="869" t="s">
        <v>646</v>
      </c>
      <c r="M1829" s="869" t="s">
        <v>10434</v>
      </c>
    </row>
    <row r="1830" spans="1:13" s="870" customFormat="1">
      <c r="A1830" s="869" t="s">
        <v>647</v>
      </c>
      <c r="B1830" s="869" t="s">
        <v>648</v>
      </c>
      <c r="C1830" s="990" t="s">
        <v>10204</v>
      </c>
      <c r="E1830" s="872" t="s">
        <v>10302</v>
      </c>
      <c r="F1830" s="869"/>
      <c r="G1830" s="869" t="s">
        <v>642</v>
      </c>
      <c r="H1830" s="869" t="s">
        <v>10461</v>
      </c>
      <c r="I1830" s="869" t="s">
        <v>3217</v>
      </c>
      <c r="K1830" s="869" t="s">
        <v>265</v>
      </c>
      <c r="L1830" s="869" t="s">
        <v>646</v>
      </c>
      <c r="M1830" s="869" t="s">
        <v>10434</v>
      </c>
    </row>
    <row r="1831" spans="1:13" s="870" customFormat="1">
      <c r="A1831" s="869" t="s">
        <v>647</v>
      </c>
      <c r="B1831" s="869" t="s">
        <v>648</v>
      </c>
      <c r="C1831" s="990" t="s">
        <v>10204</v>
      </c>
      <c r="E1831" s="872" t="s">
        <v>10303</v>
      </c>
      <c r="F1831" s="869"/>
      <c r="G1831" s="869" t="s">
        <v>642</v>
      </c>
      <c r="H1831" s="869" t="s">
        <v>10461</v>
      </c>
      <c r="I1831" s="869" t="s">
        <v>3217</v>
      </c>
      <c r="K1831" s="869" t="s">
        <v>265</v>
      </c>
      <c r="L1831" s="869" t="s">
        <v>646</v>
      </c>
      <c r="M1831" s="869" t="s">
        <v>10434</v>
      </c>
    </row>
    <row r="1832" spans="1:13" s="870" customFormat="1">
      <c r="A1832" s="869" t="s">
        <v>647</v>
      </c>
      <c r="B1832" s="869" t="s">
        <v>648</v>
      </c>
      <c r="C1832" s="990" t="s">
        <v>10204</v>
      </c>
      <c r="E1832" s="872" t="s">
        <v>10304</v>
      </c>
      <c r="F1832" s="869"/>
      <c r="G1832" s="869" t="s">
        <v>642</v>
      </c>
      <c r="H1832" s="869" t="s">
        <v>10461</v>
      </c>
      <c r="I1832" s="869" t="s">
        <v>3217</v>
      </c>
      <c r="K1832" s="869" t="s">
        <v>265</v>
      </c>
      <c r="L1832" s="869" t="s">
        <v>646</v>
      </c>
      <c r="M1832" s="869" t="s">
        <v>10434</v>
      </c>
    </row>
    <row r="1833" spans="1:13" s="870" customFormat="1">
      <c r="A1833" s="869" t="s">
        <v>647</v>
      </c>
      <c r="B1833" s="869" t="s">
        <v>648</v>
      </c>
      <c r="C1833" s="990" t="s">
        <v>10204</v>
      </c>
      <c r="E1833" s="872" t="s">
        <v>10305</v>
      </c>
      <c r="F1833" s="869"/>
      <c r="G1833" s="869" t="s">
        <v>642</v>
      </c>
      <c r="H1833" s="869" t="s">
        <v>10461</v>
      </c>
      <c r="I1833" s="869" t="s">
        <v>3217</v>
      </c>
      <c r="K1833" s="869" t="s">
        <v>265</v>
      </c>
      <c r="L1833" s="869" t="s">
        <v>646</v>
      </c>
      <c r="M1833" s="869" t="s">
        <v>10434</v>
      </c>
    </row>
    <row r="1834" spans="1:13" s="870" customFormat="1">
      <c r="A1834" s="869" t="s">
        <v>647</v>
      </c>
      <c r="B1834" s="869" t="s">
        <v>648</v>
      </c>
      <c r="C1834" s="990" t="s">
        <v>10204</v>
      </c>
      <c r="E1834" s="873" t="s">
        <v>10306</v>
      </c>
      <c r="F1834" s="869"/>
      <c r="G1834" s="869" t="s">
        <v>642</v>
      </c>
      <c r="H1834" s="869" t="s">
        <v>10461</v>
      </c>
      <c r="I1834" s="869" t="s">
        <v>3217</v>
      </c>
      <c r="K1834" s="869" t="s">
        <v>265</v>
      </c>
      <c r="L1834" s="869" t="s">
        <v>646</v>
      </c>
      <c r="M1834" s="869" t="s">
        <v>10434</v>
      </c>
    </row>
    <row r="1835" spans="1:13" s="866" customFormat="1">
      <c r="A1835" s="865" t="s">
        <v>637</v>
      </c>
      <c r="B1835" s="865" t="s">
        <v>638</v>
      </c>
      <c r="C1835" s="874" t="s">
        <v>10205</v>
      </c>
      <c r="D1835" s="874"/>
      <c r="E1835" s="874" t="s">
        <v>10313</v>
      </c>
      <c r="F1835" s="865" t="s">
        <v>10462</v>
      </c>
      <c r="G1835" s="865" t="s">
        <v>642</v>
      </c>
      <c r="H1835" s="865" t="s">
        <v>10463</v>
      </c>
      <c r="I1835" s="865" t="s">
        <v>3217</v>
      </c>
      <c r="J1835" s="874"/>
      <c r="K1835" s="874" t="s">
        <v>265</v>
      </c>
      <c r="L1835" s="865" t="s">
        <v>646</v>
      </c>
      <c r="M1835" s="865" t="s">
        <v>10434</v>
      </c>
    </row>
    <row r="1836" spans="1:13" s="870" customFormat="1">
      <c r="A1836" s="869" t="s">
        <v>647</v>
      </c>
      <c r="B1836" s="869" t="s">
        <v>648</v>
      </c>
      <c r="C1836" s="869" t="s">
        <v>10205</v>
      </c>
      <c r="E1836" s="872" t="s">
        <v>10314</v>
      </c>
      <c r="F1836" s="869"/>
      <c r="G1836" s="869" t="s">
        <v>642</v>
      </c>
      <c r="H1836" s="869" t="s">
        <v>10463</v>
      </c>
      <c r="I1836" s="869" t="s">
        <v>3217</v>
      </c>
      <c r="K1836" s="869" t="s">
        <v>265</v>
      </c>
      <c r="L1836" s="869" t="s">
        <v>646</v>
      </c>
      <c r="M1836" s="869" t="s">
        <v>10434</v>
      </c>
    </row>
    <row r="1837" spans="1:13" s="870" customFormat="1">
      <c r="A1837" s="869" t="s">
        <v>647</v>
      </c>
      <c r="B1837" s="869" t="s">
        <v>648</v>
      </c>
      <c r="C1837" s="869" t="s">
        <v>10205</v>
      </c>
      <c r="E1837" s="872" t="s">
        <v>10315</v>
      </c>
      <c r="F1837" s="869"/>
      <c r="G1837" s="869" t="s">
        <v>642</v>
      </c>
      <c r="H1837" s="869" t="s">
        <v>10463</v>
      </c>
      <c r="I1837" s="869" t="s">
        <v>3217</v>
      </c>
      <c r="K1837" s="869" t="s">
        <v>265</v>
      </c>
      <c r="L1837" s="869" t="s">
        <v>646</v>
      </c>
      <c r="M1837" s="869" t="s">
        <v>10434</v>
      </c>
    </row>
    <row r="1838" spans="1:13" s="870" customFormat="1">
      <c r="A1838" s="869" t="s">
        <v>647</v>
      </c>
      <c r="B1838" s="869" t="s">
        <v>648</v>
      </c>
      <c r="C1838" s="869" t="s">
        <v>10205</v>
      </c>
      <c r="E1838" s="872" t="s">
        <v>10316</v>
      </c>
      <c r="F1838" s="869"/>
      <c r="G1838" s="869" t="s">
        <v>642</v>
      </c>
      <c r="H1838" s="869" t="s">
        <v>10463</v>
      </c>
      <c r="I1838" s="869" t="s">
        <v>3217</v>
      </c>
      <c r="K1838" s="869" t="s">
        <v>265</v>
      </c>
      <c r="L1838" s="869" t="s">
        <v>646</v>
      </c>
      <c r="M1838" s="869" t="s">
        <v>10434</v>
      </c>
    </row>
    <row r="1839" spans="1:13" s="870" customFormat="1">
      <c r="A1839" s="869" t="s">
        <v>647</v>
      </c>
      <c r="B1839" s="869" t="s">
        <v>648</v>
      </c>
      <c r="C1839" s="869" t="s">
        <v>10205</v>
      </c>
      <c r="E1839" s="872" t="s">
        <v>10317</v>
      </c>
      <c r="F1839" s="869"/>
      <c r="G1839" s="869" t="s">
        <v>642</v>
      </c>
      <c r="H1839" s="869" t="s">
        <v>10463</v>
      </c>
      <c r="I1839" s="869" t="s">
        <v>3217</v>
      </c>
      <c r="K1839" s="869" t="s">
        <v>265</v>
      </c>
      <c r="L1839" s="869" t="s">
        <v>646</v>
      </c>
      <c r="M1839" s="869" t="s">
        <v>10434</v>
      </c>
    </row>
    <row r="1840" spans="1:13" s="870" customFormat="1">
      <c r="A1840" s="869" t="s">
        <v>647</v>
      </c>
      <c r="B1840" s="869" t="s">
        <v>648</v>
      </c>
      <c r="C1840" s="869" t="s">
        <v>10205</v>
      </c>
      <c r="E1840" s="872" t="s">
        <v>10318</v>
      </c>
      <c r="F1840" s="869"/>
      <c r="G1840" s="869" t="s">
        <v>642</v>
      </c>
      <c r="H1840" s="869" t="s">
        <v>10463</v>
      </c>
      <c r="I1840" s="869" t="s">
        <v>3217</v>
      </c>
      <c r="K1840" s="869" t="s">
        <v>265</v>
      </c>
      <c r="L1840" s="869" t="s">
        <v>646</v>
      </c>
      <c r="M1840" s="869" t="s">
        <v>10434</v>
      </c>
    </row>
    <row r="1841" spans="1:13" s="870" customFormat="1">
      <c r="A1841" s="869" t="s">
        <v>647</v>
      </c>
      <c r="B1841" s="869" t="s">
        <v>648</v>
      </c>
      <c r="C1841" s="869" t="s">
        <v>10205</v>
      </c>
      <c r="E1841" s="872" t="s">
        <v>10319</v>
      </c>
      <c r="F1841" s="869"/>
      <c r="G1841" s="869" t="s">
        <v>642</v>
      </c>
      <c r="H1841" s="869" t="s">
        <v>10463</v>
      </c>
      <c r="I1841" s="869" t="s">
        <v>3217</v>
      </c>
      <c r="K1841" s="869" t="s">
        <v>265</v>
      </c>
      <c r="L1841" s="869" t="s">
        <v>646</v>
      </c>
      <c r="M1841" s="869" t="s">
        <v>10434</v>
      </c>
    </row>
    <row r="1842" spans="1:13" s="870" customFormat="1">
      <c r="A1842" s="869" t="s">
        <v>647</v>
      </c>
      <c r="B1842" s="869" t="s">
        <v>648</v>
      </c>
      <c r="C1842" s="869" t="s">
        <v>10205</v>
      </c>
      <c r="E1842" s="872" t="s">
        <v>10320</v>
      </c>
      <c r="F1842" s="869"/>
      <c r="G1842" s="869" t="s">
        <v>642</v>
      </c>
      <c r="H1842" s="869" t="s">
        <v>10463</v>
      </c>
      <c r="I1842" s="869" t="s">
        <v>3217</v>
      </c>
      <c r="K1842" s="869" t="s">
        <v>265</v>
      </c>
      <c r="L1842" s="869" t="s">
        <v>646</v>
      </c>
      <c r="M1842" s="869" t="s">
        <v>10434</v>
      </c>
    </row>
    <row r="1843" spans="1:13" s="870" customFormat="1">
      <c r="A1843" s="869" t="s">
        <v>647</v>
      </c>
      <c r="B1843" s="869" t="s">
        <v>648</v>
      </c>
      <c r="C1843" s="869" t="s">
        <v>10205</v>
      </c>
      <c r="E1843" s="872" t="s">
        <v>10321</v>
      </c>
      <c r="F1843" s="869"/>
      <c r="G1843" s="869" t="s">
        <v>642</v>
      </c>
      <c r="H1843" s="869" t="s">
        <v>10463</v>
      </c>
      <c r="I1843" s="869" t="s">
        <v>3217</v>
      </c>
      <c r="K1843" s="869" t="s">
        <v>265</v>
      </c>
      <c r="L1843" s="869" t="s">
        <v>646</v>
      </c>
      <c r="M1843" s="869" t="s">
        <v>10434</v>
      </c>
    </row>
    <row r="1844" spans="1:13" s="870" customFormat="1">
      <c r="A1844" s="869" t="s">
        <v>647</v>
      </c>
      <c r="B1844" s="869" t="s">
        <v>648</v>
      </c>
      <c r="C1844" s="869" t="s">
        <v>10205</v>
      </c>
      <c r="E1844" s="872" t="s">
        <v>10322</v>
      </c>
      <c r="F1844" s="869"/>
      <c r="G1844" s="869" t="s">
        <v>642</v>
      </c>
      <c r="H1844" s="869" t="s">
        <v>10463</v>
      </c>
      <c r="I1844" s="869" t="s">
        <v>3217</v>
      </c>
      <c r="K1844" s="869" t="s">
        <v>265</v>
      </c>
      <c r="L1844" s="869" t="s">
        <v>646</v>
      </c>
      <c r="M1844" s="869" t="s">
        <v>10434</v>
      </c>
    </row>
    <row r="1845" spans="1:13" s="870" customFormat="1">
      <c r="A1845" s="869" t="s">
        <v>647</v>
      </c>
      <c r="B1845" s="869" t="s">
        <v>648</v>
      </c>
      <c r="C1845" s="869" t="s">
        <v>10205</v>
      </c>
      <c r="E1845" s="872" t="s">
        <v>10323</v>
      </c>
      <c r="F1845" s="869"/>
      <c r="G1845" s="869" t="s">
        <v>642</v>
      </c>
      <c r="H1845" s="869" t="s">
        <v>10463</v>
      </c>
      <c r="I1845" s="869" t="s">
        <v>3217</v>
      </c>
      <c r="K1845" s="869" t="s">
        <v>265</v>
      </c>
      <c r="L1845" s="869" t="s">
        <v>646</v>
      </c>
      <c r="M1845" s="869" t="s">
        <v>10434</v>
      </c>
    </row>
    <row r="1846" spans="1:13" s="870" customFormat="1">
      <c r="A1846" s="869" t="s">
        <v>647</v>
      </c>
      <c r="B1846" s="869" t="s">
        <v>648</v>
      </c>
      <c r="C1846" s="869" t="s">
        <v>10205</v>
      </c>
      <c r="E1846" s="872" t="s">
        <v>10324</v>
      </c>
      <c r="F1846" s="869"/>
      <c r="G1846" s="869" t="s">
        <v>642</v>
      </c>
      <c r="H1846" s="869" t="s">
        <v>10463</v>
      </c>
      <c r="I1846" s="869" t="s">
        <v>3217</v>
      </c>
      <c r="K1846" s="869" t="s">
        <v>265</v>
      </c>
      <c r="L1846" s="869" t="s">
        <v>646</v>
      </c>
      <c r="M1846" s="869" t="s">
        <v>10434</v>
      </c>
    </row>
    <row r="1847" spans="1:13" s="870" customFormat="1">
      <c r="A1847" s="869" t="s">
        <v>647</v>
      </c>
      <c r="B1847" s="869" t="s">
        <v>648</v>
      </c>
      <c r="C1847" s="869" t="s">
        <v>10205</v>
      </c>
      <c r="E1847" s="873" t="s">
        <v>10325</v>
      </c>
      <c r="F1847" s="869"/>
      <c r="G1847" s="869" t="s">
        <v>642</v>
      </c>
      <c r="H1847" s="869" t="s">
        <v>10463</v>
      </c>
      <c r="I1847" s="869" t="s">
        <v>3217</v>
      </c>
      <c r="K1847" s="869" t="s">
        <v>265</v>
      </c>
      <c r="L1847" s="869" t="s">
        <v>646</v>
      </c>
      <c r="M1847" s="869" t="s">
        <v>10434</v>
      </c>
    </row>
    <row r="1848" spans="1:13" s="866" customFormat="1">
      <c r="A1848" s="865" t="s">
        <v>637</v>
      </c>
      <c r="B1848" s="865" t="s">
        <v>638</v>
      </c>
      <c r="C1848" s="874" t="s">
        <v>10206</v>
      </c>
      <c r="D1848" s="874"/>
      <c r="E1848" s="874" t="s">
        <v>10326</v>
      </c>
      <c r="F1848" s="865" t="s">
        <v>10464</v>
      </c>
      <c r="G1848" s="865" t="s">
        <v>642</v>
      </c>
      <c r="H1848" s="865" t="s">
        <v>10465</v>
      </c>
      <c r="I1848" s="865" t="s">
        <v>3217</v>
      </c>
      <c r="J1848" s="874"/>
      <c r="K1848" s="874" t="s">
        <v>265</v>
      </c>
      <c r="L1848" s="865" t="s">
        <v>646</v>
      </c>
      <c r="M1848" s="865" t="s">
        <v>10434</v>
      </c>
    </row>
    <row r="1849" spans="1:13" s="870" customFormat="1">
      <c r="A1849" s="869" t="s">
        <v>647</v>
      </c>
      <c r="B1849" s="869" t="s">
        <v>648</v>
      </c>
      <c r="C1849" s="869" t="s">
        <v>10206</v>
      </c>
      <c r="E1849" s="872" t="s">
        <v>10327</v>
      </c>
      <c r="F1849" s="869"/>
      <c r="G1849" s="869" t="s">
        <v>642</v>
      </c>
      <c r="H1849" s="869" t="s">
        <v>10465</v>
      </c>
      <c r="I1849" s="869" t="s">
        <v>3217</v>
      </c>
      <c r="K1849" s="869" t="s">
        <v>265</v>
      </c>
      <c r="L1849" s="869" t="s">
        <v>646</v>
      </c>
      <c r="M1849" s="869" t="s">
        <v>10434</v>
      </c>
    </row>
    <row r="1850" spans="1:13" s="870" customFormat="1">
      <c r="A1850" s="869" t="s">
        <v>647</v>
      </c>
      <c r="B1850" s="869" t="s">
        <v>648</v>
      </c>
      <c r="C1850" s="869" t="s">
        <v>10206</v>
      </c>
      <c r="E1850" s="872" t="s">
        <v>10328</v>
      </c>
      <c r="F1850" s="869"/>
      <c r="G1850" s="869" t="s">
        <v>642</v>
      </c>
      <c r="H1850" s="869" t="s">
        <v>10465</v>
      </c>
      <c r="I1850" s="869" t="s">
        <v>3217</v>
      </c>
      <c r="K1850" s="869" t="s">
        <v>265</v>
      </c>
      <c r="L1850" s="869" t="s">
        <v>646</v>
      </c>
      <c r="M1850" s="869" t="s">
        <v>10434</v>
      </c>
    </row>
    <row r="1851" spans="1:13" s="870" customFormat="1">
      <c r="A1851" s="869" t="s">
        <v>647</v>
      </c>
      <c r="B1851" s="869" t="s">
        <v>648</v>
      </c>
      <c r="C1851" s="869" t="s">
        <v>10206</v>
      </c>
      <c r="E1851" s="872" t="s">
        <v>10329</v>
      </c>
      <c r="F1851" s="869"/>
      <c r="G1851" s="869" t="s">
        <v>642</v>
      </c>
      <c r="H1851" s="869" t="s">
        <v>10465</v>
      </c>
      <c r="I1851" s="869" t="s">
        <v>3217</v>
      </c>
      <c r="K1851" s="869" t="s">
        <v>265</v>
      </c>
      <c r="L1851" s="869" t="s">
        <v>646</v>
      </c>
      <c r="M1851" s="869" t="s">
        <v>10434</v>
      </c>
    </row>
    <row r="1852" spans="1:13" s="870" customFormat="1">
      <c r="A1852" s="869" t="s">
        <v>647</v>
      </c>
      <c r="B1852" s="869" t="s">
        <v>648</v>
      </c>
      <c r="C1852" s="869" t="s">
        <v>10206</v>
      </c>
      <c r="E1852" s="872" t="s">
        <v>10330</v>
      </c>
      <c r="F1852" s="869"/>
      <c r="G1852" s="869" t="s">
        <v>642</v>
      </c>
      <c r="H1852" s="869" t="s">
        <v>10465</v>
      </c>
      <c r="I1852" s="869" t="s">
        <v>3217</v>
      </c>
      <c r="K1852" s="869" t="s">
        <v>265</v>
      </c>
      <c r="L1852" s="869" t="s">
        <v>646</v>
      </c>
      <c r="M1852" s="869" t="s">
        <v>10434</v>
      </c>
    </row>
    <row r="1853" spans="1:13" s="870" customFormat="1">
      <c r="A1853" s="869" t="s">
        <v>647</v>
      </c>
      <c r="B1853" s="869" t="s">
        <v>648</v>
      </c>
      <c r="C1853" s="869" t="s">
        <v>10206</v>
      </c>
      <c r="E1853" s="872" t="s">
        <v>10331</v>
      </c>
      <c r="F1853" s="869"/>
      <c r="G1853" s="869" t="s">
        <v>642</v>
      </c>
      <c r="H1853" s="869" t="s">
        <v>10465</v>
      </c>
      <c r="I1853" s="869" t="s">
        <v>3217</v>
      </c>
      <c r="K1853" s="869" t="s">
        <v>265</v>
      </c>
      <c r="L1853" s="869" t="s">
        <v>646</v>
      </c>
      <c r="M1853" s="869" t="s">
        <v>10434</v>
      </c>
    </row>
    <row r="1854" spans="1:13" s="870" customFormat="1">
      <c r="A1854" s="869" t="s">
        <v>647</v>
      </c>
      <c r="B1854" s="869" t="s">
        <v>648</v>
      </c>
      <c r="C1854" s="869" t="s">
        <v>10206</v>
      </c>
      <c r="E1854" s="872" t="s">
        <v>10332</v>
      </c>
      <c r="F1854" s="869"/>
      <c r="G1854" s="869" t="s">
        <v>642</v>
      </c>
      <c r="H1854" s="869" t="s">
        <v>10465</v>
      </c>
      <c r="I1854" s="869" t="s">
        <v>3217</v>
      </c>
      <c r="K1854" s="869" t="s">
        <v>265</v>
      </c>
      <c r="L1854" s="869" t="s">
        <v>646</v>
      </c>
      <c r="M1854" s="869" t="s">
        <v>10434</v>
      </c>
    </row>
    <row r="1855" spans="1:13" s="870" customFormat="1">
      <c r="A1855" s="869" t="s">
        <v>647</v>
      </c>
      <c r="B1855" s="869" t="s">
        <v>648</v>
      </c>
      <c r="C1855" s="869" t="s">
        <v>10206</v>
      </c>
      <c r="E1855" s="872" t="s">
        <v>10333</v>
      </c>
      <c r="F1855" s="869"/>
      <c r="G1855" s="869" t="s">
        <v>642</v>
      </c>
      <c r="H1855" s="869" t="s">
        <v>10465</v>
      </c>
      <c r="I1855" s="869" t="s">
        <v>3217</v>
      </c>
      <c r="K1855" s="869" t="s">
        <v>265</v>
      </c>
      <c r="L1855" s="869" t="s">
        <v>646</v>
      </c>
      <c r="M1855" s="869" t="s">
        <v>10434</v>
      </c>
    </row>
    <row r="1856" spans="1:13" s="870" customFormat="1">
      <c r="A1856" s="869" t="s">
        <v>647</v>
      </c>
      <c r="B1856" s="869" t="s">
        <v>648</v>
      </c>
      <c r="C1856" s="869" t="s">
        <v>10206</v>
      </c>
      <c r="E1856" s="872" t="s">
        <v>10334</v>
      </c>
      <c r="F1856" s="869"/>
      <c r="G1856" s="869" t="s">
        <v>642</v>
      </c>
      <c r="H1856" s="869" t="s">
        <v>10465</v>
      </c>
      <c r="I1856" s="869" t="s">
        <v>3217</v>
      </c>
      <c r="K1856" s="869" t="s">
        <v>265</v>
      </c>
      <c r="L1856" s="869" t="s">
        <v>646</v>
      </c>
      <c r="M1856" s="869" t="s">
        <v>10434</v>
      </c>
    </row>
    <row r="1857" spans="1:13" s="870" customFormat="1">
      <c r="A1857" s="869" t="s">
        <v>647</v>
      </c>
      <c r="B1857" s="869" t="s">
        <v>648</v>
      </c>
      <c r="C1857" s="869" t="s">
        <v>10206</v>
      </c>
      <c r="E1857" s="872" t="s">
        <v>10335</v>
      </c>
      <c r="F1857" s="869"/>
      <c r="G1857" s="869" t="s">
        <v>642</v>
      </c>
      <c r="H1857" s="869" t="s">
        <v>10465</v>
      </c>
      <c r="I1857" s="869" t="s">
        <v>3217</v>
      </c>
      <c r="K1857" s="869" t="s">
        <v>265</v>
      </c>
      <c r="L1857" s="869" t="s">
        <v>646</v>
      </c>
      <c r="M1857" s="869" t="s">
        <v>10434</v>
      </c>
    </row>
    <row r="1858" spans="1:13" s="870" customFormat="1">
      <c r="A1858" s="869" t="s">
        <v>647</v>
      </c>
      <c r="B1858" s="869" t="s">
        <v>648</v>
      </c>
      <c r="C1858" s="869" t="s">
        <v>10206</v>
      </c>
      <c r="E1858" s="872" t="s">
        <v>10336</v>
      </c>
      <c r="F1858" s="869"/>
      <c r="G1858" s="869" t="s">
        <v>642</v>
      </c>
      <c r="H1858" s="869" t="s">
        <v>10465</v>
      </c>
      <c r="I1858" s="869" t="s">
        <v>3217</v>
      </c>
      <c r="K1858" s="869" t="s">
        <v>265</v>
      </c>
      <c r="L1858" s="869" t="s">
        <v>646</v>
      </c>
      <c r="M1858" s="869" t="s">
        <v>10434</v>
      </c>
    </row>
    <row r="1859" spans="1:13" s="870" customFormat="1">
      <c r="A1859" s="869" t="s">
        <v>647</v>
      </c>
      <c r="B1859" s="869" t="s">
        <v>648</v>
      </c>
      <c r="C1859" s="869" t="s">
        <v>10206</v>
      </c>
      <c r="E1859" s="872" t="s">
        <v>10337</v>
      </c>
      <c r="F1859" s="869"/>
      <c r="G1859" s="869" t="s">
        <v>642</v>
      </c>
      <c r="H1859" s="869" t="s">
        <v>10465</v>
      </c>
      <c r="I1859" s="869" t="s">
        <v>3217</v>
      </c>
      <c r="K1859" s="869" t="s">
        <v>265</v>
      </c>
      <c r="L1859" s="869" t="s">
        <v>646</v>
      </c>
      <c r="M1859" s="869" t="s">
        <v>10434</v>
      </c>
    </row>
    <row r="1860" spans="1:13" s="870" customFormat="1">
      <c r="A1860" s="869" t="s">
        <v>647</v>
      </c>
      <c r="B1860" s="869" t="s">
        <v>648</v>
      </c>
      <c r="C1860" s="869" t="s">
        <v>10206</v>
      </c>
      <c r="E1860" s="873" t="s">
        <v>10338</v>
      </c>
      <c r="F1860" s="869"/>
      <c r="G1860" s="869" t="s">
        <v>642</v>
      </c>
      <c r="H1860" s="869" t="s">
        <v>10465</v>
      </c>
      <c r="I1860" s="869" t="s">
        <v>3217</v>
      </c>
      <c r="K1860" s="869" t="s">
        <v>265</v>
      </c>
      <c r="L1860" s="869" t="s">
        <v>646</v>
      </c>
      <c r="M1860" s="869" t="s">
        <v>10434</v>
      </c>
    </row>
    <row r="1861" spans="1:13" s="866" customFormat="1">
      <c r="A1861" s="865" t="s">
        <v>637</v>
      </c>
      <c r="B1861" s="865" t="s">
        <v>638</v>
      </c>
      <c r="C1861" s="874" t="s">
        <v>10207</v>
      </c>
      <c r="D1861" s="874"/>
      <c r="E1861" s="874" t="s">
        <v>10339</v>
      </c>
      <c r="F1861" s="865" t="s">
        <v>10466</v>
      </c>
      <c r="G1861" s="865" t="s">
        <v>642</v>
      </c>
      <c r="H1861" s="865" t="s">
        <v>10467</v>
      </c>
      <c r="I1861" s="865" t="s">
        <v>3217</v>
      </c>
      <c r="J1861" s="874"/>
      <c r="K1861" s="874" t="s">
        <v>265</v>
      </c>
      <c r="L1861" s="865" t="s">
        <v>646</v>
      </c>
      <c r="M1861" s="865" t="s">
        <v>10434</v>
      </c>
    </row>
    <row r="1862" spans="1:13" s="870" customFormat="1">
      <c r="A1862" s="869" t="s">
        <v>647</v>
      </c>
      <c r="B1862" s="869" t="s">
        <v>648</v>
      </c>
      <c r="C1862" s="869" t="s">
        <v>10207</v>
      </c>
      <c r="E1862" s="872" t="s">
        <v>10604</v>
      </c>
      <c r="F1862" s="869"/>
      <c r="G1862" s="869" t="s">
        <v>642</v>
      </c>
      <c r="H1862" s="869" t="s">
        <v>10467</v>
      </c>
      <c r="I1862" s="869" t="s">
        <v>3217</v>
      </c>
      <c r="K1862" s="869" t="s">
        <v>265</v>
      </c>
      <c r="L1862" s="869" t="s">
        <v>646</v>
      </c>
      <c r="M1862" s="869" t="s">
        <v>10434</v>
      </c>
    </row>
    <row r="1863" spans="1:13" s="870" customFormat="1">
      <c r="A1863" s="869" t="s">
        <v>647</v>
      </c>
      <c r="B1863" s="869" t="s">
        <v>648</v>
      </c>
      <c r="C1863" s="869" t="s">
        <v>10207</v>
      </c>
      <c r="E1863" s="872" t="s">
        <v>10605</v>
      </c>
      <c r="F1863" s="869"/>
      <c r="G1863" s="869" t="s">
        <v>642</v>
      </c>
      <c r="H1863" s="869" t="s">
        <v>10467</v>
      </c>
      <c r="I1863" s="869" t="s">
        <v>3217</v>
      </c>
      <c r="K1863" s="869" t="s">
        <v>265</v>
      </c>
      <c r="L1863" s="869" t="s">
        <v>646</v>
      </c>
      <c r="M1863" s="869" t="s">
        <v>10434</v>
      </c>
    </row>
    <row r="1864" spans="1:13" s="870" customFormat="1">
      <c r="A1864" s="869" t="s">
        <v>647</v>
      </c>
      <c r="B1864" s="869" t="s">
        <v>648</v>
      </c>
      <c r="C1864" s="869" t="s">
        <v>10207</v>
      </c>
      <c r="E1864" s="872" t="s">
        <v>10606</v>
      </c>
      <c r="F1864" s="869"/>
      <c r="G1864" s="869" t="s">
        <v>642</v>
      </c>
      <c r="H1864" s="869" t="s">
        <v>10467</v>
      </c>
      <c r="I1864" s="869" t="s">
        <v>3217</v>
      </c>
      <c r="K1864" s="869" t="s">
        <v>265</v>
      </c>
      <c r="L1864" s="869" t="s">
        <v>646</v>
      </c>
      <c r="M1864" s="869" t="s">
        <v>10434</v>
      </c>
    </row>
    <row r="1865" spans="1:13" s="870" customFormat="1">
      <c r="A1865" s="869" t="s">
        <v>647</v>
      </c>
      <c r="B1865" s="869" t="s">
        <v>648</v>
      </c>
      <c r="C1865" s="869" t="s">
        <v>10207</v>
      </c>
      <c r="E1865" s="872" t="s">
        <v>10349</v>
      </c>
      <c r="F1865" s="869"/>
      <c r="G1865" s="869" t="s">
        <v>642</v>
      </c>
      <c r="H1865" s="869" t="s">
        <v>10467</v>
      </c>
      <c r="I1865" s="869" t="s">
        <v>3217</v>
      </c>
      <c r="K1865" s="869" t="s">
        <v>265</v>
      </c>
      <c r="L1865" s="869" t="s">
        <v>646</v>
      </c>
      <c r="M1865" s="869" t="s">
        <v>10434</v>
      </c>
    </row>
    <row r="1866" spans="1:13" s="870" customFormat="1">
      <c r="A1866" s="869" t="s">
        <v>647</v>
      </c>
      <c r="B1866" s="869" t="s">
        <v>648</v>
      </c>
      <c r="C1866" s="869" t="s">
        <v>10207</v>
      </c>
      <c r="E1866" s="872" t="s">
        <v>10350</v>
      </c>
      <c r="F1866" s="869"/>
      <c r="G1866" s="869" t="s">
        <v>642</v>
      </c>
      <c r="H1866" s="869" t="s">
        <v>10467</v>
      </c>
      <c r="I1866" s="869" t="s">
        <v>3217</v>
      </c>
      <c r="K1866" s="869" t="s">
        <v>265</v>
      </c>
      <c r="L1866" s="869" t="s">
        <v>646</v>
      </c>
      <c r="M1866" s="869" t="s">
        <v>10434</v>
      </c>
    </row>
    <row r="1867" spans="1:13" s="870" customFormat="1">
      <c r="A1867" s="869" t="s">
        <v>647</v>
      </c>
      <c r="B1867" s="869" t="s">
        <v>648</v>
      </c>
      <c r="C1867" s="869" t="s">
        <v>10207</v>
      </c>
      <c r="E1867" s="872" t="s">
        <v>10607</v>
      </c>
      <c r="F1867" s="869"/>
      <c r="G1867" s="869" t="s">
        <v>642</v>
      </c>
      <c r="H1867" s="869" t="s">
        <v>10467</v>
      </c>
      <c r="I1867" s="869" t="s">
        <v>3217</v>
      </c>
      <c r="K1867" s="869" t="s">
        <v>265</v>
      </c>
      <c r="L1867" s="869" t="s">
        <v>646</v>
      </c>
      <c r="M1867" s="869" t="s">
        <v>10434</v>
      </c>
    </row>
    <row r="1868" spans="1:13" s="870" customFormat="1">
      <c r="A1868" s="869" t="s">
        <v>647</v>
      </c>
      <c r="B1868" s="869" t="s">
        <v>648</v>
      </c>
      <c r="C1868" s="869" t="s">
        <v>10207</v>
      </c>
      <c r="E1868" s="872" t="s">
        <v>10340</v>
      </c>
      <c r="F1868" s="869"/>
      <c r="G1868" s="869" t="s">
        <v>642</v>
      </c>
      <c r="H1868" s="869" t="s">
        <v>10467</v>
      </c>
      <c r="I1868" s="869" t="s">
        <v>3217</v>
      </c>
      <c r="K1868" s="869" t="s">
        <v>265</v>
      </c>
      <c r="L1868" s="869" t="s">
        <v>646</v>
      </c>
      <c r="M1868" s="869" t="s">
        <v>10434</v>
      </c>
    </row>
    <row r="1869" spans="1:13" s="870" customFormat="1">
      <c r="A1869" s="869" t="s">
        <v>647</v>
      </c>
      <c r="B1869" s="869" t="s">
        <v>648</v>
      </c>
      <c r="C1869" s="869" t="s">
        <v>10207</v>
      </c>
      <c r="E1869" s="872" t="s">
        <v>10341</v>
      </c>
      <c r="F1869" s="869"/>
      <c r="G1869" s="869" t="s">
        <v>642</v>
      </c>
      <c r="H1869" s="869" t="s">
        <v>10467</v>
      </c>
      <c r="I1869" s="869" t="s">
        <v>3217</v>
      </c>
      <c r="K1869" s="869" t="s">
        <v>265</v>
      </c>
      <c r="L1869" s="869" t="s">
        <v>646</v>
      </c>
      <c r="M1869" s="869" t="s">
        <v>10434</v>
      </c>
    </row>
    <row r="1870" spans="1:13" s="870" customFormat="1">
      <c r="A1870" s="869" t="s">
        <v>647</v>
      </c>
      <c r="B1870" s="869" t="s">
        <v>648</v>
      </c>
      <c r="C1870" s="869" t="s">
        <v>10207</v>
      </c>
      <c r="E1870" s="872" t="s">
        <v>10342</v>
      </c>
      <c r="F1870" s="869"/>
      <c r="G1870" s="869" t="s">
        <v>642</v>
      </c>
      <c r="H1870" s="869" t="s">
        <v>10467</v>
      </c>
      <c r="I1870" s="869" t="s">
        <v>3217</v>
      </c>
      <c r="K1870" s="869" t="s">
        <v>265</v>
      </c>
      <c r="L1870" s="869" t="s">
        <v>646</v>
      </c>
      <c r="M1870" s="869" t="s">
        <v>10434</v>
      </c>
    </row>
    <row r="1871" spans="1:13" s="870" customFormat="1">
      <c r="A1871" s="869" t="s">
        <v>647</v>
      </c>
      <c r="B1871" s="869" t="s">
        <v>648</v>
      </c>
      <c r="C1871" s="869" t="s">
        <v>10207</v>
      </c>
      <c r="E1871" s="872" t="s">
        <v>10343</v>
      </c>
      <c r="F1871" s="869"/>
      <c r="G1871" s="869" t="s">
        <v>642</v>
      </c>
      <c r="H1871" s="869" t="s">
        <v>10467</v>
      </c>
      <c r="I1871" s="869" t="s">
        <v>3217</v>
      </c>
      <c r="K1871" s="869" t="s">
        <v>265</v>
      </c>
      <c r="L1871" s="869" t="s">
        <v>646</v>
      </c>
      <c r="M1871" s="869" t="s">
        <v>10434</v>
      </c>
    </row>
    <row r="1872" spans="1:13" s="870" customFormat="1">
      <c r="A1872" s="869" t="s">
        <v>647</v>
      </c>
      <c r="B1872" s="869" t="s">
        <v>648</v>
      </c>
      <c r="C1872" s="869" t="s">
        <v>10207</v>
      </c>
      <c r="E1872" s="872" t="s">
        <v>10344</v>
      </c>
      <c r="F1872" s="869"/>
      <c r="G1872" s="869" t="s">
        <v>642</v>
      </c>
      <c r="H1872" s="869" t="s">
        <v>10467</v>
      </c>
      <c r="I1872" s="869" t="s">
        <v>3217</v>
      </c>
      <c r="K1872" s="869" t="s">
        <v>265</v>
      </c>
      <c r="L1872" s="869" t="s">
        <v>646</v>
      </c>
      <c r="M1872" s="869" t="s">
        <v>10434</v>
      </c>
    </row>
    <row r="1873" spans="1:13" s="870" customFormat="1">
      <c r="A1873" s="869" t="s">
        <v>647</v>
      </c>
      <c r="B1873" s="869" t="s">
        <v>648</v>
      </c>
      <c r="C1873" s="869" t="s">
        <v>10207</v>
      </c>
      <c r="E1873" s="873" t="s">
        <v>10345</v>
      </c>
      <c r="F1873" s="869"/>
      <c r="G1873" s="869" t="s">
        <v>642</v>
      </c>
      <c r="H1873" s="869" t="s">
        <v>10467</v>
      </c>
      <c r="I1873" s="869" t="s">
        <v>3217</v>
      </c>
      <c r="K1873" s="869" t="s">
        <v>265</v>
      </c>
      <c r="L1873" s="869" t="s">
        <v>646</v>
      </c>
      <c r="M1873" s="869" t="s">
        <v>10434</v>
      </c>
    </row>
    <row r="1874" spans="1:13" s="866" customFormat="1">
      <c r="A1874" s="865" t="s">
        <v>637</v>
      </c>
      <c r="B1874" s="865" t="s">
        <v>638</v>
      </c>
      <c r="C1874" s="874" t="s">
        <v>10208</v>
      </c>
      <c r="E1874" s="865" t="s">
        <v>10067</v>
      </c>
      <c r="F1874" s="865" t="s">
        <v>10468</v>
      </c>
      <c r="G1874" s="865" t="s">
        <v>642</v>
      </c>
      <c r="H1874" s="865" t="s">
        <v>10469</v>
      </c>
      <c r="I1874" s="865" t="s">
        <v>3217</v>
      </c>
      <c r="K1874" s="865" t="s">
        <v>265</v>
      </c>
      <c r="L1874" s="865" t="s">
        <v>646</v>
      </c>
      <c r="M1874" s="865" t="s">
        <v>10434</v>
      </c>
    </row>
    <row r="1875" spans="1:13" s="870" customFormat="1">
      <c r="A1875" s="869" t="s">
        <v>647</v>
      </c>
      <c r="B1875" s="869" t="s">
        <v>648</v>
      </c>
      <c r="C1875" s="990" t="s">
        <v>10208</v>
      </c>
      <c r="E1875" s="869" t="s">
        <v>10068</v>
      </c>
      <c r="F1875" s="869"/>
      <c r="G1875" s="869" t="s">
        <v>642</v>
      </c>
      <c r="H1875" s="869" t="s">
        <v>10469</v>
      </c>
      <c r="I1875" s="869" t="s">
        <v>3217</v>
      </c>
      <c r="K1875" s="869" t="s">
        <v>265</v>
      </c>
      <c r="L1875" s="869" t="s">
        <v>646</v>
      </c>
      <c r="M1875" s="869" t="s">
        <v>10434</v>
      </c>
    </row>
    <row r="1876" spans="1:13" s="870" customFormat="1">
      <c r="A1876" s="869" t="s">
        <v>647</v>
      </c>
      <c r="B1876" s="869" t="s">
        <v>648</v>
      </c>
      <c r="C1876" s="990" t="s">
        <v>10208</v>
      </c>
      <c r="E1876" s="869" t="s">
        <v>10069</v>
      </c>
      <c r="F1876" s="869"/>
      <c r="G1876" s="869" t="s">
        <v>642</v>
      </c>
      <c r="H1876" s="869" t="s">
        <v>10469</v>
      </c>
      <c r="I1876" s="869" t="s">
        <v>3217</v>
      </c>
      <c r="K1876" s="869" t="s">
        <v>265</v>
      </c>
      <c r="L1876" s="869" t="s">
        <v>646</v>
      </c>
      <c r="M1876" s="869" t="s">
        <v>10434</v>
      </c>
    </row>
    <row r="1877" spans="1:13" s="870" customFormat="1">
      <c r="A1877" s="869" t="s">
        <v>647</v>
      </c>
      <c r="B1877" s="869" t="s">
        <v>648</v>
      </c>
      <c r="C1877" s="990" t="s">
        <v>10208</v>
      </c>
      <c r="E1877" s="869" t="s">
        <v>10070</v>
      </c>
      <c r="F1877" s="869"/>
      <c r="G1877" s="869" t="s">
        <v>642</v>
      </c>
      <c r="H1877" s="869" t="s">
        <v>10469</v>
      </c>
      <c r="I1877" s="869" t="s">
        <v>3217</v>
      </c>
      <c r="K1877" s="869" t="s">
        <v>265</v>
      </c>
      <c r="L1877" s="869" t="s">
        <v>646</v>
      </c>
      <c r="M1877" s="869" t="s">
        <v>10434</v>
      </c>
    </row>
    <row r="1878" spans="1:13" s="870" customFormat="1">
      <c r="A1878" s="869" t="s">
        <v>647</v>
      </c>
      <c r="B1878" s="869" t="s">
        <v>648</v>
      </c>
      <c r="C1878" s="990" t="s">
        <v>10208</v>
      </c>
      <c r="E1878" s="869" t="s">
        <v>10071</v>
      </c>
      <c r="F1878" s="869"/>
      <c r="G1878" s="869" t="s">
        <v>642</v>
      </c>
      <c r="H1878" s="869" t="s">
        <v>10469</v>
      </c>
      <c r="I1878" s="869" t="s">
        <v>3217</v>
      </c>
      <c r="K1878" s="869" t="s">
        <v>265</v>
      </c>
      <c r="L1878" s="869" t="s">
        <v>646</v>
      </c>
      <c r="M1878" s="869" t="s">
        <v>10434</v>
      </c>
    </row>
    <row r="1879" spans="1:13" s="870" customFormat="1">
      <c r="A1879" s="869" t="s">
        <v>647</v>
      </c>
      <c r="B1879" s="869" t="s">
        <v>648</v>
      </c>
      <c r="C1879" s="990" t="s">
        <v>10208</v>
      </c>
      <c r="E1879" s="869" t="s">
        <v>10072</v>
      </c>
      <c r="F1879" s="869"/>
      <c r="G1879" s="869" t="s">
        <v>642</v>
      </c>
      <c r="H1879" s="869" t="s">
        <v>10469</v>
      </c>
      <c r="I1879" s="869" t="s">
        <v>3217</v>
      </c>
      <c r="K1879" s="869" t="s">
        <v>265</v>
      </c>
      <c r="L1879" s="869" t="s">
        <v>646</v>
      </c>
      <c r="M1879" s="869" t="s">
        <v>10434</v>
      </c>
    </row>
    <row r="1880" spans="1:13" s="870" customFormat="1">
      <c r="A1880" s="869" t="s">
        <v>647</v>
      </c>
      <c r="B1880" s="869" t="s">
        <v>648</v>
      </c>
      <c r="C1880" s="990" t="s">
        <v>10208</v>
      </c>
      <c r="E1880" s="869" t="s">
        <v>10073</v>
      </c>
      <c r="F1880" s="869"/>
      <c r="G1880" s="869" t="s">
        <v>642</v>
      </c>
      <c r="H1880" s="869" t="s">
        <v>10469</v>
      </c>
      <c r="I1880" s="869" t="s">
        <v>3217</v>
      </c>
      <c r="K1880" s="869" t="s">
        <v>265</v>
      </c>
      <c r="L1880" s="869" t="s">
        <v>646</v>
      </c>
      <c r="M1880" s="869" t="s">
        <v>10434</v>
      </c>
    </row>
    <row r="1881" spans="1:13" s="870" customFormat="1">
      <c r="A1881" s="869" t="s">
        <v>647</v>
      </c>
      <c r="B1881" s="869" t="s">
        <v>648</v>
      </c>
      <c r="C1881" s="990" t="s">
        <v>10208</v>
      </c>
      <c r="E1881" s="869" t="s">
        <v>10074</v>
      </c>
      <c r="F1881" s="869"/>
      <c r="G1881" s="869" t="s">
        <v>642</v>
      </c>
      <c r="H1881" s="869" t="s">
        <v>10469</v>
      </c>
      <c r="I1881" s="869" t="s">
        <v>3217</v>
      </c>
      <c r="K1881" s="869" t="s">
        <v>265</v>
      </c>
      <c r="L1881" s="869" t="s">
        <v>646</v>
      </c>
      <c r="M1881" s="869" t="s">
        <v>10434</v>
      </c>
    </row>
    <row r="1882" spans="1:13" s="870" customFormat="1">
      <c r="A1882" s="869" t="s">
        <v>647</v>
      </c>
      <c r="B1882" s="869" t="s">
        <v>648</v>
      </c>
      <c r="C1882" s="990" t="s">
        <v>10208</v>
      </c>
      <c r="E1882" s="869" t="s">
        <v>10075</v>
      </c>
      <c r="F1882" s="869"/>
      <c r="G1882" s="869" t="s">
        <v>642</v>
      </c>
      <c r="H1882" s="869" t="s">
        <v>10469</v>
      </c>
      <c r="I1882" s="869" t="s">
        <v>3217</v>
      </c>
      <c r="K1882" s="869" t="s">
        <v>265</v>
      </c>
      <c r="L1882" s="869" t="s">
        <v>646</v>
      </c>
      <c r="M1882" s="869" t="s">
        <v>10434</v>
      </c>
    </row>
    <row r="1883" spans="1:13" s="870" customFormat="1">
      <c r="A1883" s="869" t="s">
        <v>647</v>
      </c>
      <c r="B1883" s="869" t="s">
        <v>648</v>
      </c>
      <c r="C1883" s="990" t="s">
        <v>10208</v>
      </c>
      <c r="E1883" s="869" t="s">
        <v>10076</v>
      </c>
      <c r="F1883" s="869"/>
      <c r="G1883" s="869" t="s">
        <v>642</v>
      </c>
      <c r="H1883" s="869" t="s">
        <v>10469</v>
      </c>
      <c r="I1883" s="869" t="s">
        <v>3217</v>
      </c>
      <c r="K1883" s="869" t="s">
        <v>265</v>
      </c>
      <c r="L1883" s="869" t="s">
        <v>646</v>
      </c>
      <c r="M1883" s="869" t="s">
        <v>10434</v>
      </c>
    </row>
    <row r="1884" spans="1:13" s="870" customFormat="1">
      <c r="A1884" s="869" t="s">
        <v>647</v>
      </c>
      <c r="B1884" s="869" t="s">
        <v>648</v>
      </c>
      <c r="C1884" s="990" t="s">
        <v>10208</v>
      </c>
      <c r="E1884" s="869" t="s">
        <v>10077</v>
      </c>
      <c r="F1884" s="869"/>
      <c r="G1884" s="869" t="s">
        <v>642</v>
      </c>
      <c r="H1884" s="869" t="s">
        <v>10469</v>
      </c>
      <c r="I1884" s="869" t="s">
        <v>3217</v>
      </c>
      <c r="K1884" s="869" t="s">
        <v>265</v>
      </c>
      <c r="L1884" s="869" t="s">
        <v>646</v>
      </c>
      <c r="M1884" s="869" t="s">
        <v>10434</v>
      </c>
    </row>
    <row r="1885" spans="1:13" s="870" customFormat="1">
      <c r="A1885" s="869" t="s">
        <v>647</v>
      </c>
      <c r="B1885" s="869" t="s">
        <v>648</v>
      </c>
      <c r="C1885" s="990" t="s">
        <v>10208</v>
      </c>
      <c r="E1885" s="869" t="s">
        <v>10078</v>
      </c>
      <c r="F1885" s="869"/>
      <c r="G1885" s="869" t="s">
        <v>642</v>
      </c>
      <c r="H1885" s="869" t="s">
        <v>10469</v>
      </c>
      <c r="I1885" s="869" t="s">
        <v>3217</v>
      </c>
      <c r="K1885" s="869" t="s">
        <v>265</v>
      </c>
      <c r="L1885" s="869" t="s">
        <v>646</v>
      </c>
      <c r="M1885" s="869" t="s">
        <v>10434</v>
      </c>
    </row>
    <row r="1886" spans="1:13" s="870" customFormat="1">
      <c r="A1886" s="869" t="s">
        <v>647</v>
      </c>
      <c r="B1886" s="869" t="s">
        <v>648</v>
      </c>
      <c r="C1886" s="990" t="s">
        <v>10208</v>
      </c>
      <c r="E1886" s="869" t="s">
        <v>10079</v>
      </c>
      <c r="F1886" s="869"/>
      <c r="G1886" s="869" t="s">
        <v>642</v>
      </c>
      <c r="H1886" s="869" t="s">
        <v>10469</v>
      </c>
      <c r="I1886" s="869" t="s">
        <v>3217</v>
      </c>
      <c r="K1886" s="869" t="s">
        <v>265</v>
      </c>
      <c r="L1886" s="869" t="s">
        <v>646</v>
      </c>
      <c r="M1886" s="869" t="s">
        <v>10434</v>
      </c>
    </row>
    <row r="1887" spans="1:13" s="866" customFormat="1">
      <c r="A1887" s="865" t="s">
        <v>637</v>
      </c>
      <c r="B1887" s="865" t="s">
        <v>638</v>
      </c>
      <c r="C1887" s="874" t="s">
        <v>10209</v>
      </c>
      <c r="E1887" s="865" t="s">
        <v>10080</v>
      </c>
      <c r="F1887" s="865" t="s">
        <v>10471</v>
      </c>
      <c r="G1887" s="865" t="s">
        <v>642</v>
      </c>
      <c r="H1887" s="865" t="s">
        <v>10470</v>
      </c>
      <c r="I1887" s="865" t="s">
        <v>3217</v>
      </c>
      <c r="K1887" s="865" t="s">
        <v>265</v>
      </c>
      <c r="L1887" s="865" t="s">
        <v>646</v>
      </c>
      <c r="M1887" s="865" t="s">
        <v>10434</v>
      </c>
    </row>
    <row r="1888" spans="1:13" s="870" customFormat="1">
      <c r="A1888" s="869" t="s">
        <v>647</v>
      </c>
      <c r="B1888" s="869" t="s">
        <v>648</v>
      </c>
      <c r="C1888" s="990" t="s">
        <v>10209</v>
      </c>
      <c r="E1888" s="869" t="s">
        <v>10081</v>
      </c>
      <c r="F1888" s="869"/>
      <c r="G1888" s="869" t="s">
        <v>642</v>
      </c>
      <c r="H1888" s="869" t="s">
        <v>10470</v>
      </c>
      <c r="I1888" s="869" t="s">
        <v>3217</v>
      </c>
      <c r="K1888" s="869" t="s">
        <v>265</v>
      </c>
      <c r="L1888" s="869" t="s">
        <v>646</v>
      </c>
      <c r="M1888" s="869" t="s">
        <v>10434</v>
      </c>
    </row>
    <row r="1889" spans="1:13" s="870" customFormat="1">
      <c r="A1889" s="869" t="s">
        <v>647</v>
      </c>
      <c r="B1889" s="869" t="s">
        <v>648</v>
      </c>
      <c r="C1889" s="990" t="s">
        <v>10209</v>
      </c>
      <c r="E1889" s="869" t="s">
        <v>10082</v>
      </c>
      <c r="F1889" s="869"/>
      <c r="G1889" s="869" t="s">
        <v>642</v>
      </c>
      <c r="H1889" s="869" t="s">
        <v>10470</v>
      </c>
      <c r="I1889" s="869" t="s">
        <v>3217</v>
      </c>
      <c r="K1889" s="869" t="s">
        <v>265</v>
      </c>
      <c r="L1889" s="869" t="s">
        <v>646</v>
      </c>
      <c r="M1889" s="869" t="s">
        <v>10434</v>
      </c>
    </row>
    <row r="1890" spans="1:13" s="870" customFormat="1">
      <c r="A1890" s="869" t="s">
        <v>647</v>
      </c>
      <c r="B1890" s="869" t="s">
        <v>648</v>
      </c>
      <c r="C1890" s="990" t="s">
        <v>10209</v>
      </c>
      <c r="E1890" s="869" t="s">
        <v>10083</v>
      </c>
      <c r="F1890" s="869"/>
      <c r="G1890" s="869" t="s">
        <v>642</v>
      </c>
      <c r="H1890" s="869" t="s">
        <v>10470</v>
      </c>
      <c r="I1890" s="869" t="s">
        <v>3217</v>
      </c>
      <c r="K1890" s="869" t="s">
        <v>265</v>
      </c>
      <c r="L1890" s="869" t="s">
        <v>646</v>
      </c>
      <c r="M1890" s="869" t="s">
        <v>10434</v>
      </c>
    </row>
    <row r="1891" spans="1:13" s="870" customFormat="1">
      <c r="A1891" s="869" t="s">
        <v>647</v>
      </c>
      <c r="B1891" s="869" t="s">
        <v>648</v>
      </c>
      <c r="C1891" s="990" t="s">
        <v>10209</v>
      </c>
      <c r="E1891" s="869" t="s">
        <v>10084</v>
      </c>
      <c r="F1891" s="869"/>
      <c r="G1891" s="869" t="s">
        <v>642</v>
      </c>
      <c r="H1891" s="869" t="s">
        <v>10470</v>
      </c>
      <c r="I1891" s="869" t="s">
        <v>3217</v>
      </c>
      <c r="K1891" s="869" t="s">
        <v>265</v>
      </c>
      <c r="L1891" s="869" t="s">
        <v>646</v>
      </c>
      <c r="M1891" s="869" t="s">
        <v>10434</v>
      </c>
    </row>
    <row r="1892" spans="1:13" s="870" customFormat="1">
      <c r="A1892" s="869" t="s">
        <v>647</v>
      </c>
      <c r="B1892" s="869" t="s">
        <v>648</v>
      </c>
      <c r="C1892" s="990" t="s">
        <v>10209</v>
      </c>
      <c r="E1892" s="869" t="s">
        <v>10085</v>
      </c>
      <c r="F1892" s="869"/>
      <c r="G1892" s="869" t="s">
        <v>642</v>
      </c>
      <c r="H1892" s="869" t="s">
        <v>10470</v>
      </c>
      <c r="I1892" s="869" t="s">
        <v>3217</v>
      </c>
      <c r="K1892" s="869" t="s">
        <v>265</v>
      </c>
      <c r="L1892" s="869" t="s">
        <v>646</v>
      </c>
      <c r="M1892" s="869" t="s">
        <v>10434</v>
      </c>
    </row>
    <row r="1893" spans="1:13" s="870" customFormat="1">
      <c r="A1893" s="869" t="s">
        <v>647</v>
      </c>
      <c r="B1893" s="869" t="s">
        <v>648</v>
      </c>
      <c r="C1893" s="990" t="s">
        <v>10209</v>
      </c>
      <c r="E1893" s="869" t="s">
        <v>10086</v>
      </c>
      <c r="F1893" s="869"/>
      <c r="G1893" s="869" t="s">
        <v>642</v>
      </c>
      <c r="H1893" s="869" t="s">
        <v>10470</v>
      </c>
      <c r="I1893" s="869" t="s">
        <v>3217</v>
      </c>
      <c r="K1893" s="869" t="s">
        <v>265</v>
      </c>
      <c r="L1893" s="869" t="s">
        <v>646</v>
      </c>
      <c r="M1893" s="869" t="s">
        <v>10434</v>
      </c>
    </row>
    <row r="1894" spans="1:13" s="870" customFormat="1">
      <c r="A1894" s="869" t="s">
        <v>647</v>
      </c>
      <c r="B1894" s="869" t="s">
        <v>648</v>
      </c>
      <c r="C1894" s="990" t="s">
        <v>10209</v>
      </c>
      <c r="E1894" s="869" t="s">
        <v>10087</v>
      </c>
      <c r="F1894" s="869"/>
      <c r="G1894" s="869" t="s">
        <v>642</v>
      </c>
      <c r="H1894" s="869" t="s">
        <v>10470</v>
      </c>
      <c r="I1894" s="869" t="s">
        <v>3217</v>
      </c>
      <c r="K1894" s="869" t="s">
        <v>265</v>
      </c>
      <c r="L1894" s="869" t="s">
        <v>646</v>
      </c>
      <c r="M1894" s="869" t="s">
        <v>10434</v>
      </c>
    </row>
    <row r="1895" spans="1:13" s="870" customFormat="1">
      <c r="A1895" s="869" t="s">
        <v>647</v>
      </c>
      <c r="B1895" s="869" t="s">
        <v>648</v>
      </c>
      <c r="C1895" s="990" t="s">
        <v>10209</v>
      </c>
      <c r="E1895" s="869" t="s">
        <v>10088</v>
      </c>
      <c r="F1895" s="869"/>
      <c r="G1895" s="869" t="s">
        <v>642</v>
      </c>
      <c r="H1895" s="869" t="s">
        <v>10470</v>
      </c>
      <c r="I1895" s="869" t="s">
        <v>3217</v>
      </c>
      <c r="K1895" s="869" t="s">
        <v>265</v>
      </c>
      <c r="L1895" s="869" t="s">
        <v>646</v>
      </c>
      <c r="M1895" s="869" t="s">
        <v>10434</v>
      </c>
    </row>
    <row r="1896" spans="1:13" s="870" customFormat="1">
      <c r="A1896" s="869" t="s">
        <v>647</v>
      </c>
      <c r="B1896" s="869" t="s">
        <v>648</v>
      </c>
      <c r="C1896" s="990" t="s">
        <v>10209</v>
      </c>
      <c r="E1896" s="869" t="s">
        <v>10089</v>
      </c>
      <c r="F1896" s="869"/>
      <c r="G1896" s="869" t="s">
        <v>642</v>
      </c>
      <c r="H1896" s="869" t="s">
        <v>10470</v>
      </c>
      <c r="I1896" s="869" t="s">
        <v>3217</v>
      </c>
      <c r="K1896" s="869" t="s">
        <v>265</v>
      </c>
      <c r="L1896" s="869" t="s">
        <v>646</v>
      </c>
      <c r="M1896" s="869" t="s">
        <v>10434</v>
      </c>
    </row>
    <row r="1897" spans="1:13" s="870" customFormat="1">
      <c r="A1897" s="869" t="s">
        <v>647</v>
      </c>
      <c r="B1897" s="869" t="s">
        <v>648</v>
      </c>
      <c r="C1897" s="990" t="s">
        <v>10209</v>
      </c>
      <c r="E1897" s="869" t="s">
        <v>10090</v>
      </c>
      <c r="F1897" s="869"/>
      <c r="G1897" s="869" t="s">
        <v>642</v>
      </c>
      <c r="H1897" s="869" t="s">
        <v>10470</v>
      </c>
      <c r="I1897" s="869" t="s">
        <v>3217</v>
      </c>
      <c r="K1897" s="869" t="s">
        <v>265</v>
      </c>
      <c r="L1897" s="869" t="s">
        <v>646</v>
      </c>
      <c r="M1897" s="869" t="s">
        <v>10434</v>
      </c>
    </row>
    <row r="1898" spans="1:13" s="870" customFormat="1">
      <c r="A1898" s="869" t="s">
        <v>647</v>
      </c>
      <c r="B1898" s="869" t="s">
        <v>648</v>
      </c>
      <c r="C1898" s="990" t="s">
        <v>10209</v>
      </c>
      <c r="E1898" s="869" t="s">
        <v>10091</v>
      </c>
      <c r="F1898" s="869"/>
      <c r="G1898" s="869" t="s">
        <v>642</v>
      </c>
      <c r="H1898" s="869" t="s">
        <v>10470</v>
      </c>
      <c r="I1898" s="869" t="s">
        <v>3217</v>
      </c>
      <c r="K1898" s="869" t="s">
        <v>265</v>
      </c>
      <c r="L1898" s="869" t="s">
        <v>646</v>
      </c>
      <c r="M1898" s="869" t="s">
        <v>10434</v>
      </c>
    </row>
    <row r="1899" spans="1:13" s="870" customFormat="1">
      <c r="A1899" s="869" t="s">
        <v>647</v>
      </c>
      <c r="B1899" s="869" t="s">
        <v>648</v>
      </c>
      <c r="C1899" s="990" t="s">
        <v>10209</v>
      </c>
      <c r="E1899" s="869" t="s">
        <v>10092</v>
      </c>
      <c r="F1899" s="869"/>
      <c r="G1899" s="869" t="s">
        <v>642</v>
      </c>
      <c r="H1899" s="869" t="s">
        <v>10470</v>
      </c>
      <c r="I1899" s="869" t="s">
        <v>3217</v>
      </c>
      <c r="K1899" s="869" t="s">
        <v>265</v>
      </c>
      <c r="L1899" s="869" t="s">
        <v>646</v>
      </c>
      <c r="M1899" s="869" t="s">
        <v>10434</v>
      </c>
    </row>
    <row r="1900" spans="1:13" s="866" customFormat="1">
      <c r="A1900" s="865" t="s">
        <v>637</v>
      </c>
      <c r="B1900" s="865" t="s">
        <v>638</v>
      </c>
      <c r="C1900" s="874" t="s">
        <v>10211</v>
      </c>
      <c r="E1900" s="865" t="s">
        <v>10093</v>
      </c>
      <c r="F1900" s="865" t="s">
        <v>10211</v>
      </c>
      <c r="G1900" s="865" t="s">
        <v>642</v>
      </c>
      <c r="H1900" s="865" t="s">
        <v>10472</v>
      </c>
      <c r="I1900" s="865" t="s">
        <v>3217</v>
      </c>
      <c r="K1900" s="865" t="s">
        <v>265</v>
      </c>
      <c r="L1900" s="865" t="s">
        <v>646</v>
      </c>
      <c r="M1900" s="865" t="s">
        <v>10434</v>
      </c>
    </row>
    <row r="1901" spans="1:13" s="870" customFormat="1">
      <c r="A1901" s="869" t="s">
        <v>647</v>
      </c>
      <c r="B1901" s="869" t="s">
        <v>648</v>
      </c>
      <c r="C1901" s="990" t="s">
        <v>10211</v>
      </c>
      <c r="E1901" s="869" t="s">
        <v>10094</v>
      </c>
      <c r="F1901" s="869"/>
      <c r="G1901" s="869" t="s">
        <v>642</v>
      </c>
      <c r="H1901" s="869" t="s">
        <v>10472</v>
      </c>
      <c r="I1901" s="869" t="s">
        <v>3217</v>
      </c>
      <c r="K1901" s="869" t="s">
        <v>265</v>
      </c>
      <c r="L1901" s="869" t="s">
        <v>646</v>
      </c>
      <c r="M1901" s="869" t="s">
        <v>10434</v>
      </c>
    </row>
    <row r="1902" spans="1:13" s="870" customFormat="1">
      <c r="A1902" s="869" t="s">
        <v>647</v>
      </c>
      <c r="B1902" s="869" t="s">
        <v>648</v>
      </c>
      <c r="C1902" s="990" t="s">
        <v>10211</v>
      </c>
      <c r="E1902" s="869" t="s">
        <v>10095</v>
      </c>
      <c r="F1902" s="869"/>
      <c r="G1902" s="869" t="s">
        <v>642</v>
      </c>
      <c r="H1902" s="869" t="s">
        <v>10472</v>
      </c>
      <c r="I1902" s="869" t="s">
        <v>3217</v>
      </c>
      <c r="K1902" s="869" t="s">
        <v>265</v>
      </c>
      <c r="L1902" s="869" t="s">
        <v>646</v>
      </c>
      <c r="M1902" s="869" t="s">
        <v>10434</v>
      </c>
    </row>
    <row r="1903" spans="1:13" s="870" customFormat="1">
      <c r="A1903" s="869" t="s">
        <v>647</v>
      </c>
      <c r="B1903" s="869" t="s">
        <v>648</v>
      </c>
      <c r="C1903" s="990" t="s">
        <v>10211</v>
      </c>
      <c r="E1903" s="869" t="s">
        <v>10096</v>
      </c>
      <c r="F1903" s="869"/>
      <c r="G1903" s="869" t="s">
        <v>642</v>
      </c>
      <c r="H1903" s="869" t="s">
        <v>10472</v>
      </c>
      <c r="I1903" s="869" t="s">
        <v>3217</v>
      </c>
      <c r="K1903" s="869" t="s">
        <v>265</v>
      </c>
      <c r="L1903" s="869" t="s">
        <v>646</v>
      </c>
      <c r="M1903" s="869" t="s">
        <v>10434</v>
      </c>
    </row>
    <row r="1904" spans="1:13" s="870" customFormat="1">
      <c r="A1904" s="869" t="s">
        <v>647</v>
      </c>
      <c r="B1904" s="869" t="s">
        <v>648</v>
      </c>
      <c r="C1904" s="990" t="s">
        <v>10211</v>
      </c>
      <c r="E1904" s="869" t="s">
        <v>10097</v>
      </c>
      <c r="F1904" s="869"/>
      <c r="G1904" s="869" t="s">
        <v>642</v>
      </c>
      <c r="H1904" s="869" t="s">
        <v>10472</v>
      </c>
      <c r="I1904" s="869" t="s">
        <v>3217</v>
      </c>
      <c r="K1904" s="869" t="s">
        <v>265</v>
      </c>
      <c r="L1904" s="869" t="s">
        <v>646</v>
      </c>
      <c r="M1904" s="869" t="s">
        <v>10434</v>
      </c>
    </row>
    <row r="1905" spans="1:13" s="870" customFormat="1">
      <c r="A1905" s="869" t="s">
        <v>647</v>
      </c>
      <c r="B1905" s="869" t="s">
        <v>648</v>
      </c>
      <c r="C1905" s="990" t="s">
        <v>10211</v>
      </c>
      <c r="E1905" s="869" t="s">
        <v>10098</v>
      </c>
      <c r="F1905" s="869"/>
      <c r="G1905" s="869" t="s">
        <v>642</v>
      </c>
      <c r="H1905" s="869" t="s">
        <v>10472</v>
      </c>
      <c r="I1905" s="869" t="s">
        <v>3217</v>
      </c>
      <c r="K1905" s="869" t="s">
        <v>265</v>
      </c>
      <c r="L1905" s="869" t="s">
        <v>646</v>
      </c>
      <c r="M1905" s="869" t="s">
        <v>10434</v>
      </c>
    </row>
    <row r="1906" spans="1:13" s="870" customFormat="1">
      <c r="A1906" s="869" t="s">
        <v>647</v>
      </c>
      <c r="B1906" s="869" t="s">
        <v>648</v>
      </c>
      <c r="C1906" s="990" t="s">
        <v>10211</v>
      </c>
      <c r="E1906" s="869" t="s">
        <v>10099</v>
      </c>
      <c r="F1906" s="869"/>
      <c r="G1906" s="869" t="s">
        <v>642</v>
      </c>
      <c r="H1906" s="869" t="s">
        <v>10472</v>
      </c>
      <c r="I1906" s="869" t="s">
        <v>3217</v>
      </c>
      <c r="K1906" s="869" t="s">
        <v>265</v>
      </c>
      <c r="L1906" s="869" t="s">
        <v>646</v>
      </c>
      <c r="M1906" s="869" t="s">
        <v>10434</v>
      </c>
    </row>
    <row r="1907" spans="1:13" s="870" customFormat="1">
      <c r="A1907" s="869" t="s">
        <v>647</v>
      </c>
      <c r="B1907" s="869" t="s">
        <v>648</v>
      </c>
      <c r="C1907" s="990" t="s">
        <v>10211</v>
      </c>
      <c r="E1907" s="869" t="s">
        <v>10100</v>
      </c>
      <c r="F1907" s="869"/>
      <c r="G1907" s="869" t="s">
        <v>642</v>
      </c>
      <c r="H1907" s="869" t="s">
        <v>10472</v>
      </c>
      <c r="I1907" s="869" t="s">
        <v>3217</v>
      </c>
      <c r="K1907" s="869" t="s">
        <v>265</v>
      </c>
      <c r="L1907" s="869" t="s">
        <v>646</v>
      </c>
      <c r="M1907" s="869" t="s">
        <v>10434</v>
      </c>
    </row>
    <row r="1908" spans="1:13" s="870" customFormat="1">
      <c r="A1908" s="869" t="s">
        <v>647</v>
      </c>
      <c r="B1908" s="869" t="s">
        <v>648</v>
      </c>
      <c r="C1908" s="990" t="s">
        <v>10211</v>
      </c>
      <c r="E1908" s="869" t="s">
        <v>10101</v>
      </c>
      <c r="F1908" s="869"/>
      <c r="G1908" s="869" t="s">
        <v>642</v>
      </c>
      <c r="H1908" s="869" t="s">
        <v>10472</v>
      </c>
      <c r="I1908" s="869" t="s">
        <v>3217</v>
      </c>
      <c r="K1908" s="869" t="s">
        <v>265</v>
      </c>
      <c r="L1908" s="869" t="s">
        <v>646</v>
      </c>
      <c r="M1908" s="869" t="s">
        <v>10434</v>
      </c>
    </row>
    <row r="1909" spans="1:13" s="870" customFormat="1">
      <c r="A1909" s="869" t="s">
        <v>647</v>
      </c>
      <c r="B1909" s="869" t="s">
        <v>648</v>
      </c>
      <c r="C1909" s="990" t="s">
        <v>10211</v>
      </c>
      <c r="E1909" s="869" t="s">
        <v>10102</v>
      </c>
      <c r="F1909" s="869"/>
      <c r="G1909" s="869" t="s">
        <v>642</v>
      </c>
      <c r="H1909" s="869" t="s">
        <v>10472</v>
      </c>
      <c r="I1909" s="869" t="s">
        <v>3217</v>
      </c>
      <c r="K1909" s="869" t="s">
        <v>265</v>
      </c>
      <c r="L1909" s="869" t="s">
        <v>646</v>
      </c>
      <c r="M1909" s="869" t="s">
        <v>10434</v>
      </c>
    </row>
    <row r="1910" spans="1:13" s="870" customFormat="1">
      <c r="A1910" s="869" t="s">
        <v>647</v>
      </c>
      <c r="B1910" s="869" t="s">
        <v>648</v>
      </c>
      <c r="C1910" s="990" t="s">
        <v>10211</v>
      </c>
      <c r="E1910" s="869" t="s">
        <v>10103</v>
      </c>
      <c r="F1910" s="869"/>
      <c r="G1910" s="869" t="s">
        <v>642</v>
      </c>
      <c r="H1910" s="869" t="s">
        <v>10472</v>
      </c>
      <c r="I1910" s="869" t="s">
        <v>3217</v>
      </c>
      <c r="K1910" s="869" t="s">
        <v>265</v>
      </c>
      <c r="L1910" s="869" t="s">
        <v>646</v>
      </c>
      <c r="M1910" s="869" t="s">
        <v>10434</v>
      </c>
    </row>
    <row r="1911" spans="1:13" s="870" customFormat="1">
      <c r="A1911" s="869" t="s">
        <v>647</v>
      </c>
      <c r="B1911" s="869" t="s">
        <v>648</v>
      </c>
      <c r="C1911" s="990" t="s">
        <v>10211</v>
      </c>
      <c r="E1911" s="869" t="s">
        <v>10104</v>
      </c>
      <c r="F1911" s="869"/>
      <c r="G1911" s="869" t="s">
        <v>642</v>
      </c>
      <c r="H1911" s="869" t="s">
        <v>10472</v>
      </c>
      <c r="I1911" s="869" t="s">
        <v>3217</v>
      </c>
      <c r="K1911" s="869" t="s">
        <v>265</v>
      </c>
      <c r="L1911" s="869" t="s">
        <v>646</v>
      </c>
      <c r="M1911" s="869" t="s">
        <v>10434</v>
      </c>
    </row>
    <row r="1912" spans="1:13" s="870" customFormat="1">
      <c r="A1912" s="869" t="s">
        <v>647</v>
      </c>
      <c r="B1912" s="869" t="s">
        <v>648</v>
      </c>
      <c r="C1912" s="990" t="s">
        <v>10211</v>
      </c>
      <c r="E1912" s="869" t="s">
        <v>10105</v>
      </c>
      <c r="F1912" s="869"/>
      <c r="G1912" s="869" t="s">
        <v>642</v>
      </c>
      <c r="H1912" s="869" t="s">
        <v>10472</v>
      </c>
      <c r="I1912" s="869" t="s">
        <v>3217</v>
      </c>
      <c r="K1912" s="869" t="s">
        <v>265</v>
      </c>
      <c r="L1912" s="869" t="s">
        <v>646</v>
      </c>
      <c r="M1912" s="869" t="s">
        <v>10434</v>
      </c>
    </row>
    <row r="1913" spans="1:13" s="866" customFormat="1">
      <c r="A1913" s="865" t="s">
        <v>637</v>
      </c>
      <c r="B1913" s="865" t="s">
        <v>638</v>
      </c>
      <c r="C1913" s="865" t="s">
        <v>10213</v>
      </c>
      <c r="D1913" s="865"/>
      <c r="E1913" s="865" t="s">
        <v>10354</v>
      </c>
      <c r="F1913" s="865" t="s">
        <v>10473</v>
      </c>
      <c r="G1913" s="865" t="s">
        <v>642</v>
      </c>
      <c r="H1913" s="865" t="s">
        <v>10474</v>
      </c>
      <c r="I1913" s="865" t="s">
        <v>3217</v>
      </c>
      <c r="J1913" s="865"/>
      <c r="K1913" s="865" t="s">
        <v>265</v>
      </c>
      <c r="L1913" s="865" t="s">
        <v>646</v>
      </c>
      <c r="M1913" s="865" t="s">
        <v>10434</v>
      </c>
    </row>
    <row r="1914" spans="1:13" s="870" customFormat="1">
      <c r="A1914" s="869" t="s">
        <v>647</v>
      </c>
      <c r="B1914" s="869" t="s">
        <v>648</v>
      </c>
      <c r="C1914" s="990" t="s">
        <v>10213</v>
      </c>
      <c r="E1914" s="872" t="s">
        <v>10355</v>
      </c>
      <c r="F1914" s="869"/>
      <c r="G1914" s="869" t="s">
        <v>642</v>
      </c>
      <c r="H1914" s="869" t="s">
        <v>10474</v>
      </c>
      <c r="I1914" s="869" t="s">
        <v>3217</v>
      </c>
      <c r="K1914" s="869" t="s">
        <v>265</v>
      </c>
      <c r="L1914" s="869" t="s">
        <v>646</v>
      </c>
      <c r="M1914" s="869" t="s">
        <v>10434</v>
      </c>
    </row>
    <row r="1915" spans="1:13" s="870" customFormat="1">
      <c r="A1915" s="869" t="s">
        <v>647</v>
      </c>
      <c r="B1915" s="869" t="s">
        <v>648</v>
      </c>
      <c r="C1915" s="990" t="s">
        <v>10213</v>
      </c>
      <c r="E1915" s="872" t="s">
        <v>10356</v>
      </c>
      <c r="F1915" s="869"/>
      <c r="G1915" s="869" t="s">
        <v>642</v>
      </c>
      <c r="H1915" s="869" t="s">
        <v>10474</v>
      </c>
      <c r="I1915" s="869" t="s">
        <v>3217</v>
      </c>
      <c r="K1915" s="869" t="s">
        <v>265</v>
      </c>
      <c r="L1915" s="869" t="s">
        <v>646</v>
      </c>
      <c r="M1915" s="869" t="s">
        <v>10434</v>
      </c>
    </row>
    <row r="1916" spans="1:13" s="870" customFormat="1">
      <c r="A1916" s="869" t="s">
        <v>647</v>
      </c>
      <c r="B1916" s="869" t="s">
        <v>648</v>
      </c>
      <c r="C1916" s="990" t="s">
        <v>10213</v>
      </c>
      <c r="E1916" s="872" t="s">
        <v>10352</v>
      </c>
      <c r="F1916" s="869"/>
      <c r="G1916" s="869" t="s">
        <v>642</v>
      </c>
      <c r="H1916" s="869" t="s">
        <v>10474</v>
      </c>
      <c r="I1916" s="869" t="s">
        <v>3217</v>
      </c>
      <c r="K1916" s="869" t="s">
        <v>265</v>
      </c>
      <c r="L1916" s="869" t="s">
        <v>646</v>
      </c>
      <c r="M1916" s="869" t="s">
        <v>10434</v>
      </c>
    </row>
    <row r="1917" spans="1:13" s="870" customFormat="1">
      <c r="A1917" s="869" t="s">
        <v>647</v>
      </c>
      <c r="B1917" s="869" t="s">
        <v>648</v>
      </c>
      <c r="C1917" s="990" t="s">
        <v>10213</v>
      </c>
      <c r="E1917" s="872" t="s">
        <v>10357</v>
      </c>
      <c r="F1917" s="869"/>
      <c r="G1917" s="869" t="s">
        <v>642</v>
      </c>
      <c r="H1917" s="869" t="s">
        <v>10474</v>
      </c>
      <c r="I1917" s="869" t="s">
        <v>3217</v>
      </c>
      <c r="K1917" s="869" t="s">
        <v>265</v>
      </c>
      <c r="L1917" s="869" t="s">
        <v>646</v>
      </c>
      <c r="M1917" s="869" t="s">
        <v>10434</v>
      </c>
    </row>
    <row r="1918" spans="1:13" s="870" customFormat="1">
      <c r="A1918" s="869" t="s">
        <v>647</v>
      </c>
      <c r="B1918" s="869" t="s">
        <v>648</v>
      </c>
      <c r="C1918" s="990" t="s">
        <v>10213</v>
      </c>
      <c r="E1918" s="872" t="s">
        <v>10358</v>
      </c>
      <c r="F1918" s="869"/>
      <c r="G1918" s="869" t="s">
        <v>642</v>
      </c>
      <c r="H1918" s="869" t="s">
        <v>10474</v>
      </c>
      <c r="I1918" s="869" t="s">
        <v>3217</v>
      </c>
      <c r="K1918" s="869" t="s">
        <v>265</v>
      </c>
      <c r="L1918" s="869" t="s">
        <v>646</v>
      </c>
      <c r="M1918" s="869" t="s">
        <v>10434</v>
      </c>
    </row>
    <row r="1919" spans="1:13" s="870" customFormat="1">
      <c r="A1919" s="869" t="s">
        <v>647</v>
      </c>
      <c r="B1919" s="869" t="s">
        <v>648</v>
      </c>
      <c r="C1919" s="990" t="s">
        <v>10213</v>
      </c>
      <c r="E1919" s="872" t="s">
        <v>10359</v>
      </c>
      <c r="F1919" s="869"/>
      <c r="G1919" s="869" t="s">
        <v>642</v>
      </c>
      <c r="H1919" s="869" t="s">
        <v>10474</v>
      </c>
      <c r="I1919" s="869" t="s">
        <v>3217</v>
      </c>
      <c r="K1919" s="869" t="s">
        <v>265</v>
      </c>
      <c r="L1919" s="869" t="s">
        <v>646</v>
      </c>
      <c r="M1919" s="869" t="s">
        <v>10434</v>
      </c>
    </row>
    <row r="1920" spans="1:13" s="870" customFormat="1">
      <c r="A1920" s="869" t="s">
        <v>647</v>
      </c>
      <c r="B1920" s="869" t="s">
        <v>648</v>
      </c>
      <c r="C1920" s="990" t="s">
        <v>10213</v>
      </c>
      <c r="E1920" s="872" t="s">
        <v>10360</v>
      </c>
      <c r="F1920" s="869"/>
      <c r="G1920" s="869" t="s">
        <v>642</v>
      </c>
      <c r="H1920" s="869" t="s">
        <v>10474</v>
      </c>
      <c r="I1920" s="869" t="s">
        <v>3217</v>
      </c>
      <c r="K1920" s="869" t="s">
        <v>265</v>
      </c>
      <c r="L1920" s="869" t="s">
        <v>646</v>
      </c>
      <c r="M1920" s="869" t="s">
        <v>10434</v>
      </c>
    </row>
    <row r="1921" spans="1:13" s="870" customFormat="1">
      <c r="A1921" s="869" t="s">
        <v>647</v>
      </c>
      <c r="B1921" s="869" t="s">
        <v>648</v>
      </c>
      <c r="C1921" s="990" t="s">
        <v>10213</v>
      </c>
      <c r="E1921" s="872" t="s">
        <v>10361</v>
      </c>
      <c r="F1921" s="869"/>
      <c r="G1921" s="869" t="s">
        <v>642</v>
      </c>
      <c r="H1921" s="869" t="s">
        <v>10474</v>
      </c>
      <c r="I1921" s="869" t="s">
        <v>3217</v>
      </c>
      <c r="K1921" s="869" t="s">
        <v>265</v>
      </c>
      <c r="L1921" s="869" t="s">
        <v>646</v>
      </c>
      <c r="M1921" s="869" t="s">
        <v>10434</v>
      </c>
    </row>
    <row r="1922" spans="1:13" s="870" customFormat="1">
      <c r="A1922" s="869" t="s">
        <v>647</v>
      </c>
      <c r="B1922" s="869" t="s">
        <v>648</v>
      </c>
      <c r="C1922" s="990" t="s">
        <v>10213</v>
      </c>
      <c r="E1922" s="872" t="s">
        <v>10362</v>
      </c>
      <c r="F1922" s="869"/>
      <c r="G1922" s="869" t="s">
        <v>642</v>
      </c>
      <c r="H1922" s="869" t="s">
        <v>10474</v>
      </c>
      <c r="I1922" s="869" t="s">
        <v>3217</v>
      </c>
      <c r="K1922" s="869" t="s">
        <v>265</v>
      </c>
      <c r="L1922" s="869" t="s">
        <v>646</v>
      </c>
      <c r="M1922" s="869" t="s">
        <v>10434</v>
      </c>
    </row>
    <row r="1923" spans="1:13" s="870" customFormat="1">
      <c r="A1923" s="869" t="s">
        <v>647</v>
      </c>
      <c r="B1923" s="869" t="s">
        <v>648</v>
      </c>
      <c r="C1923" s="990" t="s">
        <v>10213</v>
      </c>
      <c r="E1923" s="872" t="s">
        <v>10353</v>
      </c>
      <c r="F1923" s="869"/>
      <c r="G1923" s="869" t="s">
        <v>642</v>
      </c>
      <c r="H1923" s="869" t="s">
        <v>10474</v>
      </c>
      <c r="I1923" s="869" t="s">
        <v>3217</v>
      </c>
      <c r="K1923" s="869" t="s">
        <v>265</v>
      </c>
      <c r="L1923" s="869" t="s">
        <v>646</v>
      </c>
      <c r="M1923" s="869" t="s">
        <v>10434</v>
      </c>
    </row>
    <row r="1924" spans="1:13" s="870" customFormat="1">
      <c r="A1924" s="869" t="s">
        <v>647</v>
      </c>
      <c r="B1924" s="869" t="s">
        <v>648</v>
      </c>
      <c r="C1924" s="990" t="s">
        <v>10213</v>
      </c>
      <c r="E1924" s="872" t="s">
        <v>10363</v>
      </c>
      <c r="F1924" s="869"/>
      <c r="G1924" s="869" t="s">
        <v>642</v>
      </c>
      <c r="H1924" s="869" t="s">
        <v>10474</v>
      </c>
      <c r="I1924" s="869" t="s">
        <v>3217</v>
      </c>
      <c r="K1924" s="869" t="s">
        <v>265</v>
      </c>
      <c r="L1924" s="869" t="s">
        <v>646</v>
      </c>
      <c r="M1924" s="869" t="s">
        <v>10434</v>
      </c>
    </row>
    <row r="1925" spans="1:13" s="870" customFormat="1">
      <c r="A1925" s="869" t="s">
        <v>647</v>
      </c>
      <c r="B1925" s="869" t="s">
        <v>648</v>
      </c>
      <c r="C1925" s="990" t="s">
        <v>10213</v>
      </c>
      <c r="E1925" s="873" t="s">
        <v>10364</v>
      </c>
      <c r="F1925" s="869"/>
      <c r="G1925" s="869" t="s">
        <v>642</v>
      </c>
      <c r="H1925" s="869" t="s">
        <v>10474</v>
      </c>
      <c r="I1925" s="869" t="s">
        <v>3217</v>
      </c>
      <c r="K1925" s="869" t="s">
        <v>265</v>
      </c>
      <c r="L1925" s="869" t="s">
        <v>646</v>
      </c>
      <c r="M1925" s="869" t="s">
        <v>10434</v>
      </c>
    </row>
    <row r="1926" spans="1:13" s="866" customFormat="1">
      <c r="A1926" s="865" t="s">
        <v>637</v>
      </c>
      <c r="B1926" s="865" t="s">
        <v>638</v>
      </c>
      <c r="C1926" s="874" t="s">
        <v>9891</v>
      </c>
      <c r="E1926" s="865" t="s">
        <v>10106</v>
      </c>
      <c r="F1926" s="865" t="s">
        <v>10476</v>
      </c>
      <c r="G1926" s="865" t="s">
        <v>642</v>
      </c>
      <c r="H1926" s="865" t="s">
        <v>10475</v>
      </c>
      <c r="I1926" s="865" t="s">
        <v>3217</v>
      </c>
      <c r="K1926" s="865" t="s">
        <v>265</v>
      </c>
      <c r="L1926" s="865" t="s">
        <v>646</v>
      </c>
      <c r="M1926" s="865" t="s">
        <v>10434</v>
      </c>
    </row>
    <row r="1927" spans="1:13" s="870" customFormat="1">
      <c r="A1927" s="869" t="s">
        <v>647</v>
      </c>
      <c r="B1927" s="869" t="s">
        <v>648</v>
      </c>
      <c r="C1927" s="990" t="s">
        <v>9891</v>
      </c>
      <c r="E1927" s="869" t="s">
        <v>10117</v>
      </c>
      <c r="F1927" s="869"/>
      <c r="G1927" s="869" t="s">
        <v>642</v>
      </c>
      <c r="H1927" s="869" t="s">
        <v>10475</v>
      </c>
      <c r="I1927" s="869" t="s">
        <v>3217</v>
      </c>
      <c r="K1927" s="869" t="s">
        <v>265</v>
      </c>
      <c r="L1927" s="869" t="s">
        <v>646</v>
      </c>
      <c r="M1927" s="869" t="s">
        <v>10434</v>
      </c>
    </row>
    <row r="1928" spans="1:13" s="870" customFormat="1">
      <c r="A1928" s="869" t="s">
        <v>647</v>
      </c>
      <c r="B1928" s="869" t="s">
        <v>648</v>
      </c>
      <c r="C1928" s="990" t="s">
        <v>9891</v>
      </c>
      <c r="E1928" s="869" t="s">
        <v>10118</v>
      </c>
      <c r="F1928" s="869"/>
      <c r="G1928" s="869" t="s">
        <v>642</v>
      </c>
      <c r="H1928" s="869" t="s">
        <v>10475</v>
      </c>
      <c r="I1928" s="869" t="s">
        <v>3217</v>
      </c>
      <c r="K1928" s="869" t="s">
        <v>265</v>
      </c>
      <c r="L1928" s="869" t="s">
        <v>646</v>
      </c>
      <c r="M1928" s="869" t="s">
        <v>10434</v>
      </c>
    </row>
    <row r="1929" spans="1:13" s="870" customFormat="1">
      <c r="A1929" s="869" t="s">
        <v>647</v>
      </c>
      <c r="B1929" s="869" t="s">
        <v>648</v>
      </c>
      <c r="C1929" s="990" t="s">
        <v>9891</v>
      </c>
      <c r="E1929" s="869" t="s">
        <v>10107</v>
      </c>
      <c r="F1929" s="869"/>
      <c r="G1929" s="869" t="s">
        <v>642</v>
      </c>
      <c r="H1929" s="869" t="s">
        <v>10475</v>
      </c>
      <c r="I1929" s="869" t="s">
        <v>3217</v>
      </c>
      <c r="K1929" s="869" t="s">
        <v>265</v>
      </c>
      <c r="L1929" s="869" t="s">
        <v>646</v>
      </c>
      <c r="M1929" s="869" t="s">
        <v>10434</v>
      </c>
    </row>
    <row r="1930" spans="1:13" s="870" customFormat="1">
      <c r="A1930" s="869" t="s">
        <v>647</v>
      </c>
      <c r="B1930" s="869" t="s">
        <v>648</v>
      </c>
      <c r="C1930" s="990" t="s">
        <v>9891</v>
      </c>
      <c r="E1930" s="869" t="s">
        <v>10108</v>
      </c>
      <c r="F1930" s="869"/>
      <c r="G1930" s="869" t="s">
        <v>642</v>
      </c>
      <c r="H1930" s="869" t="s">
        <v>10475</v>
      </c>
      <c r="I1930" s="869" t="s">
        <v>3217</v>
      </c>
      <c r="K1930" s="869" t="s">
        <v>265</v>
      </c>
      <c r="L1930" s="869" t="s">
        <v>646</v>
      </c>
      <c r="M1930" s="869" t="s">
        <v>10434</v>
      </c>
    </row>
    <row r="1931" spans="1:13" s="870" customFormat="1">
      <c r="A1931" s="869" t="s">
        <v>647</v>
      </c>
      <c r="B1931" s="869" t="s">
        <v>648</v>
      </c>
      <c r="C1931" s="990" t="s">
        <v>9891</v>
      </c>
      <c r="E1931" s="869" t="s">
        <v>10109</v>
      </c>
      <c r="F1931" s="869"/>
      <c r="G1931" s="869" t="s">
        <v>642</v>
      </c>
      <c r="H1931" s="869" t="s">
        <v>10475</v>
      </c>
      <c r="I1931" s="869" t="s">
        <v>3217</v>
      </c>
      <c r="K1931" s="869" t="s">
        <v>265</v>
      </c>
      <c r="L1931" s="869" t="s">
        <v>646</v>
      </c>
      <c r="M1931" s="869" t="s">
        <v>10434</v>
      </c>
    </row>
    <row r="1932" spans="1:13" s="870" customFormat="1">
      <c r="A1932" s="869" t="s">
        <v>647</v>
      </c>
      <c r="B1932" s="869" t="s">
        <v>648</v>
      </c>
      <c r="C1932" s="990" t="s">
        <v>9891</v>
      </c>
      <c r="E1932" s="869" t="s">
        <v>10110</v>
      </c>
      <c r="F1932" s="869"/>
      <c r="G1932" s="869" t="s">
        <v>642</v>
      </c>
      <c r="H1932" s="869" t="s">
        <v>10475</v>
      </c>
      <c r="I1932" s="869" t="s">
        <v>3217</v>
      </c>
      <c r="K1932" s="869" t="s">
        <v>265</v>
      </c>
      <c r="L1932" s="869" t="s">
        <v>646</v>
      </c>
      <c r="M1932" s="869" t="s">
        <v>10434</v>
      </c>
    </row>
    <row r="1933" spans="1:13" s="870" customFormat="1">
      <c r="A1933" s="869" t="s">
        <v>647</v>
      </c>
      <c r="B1933" s="869" t="s">
        <v>648</v>
      </c>
      <c r="C1933" s="990" t="s">
        <v>9891</v>
      </c>
      <c r="E1933" s="869" t="s">
        <v>10111</v>
      </c>
      <c r="F1933" s="869"/>
      <c r="G1933" s="869" t="s">
        <v>642</v>
      </c>
      <c r="H1933" s="869" t="s">
        <v>10475</v>
      </c>
      <c r="I1933" s="869" t="s">
        <v>3217</v>
      </c>
      <c r="K1933" s="869" t="s">
        <v>265</v>
      </c>
      <c r="L1933" s="869" t="s">
        <v>646</v>
      </c>
      <c r="M1933" s="869" t="s">
        <v>10434</v>
      </c>
    </row>
    <row r="1934" spans="1:13" s="870" customFormat="1">
      <c r="A1934" s="869" t="s">
        <v>647</v>
      </c>
      <c r="B1934" s="869" t="s">
        <v>648</v>
      </c>
      <c r="C1934" s="990" t="s">
        <v>9891</v>
      </c>
      <c r="E1934" s="869" t="s">
        <v>10112</v>
      </c>
      <c r="F1934" s="869"/>
      <c r="G1934" s="869" t="s">
        <v>642</v>
      </c>
      <c r="H1934" s="869" t="s">
        <v>10475</v>
      </c>
      <c r="I1934" s="869" t="s">
        <v>3217</v>
      </c>
      <c r="K1934" s="869" t="s">
        <v>265</v>
      </c>
      <c r="L1934" s="869" t="s">
        <v>646</v>
      </c>
      <c r="M1934" s="869" t="s">
        <v>10434</v>
      </c>
    </row>
    <row r="1935" spans="1:13" s="870" customFormat="1">
      <c r="A1935" s="869" t="s">
        <v>647</v>
      </c>
      <c r="B1935" s="869" t="s">
        <v>648</v>
      </c>
      <c r="C1935" s="990" t="s">
        <v>9891</v>
      </c>
      <c r="E1935" s="869" t="s">
        <v>10113</v>
      </c>
      <c r="F1935" s="869"/>
      <c r="G1935" s="869" t="s">
        <v>642</v>
      </c>
      <c r="H1935" s="869" t="s">
        <v>10475</v>
      </c>
      <c r="I1935" s="869" t="s">
        <v>3217</v>
      </c>
      <c r="K1935" s="869" t="s">
        <v>265</v>
      </c>
      <c r="L1935" s="869" t="s">
        <v>646</v>
      </c>
      <c r="M1935" s="869" t="s">
        <v>10434</v>
      </c>
    </row>
    <row r="1936" spans="1:13" s="870" customFormat="1">
      <c r="A1936" s="869" t="s">
        <v>647</v>
      </c>
      <c r="B1936" s="869" t="s">
        <v>648</v>
      </c>
      <c r="C1936" s="990" t="s">
        <v>9891</v>
      </c>
      <c r="E1936" s="869" t="s">
        <v>10114</v>
      </c>
      <c r="F1936" s="869"/>
      <c r="G1936" s="869" t="s">
        <v>642</v>
      </c>
      <c r="H1936" s="869" t="s">
        <v>10475</v>
      </c>
      <c r="I1936" s="869" t="s">
        <v>3217</v>
      </c>
      <c r="K1936" s="869" t="s">
        <v>265</v>
      </c>
      <c r="L1936" s="869" t="s">
        <v>646</v>
      </c>
      <c r="M1936" s="869" t="s">
        <v>10434</v>
      </c>
    </row>
    <row r="1937" spans="1:13" s="870" customFormat="1">
      <c r="A1937" s="869" t="s">
        <v>647</v>
      </c>
      <c r="B1937" s="869" t="s">
        <v>648</v>
      </c>
      <c r="C1937" s="990" t="s">
        <v>9891</v>
      </c>
      <c r="E1937" s="869" t="s">
        <v>10115</v>
      </c>
      <c r="F1937" s="869"/>
      <c r="G1937" s="869" t="s">
        <v>642</v>
      </c>
      <c r="H1937" s="869" t="s">
        <v>10475</v>
      </c>
      <c r="I1937" s="869" t="s">
        <v>3217</v>
      </c>
      <c r="K1937" s="869" t="s">
        <v>265</v>
      </c>
      <c r="L1937" s="869" t="s">
        <v>646</v>
      </c>
      <c r="M1937" s="869" t="s">
        <v>10434</v>
      </c>
    </row>
    <row r="1938" spans="1:13" s="870" customFormat="1">
      <c r="A1938" s="869" t="s">
        <v>647</v>
      </c>
      <c r="B1938" s="869" t="s">
        <v>648</v>
      </c>
      <c r="C1938" s="990" t="s">
        <v>9891</v>
      </c>
      <c r="E1938" s="869" t="s">
        <v>10116</v>
      </c>
      <c r="F1938" s="869"/>
      <c r="G1938" s="869" t="s">
        <v>642</v>
      </c>
      <c r="H1938" s="869" t="s">
        <v>10475</v>
      </c>
      <c r="I1938" s="869" t="s">
        <v>3217</v>
      </c>
      <c r="K1938" s="869" t="s">
        <v>265</v>
      </c>
      <c r="L1938" s="869" t="s">
        <v>646</v>
      </c>
      <c r="M1938" s="869" t="s">
        <v>10434</v>
      </c>
    </row>
    <row r="1939" spans="1:13" s="866" customFormat="1">
      <c r="A1939" s="865" t="s">
        <v>637</v>
      </c>
      <c r="B1939" s="865" t="s">
        <v>638</v>
      </c>
      <c r="C1939" s="874" t="s">
        <v>9893</v>
      </c>
      <c r="E1939" s="865" t="s">
        <v>10119</v>
      </c>
      <c r="F1939" s="865" t="s">
        <v>10477</v>
      </c>
      <c r="G1939" s="865" t="s">
        <v>642</v>
      </c>
      <c r="H1939" s="865" t="s">
        <v>10478</v>
      </c>
      <c r="I1939" s="865" t="s">
        <v>3217</v>
      </c>
      <c r="K1939" s="865" t="s">
        <v>265</v>
      </c>
      <c r="L1939" s="865" t="s">
        <v>646</v>
      </c>
      <c r="M1939" s="865" t="s">
        <v>10434</v>
      </c>
    </row>
    <row r="1940" spans="1:13" s="870" customFormat="1">
      <c r="A1940" s="869" t="s">
        <v>647</v>
      </c>
      <c r="B1940" s="869" t="s">
        <v>648</v>
      </c>
      <c r="C1940" s="990" t="s">
        <v>9893</v>
      </c>
      <c r="E1940" s="869" t="s">
        <v>10120</v>
      </c>
      <c r="F1940" s="869"/>
      <c r="G1940" s="869" t="s">
        <v>642</v>
      </c>
      <c r="H1940" s="869" t="s">
        <v>10478</v>
      </c>
      <c r="I1940" s="869" t="s">
        <v>3217</v>
      </c>
      <c r="K1940" s="869" t="s">
        <v>265</v>
      </c>
      <c r="L1940" s="869" t="s">
        <v>646</v>
      </c>
      <c r="M1940" s="869" t="s">
        <v>10434</v>
      </c>
    </row>
    <row r="1941" spans="1:13" s="870" customFormat="1">
      <c r="A1941" s="869" t="s">
        <v>647</v>
      </c>
      <c r="B1941" s="869" t="s">
        <v>648</v>
      </c>
      <c r="C1941" s="990" t="s">
        <v>9893</v>
      </c>
      <c r="E1941" s="869" t="s">
        <v>10121</v>
      </c>
      <c r="F1941" s="869"/>
      <c r="G1941" s="869" t="s">
        <v>642</v>
      </c>
      <c r="H1941" s="869" t="s">
        <v>10478</v>
      </c>
      <c r="I1941" s="869" t="s">
        <v>3217</v>
      </c>
      <c r="K1941" s="869" t="s">
        <v>265</v>
      </c>
      <c r="L1941" s="869" t="s">
        <v>646</v>
      </c>
      <c r="M1941" s="869" t="s">
        <v>10434</v>
      </c>
    </row>
    <row r="1942" spans="1:13" s="870" customFormat="1">
      <c r="A1942" s="869" t="s">
        <v>647</v>
      </c>
      <c r="B1942" s="869" t="s">
        <v>648</v>
      </c>
      <c r="C1942" s="990" t="s">
        <v>9893</v>
      </c>
      <c r="E1942" s="869" t="s">
        <v>10122</v>
      </c>
      <c r="F1942" s="869"/>
      <c r="G1942" s="869" t="s">
        <v>642</v>
      </c>
      <c r="H1942" s="869" t="s">
        <v>10478</v>
      </c>
      <c r="I1942" s="869" t="s">
        <v>3217</v>
      </c>
      <c r="K1942" s="869" t="s">
        <v>265</v>
      </c>
      <c r="L1942" s="869" t="s">
        <v>646</v>
      </c>
      <c r="M1942" s="869" t="s">
        <v>10434</v>
      </c>
    </row>
    <row r="1943" spans="1:13" s="870" customFormat="1">
      <c r="A1943" s="869" t="s">
        <v>647</v>
      </c>
      <c r="B1943" s="869" t="s">
        <v>648</v>
      </c>
      <c r="C1943" s="990" t="s">
        <v>9893</v>
      </c>
      <c r="E1943" s="869" t="s">
        <v>10123</v>
      </c>
      <c r="F1943" s="869"/>
      <c r="G1943" s="869" t="s">
        <v>642</v>
      </c>
      <c r="H1943" s="869" t="s">
        <v>10478</v>
      </c>
      <c r="I1943" s="869" t="s">
        <v>3217</v>
      </c>
      <c r="K1943" s="869" t="s">
        <v>265</v>
      </c>
      <c r="L1943" s="869" t="s">
        <v>646</v>
      </c>
      <c r="M1943" s="869" t="s">
        <v>10434</v>
      </c>
    </row>
    <row r="1944" spans="1:13" s="870" customFormat="1">
      <c r="A1944" s="869" t="s">
        <v>647</v>
      </c>
      <c r="B1944" s="869" t="s">
        <v>648</v>
      </c>
      <c r="C1944" s="990" t="s">
        <v>9893</v>
      </c>
      <c r="E1944" s="869" t="s">
        <v>10124</v>
      </c>
      <c r="F1944" s="869"/>
      <c r="G1944" s="869" t="s">
        <v>642</v>
      </c>
      <c r="H1944" s="869" t="s">
        <v>10478</v>
      </c>
      <c r="I1944" s="869" t="s">
        <v>3217</v>
      </c>
      <c r="K1944" s="869" t="s">
        <v>265</v>
      </c>
      <c r="L1944" s="869" t="s">
        <v>646</v>
      </c>
      <c r="M1944" s="869" t="s">
        <v>10434</v>
      </c>
    </row>
    <row r="1945" spans="1:13" s="870" customFormat="1">
      <c r="A1945" s="869" t="s">
        <v>647</v>
      </c>
      <c r="B1945" s="869" t="s">
        <v>648</v>
      </c>
      <c r="C1945" s="990" t="s">
        <v>9893</v>
      </c>
      <c r="E1945" s="869" t="s">
        <v>10125</v>
      </c>
      <c r="F1945" s="869"/>
      <c r="G1945" s="869" t="s">
        <v>642</v>
      </c>
      <c r="H1945" s="869" t="s">
        <v>10478</v>
      </c>
      <c r="I1945" s="869" t="s">
        <v>3217</v>
      </c>
      <c r="K1945" s="869" t="s">
        <v>265</v>
      </c>
      <c r="L1945" s="869" t="s">
        <v>646</v>
      </c>
      <c r="M1945" s="869" t="s">
        <v>10434</v>
      </c>
    </row>
    <row r="1946" spans="1:13" s="870" customFormat="1">
      <c r="A1946" s="869" t="s">
        <v>647</v>
      </c>
      <c r="B1946" s="869" t="s">
        <v>648</v>
      </c>
      <c r="C1946" s="990" t="s">
        <v>9893</v>
      </c>
      <c r="E1946" s="869" t="s">
        <v>10126</v>
      </c>
      <c r="F1946" s="869"/>
      <c r="G1946" s="869" t="s">
        <v>642</v>
      </c>
      <c r="H1946" s="869" t="s">
        <v>10478</v>
      </c>
      <c r="I1946" s="869" t="s">
        <v>3217</v>
      </c>
      <c r="K1946" s="869" t="s">
        <v>265</v>
      </c>
      <c r="L1946" s="869" t="s">
        <v>646</v>
      </c>
      <c r="M1946" s="869" t="s">
        <v>10434</v>
      </c>
    </row>
    <row r="1947" spans="1:13" s="870" customFormat="1">
      <c r="A1947" s="869" t="s">
        <v>647</v>
      </c>
      <c r="B1947" s="869" t="s">
        <v>648</v>
      </c>
      <c r="C1947" s="990" t="s">
        <v>9893</v>
      </c>
      <c r="E1947" s="869" t="s">
        <v>10127</v>
      </c>
      <c r="F1947" s="869"/>
      <c r="G1947" s="869" t="s">
        <v>642</v>
      </c>
      <c r="H1947" s="869" t="s">
        <v>10478</v>
      </c>
      <c r="I1947" s="869" t="s">
        <v>3217</v>
      </c>
      <c r="K1947" s="869" t="s">
        <v>265</v>
      </c>
      <c r="L1947" s="869" t="s">
        <v>646</v>
      </c>
      <c r="M1947" s="869" t="s">
        <v>10434</v>
      </c>
    </row>
    <row r="1948" spans="1:13" s="870" customFormat="1">
      <c r="A1948" s="869" t="s">
        <v>647</v>
      </c>
      <c r="B1948" s="869" t="s">
        <v>648</v>
      </c>
      <c r="C1948" s="990" t="s">
        <v>9893</v>
      </c>
      <c r="E1948" s="869" t="s">
        <v>10128</v>
      </c>
      <c r="F1948" s="869"/>
      <c r="G1948" s="869" t="s">
        <v>642</v>
      </c>
      <c r="H1948" s="869" t="s">
        <v>10478</v>
      </c>
      <c r="I1948" s="869" t="s">
        <v>3217</v>
      </c>
      <c r="K1948" s="869" t="s">
        <v>265</v>
      </c>
      <c r="L1948" s="869" t="s">
        <v>646</v>
      </c>
      <c r="M1948" s="869" t="s">
        <v>10434</v>
      </c>
    </row>
    <row r="1949" spans="1:13" s="870" customFormat="1">
      <c r="A1949" s="869" t="s">
        <v>647</v>
      </c>
      <c r="B1949" s="869" t="s">
        <v>648</v>
      </c>
      <c r="C1949" s="990" t="s">
        <v>9893</v>
      </c>
      <c r="E1949" s="869" t="s">
        <v>10129</v>
      </c>
      <c r="F1949" s="869"/>
      <c r="G1949" s="869" t="s">
        <v>642</v>
      </c>
      <c r="H1949" s="869" t="s">
        <v>10478</v>
      </c>
      <c r="I1949" s="869" t="s">
        <v>3217</v>
      </c>
      <c r="K1949" s="869" t="s">
        <v>265</v>
      </c>
      <c r="L1949" s="869" t="s">
        <v>646</v>
      </c>
      <c r="M1949" s="869" t="s">
        <v>10434</v>
      </c>
    </row>
    <row r="1950" spans="1:13" s="870" customFormat="1">
      <c r="A1950" s="869" t="s">
        <v>647</v>
      </c>
      <c r="B1950" s="869" t="s">
        <v>648</v>
      </c>
      <c r="C1950" s="990" t="s">
        <v>9893</v>
      </c>
      <c r="E1950" s="869" t="s">
        <v>10130</v>
      </c>
      <c r="F1950" s="869"/>
      <c r="G1950" s="869" t="s">
        <v>642</v>
      </c>
      <c r="H1950" s="869" t="s">
        <v>10478</v>
      </c>
      <c r="I1950" s="869" t="s">
        <v>3217</v>
      </c>
      <c r="K1950" s="869" t="s">
        <v>265</v>
      </c>
      <c r="L1950" s="869" t="s">
        <v>646</v>
      </c>
      <c r="M1950" s="869" t="s">
        <v>10434</v>
      </c>
    </row>
    <row r="1951" spans="1:13" s="870" customFormat="1">
      <c r="A1951" s="869" t="s">
        <v>647</v>
      </c>
      <c r="B1951" s="869" t="s">
        <v>648</v>
      </c>
      <c r="C1951" s="990" t="s">
        <v>9893</v>
      </c>
      <c r="E1951" s="869" t="s">
        <v>10131</v>
      </c>
      <c r="F1951" s="869"/>
      <c r="G1951" s="869" t="s">
        <v>642</v>
      </c>
      <c r="H1951" s="869" t="s">
        <v>10478</v>
      </c>
      <c r="I1951" s="869" t="s">
        <v>3217</v>
      </c>
      <c r="K1951" s="869" t="s">
        <v>265</v>
      </c>
      <c r="L1951" s="869" t="s">
        <v>646</v>
      </c>
      <c r="M1951" s="869" t="s">
        <v>10434</v>
      </c>
    </row>
    <row r="1952" spans="1:13" s="859" customFormat="1">
      <c r="A1952" s="991" t="s">
        <v>637</v>
      </c>
      <c r="B1952" s="992" t="s">
        <v>638</v>
      </c>
      <c r="C1952" s="992" t="s">
        <v>370</v>
      </c>
      <c r="D1952" s="992" t="s">
        <v>762</v>
      </c>
      <c r="E1952" s="993" t="s">
        <v>2836</v>
      </c>
      <c r="F1952" s="992" t="s">
        <v>2837</v>
      </c>
      <c r="G1952" s="993" t="s">
        <v>2838</v>
      </c>
      <c r="H1952" s="993" t="str">
        <f>E1952 &amp; "__c"</f>
        <v>DF_TotalCostCHUnits_FLD__c</v>
      </c>
      <c r="I1952" s="993" t="s">
        <v>682</v>
      </c>
      <c r="J1952" s="992" t="s">
        <v>645</v>
      </c>
      <c r="K1952" s="992" t="s">
        <v>31</v>
      </c>
      <c r="M1952" s="528" t="str">
        <f t="shared" si="28"/>
        <v/>
      </c>
    </row>
    <row r="1953" spans="1:13">
      <c r="A1953" s="994" t="s">
        <v>647</v>
      </c>
      <c r="B1953" s="465" t="s">
        <v>648</v>
      </c>
      <c r="C1953" s="465" t="s">
        <v>370</v>
      </c>
      <c r="D1953" s="465"/>
      <c r="E1953" s="995" t="s">
        <v>2839</v>
      </c>
      <c r="F1953" s="995"/>
      <c r="G1953" s="995" t="s">
        <v>2838</v>
      </c>
      <c r="H1953" s="995" t="s">
        <v>2840</v>
      </c>
      <c r="I1953" s="995"/>
      <c r="J1953" s="465"/>
      <c r="K1953" s="464" t="s">
        <v>31</v>
      </c>
      <c r="M1953" s="526" t="str">
        <f t="shared" si="28"/>
        <v/>
      </c>
    </row>
    <row r="1954" spans="1:13">
      <c r="A1954" s="994" t="s">
        <v>647</v>
      </c>
      <c r="B1954" s="465" t="s">
        <v>648</v>
      </c>
      <c r="C1954" s="465" t="s">
        <v>370</v>
      </c>
      <c r="D1954" s="465"/>
      <c r="E1954" s="995" t="s">
        <v>2841</v>
      </c>
      <c r="F1954" s="995"/>
      <c r="G1954" s="995" t="s">
        <v>2838</v>
      </c>
      <c r="H1954" s="995" t="s">
        <v>2840</v>
      </c>
      <c r="I1954" s="995"/>
      <c r="J1954" s="465"/>
      <c r="K1954" s="464" t="s">
        <v>31</v>
      </c>
      <c r="M1954" s="528" t="str">
        <f t="shared" si="28"/>
        <v/>
      </c>
    </row>
    <row r="1955" spans="1:13">
      <c r="A1955" s="994" t="s">
        <v>647</v>
      </c>
      <c r="B1955" s="465" t="s">
        <v>648</v>
      </c>
      <c r="C1955" s="465" t="s">
        <v>370</v>
      </c>
      <c r="D1955" s="465"/>
      <c r="E1955" s="995" t="s">
        <v>2842</v>
      </c>
      <c r="F1955" s="995"/>
      <c r="G1955" s="995" t="s">
        <v>2838</v>
      </c>
      <c r="H1955" s="995" t="s">
        <v>2840</v>
      </c>
      <c r="I1955" s="995"/>
      <c r="J1955" s="465"/>
      <c r="K1955" s="464" t="s">
        <v>31</v>
      </c>
      <c r="M1955" s="528" t="str">
        <f t="shared" si="28"/>
        <v/>
      </c>
    </row>
    <row r="1956" spans="1:13">
      <c r="A1956" s="994" t="s">
        <v>647</v>
      </c>
      <c r="B1956" s="465" t="s">
        <v>648</v>
      </c>
      <c r="C1956" s="465" t="s">
        <v>370</v>
      </c>
      <c r="D1956" s="465"/>
      <c r="E1956" s="995" t="s">
        <v>2843</v>
      </c>
      <c r="F1956" s="995"/>
      <c r="G1956" s="995" t="s">
        <v>2838</v>
      </c>
      <c r="H1956" s="995" t="s">
        <v>2840</v>
      </c>
      <c r="I1956" s="995"/>
      <c r="J1956" s="465"/>
      <c r="K1956" s="464" t="s">
        <v>31</v>
      </c>
      <c r="M1956" s="528" t="str">
        <f t="shared" si="28"/>
        <v/>
      </c>
    </row>
    <row r="1957" spans="1:13">
      <c r="A1957" s="994" t="s">
        <v>647</v>
      </c>
      <c r="B1957" s="465" t="s">
        <v>648</v>
      </c>
      <c r="C1957" s="465" t="s">
        <v>370</v>
      </c>
      <c r="D1957" s="465"/>
      <c r="E1957" s="995" t="s">
        <v>2844</v>
      </c>
      <c r="F1957" s="995"/>
      <c r="G1957" s="995" t="s">
        <v>2838</v>
      </c>
      <c r="H1957" s="995" t="s">
        <v>2840</v>
      </c>
      <c r="I1957" s="995"/>
      <c r="J1957" s="465"/>
      <c r="K1957" s="464" t="s">
        <v>31</v>
      </c>
      <c r="M1957" s="528" t="str">
        <f t="shared" si="28"/>
        <v/>
      </c>
    </row>
    <row r="1958" spans="1:13">
      <c r="A1958" s="994" t="s">
        <v>647</v>
      </c>
      <c r="B1958" s="465" t="s">
        <v>648</v>
      </c>
      <c r="C1958" s="465" t="s">
        <v>370</v>
      </c>
      <c r="D1958" s="465"/>
      <c r="E1958" s="995" t="s">
        <v>2845</v>
      </c>
      <c r="F1958" s="995"/>
      <c r="G1958" s="995" t="s">
        <v>2838</v>
      </c>
      <c r="H1958" s="995" t="s">
        <v>2840</v>
      </c>
      <c r="I1958" s="995"/>
      <c r="J1958" s="465"/>
      <c r="K1958" s="464" t="s">
        <v>31</v>
      </c>
      <c r="M1958" s="528" t="str">
        <f t="shared" si="28"/>
        <v/>
      </c>
    </row>
    <row r="1959" spans="1:13">
      <c r="A1959" s="994" t="s">
        <v>647</v>
      </c>
      <c r="B1959" s="465" t="s">
        <v>648</v>
      </c>
      <c r="C1959" s="465" t="s">
        <v>370</v>
      </c>
      <c r="D1959" s="465"/>
      <c r="E1959" s="995" t="s">
        <v>2846</v>
      </c>
      <c r="F1959" s="995"/>
      <c r="G1959" s="995" t="s">
        <v>2838</v>
      </c>
      <c r="H1959" s="995" t="s">
        <v>2840</v>
      </c>
      <c r="I1959" s="995"/>
      <c r="J1959" s="465"/>
      <c r="K1959" s="464" t="s">
        <v>31</v>
      </c>
      <c r="M1959" s="528" t="str">
        <f t="shared" si="28"/>
        <v/>
      </c>
    </row>
    <row r="1960" spans="1:13">
      <c r="A1960" s="994" t="s">
        <v>647</v>
      </c>
      <c r="B1960" s="465" t="s">
        <v>648</v>
      </c>
      <c r="C1960" s="465" t="s">
        <v>370</v>
      </c>
      <c r="D1960" s="465"/>
      <c r="E1960" s="995" t="s">
        <v>2847</v>
      </c>
      <c r="F1960" s="995"/>
      <c r="G1960" s="995" t="s">
        <v>2838</v>
      </c>
      <c r="H1960" s="995" t="s">
        <v>2840</v>
      </c>
      <c r="I1960" s="995"/>
      <c r="J1960" s="465"/>
      <c r="K1960" s="464" t="s">
        <v>31</v>
      </c>
      <c r="M1960" s="528" t="str">
        <f t="shared" si="28"/>
        <v/>
      </c>
    </row>
    <row r="1961" spans="1:13">
      <c r="A1961" s="994" t="s">
        <v>647</v>
      </c>
      <c r="B1961" s="465" t="s">
        <v>648</v>
      </c>
      <c r="C1961" s="465" t="s">
        <v>370</v>
      </c>
      <c r="D1961" s="465"/>
      <c r="E1961" s="995" t="s">
        <v>2848</v>
      </c>
      <c r="F1961" s="995"/>
      <c r="G1961" s="995" t="s">
        <v>2838</v>
      </c>
      <c r="H1961" s="995" t="s">
        <v>2840</v>
      </c>
      <c r="I1961" s="995"/>
      <c r="J1961" s="465"/>
      <c r="K1961" s="464" t="s">
        <v>31</v>
      </c>
      <c r="M1961" s="528" t="str">
        <f t="shared" si="28"/>
        <v/>
      </c>
    </row>
    <row r="1962" spans="1:13">
      <c r="A1962" s="994" t="s">
        <v>647</v>
      </c>
      <c r="B1962" s="465" t="s">
        <v>648</v>
      </c>
      <c r="C1962" s="465" t="s">
        <v>370</v>
      </c>
      <c r="D1962" s="465"/>
      <c r="E1962" s="995" t="s">
        <v>2849</v>
      </c>
      <c r="F1962" s="995"/>
      <c r="G1962" s="995" t="s">
        <v>2838</v>
      </c>
      <c r="H1962" s="995" t="s">
        <v>2840</v>
      </c>
      <c r="I1962" s="995"/>
      <c r="J1962" s="465"/>
      <c r="K1962" s="464" t="s">
        <v>31</v>
      </c>
      <c r="M1962" s="528" t="str">
        <f t="shared" si="28"/>
        <v/>
      </c>
    </row>
    <row r="1963" spans="1:13">
      <c r="A1963" s="994" t="s">
        <v>647</v>
      </c>
      <c r="B1963" s="465" t="s">
        <v>648</v>
      </c>
      <c r="C1963" s="465" t="s">
        <v>370</v>
      </c>
      <c r="D1963" s="465"/>
      <c r="E1963" s="995" t="s">
        <v>2850</v>
      </c>
      <c r="F1963" s="995"/>
      <c r="G1963" s="995" t="s">
        <v>2838</v>
      </c>
      <c r="H1963" s="995" t="s">
        <v>2840</v>
      </c>
      <c r="I1963" s="995"/>
      <c r="J1963" s="465"/>
      <c r="K1963" s="464" t="s">
        <v>31</v>
      </c>
      <c r="M1963" s="524" t="str">
        <f t="shared" si="28"/>
        <v/>
      </c>
    </row>
    <row r="1964" spans="1:13" s="859" customFormat="1">
      <c r="A1964" s="991" t="s">
        <v>637</v>
      </c>
      <c r="B1964" s="992" t="s">
        <v>638</v>
      </c>
      <c r="C1964" s="992" t="s">
        <v>2851</v>
      </c>
      <c r="D1964" s="992" t="s">
        <v>778</v>
      </c>
      <c r="E1964" s="993" t="s">
        <v>2852</v>
      </c>
      <c r="F1964" s="992" t="s">
        <v>2853</v>
      </c>
      <c r="G1964" s="993" t="s">
        <v>2838</v>
      </c>
      <c r="H1964" s="993" t="str">
        <f>E1964 &amp; "__c"</f>
        <v>DF_CHSalesProceeds_FLD__c</v>
      </c>
      <c r="I1964" s="993" t="s">
        <v>682</v>
      </c>
      <c r="J1964" s="992" t="s">
        <v>645</v>
      </c>
      <c r="K1964" s="992" t="s">
        <v>31</v>
      </c>
      <c r="M1964" s="528" t="str">
        <f t="shared" si="28"/>
        <v/>
      </c>
    </row>
    <row r="1965" spans="1:13">
      <c r="A1965" s="994" t="s">
        <v>647</v>
      </c>
      <c r="B1965" s="465" t="s">
        <v>648</v>
      </c>
      <c r="C1965" s="465" t="s">
        <v>2851</v>
      </c>
      <c r="D1965" s="465"/>
      <c r="E1965" s="995" t="s">
        <v>2854</v>
      </c>
      <c r="F1965" s="995"/>
      <c r="G1965" s="995" t="s">
        <v>2838</v>
      </c>
      <c r="H1965" s="995" t="s">
        <v>2855</v>
      </c>
      <c r="I1965" s="995"/>
      <c r="J1965" s="465"/>
      <c r="K1965" s="464" t="s">
        <v>31</v>
      </c>
      <c r="M1965" s="526" t="str">
        <f t="shared" si="28"/>
        <v/>
      </c>
    </row>
    <row r="1966" spans="1:13">
      <c r="A1966" s="994" t="s">
        <v>647</v>
      </c>
      <c r="B1966" s="465" t="s">
        <v>648</v>
      </c>
      <c r="C1966" s="465" t="s">
        <v>2851</v>
      </c>
      <c r="D1966" s="465"/>
      <c r="E1966" s="995" t="s">
        <v>2856</v>
      </c>
      <c r="F1966" s="995"/>
      <c r="G1966" s="995" t="s">
        <v>2838</v>
      </c>
      <c r="H1966" s="995" t="s">
        <v>2855</v>
      </c>
      <c r="I1966" s="995"/>
      <c r="J1966" s="465"/>
      <c r="K1966" s="464" t="s">
        <v>31</v>
      </c>
      <c r="M1966" s="528" t="str">
        <f t="shared" si="28"/>
        <v/>
      </c>
    </row>
    <row r="1967" spans="1:13">
      <c r="A1967" s="994" t="s">
        <v>647</v>
      </c>
      <c r="B1967" s="465" t="s">
        <v>648</v>
      </c>
      <c r="C1967" s="465" t="s">
        <v>2851</v>
      </c>
      <c r="D1967" s="465"/>
      <c r="E1967" s="995" t="s">
        <v>2857</v>
      </c>
      <c r="F1967" s="995"/>
      <c r="G1967" s="995" t="s">
        <v>2838</v>
      </c>
      <c r="H1967" s="995" t="s">
        <v>2855</v>
      </c>
      <c r="I1967" s="995"/>
      <c r="J1967" s="465"/>
      <c r="K1967" s="464" t="s">
        <v>31</v>
      </c>
      <c r="M1967" s="528" t="str">
        <f t="shared" si="28"/>
        <v/>
      </c>
    </row>
    <row r="1968" spans="1:13">
      <c r="A1968" s="994" t="s">
        <v>647</v>
      </c>
      <c r="B1968" s="465" t="s">
        <v>648</v>
      </c>
      <c r="C1968" s="465" t="s">
        <v>2851</v>
      </c>
      <c r="D1968" s="465"/>
      <c r="E1968" s="995" t="s">
        <v>2858</v>
      </c>
      <c r="F1968" s="995"/>
      <c r="G1968" s="995" t="s">
        <v>2838</v>
      </c>
      <c r="H1968" s="995" t="s">
        <v>2855</v>
      </c>
      <c r="I1968" s="995"/>
      <c r="J1968" s="465"/>
      <c r="K1968" s="464" t="s">
        <v>31</v>
      </c>
      <c r="M1968" s="528" t="str">
        <f t="shared" si="28"/>
        <v/>
      </c>
    </row>
    <row r="1969" spans="1:13">
      <c r="A1969" s="994" t="s">
        <v>647</v>
      </c>
      <c r="B1969" s="465" t="s">
        <v>648</v>
      </c>
      <c r="C1969" s="465" t="s">
        <v>2851</v>
      </c>
      <c r="D1969" s="465"/>
      <c r="E1969" s="995" t="s">
        <v>2859</v>
      </c>
      <c r="F1969" s="995"/>
      <c r="G1969" s="995" t="s">
        <v>2838</v>
      </c>
      <c r="H1969" s="995" t="s">
        <v>2855</v>
      </c>
      <c r="I1969" s="995"/>
      <c r="J1969" s="465"/>
      <c r="K1969" s="464" t="s">
        <v>31</v>
      </c>
      <c r="M1969" s="528" t="str">
        <f t="shared" si="28"/>
        <v/>
      </c>
    </row>
    <row r="1970" spans="1:13">
      <c r="A1970" s="994" t="s">
        <v>647</v>
      </c>
      <c r="B1970" s="465" t="s">
        <v>648</v>
      </c>
      <c r="C1970" s="465" t="s">
        <v>2851</v>
      </c>
      <c r="D1970" s="465"/>
      <c r="E1970" s="995" t="s">
        <v>2860</v>
      </c>
      <c r="F1970" s="995"/>
      <c r="G1970" s="995" t="s">
        <v>2838</v>
      </c>
      <c r="H1970" s="995" t="s">
        <v>2855</v>
      </c>
      <c r="I1970" s="995"/>
      <c r="J1970" s="465"/>
      <c r="K1970" s="464" t="s">
        <v>31</v>
      </c>
      <c r="M1970" s="528" t="str">
        <f t="shared" si="28"/>
        <v/>
      </c>
    </row>
    <row r="1971" spans="1:13">
      <c r="A1971" s="994" t="s">
        <v>647</v>
      </c>
      <c r="B1971" s="465" t="s">
        <v>648</v>
      </c>
      <c r="C1971" s="465" t="s">
        <v>2851</v>
      </c>
      <c r="D1971" s="465"/>
      <c r="E1971" s="995" t="s">
        <v>2861</v>
      </c>
      <c r="F1971" s="995"/>
      <c r="G1971" s="995" t="s">
        <v>2838</v>
      </c>
      <c r="H1971" s="995" t="s">
        <v>2855</v>
      </c>
      <c r="I1971" s="995"/>
      <c r="J1971" s="465"/>
      <c r="K1971" s="464" t="s">
        <v>31</v>
      </c>
      <c r="M1971" s="528" t="str">
        <f t="shared" si="28"/>
        <v/>
      </c>
    </row>
    <row r="1972" spans="1:13">
      <c r="A1972" s="994" t="s">
        <v>647</v>
      </c>
      <c r="B1972" s="465" t="s">
        <v>648</v>
      </c>
      <c r="C1972" s="465" t="s">
        <v>2851</v>
      </c>
      <c r="D1972" s="465"/>
      <c r="E1972" s="995" t="s">
        <v>2862</v>
      </c>
      <c r="F1972" s="995"/>
      <c r="G1972" s="995" t="s">
        <v>2838</v>
      </c>
      <c r="H1972" s="995" t="s">
        <v>2855</v>
      </c>
      <c r="I1972" s="995"/>
      <c r="J1972" s="465"/>
      <c r="K1972" s="464" t="s">
        <v>31</v>
      </c>
      <c r="M1972" s="528" t="str">
        <f t="shared" si="28"/>
        <v/>
      </c>
    </row>
    <row r="1973" spans="1:13">
      <c r="A1973" s="994" t="s">
        <v>647</v>
      </c>
      <c r="B1973" s="465" t="s">
        <v>648</v>
      </c>
      <c r="C1973" s="465" t="s">
        <v>2851</v>
      </c>
      <c r="D1973" s="465"/>
      <c r="E1973" s="995" t="s">
        <v>2863</v>
      </c>
      <c r="F1973" s="995"/>
      <c r="G1973" s="995" t="s">
        <v>2838</v>
      </c>
      <c r="H1973" s="995" t="s">
        <v>2855</v>
      </c>
      <c r="I1973" s="995"/>
      <c r="J1973" s="465"/>
      <c r="K1973" s="464" t="s">
        <v>31</v>
      </c>
      <c r="M1973" s="528" t="str">
        <f t="shared" si="28"/>
        <v/>
      </c>
    </row>
    <row r="1974" spans="1:13">
      <c r="A1974" s="994" t="s">
        <v>647</v>
      </c>
      <c r="B1974" s="465" t="s">
        <v>648</v>
      </c>
      <c r="C1974" s="465" t="s">
        <v>2851</v>
      </c>
      <c r="D1974" s="465"/>
      <c r="E1974" s="995" t="s">
        <v>2864</v>
      </c>
      <c r="F1974" s="995"/>
      <c r="G1974" s="995" t="s">
        <v>2838</v>
      </c>
      <c r="H1974" s="995" t="s">
        <v>2855</v>
      </c>
      <c r="I1974" s="995"/>
      <c r="J1974" s="465"/>
      <c r="K1974" s="464" t="s">
        <v>31</v>
      </c>
      <c r="M1974" s="528" t="str">
        <f t="shared" si="28"/>
        <v/>
      </c>
    </row>
    <row r="1975" spans="1:13">
      <c r="A1975" s="996" t="s">
        <v>647</v>
      </c>
      <c r="B1975" s="466" t="s">
        <v>648</v>
      </c>
      <c r="C1975" s="466" t="s">
        <v>2851</v>
      </c>
      <c r="D1975" s="466"/>
      <c r="E1975" s="467" t="s">
        <v>2865</v>
      </c>
      <c r="F1975" s="467"/>
      <c r="G1975" s="467" t="s">
        <v>2838</v>
      </c>
      <c r="H1975" s="467" t="s">
        <v>2855</v>
      </c>
      <c r="I1975" s="467"/>
      <c r="J1975" s="466"/>
      <c r="K1975" s="468" t="s">
        <v>31</v>
      </c>
      <c r="M1975" s="528" t="str">
        <f t="shared" si="28"/>
        <v/>
      </c>
    </row>
    <row r="1976" spans="1:13">
      <c r="A1976" s="997" t="s">
        <v>637</v>
      </c>
      <c r="B1976" s="464" t="s">
        <v>638</v>
      </c>
      <c r="C1976" s="464" t="s">
        <v>588</v>
      </c>
      <c r="D1976" s="464" t="s">
        <v>811</v>
      </c>
      <c r="E1976" s="998" t="s">
        <v>2866</v>
      </c>
      <c r="F1976" s="464" t="s">
        <v>10430</v>
      </c>
      <c r="G1976" s="998" t="s">
        <v>2838</v>
      </c>
      <c r="H1976" s="998" t="str">
        <f>E1976 &amp; "__c"</f>
        <v>DF_NumCHUntisDev_FLD__c</v>
      </c>
      <c r="I1976" s="998" t="s">
        <v>3294</v>
      </c>
      <c r="J1976" s="464" t="s">
        <v>645</v>
      </c>
      <c r="K1976" s="464" t="s">
        <v>31</v>
      </c>
      <c r="M1976" s="528" t="s">
        <v>10424</v>
      </c>
    </row>
    <row r="1977" spans="1:13">
      <c r="A1977" s="994" t="s">
        <v>647</v>
      </c>
      <c r="B1977" s="465" t="s">
        <v>648</v>
      </c>
      <c r="C1977" s="465" t="s">
        <v>588</v>
      </c>
      <c r="D1977" s="465"/>
      <c r="E1977" s="995" t="s">
        <v>2868</v>
      </c>
      <c r="F1977" s="995"/>
      <c r="G1977" s="995" t="s">
        <v>2838</v>
      </c>
      <c r="H1977" s="995" t="s">
        <v>2869</v>
      </c>
      <c r="I1977" s="995"/>
      <c r="J1977" s="465"/>
      <c r="K1977" s="464" t="s">
        <v>31</v>
      </c>
      <c r="M1977" s="528" t="str">
        <f t="shared" si="28"/>
        <v/>
      </c>
    </row>
    <row r="1978" spans="1:13">
      <c r="A1978" s="994" t="s">
        <v>647</v>
      </c>
      <c r="B1978" s="465" t="s">
        <v>648</v>
      </c>
      <c r="C1978" s="465" t="s">
        <v>588</v>
      </c>
      <c r="D1978" s="465"/>
      <c r="E1978" s="995" t="s">
        <v>2870</v>
      </c>
      <c r="F1978" s="995"/>
      <c r="G1978" s="995" t="s">
        <v>2838</v>
      </c>
      <c r="H1978" s="995" t="s">
        <v>2869</v>
      </c>
      <c r="I1978" s="995"/>
      <c r="J1978" s="465"/>
      <c r="K1978" s="464" t="s">
        <v>31</v>
      </c>
      <c r="M1978" s="528" t="str">
        <f t="shared" si="28"/>
        <v/>
      </c>
    </row>
    <row r="1979" spans="1:13">
      <c r="A1979" s="994" t="s">
        <v>647</v>
      </c>
      <c r="B1979" s="465" t="s">
        <v>648</v>
      </c>
      <c r="C1979" s="465" t="s">
        <v>588</v>
      </c>
      <c r="D1979" s="465"/>
      <c r="E1979" s="995" t="s">
        <v>2871</v>
      </c>
      <c r="F1979" s="995"/>
      <c r="G1979" s="995" t="s">
        <v>2838</v>
      </c>
      <c r="H1979" s="995" t="s">
        <v>2869</v>
      </c>
      <c r="I1979" s="995"/>
      <c r="J1979" s="465"/>
      <c r="K1979" s="464" t="s">
        <v>31</v>
      </c>
      <c r="M1979" s="528" t="str">
        <f t="shared" si="28"/>
        <v/>
      </c>
    </row>
    <row r="1980" spans="1:13">
      <c r="A1980" s="994" t="s">
        <v>647</v>
      </c>
      <c r="B1980" s="465" t="s">
        <v>648</v>
      </c>
      <c r="C1980" s="465" t="s">
        <v>588</v>
      </c>
      <c r="D1980" s="465"/>
      <c r="E1980" s="995" t="s">
        <v>2872</v>
      </c>
      <c r="F1980" s="995"/>
      <c r="G1980" s="995" t="s">
        <v>2838</v>
      </c>
      <c r="H1980" s="995" t="s">
        <v>2869</v>
      </c>
      <c r="I1980" s="995"/>
      <c r="J1980" s="465"/>
      <c r="K1980" s="464" t="s">
        <v>31</v>
      </c>
      <c r="M1980" s="528" t="str">
        <f t="shared" si="28"/>
        <v/>
      </c>
    </row>
    <row r="1981" spans="1:13">
      <c r="A1981" s="994" t="s">
        <v>647</v>
      </c>
      <c r="B1981" s="465" t="s">
        <v>648</v>
      </c>
      <c r="C1981" s="465" t="s">
        <v>588</v>
      </c>
      <c r="D1981" s="465"/>
      <c r="E1981" s="995" t="s">
        <v>2873</v>
      </c>
      <c r="F1981" s="995"/>
      <c r="G1981" s="995" t="s">
        <v>2838</v>
      </c>
      <c r="H1981" s="995" t="s">
        <v>2869</v>
      </c>
      <c r="I1981" s="995"/>
      <c r="J1981" s="465"/>
      <c r="K1981" s="464" t="s">
        <v>31</v>
      </c>
      <c r="M1981" s="528" t="str">
        <f t="shared" si="28"/>
        <v/>
      </c>
    </row>
    <row r="1982" spans="1:13">
      <c r="A1982" s="994" t="s">
        <v>647</v>
      </c>
      <c r="B1982" s="465" t="s">
        <v>648</v>
      </c>
      <c r="C1982" s="465" t="s">
        <v>588</v>
      </c>
      <c r="D1982" s="465"/>
      <c r="E1982" s="995" t="s">
        <v>2874</v>
      </c>
      <c r="F1982" s="995"/>
      <c r="G1982" s="995" t="s">
        <v>2838</v>
      </c>
      <c r="H1982" s="995" t="s">
        <v>2869</v>
      </c>
      <c r="I1982" s="995"/>
      <c r="J1982" s="465"/>
      <c r="K1982" s="464" t="s">
        <v>31</v>
      </c>
      <c r="M1982" s="528" t="str">
        <f t="shared" si="28"/>
        <v/>
      </c>
    </row>
    <row r="1983" spans="1:13">
      <c r="A1983" s="994" t="s">
        <v>647</v>
      </c>
      <c r="B1983" s="465" t="s">
        <v>648</v>
      </c>
      <c r="C1983" s="465" t="s">
        <v>588</v>
      </c>
      <c r="D1983" s="465"/>
      <c r="E1983" s="995" t="s">
        <v>2875</v>
      </c>
      <c r="F1983" s="995"/>
      <c r="G1983" s="995" t="s">
        <v>2838</v>
      </c>
      <c r="H1983" s="995" t="s">
        <v>2869</v>
      </c>
      <c r="I1983" s="995"/>
      <c r="J1983" s="465"/>
      <c r="K1983" s="464" t="s">
        <v>31</v>
      </c>
      <c r="M1983" s="528" t="str">
        <f t="shared" si="28"/>
        <v/>
      </c>
    </row>
    <row r="1984" spans="1:13">
      <c r="A1984" s="994" t="s">
        <v>647</v>
      </c>
      <c r="B1984" s="465" t="s">
        <v>648</v>
      </c>
      <c r="C1984" s="465" t="s">
        <v>588</v>
      </c>
      <c r="D1984" s="465"/>
      <c r="E1984" s="995" t="s">
        <v>2876</v>
      </c>
      <c r="F1984" s="995"/>
      <c r="G1984" s="995" t="s">
        <v>2838</v>
      </c>
      <c r="H1984" s="995" t="s">
        <v>2869</v>
      </c>
      <c r="I1984" s="995"/>
      <c r="J1984" s="465"/>
      <c r="K1984" s="464" t="s">
        <v>31</v>
      </c>
      <c r="M1984" s="528" t="str">
        <f t="shared" si="28"/>
        <v/>
      </c>
    </row>
    <row r="1985" spans="1:13">
      <c r="A1985" s="994" t="s">
        <v>647</v>
      </c>
      <c r="B1985" s="465" t="s">
        <v>648</v>
      </c>
      <c r="C1985" s="465" t="s">
        <v>588</v>
      </c>
      <c r="D1985" s="465"/>
      <c r="E1985" s="995" t="s">
        <v>2877</v>
      </c>
      <c r="F1985" s="995"/>
      <c r="G1985" s="995" t="s">
        <v>2838</v>
      </c>
      <c r="H1985" s="995" t="s">
        <v>2869</v>
      </c>
      <c r="I1985" s="995"/>
      <c r="J1985" s="465"/>
      <c r="K1985" s="464" t="s">
        <v>31</v>
      </c>
      <c r="M1985" s="528" t="str">
        <f t="shared" si="28"/>
        <v/>
      </c>
    </row>
    <row r="1986" spans="1:13">
      <c r="A1986" s="994" t="s">
        <v>647</v>
      </c>
      <c r="B1986" s="465" t="s">
        <v>648</v>
      </c>
      <c r="C1986" s="465" t="s">
        <v>588</v>
      </c>
      <c r="D1986" s="465"/>
      <c r="E1986" s="995" t="s">
        <v>2878</v>
      </c>
      <c r="F1986" s="995"/>
      <c r="G1986" s="995" t="s">
        <v>2838</v>
      </c>
      <c r="H1986" s="995" t="s">
        <v>2869</v>
      </c>
      <c r="I1986" s="995"/>
      <c r="J1986" s="465"/>
      <c r="K1986" s="464" t="s">
        <v>31</v>
      </c>
      <c r="M1986" s="528" t="str">
        <f t="shared" si="28"/>
        <v/>
      </c>
    </row>
    <row r="1987" spans="1:13">
      <c r="A1987" s="996" t="s">
        <v>647</v>
      </c>
      <c r="B1987" s="466" t="s">
        <v>648</v>
      </c>
      <c r="C1987" s="466" t="s">
        <v>588</v>
      </c>
      <c r="D1987" s="466"/>
      <c r="E1987" s="467" t="s">
        <v>2879</v>
      </c>
      <c r="F1987" s="467"/>
      <c r="G1987" s="467" t="s">
        <v>2838</v>
      </c>
      <c r="H1987" s="467" t="s">
        <v>2869</v>
      </c>
      <c r="I1987" s="467"/>
      <c r="J1987" s="466"/>
      <c r="K1987" s="468" t="s">
        <v>31</v>
      </c>
      <c r="M1987" s="528" t="str">
        <f t="shared" si="28"/>
        <v/>
      </c>
    </row>
    <row r="1988" spans="1:13">
      <c r="A1988" s="997" t="s">
        <v>637</v>
      </c>
      <c r="B1988" s="464" t="s">
        <v>638</v>
      </c>
      <c r="C1988" s="464" t="s">
        <v>9916</v>
      </c>
      <c r="D1988" s="464" t="s">
        <v>844</v>
      </c>
      <c r="E1988" s="998" t="s">
        <v>2894</v>
      </c>
      <c r="F1988" s="464" t="s">
        <v>10431</v>
      </c>
      <c r="G1988" s="998" t="s">
        <v>2838</v>
      </c>
      <c r="H1988" s="998" t="str">
        <f>E1988 &amp; "__c"</f>
        <v>DF_GovCapFundCH_FLD__c</v>
      </c>
      <c r="I1988" s="998" t="s">
        <v>682</v>
      </c>
      <c r="J1988" s="464" t="s">
        <v>645</v>
      </c>
      <c r="K1988" s="464" t="s">
        <v>31</v>
      </c>
      <c r="L1988" s="998" t="s">
        <v>10066</v>
      </c>
      <c r="M1988" s="528" t="s">
        <v>10424</v>
      </c>
    </row>
    <row r="1989" spans="1:13">
      <c r="A1989" s="994" t="s">
        <v>647</v>
      </c>
      <c r="B1989" s="465" t="s">
        <v>648</v>
      </c>
      <c r="C1989" s="464" t="s">
        <v>9916</v>
      </c>
      <c r="D1989" s="465"/>
      <c r="E1989" s="995" t="s">
        <v>2895</v>
      </c>
      <c r="F1989" s="995"/>
      <c r="G1989" s="995" t="s">
        <v>2838</v>
      </c>
      <c r="H1989" s="995" t="s">
        <v>2896</v>
      </c>
      <c r="I1989" s="995"/>
      <c r="J1989" s="465"/>
      <c r="K1989" s="464" t="s">
        <v>31</v>
      </c>
      <c r="M1989" s="528" t="str">
        <f t="shared" ref="M1989:M2052" si="29">IF(RIGHT(TEXT(E1989,""),4)="ACT1","Remove","")</f>
        <v/>
      </c>
    </row>
    <row r="1990" spans="1:13">
      <c r="A1990" s="994" t="s">
        <v>647</v>
      </c>
      <c r="B1990" s="465" t="s">
        <v>648</v>
      </c>
      <c r="C1990" s="464" t="s">
        <v>9916</v>
      </c>
      <c r="D1990" s="465"/>
      <c r="E1990" s="995" t="s">
        <v>2897</v>
      </c>
      <c r="F1990" s="995"/>
      <c r="G1990" s="995" t="s">
        <v>2838</v>
      </c>
      <c r="H1990" s="995" t="s">
        <v>2896</v>
      </c>
      <c r="I1990" s="995"/>
      <c r="J1990" s="465"/>
      <c r="K1990" s="464" t="s">
        <v>31</v>
      </c>
      <c r="M1990" s="528" t="str">
        <f t="shared" si="29"/>
        <v/>
      </c>
    </row>
    <row r="1991" spans="1:13">
      <c r="A1991" s="994" t="s">
        <v>647</v>
      </c>
      <c r="B1991" s="465" t="s">
        <v>648</v>
      </c>
      <c r="C1991" s="464" t="s">
        <v>9916</v>
      </c>
      <c r="D1991" s="465"/>
      <c r="E1991" s="995" t="s">
        <v>2898</v>
      </c>
      <c r="F1991" s="995"/>
      <c r="G1991" s="995" t="s">
        <v>2838</v>
      </c>
      <c r="H1991" s="995" t="s">
        <v>2896</v>
      </c>
      <c r="I1991" s="995"/>
      <c r="J1991" s="465"/>
      <c r="K1991" s="464" t="s">
        <v>31</v>
      </c>
      <c r="M1991" s="528" t="str">
        <f t="shared" si="29"/>
        <v/>
      </c>
    </row>
    <row r="1992" spans="1:13">
      <c r="A1992" s="994" t="s">
        <v>647</v>
      </c>
      <c r="B1992" s="465" t="s">
        <v>648</v>
      </c>
      <c r="C1992" s="464" t="s">
        <v>9916</v>
      </c>
      <c r="D1992" s="465"/>
      <c r="E1992" s="995" t="s">
        <v>2899</v>
      </c>
      <c r="F1992" s="995"/>
      <c r="G1992" s="995" t="s">
        <v>2838</v>
      </c>
      <c r="H1992" s="995" t="s">
        <v>2896</v>
      </c>
      <c r="I1992" s="995"/>
      <c r="J1992" s="465"/>
      <c r="K1992" s="464" t="s">
        <v>31</v>
      </c>
      <c r="M1992" s="528" t="str">
        <f t="shared" si="29"/>
        <v/>
      </c>
    </row>
    <row r="1993" spans="1:13">
      <c r="A1993" s="994" t="s">
        <v>647</v>
      </c>
      <c r="B1993" s="465" t="s">
        <v>648</v>
      </c>
      <c r="C1993" s="464" t="s">
        <v>9916</v>
      </c>
      <c r="D1993" s="465"/>
      <c r="E1993" s="995" t="s">
        <v>2900</v>
      </c>
      <c r="F1993" s="995"/>
      <c r="G1993" s="995" t="s">
        <v>2838</v>
      </c>
      <c r="H1993" s="995" t="s">
        <v>2896</v>
      </c>
      <c r="I1993" s="995"/>
      <c r="J1993" s="465"/>
      <c r="K1993" s="464" t="s">
        <v>31</v>
      </c>
      <c r="M1993" s="528" t="str">
        <f t="shared" si="29"/>
        <v/>
      </c>
    </row>
    <row r="1994" spans="1:13">
      <c r="A1994" s="994" t="s">
        <v>647</v>
      </c>
      <c r="B1994" s="465" t="s">
        <v>648</v>
      </c>
      <c r="C1994" s="464" t="s">
        <v>9916</v>
      </c>
      <c r="D1994" s="465"/>
      <c r="E1994" s="995" t="s">
        <v>2901</v>
      </c>
      <c r="F1994" s="995"/>
      <c r="G1994" s="995" t="s">
        <v>2838</v>
      </c>
      <c r="H1994" s="995" t="s">
        <v>2896</v>
      </c>
      <c r="I1994" s="995"/>
      <c r="J1994" s="465"/>
      <c r="K1994" s="464" t="s">
        <v>31</v>
      </c>
      <c r="M1994" s="528" t="str">
        <f t="shared" si="29"/>
        <v/>
      </c>
    </row>
    <row r="1995" spans="1:13">
      <c r="A1995" s="994" t="s">
        <v>647</v>
      </c>
      <c r="B1995" s="465" t="s">
        <v>648</v>
      </c>
      <c r="C1995" s="464" t="s">
        <v>9916</v>
      </c>
      <c r="D1995" s="465"/>
      <c r="E1995" s="995" t="s">
        <v>2902</v>
      </c>
      <c r="F1995" s="995"/>
      <c r="G1995" s="995" t="s">
        <v>2838</v>
      </c>
      <c r="H1995" s="995" t="s">
        <v>2896</v>
      </c>
      <c r="I1995" s="995"/>
      <c r="J1995" s="465"/>
      <c r="K1995" s="464" t="s">
        <v>31</v>
      </c>
      <c r="M1995" s="528" t="str">
        <f t="shared" si="29"/>
        <v/>
      </c>
    </row>
    <row r="1996" spans="1:13">
      <c r="A1996" s="994" t="s">
        <v>647</v>
      </c>
      <c r="B1996" s="465" t="s">
        <v>648</v>
      </c>
      <c r="C1996" s="464" t="s">
        <v>9916</v>
      </c>
      <c r="D1996" s="465"/>
      <c r="E1996" s="995" t="s">
        <v>2903</v>
      </c>
      <c r="F1996" s="995"/>
      <c r="G1996" s="995" t="s">
        <v>2838</v>
      </c>
      <c r="H1996" s="995" t="s">
        <v>2896</v>
      </c>
      <c r="I1996" s="995"/>
      <c r="J1996" s="465"/>
      <c r="K1996" s="464" t="s">
        <v>31</v>
      </c>
      <c r="M1996" s="528" t="str">
        <f t="shared" si="29"/>
        <v/>
      </c>
    </row>
    <row r="1997" spans="1:13">
      <c r="A1997" s="994" t="s">
        <v>647</v>
      </c>
      <c r="B1997" s="465" t="s">
        <v>648</v>
      </c>
      <c r="C1997" s="464" t="s">
        <v>9916</v>
      </c>
      <c r="D1997" s="465"/>
      <c r="E1997" s="995" t="s">
        <v>2904</v>
      </c>
      <c r="F1997" s="995"/>
      <c r="G1997" s="995" t="s">
        <v>2838</v>
      </c>
      <c r="H1997" s="995" t="s">
        <v>2896</v>
      </c>
      <c r="I1997" s="995"/>
      <c r="J1997" s="465"/>
      <c r="K1997" s="464" t="s">
        <v>31</v>
      </c>
      <c r="M1997" s="528" t="str">
        <f t="shared" si="29"/>
        <v/>
      </c>
    </row>
    <row r="1998" spans="1:13">
      <c r="A1998" s="994" t="s">
        <v>647</v>
      </c>
      <c r="B1998" s="465" t="s">
        <v>648</v>
      </c>
      <c r="C1998" s="464" t="s">
        <v>9916</v>
      </c>
      <c r="D1998" s="465"/>
      <c r="E1998" s="995" t="s">
        <v>2905</v>
      </c>
      <c r="F1998" s="995"/>
      <c r="G1998" s="995" t="s">
        <v>2838</v>
      </c>
      <c r="H1998" s="995" t="s">
        <v>2896</v>
      </c>
      <c r="I1998" s="995"/>
      <c r="J1998" s="465"/>
      <c r="K1998" s="464" t="s">
        <v>31</v>
      </c>
      <c r="M1998" s="528" t="str">
        <f t="shared" si="29"/>
        <v/>
      </c>
    </row>
    <row r="1999" spans="1:13">
      <c r="A1999" s="996" t="s">
        <v>647</v>
      </c>
      <c r="B1999" s="466" t="s">
        <v>648</v>
      </c>
      <c r="C1999" s="464" t="s">
        <v>9916</v>
      </c>
      <c r="D1999" s="466"/>
      <c r="E1999" s="467" t="s">
        <v>2906</v>
      </c>
      <c r="F1999" s="467"/>
      <c r="G1999" s="467" t="s">
        <v>2838</v>
      </c>
      <c r="H1999" s="467" t="s">
        <v>2896</v>
      </c>
      <c r="I1999" s="467"/>
      <c r="J1999" s="466"/>
      <c r="K1999" s="468" t="s">
        <v>31</v>
      </c>
      <c r="M1999" s="528" t="str">
        <f t="shared" si="29"/>
        <v/>
      </c>
    </row>
    <row r="2000" spans="1:13">
      <c r="A2000" s="997" t="s">
        <v>637</v>
      </c>
      <c r="B2000" s="464" t="s">
        <v>638</v>
      </c>
      <c r="C2000" s="464" t="s">
        <v>374</v>
      </c>
      <c r="D2000" s="464" t="s">
        <v>860</v>
      </c>
      <c r="E2000" s="998" t="s">
        <v>2907</v>
      </c>
      <c r="F2000" s="464" t="s">
        <v>2908</v>
      </c>
      <c r="G2000" s="998" t="s">
        <v>2838</v>
      </c>
      <c r="H2000" s="998" t="str">
        <f>E2000 &amp; "__c"</f>
        <v>DF_OtherGrantsCH_FLD__c</v>
      </c>
      <c r="I2000" s="998" t="s">
        <v>682</v>
      </c>
      <c r="J2000" s="464" t="s">
        <v>645</v>
      </c>
      <c r="K2000" s="464" t="s">
        <v>31</v>
      </c>
      <c r="M2000" s="528" t="str">
        <f t="shared" si="29"/>
        <v/>
      </c>
    </row>
    <row r="2001" spans="1:13">
      <c r="A2001" s="994" t="s">
        <v>647</v>
      </c>
      <c r="B2001" s="465" t="s">
        <v>648</v>
      </c>
      <c r="C2001" s="465" t="s">
        <v>374</v>
      </c>
      <c r="D2001" s="465"/>
      <c r="E2001" s="995" t="s">
        <v>2909</v>
      </c>
      <c r="F2001" s="995"/>
      <c r="G2001" s="995" t="s">
        <v>2838</v>
      </c>
      <c r="H2001" s="995" t="s">
        <v>2910</v>
      </c>
      <c r="I2001" s="995"/>
      <c r="J2001" s="465"/>
      <c r="K2001" s="464" t="s">
        <v>31</v>
      </c>
      <c r="M2001" s="528" t="str">
        <f t="shared" si="29"/>
        <v/>
      </c>
    </row>
    <row r="2002" spans="1:13">
      <c r="A2002" s="994" t="s">
        <v>647</v>
      </c>
      <c r="B2002" s="465" t="s">
        <v>648</v>
      </c>
      <c r="C2002" s="465" t="s">
        <v>374</v>
      </c>
      <c r="D2002" s="465"/>
      <c r="E2002" s="995" t="s">
        <v>2911</v>
      </c>
      <c r="F2002" s="995"/>
      <c r="G2002" s="995" t="s">
        <v>2838</v>
      </c>
      <c r="H2002" s="995" t="s">
        <v>2910</v>
      </c>
      <c r="I2002" s="995"/>
      <c r="J2002" s="465"/>
      <c r="K2002" s="464" t="s">
        <v>31</v>
      </c>
      <c r="M2002" s="528" t="str">
        <f t="shared" si="29"/>
        <v/>
      </c>
    </row>
    <row r="2003" spans="1:13">
      <c r="A2003" s="994" t="s">
        <v>647</v>
      </c>
      <c r="B2003" s="465" t="s">
        <v>648</v>
      </c>
      <c r="C2003" s="465" t="s">
        <v>374</v>
      </c>
      <c r="D2003" s="465"/>
      <c r="E2003" s="995" t="s">
        <v>2912</v>
      </c>
      <c r="F2003" s="995"/>
      <c r="G2003" s="995" t="s">
        <v>2838</v>
      </c>
      <c r="H2003" s="995" t="s">
        <v>2910</v>
      </c>
      <c r="I2003" s="995"/>
      <c r="J2003" s="465"/>
      <c r="K2003" s="464" t="s">
        <v>31</v>
      </c>
      <c r="M2003" s="528" t="str">
        <f t="shared" si="29"/>
        <v/>
      </c>
    </row>
    <row r="2004" spans="1:13">
      <c r="A2004" s="994" t="s">
        <v>647</v>
      </c>
      <c r="B2004" s="465" t="s">
        <v>648</v>
      </c>
      <c r="C2004" s="465" t="s">
        <v>374</v>
      </c>
      <c r="D2004" s="465"/>
      <c r="E2004" s="995" t="s">
        <v>2913</v>
      </c>
      <c r="F2004" s="995"/>
      <c r="G2004" s="995" t="s">
        <v>2838</v>
      </c>
      <c r="H2004" s="995" t="s">
        <v>2910</v>
      </c>
      <c r="I2004" s="995"/>
      <c r="J2004" s="465"/>
      <c r="K2004" s="464" t="s">
        <v>31</v>
      </c>
      <c r="M2004" s="528" t="str">
        <f t="shared" si="29"/>
        <v/>
      </c>
    </row>
    <row r="2005" spans="1:13">
      <c r="A2005" s="994" t="s">
        <v>647</v>
      </c>
      <c r="B2005" s="465" t="s">
        <v>648</v>
      </c>
      <c r="C2005" s="465" t="s">
        <v>374</v>
      </c>
      <c r="D2005" s="465"/>
      <c r="E2005" s="995" t="s">
        <v>2914</v>
      </c>
      <c r="F2005" s="995"/>
      <c r="G2005" s="995" t="s">
        <v>2838</v>
      </c>
      <c r="H2005" s="995" t="s">
        <v>2910</v>
      </c>
      <c r="I2005" s="995"/>
      <c r="J2005" s="465"/>
      <c r="K2005" s="464" t="s">
        <v>31</v>
      </c>
      <c r="M2005" s="528" t="str">
        <f t="shared" si="29"/>
        <v/>
      </c>
    </row>
    <row r="2006" spans="1:13">
      <c r="A2006" s="994" t="s">
        <v>647</v>
      </c>
      <c r="B2006" s="465" t="s">
        <v>648</v>
      </c>
      <c r="C2006" s="465" t="s">
        <v>374</v>
      </c>
      <c r="D2006" s="465"/>
      <c r="E2006" s="995" t="s">
        <v>2915</v>
      </c>
      <c r="F2006" s="995"/>
      <c r="G2006" s="995" t="s">
        <v>2838</v>
      </c>
      <c r="H2006" s="995" t="s">
        <v>2910</v>
      </c>
      <c r="I2006" s="995"/>
      <c r="J2006" s="465"/>
      <c r="K2006" s="464" t="s">
        <v>31</v>
      </c>
      <c r="M2006" s="528" t="str">
        <f t="shared" si="29"/>
        <v/>
      </c>
    </row>
    <row r="2007" spans="1:13">
      <c r="A2007" s="994" t="s">
        <v>647</v>
      </c>
      <c r="B2007" s="465" t="s">
        <v>648</v>
      </c>
      <c r="C2007" s="465" t="s">
        <v>374</v>
      </c>
      <c r="D2007" s="465"/>
      <c r="E2007" s="995" t="s">
        <v>2916</v>
      </c>
      <c r="F2007" s="995"/>
      <c r="G2007" s="995" t="s">
        <v>2838</v>
      </c>
      <c r="H2007" s="995" t="s">
        <v>2910</v>
      </c>
      <c r="I2007" s="995"/>
      <c r="J2007" s="465"/>
      <c r="K2007" s="464" t="s">
        <v>31</v>
      </c>
      <c r="M2007" s="528" t="str">
        <f t="shared" si="29"/>
        <v/>
      </c>
    </row>
    <row r="2008" spans="1:13">
      <c r="A2008" s="994" t="s">
        <v>647</v>
      </c>
      <c r="B2008" s="465" t="s">
        <v>648</v>
      </c>
      <c r="C2008" s="465" t="s">
        <v>374</v>
      </c>
      <c r="D2008" s="465"/>
      <c r="E2008" s="995" t="s">
        <v>2917</v>
      </c>
      <c r="F2008" s="995"/>
      <c r="G2008" s="995" t="s">
        <v>2838</v>
      </c>
      <c r="H2008" s="995" t="s">
        <v>2910</v>
      </c>
      <c r="I2008" s="995"/>
      <c r="J2008" s="465"/>
      <c r="K2008" s="464" t="s">
        <v>31</v>
      </c>
      <c r="M2008" s="528" t="str">
        <f t="shared" si="29"/>
        <v/>
      </c>
    </row>
    <row r="2009" spans="1:13">
      <c r="A2009" s="994" t="s">
        <v>647</v>
      </c>
      <c r="B2009" s="465" t="s">
        <v>648</v>
      </c>
      <c r="C2009" s="465" t="s">
        <v>374</v>
      </c>
      <c r="D2009" s="465"/>
      <c r="E2009" s="995" t="s">
        <v>2918</v>
      </c>
      <c r="F2009" s="995"/>
      <c r="G2009" s="995" t="s">
        <v>2838</v>
      </c>
      <c r="H2009" s="995" t="s">
        <v>2910</v>
      </c>
      <c r="I2009" s="995"/>
      <c r="J2009" s="465"/>
      <c r="K2009" s="464" t="s">
        <v>31</v>
      </c>
      <c r="M2009" s="528" t="str">
        <f t="shared" si="29"/>
        <v/>
      </c>
    </row>
    <row r="2010" spans="1:13">
      <c r="A2010" s="994" t="s">
        <v>647</v>
      </c>
      <c r="B2010" s="465" t="s">
        <v>648</v>
      </c>
      <c r="C2010" s="465" t="s">
        <v>374</v>
      </c>
      <c r="D2010" s="465"/>
      <c r="E2010" s="995" t="s">
        <v>2919</v>
      </c>
      <c r="F2010" s="995"/>
      <c r="G2010" s="995" t="s">
        <v>2838</v>
      </c>
      <c r="H2010" s="995" t="s">
        <v>2910</v>
      </c>
      <c r="I2010" s="995"/>
      <c r="J2010" s="465"/>
      <c r="K2010" s="464" t="s">
        <v>31</v>
      </c>
      <c r="M2010" s="528" t="str">
        <f t="shared" si="29"/>
        <v/>
      </c>
    </row>
    <row r="2011" spans="1:13">
      <c r="A2011" s="996" t="s">
        <v>647</v>
      </c>
      <c r="B2011" s="466" t="s">
        <v>648</v>
      </c>
      <c r="C2011" s="466" t="s">
        <v>374</v>
      </c>
      <c r="D2011" s="466"/>
      <c r="E2011" s="467" t="s">
        <v>2920</v>
      </c>
      <c r="F2011" s="467"/>
      <c r="G2011" s="467" t="s">
        <v>2838</v>
      </c>
      <c r="H2011" s="467" t="s">
        <v>2910</v>
      </c>
      <c r="I2011" s="467"/>
      <c r="J2011" s="466"/>
      <c r="K2011" s="468" t="s">
        <v>31</v>
      </c>
      <c r="M2011" s="528" t="str">
        <f t="shared" si="29"/>
        <v/>
      </c>
    </row>
    <row r="2012" spans="1:13">
      <c r="A2012" s="997" t="s">
        <v>637</v>
      </c>
      <c r="B2012" s="464" t="s">
        <v>638</v>
      </c>
      <c r="C2012" s="464" t="s">
        <v>583</v>
      </c>
      <c r="D2012" s="464" t="s">
        <v>876</v>
      </c>
      <c r="E2012" s="998" t="s">
        <v>2921</v>
      </c>
      <c r="F2012" s="464" t="s">
        <v>2922</v>
      </c>
      <c r="G2012" s="998" t="s">
        <v>2838</v>
      </c>
      <c r="H2012" s="998" t="str">
        <f>E2012 &amp; "__c"</f>
        <v>DF_ProvContribCH_FLD__c</v>
      </c>
      <c r="I2012" s="998" t="s">
        <v>682</v>
      </c>
      <c r="J2012" s="464" t="s">
        <v>645</v>
      </c>
      <c r="K2012" s="464" t="s">
        <v>31</v>
      </c>
      <c r="M2012" s="528" t="str">
        <f t="shared" si="29"/>
        <v/>
      </c>
    </row>
    <row r="2013" spans="1:13">
      <c r="A2013" s="994" t="s">
        <v>647</v>
      </c>
      <c r="B2013" s="465" t="s">
        <v>648</v>
      </c>
      <c r="C2013" s="465" t="s">
        <v>583</v>
      </c>
      <c r="D2013" s="465"/>
      <c r="E2013" s="995" t="s">
        <v>2923</v>
      </c>
      <c r="F2013" s="995"/>
      <c r="G2013" s="995" t="s">
        <v>2838</v>
      </c>
      <c r="H2013" s="995" t="s">
        <v>2924</v>
      </c>
      <c r="I2013" s="995"/>
      <c r="J2013" s="465"/>
      <c r="K2013" s="464" t="s">
        <v>31</v>
      </c>
      <c r="M2013" s="528" t="str">
        <f t="shared" si="29"/>
        <v/>
      </c>
    </row>
    <row r="2014" spans="1:13">
      <c r="A2014" s="994" t="s">
        <v>647</v>
      </c>
      <c r="B2014" s="465" t="s">
        <v>648</v>
      </c>
      <c r="C2014" s="465" t="s">
        <v>583</v>
      </c>
      <c r="D2014" s="465"/>
      <c r="E2014" s="995" t="s">
        <v>2925</v>
      </c>
      <c r="F2014" s="995"/>
      <c r="G2014" s="995" t="s">
        <v>2838</v>
      </c>
      <c r="H2014" s="995" t="s">
        <v>2924</v>
      </c>
      <c r="I2014" s="995"/>
      <c r="J2014" s="465"/>
      <c r="K2014" s="464" t="s">
        <v>31</v>
      </c>
      <c r="M2014" s="528" t="str">
        <f t="shared" si="29"/>
        <v/>
      </c>
    </row>
    <row r="2015" spans="1:13">
      <c r="A2015" s="994" t="s">
        <v>647</v>
      </c>
      <c r="B2015" s="465" t="s">
        <v>648</v>
      </c>
      <c r="C2015" s="465" t="s">
        <v>583</v>
      </c>
      <c r="D2015" s="465"/>
      <c r="E2015" s="995" t="s">
        <v>2926</v>
      </c>
      <c r="F2015" s="995"/>
      <c r="G2015" s="995" t="s">
        <v>2838</v>
      </c>
      <c r="H2015" s="995" t="s">
        <v>2924</v>
      </c>
      <c r="I2015" s="995"/>
      <c r="J2015" s="465"/>
      <c r="K2015" s="464" t="s">
        <v>31</v>
      </c>
      <c r="M2015" s="528" t="str">
        <f t="shared" si="29"/>
        <v/>
      </c>
    </row>
    <row r="2016" spans="1:13">
      <c r="A2016" s="994" t="s">
        <v>647</v>
      </c>
      <c r="B2016" s="465" t="s">
        <v>648</v>
      </c>
      <c r="C2016" s="465" t="s">
        <v>583</v>
      </c>
      <c r="D2016" s="465"/>
      <c r="E2016" s="995" t="s">
        <v>2927</v>
      </c>
      <c r="F2016" s="995"/>
      <c r="G2016" s="995" t="s">
        <v>2838</v>
      </c>
      <c r="H2016" s="995" t="s">
        <v>2924</v>
      </c>
      <c r="I2016" s="995"/>
      <c r="J2016" s="465"/>
      <c r="K2016" s="464" t="s">
        <v>31</v>
      </c>
      <c r="M2016" s="528" t="str">
        <f t="shared" si="29"/>
        <v/>
      </c>
    </row>
    <row r="2017" spans="1:13">
      <c r="A2017" s="994" t="s">
        <v>647</v>
      </c>
      <c r="B2017" s="465" t="s">
        <v>648</v>
      </c>
      <c r="C2017" s="465" t="s">
        <v>583</v>
      </c>
      <c r="D2017" s="465"/>
      <c r="E2017" s="995" t="s">
        <v>2928</v>
      </c>
      <c r="F2017" s="995"/>
      <c r="G2017" s="995" t="s">
        <v>2838</v>
      </c>
      <c r="H2017" s="995" t="s">
        <v>2924</v>
      </c>
      <c r="I2017" s="995"/>
      <c r="J2017" s="465"/>
      <c r="K2017" s="464" t="s">
        <v>31</v>
      </c>
      <c r="M2017" s="528" t="str">
        <f t="shared" si="29"/>
        <v/>
      </c>
    </row>
    <row r="2018" spans="1:13">
      <c r="A2018" s="994" t="s">
        <v>647</v>
      </c>
      <c r="B2018" s="465" t="s">
        <v>648</v>
      </c>
      <c r="C2018" s="465" t="s">
        <v>583</v>
      </c>
      <c r="D2018" s="465"/>
      <c r="E2018" s="995" t="s">
        <v>2929</v>
      </c>
      <c r="F2018" s="995"/>
      <c r="G2018" s="995" t="s">
        <v>2838</v>
      </c>
      <c r="H2018" s="995" t="s">
        <v>2924</v>
      </c>
      <c r="I2018" s="995"/>
      <c r="J2018" s="465"/>
      <c r="K2018" s="464" t="s">
        <v>31</v>
      </c>
      <c r="M2018" s="528" t="str">
        <f t="shared" si="29"/>
        <v/>
      </c>
    </row>
    <row r="2019" spans="1:13">
      <c r="A2019" s="994" t="s">
        <v>647</v>
      </c>
      <c r="B2019" s="465" t="s">
        <v>648</v>
      </c>
      <c r="C2019" s="465" t="s">
        <v>583</v>
      </c>
      <c r="D2019" s="465"/>
      <c r="E2019" s="995" t="s">
        <v>2930</v>
      </c>
      <c r="F2019" s="995"/>
      <c r="G2019" s="995" t="s">
        <v>2838</v>
      </c>
      <c r="H2019" s="995" t="s">
        <v>2924</v>
      </c>
      <c r="I2019" s="995"/>
      <c r="J2019" s="465"/>
      <c r="K2019" s="464" t="s">
        <v>31</v>
      </c>
      <c r="M2019" s="528" t="str">
        <f t="shared" si="29"/>
        <v/>
      </c>
    </row>
    <row r="2020" spans="1:13">
      <c r="A2020" s="994" t="s">
        <v>647</v>
      </c>
      <c r="B2020" s="465" t="s">
        <v>648</v>
      </c>
      <c r="C2020" s="465" t="s">
        <v>583</v>
      </c>
      <c r="D2020" s="465"/>
      <c r="E2020" s="995" t="s">
        <v>2931</v>
      </c>
      <c r="F2020" s="995"/>
      <c r="G2020" s="995" t="s">
        <v>2838</v>
      </c>
      <c r="H2020" s="995" t="s">
        <v>2924</v>
      </c>
      <c r="I2020" s="995"/>
      <c r="J2020" s="465"/>
      <c r="K2020" s="464" t="s">
        <v>31</v>
      </c>
      <c r="M2020" s="528" t="str">
        <f t="shared" si="29"/>
        <v/>
      </c>
    </row>
    <row r="2021" spans="1:13">
      <c r="A2021" s="994" t="s">
        <v>647</v>
      </c>
      <c r="B2021" s="465" t="s">
        <v>648</v>
      </c>
      <c r="C2021" s="465" t="s">
        <v>583</v>
      </c>
      <c r="D2021" s="465"/>
      <c r="E2021" s="995" t="s">
        <v>2932</v>
      </c>
      <c r="F2021" s="995"/>
      <c r="G2021" s="995" t="s">
        <v>2838</v>
      </c>
      <c r="H2021" s="995" t="s">
        <v>2924</v>
      </c>
      <c r="I2021" s="995"/>
      <c r="J2021" s="465"/>
      <c r="K2021" s="464" t="s">
        <v>31</v>
      </c>
      <c r="M2021" s="528" t="str">
        <f t="shared" si="29"/>
        <v/>
      </c>
    </row>
    <row r="2022" spans="1:13">
      <c r="A2022" s="994" t="s">
        <v>647</v>
      </c>
      <c r="B2022" s="465" t="s">
        <v>648</v>
      </c>
      <c r="C2022" s="465" t="s">
        <v>583</v>
      </c>
      <c r="D2022" s="465"/>
      <c r="E2022" s="995" t="s">
        <v>2933</v>
      </c>
      <c r="F2022" s="995"/>
      <c r="G2022" s="995" t="s">
        <v>2838</v>
      </c>
      <c r="H2022" s="995" t="s">
        <v>2924</v>
      </c>
      <c r="I2022" s="995"/>
      <c r="J2022" s="465"/>
      <c r="K2022" s="464" t="s">
        <v>31</v>
      </c>
      <c r="M2022" s="528" t="str">
        <f t="shared" si="29"/>
        <v/>
      </c>
    </row>
    <row r="2023" spans="1:13">
      <c r="A2023" s="996" t="s">
        <v>647</v>
      </c>
      <c r="B2023" s="466" t="s">
        <v>648</v>
      </c>
      <c r="C2023" s="466" t="s">
        <v>583</v>
      </c>
      <c r="D2023" s="466"/>
      <c r="E2023" s="467" t="s">
        <v>2934</v>
      </c>
      <c r="F2023" s="467"/>
      <c r="G2023" s="467" t="s">
        <v>2838</v>
      </c>
      <c r="H2023" s="467" t="s">
        <v>2924</v>
      </c>
      <c r="I2023" s="467"/>
      <c r="J2023" s="466"/>
      <c r="K2023" s="468" t="s">
        <v>31</v>
      </c>
      <c r="M2023" s="528" t="str">
        <f t="shared" si="29"/>
        <v/>
      </c>
    </row>
    <row r="2024" spans="1:13">
      <c r="A2024" s="997" t="s">
        <v>637</v>
      </c>
      <c r="B2024" s="464" t="s">
        <v>638</v>
      </c>
      <c r="C2024" s="464" t="s">
        <v>375</v>
      </c>
      <c r="D2024" s="464" t="s">
        <v>892</v>
      </c>
      <c r="E2024" s="998" t="s">
        <v>2935</v>
      </c>
      <c r="F2024" s="464" t="s">
        <v>2936</v>
      </c>
      <c r="G2024" s="998" t="s">
        <v>2838</v>
      </c>
      <c r="H2024" s="998" t="str">
        <f>E2024 &amp; "__c"</f>
        <v>DF_NonIntBearLoansCH_FLD__c</v>
      </c>
      <c r="I2024" s="998" t="s">
        <v>682</v>
      </c>
      <c r="J2024" s="464" t="s">
        <v>645</v>
      </c>
      <c r="K2024" s="464" t="s">
        <v>31</v>
      </c>
      <c r="M2024" s="528" t="str">
        <f t="shared" si="29"/>
        <v/>
      </c>
    </row>
    <row r="2025" spans="1:13">
      <c r="A2025" s="994" t="s">
        <v>647</v>
      </c>
      <c r="B2025" s="465" t="s">
        <v>648</v>
      </c>
      <c r="C2025" s="465" t="s">
        <v>375</v>
      </c>
      <c r="D2025" s="465"/>
      <c r="E2025" s="995" t="s">
        <v>2937</v>
      </c>
      <c r="F2025" s="995"/>
      <c r="G2025" s="995" t="s">
        <v>2838</v>
      </c>
      <c r="H2025" s="995" t="s">
        <v>2938</v>
      </c>
      <c r="I2025" s="995"/>
      <c r="J2025" s="465"/>
      <c r="K2025" s="464" t="s">
        <v>31</v>
      </c>
      <c r="M2025" s="528" t="str">
        <f t="shared" si="29"/>
        <v/>
      </c>
    </row>
    <row r="2026" spans="1:13">
      <c r="A2026" s="994" t="s">
        <v>647</v>
      </c>
      <c r="B2026" s="465" t="s">
        <v>648</v>
      </c>
      <c r="C2026" s="465" t="s">
        <v>375</v>
      </c>
      <c r="D2026" s="465"/>
      <c r="E2026" s="995" t="s">
        <v>2939</v>
      </c>
      <c r="F2026" s="995"/>
      <c r="G2026" s="995" t="s">
        <v>2838</v>
      </c>
      <c r="H2026" s="995" t="s">
        <v>2938</v>
      </c>
      <c r="I2026" s="995"/>
      <c r="J2026" s="465"/>
      <c r="K2026" s="464" t="s">
        <v>31</v>
      </c>
      <c r="M2026" s="528" t="str">
        <f t="shared" si="29"/>
        <v/>
      </c>
    </row>
    <row r="2027" spans="1:13">
      <c r="A2027" s="994" t="s">
        <v>647</v>
      </c>
      <c r="B2027" s="465" t="s">
        <v>648</v>
      </c>
      <c r="C2027" s="465" t="s">
        <v>375</v>
      </c>
      <c r="D2027" s="465"/>
      <c r="E2027" s="995" t="s">
        <v>2940</v>
      </c>
      <c r="F2027" s="995"/>
      <c r="G2027" s="995" t="s">
        <v>2838</v>
      </c>
      <c r="H2027" s="995" t="s">
        <v>2938</v>
      </c>
      <c r="I2027" s="995"/>
      <c r="J2027" s="465"/>
      <c r="K2027" s="464" t="s">
        <v>31</v>
      </c>
      <c r="M2027" s="528" t="str">
        <f t="shared" si="29"/>
        <v/>
      </c>
    </row>
    <row r="2028" spans="1:13">
      <c r="A2028" s="994" t="s">
        <v>647</v>
      </c>
      <c r="B2028" s="465" t="s">
        <v>648</v>
      </c>
      <c r="C2028" s="465" t="s">
        <v>375</v>
      </c>
      <c r="D2028" s="465"/>
      <c r="E2028" s="995" t="s">
        <v>2941</v>
      </c>
      <c r="F2028" s="995"/>
      <c r="G2028" s="995" t="s">
        <v>2838</v>
      </c>
      <c r="H2028" s="995" t="s">
        <v>2938</v>
      </c>
      <c r="I2028" s="995"/>
      <c r="J2028" s="465"/>
      <c r="K2028" s="464" t="s">
        <v>31</v>
      </c>
      <c r="M2028" s="528" t="str">
        <f t="shared" si="29"/>
        <v/>
      </c>
    </row>
    <row r="2029" spans="1:13">
      <c r="A2029" s="994" t="s">
        <v>647</v>
      </c>
      <c r="B2029" s="465" t="s">
        <v>648</v>
      </c>
      <c r="C2029" s="465" t="s">
        <v>375</v>
      </c>
      <c r="D2029" s="465"/>
      <c r="E2029" s="995" t="s">
        <v>2942</v>
      </c>
      <c r="F2029" s="995"/>
      <c r="G2029" s="995" t="s">
        <v>2838</v>
      </c>
      <c r="H2029" s="995" t="s">
        <v>2938</v>
      </c>
      <c r="I2029" s="995"/>
      <c r="J2029" s="465"/>
      <c r="K2029" s="464" t="s">
        <v>31</v>
      </c>
      <c r="M2029" s="528" t="str">
        <f t="shared" si="29"/>
        <v/>
      </c>
    </row>
    <row r="2030" spans="1:13">
      <c r="A2030" s="994" t="s">
        <v>647</v>
      </c>
      <c r="B2030" s="465" t="s">
        <v>648</v>
      </c>
      <c r="C2030" s="465" t="s">
        <v>375</v>
      </c>
      <c r="D2030" s="465"/>
      <c r="E2030" s="995" t="s">
        <v>2943</v>
      </c>
      <c r="F2030" s="995"/>
      <c r="G2030" s="995" t="s">
        <v>2838</v>
      </c>
      <c r="H2030" s="995" t="s">
        <v>2938</v>
      </c>
      <c r="I2030" s="995"/>
      <c r="J2030" s="465"/>
      <c r="K2030" s="464" t="s">
        <v>31</v>
      </c>
      <c r="M2030" s="528" t="str">
        <f t="shared" si="29"/>
        <v/>
      </c>
    </row>
    <row r="2031" spans="1:13">
      <c r="A2031" s="994" t="s">
        <v>647</v>
      </c>
      <c r="B2031" s="465" t="s">
        <v>648</v>
      </c>
      <c r="C2031" s="465" t="s">
        <v>375</v>
      </c>
      <c r="D2031" s="465"/>
      <c r="E2031" s="995" t="s">
        <v>2944</v>
      </c>
      <c r="F2031" s="995"/>
      <c r="G2031" s="995" t="s">
        <v>2838</v>
      </c>
      <c r="H2031" s="995" t="s">
        <v>2938</v>
      </c>
      <c r="I2031" s="995"/>
      <c r="J2031" s="465"/>
      <c r="K2031" s="464" t="s">
        <v>31</v>
      </c>
      <c r="M2031" s="528" t="str">
        <f t="shared" si="29"/>
        <v/>
      </c>
    </row>
    <row r="2032" spans="1:13">
      <c r="A2032" s="994" t="s">
        <v>647</v>
      </c>
      <c r="B2032" s="465" t="s">
        <v>648</v>
      </c>
      <c r="C2032" s="465" t="s">
        <v>375</v>
      </c>
      <c r="D2032" s="465"/>
      <c r="E2032" s="995" t="s">
        <v>2945</v>
      </c>
      <c r="F2032" s="995"/>
      <c r="G2032" s="995" t="s">
        <v>2838</v>
      </c>
      <c r="H2032" s="995" t="s">
        <v>2938</v>
      </c>
      <c r="I2032" s="995"/>
      <c r="J2032" s="465"/>
      <c r="K2032" s="464" t="s">
        <v>31</v>
      </c>
      <c r="M2032" s="528" t="str">
        <f t="shared" si="29"/>
        <v/>
      </c>
    </row>
    <row r="2033" spans="1:13">
      <c r="A2033" s="994" t="s">
        <v>647</v>
      </c>
      <c r="B2033" s="465" t="s">
        <v>648</v>
      </c>
      <c r="C2033" s="465" t="s">
        <v>375</v>
      </c>
      <c r="D2033" s="465"/>
      <c r="E2033" s="995" t="s">
        <v>2946</v>
      </c>
      <c r="F2033" s="995"/>
      <c r="G2033" s="995" t="s">
        <v>2838</v>
      </c>
      <c r="H2033" s="995" t="s">
        <v>2938</v>
      </c>
      <c r="I2033" s="995"/>
      <c r="J2033" s="465"/>
      <c r="K2033" s="464" t="s">
        <v>31</v>
      </c>
      <c r="M2033" s="528" t="str">
        <f t="shared" si="29"/>
        <v/>
      </c>
    </row>
    <row r="2034" spans="1:13">
      <c r="A2034" s="994" t="s">
        <v>647</v>
      </c>
      <c r="B2034" s="465" t="s">
        <v>648</v>
      </c>
      <c r="C2034" s="465" t="s">
        <v>375</v>
      </c>
      <c r="D2034" s="465"/>
      <c r="E2034" s="995" t="s">
        <v>2947</v>
      </c>
      <c r="F2034" s="995"/>
      <c r="G2034" s="995" t="s">
        <v>2838</v>
      </c>
      <c r="H2034" s="995" t="s">
        <v>2938</v>
      </c>
      <c r="I2034" s="995"/>
      <c r="J2034" s="465"/>
      <c r="K2034" s="464" t="s">
        <v>31</v>
      </c>
      <c r="M2034" s="528" t="str">
        <f t="shared" si="29"/>
        <v/>
      </c>
    </row>
    <row r="2035" spans="1:13">
      <c r="A2035" s="996" t="s">
        <v>647</v>
      </c>
      <c r="B2035" s="466" t="s">
        <v>648</v>
      </c>
      <c r="C2035" s="466" t="s">
        <v>375</v>
      </c>
      <c r="D2035" s="466"/>
      <c r="E2035" s="467" t="s">
        <v>2948</v>
      </c>
      <c r="F2035" s="467"/>
      <c r="G2035" s="467" t="s">
        <v>2838</v>
      </c>
      <c r="H2035" s="467" t="s">
        <v>2938</v>
      </c>
      <c r="I2035" s="467"/>
      <c r="J2035" s="466"/>
      <c r="K2035" s="468" t="s">
        <v>31</v>
      </c>
      <c r="M2035" s="528" t="str">
        <f t="shared" si="29"/>
        <v/>
      </c>
    </row>
    <row r="2036" spans="1:13">
      <c r="A2036" s="997" t="s">
        <v>637</v>
      </c>
      <c r="B2036" s="464" t="s">
        <v>638</v>
      </c>
      <c r="C2036" s="464" t="s">
        <v>376</v>
      </c>
      <c r="D2036" s="464" t="s">
        <v>907</v>
      </c>
      <c r="E2036" s="998" t="s">
        <v>2949</v>
      </c>
      <c r="F2036" s="464" t="s">
        <v>2950</v>
      </c>
      <c r="G2036" s="998" t="s">
        <v>2838</v>
      </c>
      <c r="H2036" s="998" t="str">
        <f>E2036 &amp; "__c"</f>
        <v>DF_IntBearLoansCH_FLD__c</v>
      </c>
      <c r="I2036" s="998" t="s">
        <v>682</v>
      </c>
      <c r="J2036" s="464" t="s">
        <v>645</v>
      </c>
      <c r="K2036" s="464" t="s">
        <v>31</v>
      </c>
      <c r="M2036" s="528" t="str">
        <f t="shared" si="29"/>
        <v/>
      </c>
    </row>
    <row r="2037" spans="1:13">
      <c r="A2037" s="994" t="s">
        <v>647</v>
      </c>
      <c r="B2037" s="465" t="s">
        <v>648</v>
      </c>
      <c r="C2037" s="465" t="s">
        <v>376</v>
      </c>
      <c r="D2037" s="465"/>
      <c r="E2037" s="995" t="s">
        <v>2951</v>
      </c>
      <c r="F2037" s="995"/>
      <c r="G2037" s="995" t="s">
        <v>2838</v>
      </c>
      <c r="H2037" s="995" t="s">
        <v>2952</v>
      </c>
      <c r="I2037" s="995"/>
      <c r="J2037" s="465"/>
      <c r="K2037" s="464" t="s">
        <v>31</v>
      </c>
      <c r="M2037" s="528" t="str">
        <f t="shared" si="29"/>
        <v/>
      </c>
    </row>
    <row r="2038" spans="1:13">
      <c r="A2038" s="994" t="s">
        <v>647</v>
      </c>
      <c r="B2038" s="465" t="s">
        <v>648</v>
      </c>
      <c r="C2038" s="465" t="s">
        <v>376</v>
      </c>
      <c r="D2038" s="465"/>
      <c r="E2038" s="995" t="s">
        <v>2953</v>
      </c>
      <c r="F2038" s="995"/>
      <c r="G2038" s="995" t="s">
        <v>2838</v>
      </c>
      <c r="H2038" s="995" t="s">
        <v>2952</v>
      </c>
      <c r="I2038" s="995"/>
      <c r="J2038" s="465"/>
      <c r="K2038" s="464" t="s">
        <v>31</v>
      </c>
      <c r="M2038" s="528" t="str">
        <f t="shared" si="29"/>
        <v/>
      </c>
    </row>
    <row r="2039" spans="1:13">
      <c r="A2039" s="994" t="s">
        <v>647</v>
      </c>
      <c r="B2039" s="465" t="s">
        <v>648</v>
      </c>
      <c r="C2039" s="465" t="s">
        <v>376</v>
      </c>
      <c r="D2039" s="465"/>
      <c r="E2039" s="995" t="s">
        <v>2954</v>
      </c>
      <c r="F2039" s="995"/>
      <c r="G2039" s="995" t="s">
        <v>2838</v>
      </c>
      <c r="H2039" s="995" t="s">
        <v>2952</v>
      </c>
      <c r="I2039" s="995"/>
      <c r="J2039" s="465"/>
      <c r="K2039" s="464" t="s">
        <v>31</v>
      </c>
      <c r="M2039" s="528" t="str">
        <f t="shared" si="29"/>
        <v/>
      </c>
    </row>
    <row r="2040" spans="1:13">
      <c r="A2040" s="994" t="s">
        <v>647</v>
      </c>
      <c r="B2040" s="465" t="s">
        <v>648</v>
      </c>
      <c r="C2040" s="465" t="s">
        <v>376</v>
      </c>
      <c r="D2040" s="465"/>
      <c r="E2040" s="995" t="s">
        <v>2955</v>
      </c>
      <c r="F2040" s="995"/>
      <c r="G2040" s="995" t="s">
        <v>2838</v>
      </c>
      <c r="H2040" s="995" t="s">
        <v>2952</v>
      </c>
      <c r="I2040" s="995"/>
      <c r="J2040" s="465"/>
      <c r="K2040" s="464" t="s">
        <v>31</v>
      </c>
      <c r="M2040" s="528" t="str">
        <f t="shared" si="29"/>
        <v/>
      </c>
    </row>
    <row r="2041" spans="1:13">
      <c r="A2041" s="994" t="s">
        <v>647</v>
      </c>
      <c r="B2041" s="465" t="s">
        <v>648</v>
      </c>
      <c r="C2041" s="465" t="s">
        <v>376</v>
      </c>
      <c r="D2041" s="465"/>
      <c r="E2041" s="995" t="s">
        <v>2956</v>
      </c>
      <c r="F2041" s="995"/>
      <c r="G2041" s="995" t="s">
        <v>2838</v>
      </c>
      <c r="H2041" s="995" t="s">
        <v>2952</v>
      </c>
      <c r="I2041" s="995"/>
      <c r="J2041" s="465"/>
      <c r="K2041" s="464" t="s">
        <v>31</v>
      </c>
      <c r="M2041" s="528" t="str">
        <f t="shared" si="29"/>
        <v/>
      </c>
    </row>
    <row r="2042" spans="1:13">
      <c r="A2042" s="994" t="s">
        <v>647</v>
      </c>
      <c r="B2042" s="465" t="s">
        <v>648</v>
      </c>
      <c r="C2042" s="465" t="s">
        <v>376</v>
      </c>
      <c r="D2042" s="465"/>
      <c r="E2042" s="995" t="s">
        <v>2957</v>
      </c>
      <c r="F2042" s="995"/>
      <c r="G2042" s="995" t="s">
        <v>2838</v>
      </c>
      <c r="H2042" s="995" t="s">
        <v>2952</v>
      </c>
      <c r="I2042" s="995"/>
      <c r="J2042" s="465"/>
      <c r="K2042" s="464" t="s">
        <v>31</v>
      </c>
      <c r="M2042" s="528" t="str">
        <f t="shared" si="29"/>
        <v/>
      </c>
    </row>
    <row r="2043" spans="1:13">
      <c r="A2043" s="994" t="s">
        <v>647</v>
      </c>
      <c r="B2043" s="465" t="s">
        <v>648</v>
      </c>
      <c r="C2043" s="465" t="s">
        <v>376</v>
      </c>
      <c r="D2043" s="465"/>
      <c r="E2043" s="995" t="s">
        <v>2958</v>
      </c>
      <c r="F2043" s="995"/>
      <c r="G2043" s="995" t="s">
        <v>2838</v>
      </c>
      <c r="H2043" s="995" t="s">
        <v>2952</v>
      </c>
      <c r="I2043" s="995"/>
      <c r="J2043" s="465"/>
      <c r="K2043" s="464" t="s">
        <v>31</v>
      </c>
      <c r="M2043" s="528" t="str">
        <f t="shared" si="29"/>
        <v/>
      </c>
    </row>
    <row r="2044" spans="1:13">
      <c r="A2044" s="994" t="s">
        <v>647</v>
      </c>
      <c r="B2044" s="465" t="s">
        <v>648</v>
      </c>
      <c r="C2044" s="465" t="s">
        <v>376</v>
      </c>
      <c r="D2044" s="465"/>
      <c r="E2044" s="995" t="s">
        <v>2959</v>
      </c>
      <c r="F2044" s="995"/>
      <c r="G2044" s="995" t="s">
        <v>2838</v>
      </c>
      <c r="H2044" s="995" t="s">
        <v>2952</v>
      </c>
      <c r="I2044" s="995"/>
      <c r="J2044" s="465"/>
      <c r="K2044" s="464" t="s">
        <v>31</v>
      </c>
      <c r="M2044" s="528" t="str">
        <f t="shared" si="29"/>
        <v/>
      </c>
    </row>
    <row r="2045" spans="1:13">
      <c r="A2045" s="994" t="s">
        <v>647</v>
      </c>
      <c r="B2045" s="465" t="s">
        <v>648</v>
      </c>
      <c r="C2045" s="465" t="s">
        <v>376</v>
      </c>
      <c r="D2045" s="465"/>
      <c r="E2045" s="995" t="s">
        <v>2960</v>
      </c>
      <c r="F2045" s="995"/>
      <c r="G2045" s="995" t="s">
        <v>2838</v>
      </c>
      <c r="H2045" s="995" t="s">
        <v>2952</v>
      </c>
      <c r="I2045" s="995"/>
      <c r="J2045" s="465"/>
      <c r="K2045" s="464" t="s">
        <v>31</v>
      </c>
      <c r="M2045" s="528" t="str">
        <f t="shared" si="29"/>
        <v/>
      </c>
    </row>
    <row r="2046" spans="1:13">
      <c r="A2046" s="994" t="s">
        <v>647</v>
      </c>
      <c r="B2046" s="465" t="s">
        <v>648</v>
      </c>
      <c r="C2046" s="465" t="s">
        <v>376</v>
      </c>
      <c r="D2046" s="465"/>
      <c r="E2046" s="995" t="s">
        <v>2961</v>
      </c>
      <c r="F2046" s="995"/>
      <c r="G2046" s="995" t="s">
        <v>2838</v>
      </c>
      <c r="H2046" s="995" t="s">
        <v>2952</v>
      </c>
      <c r="I2046" s="995"/>
      <c r="J2046" s="465"/>
      <c r="K2046" s="464" t="s">
        <v>31</v>
      </c>
      <c r="M2046" s="528" t="str">
        <f t="shared" si="29"/>
        <v/>
      </c>
    </row>
    <row r="2047" spans="1:13">
      <c r="A2047" s="996" t="s">
        <v>647</v>
      </c>
      <c r="B2047" s="466" t="s">
        <v>648</v>
      </c>
      <c r="C2047" s="466" t="s">
        <v>376</v>
      </c>
      <c r="D2047" s="466"/>
      <c r="E2047" s="467" t="s">
        <v>2962</v>
      </c>
      <c r="F2047" s="467"/>
      <c r="G2047" s="467" t="s">
        <v>2838</v>
      </c>
      <c r="H2047" s="467" t="s">
        <v>2952</v>
      </c>
      <c r="I2047" s="467"/>
      <c r="J2047" s="466"/>
      <c r="K2047" s="468" t="s">
        <v>31</v>
      </c>
      <c r="M2047" s="528" t="str">
        <f t="shared" si="29"/>
        <v/>
      </c>
    </row>
    <row r="2048" spans="1:13">
      <c r="A2048" s="997" t="s">
        <v>637</v>
      </c>
      <c r="B2048" s="464" t="s">
        <v>638</v>
      </c>
      <c r="C2048" s="464" t="s">
        <v>450</v>
      </c>
      <c r="D2048" s="464" t="s">
        <v>2977</v>
      </c>
      <c r="E2048" s="998" t="s">
        <v>2978</v>
      </c>
      <c r="F2048" s="464" t="s">
        <v>2979</v>
      </c>
      <c r="G2048" s="998" t="s">
        <v>2838</v>
      </c>
      <c r="H2048" s="998" t="str">
        <f>E2048 &amp; "__c"</f>
        <v>DF_TotalCostNewNonCHUnits_FLD__c</v>
      </c>
      <c r="I2048" s="998" t="s">
        <v>682</v>
      </c>
      <c r="J2048" s="464" t="s">
        <v>645</v>
      </c>
      <c r="K2048" s="464" t="s">
        <v>31</v>
      </c>
      <c r="M2048" s="528" t="str">
        <f t="shared" si="29"/>
        <v/>
      </c>
    </row>
    <row r="2049" spans="1:13">
      <c r="A2049" s="994" t="s">
        <v>647</v>
      </c>
      <c r="B2049" s="465" t="s">
        <v>648</v>
      </c>
      <c r="C2049" s="465" t="s">
        <v>450</v>
      </c>
      <c r="D2049" s="465"/>
      <c r="E2049" s="995" t="s">
        <v>2980</v>
      </c>
      <c r="F2049" s="995"/>
      <c r="G2049" s="995" t="s">
        <v>2838</v>
      </c>
      <c r="H2049" s="995" t="s">
        <v>2981</v>
      </c>
      <c r="I2049" s="995"/>
      <c r="J2049" s="465"/>
      <c r="K2049" s="464" t="s">
        <v>31</v>
      </c>
      <c r="M2049" s="528" t="str">
        <f t="shared" si="29"/>
        <v/>
      </c>
    </row>
    <row r="2050" spans="1:13">
      <c r="A2050" s="994" t="s">
        <v>647</v>
      </c>
      <c r="B2050" s="465" t="s">
        <v>648</v>
      </c>
      <c r="C2050" s="465" t="s">
        <v>450</v>
      </c>
      <c r="D2050" s="465"/>
      <c r="E2050" s="995" t="s">
        <v>2982</v>
      </c>
      <c r="F2050" s="995"/>
      <c r="G2050" s="995" t="s">
        <v>2838</v>
      </c>
      <c r="H2050" s="995" t="s">
        <v>2981</v>
      </c>
      <c r="I2050" s="995"/>
      <c r="J2050" s="465"/>
      <c r="K2050" s="464" t="s">
        <v>31</v>
      </c>
      <c r="M2050" s="528" t="str">
        <f t="shared" si="29"/>
        <v/>
      </c>
    </row>
    <row r="2051" spans="1:13">
      <c r="A2051" s="994" t="s">
        <v>647</v>
      </c>
      <c r="B2051" s="465" t="s">
        <v>648</v>
      </c>
      <c r="C2051" s="465" t="s">
        <v>450</v>
      </c>
      <c r="D2051" s="465"/>
      <c r="E2051" s="995" t="s">
        <v>2983</v>
      </c>
      <c r="F2051" s="995"/>
      <c r="G2051" s="995" t="s">
        <v>2838</v>
      </c>
      <c r="H2051" s="995" t="s">
        <v>2981</v>
      </c>
      <c r="I2051" s="995"/>
      <c r="J2051" s="465"/>
      <c r="K2051" s="464" t="s">
        <v>31</v>
      </c>
      <c r="M2051" s="528" t="str">
        <f t="shared" si="29"/>
        <v/>
      </c>
    </row>
    <row r="2052" spans="1:13">
      <c r="A2052" s="994" t="s">
        <v>647</v>
      </c>
      <c r="B2052" s="465" t="s">
        <v>648</v>
      </c>
      <c r="C2052" s="465" t="s">
        <v>450</v>
      </c>
      <c r="D2052" s="465"/>
      <c r="E2052" s="995" t="s">
        <v>2984</v>
      </c>
      <c r="F2052" s="995"/>
      <c r="G2052" s="995" t="s">
        <v>2838</v>
      </c>
      <c r="H2052" s="995" t="s">
        <v>2981</v>
      </c>
      <c r="I2052" s="995"/>
      <c r="J2052" s="465"/>
      <c r="K2052" s="464" t="s">
        <v>31</v>
      </c>
      <c r="M2052" s="528" t="str">
        <f t="shared" si="29"/>
        <v/>
      </c>
    </row>
    <row r="2053" spans="1:13">
      <c r="A2053" s="994" t="s">
        <v>647</v>
      </c>
      <c r="B2053" s="465" t="s">
        <v>648</v>
      </c>
      <c r="C2053" s="465" t="s">
        <v>450</v>
      </c>
      <c r="D2053" s="465"/>
      <c r="E2053" s="995" t="s">
        <v>2985</v>
      </c>
      <c r="F2053" s="995"/>
      <c r="G2053" s="995" t="s">
        <v>2838</v>
      </c>
      <c r="H2053" s="995" t="s">
        <v>2981</v>
      </c>
      <c r="I2053" s="995"/>
      <c r="J2053" s="465"/>
      <c r="K2053" s="464" t="s">
        <v>31</v>
      </c>
      <c r="M2053" s="528" t="str">
        <f t="shared" ref="M2053:M2116" si="30">IF(RIGHT(TEXT(E2053,""),4)="ACT1","Remove","")</f>
        <v/>
      </c>
    </row>
    <row r="2054" spans="1:13">
      <c r="A2054" s="994" t="s">
        <v>647</v>
      </c>
      <c r="B2054" s="465" t="s">
        <v>648</v>
      </c>
      <c r="C2054" s="465" t="s">
        <v>450</v>
      </c>
      <c r="D2054" s="465"/>
      <c r="E2054" s="995" t="s">
        <v>2986</v>
      </c>
      <c r="F2054" s="995"/>
      <c r="G2054" s="995" t="s">
        <v>2838</v>
      </c>
      <c r="H2054" s="995" t="s">
        <v>2981</v>
      </c>
      <c r="I2054" s="995"/>
      <c r="J2054" s="465"/>
      <c r="K2054" s="464" t="s">
        <v>31</v>
      </c>
      <c r="M2054" s="528" t="str">
        <f t="shared" si="30"/>
        <v/>
      </c>
    </row>
    <row r="2055" spans="1:13">
      <c r="A2055" s="994" t="s">
        <v>647</v>
      </c>
      <c r="B2055" s="465" t="s">
        <v>648</v>
      </c>
      <c r="C2055" s="465" t="s">
        <v>450</v>
      </c>
      <c r="D2055" s="465"/>
      <c r="E2055" s="995" t="s">
        <v>2987</v>
      </c>
      <c r="F2055" s="995"/>
      <c r="G2055" s="995" t="s">
        <v>2838</v>
      </c>
      <c r="H2055" s="995" t="s">
        <v>2981</v>
      </c>
      <c r="I2055" s="995"/>
      <c r="J2055" s="465"/>
      <c r="K2055" s="464" t="s">
        <v>31</v>
      </c>
      <c r="M2055" s="528" t="str">
        <f t="shared" si="30"/>
        <v/>
      </c>
    </row>
    <row r="2056" spans="1:13">
      <c r="A2056" s="994" t="s">
        <v>647</v>
      </c>
      <c r="B2056" s="465" t="s">
        <v>648</v>
      </c>
      <c r="C2056" s="465" t="s">
        <v>450</v>
      </c>
      <c r="D2056" s="465"/>
      <c r="E2056" s="995" t="s">
        <v>2988</v>
      </c>
      <c r="F2056" s="995"/>
      <c r="G2056" s="995" t="s">
        <v>2838</v>
      </c>
      <c r="H2056" s="995" t="s">
        <v>2981</v>
      </c>
      <c r="I2056" s="995"/>
      <c r="J2056" s="465"/>
      <c r="K2056" s="464" t="s">
        <v>31</v>
      </c>
      <c r="M2056" s="528" t="str">
        <f t="shared" si="30"/>
        <v/>
      </c>
    </row>
    <row r="2057" spans="1:13">
      <c r="A2057" s="994" t="s">
        <v>647</v>
      </c>
      <c r="B2057" s="465" t="s">
        <v>648</v>
      </c>
      <c r="C2057" s="465" t="s">
        <v>450</v>
      </c>
      <c r="D2057" s="465"/>
      <c r="E2057" s="995" t="s">
        <v>2989</v>
      </c>
      <c r="F2057" s="995"/>
      <c r="G2057" s="995" t="s">
        <v>2838</v>
      </c>
      <c r="H2057" s="995" t="s">
        <v>2981</v>
      </c>
      <c r="I2057" s="995"/>
      <c r="J2057" s="465"/>
      <c r="K2057" s="464" t="s">
        <v>31</v>
      </c>
      <c r="M2057" s="528" t="str">
        <f t="shared" si="30"/>
        <v/>
      </c>
    </row>
    <row r="2058" spans="1:13">
      <c r="A2058" s="994" t="s">
        <v>647</v>
      </c>
      <c r="B2058" s="465" t="s">
        <v>648</v>
      </c>
      <c r="C2058" s="465" t="s">
        <v>450</v>
      </c>
      <c r="D2058" s="465"/>
      <c r="E2058" s="995" t="s">
        <v>2990</v>
      </c>
      <c r="F2058" s="995"/>
      <c r="G2058" s="995" t="s">
        <v>2838</v>
      </c>
      <c r="H2058" s="995" t="s">
        <v>2981</v>
      </c>
      <c r="I2058" s="995"/>
      <c r="J2058" s="465"/>
      <c r="K2058" s="464" t="s">
        <v>31</v>
      </c>
      <c r="M2058" s="528" t="str">
        <f t="shared" si="30"/>
        <v/>
      </c>
    </row>
    <row r="2059" spans="1:13">
      <c r="A2059" s="996" t="s">
        <v>647</v>
      </c>
      <c r="B2059" s="466" t="s">
        <v>648</v>
      </c>
      <c r="C2059" s="466" t="s">
        <v>450</v>
      </c>
      <c r="D2059" s="466"/>
      <c r="E2059" s="467" t="s">
        <v>2991</v>
      </c>
      <c r="F2059" s="467"/>
      <c r="G2059" s="467" t="s">
        <v>2838</v>
      </c>
      <c r="H2059" s="467" t="s">
        <v>2981</v>
      </c>
      <c r="I2059" s="467"/>
      <c r="J2059" s="466"/>
      <c r="K2059" s="468" t="s">
        <v>31</v>
      </c>
      <c r="M2059" s="528" t="str">
        <f t="shared" si="30"/>
        <v/>
      </c>
    </row>
    <row r="2060" spans="1:13">
      <c r="A2060" s="997" t="s">
        <v>637</v>
      </c>
      <c r="B2060" s="464" t="s">
        <v>638</v>
      </c>
      <c r="C2060" s="464" t="s">
        <v>2851</v>
      </c>
      <c r="D2060" s="464" t="s">
        <v>969</v>
      </c>
      <c r="E2060" s="998" t="s">
        <v>2992</v>
      </c>
      <c r="F2060" s="464" t="s">
        <v>2853</v>
      </c>
      <c r="G2060" s="998" t="s">
        <v>2838</v>
      </c>
      <c r="H2060" s="998" t="str">
        <f>E2060 &amp; "__c"</f>
        <v>DF_SalesProceeds_FLD__c</v>
      </c>
      <c r="I2060" s="998" t="s">
        <v>682</v>
      </c>
      <c r="J2060" s="464" t="s">
        <v>645</v>
      </c>
      <c r="K2060" s="464" t="s">
        <v>31</v>
      </c>
      <c r="M2060" s="528" t="str">
        <f t="shared" si="30"/>
        <v/>
      </c>
    </row>
    <row r="2061" spans="1:13">
      <c r="A2061" s="994" t="s">
        <v>647</v>
      </c>
      <c r="B2061" s="465" t="s">
        <v>648</v>
      </c>
      <c r="C2061" s="465" t="s">
        <v>2851</v>
      </c>
      <c r="D2061" s="465"/>
      <c r="E2061" s="995" t="s">
        <v>2993</v>
      </c>
      <c r="F2061" s="995"/>
      <c r="G2061" s="995" t="s">
        <v>2838</v>
      </c>
      <c r="H2061" s="995" t="s">
        <v>2994</v>
      </c>
      <c r="I2061" s="995"/>
      <c r="J2061" s="465"/>
      <c r="K2061" s="464" t="s">
        <v>31</v>
      </c>
      <c r="M2061" s="528" t="str">
        <f t="shared" si="30"/>
        <v/>
      </c>
    </row>
    <row r="2062" spans="1:13">
      <c r="A2062" s="994" t="s">
        <v>647</v>
      </c>
      <c r="B2062" s="465" t="s">
        <v>648</v>
      </c>
      <c r="C2062" s="465" t="s">
        <v>2851</v>
      </c>
      <c r="D2062" s="465"/>
      <c r="E2062" s="995" t="s">
        <v>2995</v>
      </c>
      <c r="F2062" s="995"/>
      <c r="G2062" s="995" t="s">
        <v>2838</v>
      </c>
      <c r="H2062" s="995" t="s">
        <v>2994</v>
      </c>
      <c r="I2062" s="995"/>
      <c r="J2062" s="465"/>
      <c r="K2062" s="464" t="s">
        <v>31</v>
      </c>
      <c r="M2062" s="528" t="str">
        <f t="shared" si="30"/>
        <v/>
      </c>
    </row>
    <row r="2063" spans="1:13">
      <c r="A2063" s="994" t="s">
        <v>647</v>
      </c>
      <c r="B2063" s="465" t="s">
        <v>648</v>
      </c>
      <c r="C2063" s="465" t="s">
        <v>2851</v>
      </c>
      <c r="D2063" s="465"/>
      <c r="E2063" s="995" t="s">
        <v>2996</v>
      </c>
      <c r="F2063" s="995"/>
      <c r="G2063" s="995" t="s">
        <v>2838</v>
      </c>
      <c r="H2063" s="995" t="s">
        <v>2994</v>
      </c>
      <c r="I2063" s="995"/>
      <c r="J2063" s="465"/>
      <c r="K2063" s="464" t="s">
        <v>31</v>
      </c>
      <c r="M2063" s="528" t="str">
        <f t="shared" si="30"/>
        <v/>
      </c>
    </row>
    <row r="2064" spans="1:13">
      <c r="A2064" s="994" t="s">
        <v>647</v>
      </c>
      <c r="B2064" s="465" t="s">
        <v>648</v>
      </c>
      <c r="C2064" s="465" t="s">
        <v>2851</v>
      </c>
      <c r="D2064" s="465"/>
      <c r="E2064" s="995" t="s">
        <v>2997</v>
      </c>
      <c r="F2064" s="995"/>
      <c r="G2064" s="995" t="s">
        <v>2838</v>
      </c>
      <c r="H2064" s="995" t="s">
        <v>2994</v>
      </c>
      <c r="I2064" s="995"/>
      <c r="J2064" s="465"/>
      <c r="K2064" s="464" t="s">
        <v>31</v>
      </c>
      <c r="M2064" s="528" t="str">
        <f t="shared" si="30"/>
        <v/>
      </c>
    </row>
    <row r="2065" spans="1:13">
      <c r="A2065" s="994" t="s">
        <v>647</v>
      </c>
      <c r="B2065" s="465" t="s">
        <v>648</v>
      </c>
      <c r="C2065" s="465" t="s">
        <v>2851</v>
      </c>
      <c r="D2065" s="465"/>
      <c r="E2065" s="995" t="s">
        <v>2998</v>
      </c>
      <c r="F2065" s="995"/>
      <c r="G2065" s="995" t="s">
        <v>2838</v>
      </c>
      <c r="H2065" s="995" t="s">
        <v>2994</v>
      </c>
      <c r="I2065" s="995"/>
      <c r="J2065" s="465"/>
      <c r="K2065" s="464" t="s">
        <v>31</v>
      </c>
      <c r="M2065" s="528" t="str">
        <f t="shared" si="30"/>
        <v/>
      </c>
    </row>
    <row r="2066" spans="1:13">
      <c r="A2066" s="994" t="s">
        <v>647</v>
      </c>
      <c r="B2066" s="465" t="s">
        <v>648</v>
      </c>
      <c r="C2066" s="465" t="s">
        <v>2851</v>
      </c>
      <c r="D2066" s="465"/>
      <c r="E2066" s="995" t="s">
        <v>2999</v>
      </c>
      <c r="F2066" s="995"/>
      <c r="G2066" s="995" t="s">
        <v>2838</v>
      </c>
      <c r="H2066" s="995" t="s">
        <v>2994</v>
      </c>
      <c r="I2066" s="995"/>
      <c r="J2066" s="465"/>
      <c r="K2066" s="464" t="s">
        <v>31</v>
      </c>
      <c r="M2066" s="528" t="str">
        <f t="shared" si="30"/>
        <v/>
      </c>
    </row>
    <row r="2067" spans="1:13">
      <c r="A2067" s="994" t="s">
        <v>647</v>
      </c>
      <c r="B2067" s="465" t="s">
        <v>648</v>
      </c>
      <c r="C2067" s="465" t="s">
        <v>2851</v>
      </c>
      <c r="D2067" s="465"/>
      <c r="E2067" s="995" t="s">
        <v>3000</v>
      </c>
      <c r="F2067" s="995"/>
      <c r="G2067" s="995" t="s">
        <v>2838</v>
      </c>
      <c r="H2067" s="995" t="s">
        <v>2994</v>
      </c>
      <c r="I2067" s="995"/>
      <c r="J2067" s="465"/>
      <c r="K2067" s="464" t="s">
        <v>31</v>
      </c>
      <c r="M2067" s="528" t="str">
        <f t="shared" si="30"/>
        <v/>
      </c>
    </row>
    <row r="2068" spans="1:13">
      <c r="A2068" s="994" t="s">
        <v>647</v>
      </c>
      <c r="B2068" s="465" t="s">
        <v>648</v>
      </c>
      <c r="C2068" s="465" t="s">
        <v>2851</v>
      </c>
      <c r="D2068" s="465"/>
      <c r="E2068" s="995" t="s">
        <v>3001</v>
      </c>
      <c r="F2068" s="995"/>
      <c r="G2068" s="995" t="s">
        <v>2838</v>
      </c>
      <c r="H2068" s="995" t="s">
        <v>2994</v>
      </c>
      <c r="I2068" s="995"/>
      <c r="J2068" s="465"/>
      <c r="K2068" s="464" t="s">
        <v>31</v>
      </c>
      <c r="M2068" s="528" t="str">
        <f t="shared" si="30"/>
        <v/>
      </c>
    </row>
    <row r="2069" spans="1:13">
      <c r="A2069" s="994" t="s">
        <v>647</v>
      </c>
      <c r="B2069" s="465" t="s">
        <v>648</v>
      </c>
      <c r="C2069" s="465" t="s">
        <v>2851</v>
      </c>
      <c r="D2069" s="465"/>
      <c r="E2069" s="995" t="s">
        <v>3002</v>
      </c>
      <c r="F2069" s="995"/>
      <c r="G2069" s="995" t="s">
        <v>2838</v>
      </c>
      <c r="H2069" s="995" t="s">
        <v>2994</v>
      </c>
      <c r="I2069" s="995"/>
      <c r="J2069" s="465"/>
      <c r="K2069" s="464" t="s">
        <v>31</v>
      </c>
      <c r="M2069" s="528" t="str">
        <f t="shared" si="30"/>
        <v/>
      </c>
    </row>
    <row r="2070" spans="1:13">
      <c r="A2070" s="994" t="s">
        <v>647</v>
      </c>
      <c r="B2070" s="465" t="s">
        <v>648</v>
      </c>
      <c r="C2070" s="465" t="s">
        <v>2851</v>
      </c>
      <c r="D2070" s="465"/>
      <c r="E2070" s="995" t="s">
        <v>3003</v>
      </c>
      <c r="F2070" s="995"/>
      <c r="G2070" s="995" t="s">
        <v>2838</v>
      </c>
      <c r="H2070" s="995" t="s">
        <v>2994</v>
      </c>
      <c r="I2070" s="995"/>
      <c r="J2070" s="465"/>
      <c r="K2070" s="464" t="s">
        <v>31</v>
      </c>
      <c r="M2070" s="528" t="str">
        <f t="shared" si="30"/>
        <v/>
      </c>
    </row>
    <row r="2071" spans="1:13">
      <c r="A2071" s="996" t="s">
        <v>647</v>
      </c>
      <c r="B2071" s="466" t="s">
        <v>648</v>
      </c>
      <c r="C2071" s="466" t="s">
        <v>2851</v>
      </c>
      <c r="D2071" s="466"/>
      <c r="E2071" s="467" t="s">
        <v>3004</v>
      </c>
      <c r="F2071" s="467"/>
      <c r="G2071" s="467" t="s">
        <v>2838</v>
      </c>
      <c r="H2071" s="467" t="s">
        <v>2994</v>
      </c>
      <c r="I2071" s="467"/>
      <c r="J2071" s="466"/>
      <c r="K2071" s="468" t="s">
        <v>31</v>
      </c>
      <c r="M2071" s="528" t="str">
        <f t="shared" si="30"/>
        <v/>
      </c>
    </row>
    <row r="2072" spans="1:13">
      <c r="A2072" s="997" t="s">
        <v>637</v>
      </c>
      <c r="B2072" s="464" t="s">
        <v>638</v>
      </c>
      <c r="C2072" s="464" t="s">
        <v>589</v>
      </c>
      <c r="D2072" s="464" t="s">
        <v>1001</v>
      </c>
      <c r="E2072" s="998" t="s">
        <v>3005</v>
      </c>
      <c r="F2072" s="464" t="s">
        <v>3006</v>
      </c>
      <c r="G2072" s="998" t="s">
        <v>2838</v>
      </c>
      <c r="H2072" s="998" t="str">
        <f>E2072 &amp; "__c"</f>
        <v>DF_NumNonCHUntisDev_FLD__c</v>
      </c>
      <c r="I2072" s="998" t="s">
        <v>2867</v>
      </c>
      <c r="J2072" s="464" t="s">
        <v>645</v>
      </c>
      <c r="K2072" s="464" t="s">
        <v>31</v>
      </c>
      <c r="M2072" s="528" t="str">
        <f t="shared" si="30"/>
        <v/>
      </c>
    </row>
    <row r="2073" spans="1:13">
      <c r="A2073" s="994" t="s">
        <v>647</v>
      </c>
      <c r="B2073" s="465" t="s">
        <v>648</v>
      </c>
      <c r="C2073" s="465" t="s">
        <v>589</v>
      </c>
      <c r="D2073" s="465"/>
      <c r="E2073" s="995" t="s">
        <v>3007</v>
      </c>
      <c r="F2073" s="995"/>
      <c r="G2073" s="995" t="s">
        <v>2838</v>
      </c>
      <c r="H2073" s="995" t="s">
        <v>3008</v>
      </c>
      <c r="I2073" s="995"/>
      <c r="J2073" s="465"/>
      <c r="K2073" s="464" t="s">
        <v>31</v>
      </c>
      <c r="M2073" s="528" t="str">
        <f t="shared" si="30"/>
        <v/>
      </c>
    </row>
    <row r="2074" spans="1:13">
      <c r="A2074" s="994" t="s">
        <v>647</v>
      </c>
      <c r="B2074" s="465" t="s">
        <v>648</v>
      </c>
      <c r="C2074" s="465" t="s">
        <v>589</v>
      </c>
      <c r="D2074" s="465"/>
      <c r="E2074" s="995" t="s">
        <v>3009</v>
      </c>
      <c r="F2074" s="995"/>
      <c r="G2074" s="995" t="s">
        <v>2838</v>
      </c>
      <c r="H2074" s="995" t="s">
        <v>3008</v>
      </c>
      <c r="I2074" s="995"/>
      <c r="J2074" s="465"/>
      <c r="K2074" s="464" t="s">
        <v>31</v>
      </c>
      <c r="M2074" s="528" t="str">
        <f t="shared" si="30"/>
        <v/>
      </c>
    </row>
    <row r="2075" spans="1:13">
      <c r="A2075" s="994" t="s">
        <v>647</v>
      </c>
      <c r="B2075" s="465" t="s">
        <v>648</v>
      </c>
      <c r="C2075" s="465" t="s">
        <v>589</v>
      </c>
      <c r="D2075" s="465"/>
      <c r="E2075" s="995" t="s">
        <v>3010</v>
      </c>
      <c r="F2075" s="995"/>
      <c r="G2075" s="995" t="s">
        <v>2838</v>
      </c>
      <c r="H2075" s="995" t="s">
        <v>3008</v>
      </c>
      <c r="I2075" s="995"/>
      <c r="J2075" s="465"/>
      <c r="K2075" s="464" t="s">
        <v>31</v>
      </c>
      <c r="M2075" s="528" t="str">
        <f t="shared" si="30"/>
        <v/>
      </c>
    </row>
    <row r="2076" spans="1:13">
      <c r="A2076" s="994" t="s">
        <v>647</v>
      </c>
      <c r="B2076" s="465" t="s">
        <v>648</v>
      </c>
      <c r="C2076" s="465" t="s">
        <v>589</v>
      </c>
      <c r="D2076" s="465"/>
      <c r="E2076" s="995" t="s">
        <v>3011</v>
      </c>
      <c r="F2076" s="995"/>
      <c r="G2076" s="995" t="s">
        <v>2838</v>
      </c>
      <c r="H2076" s="995" t="s">
        <v>3008</v>
      </c>
      <c r="I2076" s="995"/>
      <c r="J2076" s="465"/>
      <c r="K2076" s="464" t="s">
        <v>31</v>
      </c>
      <c r="M2076" s="528" t="str">
        <f t="shared" si="30"/>
        <v/>
      </c>
    </row>
    <row r="2077" spans="1:13">
      <c r="A2077" s="994" t="s">
        <v>647</v>
      </c>
      <c r="B2077" s="465" t="s">
        <v>648</v>
      </c>
      <c r="C2077" s="465" t="s">
        <v>589</v>
      </c>
      <c r="D2077" s="465"/>
      <c r="E2077" s="995" t="s">
        <v>3012</v>
      </c>
      <c r="F2077" s="995"/>
      <c r="G2077" s="995" t="s">
        <v>2838</v>
      </c>
      <c r="H2077" s="995" t="s">
        <v>3008</v>
      </c>
      <c r="I2077" s="995"/>
      <c r="J2077" s="465"/>
      <c r="K2077" s="464" t="s">
        <v>31</v>
      </c>
      <c r="M2077" s="528" t="str">
        <f t="shared" si="30"/>
        <v/>
      </c>
    </row>
    <row r="2078" spans="1:13">
      <c r="A2078" s="994" t="s">
        <v>647</v>
      </c>
      <c r="B2078" s="465" t="s">
        <v>648</v>
      </c>
      <c r="C2078" s="465" t="s">
        <v>589</v>
      </c>
      <c r="D2078" s="465"/>
      <c r="E2078" s="995" t="s">
        <v>3013</v>
      </c>
      <c r="F2078" s="995"/>
      <c r="G2078" s="995" t="s">
        <v>2838</v>
      </c>
      <c r="H2078" s="995" t="s">
        <v>3008</v>
      </c>
      <c r="I2078" s="995"/>
      <c r="J2078" s="465"/>
      <c r="K2078" s="464" t="s">
        <v>31</v>
      </c>
      <c r="M2078" s="528" t="str">
        <f t="shared" si="30"/>
        <v/>
      </c>
    </row>
    <row r="2079" spans="1:13">
      <c r="A2079" s="994" t="s">
        <v>647</v>
      </c>
      <c r="B2079" s="465" t="s">
        <v>648</v>
      </c>
      <c r="C2079" s="465" t="s">
        <v>589</v>
      </c>
      <c r="D2079" s="465"/>
      <c r="E2079" s="995" t="s">
        <v>3014</v>
      </c>
      <c r="F2079" s="995"/>
      <c r="G2079" s="995" t="s">
        <v>2838</v>
      </c>
      <c r="H2079" s="995" t="s">
        <v>3008</v>
      </c>
      <c r="I2079" s="995"/>
      <c r="J2079" s="465"/>
      <c r="K2079" s="464" t="s">
        <v>31</v>
      </c>
      <c r="M2079" s="528" t="str">
        <f t="shared" si="30"/>
        <v/>
      </c>
    </row>
    <row r="2080" spans="1:13">
      <c r="A2080" s="994" t="s">
        <v>647</v>
      </c>
      <c r="B2080" s="465" t="s">
        <v>648</v>
      </c>
      <c r="C2080" s="465" t="s">
        <v>589</v>
      </c>
      <c r="D2080" s="465"/>
      <c r="E2080" s="995" t="s">
        <v>3015</v>
      </c>
      <c r="F2080" s="995"/>
      <c r="G2080" s="995" t="s">
        <v>2838</v>
      </c>
      <c r="H2080" s="995" t="s">
        <v>3008</v>
      </c>
      <c r="I2080" s="995"/>
      <c r="J2080" s="465"/>
      <c r="K2080" s="464" t="s">
        <v>31</v>
      </c>
      <c r="M2080" s="528" t="str">
        <f t="shared" si="30"/>
        <v/>
      </c>
    </row>
    <row r="2081" spans="1:13">
      <c r="A2081" s="994" t="s">
        <v>647</v>
      </c>
      <c r="B2081" s="465" t="s">
        <v>648</v>
      </c>
      <c r="C2081" s="465" t="s">
        <v>589</v>
      </c>
      <c r="D2081" s="465"/>
      <c r="E2081" s="995" t="s">
        <v>3016</v>
      </c>
      <c r="F2081" s="995"/>
      <c r="G2081" s="995" t="s">
        <v>2838</v>
      </c>
      <c r="H2081" s="995" t="s">
        <v>3008</v>
      </c>
      <c r="I2081" s="995"/>
      <c r="J2081" s="465"/>
      <c r="K2081" s="464" t="s">
        <v>31</v>
      </c>
      <c r="M2081" s="528" t="str">
        <f t="shared" si="30"/>
        <v/>
      </c>
    </row>
    <row r="2082" spans="1:13">
      <c r="A2082" s="994" t="s">
        <v>647</v>
      </c>
      <c r="B2082" s="465" t="s">
        <v>648</v>
      </c>
      <c r="C2082" s="465" t="s">
        <v>589</v>
      </c>
      <c r="D2082" s="465"/>
      <c r="E2082" s="995" t="s">
        <v>3017</v>
      </c>
      <c r="F2082" s="995"/>
      <c r="G2082" s="995" t="s">
        <v>2838</v>
      </c>
      <c r="H2082" s="995" t="s">
        <v>3008</v>
      </c>
      <c r="I2082" s="995"/>
      <c r="J2082" s="465"/>
      <c r="K2082" s="464" t="s">
        <v>31</v>
      </c>
      <c r="M2082" s="528" t="str">
        <f t="shared" si="30"/>
        <v/>
      </c>
    </row>
    <row r="2083" spans="1:13">
      <c r="A2083" s="996" t="s">
        <v>647</v>
      </c>
      <c r="B2083" s="466" t="s">
        <v>648</v>
      </c>
      <c r="C2083" s="466" t="s">
        <v>589</v>
      </c>
      <c r="D2083" s="466"/>
      <c r="E2083" s="467" t="s">
        <v>3018</v>
      </c>
      <c r="F2083" s="467"/>
      <c r="G2083" s="467" t="s">
        <v>2838</v>
      </c>
      <c r="H2083" s="467" t="s">
        <v>3008</v>
      </c>
      <c r="I2083" s="467"/>
      <c r="J2083" s="466"/>
      <c r="K2083" s="468" t="s">
        <v>31</v>
      </c>
      <c r="M2083" s="528" t="str">
        <f t="shared" si="30"/>
        <v/>
      </c>
    </row>
    <row r="2084" spans="1:13">
      <c r="A2084" s="997" t="s">
        <v>637</v>
      </c>
      <c r="B2084" s="464" t="s">
        <v>638</v>
      </c>
      <c r="C2084" s="464" t="s">
        <v>9916</v>
      </c>
      <c r="D2084" s="464" t="s">
        <v>1046</v>
      </c>
      <c r="E2084" s="998" t="s">
        <v>3019</v>
      </c>
      <c r="F2084" s="464" t="s">
        <v>10432</v>
      </c>
      <c r="G2084" s="998" t="s">
        <v>2838</v>
      </c>
      <c r="H2084" s="999" t="s">
        <v>3020</v>
      </c>
      <c r="I2084" s="998" t="s">
        <v>682</v>
      </c>
      <c r="J2084" s="464" t="s">
        <v>645</v>
      </c>
      <c r="K2084" s="464" t="s">
        <v>31</v>
      </c>
      <c r="L2084" s="998" t="s">
        <v>10066</v>
      </c>
      <c r="M2084" s="528" t="s">
        <v>10424</v>
      </c>
    </row>
    <row r="2085" spans="1:13">
      <c r="A2085" s="994" t="s">
        <v>647</v>
      </c>
      <c r="B2085" s="465" t="s">
        <v>648</v>
      </c>
      <c r="C2085" s="464" t="s">
        <v>9916</v>
      </c>
      <c r="D2085" s="465"/>
      <c r="E2085" s="995" t="s">
        <v>3021</v>
      </c>
      <c r="F2085" s="995"/>
      <c r="G2085" s="995" t="s">
        <v>2838</v>
      </c>
      <c r="H2085" s="995" t="s">
        <v>3020</v>
      </c>
      <c r="I2085" s="995"/>
      <c r="J2085" s="465"/>
      <c r="K2085" s="464" t="s">
        <v>31</v>
      </c>
      <c r="M2085" s="528" t="str">
        <f t="shared" si="30"/>
        <v/>
      </c>
    </row>
    <row r="2086" spans="1:13">
      <c r="A2086" s="994" t="s">
        <v>647</v>
      </c>
      <c r="B2086" s="465" t="s">
        <v>648</v>
      </c>
      <c r="C2086" s="464" t="s">
        <v>9916</v>
      </c>
      <c r="D2086" s="465"/>
      <c r="E2086" s="995" t="s">
        <v>3022</v>
      </c>
      <c r="F2086" s="995"/>
      <c r="G2086" s="995" t="s">
        <v>2838</v>
      </c>
      <c r="H2086" s="995" t="s">
        <v>3020</v>
      </c>
      <c r="I2086" s="995"/>
      <c r="J2086" s="465"/>
      <c r="K2086" s="464" t="s">
        <v>31</v>
      </c>
      <c r="M2086" s="528" t="str">
        <f t="shared" si="30"/>
        <v/>
      </c>
    </row>
    <row r="2087" spans="1:13">
      <c r="A2087" s="994" t="s">
        <v>647</v>
      </c>
      <c r="B2087" s="465" t="s">
        <v>648</v>
      </c>
      <c r="C2087" s="464" t="s">
        <v>9916</v>
      </c>
      <c r="D2087" s="465"/>
      <c r="E2087" s="995" t="s">
        <v>3023</v>
      </c>
      <c r="F2087" s="995"/>
      <c r="G2087" s="995" t="s">
        <v>2838</v>
      </c>
      <c r="H2087" s="995" t="s">
        <v>3020</v>
      </c>
      <c r="I2087" s="995"/>
      <c r="J2087" s="465"/>
      <c r="K2087" s="464" t="s">
        <v>31</v>
      </c>
      <c r="M2087" s="528" t="str">
        <f t="shared" si="30"/>
        <v/>
      </c>
    </row>
    <row r="2088" spans="1:13">
      <c r="A2088" s="994" t="s">
        <v>647</v>
      </c>
      <c r="B2088" s="465" t="s">
        <v>648</v>
      </c>
      <c r="C2088" s="464" t="s">
        <v>9916</v>
      </c>
      <c r="D2088" s="465"/>
      <c r="E2088" s="995" t="s">
        <v>3024</v>
      </c>
      <c r="F2088" s="995"/>
      <c r="G2088" s="995" t="s">
        <v>2838</v>
      </c>
      <c r="H2088" s="995" t="s">
        <v>3020</v>
      </c>
      <c r="I2088" s="995"/>
      <c r="J2088" s="465"/>
      <c r="K2088" s="464" t="s">
        <v>31</v>
      </c>
      <c r="M2088" s="528" t="str">
        <f t="shared" si="30"/>
        <v/>
      </c>
    </row>
    <row r="2089" spans="1:13">
      <c r="A2089" s="994" t="s">
        <v>647</v>
      </c>
      <c r="B2089" s="465" t="s">
        <v>648</v>
      </c>
      <c r="C2089" s="464" t="s">
        <v>9916</v>
      </c>
      <c r="D2089" s="465"/>
      <c r="E2089" s="995" t="s">
        <v>3025</v>
      </c>
      <c r="F2089" s="995"/>
      <c r="G2089" s="995" t="s">
        <v>2838</v>
      </c>
      <c r="H2089" s="995" t="s">
        <v>3020</v>
      </c>
      <c r="I2089" s="995"/>
      <c r="J2089" s="465"/>
      <c r="K2089" s="464" t="s">
        <v>31</v>
      </c>
      <c r="M2089" s="528" t="str">
        <f t="shared" si="30"/>
        <v/>
      </c>
    </row>
    <row r="2090" spans="1:13">
      <c r="A2090" s="994" t="s">
        <v>647</v>
      </c>
      <c r="B2090" s="465" t="s">
        <v>648</v>
      </c>
      <c r="C2090" s="464" t="s">
        <v>9916</v>
      </c>
      <c r="D2090" s="465"/>
      <c r="E2090" s="995" t="s">
        <v>3026</v>
      </c>
      <c r="F2090" s="995"/>
      <c r="G2090" s="995" t="s">
        <v>2838</v>
      </c>
      <c r="H2090" s="995" t="s">
        <v>3020</v>
      </c>
      <c r="I2090" s="995"/>
      <c r="J2090" s="465"/>
      <c r="K2090" s="464" t="s">
        <v>31</v>
      </c>
      <c r="M2090" s="528" t="str">
        <f t="shared" si="30"/>
        <v/>
      </c>
    </row>
    <row r="2091" spans="1:13">
      <c r="A2091" s="994" t="s">
        <v>647</v>
      </c>
      <c r="B2091" s="465" t="s">
        <v>648</v>
      </c>
      <c r="C2091" s="464" t="s">
        <v>9916</v>
      </c>
      <c r="D2091" s="465"/>
      <c r="E2091" s="995" t="s">
        <v>3027</v>
      </c>
      <c r="F2091" s="995"/>
      <c r="G2091" s="995" t="s">
        <v>2838</v>
      </c>
      <c r="H2091" s="995" t="s">
        <v>3020</v>
      </c>
      <c r="I2091" s="995"/>
      <c r="J2091" s="465"/>
      <c r="K2091" s="464" t="s">
        <v>31</v>
      </c>
      <c r="M2091" s="528" t="str">
        <f t="shared" si="30"/>
        <v/>
      </c>
    </row>
    <row r="2092" spans="1:13">
      <c r="A2092" s="994" t="s">
        <v>647</v>
      </c>
      <c r="B2092" s="465" t="s">
        <v>648</v>
      </c>
      <c r="C2092" s="464" t="s">
        <v>9916</v>
      </c>
      <c r="D2092" s="465"/>
      <c r="E2092" s="995" t="s">
        <v>3028</v>
      </c>
      <c r="F2092" s="995"/>
      <c r="G2092" s="995" t="s">
        <v>2838</v>
      </c>
      <c r="H2092" s="995" t="s">
        <v>3020</v>
      </c>
      <c r="I2092" s="995"/>
      <c r="J2092" s="465"/>
      <c r="K2092" s="464" t="s">
        <v>31</v>
      </c>
      <c r="M2092" s="528" t="str">
        <f t="shared" si="30"/>
        <v/>
      </c>
    </row>
    <row r="2093" spans="1:13">
      <c r="A2093" s="994" t="s">
        <v>647</v>
      </c>
      <c r="B2093" s="465" t="s">
        <v>648</v>
      </c>
      <c r="C2093" s="464" t="s">
        <v>9916</v>
      </c>
      <c r="D2093" s="465"/>
      <c r="E2093" s="995" t="s">
        <v>3029</v>
      </c>
      <c r="F2093" s="995"/>
      <c r="G2093" s="995" t="s">
        <v>2838</v>
      </c>
      <c r="H2093" s="995" t="s">
        <v>3020</v>
      </c>
      <c r="I2093" s="995"/>
      <c r="J2093" s="465"/>
      <c r="K2093" s="464" t="s">
        <v>31</v>
      </c>
      <c r="M2093" s="528" t="str">
        <f t="shared" si="30"/>
        <v/>
      </c>
    </row>
    <row r="2094" spans="1:13">
      <c r="A2094" s="994" t="s">
        <v>647</v>
      </c>
      <c r="B2094" s="465" t="s">
        <v>648</v>
      </c>
      <c r="C2094" s="464" t="s">
        <v>9916</v>
      </c>
      <c r="D2094" s="465"/>
      <c r="E2094" s="995" t="s">
        <v>3030</v>
      </c>
      <c r="F2094" s="995"/>
      <c r="G2094" s="995" t="s">
        <v>2838</v>
      </c>
      <c r="H2094" s="995" t="s">
        <v>3020</v>
      </c>
      <c r="I2094" s="995"/>
      <c r="J2094" s="465"/>
      <c r="K2094" s="464" t="s">
        <v>31</v>
      </c>
      <c r="M2094" s="528" t="str">
        <f t="shared" si="30"/>
        <v/>
      </c>
    </row>
    <row r="2095" spans="1:13">
      <c r="A2095" s="996" t="s">
        <v>647</v>
      </c>
      <c r="B2095" s="466" t="s">
        <v>648</v>
      </c>
      <c r="C2095" s="464" t="s">
        <v>9916</v>
      </c>
      <c r="D2095" s="466"/>
      <c r="E2095" s="467" t="s">
        <v>3031</v>
      </c>
      <c r="F2095" s="467"/>
      <c r="G2095" s="467" t="s">
        <v>2838</v>
      </c>
      <c r="H2095" s="467" t="s">
        <v>3020</v>
      </c>
      <c r="I2095" s="467"/>
      <c r="J2095" s="466"/>
      <c r="K2095" s="468" t="s">
        <v>31</v>
      </c>
      <c r="M2095" s="528" t="str">
        <f t="shared" si="30"/>
        <v/>
      </c>
    </row>
    <row r="2096" spans="1:13">
      <c r="A2096" s="997" t="s">
        <v>637</v>
      </c>
      <c r="B2096" s="464" t="s">
        <v>638</v>
      </c>
      <c r="C2096" s="464" t="s">
        <v>374</v>
      </c>
      <c r="D2096" s="464" t="s">
        <v>1079</v>
      </c>
      <c r="E2096" s="998" t="s">
        <v>3045</v>
      </c>
      <c r="F2096" s="464" t="s">
        <v>374</v>
      </c>
      <c r="G2096" s="998" t="s">
        <v>2838</v>
      </c>
      <c r="H2096" s="998" t="str">
        <f>E2096 &amp; "__c"</f>
        <v>DF_OtherGrants_FLD__c</v>
      </c>
      <c r="I2096" s="998" t="s">
        <v>682</v>
      </c>
      <c r="J2096" s="464" t="s">
        <v>645</v>
      </c>
      <c r="K2096" s="464" t="s">
        <v>31</v>
      </c>
      <c r="M2096" s="528" t="str">
        <f t="shared" si="30"/>
        <v/>
      </c>
    </row>
    <row r="2097" spans="1:13">
      <c r="A2097" s="994" t="s">
        <v>647</v>
      </c>
      <c r="B2097" s="465" t="s">
        <v>648</v>
      </c>
      <c r="C2097" s="465" t="s">
        <v>374</v>
      </c>
      <c r="D2097" s="465"/>
      <c r="E2097" s="995" t="s">
        <v>3046</v>
      </c>
      <c r="F2097" s="995"/>
      <c r="G2097" s="995" t="s">
        <v>2838</v>
      </c>
      <c r="H2097" s="995" t="s">
        <v>3047</v>
      </c>
      <c r="I2097" s="995"/>
      <c r="J2097" s="465"/>
      <c r="K2097" s="464" t="s">
        <v>31</v>
      </c>
      <c r="M2097" s="528" t="str">
        <f t="shared" si="30"/>
        <v/>
      </c>
    </row>
    <row r="2098" spans="1:13">
      <c r="A2098" s="994" t="s">
        <v>647</v>
      </c>
      <c r="B2098" s="465" t="s">
        <v>648</v>
      </c>
      <c r="C2098" s="465" t="s">
        <v>374</v>
      </c>
      <c r="D2098" s="465"/>
      <c r="E2098" s="995" t="s">
        <v>3048</v>
      </c>
      <c r="F2098" s="995"/>
      <c r="G2098" s="995" t="s">
        <v>2838</v>
      </c>
      <c r="H2098" s="995" t="s">
        <v>3047</v>
      </c>
      <c r="I2098" s="995"/>
      <c r="J2098" s="465"/>
      <c r="K2098" s="464" t="s">
        <v>31</v>
      </c>
      <c r="M2098" s="528" t="str">
        <f t="shared" si="30"/>
        <v/>
      </c>
    </row>
    <row r="2099" spans="1:13">
      <c r="A2099" s="994" t="s">
        <v>647</v>
      </c>
      <c r="B2099" s="465" t="s">
        <v>648</v>
      </c>
      <c r="C2099" s="465" t="s">
        <v>374</v>
      </c>
      <c r="D2099" s="465"/>
      <c r="E2099" s="995" t="s">
        <v>3049</v>
      </c>
      <c r="F2099" s="995"/>
      <c r="G2099" s="995" t="s">
        <v>2838</v>
      </c>
      <c r="H2099" s="995" t="s">
        <v>3047</v>
      </c>
      <c r="I2099" s="995"/>
      <c r="J2099" s="465"/>
      <c r="K2099" s="464" t="s">
        <v>31</v>
      </c>
      <c r="M2099" s="528" t="str">
        <f t="shared" si="30"/>
        <v/>
      </c>
    </row>
    <row r="2100" spans="1:13">
      <c r="A2100" s="994" t="s">
        <v>647</v>
      </c>
      <c r="B2100" s="465" t="s">
        <v>648</v>
      </c>
      <c r="C2100" s="465" t="s">
        <v>374</v>
      </c>
      <c r="D2100" s="465"/>
      <c r="E2100" s="995" t="s">
        <v>3050</v>
      </c>
      <c r="F2100" s="995"/>
      <c r="G2100" s="995" t="s">
        <v>2838</v>
      </c>
      <c r="H2100" s="995" t="s">
        <v>3047</v>
      </c>
      <c r="I2100" s="995"/>
      <c r="J2100" s="465"/>
      <c r="K2100" s="464" t="s">
        <v>31</v>
      </c>
      <c r="M2100" s="528" t="str">
        <f t="shared" si="30"/>
        <v/>
      </c>
    </row>
    <row r="2101" spans="1:13">
      <c r="A2101" s="994" t="s">
        <v>647</v>
      </c>
      <c r="B2101" s="465" t="s">
        <v>648</v>
      </c>
      <c r="C2101" s="465" t="s">
        <v>374</v>
      </c>
      <c r="D2101" s="465"/>
      <c r="E2101" s="995" t="s">
        <v>3051</v>
      </c>
      <c r="F2101" s="995"/>
      <c r="G2101" s="995" t="s">
        <v>2838</v>
      </c>
      <c r="H2101" s="995" t="s">
        <v>3047</v>
      </c>
      <c r="I2101" s="995"/>
      <c r="J2101" s="465"/>
      <c r="K2101" s="464" t="s">
        <v>31</v>
      </c>
      <c r="M2101" s="528" t="str">
        <f t="shared" si="30"/>
        <v/>
      </c>
    </row>
    <row r="2102" spans="1:13">
      <c r="A2102" s="994" t="s">
        <v>647</v>
      </c>
      <c r="B2102" s="465" t="s">
        <v>648</v>
      </c>
      <c r="C2102" s="465" t="s">
        <v>374</v>
      </c>
      <c r="D2102" s="465"/>
      <c r="E2102" s="995" t="s">
        <v>3052</v>
      </c>
      <c r="F2102" s="995"/>
      <c r="G2102" s="995" t="s">
        <v>2838</v>
      </c>
      <c r="H2102" s="995" t="s">
        <v>3047</v>
      </c>
      <c r="I2102" s="995"/>
      <c r="J2102" s="465"/>
      <c r="K2102" s="464" t="s">
        <v>31</v>
      </c>
      <c r="M2102" s="528" t="str">
        <f t="shared" si="30"/>
        <v/>
      </c>
    </row>
    <row r="2103" spans="1:13">
      <c r="A2103" s="994" t="s">
        <v>647</v>
      </c>
      <c r="B2103" s="465" t="s">
        <v>648</v>
      </c>
      <c r="C2103" s="465" t="s">
        <v>374</v>
      </c>
      <c r="D2103" s="465"/>
      <c r="E2103" s="995" t="s">
        <v>3053</v>
      </c>
      <c r="F2103" s="995"/>
      <c r="G2103" s="995" t="s">
        <v>2838</v>
      </c>
      <c r="H2103" s="995" t="s">
        <v>3047</v>
      </c>
      <c r="I2103" s="995"/>
      <c r="J2103" s="465"/>
      <c r="K2103" s="464" t="s">
        <v>31</v>
      </c>
      <c r="M2103" s="528" t="str">
        <f t="shared" si="30"/>
        <v/>
      </c>
    </row>
    <row r="2104" spans="1:13">
      <c r="A2104" s="994" t="s">
        <v>647</v>
      </c>
      <c r="B2104" s="465" t="s">
        <v>648</v>
      </c>
      <c r="C2104" s="465" t="s">
        <v>374</v>
      </c>
      <c r="D2104" s="465"/>
      <c r="E2104" s="995" t="s">
        <v>3054</v>
      </c>
      <c r="F2104" s="995"/>
      <c r="G2104" s="995" t="s">
        <v>2838</v>
      </c>
      <c r="H2104" s="995" t="s">
        <v>3047</v>
      </c>
      <c r="I2104" s="995"/>
      <c r="J2104" s="465"/>
      <c r="K2104" s="464" t="s">
        <v>31</v>
      </c>
      <c r="M2104" s="528" t="str">
        <f t="shared" si="30"/>
        <v/>
      </c>
    </row>
    <row r="2105" spans="1:13">
      <c r="A2105" s="994" t="s">
        <v>647</v>
      </c>
      <c r="B2105" s="465" t="s">
        <v>648</v>
      </c>
      <c r="C2105" s="465" t="s">
        <v>374</v>
      </c>
      <c r="D2105" s="465"/>
      <c r="E2105" s="995" t="s">
        <v>3055</v>
      </c>
      <c r="F2105" s="995"/>
      <c r="G2105" s="995" t="s">
        <v>2838</v>
      </c>
      <c r="H2105" s="995" t="s">
        <v>3047</v>
      </c>
      <c r="I2105" s="995"/>
      <c r="J2105" s="465"/>
      <c r="K2105" s="464" t="s">
        <v>31</v>
      </c>
      <c r="M2105" s="528" t="str">
        <f t="shared" si="30"/>
        <v/>
      </c>
    </row>
    <row r="2106" spans="1:13">
      <c r="A2106" s="994" t="s">
        <v>647</v>
      </c>
      <c r="B2106" s="465" t="s">
        <v>648</v>
      </c>
      <c r="C2106" s="465" t="s">
        <v>374</v>
      </c>
      <c r="D2106" s="465"/>
      <c r="E2106" s="995" t="s">
        <v>3056</v>
      </c>
      <c r="F2106" s="995"/>
      <c r="G2106" s="995" t="s">
        <v>2838</v>
      </c>
      <c r="H2106" s="995" t="s">
        <v>3047</v>
      </c>
      <c r="I2106" s="995"/>
      <c r="J2106" s="465"/>
      <c r="K2106" s="464" t="s">
        <v>31</v>
      </c>
      <c r="M2106" s="528" t="str">
        <f t="shared" si="30"/>
        <v/>
      </c>
    </row>
    <row r="2107" spans="1:13">
      <c r="A2107" s="996" t="s">
        <v>647</v>
      </c>
      <c r="B2107" s="466" t="s">
        <v>648</v>
      </c>
      <c r="C2107" s="466" t="s">
        <v>374</v>
      </c>
      <c r="D2107" s="466"/>
      <c r="E2107" s="467" t="s">
        <v>3057</v>
      </c>
      <c r="F2107" s="467"/>
      <c r="G2107" s="467" t="s">
        <v>2838</v>
      </c>
      <c r="H2107" s="467" t="s">
        <v>3047</v>
      </c>
      <c r="I2107" s="467"/>
      <c r="J2107" s="466"/>
      <c r="K2107" s="468" t="s">
        <v>31</v>
      </c>
      <c r="M2107" s="528" t="str">
        <f t="shared" si="30"/>
        <v/>
      </c>
    </row>
    <row r="2108" spans="1:13">
      <c r="A2108" s="997" t="s">
        <v>637</v>
      </c>
      <c r="B2108" s="464" t="s">
        <v>638</v>
      </c>
      <c r="C2108" s="464" t="s">
        <v>583</v>
      </c>
      <c r="D2108" s="464" t="s">
        <v>1094</v>
      </c>
      <c r="E2108" s="998" t="s">
        <v>3058</v>
      </c>
      <c r="F2108" s="464" t="s">
        <v>2922</v>
      </c>
      <c r="G2108" s="998" t="s">
        <v>2838</v>
      </c>
      <c r="H2108" s="998" t="str">
        <f>E2108 &amp; "__c"</f>
        <v>DF_ProvContrib_FLD__c</v>
      </c>
      <c r="I2108" s="998" t="s">
        <v>682</v>
      </c>
      <c r="J2108" s="464" t="s">
        <v>645</v>
      </c>
      <c r="K2108" s="464" t="s">
        <v>31</v>
      </c>
      <c r="M2108" s="528" t="str">
        <f t="shared" si="30"/>
        <v/>
      </c>
    </row>
    <row r="2109" spans="1:13">
      <c r="A2109" s="994" t="s">
        <v>647</v>
      </c>
      <c r="B2109" s="465" t="s">
        <v>648</v>
      </c>
      <c r="C2109" s="465" t="s">
        <v>583</v>
      </c>
      <c r="D2109" s="465"/>
      <c r="E2109" s="995" t="s">
        <v>3059</v>
      </c>
      <c r="F2109" s="995"/>
      <c r="G2109" s="995" t="s">
        <v>2838</v>
      </c>
      <c r="H2109" s="995" t="s">
        <v>3060</v>
      </c>
      <c r="I2109" s="995"/>
      <c r="J2109" s="465"/>
      <c r="K2109" s="464" t="s">
        <v>31</v>
      </c>
      <c r="M2109" s="528" t="str">
        <f t="shared" si="30"/>
        <v/>
      </c>
    </row>
    <row r="2110" spans="1:13">
      <c r="A2110" s="994" t="s">
        <v>647</v>
      </c>
      <c r="B2110" s="465" t="s">
        <v>648</v>
      </c>
      <c r="C2110" s="465" t="s">
        <v>583</v>
      </c>
      <c r="D2110" s="465"/>
      <c r="E2110" s="995" t="s">
        <v>3061</v>
      </c>
      <c r="F2110" s="995"/>
      <c r="G2110" s="995" t="s">
        <v>2838</v>
      </c>
      <c r="H2110" s="995" t="s">
        <v>3060</v>
      </c>
      <c r="I2110" s="995"/>
      <c r="J2110" s="465"/>
      <c r="K2110" s="464" t="s">
        <v>31</v>
      </c>
      <c r="M2110" s="528" t="str">
        <f t="shared" si="30"/>
        <v/>
      </c>
    </row>
    <row r="2111" spans="1:13">
      <c r="A2111" s="994" t="s">
        <v>647</v>
      </c>
      <c r="B2111" s="465" t="s">
        <v>648</v>
      </c>
      <c r="C2111" s="465" t="s">
        <v>583</v>
      </c>
      <c r="D2111" s="465"/>
      <c r="E2111" s="995" t="s">
        <v>3062</v>
      </c>
      <c r="F2111" s="995"/>
      <c r="G2111" s="995" t="s">
        <v>2838</v>
      </c>
      <c r="H2111" s="995" t="s">
        <v>3060</v>
      </c>
      <c r="I2111" s="995"/>
      <c r="J2111" s="465"/>
      <c r="K2111" s="464" t="s">
        <v>31</v>
      </c>
      <c r="M2111" s="528" t="str">
        <f t="shared" si="30"/>
        <v/>
      </c>
    </row>
    <row r="2112" spans="1:13">
      <c r="A2112" s="994" t="s">
        <v>647</v>
      </c>
      <c r="B2112" s="465" t="s">
        <v>648</v>
      </c>
      <c r="C2112" s="465" t="s">
        <v>583</v>
      </c>
      <c r="D2112" s="465"/>
      <c r="E2112" s="995" t="s">
        <v>3063</v>
      </c>
      <c r="F2112" s="995"/>
      <c r="G2112" s="995" t="s">
        <v>2838</v>
      </c>
      <c r="H2112" s="995" t="s">
        <v>3060</v>
      </c>
      <c r="I2112" s="995"/>
      <c r="J2112" s="465"/>
      <c r="K2112" s="464" t="s">
        <v>31</v>
      </c>
      <c r="M2112" s="528" t="str">
        <f t="shared" si="30"/>
        <v/>
      </c>
    </row>
    <row r="2113" spans="1:13">
      <c r="A2113" s="994" t="s">
        <v>647</v>
      </c>
      <c r="B2113" s="465" t="s">
        <v>648</v>
      </c>
      <c r="C2113" s="465" t="s">
        <v>583</v>
      </c>
      <c r="D2113" s="465"/>
      <c r="E2113" s="995" t="s">
        <v>3064</v>
      </c>
      <c r="F2113" s="995"/>
      <c r="G2113" s="995" t="s">
        <v>2838</v>
      </c>
      <c r="H2113" s="995" t="s">
        <v>3060</v>
      </c>
      <c r="I2113" s="995"/>
      <c r="J2113" s="465"/>
      <c r="K2113" s="464" t="s">
        <v>31</v>
      </c>
      <c r="M2113" s="528" t="str">
        <f t="shared" si="30"/>
        <v/>
      </c>
    </row>
    <row r="2114" spans="1:13">
      <c r="A2114" s="994" t="s">
        <v>647</v>
      </c>
      <c r="B2114" s="465" t="s">
        <v>648</v>
      </c>
      <c r="C2114" s="465" t="s">
        <v>583</v>
      </c>
      <c r="D2114" s="465"/>
      <c r="E2114" s="995" t="s">
        <v>3065</v>
      </c>
      <c r="F2114" s="995"/>
      <c r="G2114" s="995" t="s">
        <v>2838</v>
      </c>
      <c r="H2114" s="995" t="s">
        <v>3060</v>
      </c>
      <c r="I2114" s="995"/>
      <c r="J2114" s="465"/>
      <c r="K2114" s="464" t="s">
        <v>31</v>
      </c>
      <c r="M2114" s="528" t="str">
        <f t="shared" si="30"/>
        <v/>
      </c>
    </row>
    <row r="2115" spans="1:13">
      <c r="A2115" s="994" t="s">
        <v>647</v>
      </c>
      <c r="B2115" s="465" t="s">
        <v>648</v>
      </c>
      <c r="C2115" s="465" t="s">
        <v>583</v>
      </c>
      <c r="D2115" s="465"/>
      <c r="E2115" s="995" t="s">
        <v>3066</v>
      </c>
      <c r="F2115" s="995"/>
      <c r="G2115" s="995" t="s">
        <v>2838</v>
      </c>
      <c r="H2115" s="995" t="s">
        <v>3060</v>
      </c>
      <c r="I2115" s="995"/>
      <c r="J2115" s="465"/>
      <c r="K2115" s="464" t="s">
        <v>31</v>
      </c>
      <c r="M2115" s="528" t="str">
        <f t="shared" si="30"/>
        <v/>
      </c>
    </row>
    <row r="2116" spans="1:13">
      <c r="A2116" s="994" t="s">
        <v>647</v>
      </c>
      <c r="B2116" s="465" t="s">
        <v>648</v>
      </c>
      <c r="C2116" s="465" t="s">
        <v>583</v>
      </c>
      <c r="D2116" s="465"/>
      <c r="E2116" s="995" t="s">
        <v>3067</v>
      </c>
      <c r="F2116" s="995"/>
      <c r="G2116" s="995" t="s">
        <v>2838</v>
      </c>
      <c r="H2116" s="995" t="s">
        <v>3060</v>
      </c>
      <c r="I2116" s="995"/>
      <c r="J2116" s="465"/>
      <c r="K2116" s="464" t="s">
        <v>31</v>
      </c>
      <c r="M2116" s="528" t="str">
        <f t="shared" si="30"/>
        <v/>
      </c>
    </row>
    <row r="2117" spans="1:13">
      <c r="A2117" s="994" t="s">
        <v>647</v>
      </c>
      <c r="B2117" s="465" t="s">
        <v>648</v>
      </c>
      <c r="C2117" s="465" t="s">
        <v>583</v>
      </c>
      <c r="D2117" s="465"/>
      <c r="E2117" s="995" t="s">
        <v>3068</v>
      </c>
      <c r="F2117" s="995"/>
      <c r="G2117" s="995" t="s">
        <v>2838</v>
      </c>
      <c r="H2117" s="995" t="s">
        <v>3060</v>
      </c>
      <c r="I2117" s="995"/>
      <c r="J2117" s="465"/>
      <c r="K2117" s="464" t="s">
        <v>31</v>
      </c>
      <c r="M2117" s="528" t="str">
        <f t="shared" ref="M2117:M2179" si="31">IF(RIGHT(TEXT(E2117,""),4)="ACT1","Remove","")</f>
        <v/>
      </c>
    </row>
    <row r="2118" spans="1:13">
      <c r="A2118" s="994" t="s">
        <v>647</v>
      </c>
      <c r="B2118" s="465" t="s">
        <v>648</v>
      </c>
      <c r="C2118" s="465" t="s">
        <v>583</v>
      </c>
      <c r="D2118" s="465"/>
      <c r="E2118" s="995" t="s">
        <v>3069</v>
      </c>
      <c r="F2118" s="995"/>
      <c r="G2118" s="995" t="s">
        <v>2838</v>
      </c>
      <c r="H2118" s="995" t="s">
        <v>3060</v>
      </c>
      <c r="I2118" s="995"/>
      <c r="J2118" s="465"/>
      <c r="K2118" s="464" t="s">
        <v>31</v>
      </c>
      <c r="M2118" s="528" t="str">
        <f t="shared" si="31"/>
        <v/>
      </c>
    </row>
    <row r="2119" spans="1:13">
      <c r="A2119" s="996" t="s">
        <v>647</v>
      </c>
      <c r="B2119" s="466" t="s">
        <v>648</v>
      </c>
      <c r="C2119" s="466" t="s">
        <v>583</v>
      </c>
      <c r="D2119" s="466"/>
      <c r="E2119" s="467" t="s">
        <v>3070</v>
      </c>
      <c r="F2119" s="467"/>
      <c r="G2119" s="467" t="s">
        <v>2838</v>
      </c>
      <c r="H2119" s="467" t="s">
        <v>3060</v>
      </c>
      <c r="I2119" s="467"/>
      <c r="J2119" s="466"/>
      <c r="K2119" s="468" t="s">
        <v>31</v>
      </c>
      <c r="M2119" s="528" t="str">
        <f t="shared" si="31"/>
        <v/>
      </c>
    </row>
    <row r="2120" spans="1:13">
      <c r="A2120" s="997" t="s">
        <v>637</v>
      </c>
      <c r="B2120" s="464" t="s">
        <v>638</v>
      </c>
      <c r="C2120" s="464" t="s">
        <v>375</v>
      </c>
      <c r="D2120" s="464" t="s">
        <v>1110</v>
      </c>
      <c r="E2120" s="998" t="s">
        <v>3071</v>
      </c>
      <c r="F2120" s="464" t="s">
        <v>375</v>
      </c>
      <c r="G2120" s="998" t="s">
        <v>2838</v>
      </c>
      <c r="H2120" s="998" t="str">
        <f>E2120 &amp; "__c"</f>
        <v>DF_NonIntBearLoans_FLD__c</v>
      </c>
      <c r="I2120" s="998" t="s">
        <v>682</v>
      </c>
      <c r="J2120" s="464" t="s">
        <v>645</v>
      </c>
      <c r="K2120" s="464" t="s">
        <v>31</v>
      </c>
      <c r="M2120" s="528" t="str">
        <f t="shared" si="31"/>
        <v/>
      </c>
    </row>
    <row r="2121" spans="1:13">
      <c r="A2121" s="994" t="s">
        <v>647</v>
      </c>
      <c r="B2121" s="465" t="s">
        <v>648</v>
      </c>
      <c r="C2121" s="465" t="s">
        <v>375</v>
      </c>
      <c r="D2121" s="465"/>
      <c r="E2121" s="995" t="s">
        <v>3072</v>
      </c>
      <c r="F2121" s="995"/>
      <c r="G2121" s="995" t="s">
        <v>2838</v>
      </c>
      <c r="H2121" s="995" t="s">
        <v>3073</v>
      </c>
      <c r="I2121" s="995"/>
      <c r="J2121" s="465"/>
      <c r="K2121" s="464" t="s">
        <v>31</v>
      </c>
      <c r="M2121" s="528" t="str">
        <f t="shared" si="31"/>
        <v/>
      </c>
    </row>
    <row r="2122" spans="1:13">
      <c r="A2122" s="994" t="s">
        <v>647</v>
      </c>
      <c r="B2122" s="465" t="s">
        <v>648</v>
      </c>
      <c r="C2122" s="465" t="s">
        <v>375</v>
      </c>
      <c r="D2122" s="465"/>
      <c r="E2122" s="995" t="s">
        <v>3074</v>
      </c>
      <c r="F2122" s="995"/>
      <c r="G2122" s="995" t="s">
        <v>2838</v>
      </c>
      <c r="H2122" s="995" t="s">
        <v>3073</v>
      </c>
      <c r="I2122" s="995"/>
      <c r="J2122" s="465"/>
      <c r="K2122" s="464" t="s">
        <v>31</v>
      </c>
      <c r="M2122" s="528" t="str">
        <f t="shared" si="31"/>
        <v/>
      </c>
    </row>
    <row r="2123" spans="1:13">
      <c r="A2123" s="994" t="s">
        <v>647</v>
      </c>
      <c r="B2123" s="465" t="s">
        <v>648</v>
      </c>
      <c r="C2123" s="465" t="s">
        <v>375</v>
      </c>
      <c r="D2123" s="465"/>
      <c r="E2123" s="995" t="s">
        <v>3075</v>
      </c>
      <c r="F2123" s="995"/>
      <c r="G2123" s="995" t="s">
        <v>2838</v>
      </c>
      <c r="H2123" s="995" t="s">
        <v>3073</v>
      </c>
      <c r="I2123" s="995"/>
      <c r="J2123" s="465"/>
      <c r="K2123" s="464" t="s">
        <v>31</v>
      </c>
      <c r="M2123" s="528" t="str">
        <f t="shared" si="31"/>
        <v/>
      </c>
    </row>
    <row r="2124" spans="1:13">
      <c r="A2124" s="994" t="s">
        <v>647</v>
      </c>
      <c r="B2124" s="465" t="s">
        <v>648</v>
      </c>
      <c r="C2124" s="465" t="s">
        <v>375</v>
      </c>
      <c r="D2124" s="465"/>
      <c r="E2124" s="995" t="s">
        <v>3076</v>
      </c>
      <c r="F2124" s="995"/>
      <c r="G2124" s="995" t="s">
        <v>2838</v>
      </c>
      <c r="H2124" s="995" t="s">
        <v>3073</v>
      </c>
      <c r="I2124" s="995"/>
      <c r="J2124" s="465"/>
      <c r="K2124" s="464" t="s">
        <v>31</v>
      </c>
      <c r="M2124" s="528" t="str">
        <f t="shared" si="31"/>
        <v/>
      </c>
    </row>
    <row r="2125" spans="1:13">
      <c r="A2125" s="994" t="s">
        <v>647</v>
      </c>
      <c r="B2125" s="465" t="s">
        <v>648</v>
      </c>
      <c r="C2125" s="465" t="s">
        <v>375</v>
      </c>
      <c r="D2125" s="465"/>
      <c r="E2125" s="995" t="s">
        <v>3077</v>
      </c>
      <c r="F2125" s="995"/>
      <c r="G2125" s="995" t="s">
        <v>2838</v>
      </c>
      <c r="H2125" s="995" t="s">
        <v>3073</v>
      </c>
      <c r="I2125" s="995"/>
      <c r="J2125" s="465"/>
      <c r="K2125" s="464" t="s">
        <v>31</v>
      </c>
      <c r="M2125" s="528" t="str">
        <f t="shared" si="31"/>
        <v/>
      </c>
    </row>
    <row r="2126" spans="1:13">
      <c r="A2126" s="994" t="s">
        <v>647</v>
      </c>
      <c r="B2126" s="465" t="s">
        <v>648</v>
      </c>
      <c r="C2126" s="465" t="s">
        <v>375</v>
      </c>
      <c r="D2126" s="465"/>
      <c r="E2126" s="995" t="s">
        <v>3078</v>
      </c>
      <c r="F2126" s="995"/>
      <c r="G2126" s="995" t="s">
        <v>2838</v>
      </c>
      <c r="H2126" s="995" t="s">
        <v>3073</v>
      </c>
      <c r="I2126" s="995"/>
      <c r="J2126" s="465"/>
      <c r="K2126" s="464" t="s">
        <v>31</v>
      </c>
      <c r="M2126" s="528" t="str">
        <f t="shared" si="31"/>
        <v/>
      </c>
    </row>
    <row r="2127" spans="1:13">
      <c r="A2127" s="994" t="s">
        <v>647</v>
      </c>
      <c r="B2127" s="465" t="s">
        <v>648</v>
      </c>
      <c r="C2127" s="465" t="s">
        <v>375</v>
      </c>
      <c r="D2127" s="465"/>
      <c r="E2127" s="995" t="s">
        <v>3079</v>
      </c>
      <c r="F2127" s="995"/>
      <c r="G2127" s="995" t="s">
        <v>2838</v>
      </c>
      <c r="H2127" s="995" t="s">
        <v>3073</v>
      </c>
      <c r="I2127" s="995"/>
      <c r="J2127" s="465"/>
      <c r="K2127" s="464" t="s">
        <v>31</v>
      </c>
      <c r="M2127" s="528" t="str">
        <f t="shared" si="31"/>
        <v/>
      </c>
    </row>
    <row r="2128" spans="1:13">
      <c r="A2128" s="994" t="s">
        <v>647</v>
      </c>
      <c r="B2128" s="465" t="s">
        <v>648</v>
      </c>
      <c r="C2128" s="465" t="s">
        <v>375</v>
      </c>
      <c r="D2128" s="465"/>
      <c r="E2128" s="995" t="s">
        <v>3080</v>
      </c>
      <c r="F2128" s="995"/>
      <c r="G2128" s="995" t="s">
        <v>2838</v>
      </c>
      <c r="H2128" s="995" t="s">
        <v>3073</v>
      </c>
      <c r="I2128" s="995"/>
      <c r="J2128" s="465"/>
      <c r="K2128" s="464" t="s">
        <v>31</v>
      </c>
      <c r="M2128" s="528" t="str">
        <f t="shared" si="31"/>
        <v/>
      </c>
    </row>
    <row r="2129" spans="1:13">
      <c r="A2129" s="994" t="s">
        <v>647</v>
      </c>
      <c r="B2129" s="465" t="s">
        <v>648</v>
      </c>
      <c r="C2129" s="465" t="s">
        <v>375</v>
      </c>
      <c r="D2129" s="465"/>
      <c r="E2129" s="995" t="s">
        <v>3081</v>
      </c>
      <c r="F2129" s="995"/>
      <c r="G2129" s="995" t="s">
        <v>2838</v>
      </c>
      <c r="H2129" s="995" t="s">
        <v>3073</v>
      </c>
      <c r="I2129" s="995"/>
      <c r="J2129" s="465"/>
      <c r="K2129" s="464" t="s">
        <v>31</v>
      </c>
      <c r="M2129" s="528" t="str">
        <f t="shared" si="31"/>
        <v/>
      </c>
    </row>
    <row r="2130" spans="1:13">
      <c r="A2130" s="994" t="s">
        <v>647</v>
      </c>
      <c r="B2130" s="465" t="s">
        <v>648</v>
      </c>
      <c r="C2130" s="465" t="s">
        <v>375</v>
      </c>
      <c r="D2130" s="465"/>
      <c r="E2130" s="995" t="s">
        <v>3082</v>
      </c>
      <c r="F2130" s="995"/>
      <c r="G2130" s="995" t="s">
        <v>2838</v>
      </c>
      <c r="H2130" s="995" t="s">
        <v>3073</v>
      </c>
      <c r="I2130" s="995"/>
      <c r="J2130" s="465"/>
      <c r="K2130" s="464" t="s">
        <v>31</v>
      </c>
      <c r="M2130" s="528" t="str">
        <f t="shared" si="31"/>
        <v/>
      </c>
    </row>
    <row r="2131" spans="1:13">
      <c r="A2131" s="996" t="s">
        <v>647</v>
      </c>
      <c r="B2131" s="466" t="s">
        <v>648</v>
      </c>
      <c r="C2131" s="466" t="s">
        <v>375</v>
      </c>
      <c r="D2131" s="466"/>
      <c r="E2131" s="467" t="s">
        <v>3083</v>
      </c>
      <c r="F2131" s="467"/>
      <c r="G2131" s="467" t="s">
        <v>2838</v>
      </c>
      <c r="H2131" s="467" t="s">
        <v>3073</v>
      </c>
      <c r="I2131" s="467"/>
      <c r="J2131" s="466"/>
      <c r="K2131" s="468" t="s">
        <v>31</v>
      </c>
      <c r="M2131" s="528" t="str">
        <f t="shared" si="31"/>
        <v/>
      </c>
    </row>
    <row r="2132" spans="1:13">
      <c r="A2132" s="997" t="s">
        <v>637</v>
      </c>
      <c r="B2132" s="464" t="s">
        <v>638</v>
      </c>
      <c r="C2132" s="464" t="s">
        <v>376</v>
      </c>
      <c r="D2132" s="464" t="s">
        <v>1126</v>
      </c>
      <c r="E2132" s="998" t="s">
        <v>3084</v>
      </c>
      <c r="F2132" s="464" t="s">
        <v>376</v>
      </c>
      <c r="G2132" s="998" t="s">
        <v>2838</v>
      </c>
      <c r="H2132" s="998" t="str">
        <f>E2132 &amp; "__c"</f>
        <v>DF_IntBearLoans_FLD__c</v>
      </c>
      <c r="I2132" s="998" t="s">
        <v>682</v>
      </c>
      <c r="J2132" s="464" t="s">
        <v>645</v>
      </c>
      <c r="K2132" s="464" t="s">
        <v>31</v>
      </c>
      <c r="M2132" s="528" t="str">
        <f t="shared" si="31"/>
        <v/>
      </c>
    </row>
    <row r="2133" spans="1:13">
      <c r="A2133" s="994" t="s">
        <v>647</v>
      </c>
      <c r="B2133" s="465" t="s">
        <v>648</v>
      </c>
      <c r="C2133" s="465" t="s">
        <v>376</v>
      </c>
      <c r="D2133" s="465"/>
      <c r="E2133" s="995" t="s">
        <v>3085</v>
      </c>
      <c r="F2133" s="995"/>
      <c r="G2133" s="995" t="s">
        <v>2838</v>
      </c>
      <c r="H2133" s="995" t="s">
        <v>3086</v>
      </c>
      <c r="I2133" s="995"/>
      <c r="J2133" s="465"/>
      <c r="K2133" s="464" t="s">
        <v>31</v>
      </c>
      <c r="M2133" s="528" t="str">
        <f t="shared" si="31"/>
        <v/>
      </c>
    </row>
    <row r="2134" spans="1:13">
      <c r="A2134" s="994" t="s">
        <v>647</v>
      </c>
      <c r="B2134" s="465" t="s">
        <v>648</v>
      </c>
      <c r="C2134" s="465" t="s">
        <v>376</v>
      </c>
      <c r="D2134" s="465"/>
      <c r="E2134" s="995" t="s">
        <v>3087</v>
      </c>
      <c r="F2134" s="995"/>
      <c r="G2134" s="995" t="s">
        <v>2838</v>
      </c>
      <c r="H2134" s="995" t="s">
        <v>3086</v>
      </c>
      <c r="I2134" s="995"/>
      <c r="J2134" s="465"/>
      <c r="K2134" s="464" t="s">
        <v>31</v>
      </c>
      <c r="M2134" s="528" t="str">
        <f t="shared" si="31"/>
        <v/>
      </c>
    </row>
    <row r="2135" spans="1:13">
      <c r="A2135" s="994" t="s">
        <v>647</v>
      </c>
      <c r="B2135" s="465" t="s">
        <v>648</v>
      </c>
      <c r="C2135" s="465" t="s">
        <v>376</v>
      </c>
      <c r="D2135" s="465"/>
      <c r="E2135" s="995" t="s">
        <v>3088</v>
      </c>
      <c r="F2135" s="995"/>
      <c r="G2135" s="995" t="s">
        <v>2838</v>
      </c>
      <c r="H2135" s="995" t="s">
        <v>3086</v>
      </c>
      <c r="I2135" s="995"/>
      <c r="J2135" s="465"/>
      <c r="K2135" s="464" t="s">
        <v>31</v>
      </c>
      <c r="M2135" s="528" t="str">
        <f t="shared" si="31"/>
        <v/>
      </c>
    </row>
    <row r="2136" spans="1:13">
      <c r="A2136" s="994" t="s">
        <v>647</v>
      </c>
      <c r="B2136" s="465" t="s">
        <v>648</v>
      </c>
      <c r="C2136" s="465" t="s">
        <v>376</v>
      </c>
      <c r="D2136" s="465"/>
      <c r="E2136" s="995" t="s">
        <v>3089</v>
      </c>
      <c r="F2136" s="995"/>
      <c r="G2136" s="995" t="s">
        <v>2838</v>
      </c>
      <c r="H2136" s="995" t="s">
        <v>3086</v>
      </c>
      <c r="I2136" s="995"/>
      <c r="J2136" s="465"/>
      <c r="K2136" s="464" t="s">
        <v>31</v>
      </c>
      <c r="M2136" s="528" t="str">
        <f t="shared" si="31"/>
        <v/>
      </c>
    </row>
    <row r="2137" spans="1:13">
      <c r="A2137" s="994" t="s">
        <v>647</v>
      </c>
      <c r="B2137" s="465" t="s">
        <v>648</v>
      </c>
      <c r="C2137" s="465" t="s">
        <v>376</v>
      </c>
      <c r="D2137" s="465"/>
      <c r="E2137" s="995" t="s">
        <v>3090</v>
      </c>
      <c r="F2137" s="995"/>
      <c r="G2137" s="995" t="s">
        <v>2838</v>
      </c>
      <c r="H2137" s="995" t="s">
        <v>3086</v>
      </c>
      <c r="I2137" s="995"/>
      <c r="J2137" s="465"/>
      <c r="K2137" s="464" t="s">
        <v>31</v>
      </c>
      <c r="M2137" s="528" t="str">
        <f t="shared" si="31"/>
        <v/>
      </c>
    </row>
    <row r="2138" spans="1:13">
      <c r="A2138" s="994" t="s">
        <v>647</v>
      </c>
      <c r="B2138" s="465" t="s">
        <v>648</v>
      </c>
      <c r="C2138" s="465" t="s">
        <v>376</v>
      </c>
      <c r="D2138" s="465"/>
      <c r="E2138" s="995" t="s">
        <v>3091</v>
      </c>
      <c r="F2138" s="995"/>
      <c r="G2138" s="995" t="s">
        <v>2838</v>
      </c>
      <c r="H2138" s="995" t="s">
        <v>3086</v>
      </c>
      <c r="I2138" s="995"/>
      <c r="J2138" s="465"/>
      <c r="K2138" s="464" t="s">
        <v>31</v>
      </c>
      <c r="M2138" s="528" t="str">
        <f t="shared" si="31"/>
        <v/>
      </c>
    </row>
    <row r="2139" spans="1:13">
      <c r="A2139" s="994" t="s">
        <v>647</v>
      </c>
      <c r="B2139" s="465" t="s">
        <v>648</v>
      </c>
      <c r="C2139" s="465" t="s">
        <v>376</v>
      </c>
      <c r="D2139" s="465"/>
      <c r="E2139" s="995" t="s">
        <v>3092</v>
      </c>
      <c r="F2139" s="995"/>
      <c r="G2139" s="995" t="s">
        <v>2838</v>
      </c>
      <c r="H2139" s="995" t="s">
        <v>3086</v>
      </c>
      <c r="I2139" s="995"/>
      <c r="J2139" s="465"/>
      <c r="K2139" s="464" t="s">
        <v>31</v>
      </c>
      <c r="M2139" s="528" t="str">
        <f t="shared" si="31"/>
        <v/>
      </c>
    </row>
    <row r="2140" spans="1:13">
      <c r="A2140" s="994" t="s">
        <v>647</v>
      </c>
      <c r="B2140" s="465" t="s">
        <v>648</v>
      </c>
      <c r="C2140" s="465" t="s">
        <v>376</v>
      </c>
      <c r="D2140" s="465"/>
      <c r="E2140" s="995" t="s">
        <v>3093</v>
      </c>
      <c r="F2140" s="995"/>
      <c r="G2140" s="995" t="s">
        <v>2838</v>
      </c>
      <c r="H2140" s="995" t="s">
        <v>3086</v>
      </c>
      <c r="I2140" s="995"/>
      <c r="J2140" s="465"/>
      <c r="K2140" s="464" t="s">
        <v>31</v>
      </c>
      <c r="M2140" s="528" t="str">
        <f t="shared" si="31"/>
        <v/>
      </c>
    </row>
    <row r="2141" spans="1:13">
      <c r="A2141" s="994" t="s">
        <v>647</v>
      </c>
      <c r="B2141" s="465" t="s">
        <v>648</v>
      </c>
      <c r="C2141" s="465" t="s">
        <v>376</v>
      </c>
      <c r="D2141" s="465"/>
      <c r="E2141" s="995" t="s">
        <v>3094</v>
      </c>
      <c r="F2141" s="995"/>
      <c r="G2141" s="995" t="s">
        <v>2838</v>
      </c>
      <c r="H2141" s="995" t="s">
        <v>3086</v>
      </c>
      <c r="I2141" s="995"/>
      <c r="J2141" s="465"/>
      <c r="K2141" s="464" t="s">
        <v>31</v>
      </c>
      <c r="M2141" s="528" t="str">
        <f t="shared" si="31"/>
        <v/>
      </c>
    </row>
    <row r="2142" spans="1:13">
      <c r="A2142" s="994" t="s">
        <v>647</v>
      </c>
      <c r="B2142" s="465" t="s">
        <v>648</v>
      </c>
      <c r="C2142" s="465" t="s">
        <v>376</v>
      </c>
      <c r="D2142" s="465"/>
      <c r="E2142" s="995" t="s">
        <v>3095</v>
      </c>
      <c r="F2142" s="995"/>
      <c r="G2142" s="995" t="s">
        <v>2838</v>
      </c>
      <c r="H2142" s="995" t="s">
        <v>3086</v>
      </c>
      <c r="I2142" s="995"/>
      <c r="J2142" s="465"/>
      <c r="K2142" s="464" t="s">
        <v>31</v>
      </c>
      <c r="M2142" s="528" t="str">
        <f t="shared" si="31"/>
        <v/>
      </c>
    </row>
    <row r="2143" spans="1:13">
      <c r="A2143" s="996" t="s">
        <v>647</v>
      </c>
      <c r="B2143" s="466" t="s">
        <v>648</v>
      </c>
      <c r="C2143" s="466" t="s">
        <v>376</v>
      </c>
      <c r="D2143" s="466"/>
      <c r="E2143" s="467" t="s">
        <v>3096</v>
      </c>
      <c r="F2143" s="467"/>
      <c r="G2143" s="467" t="s">
        <v>2838</v>
      </c>
      <c r="H2143" s="467" t="s">
        <v>3086</v>
      </c>
      <c r="I2143" s="467"/>
      <c r="J2143" s="466"/>
      <c r="K2143" s="468" t="s">
        <v>31</v>
      </c>
      <c r="M2143" s="528" t="str">
        <f t="shared" si="31"/>
        <v/>
      </c>
    </row>
    <row r="2144" spans="1:13">
      <c r="A2144" s="997" t="s">
        <v>637</v>
      </c>
      <c r="B2144" s="464" t="s">
        <v>638</v>
      </c>
      <c r="C2144" s="464" t="s">
        <v>381</v>
      </c>
      <c r="D2144" s="464" t="s">
        <v>1250</v>
      </c>
      <c r="E2144" s="998" t="s">
        <v>3112</v>
      </c>
      <c r="F2144" s="464" t="s">
        <v>381</v>
      </c>
      <c r="G2144" s="998" t="s">
        <v>2838</v>
      </c>
      <c r="H2144" s="998" t="str">
        <f>E2144 &amp; "__c"</f>
        <v>DF_CapInterest_FLD__c</v>
      </c>
      <c r="I2144" s="998" t="s">
        <v>682</v>
      </c>
      <c r="J2144" s="464" t="s">
        <v>645</v>
      </c>
      <c r="K2144" s="464" t="s">
        <v>31</v>
      </c>
      <c r="M2144" s="528" t="str">
        <f t="shared" si="31"/>
        <v/>
      </c>
    </row>
    <row r="2145" spans="1:13">
      <c r="A2145" s="994" t="s">
        <v>647</v>
      </c>
      <c r="B2145" s="465" t="s">
        <v>648</v>
      </c>
      <c r="C2145" s="465" t="s">
        <v>381</v>
      </c>
      <c r="D2145" s="465"/>
      <c r="E2145" s="995" t="s">
        <v>3113</v>
      </c>
      <c r="F2145" s="995"/>
      <c r="G2145" s="995" t="s">
        <v>2838</v>
      </c>
      <c r="H2145" s="995" t="s">
        <v>3114</v>
      </c>
      <c r="I2145" s="995"/>
      <c r="J2145" s="465"/>
      <c r="K2145" s="464" t="s">
        <v>31</v>
      </c>
      <c r="M2145" s="528" t="str">
        <f t="shared" si="31"/>
        <v/>
      </c>
    </row>
    <row r="2146" spans="1:13">
      <c r="A2146" s="994" t="s">
        <v>647</v>
      </c>
      <c r="B2146" s="465" t="s">
        <v>648</v>
      </c>
      <c r="C2146" s="465" t="s">
        <v>381</v>
      </c>
      <c r="D2146" s="465"/>
      <c r="E2146" s="995" t="s">
        <v>3115</v>
      </c>
      <c r="F2146" s="995"/>
      <c r="G2146" s="995" t="s">
        <v>2838</v>
      </c>
      <c r="H2146" s="995" t="s">
        <v>3114</v>
      </c>
      <c r="I2146" s="995"/>
      <c r="J2146" s="465"/>
      <c r="K2146" s="464" t="s">
        <v>31</v>
      </c>
      <c r="M2146" s="528" t="str">
        <f t="shared" si="31"/>
        <v/>
      </c>
    </row>
    <row r="2147" spans="1:13">
      <c r="A2147" s="994" t="s">
        <v>647</v>
      </c>
      <c r="B2147" s="465" t="s">
        <v>648</v>
      </c>
      <c r="C2147" s="465" t="s">
        <v>381</v>
      </c>
      <c r="D2147" s="465"/>
      <c r="E2147" s="995" t="s">
        <v>3116</v>
      </c>
      <c r="F2147" s="995"/>
      <c r="G2147" s="995" t="s">
        <v>2838</v>
      </c>
      <c r="H2147" s="995" t="s">
        <v>3114</v>
      </c>
      <c r="I2147" s="995"/>
      <c r="J2147" s="465"/>
      <c r="K2147" s="464" t="s">
        <v>31</v>
      </c>
      <c r="M2147" s="528" t="str">
        <f t="shared" si="31"/>
        <v/>
      </c>
    </row>
    <row r="2148" spans="1:13">
      <c r="A2148" s="994" t="s">
        <v>647</v>
      </c>
      <c r="B2148" s="465" t="s">
        <v>648</v>
      </c>
      <c r="C2148" s="465" t="s">
        <v>381</v>
      </c>
      <c r="D2148" s="465"/>
      <c r="E2148" s="995" t="s">
        <v>3117</v>
      </c>
      <c r="F2148" s="995"/>
      <c r="G2148" s="995" t="s">
        <v>2838</v>
      </c>
      <c r="H2148" s="995" t="s">
        <v>3114</v>
      </c>
      <c r="I2148" s="995"/>
      <c r="J2148" s="465"/>
      <c r="K2148" s="464" t="s">
        <v>31</v>
      </c>
      <c r="M2148" s="528" t="str">
        <f t="shared" si="31"/>
        <v/>
      </c>
    </row>
    <row r="2149" spans="1:13">
      <c r="A2149" s="994" t="s">
        <v>647</v>
      </c>
      <c r="B2149" s="465" t="s">
        <v>648</v>
      </c>
      <c r="C2149" s="465" t="s">
        <v>381</v>
      </c>
      <c r="D2149" s="465"/>
      <c r="E2149" s="995" t="s">
        <v>3118</v>
      </c>
      <c r="F2149" s="995"/>
      <c r="G2149" s="995" t="s">
        <v>2838</v>
      </c>
      <c r="H2149" s="995" t="s">
        <v>3114</v>
      </c>
      <c r="I2149" s="995"/>
      <c r="J2149" s="465"/>
      <c r="K2149" s="464" t="s">
        <v>31</v>
      </c>
      <c r="M2149" s="528" t="str">
        <f t="shared" si="31"/>
        <v/>
      </c>
    </row>
    <row r="2150" spans="1:13">
      <c r="A2150" s="994" t="s">
        <v>647</v>
      </c>
      <c r="B2150" s="465" t="s">
        <v>648</v>
      </c>
      <c r="C2150" s="465" t="s">
        <v>381</v>
      </c>
      <c r="D2150" s="465"/>
      <c r="E2150" s="995" t="s">
        <v>3119</v>
      </c>
      <c r="F2150" s="995"/>
      <c r="G2150" s="995" t="s">
        <v>2838</v>
      </c>
      <c r="H2150" s="995" t="s">
        <v>3114</v>
      </c>
      <c r="I2150" s="995"/>
      <c r="J2150" s="465"/>
      <c r="K2150" s="464" t="s">
        <v>31</v>
      </c>
      <c r="M2150" s="528" t="str">
        <f t="shared" si="31"/>
        <v/>
      </c>
    </row>
    <row r="2151" spans="1:13">
      <c r="A2151" s="994" t="s">
        <v>647</v>
      </c>
      <c r="B2151" s="465" t="s">
        <v>648</v>
      </c>
      <c r="C2151" s="465" t="s">
        <v>381</v>
      </c>
      <c r="D2151" s="465"/>
      <c r="E2151" s="995" t="s">
        <v>3120</v>
      </c>
      <c r="F2151" s="995"/>
      <c r="G2151" s="995" t="s">
        <v>2838</v>
      </c>
      <c r="H2151" s="995" t="s">
        <v>3114</v>
      </c>
      <c r="I2151" s="995"/>
      <c r="J2151" s="465"/>
      <c r="K2151" s="464" t="s">
        <v>31</v>
      </c>
      <c r="M2151" s="528" t="str">
        <f t="shared" si="31"/>
        <v/>
      </c>
    </row>
    <row r="2152" spans="1:13">
      <c r="A2152" s="994" t="s">
        <v>647</v>
      </c>
      <c r="B2152" s="465" t="s">
        <v>648</v>
      </c>
      <c r="C2152" s="465" t="s">
        <v>381</v>
      </c>
      <c r="D2152" s="465"/>
      <c r="E2152" s="995" t="s">
        <v>3121</v>
      </c>
      <c r="F2152" s="995"/>
      <c r="G2152" s="995" t="s">
        <v>2838</v>
      </c>
      <c r="H2152" s="995" t="s">
        <v>3114</v>
      </c>
      <c r="I2152" s="995"/>
      <c r="J2152" s="465"/>
      <c r="K2152" s="464" t="s">
        <v>31</v>
      </c>
      <c r="M2152" s="528" t="str">
        <f t="shared" si="31"/>
        <v/>
      </c>
    </row>
    <row r="2153" spans="1:13">
      <c r="A2153" s="994" t="s">
        <v>647</v>
      </c>
      <c r="B2153" s="465" t="s">
        <v>648</v>
      </c>
      <c r="C2153" s="465" t="s">
        <v>381</v>
      </c>
      <c r="D2153" s="465"/>
      <c r="E2153" s="995" t="s">
        <v>3122</v>
      </c>
      <c r="F2153" s="995"/>
      <c r="G2153" s="995" t="s">
        <v>2838</v>
      </c>
      <c r="H2153" s="995" t="s">
        <v>3114</v>
      </c>
      <c r="I2153" s="995"/>
      <c r="J2153" s="465"/>
      <c r="K2153" s="464" t="s">
        <v>31</v>
      </c>
      <c r="M2153" s="528" t="str">
        <f t="shared" si="31"/>
        <v/>
      </c>
    </row>
    <row r="2154" spans="1:13">
      <c r="A2154" s="994" t="s">
        <v>647</v>
      </c>
      <c r="B2154" s="465" t="s">
        <v>648</v>
      </c>
      <c r="C2154" s="465" t="s">
        <v>381</v>
      </c>
      <c r="D2154" s="465"/>
      <c r="E2154" s="995" t="s">
        <v>3123</v>
      </c>
      <c r="F2154" s="995"/>
      <c r="G2154" s="995" t="s">
        <v>2838</v>
      </c>
      <c r="H2154" s="995" t="s">
        <v>3114</v>
      </c>
      <c r="I2154" s="995"/>
      <c r="J2154" s="465"/>
      <c r="K2154" s="464" t="s">
        <v>31</v>
      </c>
      <c r="M2154" s="528" t="str">
        <f t="shared" si="31"/>
        <v/>
      </c>
    </row>
    <row r="2155" spans="1:13">
      <c r="A2155" s="996" t="s">
        <v>647</v>
      </c>
      <c r="B2155" s="466" t="s">
        <v>648</v>
      </c>
      <c r="C2155" s="466" t="s">
        <v>381</v>
      </c>
      <c r="D2155" s="466"/>
      <c r="E2155" s="467" t="s">
        <v>3124</v>
      </c>
      <c r="F2155" s="467"/>
      <c r="G2155" s="467" t="s">
        <v>2838</v>
      </c>
      <c r="H2155" s="467" t="s">
        <v>3114</v>
      </c>
      <c r="I2155" s="467"/>
      <c r="J2155" s="466"/>
      <c r="K2155" s="468" t="s">
        <v>31</v>
      </c>
      <c r="M2155" s="528" t="str">
        <f t="shared" si="31"/>
        <v/>
      </c>
    </row>
    <row r="2156" spans="1:13">
      <c r="A2156" s="997" t="s">
        <v>637</v>
      </c>
      <c r="B2156" s="464" t="s">
        <v>638</v>
      </c>
      <c r="C2156" s="464" t="s">
        <v>382</v>
      </c>
      <c r="D2156" s="464" t="s">
        <v>1266</v>
      </c>
      <c r="E2156" s="998" t="s">
        <v>3125</v>
      </c>
      <c r="F2156" s="464" t="s">
        <v>3126</v>
      </c>
      <c r="G2156" s="998" t="s">
        <v>2838</v>
      </c>
      <c r="H2156" s="998" t="str">
        <f>E2156 &amp; "__c"</f>
        <v>DF_CapExpMaintRepairs_FLD__c</v>
      </c>
      <c r="I2156" s="998" t="s">
        <v>682</v>
      </c>
      <c r="J2156" s="464" t="s">
        <v>645</v>
      </c>
      <c r="K2156" s="464" t="s">
        <v>31</v>
      </c>
      <c r="M2156" s="528" t="str">
        <f t="shared" si="31"/>
        <v/>
      </c>
    </row>
    <row r="2157" spans="1:13">
      <c r="A2157" s="994" t="s">
        <v>647</v>
      </c>
      <c r="B2157" s="465" t="s">
        <v>648</v>
      </c>
      <c r="C2157" s="465" t="s">
        <v>382</v>
      </c>
      <c r="D2157" s="465"/>
      <c r="E2157" s="995" t="s">
        <v>3127</v>
      </c>
      <c r="F2157" s="995"/>
      <c r="G2157" s="995" t="s">
        <v>2838</v>
      </c>
      <c r="H2157" s="995" t="s">
        <v>3128</v>
      </c>
      <c r="I2157" s="995"/>
      <c r="J2157" s="465"/>
      <c r="K2157" s="464" t="s">
        <v>31</v>
      </c>
      <c r="M2157" s="528" t="str">
        <f t="shared" si="31"/>
        <v/>
      </c>
    </row>
    <row r="2158" spans="1:13">
      <c r="A2158" s="994" t="s">
        <v>647</v>
      </c>
      <c r="B2158" s="465" t="s">
        <v>648</v>
      </c>
      <c r="C2158" s="465" t="s">
        <v>382</v>
      </c>
      <c r="D2158" s="465"/>
      <c r="E2158" s="995" t="s">
        <v>3129</v>
      </c>
      <c r="F2158" s="995"/>
      <c r="G2158" s="995" t="s">
        <v>2838</v>
      </c>
      <c r="H2158" s="995" t="s">
        <v>3128</v>
      </c>
      <c r="I2158" s="995"/>
      <c r="J2158" s="465"/>
      <c r="K2158" s="464" t="s">
        <v>31</v>
      </c>
      <c r="M2158" s="528" t="str">
        <f t="shared" si="31"/>
        <v/>
      </c>
    </row>
    <row r="2159" spans="1:13">
      <c r="A2159" s="994" t="s">
        <v>647</v>
      </c>
      <c r="B2159" s="465" t="s">
        <v>648</v>
      </c>
      <c r="C2159" s="465" t="s">
        <v>382</v>
      </c>
      <c r="D2159" s="465"/>
      <c r="E2159" s="995" t="s">
        <v>3130</v>
      </c>
      <c r="F2159" s="995"/>
      <c r="G2159" s="995" t="s">
        <v>2838</v>
      </c>
      <c r="H2159" s="995" t="s">
        <v>3128</v>
      </c>
      <c r="I2159" s="995"/>
      <c r="J2159" s="465"/>
      <c r="K2159" s="464" t="s">
        <v>31</v>
      </c>
      <c r="M2159" s="528" t="str">
        <f t="shared" si="31"/>
        <v/>
      </c>
    </row>
    <row r="2160" spans="1:13">
      <c r="A2160" s="994" t="s">
        <v>647</v>
      </c>
      <c r="B2160" s="465" t="s">
        <v>648</v>
      </c>
      <c r="C2160" s="465" t="s">
        <v>382</v>
      </c>
      <c r="D2160" s="465"/>
      <c r="E2160" s="995" t="s">
        <v>3131</v>
      </c>
      <c r="F2160" s="995"/>
      <c r="G2160" s="995" t="s">
        <v>2838</v>
      </c>
      <c r="H2160" s="995" t="s">
        <v>3128</v>
      </c>
      <c r="I2160" s="995"/>
      <c r="J2160" s="465"/>
      <c r="K2160" s="464" t="s">
        <v>31</v>
      </c>
      <c r="M2160" s="528" t="str">
        <f t="shared" si="31"/>
        <v/>
      </c>
    </row>
    <row r="2161" spans="1:13">
      <c r="A2161" s="994" t="s">
        <v>647</v>
      </c>
      <c r="B2161" s="465" t="s">
        <v>648</v>
      </c>
      <c r="C2161" s="465" t="s">
        <v>382</v>
      </c>
      <c r="D2161" s="465"/>
      <c r="E2161" s="995" t="s">
        <v>3132</v>
      </c>
      <c r="F2161" s="995"/>
      <c r="G2161" s="995" t="s">
        <v>2838</v>
      </c>
      <c r="H2161" s="995" t="s">
        <v>3128</v>
      </c>
      <c r="I2161" s="995"/>
      <c r="J2161" s="465"/>
      <c r="K2161" s="464" t="s">
        <v>31</v>
      </c>
      <c r="M2161" s="528" t="str">
        <f t="shared" si="31"/>
        <v/>
      </c>
    </row>
    <row r="2162" spans="1:13">
      <c r="A2162" s="994" t="s">
        <v>647</v>
      </c>
      <c r="B2162" s="465" t="s">
        <v>648</v>
      </c>
      <c r="C2162" s="465" t="s">
        <v>382</v>
      </c>
      <c r="D2162" s="465"/>
      <c r="E2162" s="995" t="s">
        <v>3133</v>
      </c>
      <c r="F2162" s="995"/>
      <c r="G2162" s="995" t="s">
        <v>2838</v>
      </c>
      <c r="H2162" s="995" t="s">
        <v>3128</v>
      </c>
      <c r="I2162" s="995"/>
      <c r="J2162" s="465"/>
      <c r="K2162" s="464" t="s">
        <v>31</v>
      </c>
      <c r="M2162" s="528" t="str">
        <f t="shared" si="31"/>
        <v/>
      </c>
    </row>
    <row r="2163" spans="1:13">
      <c r="A2163" s="994" t="s">
        <v>647</v>
      </c>
      <c r="B2163" s="465" t="s">
        <v>648</v>
      </c>
      <c r="C2163" s="465" t="s">
        <v>382</v>
      </c>
      <c r="D2163" s="465"/>
      <c r="E2163" s="995" t="s">
        <v>3134</v>
      </c>
      <c r="F2163" s="995"/>
      <c r="G2163" s="995" t="s">
        <v>2838</v>
      </c>
      <c r="H2163" s="995" t="s">
        <v>3128</v>
      </c>
      <c r="I2163" s="995"/>
      <c r="J2163" s="465"/>
      <c r="K2163" s="464" t="s">
        <v>31</v>
      </c>
      <c r="M2163" s="528" t="str">
        <f t="shared" si="31"/>
        <v/>
      </c>
    </row>
    <row r="2164" spans="1:13">
      <c r="A2164" s="994" t="s">
        <v>647</v>
      </c>
      <c r="B2164" s="465" t="s">
        <v>648</v>
      </c>
      <c r="C2164" s="465" t="s">
        <v>382</v>
      </c>
      <c r="D2164" s="465"/>
      <c r="E2164" s="995" t="s">
        <v>3135</v>
      </c>
      <c r="F2164" s="995"/>
      <c r="G2164" s="995" t="s">
        <v>2838</v>
      </c>
      <c r="H2164" s="995" t="s">
        <v>3128</v>
      </c>
      <c r="I2164" s="995"/>
      <c r="J2164" s="465"/>
      <c r="K2164" s="464" t="s">
        <v>31</v>
      </c>
      <c r="M2164" s="528" t="str">
        <f t="shared" si="31"/>
        <v/>
      </c>
    </row>
    <row r="2165" spans="1:13">
      <c r="A2165" s="994" t="s">
        <v>647</v>
      </c>
      <c r="B2165" s="465" t="s">
        <v>648</v>
      </c>
      <c r="C2165" s="465" t="s">
        <v>382</v>
      </c>
      <c r="D2165" s="465"/>
      <c r="E2165" s="995" t="s">
        <v>3136</v>
      </c>
      <c r="F2165" s="995"/>
      <c r="G2165" s="995" t="s">
        <v>2838</v>
      </c>
      <c r="H2165" s="995" t="s">
        <v>3128</v>
      </c>
      <c r="I2165" s="995"/>
      <c r="J2165" s="465"/>
      <c r="K2165" s="464" t="s">
        <v>31</v>
      </c>
      <c r="M2165" s="528" t="str">
        <f t="shared" si="31"/>
        <v/>
      </c>
    </row>
    <row r="2166" spans="1:13">
      <c r="A2166" s="994" t="s">
        <v>647</v>
      </c>
      <c r="B2166" s="465" t="s">
        <v>648</v>
      </c>
      <c r="C2166" s="465" t="s">
        <v>382</v>
      </c>
      <c r="D2166" s="465"/>
      <c r="E2166" s="995" t="s">
        <v>3137</v>
      </c>
      <c r="F2166" s="995"/>
      <c r="G2166" s="995" t="s">
        <v>2838</v>
      </c>
      <c r="H2166" s="995" t="s">
        <v>3128</v>
      </c>
      <c r="I2166" s="995"/>
      <c r="J2166" s="465"/>
      <c r="K2166" s="464" t="s">
        <v>31</v>
      </c>
      <c r="M2166" s="528" t="str">
        <f t="shared" si="31"/>
        <v/>
      </c>
    </row>
    <row r="2167" spans="1:13">
      <c r="A2167" s="996" t="s">
        <v>647</v>
      </c>
      <c r="B2167" s="466" t="s">
        <v>648</v>
      </c>
      <c r="C2167" s="466" t="s">
        <v>382</v>
      </c>
      <c r="D2167" s="466"/>
      <c r="E2167" s="467" t="s">
        <v>3138</v>
      </c>
      <c r="F2167" s="467"/>
      <c r="G2167" s="467" t="s">
        <v>2838</v>
      </c>
      <c r="H2167" s="467" t="s">
        <v>3128</v>
      </c>
      <c r="I2167" s="467"/>
      <c r="J2167" s="466"/>
      <c r="K2167" s="468" t="s">
        <v>31</v>
      </c>
      <c r="M2167" s="528" t="str">
        <f t="shared" si="31"/>
        <v/>
      </c>
    </row>
    <row r="2168" spans="1:13">
      <c r="A2168" s="997" t="s">
        <v>637</v>
      </c>
      <c r="B2168" s="464" t="s">
        <v>638</v>
      </c>
      <c r="C2168" s="464" t="s">
        <v>85</v>
      </c>
      <c r="D2168" s="464" t="s">
        <v>1345</v>
      </c>
      <c r="E2168" s="1000" t="s">
        <v>3153</v>
      </c>
      <c r="F2168" s="464" t="s">
        <v>85</v>
      </c>
      <c r="G2168" s="998" t="s">
        <v>3154</v>
      </c>
      <c r="H2168" s="998" t="str">
        <f>E2168 &amp; "__c"</f>
        <v>DF_LoanRepay12mths_FLD__c</v>
      </c>
      <c r="I2168" s="998" t="s">
        <v>682</v>
      </c>
      <c r="J2168" s="464" t="s">
        <v>645</v>
      </c>
      <c r="K2168" s="464" t="s">
        <v>31</v>
      </c>
      <c r="M2168" s="528" t="str">
        <f t="shared" si="31"/>
        <v/>
      </c>
    </row>
    <row r="2169" spans="1:13">
      <c r="A2169" s="994" t="s">
        <v>647</v>
      </c>
      <c r="B2169" s="465" t="s">
        <v>648</v>
      </c>
      <c r="C2169" s="465" t="s">
        <v>85</v>
      </c>
      <c r="D2169" s="465"/>
      <c r="E2169" s="1000" t="s">
        <v>3376</v>
      </c>
      <c r="F2169" s="465"/>
      <c r="G2169" s="995" t="s">
        <v>3154</v>
      </c>
      <c r="H2169" s="995" t="s">
        <v>3156</v>
      </c>
      <c r="I2169" s="995"/>
      <c r="J2169" s="465"/>
      <c r="K2169" s="465" t="s">
        <v>31</v>
      </c>
      <c r="M2169" s="528" t="str">
        <f t="shared" si="31"/>
        <v/>
      </c>
    </row>
    <row r="2170" spans="1:13">
      <c r="A2170" s="997" t="s">
        <v>637</v>
      </c>
      <c r="B2170" s="464" t="s">
        <v>638</v>
      </c>
      <c r="C2170" s="464" t="s">
        <v>3157</v>
      </c>
      <c r="D2170" s="464" t="s">
        <v>1362</v>
      </c>
      <c r="E2170" s="1000" t="s">
        <v>3158</v>
      </c>
      <c r="F2170" s="464" t="s">
        <v>3159</v>
      </c>
      <c r="G2170" s="998" t="s">
        <v>3154</v>
      </c>
      <c r="H2170" s="998" t="str">
        <f>E2170 &amp; "__c"</f>
        <v>DF_LoanRepay12mthsMvmnt_FLD__c</v>
      </c>
      <c r="I2170" s="998" t="s">
        <v>682</v>
      </c>
      <c r="J2170" s="464" t="s">
        <v>645</v>
      </c>
      <c r="K2170" s="464" t="s">
        <v>31</v>
      </c>
      <c r="M2170" s="528" t="str">
        <f t="shared" si="31"/>
        <v/>
      </c>
    </row>
    <row r="2171" spans="1:13">
      <c r="A2171" s="994" t="s">
        <v>647</v>
      </c>
      <c r="B2171" s="465" t="s">
        <v>648</v>
      </c>
      <c r="C2171" s="465" t="s">
        <v>85</v>
      </c>
      <c r="D2171" s="465"/>
      <c r="E2171" s="1000" t="s">
        <v>3160</v>
      </c>
      <c r="F2171" s="465"/>
      <c r="G2171" s="995" t="s">
        <v>3154</v>
      </c>
      <c r="H2171" s="995" t="s">
        <v>3161</v>
      </c>
      <c r="I2171" s="995"/>
      <c r="J2171" s="465"/>
      <c r="K2171" s="465" t="s">
        <v>31</v>
      </c>
      <c r="M2171" s="528" t="str">
        <f t="shared" si="31"/>
        <v/>
      </c>
    </row>
    <row r="2172" spans="1:13">
      <c r="A2172" s="997" t="s">
        <v>637</v>
      </c>
      <c r="B2172" s="464" t="s">
        <v>638</v>
      </c>
      <c r="C2172" s="464" t="s">
        <v>86</v>
      </c>
      <c r="D2172" s="464" t="s">
        <v>3162</v>
      </c>
      <c r="E2172" s="1000" t="s">
        <v>3163</v>
      </c>
      <c r="F2172" s="464" t="s">
        <v>86</v>
      </c>
      <c r="G2172" s="998" t="s">
        <v>3154</v>
      </c>
      <c r="H2172" s="998" t="str">
        <f>E2172 &amp; "__c"</f>
        <v>DF_LoanRepay1_2yrs_FLD__c</v>
      </c>
      <c r="I2172" s="998" t="s">
        <v>682</v>
      </c>
      <c r="J2172" s="464" t="s">
        <v>645</v>
      </c>
      <c r="K2172" s="464" t="s">
        <v>31</v>
      </c>
      <c r="M2172" s="528" t="str">
        <f t="shared" si="31"/>
        <v/>
      </c>
    </row>
    <row r="2173" spans="1:13">
      <c r="A2173" s="994" t="s">
        <v>647</v>
      </c>
      <c r="B2173" s="465" t="s">
        <v>648</v>
      </c>
      <c r="C2173" s="465" t="s">
        <v>86</v>
      </c>
      <c r="D2173" s="465"/>
      <c r="E2173" s="1000" t="s">
        <v>9874</v>
      </c>
      <c r="F2173" s="465"/>
      <c r="G2173" s="995" t="s">
        <v>3154</v>
      </c>
      <c r="H2173" s="995" t="s">
        <v>3165</v>
      </c>
      <c r="I2173" s="995"/>
      <c r="J2173" s="465"/>
      <c r="K2173" s="465" t="s">
        <v>31</v>
      </c>
      <c r="M2173" s="528" t="str">
        <f t="shared" si="31"/>
        <v/>
      </c>
    </row>
    <row r="2174" spans="1:13">
      <c r="A2174" s="997" t="s">
        <v>637</v>
      </c>
      <c r="B2174" s="464" t="s">
        <v>638</v>
      </c>
      <c r="C2174" s="464" t="s">
        <v>3166</v>
      </c>
      <c r="D2174" s="464" t="s">
        <v>1362</v>
      </c>
      <c r="E2174" s="1000" t="s">
        <v>3167</v>
      </c>
      <c r="F2174" s="464" t="s">
        <v>3168</v>
      </c>
      <c r="G2174" s="998" t="s">
        <v>3154</v>
      </c>
      <c r="H2174" s="998" t="str">
        <f>E2174 &amp; "__c"</f>
        <v>DF_LoanRepay1_2yrsMvmnt_FLD__c</v>
      </c>
      <c r="I2174" s="998" t="s">
        <v>682</v>
      </c>
      <c r="J2174" s="464" t="s">
        <v>645</v>
      </c>
      <c r="K2174" s="464" t="s">
        <v>31</v>
      </c>
      <c r="M2174" s="528" t="str">
        <f t="shared" si="31"/>
        <v/>
      </c>
    </row>
    <row r="2175" spans="1:13">
      <c r="A2175" s="994" t="s">
        <v>647</v>
      </c>
      <c r="B2175" s="465" t="s">
        <v>648</v>
      </c>
      <c r="C2175" s="465" t="s">
        <v>86</v>
      </c>
      <c r="D2175" s="465"/>
      <c r="E2175" s="1000" t="s">
        <v>3169</v>
      </c>
      <c r="F2175" s="465"/>
      <c r="G2175" s="995" t="s">
        <v>3154</v>
      </c>
      <c r="H2175" s="995" t="s">
        <v>3170</v>
      </c>
      <c r="I2175" s="995"/>
      <c r="J2175" s="465"/>
      <c r="K2175" s="465" t="s">
        <v>31</v>
      </c>
      <c r="M2175" s="528" t="str">
        <f t="shared" si="31"/>
        <v/>
      </c>
    </row>
    <row r="2176" spans="1:13">
      <c r="A2176" s="997" t="s">
        <v>637</v>
      </c>
      <c r="B2176" s="464" t="s">
        <v>638</v>
      </c>
      <c r="C2176" s="464" t="s">
        <v>87</v>
      </c>
      <c r="D2176" s="464" t="s">
        <v>1362</v>
      </c>
      <c r="E2176" s="1000" t="s">
        <v>3171</v>
      </c>
      <c r="F2176" s="464" t="s">
        <v>87</v>
      </c>
      <c r="G2176" s="998" t="s">
        <v>3154</v>
      </c>
      <c r="H2176" s="998" t="str">
        <f>E2176 &amp; "__c"</f>
        <v>DF_LoanRepayGtr2yrs_FLD__c</v>
      </c>
      <c r="I2176" s="998" t="s">
        <v>682</v>
      </c>
      <c r="J2176" s="464" t="s">
        <v>645</v>
      </c>
      <c r="K2176" s="464" t="s">
        <v>31</v>
      </c>
      <c r="M2176" s="528" t="str">
        <f t="shared" si="31"/>
        <v/>
      </c>
    </row>
    <row r="2177" spans="1:13">
      <c r="A2177" s="994" t="s">
        <v>647</v>
      </c>
      <c r="B2177" s="465" t="s">
        <v>648</v>
      </c>
      <c r="C2177" s="465" t="s">
        <v>87</v>
      </c>
      <c r="D2177" s="465"/>
      <c r="E2177" s="1000" t="s">
        <v>3378</v>
      </c>
      <c r="F2177" s="465"/>
      <c r="G2177" s="995" t="s">
        <v>3154</v>
      </c>
      <c r="H2177" s="995" t="s">
        <v>3173</v>
      </c>
      <c r="I2177" s="995"/>
      <c r="J2177" s="465"/>
      <c r="K2177" s="465" t="s">
        <v>31</v>
      </c>
      <c r="M2177" s="528" t="str">
        <f t="shared" si="31"/>
        <v/>
      </c>
    </row>
    <row r="2178" spans="1:13">
      <c r="A2178" s="997" t="s">
        <v>637</v>
      </c>
      <c r="B2178" s="464" t="s">
        <v>638</v>
      </c>
      <c r="C2178" s="464" t="s">
        <v>3174</v>
      </c>
      <c r="D2178" s="464" t="s">
        <v>1362</v>
      </c>
      <c r="E2178" s="1000" t="s">
        <v>3175</v>
      </c>
      <c r="F2178" s="464" t="s">
        <v>3176</v>
      </c>
      <c r="G2178" s="998" t="s">
        <v>3154</v>
      </c>
      <c r="H2178" s="998" t="str">
        <f>E2178 &amp; "__c"</f>
        <v>DF_LoanRepayGtr2yrsMvmnt_FLD__c</v>
      </c>
      <c r="I2178" s="998" t="s">
        <v>682</v>
      </c>
      <c r="J2178" s="464" t="s">
        <v>645</v>
      </c>
      <c r="K2178" s="464" t="s">
        <v>31</v>
      </c>
      <c r="M2178" s="528" t="str">
        <f t="shared" si="31"/>
        <v/>
      </c>
    </row>
    <row r="2179" spans="1:13" s="1059" customFormat="1">
      <c r="A2179" s="996" t="s">
        <v>647</v>
      </c>
      <c r="B2179" s="466" t="s">
        <v>648</v>
      </c>
      <c r="C2179" s="466" t="s">
        <v>87</v>
      </c>
      <c r="D2179" s="466"/>
      <c r="E2179" s="469" t="s">
        <v>3177</v>
      </c>
      <c r="F2179" s="466"/>
      <c r="G2179" s="467" t="s">
        <v>3154</v>
      </c>
      <c r="H2179" s="467" t="s">
        <v>3178</v>
      </c>
      <c r="I2179" s="467"/>
      <c r="J2179" s="466"/>
      <c r="K2179" s="466" t="s">
        <v>31</v>
      </c>
      <c r="M2179" s="528" t="str">
        <f t="shared" si="31"/>
        <v/>
      </c>
    </row>
    <row r="2180" spans="1:13" s="508" customFormat="1" ht="12.75">
      <c r="A2180" s="994" t="s">
        <v>637</v>
      </c>
      <c r="B2180" s="994" t="s">
        <v>638</v>
      </c>
      <c r="C2180" s="994" t="s">
        <v>3187</v>
      </c>
      <c r="D2180" s="994" t="s">
        <v>3188</v>
      </c>
      <c r="E2180" s="1061" t="s">
        <v>3189</v>
      </c>
      <c r="F2180" s="994" t="s">
        <v>3187</v>
      </c>
      <c r="G2180" s="994" t="s">
        <v>3154</v>
      </c>
      <c r="H2180" s="994" t="s">
        <v>3190</v>
      </c>
      <c r="I2180" s="994" t="s">
        <v>666</v>
      </c>
      <c r="J2180" s="994" t="s">
        <v>645</v>
      </c>
      <c r="K2180" s="994" t="s">
        <v>31</v>
      </c>
      <c r="L2180" s="994"/>
      <c r="M2180" s="994" t="str">
        <f t="shared" ref="M2180:M2183" si="32">IF(RIGHT(TEXT(E2180,""),4)="ACT1","Removed","")</f>
        <v/>
      </c>
    </row>
    <row r="2181" spans="1:13" s="508" customFormat="1" ht="12.75">
      <c r="A2181" s="994" t="s">
        <v>647</v>
      </c>
      <c r="B2181" s="994" t="s">
        <v>648</v>
      </c>
      <c r="C2181" s="994" t="s">
        <v>3187</v>
      </c>
      <c r="D2181" s="994"/>
      <c r="E2181" s="1061" t="s">
        <v>3189</v>
      </c>
      <c r="F2181" s="994" t="s">
        <v>3187</v>
      </c>
      <c r="G2181" s="994" t="s">
        <v>3154</v>
      </c>
      <c r="H2181" s="994" t="s">
        <v>3190</v>
      </c>
      <c r="I2181" s="994"/>
      <c r="J2181" s="994"/>
      <c r="K2181" s="994" t="s">
        <v>31</v>
      </c>
      <c r="L2181" s="994"/>
      <c r="M2181" s="994" t="str">
        <f t="shared" si="32"/>
        <v/>
      </c>
    </row>
    <row r="2182" spans="1:13" s="508" customFormat="1" ht="12.75">
      <c r="A2182" s="994" t="s">
        <v>637</v>
      </c>
      <c r="B2182" s="994" t="s">
        <v>638</v>
      </c>
      <c r="C2182" s="994" t="s">
        <v>3191</v>
      </c>
      <c r="D2182" s="994" t="s">
        <v>3192</v>
      </c>
      <c r="E2182" s="1061" t="s">
        <v>3193</v>
      </c>
      <c r="F2182" s="994" t="s">
        <v>3191</v>
      </c>
      <c r="G2182" s="994" t="s">
        <v>3154</v>
      </c>
      <c r="H2182" s="994" t="s">
        <v>3194</v>
      </c>
      <c r="I2182" s="994" t="s">
        <v>666</v>
      </c>
      <c r="J2182" s="994" t="s">
        <v>645</v>
      </c>
      <c r="K2182" s="994" t="s">
        <v>31</v>
      </c>
      <c r="L2182" s="994"/>
      <c r="M2182" s="994" t="str">
        <f t="shared" si="32"/>
        <v/>
      </c>
    </row>
    <row r="2183" spans="1:13" s="1060" customFormat="1" ht="12.75">
      <c r="A2183" s="996" t="s">
        <v>647</v>
      </c>
      <c r="B2183" s="996" t="s">
        <v>648</v>
      </c>
      <c r="C2183" s="996" t="s">
        <v>3191</v>
      </c>
      <c r="D2183" s="996"/>
      <c r="E2183" s="1062" t="s">
        <v>3193</v>
      </c>
      <c r="F2183" s="996" t="s">
        <v>3191</v>
      </c>
      <c r="G2183" s="996" t="s">
        <v>3154</v>
      </c>
      <c r="H2183" s="996" t="s">
        <v>3194</v>
      </c>
      <c r="I2183" s="996"/>
      <c r="J2183" s="996"/>
      <c r="K2183" s="996" t="s">
        <v>31</v>
      </c>
      <c r="L2183" s="996"/>
      <c r="M2183" s="996" t="str">
        <f t="shared" si="32"/>
        <v/>
      </c>
    </row>
    <row r="2184" spans="1:13" ht="13.5" customHeight="1">
      <c r="A2184" s="994" t="s">
        <v>637</v>
      </c>
      <c r="B2184" s="994" t="s">
        <v>638</v>
      </c>
      <c r="C2184" s="994" t="s">
        <v>639</v>
      </c>
      <c r="D2184" s="994" t="str">
        <f>DF_FY_Year_Type</f>
        <v>Actual</v>
      </c>
      <c r="E2184" s="994" t="s">
        <v>3196</v>
      </c>
      <c r="F2184" s="994" t="s">
        <v>639</v>
      </c>
      <c r="G2184" s="994" t="s">
        <v>3154</v>
      </c>
      <c r="H2184" s="994" t="s">
        <v>3197</v>
      </c>
      <c r="I2184" s="994" t="s">
        <v>644</v>
      </c>
      <c r="J2184" s="994" t="s">
        <v>645</v>
      </c>
      <c r="K2184" s="994" t="s">
        <v>31</v>
      </c>
      <c r="L2184" s="994"/>
      <c r="M2184" s="526" t="str">
        <f t="shared" ref="M2184:M2242" si="33">IF(RIGHT(TEXT(E2184,""),4)="ACT1","Remove","")</f>
        <v/>
      </c>
    </row>
    <row r="2185" spans="1:13" s="1059" customFormat="1" ht="13.5" customHeight="1">
      <c r="A2185" s="996" t="s">
        <v>647</v>
      </c>
      <c r="B2185" s="996" t="s">
        <v>638</v>
      </c>
      <c r="C2185" s="996" t="s">
        <v>639</v>
      </c>
      <c r="D2185" s="996"/>
      <c r="E2185" s="996" t="s">
        <v>3196</v>
      </c>
      <c r="F2185" s="996" t="s">
        <v>639</v>
      </c>
      <c r="G2185" s="996" t="s">
        <v>3154</v>
      </c>
      <c r="H2185" s="996" t="s">
        <v>3197</v>
      </c>
      <c r="I2185" s="996"/>
      <c r="J2185" s="996"/>
      <c r="K2185" s="996" t="s">
        <v>31</v>
      </c>
      <c r="L2185" s="466"/>
      <c r="M2185" s="528" t="str">
        <f t="shared" si="33"/>
        <v/>
      </c>
    </row>
    <row r="2186" spans="1:13" s="508" customFormat="1" ht="12.75">
      <c r="A2186" s="994" t="s">
        <v>637</v>
      </c>
      <c r="B2186" s="994" t="s">
        <v>638</v>
      </c>
      <c r="C2186" s="994" t="s">
        <v>662</v>
      </c>
      <c r="D2186" s="994" t="s">
        <v>3198</v>
      </c>
      <c r="E2186" s="1061" t="s">
        <v>3199</v>
      </c>
      <c r="F2186" s="994" t="s">
        <v>662</v>
      </c>
      <c r="G2186" s="994" t="s">
        <v>3200</v>
      </c>
      <c r="H2186" s="994" t="s">
        <v>3201</v>
      </c>
      <c r="I2186" s="994" t="s">
        <v>666</v>
      </c>
      <c r="J2186" s="994" t="s">
        <v>645</v>
      </c>
      <c r="K2186" s="994" t="s">
        <v>31</v>
      </c>
      <c r="L2186" s="994"/>
      <c r="M2186" s="994" t="str">
        <f t="shared" ref="M2186:M2187" si="34">IF(RIGHT(TEXT(E2186,""),4)="ACT1","Removed","")</f>
        <v/>
      </c>
    </row>
    <row r="2187" spans="1:13" s="508" customFormat="1" ht="12.75">
      <c r="A2187" s="994" t="s">
        <v>647</v>
      </c>
      <c r="B2187" s="994" t="s">
        <v>648</v>
      </c>
      <c r="C2187" s="994" t="s">
        <v>662</v>
      </c>
      <c r="D2187" s="994"/>
      <c r="E2187" s="1061" t="s">
        <v>3193</v>
      </c>
      <c r="F2187" s="994"/>
      <c r="G2187" s="994" t="s">
        <v>3200</v>
      </c>
      <c r="H2187" s="994" t="s">
        <v>3201</v>
      </c>
      <c r="I2187" s="994"/>
      <c r="J2187" s="994"/>
      <c r="K2187" s="994" t="s">
        <v>31</v>
      </c>
      <c r="L2187" s="994"/>
      <c r="M2187" s="994" t="str">
        <f t="shared" si="34"/>
        <v/>
      </c>
    </row>
    <row r="2188" spans="1:13" s="508" customFormat="1" ht="12.75">
      <c r="A2188" s="994" t="s">
        <v>647</v>
      </c>
      <c r="B2188" s="994" t="s">
        <v>648</v>
      </c>
      <c r="C2188" s="994" t="s">
        <v>662</v>
      </c>
      <c r="D2188" s="994"/>
      <c r="E2188" s="1061" t="s">
        <v>3193</v>
      </c>
      <c r="F2188" s="994"/>
      <c r="G2188" s="994" t="s">
        <v>3200</v>
      </c>
      <c r="H2188" s="994" t="s">
        <v>3201</v>
      </c>
      <c r="I2188" s="994"/>
      <c r="J2188" s="994"/>
      <c r="K2188" s="994" t="s">
        <v>31</v>
      </c>
      <c r="L2188" s="994"/>
      <c r="M2188" s="994" t="s">
        <v>10626</v>
      </c>
    </row>
    <row r="2189" spans="1:13" s="508" customFormat="1" ht="12.75">
      <c r="A2189" s="994" t="s">
        <v>647</v>
      </c>
      <c r="B2189" s="994" t="s">
        <v>648</v>
      </c>
      <c r="C2189" s="994" t="s">
        <v>662</v>
      </c>
      <c r="D2189" s="994"/>
      <c r="E2189" s="1061" t="s">
        <v>3193</v>
      </c>
      <c r="F2189" s="994"/>
      <c r="G2189" s="994" t="s">
        <v>3200</v>
      </c>
      <c r="H2189" s="994" t="s">
        <v>3201</v>
      </c>
      <c r="I2189" s="994"/>
      <c r="J2189" s="994"/>
      <c r="K2189" s="994" t="s">
        <v>31</v>
      </c>
      <c r="L2189" s="994"/>
      <c r="M2189" s="994" t="s">
        <v>10626</v>
      </c>
    </row>
    <row r="2190" spans="1:13" s="508" customFormat="1" ht="12.75">
      <c r="A2190" s="994" t="s">
        <v>647</v>
      </c>
      <c r="B2190" s="994" t="s">
        <v>648</v>
      </c>
      <c r="C2190" s="994" t="s">
        <v>662</v>
      </c>
      <c r="D2190" s="994"/>
      <c r="E2190" s="1061" t="s">
        <v>3193</v>
      </c>
      <c r="F2190" s="994"/>
      <c r="G2190" s="994" t="s">
        <v>3200</v>
      </c>
      <c r="H2190" s="994" t="s">
        <v>3201</v>
      </c>
      <c r="I2190" s="994"/>
      <c r="J2190" s="994"/>
      <c r="K2190" s="994" t="s">
        <v>31</v>
      </c>
      <c r="L2190" s="994"/>
      <c r="M2190" s="994" t="s">
        <v>10626</v>
      </c>
    </row>
    <row r="2191" spans="1:13" s="508" customFormat="1" ht="12.75">
      <c r="A2191" s="994" t="s">
        <v>647</v>
      </c>
      <c r="B2191" s="994" t="s">
        <v>648</v>
      </c>
      <c r="C2191" s="994" t="s">
        <v>662</v>
      </c>
      <c r="D2191" s="994"/>
      <c r="E2191" s="1061" t="s">
        <v>3193</v>
      </c>
      <c r="F2191" s="994"/>
      <c r="G2191" s="994" t="s">
        <v>3200</v>
      </c>
      <c r="H2191" s="994" t="s">
        <v>3201</v>
      </c>
      <c r="I2191" s="994"/>
      <c r="J2191" s="994"/>
      <c r="K2191" s="994" t="s">
        <v>31</v>
      </c>
      <c r="L2191" s="994"/>
      <c r="M2191" s="994" t="s">
        <v>10626</v>
      </c>
    </row>
    <row r="2192" spans="1:13" s="508" customFormat="1" ht="12.75">
      <c r="A2192" s="994" t="s">
        <v>647</v>
      </c>
      <c r="B2192" s="994" t="s">
        <v>648</v>
      </c>
      <c r="C2192" s="994" t="s">
        <v>662</v>
      </c>
      <c r="D2192" s="994"/>
      <c r="E2192" s="1061" t="s">
        <v>3193</v>
      </c>
      <c r="F2192" s="994"/>
      <c r="G2192" s="994" t="s">
        <v>3200</v>
      </c>
      <c r="H2192" s="994" t="s">
        <v>3201</v>
      </c>
      <c r="I2192" s="994"/>
      <c r="J2192" s="994"/>
      <c r="K2192" s="994" t="s">
        <v>31</v>
      </c>
      <c r="L2192" s="994"/>
      <c r="M2192" s="994" t="s">
        <v>10626</v>
      </c>
    </row>
    <row r="2193" spans="1:13" s="1060" customFormat="1" ht="12.75">
      <c r="A2193" s="996" t="s">
        <v>647</v>
      </c>
      <c r="B2193" s="996" t="s">
        <v>648</v>
      </c>
      <c r="C2193" s="996" t="s">
        <v>662</v>
      </c>
      <c r="D2193" s="996"/>
      <c r="E2193" s="1062" t="s">
        <v>3193</v>
      </c>
      <c r="F2193" s="996"/>
      <c r="G2193" s="996" t="s">
        <v>3200</v>
      </c>
      <c r="H2193" s="996" t="s">
        <v>3201</v>
      </c>
      <c r="I2193" s="996"/>
      <c r="J2193" s="996"/>
      <c r="K2193" s="996" t="s">
        <v>31</v>
      </c>
      <c r="L2193" s="996"/>
      <c r="M2193" s="996" t="s">
        <v>10626</v>
      </c>
    </row>
    <row r="2194" spans="1:13">
      <c r="A2194" s="994" t="s">
        <v>637</v>
      </c>
      <c r="B2194" s="994" t="s">
        <v>638</v>
      </c>
      <c r="C2194" s="994" t="s">
        <v>639</v>
      </c>
      <c r="D2194" s="994" t="s">
        <v>3198</v>
      </c>
      <c r="E2194" s="994" t="s">
        <v>3202</v>
      </c>
      <c r="F2194" s="994" t="s">
        <v>639</v>
      </c>
      <c r="G2194" s="994" t="s">
        <v>3200</v>
      </c>
      <c r="H2194" s="994" t="s">
        <v>3197</v>
      </c>
      <c r="I2194" s="994" t="s">
        <v>644</v>
      </c>
      <c r="J2194" s="994" t="s">
        <v>645</v>
      </c>
      <c r="K2194" s="994" t="s">
        <v>31</v>
      </c>
      <c r="L2194" s="465"/>
      <c r="M2194" s="526" t="str">
        <f t="shared" si="33"/>
        <v/>
      </c>
    </row>
    <row r="2195" spans="1:13">
      <c r="A2195" s="994" t="s">
        <v>647</v>
      </c>
      <c r="B2195" s="994" t="s">
        <v>648</v>
      </c>
      <c r="C2195" s="994" t="s">
        <v>639</v>
      </c>
      <c r="D2195" s="994"/>
      <c r="E2195" s="994" t="s">
        <v>3196</v>
      </c>
      <c r="F2195" s="994"/>
      <c r="G2195" s="994" t="s">
        <v>3200</v>
      </c>
      <c r="H2195" s="994" t="s">
        <v>3197</v>
      </c>
      <c r="I2195" s="994"/>
      <c r="J2195" s="994"/>
      <c r="K2195" s="994" t="s">
        <v>31</v>
      </c>
      <c r="L2195" s="465"/>
      <c r="M2195" s="528" t="str">
        <f t="shared" si="33"/>
        <v/>
      </c>
    </row>
    <row r="2196" spans="1:13">
      <c r="A2196" s="994" t="s">
        <v>647</v>
      </c>
      <c r="B2196" s="994" t="s">
        <v>648</v>
      </c>
      <c r="C2196" s="994" t="s">
        <v>639</v>
      </c>
      <c r="D2196" s="994"/>
      <c r="E2196" s="994" t="s">
        <v>3196</v>
      </c>
      <c r="F2196" s="994"/>
      <c r="G2196" s="994" t="s">
        <v>3200</v>
      </c>
      <c r="H2196" s="994" t="s">
        <v>3197</v>
      </c>
      <c r="I2196" s="994"/>
      <c r="J2196" s="994"/>
      <c r="K2196" s="994" t="s">
        <v>31</v>
      </c>
      <c r="L2196" s="465"/>
      <c r="M2196" s="528" t="str">
        <f t="shared" si="33"/>
        <v/>
      </c>
    </row>
    <row r="2197" spans="1:13">
      <c r="A2197" s="994" t="s">
        <v>647</v>
      </c>
      <c r="B2197" s="994" t="s">
        <v>648</v>
      </c>
      <c r="C2197" s="994" t="s">
        <v>639</v>
      </c>
      <c r="D2197" s="994"/>
      <c r="E2197" s="994" t="s">
        <v>3196</v>
      </c>
      <c r="F2197" s="994"/>
      <c r="G2197" s="994" t="s">
        <v>3200</v>
      </c>
      <c r="H2197" s="994" t="s">
        <v>3197</v>
      </c>
      <c r="I2197" s="994"/>
      <c r="J2197" s="994"/>
      <c r="K2197" s="994" t="s">
        <v>31</v>
      </c>
      <c r="L2197" s="465"/>
      <c r="M2197" s="528" t="str">
        <f t="shared" si="33"/>
        <v/>
      </c>
    </row>
    <row r="2198" spans="1:13">
      <c r="A2198" s="994" t="s">
        <v>647</v>
      </c>
      <c r="B2198" s="994" t="s">
        <v>648</v>
      </c>
      <c r="C2198" s="994" t="s">
        <v>639</v>
      </c>
      <c r="D2198" s="994"/>
      <c r="E2198" s="994" t="s">
        <v>3196</v>
      </c>
      <c r="F2198" s="994"/>
      <c r="G2198" s="994" t="s">
        <v>3200</v>
      </c>
      <c r="H2198" s="994" t="s">
        <v>3197</v>
      </c>
      <c r="I2198" s="994"/>
      <c r="J2198" s="994"/>
      <c r="K2198" s="994" t="s">
        <v>31</v>
      </c>
      <c r="L2198" s="465"/>
      <c r="M2198" s="528" t="str">
        <f t="shared" si="33"/>
        <v/>
      </c>
    </row>
    <row r="2199" spans="1:13">
      <c r="A2199" s="994" t="s">
        <v>647</v>
      </c>
      <c r="B2199" s="994" t="s">
        <v>648</v>
      </c>
      <c r="C2199" s="994" t="s">
        <v>639</v>
      </c>
      <c r="D2199" s="994"/>
      <c r="E2199" s="994" t="s">
        <v>3196</v>
      </c>
      <c r="F2199" s="994"/>
      <c r="G2199" s="994" t="s">
        <v>3200</v>
      </c>
      <c r="H2199" s="994" t="s">
        <v>3197</v>
      </c>
      <c r="I2199" s="994"/>
      <c r="J2199" s="994"/>
      <c r="K2199" s="994" t="s">
        <v>31</v>
      </c>
      <c r="L2199" s="465"/>
      <c r="M2199" s="528" t="str">
        <f t="shared" si="33"/>
        <v/>
      </c>
    </row>
    <row r="2200" spans="1:13">
      <c r="A2200" s="994" t="s">
        <v>647</v>
      </c>
      <c r="B2200" s="994" t="s">
        <v>648</v>
      </c>
      <c r="C2200" s="994" t="s">
        <v>639</v>
      </c>
      <c r="D2200" s="994"/>
      <c r="E2200" s="994" t="s">
        <v>3196</v>
      </c>
      <c r="F2200" s="994"/>
      <c r="G2200" s="994" t="s">
        <v>3200</v>
      </c>
      <c r="H2200" s="994" t="s">
        <v>3197</v>
      </c>
      <c r="I2200" s="994"/>
      <c r="J2200" s="994"/>
      <c r="K2200" s="994" t="s">
        <v>31</v>
      </c>
      <c r="L2200" s="465"/>
      <c r="M2200" s="528" t="str">
        <f t="shared" si="33"/>
        <v/>
      </c>
    </row>
    <row r="2201" spans="1:13">
      <c r="A2201" s="994" t="s">
        <v>647</v>
      </c>
      <c r="B2201" s="994" t="s">
        <v>648</v>
      </c>
      <c r="C2201" s="994" t="s">
        <v>639</v>
      </c>
      <c r="D2201" s="994"/>
      <c r="E2201" s="994" t="s">
        <v>3196</v>
      </c>
      <c r="F2201" s="994"/>
      <c r="G2201" s="994" t="s">
        <v>3200</v>
      </c>
      <c r="H2201" s="994" t="s">
        <v>3197</v>
      </c>
      <c r="I2201" s="994"/>
      <c r="J2201" s="994"/>
      <c r="K2201" s="994" t="s">
        <v>31</v>
      </c>
      <c r="L2201" s="465"/>
      <c r="M2201" s="528" t="str">
        <f t="shared" si="33"/>
        <v/>
      </c>
    </row>
    <row r="2202" spans="1:13">
      <c r="A2202" s="1001" t="s">
        <v>637</v>
      </c>
      <c r="B2202" s="518" t="s">
        <v>638</v>
      </c>
      <c r="C2202" s="518" t="s">
        <v>92</v>
      </c>
      <c r="D2202" s="518" t="s">
        <v>3203</v>
      </c>
      <c r="E2202" s="519" t="s">
        <v>3204</v>
      </c>
      <c r="F2202" s="518" t="s">
        <v>92</v>
      </c>
      <c r="G2202" s="999" t="s">
        <v>3200</v>
      </c>
      <c r="H2202" s="995" t="s">
        <v>3206</v>
      </c>
      <c r="I2202" s="999" t="s">
        <v>644</v>
      </c>
      <c r="J2202" s="518" t="s">
        <v>645</v>
      </c>
      <c r="K2202" s="518" t="s">
        <v>31</v>
      </c>
      <c r="L2202" s="518"/>
      <c r="M2202" s="528" t="str">
        <f t="shared" si="33"/>
        <v/>
      </c>
    </row>
    <row r="2203" spans="1:13">
      <c r="A2203" s="994" t="s">
        <v>647</v>
      </c>
      <c r="B2203" s="465" t="s">
        <v>648</v>
      </c>
      <c r="C2203" s="465" t="s">
        <v>92</v>
      </c>
      <c r="D2203" s="465"/>
      <c r="E2203" s="1000" t="s">
        <v>3205</v>
      </c>
      <c r="F2203" s="465"/>
      <c r="G2203" s="995" t="s">
        <v>3200</v>
      </c>
      <c r="H2203" s="995" t="s">
        <v>3206</v>
      </c>
      <c r="I2203" s="995"/>
      <c r="J2203" s="465"/>
      <c r="K2203" s="465" t="s">
        <v>31</v>
      </c>
      <c r="L2203" s="465" t="s">
        <v>3207</v>
      </c>
      <c r="M2203" s="528" t="str">
        <f t="shared" si="33"/>
        <v/>
      </c>
    </row>
    <row r="2204" spans="1:13">
      <c r="A2204" s="994" t="s">
        <v>647</v>
      </c>
      <c r="B2204" s="465" t="s">
        <v>648</v>
      </c>
      <c r="C2204" s="465" t="s">
        <v>92</v>
      </c>
      <c r="D2204" s="465"/>
      <c r="E2204" s="1000" t="s">
        <v>3208</v>
      </c>
      <c r="F2204" s="465"/>
      <c r="G2204" s="995" t="s">
        <v>3200</v>
      </c>
      <c r="H2204" s="995" t="s">
        <v>3206</v>
      </c>
      <c r="I2204" s="995"/>
      <c r="J2204" s="465"/>
      <c r="K2204" s="465" t="s">
        <v>31</v>
      </c>
      <c r="L2204" s="465" t="s">
        <v>3207</v>
      </c>
      <c r="M2204" s="528" t="str">
        <f t="shared" si="33"/>
        <v/>
      </c>
    </row>
    <row r="2205" spans="1:13">
      <c r="A2205" s="994" t="s">
        <v>647</v>
      </c>
      <c r="B2205" s="465" t="s">
        <v>648</v>
      </c>
      <c r="C2205" s="465" t="s">
        <v>92</v>
      </c>
      <c r="D2205" s="465"/>
      <c r="E2205" s="1000" t="s">
        <v>3209</v>
      </c>
      <c r="F2205" s="465"/>
      <c r="G2205" s="995" t="s">
        <v>3200</v>
      </c>
      <c r="H2205" s="995" t="s">
        <v>3206</v>
      </c>
      <c r="I2205" s="995"/>
      <c r="J2205" s="465"/>
      <c r="K2205" s="465" t="s">
        <v>31</v>
      </c>
      <c r="L2205" s="465" t="s">
        <v>3207</v>
      </c>
      <c r="M2205" s="528" t="str">
        <f t="shared" si="33"/>
        <v/>
      </c>
    </row>
    <row r="2206" spans="1:13">
      <c r="A2206" s="994" t="s">
        <v>647</v>
      </c>
      <c r="B2206" s="465" t="s">
        <v>648</v>
      </c>
      <c r="C2206" s="465" t="s">
        <v>92</v>
      </c>
      <c r="D2206" s="465"/>
      <c r="E2206" s="1000" t="s">
        <v>3210</v>
      </c>
      <c r="F2206" s="465"/>
      <c r="G2206" s="995" t="s">
        <v>3200</v>
      </c>
      <c r="H2206" s="995" t="s">
        <v>3206</v>
      </c>
      <c r="I2206" s="995"/>
      <c r="J2206" s="465"/>
      <c r="K2206" s="465" t="s">
        <v>31</v>
      </c>
      <c r="L2206" s="465" t="s">
        <v>3207</v>
      </c>
      <c r="M2206" s="528" t="str">
        <f t="shared" si="33"/>
        <v/>
      </c>
    </row>
    <row r="2207" spans="1:13">
      <c r="A2207" s="994" t="s">
        <v>647</v>
      </c>
      <c r="B2207" s="465" t="s">
        <v>648</v>
      </c>
      <c r="C2207" s="465" t="s">
        <v>92</v>
      </c>
      <c r="D2207" s="465"/>
      <c r="E2207" s="1000" t="s">
        <v>3211</v>
      </c>
      <c r="F2207" s="465"/>
      <c r="G2207" s="995" t="s">
        <v>3200</v>
      </c>
      <c r="H2207" s="995" t="s">
        <v>3206</v>
      </c>
      <c r="I2207" s="995"/>
      <c r="J2207" s="465"/>
      <c r="K2207" s="465" t="s">
        <v>31</v>
      </c>
      <c r="L2207" s="465" t="s">
        <v>3207</v>
      </c>
      <c r="M2207" s="528" t="str">
        <f t="shared" si="33"/>
        <v/>
      </c>
    </row>
    <row r="2208" spans="1:13">
      <c r="A2208" s="994" t="s">
        <v>647</v>
      </c>
      <c r="B2208" s="465" t="s">
        <v>648</v>
      </c>
      <c r="C2208" s="465" t="s">
        <v>92</v>
      </c>
      <c r="D2208" s="465"/>
      <c r="E2208" s="1000" t="s">
        <v>3212</v>
      </c>
      <c r="F2208" s="465"/>
      <c r="G2208" s="995" t="s">
        <v>3200</v>
      </c>
      <c r="H2208" s="995" t="s">
        <v>3206</v>
      </c>
      <c r="I2208" s="995"/>
      <c r="J2208" s="465"/>
      <c r="K2208" s="465" t="s">
        <v>31</v>
      </c>
      <c r="L2208" s="465" t="s">
        <v>3207</v>
      </c>
      <c r="M2208" s="528" t="str">
        <f t="shared" si="33"/>
        <v/>
      </c>
    </row>
    <row r="2209" spans="1:13">
      <c r="A2209" s="994" t="s">
        <v>647</v>
      </c>
      <c r="B2209" s="994" t="s">
        <v>648</v>
      </c>
      <c r="C2209" s="994" t="s">
        <v>92</v>
      </c>
      <c r="D2209" s="994"/>
      <c r="E2209" s="994" t="s">
        <v>3213</v>
      </c>
      <c r="F2209" s="994"/>
      <c r="G2209" s="994" t="s">
        <v>3200</v>
      </c>
      <c r="H2209" s="994" t="s">
        <v>3206</v>
      </c>
      <c r="I2209" s="994"/>
      <c r="J2209" s="994"/>
      <c r="K2209" s="994" t="s">
        <v>31</v>
      </c>
      <c r="L2209" s="994" t="s">
        <v>3207</v>
      </c>
      <c r="M2209" s="528" t="str">
        <f t="shared" si="33"/>
        <v/>
      </c>
    </row>
    <row r="2210" spans="1:13">
      <c r="A2210" s="1001" t="s">
        <v>637</v>
      </c>
      <c r="B2210" s="518" t="s">
        <v>638</v>
      </c>
      <c r="C2210" s="518" t="s">
        <v>3214</v>
      </c>
      <c r="D2210" s="518" t="s">
        <v>3215</v>
      </c>
      <c r="E2210" s="519" t="s">
        <v>3216</v>
      </c>
      <c r="F2210" s="518" t="s">
        <v>3214</v>
      </c>
      <c r="G2210" s="999" t="s">
        <v>3200</v>
      </c>
      <c r="H2210" s="995" t="s">
        <v>3219</v>
      </c>
      <c r="I2210" s="999" t="s">
        <v>3217</v>
      </c>
      <c r="J2210" s="518" t="s">
        <v>645</v>
      </c>
      <c r="K2210" s="518" t="s">
        <v>31</v>
      </c>
      <c r="L2210" s="518"/>
      <c r="M2210" s="528" t="str">
        <f t="shared" si="33"/>
        <v/>
      </c>
    </row>
    <row r="2211" spans="1:13">
      <c r="A2211" s="994" t="s">
        <v>647</v>
      </c>
      <c r="B2211" s="465" t="s">
        <v>648</v>
      </c>
      <c r="C2211" s="465" t="s">
        <v>3214</v>
      </c>
      <c r="D2211" s="465"/>
      <c r="E2211" s="1000" t="s">
        <v>3218</v>
      </c>
      <c r="F2211" s="465"/>
      <c r="G2211" s="995" t="s">
        <v>3200</v>
      </c>
      <c r="H2211" s="995" t="s">
        <v>3219</v>
      </c>
      <c r="I2211" s="995"/>
      <c r="J2211" s="465"/>
      <c r="K2211" s="465" t="s">
        <v>31</v>
      </c>
      <c r="L2211" s="465" t="s">
        <v>3207</v>
      </c>
      <c r="M2211" s="528" t="str">
        <f t="shared" si="33"/>
        <v/>
      </c>
    </row>
    <row r="2212" spans="1:13">
      <c r="A2212" s="994" t="s">
        <v>647</v>
      </c>
      <c r="B2212" s="465" t="s">
        <v>648</v>
      </c>
      <c r="C2212" s="465" t="s">
        <v>3214</v>
      </c>
      <c r="D2212" s="465"/>
      <c r="E2212" s="1000" t="s">
        <v>3220</v>
      </c>
      <c r="F2212" s="465"/>
      <c r="G2212" s="995" t="s">
        <v>3200</v>
      </c>
      <c r="H2212" s="995" t="s">
        <v>3219</v>
      </c>
      <c r="I2212" s="995"/>
      <c r="J2212" s="465"/>
      <c r="K2212" s="465" t="s">
        <v>31</v>
      </c>
      <c r="L2212" s="465" t="s">
        <v>3207</v>
      </c>
      <c r="M2212" s="528" t="str">
        <f t="shared" si="33"/>
        <v/>
      </c>
    </row>
    <row r="2213" spans="1:13">
      <c r="A2213" s="994" t="s">
        <v>647</v>
      </c>
      <c r="B2213" s="465" t="s">
        <v>648</v>
      </c>
      <c r="C2213" s="465" t="s">
        <v>3214</v>
      </c>
      <c r="D2213" s="465"/>
      <c r="E2213" s="1000" t="s">
        <v>3221</v>
      </c>
      <c r="F2213" s="465"/>
      <c r="G2213" s="995" t="s">
        <v>3200</v>
      </c>
      <c r="H2213" s="995" t="s">
        <v>3219</v>
      </c>
      <c r="I2213" s="995"/>
      <c r="J2213" s="465"/>
      <c r="K2213" s="465" t="s">
        <v>31</v>
      </c>
      <c r="L2213" s="465" t="s">
        <v>3207</v>
      </c>
      <c r="M2213" s="528" t="str">
        <f t="shared" si="33"/>
        <v/>
      </c>
    </row>
    <row r="2214" spans="1:13">
      <c r="A2214" s="994" t="s">
        <v>647</v>
      </c>
      <c r="B2214" s="465" t="s">
        <v>648</v>
      </c>
      <c r="C2214" s="465" t="s">
        <v>3214</v>
      </c>
      <c r="D2214" s="465"/>
      <c r="E2214" s="1000" t="s">
        <v>3222</v>
      </c>
      <c r="F2214" s="465"/>
      <c r="G2214" s="995" t="s">
        <v>3200</v>
      </c>
      <c r="H2214" s="995" t="s">
        <v>3219</v>
      </c>
      <c r="I2214" s="995"/>
      <c r="J2214" s="465"/>
      <c r="K2214" s="465" t="s">
        <v>31</v>
      </c>
      <c r="L2214" s="465" t="s">
        <v>3207</v>
      </c>
      <c r="M2214" s="528" t="str">
        <f t="shared" si="33"/>
        <v/>
      </c>
    </row>
    <row r="2215" spans="1:13">
      <c r="A2215" s="994" t="s">
        <v>647</v>
      </c>
      <c r="B2215" s="465" t="s">
        <v>648</v>
      </c>
      <c r="C2215" s="465" t="s">
        <v>3214</v>
      </c>
      <c r="D2215" s="465"/>
      <c r="E2215" s="1000" t="s">
        <v>3223</v>
      </c>
      <c r="F2215" s="465"/>
      <c r="G2215" s="995" t="s">
        <v>3200</v>
      </c>
      <c r="H2215" s="995" t="s">
        <v>3219</v>
      </c>
      <c r="I2215" s="995"/>
      <c r="J2215" s="465"/>
      <c r="K2215" s="465" t="s">
        <v>31</v>
      </c>
      <c r="L2215" s="465" t="s">
        <v>3207</v>
      </c>
      <c r="M2215" s="528" t="str">
        <f t="shared" si="33"/>
        <v/>
      </c>
    </row>
    <row r="2216" spans="1:13">
      <c r="A2216" s="994" t="s">
        <v>647</v>
      </c>
      <c r="B2216" s="465" t="s">
        <v>648</v>
      </c>
      <c r="C2216" s="465" t="s">
        <v>3214</v>
      </c>
      <c r="D2216" s="465"/>
      <c r="E2216" s="1000" t="s">
        <v>3224</v>
      </c>
      <c r="F2216" s="465"/>
      <c r="G2216" s="995" t="s">
        <v>3200</v>
      </c>
      <c r="H2216" s="995" t="s">
        <v>3219</v>
      </c>
      <c r="I2216" s="995"/>
      <c r="J2216" s="465"/>
      <c r="K2216" s="465" t="s">
        <v>31</v>
      </c>
      <c r="L2216" s="465" t="s">
        <v>3207</v>
      </c>
      <c r="M2216" s="528" t="str">
        <f t="shared" si="33"/>
        <v/>
      </c>
    </row>
    <row r="2217" spans="1:13">
      <c r="A2217" s="996" t="s">
        <v>647</v>
      </c>
      <c r="B2217" s="466" t="s">
        <v>648</v>
      </c>
      <c r="C2217" s="466" t="s">
        <v>3214</v>
      </c>
      <c r="D2217" s="466"/>
      <c r="E2217" s="469" t="s">
        <v>3225</v>
      </c>
      <c r="F2217" s="466"/>
      <c r="G2217" s="467" t="s">
        <v>3200</v>
      </c>
      <c r="H2217" s="467" t="s">
        <v>3219</v>
      </c>
      <c r="I2217" s="467"/>
      <c r="J2217" s="466"/>
      <c r="K2217" s="466" t="s">
        <v>31</v>
      </c>
      <c r="L2217" s="466" t="s">
        <v>3207</v>
      </c>
      <c r="M2217" s="528" t="str">
        <f t="shared" si="33"/>
        <v/>
      </c>
    </row>
    <row r="2218" spans="1:13">
      <c r="A2218" s="997" t="s">
        <v>637</v>
      </c>
      <c r="B2218" s="464" t="s">
        <v>638</v>
      </c>
      <c r="C2218" s="464" t="s">
        <v>93</v>
      </c>
      <c r="D2218" s="464" t="s">
        <v>3226</v>
      </c>
      <c r="E2218" s="1000" t="s">
        <v>3227</v>
      </c>
      <c r="F2218" s="464" t="s">
        <v>93</v>
      </c>
      <c r="G2218" s="998" t="s">
        <v>3200</v>
      </c>
      <c r="H2218" s="995" t="s">
        <v>3229</v>
      </c>
      <c r="I2218" s="998" t="s">
        <v>3217</v>
      </c>
      <c r="J2218" s="464" t="s">
        <v>645</v>
      </c>
      <c r="K2218" s="464" t="s">
        <v>31</v>
      </c>
      <c r="L2218" s="464"/>
      <c r="M2218" s="528" t="str">
        <f t="shared" si="33"/>
        <v/>
      </c>
    </row>
    <row r="2219" spans="1:13">
      <c r="A2219" s="994" t="s">
        <v>647</v>
      </c>
      <c r="B2219" s="465" t="s">
        <v>648</v>
      </c>
      <c r="C2219" s="465" t="s">
        <v>93</v>
      </c>
      <c r="D2219" s="465"/>
      <c r="E2219" s="1000" t="s">
        <v>3228</v>
      </c>
      <c r="F2219" s="465"/>
      <c r="G2219" s="995" t="s">
        <v>3200</v>
      </c>
      <c r="H2219" s="995" t="s">
        <v>3229</v>
      </c>
      <c r="I2219" s="995"/>
      <c r="J2219" s="465"/>
      <c r="K2219" s="465" t="s">
        <v>31</v>
      </c>
      <c r="L2219" s="465" t="s">
        <v>3207</v>
      </c>
      <c r="M2219" s="528" t="str">
        <f t="shared" si="33"/>
        <v/>
      </c>
    </row>
    <row r="2220" spans="1:13">
      <c r="A2220" s="994" t="s">
        <v>647</v>
      </c>
      <c r="B2220" s="465" t="s">
        <v>648</v>
      </c>
      <c r="C2220" s="465" t="s">
        <v>93</v>
      </c>
      <c r="D2220" s="465"/>
      <c r="E2220" s="1000" t="s">
        <v>3230</v>
      </c>
      <c r="F2220" s="465"/>
      <c r="G2220" s="995" t="s">
        <v>3200</v>
      </c>
      <c r="H2220" s="995" t="s">
        <v>3229</v>
      </c>
      <c r="I2220" s="995"/>
      <c r="J2220" s="465"/>
      <c r="K2220" s="465" t="s">
        <v>31</v>
      </c>
      <c r="L2220" s="465" t="s">
        <v>3207</v>
      </c>
      <c r="M2220" s="528" t="str">
        <f t="shared" si="33"/>
        <v/>
      </c>
    </row>
    <row r="2221" spans="1:13">
      <c r="A2221" s="994" t="s">
        <v>647</v>
      </c>
      <c r="B2221" s="465" t="s">
        <v>648</v>
      </c>
      <c r="C2221" s="465" t="s">
        <v>93</v>
      </c>
      <c r="D2221" s="465"/>
      <c r="E2221" s="1000" t="s">
        <v>3231</v>
      </c>
      <c r="F2221" s="465"/>
      <c r="G2221" s="995" t="s">
        <v>3200</v>
      </c>
      <c r="H2221" s="995" t="s">
        <v>3229</v>
      </c>
      <c r="I2221" s="995"/>
      <c r="J2221" s="465"/>
      <c r="K2221" s="465" t="s">
        <v>31</v>
      </c>
      <c r="L2221" s="465" t="s">
        <v>3207</v>
      </c>
      <c r="M2221" s="528" t="str">
        <f t="shared" si="33"/>
        <v/>
      </c>
    </row>
    <row r="2222" spans="1:13">
      <c r="A2222" s="994" t="s">
        <v>647</v>
      </c>
      <c r="B2222" s="465" t="s">
        <v>648</v>
      </c>
      <c r="C2222" s="465" t="s">
        <v>93</v>
      </c>
      <c r="D2222" s="465"/>
      <c r="E2222" s="1000" t="s">
        <v>3232</v>
      </c>
      <c r="F2222" s="465"/>
      <c r="G2222" s="995" t="s">
        <v>3200</v>
      </c>
      <c r="H2222" s="995" t="s">
        <v>3229</v>
      </c>
      <c r="I2222" s="995"/>
      <c r="J2222" s="465"/>
      <c r="K2222" s="465" t="s">
        <v>31</v>
      </c>
      <c r="L2222" s="465" t="s">
        <v>3207</v>
      </c>
      <c r="M2222" s="528" t="str">
        <f t="shared" si="33"/>
        <v/>
      </c>
    </row>
    <row r="2223" spans="1:13">
      <c r="A2223" s="994" t="s">
        <v>647</v>
      </c>
      <c r="B2223" s="465" t="s">
        <v>648</v>
      </c>
      <c r="C2223" s="465" t="s">
        <v>93</v>
      </c>
      <c r="D2223" s="465"/>
      <c r="E2223" s="1000" t="s">
        <v>3233</v>
      </c>
      <c r="F2223" s="465"/>
      <c r="G2223" s="995" t="s">
        <v>3200</v>
      </c>
      <c r="H2223" s="995" t="s">
        <v>3229</v>
      </c>
      <c r="I2223" s="995"/>
      <c r="J2223" s="465"/>
      <c r="K2223" s="465" t="s">
        <v>31</v>
      </c>
      <c r="L2223" s="465" t="s">
        <v>3207</v>
      </c>
      <c r="M2223" s="528" t="str">
        <f t="shared" si="33"/>
        <v/>
      </c>
    </row>
    <row r="2224" spans="1:13">
      <c r="A2224" s="994" t="s">
        <v>647</v>
      </c>
      <c r="B2224" s="465" t="s">
        <v>648</v>
      </c>
      <c r="C2224" s="465" t="s">
        <v>93</v>
      </c>
      <c r="D2224" s="465"/>
      <c r="E2224" s="1000" t="s">
        <v>3234</v>
      </c>
      <c r="F2224" s="465"/>
      <c r="G2224" s="995" t="s">
        <v>3200</v>
      </c>
      <c r="H2224" s="995" t="s">
        <v>3229</v>
      </c>
      <c r="I2224" s="995"/>
      <c r="J2224" s="465"/>
      <c r="K2224" s="465" t="s">
        <v>31</v>
      </c>
      <c r="L2224" s="465" t="s">
        <v>3207</v>
      </c>
      <c r="M2224" s="528" t="str">
        <f t="shared" si="33"/>
        <v/>
      </c>
    </row>
    <row r="2225" spans="1:13">
      <c r="A2225" s="996" t="s">
        <v>647</v>
      </c>
      <c r="B2225" s="466" t="s">
        <v>648</v>
      </c>
      <c r="C2225" s="466" t="s">
        <v>93</v>
      </c>
      <c r="D2225" s="466"/>
      <c r="E2225" s="469" t="s">
        <v>3235</v>
      </c>
      <c r="F2225" s="466"/>
      <c r="G2225" s="467" t="s">
        <v>3200</v>
      </c>
      <c r="H2225" s="467" t="s">
        <v>3229</v>
      </c>
      <c r="I2225" s="467"/>
      <c r="J2225" s="466"/>
      <c r="K2225" s="466" t="s">
        <v>31</v>
      </c>
      <c r="L2225" s="466" t="s">
        <v>3207</v>
      </c>
      <c r="M2225" s="528" t="str">
        <f t="shared" si="33"/>
        <v/>
      </c>
    </row>
    <row r="2226" spans="1:13">
      <c r="A2226" s="997" t="s">
        <v>637</v>
      </c>
      <c r="B2226" s="464" t="s">
        <v>638</v>
      </c>
      <c r="C2226" s="464" t="s">
        <v>257</v>
      </c>
      <c r="D2226" s="464" t="s">
        <v>3236</v>
      </c>
      <c r="E2226" s="1000" t="s">
        <v>3237</v>
      </c>
      <c r="F2226" s="464" t="s">
        <v>257</v>
      </c>
      <c r="G2226" s="1002" t="s">
        <v>3200</v>
      </c>
      <c r="H2226" s="995" t="s">
        <v>3240</v>
      </c>
      <c r="I2226" s="998" t="s">
        <v>3238</v>
      </c>
      <c r="J2226" s="464" t="s">
        <v>645</v>
      </c>
      <c r="K2226" s="464" t="s">
        <v>31</v>
      </c>
      <c r="L2226" s="464"/>
      <c r="M2226" s="528" t="str">
        <f t="shared" si="33"/>
        <v/>
      </c>
    </row>
    <row r="2227" spans="1:13">
      <c r="A2227" s="994" t="s">
        <v>647</v>
      </c>
      <c r="B2227" s="465" t="s">
        <v>648</v>
      </c>
      <c r="C2227" s="465" t="s">
        <v>257</v>
      </c>
      <c r="D2227" s="465"/>
      <c r="E2227" s="1000" t="s">
        <v>3239</v>
      </c>
      <c r="F2227" s="465"/>
      <c r="G2227" s="995" t="s">
        <v>3200</v>
      </c>
      <c r="H2227" s="995" t="s">
        <v>3240</v>
      </c>
      <c r="I2227" s="995"/>
      <c r="J2227" s="465"/>
      <c r="K2227" s="465" t="s">
        <v>31</v>
      </c>
      <c r="L2227" s="465" t="s">
        <v>3207</v>
      </c>
      <c r="M2227" s="528" t="str">
        <f t="shared" si="33"/>
        <v/>
      </c>
    </row>
    <row r="2228" spans="1:13">
      <c r="A2228" s="994" t="s">
        <v>647</v>
      </c>
      <c r="B2228" s="465" t="s">
        <v>648</v>
      </c>
      <c r="C2228" s="465" t="s">
        <v>257</v>
      </c>
      <c r="D2228" s="465"/>
      <c r="E2228" s="1000" t="s">
        <v>3241</v>
      </c>
      <c r="F2228" s="465"/>
      <c r="G2228" s="995" t="s">
        <v>3200</v>
      </c>
      <c r="H2228" s="995" t="s">
        <v>3240</v>
      </c>
      <c r="I2228" s="995"/>
      <c r="J2228" s="465"/>
      <c r="K2228" s="465" t="s">
        <v>31</v>
      </c>
      <c r="L2228" s="465" t="s">
        <v>3207</v>
      </c>
      <c r="M2228" s="528" t="str">
        <f t="shared" si="33"/>
        <v/>
      </c>
    </row>
    <row r="2229" spans="1:13">
      <c r="A2229" s="994" t="s">
        <v>647</v>
      </c>
      <c r="B2229" s="465" t="s">
        <v>648</v>
      </c>
      <c r="C2229" s="465" t="s">
        <v>257</v>
      </c>
      <c r="D2229" s="465"/>
      <c r="E2229" s="1000" t="s">
        <v>3242</v>
      </c>
      <c r="F2229" s="465"/>
      <c r="G2229" s="995" t="s">
        <v>3200</v>
      </c>
      <c r="H2229" s="995" t="s">
        <v>3240</v>
      </c>
      <c r="I2229" s="995"/>
      <c r="J2229" s="465"/>
      <c r="K2229" s="465" t="s">
        <v>31</v>
      </c>
      <c r="L2229" s="465" t="s">
        <v>3207</v>
      </c>
      <c r="M2229" s="528" t="str">
        <f t="shared" si="33"/>
        <v/>
      </c>
    </row>
    <row r="2230" spans="1:13">
      <c r="A2230" s="994" t="s">
        <v>647</v>
      </c>
      <c r="B2230" s="465" t="s">
        <v>648</v>
      </c>
      <c r="C2230" s="465" t="s">
        <v>257</v>
      </c>
      <c r="D2230" s="465"/>
      <c r="E2230" s="1000" t="s">
        <v>3243</v>
      </c>
      <c r="F2230" s="465"/>
      <c r="G2230" s="995" t="s">
        <v>3200</v>
      </c>
      <c r="H2230" s="995" t="s">
        <v>3240</v>
      </c>
      <c r="I2230" s="995"/>
      <c r="J2230" s="465"/>
      <c r="K2230" s="465" t="s">
        <v>31</v>
      </c>
      <c r="L2230" s="465" t="s">
        <v>3207</v>
      </c>
      <c r="M2230" s="528" t="str">
        <f t="shared" si="33"/>
        <v/>
      </c>
    </row>
    <row r="2231" spans="1:13">
      <c r="A2231" s="994" t="s">
        <v>647</v>
      </c>
      <c r="B2231" s="465" t="s">
        <v>648</v>
      </c>
      <c r="C2231" s="465" t="s">
        <v>257</v>
      </c>
      <c r="D2231" s="465"/>
      <c r="E2231" s="1000" t="s">
        <v>3244</v>
      </c>
      <c r="F2231" s="465"/>
      <c r="G2231" s="995" t="s">
        <v>3200</v>
      </c>
      <c r="H2231" s="995" t="s">
        <v>3240</v>
      </c>
      <c r="I2231" s="995"/>
      <c r="J2231" s="465"/>
      <c r="K2231" s="465" t="s">
        <v>31</v>
      </c>
      <c r="L2231" s="465" t="s">
        <v>3207</v>
      </c>
      <c r="M2231" s="528" t="str">
        <f t="shared" si="33"/>
        <v/>
      </c>
    </row>
    <row r="2232" spans="1:13">
      <c r="A2232" s="994" t="s">
        <v>647</v>
      </c>
      <c r="B2232" s="465" t="s">
        <v>648</v>
      </c>
      <c r="C2232" s="465" t="s">
        <v>257</v>
      </c>
      <c r="D2232" s="465"/>
      <c r="E2232" s="1000" t="s">
        <v>3245</v>
      </c>
      <c r="F2232" s="465"/>
      <c r="G2232" s="995" t="s">
        <v>3200</v>
      </c>
      <c r="H2232" s="995" t="s">
        <v>3240</v>
      </c>
      <c r="I2232" s="995"/>
      <c r="J2232" s="465"/>
      <c r="K2232" s="465" t="s">
        <v>31</v>
      </c>
      <c r="L2232" s="465" t="s">
        <v>3207</v>
      </c>
      <c r="M2232" s="528" t="str">
        <f t="shared" si="33"/>
        <v/>
      </c>
    </row>
    <row r="2233" spans="1:13">
      <c r="A2233" s="996" t="s">
        <v>647</v>
      </c>
      <c r="B2233" s="466" t="s">
        <v>648</v>
      </c>
      <c r="C2233" s="466" t="s">
        <v>257</v>
      </c>
      <c r="D2233" s="466"/>
      <c r="E2233" s="469" t="s">
        <v>3246</v>
      </c>
      <c r="F2233" s="466"/>
      <c r="G2233" s="467" t="s">
        <v>3200</v>
      </c>
      <c r="H2233" s="467" t="s">
        <v>3240</v>
      </c>
      <c r="I2233" s="467"/>
      <c r="J2233" s="466"/>
      <c r="K2233" s="466" t="s">
        <v>31</v>
      </c>
      <c r="L2233" s="466" t="s">
        <v>3207</v>
      </c>
      <c r="M2233" s="528" t="str">
        <f t="shared" si="33"/>
        <v/>
      </c>
    </row>
    <row r="2234" spans="1:13">
      <c r="A2234" s="997" t="s">
        <v>637</v>
      </c>
      <c r="B2234" s="464" t="s">
        <v>638</v>
      </c>
      <c r="C2234" s="464" t="s">
        <v>255</v>
      </c>
      <c r="D2234" s="464" t="s">
        <v>3247</v>
      </c>
      <c r="E2234" s="1000" t="s">
        <v>3248</v>
      </c>
      <c r="F2234" s="464" t="s">
        <v>255</v>
      </c>
      <c r="G2234" s="998" t="s">
        <v>3200</v>
      </c>
      <c r="H2234" s="995" t="s">
        <v>3252</v>
      </c>
      <c r="I2234" s="998" t="s">
        <v>3249</v>
      </c>
      <c r="J2234" s="464" t="s">
        <v>645</v>
      </c>
      <c r="K2234" s="464" t="s">
        <v>31</v>
      </c>
      <c r="L2234" s="464" t="s">
        <v>3250</v>
      </c>
      <c r="M2234" s="528" t="str">
        <f t="shared" si="33"/>
        <v/>
      </c>
    </row>
    <row r="2235" spans="1:13">
      <c r="A2235" s="994" t="s">
        <v>647</v>
      </c>
      <c r="B2235" s="465" t="s">
        <v>648</v>
      </c>
      <c r="C2235" s="465" t="s">
        <v>255</v>
      </c>
      <c r="D2235" s="465"/>
      <c r="E2235" s="1000" t="s">
        <v>3251</v>
      </c>
      <c r="F2235" s="465"/>
      <c r="G2235" s="995" t="s">
        <v>3200</v>
      </c>
      <c r="H2235" s="995" t="s">
        <v>3252</v>
      </c>
      <c r="I2235" s="995"/>
      <c r="J2235" s="465"/>
      <c r="K2235" s="465" t="s">
        <v>31</v>
      </c>
      <c r="L2235" s="465" t="s">
        <v>3207</v>
      </c>
      <c r="M2235" s="528" t="str">
        <f t="shared" si="33"/>
        <v/>
      </c>
    </row>
    <row r="2236" spans="1:13">
      <c r="A2236" s="994" t="s">
        <v>647</v>
      </c>
      <c r="B2236" s="465" t="s">
        <v>648</v>
      </c>
      <c r="C2236" s="465" t="s">
        <v>255</v>
      </c>
      <c r="D2236" s="465"/>
      <c r="E2236" s="1000" t="s">
        <v>3253</v>
      </c>
      <c r="F2236" s="465"/>
      <c r="G2236" s="995" t="s">
        <v>3200</v>
      </c>
      <c r="H2236" s="995" t="s">
        <v>3252</v>
      </c>
      <c r="I2236" s="995"/>
      <c r="J2236" s="465"/>
      <c r="K2236" s="465" t="s">
        <v>31</v>
      </c>
      <c r="L2236" s="465" t="s">
        <v>3207</v>
      </c>
      <c r="M2236" s="528" t="str">
        <f t="shared" si="33"/>
        <v/>
      </c>
    </row>
    <row r="2237" spans="1:13">
      <c r="A2237" s="994" t="s">
        <v>647</v>
      </c>
      <c r="B2237" s="465" t="s">
        <v>648</v>
      </c>
      <c r="C2237" s="465" t="s">
        <v>255</v>
      </c>
      <c r="D2237" s="465"/>
      <c r="E2237" s="1000" t="s">
        <v>3254</v>
      </c>
      <c r="F2237" s="465"/>
      <c r="G2237" s="995" t="s">
        <v>3200</v>
      </c>
      <c r="H2237" s="995" t="s">
        <v>3252</v>
      </c>
      <c r="I2237" s="995"/>
      <c r="J2237" s="465"/>
      <c r="K2237" s="465" t="s">
        <v>31</v>
      </c>
      <c r="L2237" s="465" t="s">
        <v>3207</v>
      </c>
      <c r="M2237" s="528" t="str">
        <f t="shared" si="33"/>
        <v/>
      </c>
    </row>
    <row r="2238" spans="1:13">
      <c r="A2238" s="994" t="s">
        <v>647</v>
      </c>
      <c r="B2238" s="465" t="s">
        <v>648</v>
      </c>
      <c r="C2238" s="465" t="s">
        <v>255</v>
      </c>
      <c r="D2238" s="465"/>
      <c r="E2238" s="1000" t="s">
        <v>3255</v>
      </c>
      <c r="F2238" s="465"/>
      <c r="G2238" s="995" t="s">
        <v>3200</v>
      </c>
      <c r="H2238" s="995" t="s">
        <v>3252</v>
      </c>
      <c r="I2238" s="995"/>
      <c r="J2238" s="465"/>
      <c r="K2238" s="465" t="s">
        <v>31</v>
      </c>
      <c r="L2238" s="465" t="s">
        <v>3207</v>
      </c>
      <c r="M2238" s="528" t="str">
        <f t="shared" si="33"/>
        <v/>
      </c>
    </row>
    <row r="2239" spans="1:13">
      <c r="A2239" s="994" t="s">
        <v>647</v>
      </c>
      <c r="B2239" s="465" t="s">
        <v>648</v>
      </c>
      <c r="C2239" s="465" t="s">
        <v>255</v>
      </c>
      <c r="D2239" s="465"/>
      <c r="E2239" s="1000" t="s">
        <v>3256</v>
      </c>
      <c r="F2239" s="465"/>
      <c r="G2239" s="995" t="s">
        <v>3200</v>
      </c>
      <c r="H2239" s="995" t="s">
        <v>3252</v>
      </c>
      <c r="I2239" s="995"/>
      <c r="J2239" s="465"/>
      <c r="K2239" s="465" t="s">
        <v>31</v>
      </c>
      <c r="L2239" s="465" t="s">
        <v>3207</v>
      </c>
      <c r="M2239" s="528" t="str">
        <f t="shared" si="33"/>
        <v/>
      </c>
    </row>
    <row r="2240" spans="1:13">
      <c r="A2240" s="994" t="s">
        <v>647</v>
      </c>
      <c r="B2240" s="465" t="s">
        <v>648</v>
      </c>
      <c r="C2240" s="465" t="s">
        <v>255</v>
      </c>
      <c r="D2240" s="465"/>
      <c r="E2240" s="1000" t="s">
        <v>3257</v>
      </c>
      <c r="F2240" s="465"/>
      <c r="G2240" s="995" t="s">
        <v>3200</v>
      </c>
      <c r="H2240" s="995" t="s">
        <v>3252</v>
      </c>
      <c r="I2240" s="995"/>
      <c r="J2240" s="465"/>
      <c r="K2240" s="465" t="s">
        <v>31</v>
      </c>
      <c r="L2240" s="465" t="s">
        <v>3207</v>
      </c>
      <c r="M2240" s="528" t="str">
        <f t="shared" si="33"/>
        <v/>
      </c>
    </row>
    <row r="2241" spans="1:13">
      <c r="A2241" s="996" t="s">
        <v>647</v>
      </c>
      <c r="B2241" s="466" t="s">
        <v>648</v>
      </c>
      <c r="C2241" s="466" t="s">
        <v>255</v>
      </c>
      <c r="D2241" s="466"/>
      <c r="E2241" s="469" t="s">
        <v>3258</v>
      </c>
      <c r="F2241" s="466"/>
      <c r="G2241" s="467" t="s">
        <v>3200</v>
      </c>
      <c r="H2241" s="467" t="s">
        <v>3252</v>
      </c>
      <c r="I2241" s="467"/>
      <c r="J2241" s="466"/>
      <c r="K2241" s="466" t="s">
        <v>31</v>
      </c>
      <c r="L2241" s="466" t="s">
        <v>3207</v>
      </c>
      <c r="M2241" s="528" t="str">
        <f t="shared" si="33"/>
        <v/>
      </c>
    </row>
    <row r="2242" spans="1:13">
      <c r="A2242" s="997" t="s">
        <v>637</v>
      </c>
      <c r="B2242" s="464" t="s">
        <v>638</v>
      </c>
      <c r="C2242" s="464" t="s">
        <v>258</v>
      </c>
      <c r="D2242" s="464" t="s">
        <v>3259</v>
      </c>
      <c r="E2242" s="1000" t="s">
        <v>3260</v>
      </c>
      <c r="F2242" s="464" t="s">
        <v>258</v>
      </c>
      <c r="G2242" s="999" t="s">
        <v>3200</v>
      </c>
      <c r="H2242" s="995" t="s">
        <v>3263</v>
      </c>
      <c r="I2242" s="998" t="s">
        <v>3261</v>
      </c>
      <c r="J2242" s="464" t="s">
        <v>645</v>
      </c>
      <c r="K2242" s="464" t="s">
        <v>31</v>
      </c>
      <c r="L2242" s="464"/>
      <c r="M2242" s="528" t="str">
        <f t="shared" si="33"/>
        <v/>
      </c>
    </row>
    <row r="2243" spans="1:13">
      <c r="A2243" s="994" t="s">
        <v>647</v>
      </c>
      <c r="B2243" s="465" t="s">
        <v>648</v>
      </c>
      <c r="C2243" s="465" t="s">
        <v>258</v>
      </c>
      <c r="D2243" s="465"/>
      <c r="E2243" s="1000" t="s">
        <v>3262</v>
      </c>
      <c r="F2243" s="465"/>
      <c r="G2243" s="995" t="s">
        <v>3200</v>
      </c>
      <c r="H2243" s="995" t="s">
        <v>3263</v>
      </c>
      <c r="I2243" s="995"/>
      <c r="J2243" s="465"/>
      <c r="K2243" s="465" t="s">
        <v>31</v>
      </c>
      <c r="L2243" s="465" t="s">
        <v>3207</v>
      </c>
      <c r="M2243" s="528" t="str">
        <f t="shared" ref="M2243:M2308" si="35">IF(RIGHT(TEXT(E2243,""),4)="ACT1","Remove","")</f>
        <v/>
      </c>
    </row>
    <row r="2244" spans="1:13">
      <c r="A2244" s="994" t="s">
        <v>647</v>
      </c>
      <c r="B2244" s="465" t="s">
        <v>648</v>
      </c>
      <c r="C2244" s="465" t="s">
        <v>258</v>
      </c>
      <c r="D2244" s="465"/>
      <c r="E2244" s="1000" t="s">
        <v>3264</v>
      </c>
      <c r="F2244" s="465"/>
      <c r="G2244" s="995" t="s">
        <v>3200</v>
      </c>
      <c r="H2244" s="995" t="s">
        <v>3263</v>
      </c>
      <c r="I2244" s="995"/>
      <c r="J2244" s="465"/>
      <c r="K2244" s="465" t="s">
        <v>31</v>
      </c>
      <c r="L2244" s="465" t="s">
        <v>3207</v>
      </c>
      <c r="M2244" s="528" t="str">
        <f t="shared" si="35"/>
        <v/>
      </c>
    </row>
    <row r="2245" spans="1:13">
      <c r="A2245" s="994" t="s">
        <v>647</v>
      </c>
      <c r="B2245" s="465" t="s">
        <v>648</v>
      </c>
      <c r="C2245" s="465" t="s">
        <v>258</v>
      </c>
      <c r="D2245" s="465"/>
      <c r="E2245" s="1000" t="s">
        <v>3265</v>
      </c>
      <c r="F2245" s="465"/>
      <c r="G2245" s="995" t="s">
        <v>3200</v>
      </c>
      <c r="H2245" s="995" t="s">
        <v>3263</v>
      </c>
      <c r="I2245" s="995"/>
      <c r="J2245" s="465"/>
      <c r="K2245" s="465" t="s">
        <v>31</v>
      </c>
      <c r="L2245" s="465" t="s">
        <v>3207</v>
      </c>
      <c r="M2245" s="528" t="str">
        <f t="shared" si="35"/>
        <v/>
      </c>
    </row>
    <row r="2246" spans="1:13">
      <c r="A2246" s="994" t="s">
        <v>647</v>
      </c>
      <c r="B2246" s="465" t="s">
        <v>648</v>
      </c>
      <c r="C2246" s="465" t="s">
        <v>258</v>
      </c>
      <c r="D2246" s="465"/>
      <c r="E2246" s="1000" t="s">
        <v>3266</v>
      </c>
      <c r="F2246" s="465"/>
      <c r="G2246" s="995" t="s">
        <v>3200</v>
      </c>
      <c r="H2246" s="995" t="s">
        <v>3263</v>
      </c>
      <c r="I2246" s="995"/>
      <c r="J2246" s="465"/>
      <c r="K2246" s="465" t="s">
        <v>31</v>
      </c>
      <c r="L2246" s="465" t="s">
        <v>3207</v>
      </c>
      <c r="M2246" s="528" t="str">
        <f t="shared" si="35"/>
        <v/>
      </c>
    </row>
    <row r="2247" spans="1:13">
      <c r="A2247" s="994" t="s">
        <v>647</v>
      </c>
      <c r="B2247" s="465" t="s">
        <v>648</v>
      </c>
      <c r="C2247" s="465" t="s">
        <v>258</v>
      </c>
      <c r="D2247" s="465"/>
      <c r="E2247" s="1000" t="s">
        <v>3267</v>
      </c>
      <c r="F2247" s="465"/>
      <c r="G2247" s="995" t="s">
        <v>3200</v>
      </c>
      <c r="H2247" s="995" t="s">
        <v>3263</v>
      </c>
      <c r="I2247" s="995"/>
      <c r="J2247" s="465"/>
      <c r="K2247" s="465" t="s">
        <v>31</v>
      </c>
      <c r="L2247" s="465" t="s">
        <v>3207</v>
      </c>
      <c r="M2247" s="528" t="str">
        <f t="shared" si="35"/>
        <v/>
      </c>
    </row>
    <row r="2248" spans="1:13">
      <c r="A2248" s="994" t="s">
        <v>647</v>
      </c>
      <c r="B2248" s="465" t="s">
        <v>648</v>
      </c>
      <c r="C2248" s="465" t="s">
        <v>258</v>
      </c>
      <c r="D2248" s="465"/>
      <c r="E2248" s="1000" t="s">
        <v>3268</v>
      </c>
      <c r="F2248" s="465"/>
      <c r="G2248" s="995" t="s">
        <v>3200</v>
      </c>
      <c r="H2248" s="995" t="s">
        <v>3263</v>
      </c>
      <c r="I2248" s="995"/>
      <c r="J2248" s="465"/>
      <c r="K2248" s="465" t="s">
        <v>31</v>
      </c>
      <c r="L2248" s="465" t="s">
        <v>3207</v>
      </c>
      <c r="M2248" s="528" t="str">
        <f t="shared" si="35"/>
        <v/>
      </c>
    </row>
    <row r="2249" spans="1:13">
      <c r="A2249" s="996" t="s">
        <v>647</v>
      </c>
      <c r="B2249" s="466" t="s">
        <v>648</v>
      </c>
      <c r="C2249" s="466" t="s">
        <v>258</v>
      </c>
      <c r="D2249" s="466"/>
      <c r="E2249" s="469" t="s">
        <v>3269</v>
      </c>
      <c r="F2249" s="466"/>
      <c r="G2249" s="467" t="s">
        <v>3200</v>
      </c>
      <c r="H2249" s="467" t="s">
        <v>3263</v>
      </c>
      <c r="I2249" s="467"/>
      <c r="J2249" s="466"/>
      <c r="K2249" s="466" t="s">
        <v>31</v>
      </c>
      <c r="L2249" s="466" t="s">
        <v>3207</v>
      </c>
      <c r="M2249" s="528" t="str">
        <f t="shared" si="35"/>
        <v/>
      </c>
    </row>
    <row r="2250" spans="1:13">
      <c r="A2250" s="997" t="s">
        <v>637</v>
      </c>
      <c r="B2250" s="464" t="s">
        <v>638</v>
      </c>
      <c r="C2250" s="464" t="s">
        <v>256</v>
      </c>
      <c r="D2250" s="464" t="s">
        <v>3270</v>
      </c>
      <c r="E2250" s="1000" t="s">
        <v>3271</v>
      </c>
      <c r="F2250" s="464" t="s">
        <v>256</v>
      </c>
      <c r="G2250" s="998" t="s">
        <v>3200</v>
      </c>
      <c r="H2250" s="995" t="s">
        <v>3274</v>
      </c>
      <c r="I2250" s="464" t="s">
        <v>3249</v>
      </c>
      <c r="J2250" s="464" t="s">
        <v>645</v>
      </c>
      <c r="K2250" s="464" t="s">
        <v>31</v>
      </c>
      <c r="L2250" s="464" t="s">
        <v>3272</v>
      </c>
      <c r="M2250" s="528" t="str">
        <f t="shared" si="35"/>
        <v/>
      </c>
    </row>
    <row r="2251" spans="1:13">
      <c r="A2251" s="994" t="s">
        <v>647</v>
      </c>
      <c r="B2251" s="465" t="s">
        <v>648</v>
      </c>
      <c r="C2251" s="465" t="s">
        <v>256</v>
      </c>
      <c r="D2251" s="465"/>
      <c r="E2251" s="1000" t="s">
        <v>3273</v>
      </c>
      <c r="F2251" s="465"/>
      <c r="G2251" s="995" t="s">
        <v>3200</v>
      </c>
      <c r="H2251" s="995" t="s">
        <v>3274</v>
      </c>
      <c r="I2251" s="995"/>
      <c r="J2251" s="465"/>
      <c r="K2251" s="465" t="s">
        <v>31</v>
      </c>
      <c r="L2251" s="465" t="s">
        <v>3207</v>
      </c>
      <c r="M2251" s="528" t="str">
        <f t="shared" si="35"/>
        <v/>
      </c>
    </row>
    <row r="2252" spans="1:13">
      <c r="A2252" s="994" t="s">
        <v>647</v>
      </c>
      <c r="B2252" s="465" t="s">
        <v>648</v>
      </c>
      <c r="C2252" s="465" t="s">
        <v>256</v>
      </c>
      <c r="D2252" s="465"/>
      <c r="E2252" s="1000" t="s">
        <v>3275</v>
      </c>
      <c r="F2252" s="465"/>
      <c r="G2252" s="995" t="s">
        <v>3200</v>
      </c>
      <c r="H2252" s="995" t="s">
        <v>3274</v>
      </c>
      <c r="I2252" s="995"/>
      <c r="J2252" s="465"/>
      <c r="K2252" s="465" t="s">
        <v>31</v>
      </c>
      <c r="L2252" s="465" t="s">
        <v>3207</v>
      </c>
      <c r="M2252" s="528" t="str">
        <f t="shared" si="35"/>
        <v/>
      </c>
    </row>
    <row r="2253" spans="1:13">
      <c r="A2253" s="994" t="s">
        <v>647</v>
      </c>
      <c r="B2253" s="465" t="s">
        <v>648</v>
      </c>
      <c r="C2253" s="465" t="s">
        <v>256</v>
      </c>
      <c r="D2253" s="465"/>
      <c r="E2253" s="1000" t="s">
        <v>3276</v>
      </c>
      <c r="F2253" s="465"/>
      <c r="G2253" s="995" t="s">
        <v>3200</v>
      </c>
      <c r="H2253" s="995" t="s">
        <v>3274</v>
      </c>
      <c r="I2253" s="995"/>
      <c r="J2253" s="465"/>
      <c r="K2253" s="465" t="s">
        <v>31</v>
      </c>
      <c r="L2253" s="465" t="s">
        <v>3207</v>
      </c>
      <c r="M2253" s="528" t="str">
        <f t="shared" si="35"/>
        <v/>
      </c>
    </row>
    <row r="2254" spans="1:13">
      <c r="A2254" s="994" t="s">
        <v>647</v>
      </c>
      <c r="B2254" s="465" t="s">
        <v>648</v>
      </c>
      <c r="C2254" s="465" t="s">
        <v>256</v>
      </c>
      <c r="D2254" s="465"/>
      <c r="E2254" s="1000" t="s">
        <v>3277</v>
      </c>
      <c r="F2254" s="465"/>
      <c r="G2254" s="995" t="s">
        <v>3200</v>
      </c>
      <c r="H2254" s="995" t="s">
        <v>3274</v>
      </c>
      <c r="I2254" s="995"/>
      <c r="J2254" s="465"/>
      <c r="K2254" s="465" t="s">
        <v>31</v>
      </c>
      <c r="L2254" s="465" t="s">
        <v>3207</v>
      </c>
      <c r="M2254" s="528" t="str">
        <f t="shared" si="35"/>
        <v/>
      </c>
    </row>
    <row r="2255" spans="1:13">
      <c r="A2255" s="994" t="s">
        <v>647</v>
      </c>
      <c r="B2255" s="465" t="s">
        <v>648</v>
      </c>
      <c r="C2255" s="465" t="s">
        <v>256</v>
      </c>
      <c r="D2255" s="465"/>
      <c r="E2255" s="1000" t="s">
        <v>3278</v>
      </c>
      <c r="F2255" s="465"/>
      <c r="G2255" s="995" t="s">
        <v>3200</v>
      </c>
      <c r="H2255" s="995" t="s">
        <v>3274</v>
      </c>
      <c r="I2255" s="995"/>
      <c r="J2255" s="465"/>
      <c r="K2255" s="465" t="s">
        <v>31</v>
      </c>
      <c r="L2255" s="465" t="s">
        <v>3207</v>
      </c>
      <c r="M2255" s="528" t="str">
        <f t="shared" si="35"/>
        <v/>
      </c>
    </row>
    <row r="2256" spans="1:13">
      <c r="A2256" s="994" t="s">
        <v>647</v>
      </c>
      <c r="B2256" s="465" t="s">
        <v>648</v>
      </c>
      <c r="C2256" s="465" t="s">
        <v>256</v>
      </c>
      <c r="D2256" s="465"/>
      <c r="E2256" s="1000" t="s">
        <v>3279</v>
      </c>
      <c r="F2256" s="465"/>
      <c r="G2256" s="995" t="s">
        <v>3200</v>
      </c>
      <c r="H2256" s="995" t="s">
        <v>3274</v>
      </c>
      <c r="I2256" s="995"/>
      <c r="J2256" s="465"/>
      <c r="K2256" s="465" t="s">
        <v>31</v>
      </c>
      <c r="L2256" s="465" t="s">
        <v>3207</v>
      </c>
      <c r="M2256" s="528" t="str">
        <f t="shared" si="35"/>
        <v/>
      </c>
    </row>
    <row r="2257" spans="1:13">
      <c r="A2257" s="996" t="s">
        <v>647</v>
      </c>
      <c r="B2257" s="466" t="s">
        <v>648</v>
      </c>
      <c r="C2257" s="466" t="s">
        <v>256</v>
      </c>
      <c r="D2257" s="466"/>
      <c r="E2257" s="469" t="s">
        <v>3280</v>
      </c>
      <c r="F2257" s="466"/>
      <c r="G2257" s="467" t="s">
        <v>3200</v>
      </c>
      <c r="H2257" s="467" t="s">
        <v>3274</v>
      </c>
      <c r="I2257" s="467"/>
      <c r="J2257" s="466"/>
      <c r="K2257" s="466" t="s">
        <v>31</v>
      </c>
      <c r="L2257" s="466" t="s">
        <v>3207</v>
      </c>
      <c r="M2257" s="528" t="str">
        <f t="shared" si="35"/>
        <v/>
      </c>
    </row>
    <row r="2258" spans="1:13">
      <c r="A2258" s="994" t="s">
        <v>637</v>
      </c>
      <c r="B2258" s="465" t="s">
        <v>648</v>
      </c>
      <c r="C2258" s="465" t="s">
        <v>639</v>
      </c>
      <c r="D2258" s="465"/>
      <c r="E2258" s="995" t="s">
        <v>10628</v>
      </c>
      <c r="F2258" s="465"/>
      <c r="G2258" s="995" t="s">
        <v>3282</v>
      </c>
      <c r="H2258" s="995" t="s">
        <v>3283</v>
      </c>
      <c r="I2258" s="995" t="s">
        <v>644</v>
      </c>
      <c r="J2258" s="465" t="s">
        <v>645</v>
      </c>
      <c r="K2258" s="465" t="s">
        <v>3284</v>
      </c>
      <c r="L2258" s="465" t="s">
        <v>646</v>
      </c>
      <c r="M2258" s="528" t="str">
        <f t="shared" ref="M2258" si="36">IF(RIGHT(TEXT(E2258,""),4)="ACT1","Remove","")</f>
        <v/>
      </c>
    </row>
    <row r="2259" spans="1:13">
      <c r="A2259" s="994" t="s">
        <v>647</v>
      </c>
      <c r="B2259" s="465" t="s">
        <v>648</v>
      </c>
      <c r="C2259" s="465" t="s">
        <v>639</v>
      </c>
      <c r="D2259" s="465"/>
      <c r="E2259" s="995" t="s">
        <v>9727</v>
      </c>
      <c r="F2259" s="465"/>
      <c r="G2259" s="995" t="s">
        <v>3282</v>
      </c>
      <c r="H2259" s="995" t="s">
        <v>3283</v>
      </c>
      <c r="I2259" s="995" t="s">
        <v>644</v>
      </c>
      <c r="J2259" s="465" t="s">
        <v>645</v>
      </c>
      <c r="K2259" s="465" t="s">
        <v>3284</v>
      </c>
      <c r="L2259" s="465" t="s">
        <v>646</v>
      </c>
      <c r="M2259" s="528" t="str">
        <f t="shared" si="35"/>
        <v/>
      </c>
    </row>
    <row r="2260" spans="1:13">
      <c r="A2260" s="994" t="s">
        <v>647</v>
      </c>
      <c r="B2260" s="465" t="s">
        <v>648</v>
      </c>
      <c r="C2260" s="465" t="s">
        <v>639</v>
      </c>
      <c r="D2260" s="465"/>
      <c r="E2260" s="995" t="s">
        <v>3281</v>
      </c>
      <c r="F2260" s="465"/>
      <c r="G2260" s="995" t="s">
        <v>3282</v>
      </c>
      <c r="H2260" s="995" t="s">
        <v>3283</v>
      </c>
      <c r="I2260" s="995" t="s">
        <v>644</v>
      </c>
      <c r="J2260" s="465" t="s">
        <v>645</v>
      </c>
      <c r="K2260" s="465" t="s">
        <v>3284</v>
      </c>
      <c r="L2260" s="465" t="s">
        <v>646</v>
      </c>
      <c r="M2260" s="528" t="str">
        <f t="shared" si="35"/>
        <v/>
      </c>
    </row>
    <row r="2261" spans="1:13">
      <c r="A2261" s="994" t="s">
        <v>647</v>
      </c>
      <c r="B2261" s="465" t="s">
        <v>648</v>
      </c>
      <c r="C2261" s="465" t="s">
        <v>639</v>
      </c>
      <c r="D2261" s="465"/>
      <c r="E2261" s="995" t="s">
        <v>9728</v>
      </c>
      <c r="F2261" s="465"/>
      <c r="G2261" s="995" t="s">
        <v>3282</v>
      </c>
      <c r="H2261" s="995" t="s">
        <v>3283</v>
      </c>
      <c r="I2261" s="995" t="s">
        <v>644</v>
      </c>
      <c r="J2261" s="465" t="s">
        <v>645</v>
      </c>
      <c r="K2261" s="465" t="s">
        <v>3284</v>
      </c>
      <c r="L2261" s="465" t="s">
        <v>646</v>
      </c>
      <c r="M2261" s="528" t="str">
        <f t="shared" si="35"/>
        <v/>
      </c>
    </row>
    <row r="2262" spans="1:13">
      <c r="A2262" s="994" t="s">
        <v>647</v>
      </c>
      <c r="B2262" s="465" t="s">
        <v>648</v>
      </c>
      <c r="C2262" s="465" t="s">
        <v>639</v>
      </c>
      <c r="D2262" s="465"/>
      <c r="E2262" s="995" t="s">
        <v>9729</v>
      </c>
      <c r="F2262" s="465"/>
      <c r="G2262" s="995" t="s">
        <v>3282</v>
      </c>
      <c r="H2262" s="995" t="s">
        <v>3283</v>
      </c>
      <c r="I2262" s="995" t="s">
        <v>644</v>
      </c>
      <c r="J2262" s="465" t="s">
        <v>645</v>
      </c>
      <c r="K2262" s="465" t="s">
        <v>3284</v>
      </c>
      <c r="L2262" s="465" t="s">
        <v>646</v>
      </c>
      <c r="M2262" s="528" t="str">
        <f t="shared" si="35"/>
        <v/>
      </c>
    </row>
    <row r="2263" spans="1:13">
      <c r="A2263" s="994" t="s">
        <v>647</v>
      </c>
      <c r="B2263" s="465" t="s">
        <v>648</v>
      </c>
      <c r="C2263" s="465" t="s">
        <v>639</v>
      </c>
      <c r="D2263" s="465"/>
      <c r="E2263" s="995" t="s">
        <v>9730</v>
      </c>
      <c r="F2263" s="465"/>
      <c r="G2263" s="995" t="s">
        <v>3282</v>
      </c>
      <c r="H2263" s="995" t="s">
        <v>3283</v>
      </c>
      <c r="I2263" s="995" t="s">
        <v>644</v>
      </c>
      <c r="J2263" s="465" t="s">
        <v>645</v>
      </c>
      <c r="K2263" s="465" t="s">
        <v>3284</v>
      </c>
      <c r="L2263" s="465" t="s">
        <v>646</v>
      </c>
      <c r="M2263" s="528" t="str">
        <f t="shared" si="35"/>
        <v/>
      </c>
    </row>
    <row r="2264" spans="1:13">
      <c r="A2264" s="994" t="s">
        <v>647</v>
      </c>
      <c r="B2264" s="465" t="s">
        <v>648</v>
      </c>
      <c r="C2264" s="465" t="s">
        <v>639</v>
      </c>
      <c r="D2264" s="465"/>
      <c r="E2264" s="995" t="s">
        <v>9731</v>
      </c>
      <c r="F2264" s="465"/>
      <c r="G2264" s="995" t="s">
        <v>3282</v>
      </c>
      <c r="H2264" s="995" t="s">
        <v>3283</v>
      </c>
      <c r="I2264" s="995" t="s">
        <v>644</v>
      </c>
      <c r="J2264" s="465" t="s">
        <v>645</v>
      </c>
      <c r="K2264" s="465" t="s">
        <v>3284</v>
      </c>
      <c r="L2264" s="465" t="s">
        <v>646</v>
      </c>
      <c r="M2264" s="528" t="str">
        <f t="shared" si="35"/>
        <v/>
      </c>
    </row>
    <row r="2265" spans="1:13">
      <c r="A2265" s="994" t="s">
        <v>647</v>
      </c>
      <c r="B2265" s="465" t="s">
        <v>648</v>
      </c>
      <c r="C2265" s="465" t="s">
        <v>639</v>
      </c>
      <c r="D2265" s="465"/>
      <c r="E2265" s="995" t="s">
        <v>9732</v>
      </c>
      <c r="F2265" s="465"/>
      <c r="G2265" s="995" t="s">
        <v>3282</v>
      </c>
      <c r="H2265" s="995" t="s">
        <v>3283</v>
      </c>
      <c r="I2265" s="995" t="s">
        <v>644</v>
      </c>
      <c r="J2265" s="465" t="s">
        <v>645</v>
      </c>
      <c r="K2265" s="465" t="s">
        <v>3284</v>
      </c>
      <c r="L2265" s="465" t="s">
        <v>646</v>
      </c>
      <c r="M2265" s="528" t="str">
        <f t="shared" si="35"/>
        <v/>
      </c>
    </row>
    <row r="2266" spans="1:13">
      <c r="A2266" s="994" t="s">
        <v>647</v>
      </c>
      <c r="B2266" s="465" t="s">
        <v>648</v>
      </c>
      <c r="C2266" s="465" t="s">
        <v>639</v>
      </c>
      <c r="D2266" s="465"/>
      <c r="E2266" s="995" t="s">
        <v>9733</v>
      </c>
      <c r="F2266" s="465"/>
      <c r="G2266" s="995" t="s">
        <v>3282</v>
      </c>
      <c r="H2266" s="995" t="s">
        <v>3283</v>
      </c>
      <c r="I2266" s="995" t="s">
        <v>644</v>
      </c>
      <c r="J2266" s="465" t="s">
        <v>645</v>
      </c>
      <c r="K2266" s="465" t="s">
        <v>3284</v>
      </c>
      <c r="L2266" s="465" t="s">
        <v>646</v>
      </c>
      <c r="M2266" s="528" t="str">
        <f t="shared" si="35"/>
        <v/>
      </c>
    </row>
    <row r="2267" spans="1:13">
      <c r="A2267" s="994" t="s">
        <v>647</v>
      </c>
      <c r="B2267" s="465" t="s">
        <v>648</v>
      </c>
      <c r="C2267" s="465" t="s">
        <v>639</v>
      </c>
      <c r="D2267" s="465"/>
      <c r="E2267" s="995" t="s">
        <v>9734</v>
      </c>
      <c r="F2267" s="465"/>
      <c r="G2267" s="995" t="s">
        <v>3282</v>
      </c>
      <c r="H2267" s="995" t="s">
        <v>3283</v>
      </c>
      <c r="I2267" s="995" t="s">
        <v>644</v>
      </c>
      <c r="J2267" s="465" t="s">
        <v>645</v>
      </c>
      <c r="K2267" s="465" t="s">
        <v>3284</v>
      </c>
      <c r="L2267" s="465" t="s">
        <v>646</v>
      </c>
      <c r="M2267" s="528" t="str">
        <f t="shared" si="35"/>
        <v/>
      </c>
    </row>
    <row r="2268" spans="1:13">
      <c r="A2268" s="994" t="s">
        <v>647</v>
      </c>
      <c r="B2268" s="465" t="s">
        <v>648</v>
      </c>
      <c r="C2268" s="465" t="s">
        <v>639</v>
      </c>
      <c r="D2268" s="465"/>
      <c r="E2268" s="995" t="s">
        <v>9735</v>
      </c>
      <c r="F2268" s="465"/>
      <c r="G2268" s="995" t="s">
        <v>3282</v>
      </c>
      <c r="H2268" s="995" t="s">
        <v>3283</v>
      </c>
      <c r="I2268" s="995" t="s">
        <v>644</v>
      </c>
      <c r="J2268" s="465" t="s">
        <v>645</v>
      </c>
      <c r="K2268" s="465" t="s">
        <v>3284</v>
      </c>
      <c r="L2268" s="465" t="s">
        <v>646</v>
      </c>
      <c r="M2268" s="528" t="str">
        <f t="shared" si="35"/>
        <v/>
      </c>
    </row>
    <row r="2269" spans="1:13">
      <c r="A2269" s="994" t="s">
        <v>647</v>
      </c>
      <c r="B2269" s="465" t="s">
        <v>648</v>
      </c>
      <c r="C2269" s="465" t="s">
        <v>639</v>
      </c>
      <c r="D2269" s="465"/>
      <c r="E2269" s="995" t="s">
        <v>9736</v>
      </c>
      <c r="F2269" s="465"/>
      <c r="G2269" s="995" t="s">
        <v>3282</v>
      </c>
      <c r="H2269" s="995" t="s">
        <v>3283</v>
      </c>
      <c r="I2269" s="995" t="s">
        <v>644</v>
      </c>
      <c r="J2269" s="465" t="s">
        <v>645</v>
      </c>
      <c r="K2269" s="465" t="s">
        <v>3284</v>
      </c>
      <c r="L2269" s="465" t="s">
        <v>646</v>
      </c>
      <c r="M2269" s="528" t="str">
        <f t="shared" si="35"/>
        <v/>
      </c>
    </row>
    <row r="2270" spans="1:13" s="1059" customFormat="1">
      <c r="A2270" s="996" t="s">
        <v>647</v>
      </c>
      <c r="B2270" s="466" t="s">
        <v>648</v>
      </c>
      <c r="C2270" s="466" t="s">
        <v>639</v>
      </c>
      <c r="D2270" s="466" t="s">
        <v>3285</v>
      </c>
      <c r="E2270" s="467" t="s">
        <v>9737</v>
      </c>
      <c r="F2270" s="466"/>
      <c r="G2270" s="467" t="s">
        <v>3282</v>
      </c>
      <c r="H2270" s="467" t="s">
        <v>3283</v>
      </c>
      <c r="I2270" s="467" t="s">
        <v>644</v>
      </c>
      <c r="J2270" s="466" t="s">
        <v>645</v>
      </c>
      <c r="K2270" s="466" t="s">
        <v>3284</v>
      </c>
      <c r="L2270" s="466" t="s">
        <v>646</v>
      </c>
      <c r="M2270" s="528" t="str">
        <f t="shared" si="35"/>
        <v/>
      </c>
    </row>
    <row r="2271" spans="1:13">
      <c r="A2271" s="994" t="s">
        <v>637</v>
      </c>
      <c r="B2271" s="465" t="s">
        <v>648</v>
      </c>
      <c r="C2271" s="465" t="s">
        <v>662</v>
      </c>
      <c r="D2271" s="1063">
        <f>RATIO_FY_End_Date_ACT2</f>
        <v>43646</v>
      </c>
      <c r="E2271" s="1064" t="s">
        <v>10627</v>
      </c>
      <c r="F2271" s="465"/>
      <c r="G2271" s="995" t="s">
        <v>3282</v>
      </c>
      <c r="H2271" s="995" t="s">
        <v>3287</v>
      </c>
      <c r="I2271" s="995" t="s">
        <v>666</v>
      </c>
      <c r="J2271" s="465" t="s">
        <v>645</v>
      </c>
      <c r="K2271" s="465" t="s">
        <v>3284</v>
      </c>
      <c r="L2271" s="465" t="s">
        <v>646</v>
      </c>
      <c r="M2271" s="526" t="str">
        <f t="shared" ref="M2271" si="37">IF(RIGHT(TEXT(E2271,""),4)="ACT1","Remove","")</f>
        <v/>
      </c>
    </row>
    <row r="2272" spans="1:13">
      <c r="A2272" s="994" t="s">
        <v>647</v>
      </c>
      <c r="B2272" s="465" t="s">
        <v>648</v>
      </c>
      <c r="C2272" s="465" t="s">
        <v>662</v>
      </c>
      <c r="D2272" s="1048">
        <f>RATIO_FY_End_Date_ACT2</f>
        <v>43646</v>
      </c>
      <c r="E2272" s="1049" t="s">
        <v>9755</v>
      </c>
      <c r="F2272" s="465"/>
      <c r="G2272" s="995" t="s">
        <v>3282</v>
      </c>
      <c r="H2272" s="995" t="s">
        <v>3287</v>
      </c>
      <c r="I2272" s="995" t="s">
        <v>666</v>
      </c>
      <c r="J2272" s="465" t="s">
        <v>645</v>
      </c>
      <c r="K2272" s="465" t="s">
        <v>3284</v>
      </c>
      <c r="L2272" s="465" t="s">
        <v>646</v>
      </c>
      <c r="M2272" s="528" t="str">
        <f t="shared" si="35"/>
        <v/>
      </c>
    </row>
    <row r="2273" spans="1:13">
      <c r="A2273" s="994" t="s">
        <v>647</v>
      </c>
      <c r="B2273" s="465" t="s">
        <v>648</v>
      </c>
      <c r="C2273" s="465" t="s">
        <v>662</v>
      </c>
      <c r="D2273" s="1047">
        <f>RATIO_FY_End_Date_ACT3</f>
        <v>44012</v>
      </c>
      <c r="E2273" s="1049" t="s">
        <v>3286</v>
      </c>
      <c r="F2273" s="465"/>
      <c r="G2273" s="995" t="s">
        <v>3282</v>
      </c>
      <c r="H2273" s="995" t="s">
        <v>3287</v>
      </c>
      <c r="I2273" s="995" t="s">
        <v>666</v>
      </c>
      <c r="J2273" s="465" t="s">
        <v>645</v>
      </c>
      <c r="K2273" s="465" t="s">
        <v>3284</v>
      </c>
      <c r="L2273" s="465" t="s">
        <v>646</v>
      </c>
      <c r="M2273" s="528" t="str">
        <f t="shared" si="35"/>
        <v/>
      </c>
    </row>
    <row r="2274" spans="1:13">
      <c r="A2274" s="994" t="s">
        <v>647</v>
      </c>
      <c r="B2274" s="465" t="s">
        <v>648</v>
      </c>
      <c r="C2274" s="465" t="s">
        <v>662</v>
      </c>
      <c r="D2274" s="1047">
        <f>RATIO_FY_End_Date_FC01</f>
        <v>44377</v>
      </c>
      <c r="E2274" s="1049" t="s">
        <v>9756</v>
      </c>
      <c r="F2274" s="465"/>
      <c r="G2274" s="995" t="s">
        <v>3282</v>
      </c>
      <c r="H2274" s="995" t="s">
        <v>3287</v>
      </c>
      <c r="I2274" s="995" t="s">
        <v>666</v>
      </c>
      <c r="J2274" s="465" t="s">
        <v>645</v>
      </c>
      <c r="K2274" s="465" t="s">
        <v>3284</v>
      </c>
      <c r="L2274" s="465" t="s">
        <v>646</v>
      </c>
      <c r="M2274" s="528" t="str">
        <f t="shared" si="35"/>
        <v/>
      </c>
    </row>
    <row r="2275" spans="1:13">
      <c r="A2275" s="994" t="s">
        <v>647</v>
      </c>
      <c r="B2275" s="465" t="s">
        <v>648</v>
      </c>
      <c r="C2275" s="465" t="s">
        <v>662</v>
      </c>
      <c r="D2275" s="1047">
        <f>RATIO_FY_End_Date_FC02</f>
        <v>44742</v>
      </c>
      <c r="E2275" s="1049" t="s">
        <v>9757</v>
      </c>
      <c r="F2275" s="465"/>
      <c r="G2275" s="995" t="s">
        <v>3282</v>
      </c>
      <c r="H2275" s="995" t="s">
        <v>3287</v>
      </c>
      <c r="I2275" s="995" t="s">
        <v>666</v>
      </c>
      <c r="J2275" s="465" t="s">
        <v>645</v>
      </c>
      <c r="K2275" s="465" t="s">
        <v>3284</v>
      </c>
      <c r="L2275" s="465" t="s">
        <v>646</v>
      </c>
      <c r="M2275" s="528" t="str">
        <f t="shared" si="35"/>
        <v/>
      </c>
    </row>
    <row r="2276" spans="1:13">
      <c r="A2276" s="994" t="s">
        <v>647</v>
      </c>
      <c r="B2276" s="465" t="s">
        <v>648</v>
      </c>
      <c r="C2276" s="465" t="s">
        <v>662</v>
      </c>
      <c r="D2276" s="1047">
        <f>RATIO_FY_End_Date_FC03</f>
        <v>45107</v>
      </c>
      <c r="E2276" s="1049" t="s">
        <v>9758</v>
      </c>
      <c r="F2276" s="465"/>
      <c r="G2276" s="995" t="s">
        <v>3282</v>
      </c>
      <c r="H2276" s="995" t="s">
        <v>3287</v>
      </c>
      <c r="I2276" s="995" t="s">
        <v>666</v>
      </c>
      <c r="J2276" s="465" t="s">
        <v>645</v>
      </c>
      <c r="K2276" s="465" t="s">
        <v>3284</v>
      </c>
      <c r="L2276" s="465" t="s">
        <v>646</v>
      </c>
      <c r="M2276" s="528" t="str">
        <f t="shared" si="35"/>
        <v/>
      </c>
    </row>
    <row r="2277" spans="1:13">
      <c r="A2277" s="994" t="s">
        <v>647</v>
      </c>
      <c r="B2277" s="465" t="s">
        <v>648</v>
      </c>
      <c r="C2277" s="465" t="s">
        <v>662</v>
      </c>
      <c r="D2277" s="1047">
        <f>RATIO_FY_End_Date_FC04</f>
        <v>45472</v>
      </c>
      <c r="E2277" s="1049" t="s">
        <v>9759</v>
      </c>
      <c r="F2277" s="465"/>
      <c r="G2277" s="995" t="s">
        <v>3282</v>
      </c>
      <c r="H2277" s="995" t="s">
        <v>3287</v>
      </c>
      <c r="I2277" s="995" t="s">
        <v>666</v>
      </c>
      <c r="J2277" s="465" t="s">
        <v>645</v>
      </c>
      <c r="K2277" s="465" t="s">
        <v>3284</v>
      </c>
      <c r="L2277" s="465" t="s">
        <v>646</v>
      </c>
      <c r="M2277" s="528" t="str">
        <f t="shared" si="35"/>
        <v/>
      </c>
    </row>
    <row r="2278" spans="1:13">
      <c r="A2278" s="994" t="s">
        <v>647</v>
      </c>
      <c r="B2278" s="465" t="s">
        <v>648</v>
      </c>
      <c r="C2278" s="465" t="s">
        <v>662</v>
      </c>
      <c r="D2278" s="1047">
        <f>RATIO_FY_End_Date_FC05</f>
        <v>45837</v>
      </c>
      <c r="E2278" s="1049" t="s">
        <v>9760</v>
      </c>
      <c r="F2278" s="465"/>
      <c r="G2278" s="995" t="s">
        <v>3282</v>
      </c>
      <c r="H2278" s="995" t="s">
        <v>3287</v>
      </c>
      <c r="I2278" s="995" t="s">
        <v>666</v>
      </c>
      <c r="J2278" s="465" t="s">
        <v>645</v>
      </c>
      <c r="K2278" s="465" t="s">
        <v>3284</v>
      </c>
      <c r="L2278" s="465" t="s">
        <v>646</v>
      </c>
      <c r="M2278" s="528" t="str">
        <f t="shared" si="35"/>
        <v/>
      </c>
    </row>
    <row r="2279" spans="1:13">
      <c r="A2279" s="994" t="s">
        <v>647</v>
      </c>
      <c r="B2279" s="465" t="s">
        <v>648</v>
      </c>
      <c r="C2279" s="465" t="s">
        <v>662</v>
      </c>
      <c r="D2279" s="1047">
        <f>RATIO_FY_End_Date_FC06</f>
        <v>46202</v>
      </c>
      <c r="E2279" s="1049" t="s">
        <v>9761</v>
      </c>
      <c r="F2279" s="465"/>
      <c r="G2279" s="995" t="s">
        <v>3282</v>
      </c>
      <c r="H2279" s="995" t="s">
        <v>3287</v>
      </c>
      <c r="I2279" s="995" t="s">
        <v>666</v>
      </c>
      <c r="J2279" s="465" t="s">
        <v>645</v>
      </c>
      <c r="K2279" s="465" t="s">
        <v>3284</v>
      </c>
      <c r="L2279" s="465" t="s">
        <v>646</v>
      </c>
      <c r="M2279" s="528" t="str">
        <f t="shared" si="35"/>
        <v/>
      </c>
    </row>
    <row r="2280" spans="1:13">
      <c r="A2280" s="994" t="s">
        <v>647</v>
      </c>
      <c r="B2280" s="465" t="s">
        <v>648</v>
      </c>
      <c r="C2280" s="465" t="s">
        <v>662</v>
      </c>
      <c r="D2280" s="1047">
        <f>RATIO_FY_End_Date_FC07</f>
        <v>46567</v>
      </c>
      <c r="E2280" s="1049" t="s">
        <v>9762</v>
      </c>
      <c r="F2280" s="465"/>
      <c r="G2280" s="995" t="s">
        <v>3282</v>
      </c>
      <c r="H2280" s="995" t="s">
        <v>3287</v>
      </c>
      <c r="I2280" s="995" t="s">
        <v>666</v>
      </c>
      <c r="J2280" s="465" t="s">
        <v>645</v>
      </c>
      <c r="K2280" s="465" t="s">
        <v>3284</v>
      </c>
      <c r="L2280" s="465" t="s">
        <v>646</v>
      </c>
      <c r="M2280" s="528" t="str">
        <f t="shared" si="35"/>
        <v/>
      </c>
    </row>
    <row r="2281" spans="1:13">
      <c r="A2281" s="994" t="s">
        <v>647</v>
      </c>
      <c r="B2281" s="465" t="s">
        <v>648</v>
      </c>
      <c r="C2281" s="465" t="s">
        <v>662</v>
      </c>
      <c r="D2281" s="1047">
        <f>RATIO_FY_End_Date_FC08</f>
        <v>46932</v>
      </c>
      <c r="E2281" s="1049" t="s">
        <v>9763</v>
      </c>
      <c r="F2281" s="465"/>
      <c r="G2281" s="995" t="s">
        <v>3282</v>
      </c>
      <c r="H2281" s="995" t="s">
        <v>3287</v>
      </c>
      <c r="I2281" s="995" t="s">
        <v>666</v>
      </c>
      <c r="J2281" s="465" t="s">
        <v>645</v>
      </c>
      <c r="K2281" s="465" t="s">
        <v>3284</v>
      </c>
      <c r="L2281" s="465" t="s">
        <v>646</v>
      </c>
      <c r="M2281" s="528" t="str">
        <f t="shared" si="35"/>
        <v/>
      </c>
    </row>
    <row r="2282" spans="1:13">
      <c r="A2282" s="994" t="s">
        <v>647</v>
      </c>
      <c r="B2282" s="465" t="s">
        <v>648</v>
      </c>
      <c r="C2282" s="465" t="s">
        <v>662</v>
      </c>
      <c r="D2282" s="1047">
        <f>RATIO_FY_End_Date_FC09</f>
        <v>47297</v>
      </c>
      <c r="E2282" s="1049" t="s">
        <v>9764</v>
      </c>
      <c r="F2282" s="465"/>
      <c r="G2282" s="995" t="s">
        <v>3282</v>
      </c>
      <c r="H2282" s="995" t="s">
        <v>3287</v>
      </c>
      <c r="I2282" s="995" t="s">
        <v>666</v>
      </c>
      <c r="J2282" s="465" t="s">
        <v>645</v>
      </c>
      <c r="K2282" s="465" t="s">
        <v>3284</v>
      </c>
      <c r="L2282" s="465" t="s">
        <v>646</v>
      </c>
      <c r="M2282" s="528" t="str">
        <f t="shared" si="35"/>
        <v/>
      </c>
    </row>
    <row r="2283" spans="1:13">
      <c r="A2283" s="994" t="s">
        <v>647</v>
      </c>
      <c r="B2283" s="465" t="s">
        <v>648</v>
      </c>
      <c r="C2283" s="465" t="s">
        <v>662</v>
      </c>
      <c r="D2283" s="1047">
        <f>RATIO_FY_End_Date_FC10</f>
        <v>47662</v>
      </c>
      <c r="E2283" s="1049" t="s">
        <v>9765</v>
      </c>
      <c r="F2283" s="465"/>
      <c r="G2283" s="995" t="s">
        <v>3282</v>
      </c>
      <c r="H2283" s="995" t="s">
        <v>3287</v>
      </c>
      <c r="I2283" s="995" t="s">
        <v>666</v>
      </c>
      <c r="J2283" s="465" t="s">
        <v>645</v>
      </c>
      <c r="K2283" s="465" t="s">
        <v>3284</v>
      </c>
      <c r="L2283" s="465" t="s">
        <v>646</v>
      </c>
      <c r="M2283" s="528" t="str">
        <f t="shared" si="35"/>
        <v/>
      </c>
    </row>
    <row r="2284" spans="1:13">
      <c r="A2284" s="1001" t="s">
        <v>637</v>
      </c>
      <c r="B2284" s="518" t="s">
        <v>638</v>
      </c>
      <c r="C2284" s="518" t="s">
        <v>547</v>
      </c>
      <c r="D2284" s="518" t="s">
        <v>697</v>
      </c>
      <c r="E2284" s="519" t="s">
        <v>3288</v>
      </c>
      <c r="F2284" s="518" t="s">
        <v>547</v>
      </c>
      <c r="G2284" s="999" t="s">
        <v>3282</v>
      </c>
      <c r="H2284" s="999" t="s">
        <v>3289</v>
      </c>
      <c r="I2284" s="999" t="s">
        <v>3290</v>
      </c>
      <c r="J2284" s="518" t="s">
        <v>645</v>
      </c>
      <c r="K2284" s="518" t="s">
        <v>3284</v>
      </c>
      <c r="L2284" s="518" t="s">
        <v>646</v>
      </c>
      <c r="M2284" s="528" t="str">
        <f t="shared" si="35"/>
        <v/>
      </c>
    </row>
    <row r="2285" spans="1:13">
      <c r="A2285" s="994" t="s">
        <v>647</v>
      </c>
      <c r="B2285" s="465" t="s">
        <v>648</v>
      </c>
      <c r="C2285" s="465" t="s">
        <v>547</v>
      </c>
      <c r="D2285" s="465" t="s">
        <v>3295</v>
      </c>
      <c r="E2285" s="995" t="s">
        <v>9767</v>
      </c>
      <c r="F2285" s="465" t="s">
        <v>547</v>
      </c>
      <c r="G2285" s="995" t="s">
        <v>3282</v>
      </c>
      <c r="H2285" s="995" t="s">
        <v>3289</v>
      </c>
      <c r="I2285" s="995" t="s">
        <v>3290</v>
      </c>
      <c r="J2285" s="465" t="s">
        <v>645</v>
      </c>
      <c r="K2285" s="465" t="s">
        <v>3284</v>
      </c>
      <c r="L2285" s="465" t="s">
        <v>646</v>
      </c>
      <c r="M2285" s="528" t="str">
        <f t="shared" si="35"/>
        <v/>
      </c>
    </row>
    <row r="2286" spans="1:13">
      <c r="A2286" s="994" t="s">
        <v>647</v>
      </c>
      <c r="B2286" s="465" t="s">
        <v>648</v>
      </c>
      <c r="C2286" s="465" t="s">
        <v>547</v>
      </c>
      <c r="D2286" s="465" t="s">
        <v>3299</v>
      </c>
      <c r="E2286" s="995" t="s">
        <v>3291</v>
      </c>
      <c r="F2286" s="465" t="s">
        <v>547</v>
      </c>
      <c r="G2286" s="995" t="s">
        <v>3282</v>
      </c>
      <c r="H2286" s="995" t="s">
        <v>3289</v>
      </c>
      <c r="I2286" s="995" t="s">
        <v>3290</v>
      </c>
      <c r="J2286" s="465" t="s">
        <v>645</v>
      </c>
      <c r="K2286" s="465" t="s">
        <v>3284</v>
      </c>
      <c r="L2286" s="465" t="s">
        <v>646</v>
      </c>
      <c r="M2286" s="528" t="str">
        <f t="shared" si="35"/>
        <v/>
      </c>
    </row>
    <row r="2287" spans="1:13">
      <c r="A2287" s="994" t="s">
        <v>647</v>
      </c>
      <c r="B2287" s="465" t="s">
        <v>648</v>
      </c>
      <c r="C2287" s="465" t="s">
        <v>547</v>
      </c>
      <c r="D2287" s="465" t="s">
        <v>3303</v>
      </c>
      <c r="E2287" s="995" t="s">
        <v>9769</v>
      </c>
      <c r="F2287" s="465" t="s">
        <v>547</v>
      </c>
      <c r="G2287" s="995" t="s">
        <v>3282</v>
      </c>
      <c r="H2287" s="995" t="s">
        <v>3289</v>
      </c>
      <c r="I2287" s="995" t="s">
        <v>3290</v>
      </c>
      <c r="J2287" s="465" t="s">
        <v>645</v>
      </c>
      <c r="K2287" s="465" t="s">
        <v>3284</v>
      </c>
      <c r="L2287" s="465" t="s">
        <v>646</v>
      </c>
      <c r="M2287" s="528" t="str">
        <f t="shared" si="35"/>
        <v/>
      </c>
    </row>
    <row r="2288" spans="1:13">
      <c r="A2288" s="994" t="s">
        <v>647</v>
      </c>
      <c r="B2288" s="465" t="s">
        <v>648</v>
      </c>
      <c r="C2288" s="465" t="s">
        <v>547</v>
      </c>
      <c r="D2288" s="465" t="s">
        <v>3307</v>
      </c>
      <c r="E2288" s="995" t="s">
        <v>9770</v>
      </c>
      <c r="F2288" s="465" t="s">
        <v>547</v>
      </c>
      <c r="G2288" s="995" t="s">
        <v>3282</v>
      </c>
      <c r="H2288" s="995" t="s">
        <v>3289</v>
      </c>
      <c r="I2288" s="995" t="s">
        <v>3290</v>
      </c>
      <c r="J2288" s="465" t="s">
        <v>645</v>
      </c>
      <c r="K2288" s="465" t="s">
        <v>3284</v>
      </c>
      <c r="L2288" s="465" t="s">
        <v>646</v>
      </c>
      <c r="M2288" s="528" t="str">
        <f t="shared" si="35"/>
        <v/>
      </c>
    </row>
    <row r="2289" spans="1:13">
      <c r="A2289" s="994" t="s">
        <v>647</v>
      </c>
      <c r="B2289" s="465" t="s">
        <v>648</v>
      </c>
      <c r="C2289" s="465" t="s">
        <v>547</v>
      </c>
      <c r="D2289" s="465" t="s">
        <v>3311</v>
      </c>
      <c r="E2289" s="995" t="s">
        <v>9771</v>
      </c>
      <c r="F2289" s="465" t="s">
        <v>547</v>
      </c>
      <c r="G2289" s="995" t="s">
        <v>3282</v>
      </c>
      <c r="H2289" s="995" t="s">
        <v>3289</v>
      </c>
      <c r="I2289" s="995" t="s">
        <v>3290</v>
      </c>
      <c r="J2289" s="465" t="s">
        <v>645</v>
      </c>
      <c r="K2289" s="465" t="s">
        <v>3284</v>
      </c>
      <c r="L2289" s="465" t="s">
        <v>646</v>
      </c>
      <c r="M2289" s="528" t="str">
        <f t="shared" si="35"/>
        <v/>
      </c>
    </row>
    <row r="2290" spans="1:13">
      <c r="A2290" s="994" t="s">
        <v>647</v>
      </c>
      <c r="B2290" s="465" t="s">
        <v>648</v>
      </c>
      <c r="C2290" s="465" t="s">
        <v>547</v>
      </c>
      <c r="D2290" s="465" t="s">
        <v>3315</v>
      </c>
      <c r="E2290" s="995" t="s">
        <v>9772</v>
      </c>
      <c r="F2290" s="465" t="s">
        <v>547</v>
      </c>
      <c r="G2290" s="995" t="s">
        <v>3282</v>
      </c>
      <c r="H2290" s="995" t="s">
        <v>3289</v>
      </c>
      <c r="I2290" s="995" t="s">
        <v>3290</v>
      </c>
      <c r="J2290" s="465" t="s">
        <v>645</v>
      </c>
      <c r="K2290" s="465" t="s">
        <v>3284</v>
      </c>
      <c r="L2290" s="465" t="s">
        <v>646</v>
      </c>
      <c r="M2290" s="528" t="str">
        <f t="shared" si="35"/>
        <v/>
      </c>
    </row>
    <row r="2291" spans="1:13">
      <c r="A2291" s="994" t="s">
        <v>647</v>
      </c>
      <c r="B2291" s="465" t="s">
        <v>648</v>
      </c>
      <c r="C2291" s="465" t="s">
        <v>547</v>
      </c>
      <c r="D2291" s="465" t="s">
        <v>3319</v>
      </c>
      <c r="E2291" s="995" t="s">
        <v>9773</v>
      </c>
      <c r="F2291" s="465" t="s">
        <v>547</v>
      </c>
      <c r="G2291" s="995" t="s">
        <v>3282</v>
      </c>
      <c r="H2291" s="995" t="s">
        <v>3289</v>
      </c>
      <c r="I2291" s="995" t="s">
        <v>3290</v>
      </c>
      <c r="J2291" s="465" t="s">
        <v>645</v>
      </c>
      <c r="K2291" s="465" t="s">
        <v>3284</v>
      </c>
      <c r="L2291" s="465" t="s">
        <v>646</v>
      </c>
      <c r="M2291" s="528" t="str">
        <f t="shared" si="35"/>
        <v/>
      </c>
    </row>
    <row r="2292" spans="1:13">
      <c r="A2292" s="994" t="s">
        <v>647</v>
      </c>
      <c r="B2292" s="465" t="s">
        <v>648</v>
      </c>
      <c r="C2292" s="465" t="s">
        <v>547</v>
      </c>
      <c r="D2292" s="465" t="s">
        <v>3324</v>
      </c>
      <c r="E2292" s="995" t="s">
        <v>9774</v>
      </c>
      <c r="F2292" s="465" t="s">
        <v>547</v>
      </c>
      <c r="G2292" s="995" t="s">
        <v>3282</v>
      </c>
      <c r="H2292" s="995" t="s">
        <v>3289</v>
      </c>
      <c r="I2292" s="995" t="s">
        <v>3290</v>
      </c>
      <c r="J2292" s="465" t="s">
        <v>645</v>
      </c>
      <c r="K2292" s="465" t="s">
        <v>3284</v>
      </c>
      <c r="L2292" s="465" t="s">
        <v>646</v>
      </c>
      <c r="M2292" s="528" t="str">
        <f t="shared" si="35"/>
        <v/>
      </c>
    </row>
    <row r="2293" spans="1:13">
      <c r="A2293" s="994" t="s">
        <v>647</v>
      </c>
      <c r="B2293" s="465" t="s">
        <v>648</v>
      </c>
      <c r="C2293" s="465" t="s">
        <v>547</v>
      </c>
      <c r="D2293" s="465" t="s">
        <v>9750</v>
      </c>
      <c r="E2293" s="995" t="s">
        <v>9775</v>
      </c>
      <c r="F2293" s="465" t="s">
        <v>547</v>
      </c>
      <c r="G2293" s="995" t="s">
        <v>3282</v>
      </c>
      <c r="H2293" s="995" t="s">
        <v>3289</v>
      </c>
      <c r="I2293" s="995" t="s">
        <v>3290</v>
      </c>
      <c r="J2293" s="465" t="s">
        <v>645</v>
      </c>
      <c r="K2293" s="465" t="s">
        <v>3284</v>
      </c>
      <c r="L2293" s="465" t="s">
        <v>646</v>
      </c>
      <c r="M2293" s="528" t="str">
        <f t="shared" si="35"/>
        <v/>
      </c>
    </row>
    <row r="2294" spans="1:13">
      <c r="A2294" s="994" t="s">
        <v>647</v>
      </c>
      <c r="B2294" s="465" t="s">
        <v>648</v>
      </c>
      <c r="C2294" s="465" t="s">
        <v>547</v>
      </c>
      <c r="D2294" s="465" t="s">
        <v>9751</v>
      </c>
      <c r="E2294" s="995" t="s">
        <v>9776</v>
      </c>
      <c r="F2294" s="465" t="s">
        <v>547</v>
      </c>
      <c r="G2294" s="995" t="s">
        <v>3282</v>
      </c>
      <c r="H2294" s="995" t="s">
        <v>3289</v>
      </c>
      <c r="I2294" s="995" t="s">
        <v>3290</v>
      </c>
      <c r="J2294" s="465" t="s">
        <v>645</v>
      </c>
      <c r="K2294" s="465" t="s">
        <v>3284</v>
      </c>
      <c r="L2294" s="465" t="s">
        <v>646</v>
      </c>
      <c r="M2294" s="528" t="str">
        <f t="shared" si="35"/>
        <v/>
      </c>
    </row>
    <row r="2295" spans="1:13">
      <c r="A2295" s="994" t="s">
        <v>647</v>
      </c>
      <c r="B2295" s="465" t="s">
        <v>648</v>
      </c>
      <c r="C2295" s="465" t="s">
        <v>547</v>
      </c>
      <c r="D2295" s="465" t="s">
        <v>9752</v>
      </c>
      <c r="E2295" s="995" t="s">
        <v>9777</v>
      </c>
      <c r="F2295" s="465" t="s">
        <v>547</v>
      </c>
      <c r="G2295" s="995" t="s">
        <v>3282</v>
      </c>
      <c r="H2295" s="995" t="s">
        <v>3289</v>
      </c>
      <c r="I2295" s="995" t="s">
        <v>3290</v>
      </c>
      <c r="J2295" s="465" t="s">
        <v>645</v>
      </c>
      <c r="K2295" s="465" t="s">
        <v>3284</v>
      </c>
      <c r="L2295" s="465" t="s">
        <v>646</v>
      </c>
      <c r="M2295" s="528" t="str">
        <f t="shared" si="35"/>
        <v/>
      </c>
    </row>
    <row r="2296" spans="1:13">
      <c r="A2296" s="994" t="s">
        <v>647</v>
      </c>
      <c r="B2296" s="465" t="s">
        <v>648</v>
      </c>
      <c r="C2296" s="465" t="s">
        <v>547</v>
      </c>
      <c r="D2296" s="465" t="s">
        <v>9753</v>
      </c>
      <c r="E2296" s="995" t="s">
        <v>9778</v>
      </c>
      <c r="F2296" s="465" t="s">
        <v>547</v>
      </c>
      <c r="G2296" s="995" t="s">
        <v>3282</v>
      </c>
      <c r="H2296" s="995" t="s">
        <v>3289</v>
      </c>
      <c r="I2296" s="995" t="s">
        <v>3290</v>
      </c>
      <c r="J2296" s="465" t="s">
        <v>645</v>
      </c>
      <c r="K2296" s="465" t="s">
        <v>3284</v>
      </c>
      <c r="L2296" s="465" t="s">
        <v>646</v>
      </c>
      <c r="M2296" s="528" t="str">
        <f t="shared" si="35"/>
        <v/>
      </c>
    </row>
    <row r="2297" spans="1:13">
      <c r="A2297" s="1001" t="s">
        <v>637</v>
      </c>
      <c r="B2297" s="518" t="s">
        <v>638</v>
      </c>
      <c r="C2297" s="518" t="s">
        <v>548</v>
      </c>
      <c r="D2297" s="518" t="s">
        <v>714</v>
      </c>
      <c r="E2297" s="519" t="s">
        <v>3292</v>
      </c>
      <c r="F2297" s="518" t="s">
        <v>548</v>
      </c>
      <c r="G2297" s="999" t="s">
        <v>3282</v>
      </c>
      <c r="H2297" s="999" t="s">
        <v>3293</v>
      </c>
      <c r="I2297" s="999" t="s">
        <v>3294</v>
      </c>
      <c r="J2297" s="518" t="s">
        <v>645</v>
      </c>
      <c r="K2297" s="518" t="s">
        <v>3284</v>
      </c>
      <c r="L2297" s="518" t="s">
        <v>646</v>
      </c>
      <c r="M2297" s="528" t="str">
        <f t="shared" si="35"/>
        <v/>
      </c>
    </row>
    <row r="2298" spans="1:13">
      <c r="A2298" s="994" t="s">
        <v>647</v>
      </c>
      <c r="B2298" s="465" t="s">
        <v>648</v>
      </c>
      <c r="C2298" s="465" t="s">
        <v>548</v>
      </c>
      <c r="D2298" s="465" t="s">
        <v>3299</v>
      </c>
      <c r="E2298" s="995" t="s">
        <v>9780</v>
      </c>
      <c r="F2298" s="465" t="s">
        <v>548</v>
      </c>
      <c r="G2298" s="995" t="s">
        <v>3282</v>
      </c>
      <c r="H2298" s="995" t="s">
        <v>3293</v>
      </c>
      <c r="I2298" s="995" t="s">
        <v>3294</v>
      </c>
      <c r="J2298" s="465" t="s">
        <v>645</v>
      </c>
      <c r="K2298" s="465" t="s">
        <v>3284</v>
      </c>
      <c r="L2298" s="465" t="s">
        <v>646</v>
      </c>
      <c r="M2298" s="528" t="str">
        <f t="shared" si="35"/>
        <v/>
      </c>
    </row>
    <row r="2299" spans="1:13">
      <c r="A2299" s="994" t="s">
        <v>647</v>
      </c>
      <c r="B2299" s="465" t="s">
        <v>648</v>
      </c>
      <c r="C2299" s="465" t="s">
        <v>548</v>
      </c>
      <c r="D2299" s="465" t="s">
        <v>3303</v>
      </c>
      <c r="E2299" s="995" t="s">
        <v>3296</v>
      </c>
      <c r="F2299" s="465" t="s">
        <v>548</v>
      </c>
      <c r="G2299" s="995" t="s">
        <v>3282</v>
      </c>
      <c r="H2299" s="995" t="s">
        <v>3293</v>
      </c>
      <c r="I2299" s="995" t="s">
        <v>3294</v>
      </c>
      <c r="J2299" s="465" t="s">
        <v>645</v>
      </c>
      <c r="K2299" s="465" t="s">
        <v>3284</v>
      </c>
      <c r="L2299" s="465" t="s">
        <v>646</v>
      </c>
      <c r="M2299" s="528" t="str">
        <f t="shared" si="35"/>
        <v/>
      </c>
    </row>
    <row r="2300" spans="1:13">
      <c r="A2300" s="994" t="s">
        <v>647</v>
      </c>
      <c r="B2300" s="465" t="s">
        <v>648</v>
      </c>
      <c r="C2300" s="465" t="s">
        <v>548</v>
      </c>
      <c r="D2300" s="465" t="s">
        <v>3307</v>
      </c>
      <c r="E2300" s="995" t="s">
        <v>9781</v>
      </c>
      <c r="F2300" s="465" t="s">
        <v>548</v>
      </c>
      <c r="G2300" s="995" t="s">
        <v>3282</v>
      </c>
      <c r="H2300" s="995" t="s">
        <v>3293</v>
      </c>
      <c r="I2300" s="995" t="s">
        <v>3294</v>
      </c>
      <c r="J2300" s="465" t="s">
        <v>645</v>
      </c>
      <c r="K2300" s="465" t="s">
        <v>3284</v>
      </c>
      <c r="L2300" s="465" t="s">
        <v>646</v>
      </c>
      <c r="M2300" s="528" t="str">
        <f t="shared" si="35"/>
        <v/>
      </c>
    </row>
    <row r="2301" spans="1:13">
      <c r="A2301" s="994" t="s">
        <v>647</v>
      </c>
      <c r="B2301" s="465" t="s">
        <v>648</v>
      </c>
      <c r="C2301" s="465" t="s">
        <v>548</v>
      </c>
      <c r="D2301" s="465" t="s">
        <v>3311</v>
      </c>
      <c r="E2301" s="995" t="s">
        <v>9782</v>
      </c>
      <c r="F2301" s="465" t="s">
        <v>548</v>
      </c>
      <c r="G2301" s="995" t="s">
        <v>3282</v>
      </c>
      <c r="H2301" s="995" t="s">
        <v>3293</v>
      </c>
      <c r="I2301" s="995" t="s">
        <v>3294</v>
      </c>
      <c r="J2301" s="465" t="s">
        <v>645</v>
      </c>
      <c r="K2301" s="465" t="s">
        <v>3284</v>
      </c>
      <c r="L2301" s="465" t="s">
        <v>646</v>
      </c>
      <c r="M2301" s="528" t="str">
        <f t="shared" si="35"/>
        <v/>
      </c>
    </row>
    <row r="2302" spans="1:13">
      <c r="A2302" s="994" t="s">
        <v>647</v>
      </c>
      <c r="B2302" s="465" t="s">
        <v>648</v>
      </c>
      <c r="C2302" s="465" t="s">
        <v>548</v>
      </c>
      <c r="D2302" s="465" t="s">
        <v>3315</v>
      </c>
      <c r="E2302" s="995" t="s">
        <v>9783</v>
      </c>
      <c r="F2302" s="465" t="s">
        <v>548</v>
      </c>
      <c r="G2302" s="995" t="s">
        <v>3282</v>
      </c>
      <c r="H2302" s="995" t="s">
        <v>3293</v>
      </c>
      <c r="I2302" s="995" t="s">
        <v>3294</v>
      </c>
      <c r="J2302" s="465" t="s">
        <v>645</v>
      </c>
      <c r="K2302" s="465" t="s">
        <v>3284</v>
      </c>
      <c r="L2302" s="465" t="s">
        <v>646</v>
      </c>
      <c r="M2302" s="528" t="str">
        <f t="shared" si="35"/>
        <v/>
      </c>
    </row>
    <row r="2303" spans="1:13">
      <c r="A2303" s="994" t="s">
        <v>647</v>
      </c>
      <c r="B2303" s="465" t="s">
        <v>648</v>
      </c>
      <c r="C2303" s="465" t="s">
        <v>548</v>
      </c>
      <c r="D2303" s="465" t="s">
        <v>3319</v>
      </c>
      <c r="E2303" s="995" t="s">
        <v>9784</v>
      </c>
      <c r="F2303" s="465" t="s">
        <v>548</v>
      </c>
      <c r="G2303" s="995" t="s">
        <v>3282</v>
      </c>
      <c r="H2303" s="995" t="s">
        <v>3293</v>
      </c>
      <c r="I2303" s="995" t="s">
        <v>3294</v>
      </c>
      <c r="J2303" s="465" t="s">
        <v>645</v>
      </c>
      <c r="K2303" s="465" t="s">
        <v>3284</v>
      </c>
      <c r="L2303" s="465" t="s">
        <v>646</v>
      </c>
      <c r="M2303" s="528" t="str">
        <f t="shared" si="35"/>
        <v/>
      </c>
    </row>
    <row r="2304" spans="1:13">
      <c r="A2304" s="994" t="s">
        <v>647</v>
      </c>
      <c r="B2304" s="465" t="s">
        <v>648</v>
      </c>
      <c r="C2304" s="465" t="s">
        <v>548</v>
      </c>
      <c r="D2304" s="465" t="s">
        <v>3324</v>
      </c>
      <c r="E2304" s="995" t="s">
        <v>9785</v>
      </c>
      <c r="F2304" s="465" t="s">
        <v>548</v>
      </c>
      <c r="G2304" s="995" t="s">
        <v>3282</v>
      </c>
      <c r="H2304" s="995" t="s">
        <v>3293</v>
      </c>
      <c r="I2304" s="995" t="s">
        <v>3294</v>
      </c>
      <c r="J2304" s="465" t="s">
        <v>645</v>
      </c>
      <c r="K2304" s="465" t="s">
        <v>3284</v>
      </c>
      <c r="L2304" s="465" t="s">
        <v>646</v>
      </c>
      <c r="M2304" s="528" t="str">
        <f t="shared" si="35"/>
        <v/>
      </c>
    </row>
    <row r="2305" spans="1:13">
      <c r="A2305" s="994" t="s">
        <v>647</v>
      </c>
      <c r="B2305" s="465" t="s">
        <v>648</v>
      </c>
      <c r="C2305" s="465" t="s">
        <v>548</v>
      </c>
      <c r="D2305" s="465" t="s">
        <v>9750</v>
      </c>
      <c r="E2305" s="995" t="s">
        <v>9786</v>
      </c>
      <c r="F2305" s="465" t="s">
        <v>548</v>
      </c>
      <c r="G2305" s="995" t="s">
        <v>3282</v>
      </c>
      <c r="H2305" s="995" t="s">
        <v>3293</v>
      </c>
      <c r="I2305" s="995" t="s">
        <v>3294</v>
      </c>
      <c r="J2305" s="465" t="s">
        <v>645</v>
      </c>
      <c r="K2305" s="465" t="s">
        <v>3284</v>
      </c>
      <c r="L2305" s="465" t="s">
        <v>646</v>
      </c>
      <c r="M2305" s="528" t="str">
        <f t="shared" si="35"/>
        <v/>
      </c>
    </row>
    <row r="2306" spans="1:13">
      <c r="A2306" s="994" t="s">
        <v>647</v>
      </c>
      <c r="B2306" s="465" t="s">
        <v>648</v>
      </c>
      <c r="C2306" s="465" t="s">
        <v>548</v>
      </c>
      <c r="D2306" s="465" t="s">
        <v>9751</v>
      </c>
      <c r="E2306" s="995" t="s">
        <v>9787</v>
      </c>
      <c r="F2306" s="465" t="s">
        <v>548</v>
      </c>
      <c r="G2306" s="995" t="s">
        <v>3282</v>
      </c>
      <c r="H2306" s="995" t="s">
        <v>3293</v>
      </c>
      <c r="I2306" s="995" t="s">
        <v>3294</v>
      </c>
      <c r="J2306" s="465" t="s">
        <v>645</v>
      </c>
      <c r="K2306" s="465" t="s">
        <v>3284</v>
      </c>
      <c r="L2306" s="465" t="s">
        <v>646</v>
      </c>
      <c r="M2306" s="528" t="str">
        <f t="shared" si="35"/>
        <v/>
      </c>
    </row>
    <row r="2307" spans="1:13">
      <c r="A2307" s="994" t="s">
        <v>647</v>
      </c>
      <c r="B2307" s="465" t="s">
        <v>648</v>
      </c>
      <c r="C2307" s="465" t="s">
        <v>548</v>
      </c>
      <c r="D2307" s="465" t="s">
        <v>9752</v>
      </c>
      <c r="E2307" s="995" t="s">
        <v>9788</v>
      </c>
      <c r="F2307" s="465" t="s">
        <v>548</v>
      </c>
      <c r="G2307" s="995" t="s">
        <v>3282</v>
      </c>
      <c r="H2307" s="995" t="s">
        <v>3293</v>
      </c>
      <c r="I2307" s="995" t="s">
        <v>3294</v>
      </c>
      <c r="J2307" s="465" t="s">
        <v>645</v>
      </c>
      <c r="K2307" s="465" t="s">
        <v>3284</v>
      </c>
      <c r="L2307" s="465" t="s">
        <v>646</v>
      </c>
      <c r="M2307" s="528" t="str">
        <f t="shared" si="35"/>
        <v/>
      </c>
    </row>
    <row r="2308" spans="1:13">
      <c r="A2308" s="994" t="s">
        <v>647</v>
      </c>
      <c r="B2308" s="465" t="s">
        <v>648</v>
      </c>
      <c r="C2308" s="465" t="s">
        <v>548</v>
      </c>
      <c r="D2308" s="465" t="s">
        <v>9753</v>
      </c>
      <c r="E2308" s="995" t="s">
        <v>9789</v>
      </c>
      <c r="F2308" s="465" t="s">
        <v>548</v>
      </c>
      <c r="G2308" s="995" t="s">
        <v>3282</v>
      </c>
      <c r="H2308" s="995" t="s">
        <v>3293</v>
      </c>
      <c r="I2308" s="995" t="s">
        <v>3294</v>
      </c>
      <c r="J2308" s="465" t="s">
        <v>645</v>
      </c>
      <c r="K2308" s="465" t="s">
        <v>3284</v>
      </c>
      <c r="L2308" s="465" t="s">
        <v>646</v>
      </c>
      <c r="M2308" s="528" t="str">
        <f t="shared" si="35"/>
        <v/>
      </c>
    </row>
    <row r="2309" spans="1:13">
      <c r="A2309" s="994" t="s">
        <v>647</v>
      </c>
      <c r="B2309" s="465" t="s">
        <v>648</v>
      </c>
      <c r="C2309" s="465" t="s">
        <v>548</v>
      </c>
      <c r="D2309" s="465" t="s">
        <v>9768</v>
      </c>
      <c r="E2309" s="995" t="s">
        <v>9790</v>
      </c>
      <c r="F2309" s="465" t="s">
        <v>548</v>
      </c>
      <c r="G2309" s="995" t="s">
        <v>3282</v>
      </c>
      <c r="H2309" s="995" t="s">
        <v>3293</v>
      </c>
      <c r="I2309" s="995" t="s">
        <v>3294</v>
      </c>
      <c r="J2309" s="465" t="s">
        <v>645</v>
      </c>
      <c r="K2309" s="465" t="s">
        <v>3284</v>
      </c>
      <c r="L2309" s="465" t="s">
        <v>646</v>
      </c>
      <c r="M2309" s="528" t="str">
        <f t="shared" ref="M2309:M2372" si="38">IF(RIGHT(TEXT(E2309,""),4)="ACT1","Remove","")</f>
        <v/>
      </c>
    </row>
    <row r="2310" spans="1:13">
      <c r="A2310" s="1001" t="s">
        <v>637</v>
      </c>
      <c r="B2310" s="518" t="s">
        <v>638</v>
      </c>
      <c r="C2310" s="518" t="s">
        <v>549</v>
      </c>
      <c r="D2310" s="518" t="s">
        <v>730</v>
      </c>
      <c r="E2310" s="519" t="s">
        <v>3297</v>
      </c>
      <c r="F2310" s="518" t="s">
        <v>549</v>
      </c>
      <c r="G2310" s="999" t="s">
        <v>3282</v>
      </c>
      <c r="H2310" s="999" t="s">
        <v>3298</v>
      </c>
      <c r="I2310" s="999" t="s">
        <v>3294</v>
      </c>
      <c r="J2310" s="518" t="s">
        <v>645</v>
      </c>
      <c r="K2310" s="518" t="s">
        <v>3284</v>
      </c>
      <c r="L2310" s="518" t="s">
        <v>646</v>
      </c>
      <c r="M2310" s="528" t="str">
        <f t="shared" si="38"/>
        <v/>
      </c>
    </row>
    <row r="2311" spans="1:13">
      <c r="A2311" s="994" t="s">
        <v>647</v>
      </c>
      <c r="B2311" s="465" t="s">
        <v>648</v>
      </c>
      <c r="C2311" s="465" t="s">
        <v>549</v>
      </c>
      <c r="D2311" s="465" t="s">
        <v>3303</v>
      </c>
      <c r="E2311" s="995" t="s">
        <v>9793</v>
      </c>
      <c r="F2311" s="465" t="s">
        <v>549</v>
      </c>
      <c r="G2311" s="995" t="s">
        <v>3282</v>
      </c>
      <c r="H2311" s="995" t="s">
        <v>3298</v>
      </c>
      <c r="I2311" s="995" t="s">
        <v>3294</v>
      </c>
      <c r="J2311" s="465" t="s">
        <v>645</v>
      </c>
      <c r="K2311" s="465" t="s">
        <v>3284</v>
      </c>
      <c r="L2311" s="465" t="s">
        <v>646</v>
      </c>
      <c r="M2311" s="528" t="str">
        <f t="shared" si="38"/>
        <v/>
      </c>
    </row>
    <row r="2312" spans="1:13">
      <c r="A2312" s="994" t="s">
        <v>647</v>
      </c>
      <c r="B2312" s="465" t="s">
        <v>648</v>
      </c>
      <c r="C2312" s="465" t="s">
        <v>549</v>
      </c>
      <c r="D2312" s="465" t="s">
        <v>3307</v>
      </c>
      <c r="E2312" s="995" t="s">
        <v>3300</v>
      </c>
      <c r="F2312" s="465" t="s">
        <v>549</v>
      </c>
      <c r="G2312" s="995" t="s">
        <v>3282</v>
      </c>
      <c r="H2312" s="995" t="s">
        <v>3298</v>
      </c>
      <c r="I2312" s="995" t="s">
        <v>3294</v>
      </c>
      <c r="J2312" s="465" t="s">
        <v>645</v>
      </c>
      <c r="K2312" s="465" t="s">
        <v>3284</v>
      </c>
      <c r="L2312" s="465" t="s">
        <v>646</v>
      </c>
      <c r="M2312" s="528" t="str">
        <f t="shared" si="38"/>
        <v/>
      </c>
    </row>
    <row r="2313" spans="1:13">
      <c r="A2313" s="994" t="s">
        <v>647</v>
      </c>
      <c r="B2313" s="465" t="s">
        <v>648</v>
      </c>
      <c r="C2313" s="465" t="s">
        <v>549</v>
      </c>
      <c r="D2313" s="465" t="s">
        <v>3311</v>
      </c>
      <c r="E2313" s="995" t="s">
        <v>9794</v>
      </c>
      <c r="F2313" s="465" t="s">
        <v>549</v>
      </c>
      <c r="G2313" s="995" t="s">
        <v>3282</v>
      </c>
      <c r="H2313" s="995" t="s">
        <v>3298</v>
      </c>
      <c r="I2313" s="995" t="s">
        <v>3294</v>
      </c>
      <c r="J2313" s="465" t="s">
        <v>645</v>
      </c>
      <c r="K2313" s="465" t="s">
        <v>3284</v>
      </c>
      <c r="L2313" s="465" t="s">
        <v>646</v>
      </c>
      <c r="M2313" s="528" t="str">
        <f t="shared" si="38"/>
        <v/>
      </c>
    </row>
    <row r="2314" spans="1:13">
      <c r="A2314" s="994" t="s">
        <v>647</v>
      </c>
      <c r="B2314" s="465" t="s">
        <v>648</v>
      </c>
      <c r="C2314" s="465" t="s">
        <v>549</v>
      </c>
      <c r="D2314" s="465" t="s">
        <v>3315</v>
      </c>
      <c r="E2314" s="995" t="s">
        <v>9795</v>
      </c>
      <c r="F2314" s="465" t="s">
        <v>549</v>
      </c>
      <c r="G2314" s="995" t="s">
        <v>3282</v>
      </c>
      <c r="H2314" s="995" t="s">
        <v>3298</v>
      </c>
      <c r="I2314" s="995" t="s">
        <v>3294</v>
      </c>
      <c r="J2314" s="465" t="s">
        <v>645</v>
      </c>
      <c r="K2314" s="465" t="s">
        <v>3284</v>
      </c>
      <c r="L2314" s="465" t="s">
        <v>646</v>
      </c>
      <c r="M2314" s="528" t="str">
        <f t="shared" si="38"/>
        <v/>
      </c>
    </row>
    <row r="2315" spans="1:13">
      <c r="A2315" s="994" t="s">
        <v>647</v>
      </c>
      <c r="B2315" s="465" t="s">
        <v>648</v>
      </c>
      <c r="C2315" s="465" t="s">
        <v>549</v>
      </c>
      <c r="D2315" s="465" t="s">
        <v>3319</v>
      </c>
      <c r="E2315" s="995" t="s">
        <v>9796</v>
      </c>
      <c r="F2315" s="465" t="s">
        <v>549</v>
      </c>
      <c r="G2315" s="995" t="s">
        <v>3282</v>
      </c>
      <c r="H2315" s="995" t="s">
        <v>3298</v>
      </c>
      <c r="I2315" s="995" t="s">
        <v>3294</v>
      </c>
      <c r="J2315" s="465" t="s">
        <v>645</v>
      </c>
      <c r="K2315" s="465" t="s">
        <v>3284</v>
      </c>
      <c r="L2315" s="465" t="s">
        <v>646</v>
      </c>
      <c r="M2315" s="528" t="str">
        <f t="shared" si="38"/>
        <v/>
      </c>
    </row>
    <row r="2316" spans="1:13">
      <c r="A2316" s="994" t="s">
        <v>647</v>
      </c>
      <c r="B2316" s="465" t="s">
        <v>648</v>
      </c>
      <c r="C2316" s="465" t="s">
        <v>549</v>
      </c>
      <c r="D2316" s="465" t="s">
        <v>3324</v>
      </c>
      <c r="E2316" s="995" t="s">
        <v>9797</v>
      </c>
      <c r="F2316" s="465" t="s">
        <v>549</v>
      </c>
      <c r="G2316" s="995" t="s">
        <v>3282</v>
      </c>
      <c r="H2316" s="995" t="s">
        <v>3298</v>
      </c>
      <c r="I2316" s="995" t="s">
        <v>3294</v>
      </c>
      <c r="J2316" s="465" t="s">
        <v>645</v>
      </c>
      <c r="K2316" s="465" t="s">
        <v>3284</v>
      </c>
      <c r="L2316" s="465" t="s">
        <v>646</v>
      </c>
      <c r="M2316" s="528" t="str">
        <f t="shared" si="38"/>
        <v/>
      </c>
    </row>
    <row r="2317" spans="1:13">
      <c r="A2317" s="994" t="s">
        <v>647</v>
      </c>
      <c r="B2317" s="465" t="s">
        <v>648</v>
      </c>
      <c r="C2317" s="465" t="s">
        <v>549</v>
      </c>
      <c r="D2317" s="465" t="s">
        <v>9750</v>
      </c>
      <c r="E2317" s="995" t="s">
        <v>9798</v>
      </c>
      <c r="F2317" s="465" t="s">
        <v>549</v>
      </c>
      <c r="G2317" s="995" t="s">
        <v>3282</v>
      </c>
      <c r="H2317" s="995" t="s">
        <v>3298</v>
      </c>
      <c r="I2317" s="995" t="s">
        <v>3294</v>
      </c>
      <c r="J2317" s="465" t="s">
        <v>645</v>
      </c>
      <c r="K2317" s="465" t="s">
        <v>3284</v>
      </c>
      <c r="L2317" s="465" t="s">
        <v>646</v>
      </c>
      <c r="M2317" s="528" t="str">
        <f t="shared" si="38"/>
        <v/>
      </c>
    </row>
    <row r="2318" spans="1:13">
      <c r="A2318" s="994" t="s">
        <v>647</v>
      </c>
      <c r="B2318" s="465" t="s">
        <v>648</v>
      </c>
      <c r="C2318" s="465" t="s">
        <v>549</v>
      </c>
      <c r="D2318" s="465" t="s">
        <v>9751</v>
      </c>
      <c r="E2318" s="995" t="s">
        <v>9799</v>
      </c>
      <c r="F2318" s="465" t="s">
        <v>549</v>
      </c>
      <c r="G2318" s="995" t="s">
        <v>3282</v>
      </c>
      <c r="H2318" s="995" t="s">
        <v>3298</v>
      </c>
      <c r="I2318" s="995" t="s">
        <v>3294</v>
      </c>
      <c r="J2318" s="465" t="s">
        <v>645</v>
      </c>
      <c r="K2318" s="465" t="s">
        <v>3284</v>
      </c>
      <c r="L2318" s="465" t="s">
        <v>646</v>
      </c>
      <c r="M2318" s="528" t="str">
        <f t="shared" si="38"/>
        <v/>
      </c>
    </row>
    <row r="2319" spans="1:13">
      <c r="A2319" s="994" t="s">
        <v>647</v>
      </c>
      <c r="B2319" s="465" t="s">
        <v>648</v>
      </c>
      <c r="C2319" s="465" t="s">
        <v>549</v>
      </c>
      <c r="D2319" s="465" t="s">
        <v>9752</v>
      </c>
      <c r="E2319" s="995" t="s">
        <v>9800</v>
      </c>
      <c r="F2319" s="465" t="s">
        <v>549</v>
      </c>
      <c r="G2319" s="995" t="s">
        <v>3282</v>
      </c>
      <c r="H2319" s="995" t="s">
        <v>3298</v>
      </c>
      <c r="I2319" s="995" t="s">
        <v>3294</v>
      </c>
      <c r="J2319" s="465" t="s">
        <v>645</v>
      </c>
      <c r="K2319" s="465" t="s">
        <v>3284</v>
      </c>
      <c r="L2319" s="465" t="s">
        <v>646</v>
      </c>
      <c r="M2319" s="528" t="str">
        <f t="shared" si="38"/>
        <v/>
      </c>
    </row>
    <row r="2320" spans="1:13">
      <c r="A2320" s="994" t="s">
        <v>647</v>
      </c>
      <c r="B2320" s="465" t="s">
        <v>648</v>
      </c>
      <c r="C2320" s="465" t="s">
        <v>549</v>
      </c>
      <c r="D2320" s="465" t="s">
        <v>9753</v>
      </c>
      <c r="E2320" s="995" t="s">
        <v>9801</v>
      </c>
      <c r="F2320" s="465" t="s">
        <v>549</v>
      </c>
      <c r="G2320" s="995" t="s">
        <v>3282</v>
      </c>
      <c r="H2320" s="995" t="s">
        <v>3298</v>
      </c>
      <c r="I2320" s="995" t="s">
        <v>3294</v>
      </c>
      <c r="J2320" s="465" t="s">
        <v>645</v>
      </c>
      <c r="K2320" s="465" t="s">
        <v>3284</v>
      </c>
      <c r="L2320" s="465" t="s">
        <v>646</v>
      </c>
      <c r="M2320" s="528" t="str">
        <f t="shared" si="38"/>
        <v/>
      </c>
    </row>
    <row r="2321" spans="1:13">
      <c r="A2321" s="994" t="s">
        <v>647</v>
      </c>
      <c r="B2321" s="465" t="s">
        <v>648</v>
      </c>
      <c r="C2321" s="465" t="s">
        <v>549</v>
      </c>
      <c r="D2321" s="465" t="s">
        <v>9768</v>
      </c>
      <c r="E2321" s="995" t="s">
        <v>9802</v>
      </c>
      <c r="F2321" s="465" t="s">
        <v>549</v>
      </c>
      <c r="G2321" s="995" t="s">
        <v>3282</v>
      </c>
      <c r="H2321" s="995" t="s">
        <v>3298</v>
      </c>
      <c r="I2321" s="995" t="s">
        <v>3294</v>
      </c>
      <c r="J2321" s="465" t="s">
        <v>645</v>
      </c>
      <c r="K2321" s="465" t="s">
        <v>3284</v>
      </c>
      <c r="L2321" s="465" t="s">
        <v>646</v>
      </c>
      <c r="M2321" s="528" t="str">
        <f t="shared" si="38"/>
        <v/>
      </c>
    </row>
    <row r="2322" spans="1:13">
      <c r="A2322" s="994" t="s">
        <v>647</v>
      </c>
      <c r="B2322" s="465" t="s">
        <v>648</v>
      </c>
      <c r="C2322" s="465" t="s">
        <v>549</v>
      </c>
      <c r="D2322" s="465" t="s">
        <v>9791</v>
      </c>
      <c r="E2322" s="995" t="s">
        <v>9803</v>
      </c>
      <c r="F2322" s="465" t="s">
        <v>549</v>
      </c>
      <c r="G2322" s="995" t="s">
        <v>3282</v>
      </c>
      <c r="H2322" s="995" t="s">
        <v>3298</v>
      </c>
      <c r="I2322" s="995" t="s">
        <v>3294</v>
      </c>
      <c r="J2322" s="465" t="s">
        <v>645</v>
      </c>
      <c r="K2322" s="465" t="s">
        <v>3284</v>
      </c>
      <c r="L2322" s="465" t="s">
        <v>646</v>
      </c>
      <c r="M2322" s="528" t="str">
        <f t="shared" si="38"/>
        <v/>
      </c>
    </row>
    <row r="2323" spans="1:13">
      <c r="A2323" s="1001" t="s">
        <v>637</v>
      </c>
      <c r="B2323" s="518" t="s">
        <v>638</v>
      </c>
      <c r="C2323" s="518" t="s">
        <v>111</v>
      </c>
      <c r="D2323" s="518" t="s">
        <v>746</v>
      </c>
      <c r="E2323" s="519" t="s">
        <v>3301</v>
      </c>
      <c r="F2323" s="518" t="s">
        <v>111</v>
      </c>
      <c r="G2323" s="999" t="s">
        <v>3282</v>
      </c>
      <c r="H2323" s="999" t="s">
        <v>3302</v>
      </c>
      <c r="I2323" s="999" t="s">
        <v>3294</v>
      </c>
      <c r="J2323" s="518" t="s">
        <v>645</v>
      </c>
      <c r="K2323" s="518" t="s">
        <v>3284</v>
      </c>
      <c r="L2323" s="518" t="s">
        <v>646</v>
      </c>
      <c r="M2323" s="528" t="str">
        <f t="shared" si="38"/>
        <v/>
      </c>
    </row>
    <row r="2324" spans="1:13">
      <c r="A2324" s="994" t="s">
        <v>647</v>
      </c>
      <c r="B2324" s="465" t="s">
        <v>648</v>
      </c>
      <c r="C2324" s="465" t="s">
        <v>111</v>
      </c>
      <c r="D2324" s="465" t="s">
        <v>3307</v>
      </c>
      <c r="E2324" s="995" t="s">
        <v>9806</v>
      </c>
      <c r="F2324" s="465" t="s">
        <v>111</v>
      </c>
      <c r="G2324" s="995" t="s">
        <v>3282</v>
      </c>
      <c r="H2324" s="995" t="s">
        <v>3302</v>
      </c>
      <c r="I2324" s="995" t="s">
        <v>3294</v>
      </c>
      <c r="J2324" s="465" t="s">
        <v>645</v>
      </c>
      <c r="K2324" s="465" t="s">
        <v>3284</v>
      </c>
      <c r="L2324" s="465" t="s">
        <v>646</v>
      </c>
      <c r="M2324" s="528" t="str">
        <f t="shared" si="38"/>
        <v/>
      </c>
    </row>
    <row r="2325" spans="1:13">
      <c r="A2325" s="994" t="s">
        <v>647</v>
      </c>
      <c r="B2325" s="465" t="s">
        <v>648</v>
      </c>
      <c r="C2325" s="465" t="s">
        <v>111</v>
      </c>
      <c r="D2325" s="465" t="s">
        <v>3311</v>
      </c>
      <c r="E2325" s="995" t="s">
        <v>3304</v>
      </c>
      <c r="F2325" s="465" t="s">
        <v>111</v>
      </c>
      <c r="G2325" s="995" t="s">
        <v>3282</v>
      </c>
      <c r="H2325" s="995" t="s">
        <v>3302</v>
      </c>
      <c r="I2325" s="995" t="s">
        <v>3294</v>
      </c>
      <c r="J2325" s="465" t="s">
        <v>645</v>
      </c>
      <c r="K2325" s="465" t="s">
        <v>3284</v>
      </c>
      <c r="L2325" s="465" t="s">
        <v>646</v>
      </c>
      <c r="M2325" s="528" t="str">
        <f t="shared" si="38"/>
        <v/>
      </c>
    </row>
    <row r="2326" spans="1:13">
      <c r="A2326" s="994" t="s">
        <v>647</v>
      </c>
      <c r="B2326" s="465" t="s">
        <v>648</v>
      </c>
      <c r="C2326" s="465" t="s">
        <v>111</v>
      </c>
      <c r="D2326" s="465" t="s">
        <v>3315</v>
      </c>
      <c r="E2326" s="995" t="s">
        <v>9807</v>
      </c>
      <c r="F2326" s="465" t="s">
        <v>111</v>
      </c>
      <c r="G2326" s="995" t="s">
        <v>3282</v>
      </c>
      <c r="H2326" s="995" t="s">
        <v>3302</v>
      </c>
      <c r="I2326" s="995" t="s">
        <v>3294</v>
      </c>
      <c r="J2326" s="465" t="s">
        <v>645</v>
      </c>
      <c r="K2326" s="465" t="s">
        <v>3284</v>
      </c>
      <c r="L2326" s="465" t="s">
        <v>646</v>
      </c>
      <c r="M2326" s="528" t="str">
        <f t="shared" si="38"/>
        <v/>
      </c>
    </row>
    <row r="2327" spans="1:13">
      <c r="A2327" s="994" t="s">
        <v>647</v>
      </c>
      <c r="B2327" s="465" t="s">
        <v>648</v>
      </c>
      <c r="C2327" s="465" t="s">
        <v>111</v>
      </c>
      <c r="D2327" s="465" t="s">
        <v>3319</v>
      </c>
      <c r="E2327" s="995" t="s">
        <v>9808</v>
      </c>
      <c r="F2327" s="465" t="s">
        <v>111</v>
      </c>
      <c r="G2327" s="995" t="s">
        <v>3282</v>
      </c>
      <c r="H2327" s="995" t="s">
        <v>3302</v>
      </c>
      <c r="I2327" s="995" t="s">
        <v>3294</v>
      </c>
      <c r="J2327" s="465" t="s">
        <v>645</v>
      </c>
      <c r="K2327" s="465" t="s">
        <v>3284</v>
      </c>
      <c r="L2327" s="465" t="s">
        <v>646</v>
      </c>
      <c r="M2327" s="528" t="str">
        <f t="shared" si="38"/>
        <v/>
      </c>
    </row>
    <row r="2328" spans="1:13">
      <c r="A2328" s="994" t="s">
        <v>647</v>
      </c>
      <c r="B2328" s="465" t="s">
        <v>648</v>
      </c>
      <c r="C2328" s="465" t="s">
        <v>111</v>
      </c>
      <c r="D2328" s="465" t="s">
        <v>3324</v>
      </c>
      <c r="E2328" s="995" t="s">
        <v>9809</v>
      </c>
      <c r="F2328" s="465" t="s">
        <v>111</v>
      </c>
      <c r="G2328" s="995" t="s">
        <v>3282</v>
      </c>
      <c r="H2328" s="995" t="s">
        <v>3302</v>
      </c>
      <c r="I2328" s="995" t="s">
        <v>3294</v>
      </c>
      <c r="J2328" s="465" t="s">
        <v>645</v>
      </c>
      <c r="K2328" s="465" t="s">
        <v>3284</v>
      </c>
      <c r="L2328" s="465" t="s">
        <v>646</v>
      </c>
      <c r="M2328" s="528" t="str">
        <f t="shared" si="38"/>
        <v/>
      </c>
    </row>
    <row r="2329" spans="1:13">
      <c r="A2329" s="994" t="s">
        <v>647</v>
      </c>
      <c r="B2329" s="465" t="s">
        <v>648</v>
      </c>
      <c r="C2329" s="465" t="s">
        <v>111</v>
      </c>
      <c r="D2329" s="465" t="s">
        <v>9750</v>
      </c>
      <c r="E2329" s="995" t="s">
        <v>9810</v>
      </c>
      <c r="F2329" s="465" t="s">
        <v>111</v>
      </c>
      <c r="G2329" s="995" t="s">
        <v>3282</v>
      </c>
      <c r="H2329" s="995" t="s">
        <v>3302</v>
      </c>
      <c r="I2329" s="995" t="s">
        <v>3294</v>
      </c>
      <c r="J2329" s="465" t="s">
        <v>645</v>
      </c>
      <c r="K2329" s="465" t="s">
        <v>3284</v>
      </c>
      <c r="L2329" s="465" t="s">
        <v>646</v>
      </c>
      <c r="M2329" s="528" t="str">
        <f t="shared" si="38"/>
        <v/>
      </c>
    </row>
    <row r="2330" spans="1:13">
      <c r="A2330" s="994" t="s">
        <v>647</v>
      </c>
      <c r="B2330" s="465" t="s">
        <v>648</v>
      </c>
      <c r="C2330" s="465" t="s">
        <v>111</v>
      </c>
      <c r="D2330" s="465" t="s">
        <v>9751</v>
      </c>
      <c r="E2330" s="995" t="s">
        <v>9811</v>
      </c>
      <c r="F2330" s="465" t="s">
        <v>111</v>
      </c>
      <c r="G2330" s="995" t="s">
        <v>3282</v>
      </c>
      <c r="H2330" s="995" t="s">
        <v>3302</v>
      </c>
      <c r="I2330" s="995" t="s">
        <v>3294</v>
      </c>
      <c r="J2330" s="465" t="s">
        <v>645</v>
      </c>
      <c r="K2330" s="465" t="s">
        <v>3284</v>
      </c>
      <c r="L2330" s="465" t="s">
        <v>646</v>
      </c>
      <c r="M2330" s="528" t="str">
        <f t="shared" si="38"/>
        <v/>
      </c>
    </row>
    <row r="2331" spans="1:13">
      <c r="A2331" s="994" t="s">
        <v>647</v>
      </c>
      <c r="B2331" s="465" t="s">
        <v>648</v>
      </c>
      <c r="C2331" s="465" t="s">
        <v>111</v>
      </c>
      <c r="D2331" s="465" t="s">
        <v>9752</v>
      </c>
      <c r="E2331" s="995" t="s">
        <v>9812</v>
      </c>
      <c r="F2331" s="465" t="s">
        <v>111</v>
      </c>
      <c r="G2331" s="995" t="s">
        <v>3282</v>
      </c>
      <c r="H2331" s="995" t="s">
        <v>3302</v>
      </c>
      <c r="I2331" s="995" t="s">
        <v>3294</v>
      </c>
      <c r="J2331" s="465" t="s">
        <v>645</v>
      </c>
      <c r="K2331" s="465" t="s">
        <v>3284</v>
      </c>
      <c r="L2331" s="465" t="s">
        <v>646</v>
      </c>
      <c r="M2331" s="528" t="str">
        <f t="shared" si="38"/>
        <v/>
      </c>
    </row>
    <row r="2332" spans="1:13">
      <c r="A2332" s="994" t="s">
        <v>647</v>
      </c>
      <c r="B2332" s="465" t="s">
        <v>648</v>
      </c>
      <c r="C2332" s="465" t="s">
        <v>111</v>
      </c>
      <c r="D2332" s="465" t="s">
        <v>9753</v>
      </c>
      <c r="E2332" s="995" t="s">
        <v>9813</v>
      </c>
      <c r="F2332" s="465" t="s">
        <v>111</v>
      </c>
      <c r="G2332" s="995" t="s">
        <v>3282</v>
      </c>
      <c r="H2332" s="995" t="s">
        <v>3302</v>
      </c>
      <c r="I2332" s="995" t="s">
        <v>3294</v>
      </c>
      <c r="J2332" s="465" t="s">
        <v>645</v>
      </c>
      <c r="K2332" s="465" t="s">
        <v>3284</v>
      </c>
      <c r="L2332" s="465" t="s">
        <v>646</v>
      </c>
      <c r="M2332" s="528" t="str">
        <f t="shared" si="38"/>
        <v/>
      </c>
    </row>
    <row r="2333" spans="1:13">
      <c r="A2333" s="994" t="s">
        <v>647</v>
      </c>
      <c r="B2333" s="465" t="s">
        <v>648</v>
      </c>
      <c r="C2333" s="465" t="s">
        <v>111</v>
      </c>
      <c r="D2333" s="465" t="s">
        <v>9768</v>
      </c>
      <c r="E2333" s="995" t="s">
        <v>9814</v>
      </c>
      <c r="F2333" s="465" t="s">
        <v>111</v>
      </c>
      <c r="G2333" s="995" t="s">
        <v>3282</v>
      </c>
      <c r="H2333" s="995" t="s">
        <v>3302</v>
      </c>
      <c r="I2333" s="995" t="s">
        <v>3294</v>
      </c>
      <c r="J2333" s="465" t="s">
        <v>645</v>
      </c>
      <c r="K2333" s="465" t="s">
        <v>3284</v>
      </c>
      <c r="L2333" s="465" t="s">
        <v>646</v>
      </c>
      <c r="M2333" s="528" t="str">
        <f t="shared" si="38"/>
        <v/>
      </c>
    </row>
    <row r="2334" spans="1:13">
      <c r="A2334" s="994" t="s">
        <v>647</v>
      </c>
      <c r="B2334" s="465" t="s">
        <v>648</v>
      </c>
      <c r="C2334" s="465" t="s">
        <v>111</v>
      </c>
      <c r="D2334" s="465" t="s">
        <v>9791</v>
      </c>
      <c r="E2334" s="995" t="s">
        <v>9815</v>
      </c>
      <c r="F2334" s="465" t="s">
        <v>111</v>
      </c>
      <c r="G2334" s="995" t="s">
        <v>3282</v>
      </c>
      <c r="H2334" s="995" t="s">
        <v>3302</v>
      </c>
      <c r="I2334" s="995" t="s">
        <v>3294</v>
      </c>
      <c r="J2334" s="465" t="s">
        <v>645</v>
      </c>
      <c r="K2334" s="465" t="s">
        <v>3284</v>
      </c>
      <c r="L2334" s="465" t="s">
        <v>646</v>
      </c>
      <c r="M2334" s="528" t="str">
        <f t="shared" si="38"/>
        <v/>
      </c>
    </row>
    <row r="2335" spans="1:13">
      <c r="A2335" s="994" t="s">
        <v>647</v>
      </c>
      <c r="B2335" s="465" t="s">
        <v>648</v>
      </c>
      <c r="C2335" s="465" t="s">
        <v>111</v>
      </c>
      <c r="D2335" s="465" t="s">
        <v>9804</v>
      </c>
      <c r="E2335" s="995" t="s">
        <v>9816</v>
      </c>
      <c r="F2335" s="465" t="s">
        <v>111</v>
      </c>
      <c r="G2335" s="995" t="s">
        <v>3282</v>
      </c>
      <c r="H2335" s="995" t="s">
        <v>3302</v>
      </c>
      <c r="I2335" s="995" t="s">
        <v>3294</v>
      </c>
      <c r="J2335" s="465" t="s">
        <v>645</v>
      </c>
      <c r="K2335" s="465" t="s">
        <v>3284</v>
      </c>
      <c r="L2335" s="465" t="s">
        <v>646</v>
      </c>
      <c r="M2335" s="528" t="str">
        <f t="shared" si="38"/>
        <v/>
      </c>
    </row>
    <row r="2336" spans="1:13">
      <c r="A2336" s="1001" t="s">
        <v>637</v>
      </c>
      <c r="B2336" s="518" t="s">
        <v>638</v>
      </c>
      <c r="C2336" s="518" t="s">
        <v>113</v>
      </c>
      <c r="D2336" s="518" t="s">
        <v>762</v>
      </c>
      <c r="E2336" s="519" t="s">
        <v>3305</v>
      </c>
      <c r="F2336" s="518" t="s">
        <v>113</v>
      </c>
      <c r="G2336" s="999" t="s">
        <v>3282</v>
      </c>
      <c r="H2336" s="999" t="s">
        <v>3306</v>
      </c>
      <c r="I2336" s="999" t="s">
        <v>3290</v>
      </c>
      <c r="J2336" s="518" t="s">
        <v>645</v>
      </c>
      <c r="K2336" s="518" t="s">
        <v>3284</v>
      </c>
      <c r="L2336" s="518" t="s">
        <v>646</v>
      </c>
      <c r="M2336" s="528" t="str">
        <f t="shared" si="38"/>
        <v/>
      </c>
    </row>
    <row r="2337" spans="1:13">
      <c r="A2337" s="994" t="s">
        <v>647</v>
      </c>
      <c r="B2337" s="465" t="s">
        <v>648</v>
      </c>
      <c r="C2337" s="465" t="s">
        <v>113</v>
      </c>
      <c r="D2337" s="465" t="s">
        <v>3311</v>
      </c>
      <c r="E2337" s="995" t="s">
        <v>9819</v>
      </c>
      <c r="F2337" s="465" t="s">
        <v>113</v>
      </c>
      <c r="G2337" s="995" t="s">
        <v>3282</v>
      </c>
      <c r="H2337" s="995" t="s">
        <v>3306</v>
      </c>
      <c r="I2337" s="995" t="s">
        <v>3290</v>
      </c>
      <c r="J2337" s="465" t="s">
        <v>645</v>
      </c>
      <c r="K2337" s="465" t="s">
        <v>3284</v>
      </c>
      <c r="L2337" s="465" t="s">
        <v>646</v>
      </c>
      <c r="M2337" s="528" t="str">
        <f t="shared" si="38"/>
        <v/>
      </c>
    </row>
    <row r="2338" spans="1:13">
      <c r="A2338" s="994" t="s">
        <v>647</v>
      </c>
      <c r="B2338" s="465" t="s">
        <v>648</v>
      </c>
      <c r="C2338" s="465" t="s">
        <v>113</v>
      </c>
      <c r="D2338" s="465" t="s">
        <v>3315</v>
      </c>
      <c r="E2338" s="995" t="s">
        <v>3308</v>
      </c>
      <c r="F2338" s="465" t="s">
        <v>113</v>
      </c>
      <c r="G2338" s="995" t="s">
        <v>3282</v>
      </c>
      <c r="H2338" s="995" t="s">
        <v>3306</v>
      </c>
      <c r="I2338" s="995" t="s">
        <v>3290</v>
      </c>
      <c r="J2338" s="465" t="s">
        <v>645</v>
      </c>
      <c r="K2338" s="465" t="s">
        <v>3284</v>
      </c>
      <c r="L2338" s="465" t="s">
        <v>646</v>
      </c>
      <c r="M2338" s="528" t="str">
        <f t="shared" si="38"/>
        <v/>
      </c>
    </row>
    <row r="2339" spans="1:13">
      <c r="A2339" s="994" t="s">
        <v>647</v>
      </c>
      <c r="B2339" s="465" t="s">
        <v>648</v>
      </c>
      <c r="C2339" s="465" t="s">
        <v>113</v>
      </c>
      <c r="D2339" s="465" t="s">
        <v>3319</v>
      </c>
      <c r="E2339" s="995" t="s">
        <v>9820</v>
      </c>
      <c r="F2339" s="465" t="s">
        <v>113</v>
      </c>
      <c r="G2339" s="995" t="s">
        <v>3282</v>
      </c>
      <c r="H2339" s="995" t="s">
        <v>3306</v>
      </c>
      <c r="I2339" s="995" t="s">
        <v>3290</v>
      </c>
      <c r="J2339" s="465" t="s">
        <v>645</v>
      </c>
      <c r="K2339" s="465" t="s">
        <v>3284</v>
      </c>
      <c r="L2339" s="465" t="s">
        <v>646</v>
      </c>
      <c r="M2339" s="528" t="str">
        <f t="shared" si="38"/>
        <v/>
      </c>
    </row>
    <row r="2340" spans="1:13">
      <c r="A2340" s="994" t="s">
        <v>647</v>
      </c>
      <c r="B2340" s="465" t="s">
        <v>648</v>
      </c>
      <c r="C2340" s="465" t="s">
        <v>113</v>
      </c>
      <c r="D2340" s="465" t="s">
        <v>3324</v>
      </c>
      <c r="E2340" s="995" t="s">
        <v>9821</v>
      </c>
      <c r="F2340" s="465" t="s">
        <v>113</v>
      </c>
      <c r="G2340" s="995" t="s">
        <v>3282</v>
      </c>
      <c r="H2340" s="995" t="s">
        <v>3306</v>
      </c>
      <c r="I2340" s="995" t="s">
        <v>3290</v>
      </c>
      <c r="J2340" s="465" t="s">
        <v>645</v>
      </c>
      <c r="K2340" s="465" t="s">
        <v>3284</v>
      </c>
      <c r="L2340" s="465" t="s">
        <v>646</v>
      </c>
      <c r="M2340" s="528" t="str">
        <f t="shared" si="38"/>
        <v/>
      </c>
    </row>
    <row r="2341" spans="1:13">
      <c r="A2341" s="994" t="s">
        <v>647</v>
      </c>
      <c r="B2341" s="465" t="s">
        <v>648</v>
      </c>
      <c r="C2341" s="465" t="s">
        <v>113</v>
      </c>
      <c r="D2341" s="465" t="s">
        <v>9750</v>
      </c>
      <c r="E2341" s="995" t="s">
        <v>9822</v>
      </c>
      <c r="F2341" s="465" t="s">
        <v>113</v>
      </c>
      <c r="G2341" s="995" t="s">
        <v>3282</v>
      </c>
      <c r="H2341" s="995" t="s">
        <v>3306</v>
      </c>
      <c r="I2341" s="995" t="s">
        <v>3290</v>
      </c>
      <c r="J2341" s="465" t="s">
        <v>645</v>
      </c>
      <c r="K2341" s="465" t="s">
        <v>3284</v>
      </c>
      <c r="L2341" s="465" t="s">
        <v>646</v>
      </c>
      <c r="M2341" s="528" t="str">
        <f t="shared" si="38"/>
        <v/>
      </c>
    </row>
    <row r="2342" spans="1:13">
      <c r="A2342" s="994" t="s">
        <v>647</v>
      </c>
      <c r="B2342" s="465" t="s">
        <v>648</v>
      </c>
      <c r="C2342" s="465" t="s">
        <v>113</v>
      </c>
      <c r="D2342" s="465" t="s">
        <v>9751</v>
      </c>
      <c r="E2342" s="995" t="s">
        <v>9823</v>
      </c>
      <c r="F2342" s="465" t="s">
        <v>113</v>
      </c>
      <c r="G2342" s="995" t="s">
        <v>3282</v>
      </c>
      <c r="H2342" s="995" t="s">
        <v>3306</v>
      </c>
      <c r="I2342" s="995" t="s">
        <v>3290</v>
      </c>
      <c r="J2342" s="465" t="s">
        <v>645</v>
      </c>
      <c r="K2342" s="465" t="s">
        <v>3284</v>
      </c>
      <c r="L2342" s="465" t="s">
        <v>646</v>
      </c>
      <c r="M2342" s="528" t="str">
        <f t="shared" si="38"/>
        <v/>
      </c>
    </row>
    <row r="2343" spans="1:13">
      <c r="A2343" s="994" t="s">
        <v>647</v>
      </c>
      <c r="B2343" s="465" t="s">
        <v>648</v>
      </c>
      <c r="C2343" s="465" t="s">
        <v>113</v>
      </c>
      <c r="D2343" s="465" t="s">
        <v>9752</v>
      </c>
      <c r="E2343" s="995" t="s">
        <v>9824</v>
      </c>
      <c r="F2343" s="465" t="s">
        <v>113</v>
      </c>
      <c r="G2343" s="995" t="s">
        <v>3282</v>
      </c>
      <c r="H2343" s="995" t="s">
        <v>3306</v>
      </c>
      <c r="I2343" s="995" t="s">
        <v>3290</v>
      </c>
      <c r="J2343" s="465" t="s">
        <v>645</v>
      </c>
      <c r="K2343" s="465" t="s">
        <v>3284</v>
      </c>
      <c r="L2343" s="465" t="s">
        <v>646</v>
      </c>
      <c r="M2343" s="528" t="str">
        <f t="shared" si="38"/>
        <v/>
      </c>
    </row>
    <row r="2344" spans="1:13">
      <c r="A2344" s="994" t="s">
        <v>647</v>
      </c>
      <c r="B2344" s="465" t="s">
        <v>648</v>
      </c>
      <c r="C2344" s="465" t="s">
        <v>113</v>
      </c>
      <c r="D2344" s="465" t="s">
        <v>9753</v>
      </c>
      <c r="E2344" s="995" t="s">
        <v>9825</v>
      </c>
      <c r="F2344" s="465" t="s">
        <v>113</v>
      </c>
      <c r="G2344" s="995" t="s">
        <v>3282</v>
      </c>
      <c r="H2344" s="995" t="s">
        <v>3306</v>
      </c>
      <c r="I2344" s="995" t="s">
        <v>3290</v>
      </c>
      <c r="J2344" s="465" t="s">
        <v>645</v>
      </c>
      <c r="K2344" s="465" t="s">
        <v>3284</v>
      </c>
      <c r="L2344" s="465" t="s">
        <v>646</v>
      </c>
      <c r="M2344" s="528" t="str">
        <f t="shared" si="38"/>
        <v/>
      </c>
    </row>
    <row r="2345" spans="1:13">
      <c r="A2345" s="994" t="s">
        <v>647</v>
      </c>
      <c r="B2345" s="465" t="s">
        <v>648</v>
      </c>
      <c r="C2345" s="465" t="s">
        <v>113</v>
      </c>
      <c r="D2345" s="465" t="s">
        <v>9768</v>
      </c>
      <c r="E2345" s="995" t="s">
        <v>9826</v>
      </c>
      <c r="F2345" s="465" t="s">
        <v>113</v>
      </c>
      <c r="G2345" s="995" t="s">
        <v>3282</v>
      </c>
      <c r="H2345" s="995" t="s">
        <v>3306</v>
      </c>
      <c r="I2345" s="995" t="s">
        <v>3290</v>
      </c>
      <c r="J2345" s="465" t="s">
        <v>645</v>
      </c>
      <c r="K2345" s="465" t="s">
        <v>3284</v>
      </c>
      <c r="L2345" s="465" t="s">
        <v>646</v>
      </c>
      <c r="M2345" s="528" t="str">
        <f t="shared" si="38"/>
        <v/>
      </c>
    </row>
    <row r="2346" spans="1:13">
      <c r="A2346" s="994" t="s">
        <v>647</v>
      </c>
      <c r="B2346" s="465" t="s">
        <v>648</v>
      </c>
      <c r="C2346" s="465" t="s">
        <v>113</v>
      </c>
      <c r="D2346" s="465" t="s">
        <v>9791</v>
      </c>
      <c r="E2346" s="995" t="s">
        <v>9827</v>
      </c>
      <c r="F2346" s="465" t="s">
        <v>113</v>
      </c>
      <c r="G2346" s="995" t="s">
        <v>3282</v>
      </c>
      <c r="H2346" s="995" t="s">
        <v>3306</v>
      </c>
      <c r="I2346" s="995" t="s">
        <v>3290</v>
      </c>
      <c r="J2346" s="465" t="s">
        <v>645</v>
      </c>
      <c r="K2346" s="465" t="s">
        <v>3284</v>
      </c>
      <c r="L2346" s="465" t="s">
        <v>646</v>
      </c>
      <c r="M2346" s="528" t="str">
        <f t="shared" si="38"/>
        <v/>
      </c>
    </row>
    <row r="2347" spans="1:13">
      <c r="A2347" s="994" t="s">
        <v>647</v>
      </c>
      <c r="B2347" s="465" t="s">
        <v>648</v>
      </c>
      <c r="C2347" s="465" t="s">
        <v>113</v>
      </c>
      <c r="D2347" s="465" t="s">
        <v>9804</v>
      </c>
      <c r="E2347" s="995" t="s">
        <v>9828</v>
      </c>
      <c r="F2347" s="465" t="s">
        <v>113</v>
      </c>
      <c r="G2347" s="995" t="s">
        <v>3282</v>
      </c>
      <c r="H2347" s="995" t="s">
        <v>3306</v>
      </c>
      <c r="I2347" s="995" t="s">
        <v>3290</v>
      </c>
      <c r="J2347" s="465" t="s">
        <v>645</v>
      </c>
      <c r="K2347" s="465" t="s">
        <v>3284</v>
      </c>
      <c r="L2347" s="465" t="s">
        <v>646</v>
      </c>
      <c r="M2347" s="528" t="str">
        <f t="shared" si="38"/>
        <v/>
      </c>
    </row>
    <row r="2348" spans="1:13">
      <c r="A2348" s="994" t="s">
        <v>647</v>
      </c>
      <c r="B2348" s="465" t="s">
        <v>648</v>
      </c>
      <c r="C2348" s="465" t="s">
        <v>113</v>
      </c>
      <c r="D2348" s="465" t="s">
        <v>9817</v>
      </c>
      <c r="E2348" s="995" t="s">
        <v>9829</v>
      </c>
      <c r="F2348" s="465" t="s">
        <v>113</v>
      </c>
      <c r="G2348" s="995" t="s">
        <v>3282</v>
      </c>
      <c r="H2348" s="995" t="s">
        <v>3306</v>
      </c>
      <c r="I2348" s="995" t="s">
        <v>3290</v>
      </c>
      <c r="J2348" s="465" t="s">
        <v>645</v>
      </c>
      <c r="K2348" s="465" t="s">
        <v>3284</v>
      </c>
      <c r="L2348" s="465" t="s">
        <v>646</v>
      </c>
      <c r="M2348" s="528" t="str">
        <f t="shared" si="38"/>
        <v/>
      </c>
    </row>
    <row r="2349" spans="1:13">
      <c r="A2349" s="1001" t="s">
        <v>637</v>
      </c>
      <c r="B2349" s="518" t="s">
        <v>638</v>
      </c>
      <c r="C2349" s="518" t="s">
        <v>115</v>
      </c>
      <c r="D2349" s="518" t="s">
        <v>778</v>
      </c>
      <c r="E2349" s="519" t="s">
        <v>3309</v>
      </c>
      <c r="F2349" s="518" t="s">
        <v>115</v>
      </c>
      <c r="G2349" s="999" t="s">
        <v>3282</v>
      </c>
      <c r="H2349" s="999" t="s">
        <v>3310</v>
      </c>
      <c r="I2349" s="999" t="s">
        <v>3294</v>
      </c>
      <c r="J2349" s="518" t="s">
        <v>645</v>
      </c>
      <c r="K2349" s="518" t="s">
        <v>3284</v>
      </c>
      <c r="L2349" s="518" t="s">
        <v>646</v>
      </c>
      <c r="M2349" s="528" t="str">
        <f t="shared" si="38"/>
        <v/>
      </c>
    </row>
    <row r="2350" spans="1:13">
      <c r="A2350" s="994" t="s">
        <v>647</v>
      </c>
      <c r="B2350" s="465" t="s">
        <v>648</v>
      </c>
      <c r="C2350" s="465" t="s">
        <v>115</v>
      </c>
      <c r="D2350" s="465" t="s">
        <v>3315</v>
      </c>
      <c r="E2350" s="995" t="s">
        <v>9832</v>
      </c>
      <c r="F2350" s="465" t="s">
        <v>115</v>
      </c>
      <c r="G2350" s="995" t="s">
        <v>3282</v>
      </c>
      <c r="H2350" s="995" t="s">
        <v>3310</v>
      </c>
      <c r="I2350" s="995" t="s">
        <v>3294</v>
      </c>
      <c r="J2350" s="465" t="s">
        <v>645</v>
      </c>
      <c r="K2350" s="465" t="s">
        <v>3284</v>
      </c>
      <c r="L2350" s="465" t="s">
        <v>646</v>
      </c>
      <c r="M2350" s="528" t="str">
        <f t="shared" si="38"/>
        <v/>
      </c>
    </row>
    <row r="2351" spans="1:13">
      <c r="A2351" s="994" t="s">
        <v>647</v>
      </c>
      <c r="B2351" s="465" t="s">
        <v>648</v>
      </c>
      <c r="C2351" s="465" t="s">
        <v>115</v>
      </c>
      <c r="D2351" s="465" t="s">
        <v>3319</v>
      </c>
      <c r="E2351" s="995" t="s">
        <v>3312</v>
      </c>
      <c r="F2351" s="465" t="s">
        <v>115</v>
      </c>
      <c r="G2351" s="995" t="s">
        <v>3282</v>
      </c>
      <c r="H2351" s="995" t="s">
        <v>3310</v>
      </c>
      <c r="I2351" s="995" t="s">
        <v>3294</v>
      </c>
      <c r="J2351" s="465" t="s">
        <v>645</v>
      </c>
      <c r="K2351" s="465" t="s">
        <v>3284</v>
      </c>
      <c r="L2351" s="465" t="s">
        <v>646</v>
      </c>
      <c r="M2351" s="528" t="str">
        <f t="shared" si="38"/>
        <v/>
      </c>
    </row>
    <row r="2352" spans="1:13">
      <c r="A2352" s="994" t="s">
        <v>647</v>
      </c>
      <c r="B2352" s="465" t="s">
        <v>648</v>
      </c>
      <c r="C2352" s="465" t="s">
        <v>115</v>
      </c>
      <c r="D2352" s="465" t="s">
        <v>3324</v>
      </c>
      <c r="E2352" s="995" t="s">
        <v>9833</v>
      </c>
      <c r="F2352" s="465" t="s">
        <v>115</v>
      </c>
      <c r="G2352" s="995" t="s">
        <v>3282</v>
      </c>
      <c r="H2352" s="995" t="s">
        <v>3310</v>
      </c>
      <c r="I2352" s="995" t="s">
        <v>3294</v>
      </c>
      <c r="J2352" s="465" t="s">
        <v>645</v>
      </c>
      <c r="K2352" s="465" t="s">
        <v>3284</v>
      </c>
      <c r="L2352" s="465" t="s">
        <v>646</v>
      </c>
      <c r="M2352" s="528" t="str">
        <f t="shared" si="38"/>
        <v/>
      </c>
    </row>
    <row r="2353" spans="1:13">
      <c r="A2353" s="994" t="s">
        <v>647</v>
      </c>
      <c r="B2353" s="465" t="s">
        <v>648</v>
      </c>
      <c r="C2353" s="465" t="s">
        <v>115</v>
      </c>
      <c r="D2353" s="465" t="s">
        <v>9750</v>
      </c>
      <c r="E2353" s="995" t="s">
        <v>9834</v>
      </c>
      <c r="F2353" s="465" t="s">
        <v>115</v>
      </c>
      <c r="G2353" s="995" t="s">
        <v>3282</v>
      </c>
      <c r="H2353" s="995" t="s">
        <v>3310</v>
      </c>
      <c r="I2353" s="995" t="s">
        <v>3294</v>
      </c>
      <c r="J2353" s="465" t="s">
        <v>645</v>
      </c>
      <c r="K2353" s="465" t="s">
        <v>3284</v>
      </c>
      <c r="L2353" s="465" t="s">
        <v>646</v>
      </c>
      <c r="M2353" s="528" t="str">
        <f t="shared" si="38"/>
        <v/>
      </c>
    </row>
    <row r="2354" spans="1:13">
      <c r="A2354" s="994" t="s">
        <v>647</v>
      </c>
      <c r="B2354" s="465" t="s">
        <v>648</v>
      </c>
      <c r="C2354" s="465" t="s">
        <v>115</v>
      </c>
      <c r="D2354" s="465" t="s">
        <v>9751</v>
      </c>
      <c r="E2354" s="995" t="s">
        <v>9835</v>
      </c>
      <c r="F2354" s="465" t="s">
        <v>115</v>
      </c>
      <c r="G2354" s="995" t="s">
        <v>3282</v>
      </c>
      <c r="H2354" s="995" t="s">
        <v>3310</v>
      </c>
      <c r="I2354" s="995" t="s">
        <v>3294</v>
      </c>
      <c r="J2354" s="465" t="s">
        <v>645</v>
      </c>
      <c r="K2354" s="465" t="s">
        <v>3284</v>
      </c>
      <c r="L2354" s="465" t="s">
        <v>646</v>
      </c>
      <c r="M2354" s="528" t="str">
        <f t="shared" si="38"/>
        <v/>
      </c>
    </row>
    <row r="2355" spans="1:13">
      <c r="A2355" s="994" t="s">
        <v>647</v>
      </c>
      <c r="B2355" s="465" t="s">
        <v>648</v>
      </c>
      <c r="C2355" s="465" t="s">
        <v>115</v>
      </c>
      <c r="D2355" s="465" t="s">
        <v>9752</v>
      </c>
      <c r="E2355" s="995" t="s">
        <v>9836</v>
      </c>
      <c r="F2355" s="465" t="s">
        <v>115</v>
      </c>
      <c r="G2355" s="995" t="s">
        <v>3282</v>
      </c>
      <c r="H2355" s="995" t="s">
        <v>3310</v>
      </c>
      <c r="I2355" s="995" t="s">
        <v>3294</v>
      </c>
      <c r="J2355" s="465" t="s">
        <v>645</v>
      </c>
      <c r="K2355" s="465" t="s">
        <v>3284</v>
      </c>
      <c r="L2355" s="465" t="s">
        <v>646</v>
      </c>
      <c r="M2355" s="528" t="str">
        <f t="shared" si="38"/>
        <v/>
      </c>
    </row>
    <row r="2356" spans="1:13">
      <c r="A2356" s="994" t="s">
        <v>647</v>
      </c>
      <c r="B2356" s="465" t="s">
        <v>648</v>
      </c>
      <c r="C2356" s="465" t="s">
        <v>115</v>
      </c>
      <c r="D2356" s="465" t="s">
        <v>9753</v>
      </c>
      <c r="E2356" s="995" t="s">
        <v>9837</v>
      </c>
      <c r="F2356" s="465" t="s">
        <v>115</v>
      </c>
      <c r="G2356" s="995" t="s">
        <v>3282</v>
      </c>
      <c r="H2356" s="995" t="s">
        <v>3310</v>
      </c>
      <c r="I2356" s="995" t="s">
        <v>3294</v>
      </c>
      <c r="J2356" s="465" t="s">
        <v>645</v>
      </c>
      <c r="K2356" s="465" t="s">
        <v>3284</v>
      </c>
      <c r="L2356" s="465" t="s">
        <v>646</v>
      </c>
      <c r="M2356" s="528" t="str">
        <f t="shared" si="38"/>
        <v/>
      </c>
    </row>
    <row r="2357" spans="1:13">
      <c r="A2357" s="994" t="s">
        <v>647</v>
      </c>
      <c r="B2357" s="465" t="s">
        <v>648</v>
      </c>
      <c r="C2357" s="465" t="s">
        <v>115</v>
      </c>
      <c r="D2357" s="465" t="s">
        <v>9768</v>
      </c>
      <c r="E2357" s="995" t="s">
        <v>9838</v>
      </c>
      <c r="F2357" s="465" t="s">
        <v>115</v>
      </c>
      <c r="G2357" s="995" t="s">
        <v>3282</v>
      </c>
      <c r="H2357" s="995" t="s">
        <v>3310</v>
      </c>
      <c r="I2357" s="995" t="s">
        <v>3294</v>
      </c>
      <c r="J2357" s="465" t="s">
        <v>645</v>
      </c>
      <c r="K2357" s="465" t="s">
        <v>3284</v>
      </c>
      <c r="L2357" s="465" t="s">
        <v>646</v>
      </c>
      <c r="M2357" s="528" t="str">
        <f t="shared" si="38"/>
        <v/>
      </c>
    </row>
    <row r="2358" spans="1:13">
      <c r="A2358" s="994" t="s">
        <v>647</v>
      </c>
      <c r="B2358" s="465" t="s">
        <v>648</v>
      </c>
      <c r="C2358" s="465" t="s">
        <v>115</v>
      </c>
      <c r="D2358" s="465" t="s">
        <v>9791</v>
      </c>
      <c r="E2358" s="995" t="s">
        <v>9839</v>
      </c>
      <c r="F2358" s="465" t="s">
        <v>115</v>
      </c>
      <c r="G2358" s="995" t="s">
        <v>3282</v>
      </c>
      <c r="H2358" s="995" t="s">
        <v>3310</v>
      </c>
      <c r="I2358" s="995" t="s">
        <v>3294</v>
      </c>
      <c r="J2358" s="465" t="s">
        <v>645</v>
      </c>
      <c r="K2358" s="465" t="s">
        <v>3284</v>
      </c>
      <c r="L2358" s="465" t="s">
        <v>646</v>
      </c>
      <c r="M2358" s="528" t="str">
        <f t="shared" si="38"/>
        <v/>
      </c>
    </row>
    <row r="2359" spans="1:13">
      <c r="A2359" s="994" t="s">
        <v>647</v>
      </c>
      <c r="B2359" s="465" t="s">
        <v>648</v>
      </c>
      <c r="C2359" s="465" t="s">
        <v>115</v>
      </c>
      <c r="D2359" s="465" t="s">
        <v>9804</v>
      </c>
      <c r="E2359" s="995" t="s">
        <v>9840</v>
      </c>
      <c r="F2359" s="465" t="s">
        <v>115</v>
      </c>
      <c r="G2359" s="995" t="s">
        <v>3282</v>
      </c>
      <c r="H2359" s="995" t="s">
        <v>3310</v>
      </c>
      <c r="I2359" s="995" t="s">
        <v>3294</v>
      </c>
      <c r="J2359" s="465" t="s">
        <v>645</v>
      </c>
      <c r="K2359" s="465" t="s">
        <v>3284</v>
      </c>
      <c r="L2359" s="465" t="s">
        <v>646</v>
      </c>
      <c r="M2359" s="528" t="str">
        <f t="shared" si="38"/>
        <v/>
      </c>
    </row>
    <row r="2360" spans="1:13">
      <c r="A2360" s="994" t="s">
        <v>647</v>
      </c>
      <c r="B2360" s="465" t="s">
        <v>648</v>
      </c>
      <c r="C2360" s="465" t="s">
        <v>115</v>
      </c>
      <c r="D2360" s="465" t="s">
        <v>9817</v>
      </c>
      <c r="E2360" s="995" t="s">
        <v>9841</v>
      </c>
      <c r="F2360" s="465" t="s">
        <v>115</v>
      </c>
      <c r="G2360" s="995" t="s">
        <v>3282</v>
      </c>
      <c r="H2360" s="995" t="s">
        <v>3310</v>
      </c>
      <c r="I2360" s="995" t="s">
        <v>3294</v>
      </c>
      <c r="J2360" s="465" t="s">
        <v>645</v>
      </c>
      <c r="K2360" s="465" t="s">
        <v>3284</v>
      </c>
      <c r="L2360" s="465" t="s">
        <v>646</v>
      </c>
      <c r="M2360" s="528" t="str">
        <f t="shared" si="38"/>
        <v/>
      </c>
    </row>
    <row r="2361" spans="1:13">
      <c r="A2361" s="994" t="s">
        <v>647</v>
      </c>
      <c r="B2361" s="465" t="s">
        <v>648</v>
      </c>
      <c r="C2361" s="465" t="s">
        <v>115</v>
      </c>
      <c r="D2361" s="465" t="s">
        <v>9830</v>
      </c>
      <c r="E2361" s="995" t="s">
        <v>9842</v>
      </c>
      <c r="F2361" s="465" t="s">
        <v>115</v>
      </c>
      <c r="G2361" s="995" t="s">
        <v>3282</v>
      </c>
      <c r="H2361" s="995" t="s">
        <v>3310</v>
      </c>
      <c r="I2361" s="995" t="s">
        <v>3294</v>
      </c>
      <c r="J2361" s="465" t="s">
        <v>645</v>
      </c>
      <c r="K2361" s="465" t="s">
        <v>3284</v>
      </c>
      <c r="L2361" s="465" t="s">
        <v>646</v>
      </c>
      <c r="M2361" s="528" t="str">
        <f t="shared" si="38"/>
        <v/>
      </c>
    </row>
    <row r="2362" spans="1:13">
      <c r="A2362" s="1001" t="s">
        <v>637</v>
      </c>
      <c r="B2362" s="518" t="s">
        <v>638</v>
      </c>
      <c r="C2362" s="518" t="s">
        <v>38</v>
      </c>
      <c r="D2362" s="518" t="s">
        <v>794</v>
      </c>
      <c r="E2362" s="519" t="s">
        <v>3313</v>
      </c>
      <c r="F2362" s="518" t="s">
        <v>38</v>
      </c>
      <c r="G2362" s="999" t="s">
        <v>3282</v>
      </c>
      <c r="H2362" s="999" t="s">
        <v>3314</v>
      </c>
      <c r="I2362" s="999" t="s">
        <v>3290</v>
      </c>
      <c r="J2362" s="518" t="s">
        <v>645</v>
      </c>
      <c r="K2362" s="518" t="s">
        <v>3284</v>
      </c>
      <c r="L2362" s="518" t="s">
        <v>646</v>
      </c>
      <c r="M2362" s="528" t="str">
        <f t="shared" si="38"/>
        <v/>
      </c>
    </row>
    <row r="2363" spans="1:13">
      <c r="A2363" s="1003" t="s">
        <v>647</v>
      </c>
      <c r="B2363" s="1004" t="s">
        <v>648</v>
      </c>
      <c r="C2363" s="1004" t="s">
        <v>38</v>
      </c>
      <c r="D2363" s="1004" t="s">
        <v>3319</v>
      </c>
      <c r="E2363" s="1005" t="s">
        <v>9845</v>
      </c>
      <c r="F2363" s="1004" t="s">
        <v>38</v>
      </c>
      <c r="G2363" s="1005" t="s">
        <v>3282</v>
      </c>
      <c r="H2363" s="1005" t="s">
        <v>3314</v>
      </c>
      <c r="I2363" s="1005" t="s">
        <v>3290</v>
      </c>
      <c r="J2363" s="1004" t="s">
        <v>645</v>
      </c>
      <c r="K2363" s="1004" t="s">
        <v>3284</v>
      </c>
      <c r="L2363" s="1004" t="s">
        <v>646</v>
      </c>
      <c r="M2363" s="528" t="str">
        <f t="shared" si="38"/>
        <v/>
      </c>
    </row>
    <row r="2364" spans="1:13">
      <c r="A2364" s="1003" t="s">
        <v>647</v>
      </c>
      <c r="B2364" s="1004" t="s">
        <v>648</v>
      </c>
      <c r="C2364" s="1004" t="s">
        <v>38</v>
      </c>
      <c r="D2364" s="1004" t="s">
        <v>3324</v>
      </c>
      <c r="E2364" s="1005" t="s">
        <v>3316</v>
      </c>
      <c r="F2364" s="1004" t="s">
        <v>38</v>
      </c>
      <c r="G2364" s="1005" t="s">
        <v>3282</v>
      </c>
      <c r="H2364" s="1005" t="s">
        <v>3314</v>
      </c>
      <c r="I2364" s="1005" t="s">
        <v>3290</v>
      </c>
      <c r="J2364" s="1004" t="s">
        <v>645</v>
      </c>
      <c r="K2364" s="1004" t="s">
        <v>3284</v>
      </c>
      <c r="L2364" s="1004" t="s">
        <v>646</v>
      </c>
      <c r="M2364" s="528" t="str">
        <f t="shared" si="38"/>
        <v/>
      </c>
    </row>
    <row r="2365" spans="1:13">
      <c r="A2365" s="1003" t="s">
        <v>647</v>
      </c>
      <c r="B2365" s="1004" t="s">
        <v>648</v>
      </c>
      <c r="C2365" s="1004" t="s">
        <v>38</v>
      </c>
      <c r="D2365" s="1004" t="s">
        <v>9750</v>
      </c>
      <c r="E2365" s="1005" t="s">
        <v>9846</v>
      </c>
      <c r="F2365" s="1004" t="s">
        <v>38</v>
      </c>
      <c r="G2365" s="1005" t="s">
        <v>3282</v>
      </c>
      <c r="H2365" s="1005" t="s">
        <v>3314</v>
      </c>
      <c r="I2365" s="1005" t="s">
        <v>3290</v>
      </c>
      <c r="J2365" s="1004" t="s">
        <v>645</v>
      </c>
      <c r="K2365" s="1004" t="s">
        <v>3284</v>
      </c>
      <c r="L2365" s="1004" t="s">
        <v>646</v>
      </c>
      <c r="M2365" s="528" t="str">
        <f t="shared" si="38"/>
        <v/>
      </c>
    </row>
    <row r="2366" spans="1:13">
      <c r="A2366" s="1003" t="s">
        <v>647</v>
      </c>
      <c r="B2366" s="1004" t="s">
        <v>648</v>
      </c>
      <c r="C2366" s="1004" t="s">
        <v>38</v>
      </c>
      <c r="D2366" s="1004" t="s">
        <v>9751</v>
      </c>
      <c r="E2366" s="1005" t="s">
        <v>9847</v>
      </c>
      <c r="F2366" s="1004" t="s">
        <v>38</v>
      </c>
      <c r="G2366" s="1005" t="s">
        <v>3282</v>
      </c>
      <c r="H2366" s="1005" t="s">
        <v>3314</v>
      </c>
      <c r="I2366" s="1005" t="s">
        <v>3290</v>
      </c>
      <c r="J2366" s="1004" t="s">
        <v>645</v>
      </c>
      <c r="K2366" s="1004" t="s">
        <v>3284</v>
      </c>
      <c r="L2366" s="1004" t="s">
        <v>646</v>
      </c>
      <c r="M2366" s="528" t="str">
        <f t="shared" si="38"/>
        <v/>
      </c>
    </row>
    <row r="2367" spans="1:13">
      <c r="A2367" s="1003" t="s">
        <v>647</v>
      </c>
      <c r="B2367" s="1004" t="s">
        <v>648</v>
      </c>
      <c r="C2367" s="1004" t="s">
        <v>38</v>
      </c>
      <c r="D2367" s="1004" t="s">
        <v>9752</v>
      </c>
      <c r="E2367" s="1005" t="s">
        <v>9848</v>
      </c>
      <c r="F2367" s="1004" t="s">
        <v>38</v>
      </c>
      <c r="G2367" s="1005" t="s">
        <v>3282</v>
      </c>
      <c r="H2367" s="1005" t="s">
        <v>3314</v>
      </c>
      <c r="I2367" s="1005" t="s">
        <v>3290</v>
      </c>
      <c r="J2367" s="1004" t="s">
        <v>645</v>
      </c>
      <c r="K2367" s="1004" t="s">
        <v>3284</v>
      </c>
      <c r="L2367" s="1004" t="s">
        <v>646</v>
      </c>
      <c r="M2367" s="528" t="str">
        <f t="shared" si="38"/>
        <v/>
      </c>
    </row>
    <row r="2368" spans="1:13">
      <c r="A2368" s="1003" t="s">
        <v>647</v>
      </c>
      <c r="B2368" s="1004" t="s">
        <v>648</v>
      </c>
      <c r="C2368" s="1004" t="s">
        <v>38</v>
      </c>
      <c r="D2368" s="1004" t="s">
        <v>9753</v>
      </c>
      <c r="E2368" s="1005" t="s">
        <v>9849</v>
      </c>
      <c r="F2368" s="1004" t="s">
        <v>38</v>
      </c>
      <c r="G2368" s="1005" t="s">
        <v>3282</v>
      </c>
      <c r="H2368" s="1005" t="s">
        <v>3314</v>
      </c>
      <c r="I2368" s="1005" t="s">
        <v>3290</v>
      </c>
      <c r="J2368" s="1004" t="s">
        <v>645</v>
      </c>
      <c r="K2368" s="1004" t="s">
        <v>3284</v>
      </c>
      <c r="L2368" s="1004" t="s">
        <v>646</v>
      </c>
      <c r="M2368" s="528" t="str">
        <f t="shared" si="38"/>
        <v/>
      </c>
    </row>
    <row r="2369" spans="1:13">
      <c r="A2369" s="1003" t="s">
        <v>647</v>
      </c>
      <c r="B2369" s="1004" t="s">
        <v>648</v>
      </c>
      <c r="C2369" s="1004" t="s">
        <v>38</v>
      </c>
      <c r="D2369" s="1004" t="s">
        <v>9768</v>
      </c>
      <c r="E2369" s="1005" t="s">
        <v>9850</v>
      </c>
      <c r="F2369" s="1004" t="s">
        <v>38</v>
      </c>
      <c r="G2369" s="1005" t="s">
        <v>3282</v>
      </c>
      <c r="H2369" s="1005" t="s">
        <v>3314</v>
      </c>
      <c r="I2369" s="1005" t="s">
        <v>3290</v>
      </c>
      <c r="J2369" s="1004" t="s">
        <v>645</v>
      </c>
      <c r="K2369" s="1004" t="s">
        <v>3284</v>
      </c>
      <c r="L2369" s="1004" t="s">
        <v>646</v>
      </c>
      <c r="M2369" s="528" t="str">
        <f t="shared" si="38"/>
        <v/>
      </c>
    </row>
    <row r="2370" spans="1:13">
      <c r="A2370" s="1003" t="s">
        <v>647</v>
      </c>
      <c r="B2370" s="1004" t="s">
        <v>648</v>
      </c>
      <c r="C2370" s="1004" t="s">
        <v>38</v>
      </c>
      <c r="D2370" s="1004" t="s">
        <v>9791</v>
      </c>
      <c r="E2370" s="1005" t="s">
        <v>9851</v>
      </c>
      <c r="F2370" s="1004" t="s">
        <v>38</v>
      </c>
      <c r="G2370" s="1005" t="s">
        <v>3282</v>
      </c>
      <c r="H2370" s="1005" t="s">
        <v>3314</v>
      </c>
      <c r="I2370" s="1005" t="s">
        <v>3290</v>
      </c>
      <c r="J2370" s="1004" t="s">
        <v>645</v>
      </c>
      <c r="K2370" s="1004" t="s">
        <v>3284</v>
      </c>
      <c r="L2370" s="1004" t="s">
        <v>646</v>
      </c>
      <c r="M2370" s="528" t="str">
        <f t="shared" si="38"/>
        <v/>
      </c>
    </row>
    <row r="2371" spans="1:13">
      <c r="A2371" s="1003" t="s">
        <v>647</v>
      </c>
      <c r="B2371" s="1004" t="s">
        <v>648</v>
      </c>
      <c r="C2371" s="1004" t="s">
        <v>38</v>
      </c>
      <c r="D2371" s="1004" t="s">
        <v>9804</v>
      </c>
      <c r="E2371" s="1005" t="s">
        <v>9852</v>
      </c>
      <c r="F2371" s="1004" t="s">
        <v>38</v>
      </c>
      <c r="G2371" s="1005" t="s">
        <v>3282</v>
      </c>
      <c r="H2371" s="1005" t="s">
        <v>3314</v>
      </c>
      <c r="I2371" s="1005" t="s">
        <v>3290</v>
      </c>
      <c r="J2371" s="1004" t="s">
        <v>645</v>
      </c>
      <c r="K2371" s="1004" t="s">
        <v>3284</v>
      </c>
      <c r="L2371" s="1004" t="s">
        <v>646</v>
      </c>
      <c r="M2371" s="528" t="str">
        <f t="shared" si="38"/>
        <v/>
      </c>
    </row>
    <row r="2372" spans="1:13">
      <c r="A2372" s="1003" t="s">
        <v>647</v>
      </c>
      <c r="B2372" s="1004" t="s">
        <v>648</v>
      </c>
      <c r="C2372" s="1004" t="s">
        <v>38</v>
      </c>
      <c r="D2372" s="1004" t="s">
        <v>9817</v>
      </c>
      <c r="E2372" s="1005" t="s">
        <v>9853</v>
      </c>
      <c r="F2372" s="1004" t="s">
        <v>38</v>
      </c>
      <c r="G2372" s="1005" t="s">
        <v>3282</v>
      </c>
      <c r="H2372" s="1005" t="s">
        <v>3314</v>
      </c>
      <c r="I2372" s="1005" t="s">
        <v>3290</v>
      </c>
      <c r="J2372" s="1004" t="s">
        <v>645</v>
      </c>
      <c r="K2372" s="1004" t="s">
        <v>3284</v>
      </c>
      <c r="L2372" s="1004" t="s">
        <v>646</v>
      </c>
      <c r="M2372" s="528" t="str">
        <f t="shared" si="38"/>
        <v/>
      </c>
    </row>
    <row r="2373" spans="1:13">
      <c r="A2373" s="1003" t="s">
        <v>647</v>
      </c>
      <c r="B2373" s="1004" t="s">
        <v>648</v>
      </c>
      <c r="C2373" s="1004" t="s">
        <v>38</v>
      </c>
      <c r="D2373" s="1004" t="s">
        <v>9830</v>
      </c>
      <c r="E2373" s="1005" t="s">
        <v>9854</v>
      </c>
      <c r="F2373" s="1004" t="s">
        <v>38</v>
      </c>
      <c r="G2373" s="1005" t="s">
        <v>3282</v>
      </c>
      <c r="H2373" s="1005" t="s">
        <v>3314</v>
      </c>
      <c r="I2373" s="1005" t="s">
        <v>3290</v>
      </c>
      <c r="J2373" s="1004" t="s">
        <v>645</v>
      </c>
      <c r="K2373" s="1004" t="s">
        <v>3284</v>
      </c>
      <c r="L2373" s="1004" t="s">
        <v>646</v>
      </c>
      <c r="M2373" s="528" t="str">
        <f t="shared" ref="M2373:M2460" si="39">IF(RIGHT(TEXT(E2373,""),4)="ACT1","Remove","")</f>
        <v/>
      </c>
    </row>
    <row r="2374" spans="1:13">
      <c r="A2374" s="1003" t="s">
        <v>647</v>
      </c>
      <c r="B2374" s="1004" t="s">
        <v>648</v>
      </c>
      <c r="C2374" s="1004" t="s">
        <v>38</v>
      </c>
      <c r="D2374" s="1004" t="s">
        <v>9843</v>
      </c>
      <c r="E2374" s="1005" t="s">
        <v>9855</v>
      </c>
      <c r="F2374" s="1004" t="s">
        <v>38</v>
      </c>
      <c r="G2374" s="1005" t="s">
        <v>3282</v>
      </c>
      <c r="H2374" s="1005" t="s">
        <v>3314</v>
      </c>
      <c r="I2374" s="1005" t="s">
        <v>3290</v>
      </c>
      <c r="J2374" s="1004" t="s">
        <v>645</v>
      </c>
      <c r="K2374" s="1004" t="s">
        <v>3284</v>
      </c>
      <c r="L2374" s="1004" t="s">
        <v>646</v>
      </c>
      <c r="M2374" s="528" t="str">
        <f t="shared" si="39"/>
        <v/>
      </c>
    </row>
    <row r="2375" spans="1:13">
      <c r="A2375" s="1001" t="s">
        <v>637</v>
      </c>
      <c r="B2375" s="518" t="s">
        <v>638</v>
      </c>
      <c r="C2375" s="518" t="s">
        <v>116</v>
      </c>
      <c r="D2375" s="518" t="s">
        <v>811</v>
      </c>
      <c r="E2375" s="519" t="s">
        <v>3317</v>
      </c>
      <c r="F2375" s="518" t="s">
        <v>116</v>
      </c>
      <c r="G2375" s="999" t="s">
        <v>3282</v>
      </c>
      <c r="H2375" s="999" t="s">
        <v>3318</v>
      </c>
      <c r="I2375" s="999" t="s">
        <v>3290</v>
      </c>
      <c r="J2375" s="518" t="s">
        <v>645</v>
      </c>
      <c r="K2375" s="518" t="s">
        <v>3284</v>
      </c>
      <c r="L2375" s="518" t="s">
        <v>646</v>
      </c>
      <c r="M2375" s="528" t="str">
        <f t="shared" si="39"/>
        <v/>
      </c>
    </row>
    <row r="2376" spans="1:13">
      <c r="A2376" s="994" t="s">
        <v>647</v>
      </c>
      <c r="B2376" s="465" t="s">
        <v>648</v>
      </c>
      <c r="C2376" s="465" t="s">
        <v>116</v>
      </c>
      <c r="D2376" s="465" t="s">
        <v>3324</v>
      </c>
      <c r="E2376" s="995" t="s">
        <v>9858</v>
      </c>
      <c r="F2376" s="465" t="s">
        <v>116</v>
      </c>
      <c r="G2376" s="995" t="s">
        <v>3282</v>
      </c>
      <c r="H2376" s="995" t="s">
        <v>3318</v>
      </c>
      <c r="I2376" s="995" t="s">
        <v>3290</v>
      </c>
      <c r="J2376" s="465" t="s">
        <v>645</v>
      </c>
      <c r="K2376" s="465" t="s">
        <v>3284</v>
      </c>
      <c r="L2376" s="465" t="s">
        <v>646</v>
      </c>
      <c r="M2376" s="528" t="str">
        <f t="shared" si="39"/>
        <v/>
      </c>
    </row>
    <row r="2377" spans="1:13">
      <c r="A2377" s="994" t="s">
        <v>647</v>
      </c>
      <c r="B2377" s="465" t="s">
        <v>648</v>
      </c>
      <c r="C2377" s="465" t="s">
        <v>116</v>
      </c>
      <c r="D2377" s="465" t="s">
        <v>9750</v>
      </c>
      <c r="E2377" s="995" t="s">
        <v>3320</v>
      </c>
      <c r="F2377" s="465" t="s">
        <v>116</v>
      </c>
      <c r="G2377" s="995" t="s">
        <v>3282</v>
      </c>
      <c r="H2377" s="995" t="s">
        <v>3318</v>
      </c>
      <c r="I2377" s="995" t="s">
        <v>3290</v>
      </c>
      <c r="J2377" s="465" t="s">
        <v>645</v>
      </c>
      <c r="K2377" s="465" t="s">
        <v>3284</v>
      </c>
      <c r="L2377" s="465" t="s">
        <v>646</v>
      </c>
      <c r="M2377" s="528" t="str">
        <f t="shared" si="39"/>
        <v/>
      </c>
    </row>
    <row r="2378" spans="1:13">
      <c r="A2378" s="994" t="s">
        <v>647</v>
      </c>
      <c r="B2378" s="465" t="s">
        <v>648</v>
      </c>
      <c r="C2378" s="465" t="s">
        <v>116</v>
      </c>
      <c r="D2378" s="465" t="s">
        <v>9751</v>
      </c>
      <c r="E2378" s="995" t="s">
        <v>9859</v>
      </c>
      <c r="F2378" s="465" t="s">
        <v>116</v>
      </c>
      <c r="G2378" s="995" t="s">
        <v>3282</v>
      </c>
      <c r="H2378" s="995" t="s">
        <v>3318</v>
      </c>
      <c r="I2378" s="995" t="s">
        <v>3290</v>
      </c>
      <c r="J2378" s="465" t="s">
        <v>645</v>
      </c>
      <c r="K2378" s="465" t="s">
        <v>3284</v>
      </c>
      <c r="L2378" s="465" t="s">
        <v>646</v>
      </c>
      <c r="M2378" s="528" t="str">
        <f t="shared" si="39"/>
        <v/>
      </c>
    </row>
    <row r="2379" spans="1:13">
      <c r="A2379" s="994" t="s">
        <v>647</v>
      </c>
      <c r="B2379" s="465" t="s">
        <v>648</v>
      </c>
      <c r="C2379" s="465" t="s">
        <v>116</v>
      </c>
      <c r="D2379" s="465" t="s">
        <v>9752</v>
      </c>
      <c r="E2379" s="995" t="s">
        <v>9860</v>
      </c>
      <c r="F2379" s="465" t="s">
        <v>116</v>
      </c>
      <c r="G2379" s="995" t="s">
        <v>3282</v>
      </c>
      <c r="H2379" s="995" t="s">
        <v>3318</v>
      </c>
      <c r="I2379" s="995" t="s">
        <v>3290</v>
      </c>
      <c r="J2379" s="465" t="s">
        <v>645</v>
      </c>
      <c r="K2379" s="465" t="s">
        <v>3284</v>
      </c>
      <c r="L2379" s="465" t="s">
        <v>646</v>
      </c>
      <c r="M2379" s="528" t="str">
        <f t="shared" si="39"/>
        <v/>
      </c>
    </row>
    <row r="2380" spans="1:13">
      <c r="A2380" s="994" t="s">
        <v>647</v>
      </c>
      <c r="B2380" s="465" t="s">
        <v>648</v>
      </c>
      <c r="C2380" s="465" t="s">
        <v>116</v>
      </c>
      <c r="D2380" s="465" t="s">
        <v>9753</v>
      </c>
      <c r="E2380" s="995" t="s">
        <v>9861</v>
      </c>
      <c r="F2380" s="465" t="s">
        <v>116</v>
      </c>
      <c r="G2380" s="995" t="s">
        <v>3282</v>
      </c>
      <c r="H2380" s="995" t="s">
        <v>3318</v>
      </c>
      <c r="I2380" s="995" t="s">
        <v>3290</v>
      </c>
      <c r="J2380" s="465" t="s">
        <v>645</v>
      </c>
      <c r="K2380" s="465" t="s">
        <v>3284</v>
      </c>
      <c r="L2380" s="465" t="s">
        <v>646</v>
      </c>
      <c r="M2380" s="528" t="str">
        <f t="shared" si="39"/>
        <v/>
      </c>
    </row>
    <row r="2381" spans="1:13">
      <c r="A2381" s="994" t="s">
        <v>647</v>
      </c>
      <c r="B2381" s="465" t="s">
        <v>648</v>
      </c>
      <c r="C2381" s="465" t="s">
        <v>116</v>
      </c>
      <c r="D2381" s="465" t="s">
        <v>9768</v>
      </c>
      <c r="E2381" s="995" t="s">
        <v>9862</v>
      </c>
      <c r="F2381" s="465" t="s">
        <v>116</v>
      </c>
      <c r="G2381" s="995" t="s">
        <v>3282</v>
      </c>
      <c r="H2381" s="995" t="s">
        <v>3318</v>
      </c>
      <c r="I2381" s="995" t="s">
        <v>3290</v>
      </c>
      <c r="J2381" s="465" t="s">
        <v>645</v>
      </c>
      <c r="K2381" s="465" t="s">
        <v>3284</v>
      </c>
      <c r="L2381" s="465" t="s">
        <v>646</v>
      </c>
      <c r="M2381" s="528" t="str">
        <f t="shared" si="39"/>
        <v/>
      </c>
    </row>
    <row r="2382" spans="1:13">
      <c r="A2382" s="994" t="s">
        <v>647</v>
      </c>
      <c r="B2382" s="465" t="s">
        <v>648</v>
      </c>
      <c r="C2382" s="465" t="s">
        <v>116</v>
      </c>
      <c r="D2382" s="465" t="s">
        <v>9791</v>
      </c>
      <c r="E2382" s="995" t="s">
        <v>9863</v>
      </c>
      <c r="F2382" s="465" t="s">
        <v>116</v>
      </c>
      <c r="G2382" s="995" t="s">
        <v>3282</v>
      </c>
      <c r="H2382" s="995" t="s">
        <v>3318</v>
      </c>
      <c r="I2382" s="995" t="s">
        <v>3290</v>
      </c>
      <c r="J2382" s="465" t="s">
        <v>645</v>
      </c>
      <c r="K2382" s="465" t="s">
        <v>3284</v>
      </c>
      <c r="L2382" s="465" t="s">
        <v>646</v>
      </c>
      <c r="M2382" s="528" t="str">
        <f t="shared" si="39"/>
        <v/>
      </c>
    </row>
    <row r="2383" spans="1:13">
      <c r="A2383" s="994" t="s">
        <v>647</v>
      </c>
      <c r="B2383" s="465" t="s">
        <v>648</v>
      </c>
      <c r="C2383" s="465" t="s">
        <v>116</v>
      </c>
      <c r="D2383" s="465" t="s">
        <v>9804</v>
      </c>
      <c r="E2383" s="995" t="s">
        <v>9864</v>
      </c>
      <c r="F2383" s="465" t="s">
        <v>116</v>
      </c>
      <c r="G2383" s="995" t="s">
        <v>3282</v>
      </c>
      <c r="H2383" s="995" t="s">
        <v>3318</v>
      </c>
      <c r="I2383" s="995" t="s">
        <v>3290</v>
      </c>
      <c r="J2383" s="465" t="s">
        <v>645</v>
      </c>
      <c r="K2383" s="465" t="s">
        <v>3284</v>
      </c>
      <c r="L2383" s="465" t="s">
        <v>646</v>
      </c>
      <c r="M2383" s="528" t="str">
        <f t="shared" si="39"/>
        <v/>
      </c>
    </row>
    <row r="2384" spans="1:13">
      <c r="A2384" s="994" t="s">
        <v>647</v>
      </c>
      <c r="B2384" s="465" t="s">
        <v>648</v>
      </c>
      <c r="C2384" s="465" t="s">
        <v>116</v>
      </c>
      <c r="D2384" s="465" t="s">
        <v>9817</v>
      </c>
      <c r="E2384" s="995" t="s">
        <v>9865</v>
      </c>
      <c r="F2384" s="465" t="s">
        <v>116</v>
      </c>
      <c r="G2384" s="995" t="s">
        <v>3282</v>
      </c>
      <c r="H2384" s="995" t="s">
        <v>3318</v>
      </c>
      <c r="I2384" s="995" t="s">
        <v>3290</v>
      </c>
      <c r="J2384" s="465" t="s">
        <v>645</v>
      </c>
      <c r="K2384" s="465" t="s">
        <v>3284</v>
      </c>
      <c r="L2384" s="465" t="s">
        <v>646</v>
      </c>
      <c r="M2384" s="528" t="str">
        <f t="shared" si="39"/>
        <v/>
      </c>
    </row>
    <row r="2385" spans="1:13">
      <c r="A2385" s="994" t="s">
        <v>647</v>
      </c>
      <c r="B2385" s="465" t="s">
        <v>648</v>
      </c>
      <c r="C2385" s="465" t="s">
        <v>116</v>
      </c>
      <c r="D2385" s="465" t="s">
        <v>9830</v>
      </c>
      <c r="E2385" s="995" t="s">
        <v>9866</v>
      </c>
      <c r="F2385" s="465" t="s">
        <v>116</v>
      </c>
      <c r="G2385" s="995" t="s">
        <v>3282</v>
      </c>
      <c r="H2385" s="995" t="s">
        <v>3318</v>
      </c>
      <c r="I2385" s="995" t="s">
        <v>3290</v>
      </c>
      <c r="J2385" s="465" t="s">
        <v>645</v>
      </c>
      <c r="K2385" s="465" t="s">
        <v>3284</v>
      </c>
      <c r="L2385" s="465" t="s">
        <v>646</v>
      </c>
      <c r="M2385" s="528" t="str">
        <f t="shared" si="39"/>
        <v/>
      </c>
    </row>
    <row r="2386" spans="1:13">
      <c r="A2386" s="994" t="s">
        <v>647</v>
      </c>
      <c r="B2386" s="465" t="s">
        <v>648</v>
      </c>
      <c r="C2386" s="465" t="s">
        <v>116</v>
      </c>
      <c r="D2386" s="465" t="s">
        <v>9843</v>
      </c>
      <c r="E2386" s="995" t="s">
        <v>9867</v>
      </c>
      <c r="F2386" s="465" t="s">
        <v>116</v>
      </c>
      <c r="G2386" s="995" t="s">
        <v>3282</v>
      </c>
      <c r="H2386" s="995" t="s">
        <v>3318</v>
      </c>
      <c r="I2386" s="995" t="s">
        <v>3290</v>
      </c>
      <c r="J2386" s="465" t="s">
        <v>645</v>
      </c>
      <c r="K2386" s="465" t="s">
        <v>3284</v>
      </c>
      <c r="L2386" s="465" t="s">
        <v>646</v>
      </c>
      <c r="M2386" s="528" t="str">
        <f t="shared" si="39"/>
        <v/>
      </c>
    </row>
    <row r="2387" spans="1:13">
      <c r="A2387" s="994" t="s">
        <v>647</v>
      </c>
      <c r="B2387" s="465" t="s">
        <v>648</v>
      </c>
      <c r="C2387" s="465" t="s">
        <v>116</v>
      </c>
      <c r="D2387" s="465" t="s">
        <v>9856</v>
      </c>
      <c r="E2387" s="995" t="s">
        <v>9868</v>
      </c>
      <c r="F2387" s="465" t="s">
        <v>116</v>
      </c>
      <c r="G2387" s="995" t="s">
        <v>3282</v>
      </c>
      <c r="H2387" s="995" t="s">
        <v>3318</v>
      </c>
      <c r="I2387" s="995" t="s">
        <v>3290</v>
      </c>
      <c r="J2387" s="465" t="s">
        <v>645</v>
      </c>
      <c r="K2387" s="465" t="s">
        <v>3284</v>
      </c>
      <c r="L2387" s="465" t="s">
        <v>646</v>
      </c>
      <c r="M2387" s="528" t="str">
        <f t="shared" si="39"/>
        <v/>
      </c>
    </row>
    <row r="2388" spans="1:13">
      <c r="A2388" s="1001" t="s">
        <v>637</v>
      </c>
      <c r="B2388" s="518" t="s">
        <v>638</v>
      </c>
      <c r="C2388" s="518" t="s">
        <v>118</v>
      </c>
      <c r="D2388" s="518" t="s">
        <v>3321</v>
      </c>
      <c r="E2388" s="519" t="s">
        <v>3322</v>
      </c>
      <c r="F2388" s="518" t="s">
        <v>118</v>
      </c>
      <c r="G2388" s="999" t="s">
        <v>3282</v>
      </c>
      <c r="H2388" s="999" t="s">
        <v>3323</v>
      </c>
      <c r="I2388" s="999" t="s">
        <v>3290</v>
      </c>
      <c r="J2388" s="518" t="s">
        <v>645</v>
      </c>
      <c r="K2388" s="518" t="s">
        <v>3284</v>
      </c>
      <c r="L2388" s="464" t="s">
        <v>646</v>
      </c>
      <c r="M2388" s="528" t="str">
        <f t="shared" si="39"/>
        <v/>
      </c>
    </row>
    <row r="2389" spans="1:13">
      <c r="A2389" s="994" t="s">
        <v>647</v>
      </c>
      <c r="B2389" s="465" t="s">
        <v>648</v>
      </c>
      <c r="C2389" s="465" t="s">
        <v>118</v>
      </c>
      <c r="D2389" s="465" t="s">
        <v>3324</v>
      </c>
      <c r="E2389" s="995" t="s">
        <v>9739</v>
      </c>
      <c r="F2389" s="465"/>
      <c r="G2389" s="995" t="s">
        <v>3282</v>
      </c>
      <c r="H2389" s="995" t="s">
        <v>3323</v>
      </c>
      <c r="I2389" s="995" t="s">
        <v>3290</v>
      </c>
      <c r="J2389" s="465" t="s">
        <v>645</v>
      </c>
      <c r="K2389" s="465" t="s">
        <v>3284</v>
      </c>
      <c r="L2389" s="465" t="s">
        <v>646</v>
      </c>
      <c r="M2389" s="528" t="str">
        <f t="shared" si="39"/>
        <v/>
      </c>
    </row>
    <row r="2390" spans="1:13">
      <c r="A2390" s="994" t="s">
        <v>647</v>
      </c>
      <c r="B2390" s="465" t="s">
        <v>648</v>
      </c>
      <c r="C2390" s="465" t="s">
        <v>118</v>
      </c>
      <c r="D2390" s="465" t="s">
        <v>3324</v>
      </c>
      <c r="E2390" s="995" t="s">
        <v>3325</v>
      </c>
      <c r="F2390" s="465"/>
      <c r="G2390" s="995" t="s">
        <v>3282</v>
      </c>
      <c r="H2390" s="995" t="s">
        <v>3323</v>
      </c>
      <c r="I2390" s="995" t="s">
        <v>3290</v>
      </c>
      <c r="J2390" s="465" t="s">
        <v>645</v>
      </c>
      <c r="K2390" s="465" t="s">
        <v>3284</v>
      </c>
      <c r="L2390" s="465" t="s">
        <v>646</v>
      </c>
      <c r="M2390" s="528" t="str">
        <f t="shared" si="39"/>
        <v/>
      </c>
    </row>
    <row r="2391" spans="1:13">
      <c r="A2391" s="994" t="s">
        <v>647</v>
      </c>
      <c r="B2391" s="465" t="s">
        <v>648</v>
      </c>
      <c r="C2391" s="465" t="s">
        <v>118</v>
      </c>
      <c r="D2391" s="465" t="s">
        <v>3324</v>
      </c>
      <c r="E2391" s="995" t="s">
        <v>9740</v>
      </c>
      <c r="F2391" s="465"/>
      <c r="G2391" s="995" t="s">
        <v>3282</v>
      </c>
      <c r="H2391" s="995" t="s">
        <v>3323</v>
      </c>
      <c r="I2391" s="995" t="s">
        <v>3290</v>
      </c>
      <c r="J2391" s="465" t="s">
        <v>645</v>
      </c>
      <c r="K2391" s="465" t="s">
        <v>3284</v>
      </c>
      <c r="L2391" s="465" t="s">
        <v>646</v>
      </c>
      <c r="M2391" s="528" t="str">
        <f t="shared" si="39"/>
        <v/>
      </c>
    </row>
    <row r="2392" spans="1:13">
      <c r="A2392" s="994" t="s">
        <v>647</v>
      </c>
      <c r="B2392" s="465" t="s">
        <v>648</v>
      </c>
      <c r="C2392" s="465" t="s">
        <v>118</v>
      </c>
      <c r="D2392" s="465" t="s">
        <v>3324</v>
      </c>
      <c r="E2392" s="995" t="s">
        <v>9741</v>
      </c>
      <c r="F2392" s="465"/>
      <c r="G2392" s="995" t="s">
        <v>3282</v>
      </c>
      <c r="H2392" s="995" t="s">
        <v>3323</v>
      </c>
      <c r="I2392" s="995" t="s">
        <v>3290</v>
      </c>
      <c r="J2392" s="465" t="s">
        <v>645</v>
      </c>
      <c r="K2392" s="465" t="s">
        <v>3284</v>
      </c>
      <c r="L2392" s="465" t="s">
        <v>646</v>
      </c>
      <c r="M2392" s="528" t="str">
        <f t="shared" si="39"/>
        <v/>
      </c>
    </row>
    <row r="2393" spans="1:13">
      <c r="A2393" s="994" t="s">
        <v>647</v>
      </c>
      <c r="B2393" s="465" t="s">
        <v>648</v>
      </c>
      <c r="C2393" s="465" t="s">
        <v>118</v>
      </c>
      <c r="D2393" s="465" t="s">
        <v>3324</v>
      </c>
      <c r="E2393" s="995" t="s">
        <v>9742</v>
      </c>
      <c r="F2393" s="465"/>
      <c r="G2393" s="995" t="s">
        <v>3282</v>
      </c>
      <c r="H2393" s="995" t="s">
        <v>3323</v>
      </c>
      <c r="I2393" s="995" t="s">
        <v>3290</v>
      </c>
      <c r="J2393" s="465" t="s">
        <v>645</v>
      </c>
      <c r="K2393" s="465" t="s">
        <v>3284</v>
      </c>
      <c r="L2393" s="465" t="s">
        <v>646</v>
      </c>
      <c r="M2393" s="528" t="str">
        <f t="shared" si="39"/>
        <v/>
      </c>
    </row>
    <row r="2394" spans="1:13">
      <c r="A2394" s="994" t="s">
        <v>647</v>
      </c>
      <c r="B2394" s="465" t="s">
        <v>648</v>
      </c>
      <c r="C2394" s="465" t="s">
        <v>118</v>
      </c>
      <c r="D2394" s="465" t="s">
        <v>3324</v>
      </c>
      <c r="E2394" s="995" t="s">
        <v>9743</v>
      </c>
      <c r="F2394" s="465"/>
      <c r="G2394" s="995" t="s">
        <v>3282</v>
      </c>
      <c r="H2394" s="995" t="s">
        <v>3323</v>
      </c>
      <c r="I2394" s="995" t="s">
        <v>3290</v>
      </c>
      <c r="J2394" s="465" t="s">
        <v>645</v>
      </c>
      <c r="K2394" s="465" t="s">
        <v>3284</v>
      </c>
      <c r="L2394" s="465" t="s">
        <v>646</v>
      </c>
      <c r="M2394" s="528" t="str">
        <f t="shared" si="39"/>
        <v/>
      </c>
    </row>
    <row r="2395" spans="1:13">
      <c r="A2395" s="994" t="s">
        <v>647</v>
      </c>
      <c r="B2395" s="465" t="s">
        <v>648</v>
      </c>
      <c r="C2395" s="465" t="s">
        <v>118</v>
      </c>
      <c r="D2395" s="465" t="s">
        <v>3324</v>
      </c>
      <c r="E2395" s="995" t="s">
        <v>9744</v>
      </c>
      <c r="F2395" s="465"/>
      <c r="G2395" s="995" t="s">
        <v>3282</v>
      </c>
      <c r="H2395" s="995" t="s">
        <v>3323</v>
      </c>
      <c r="I2395" s="995" t="s">
        <v>3290</v>
      </c>
      <c r="J2395" s="465" t="s">
        <v>645</v>
      </c>
      <c r="K2395" s="465" t="s">
        <v>3284</v>
      </c>
      <c r="L2395" s="465" t="s">
        <v>646</v>
      </c>
      <c r="M2395" s="528" t="str">
        <f t="shared" si="39"/>
        <v/>
      </c>
    </row>
    <row r="2396" spans="1:13">
      <c r="A2396" s="994" t="s">
        <v>647</v>
      </c>
      <c r="B2396" s="465" t="s">
        <v>648</v>
      </c>
      <c r="C2396" s="465" t="s">
        <v>118</v>
      </c>
      <c r="D2396" s="465" t="s">
        <v>3324</v>
      </c>
      <c r="E2396" s="995" t="s">
        <v>9745</v>
      </c>
      <c r="F2396" s="465"/>
      <c r="G2396" s="995" t="s">
        <v>3282</v>
      </c>
      <c r="H2396" s="995" t="s">
        <v>3323</v>
      </c>
      <c r="I2396" s="995" t="s">
        <v>3290</v>
      </c>
      <c r="J2396" s="465" t="s">
        <v>645</v>
      </c>
      <c r="K2396" s="465" t="s">
        <v>3284</v>
      </c>
      <c r="L2396" s="465" t="s">
        <v>646</v>
      </c>
      <c r="M2396" s="528" t="str">
        <f t="shared" si="39"/>
        <v/>
      </c>
    </row>
    <row r="2397" spans="1:13">
      <c r="A2397" s="994" t="s">
        <v>647</v>
      </c>
      <c r="B2397" s="465" t="s">
        <v>648</v>
      </c>
      <c r="C2397" s="465" t="s">
        <v>118</v>
      </c>
      <c r="D2397" s="465" t="s">
        <v>3324</v>
      </c>
      <c r="E2397" s="995" t="s">
        <v>9746</v>
      </c>
      <c r="F2397" s="465"/>
      <c r="G2397" s="995" t="s">
        <v>3282</v>
      </c>
      <c r="H2397" s="995" t="s">
        <v>3323</v>
      </c>
      <c r="I2397" s="995" t="s">
        <v>3290</v>
      </c>
      <c r="J2397" s="465" t="s">
        <v>645</v>
      </c>
      <c r="K2397" s="465" t="s">
        <v>3284</v>
      </c>
      <c r="L2397" s="465" t="s">
        <v>646</v>
      </c>
      <c r="M2397" s="528" t="str">
        <f t="shared" si="39"/>
        <v/>
      </c>
    </row>
    <row r="2398" spans="1:13">
      <c r="A2398" s="994" t="s">
        <v>647</v>
      </c>
      <c r="B2398" s="465" t="s">
        <v>648</v>
      </c>
      <c r="C2398" s="465" t="s">
        <v>118</v>
      </c>
      <c r="D2398" s="465" t="s">
        <v>3324</v>
      </c>
      <c r="E2398" s="995" t="s">
        <v>9747</v>
      </c>
      <c r="F2398" s="465"/>
      <c r="G2398" s="995" t="s">
        <v>3282</v>
      </c>
      <c r="H2398" s="995" t="s">
        <v>3323</v>
      </c>
      <c r="I2398" s="995" t="s">
        <v>3290</v>
      </c>
      <c r="J2398" s="465" t="s">
        <v>645</v>
      </c>
      <c r="K2398" s="465" t="s">
        <v>3284</v>
      </c>
      <c r="L2398" s="465" t="s">
        <v>646</v>
      </c>
      <c r="M2398" s="528" t="str">
        <f t="shared" si="39"/>
        <v/>
      </c>
    </row>
    <row r="2399" spans="1:13">
      <c r="A2399" s="994" t="s">
        <v>647</v>
      </c>
      <c r="B2399" s="465" t="s">
        <v>648</v>
      </c>
      <c r="C2399" s="465" t="s">
        <v>118</v>
      </c>
      <c r="D2399" s="465" t="s">
        <v>3324</v>
      </c>
      <c r="E2399" s="995" t="s">
        <v>9748</v>
      </c>
      <c r="F2399" s="465"/>
      <c r="G2399" s="995" t="s">
        <v>3282</v>
      </c>
      <c r="H2399" s="995" t="s">
        <v>3323</v>
      </c>
      <c r="I2399" s="995" t="s">
        <v>3290</v>
      </c>
      <c r="J2399" s="465" t="s">
        <v>645</v>
      </c>
      <c r="K2399" s="465" t="s">
        <v>3284</v>
      </c>
      <c r="L2399" s="465" t="s">
        <v>646</v>
      </c>
      <c r="M2399" s="528" t="str">
        <f t="shared" si="39"/>
        <v/>
      </c>
    </row>
    <row r="2400" spans="1:13">
      <c r="A2400" s="994" t="s">
        <v>647</v>
      </c>
      <c r="B2400" s="465" t="s">
        <v>648</v>
      </c>
      <c r="C2400" s="465" t="s">
        <v>118</v>
      </c>
      <c r="D2400" s="465" t="s">
        <v>3324</v>
      </c>
      <c r="E2400" s="995" t="s">
        <v>9749</v>
      </c>
      <c r="F2400" s="465"/>
      <c r="G2400" s="995" t="s">
        <v>3282</v>
      </c>
      <c r="H2400" s="995" t="s">
        <v>3323</v>
      </c>
      <c r="I2400" s="995" t="s">
        <v>3290</v>
      </c>
      <c r="J2400" s="465" t="s">
        <v>645</v>
      </c>
      <c r="K2400" s="465" t="s">
        <v>3284</v>
      </c>
      <c r="L2400" s="465" t="s">
        <v>646</v>
      </c>
      <c r="M2400" s="528" t="str">
        <f t="shared" si="39"/>
        <v/>
      </c>
    </row>
    <row r="2401" spans="1:13" s="866" customFormat="1">
      <c r="A2401" s="865" t="s">
        <v>637</v>
      </c>
      <c r="B2401" s="865" t="s">
        <v>638</v>
      </c>
      <c r="C2401" s="874" t="s">
        <v>9894</v>
      </c>
      <c r="E2401" s="865" t="s">
        <v>10132</v>
      </c>
      <c r="F2401" s="865" t="s">
        <v>10480</v>
      </c>
      <c r="G2401" s="865" t="s">
        <v>3282</v>
      </c>
      <c r="H2401" s="865" t="s">
        <v>10479</v>
      </c>
      <c r="I2401" s="865" t="s">
        <v>2867</v>
      </c>
      <c r="K2401" s="865" t="s">
        <v>10145</v>
      </c>
      <c r="L2401" s="865" t="s">
        <v>646</v>
      </c>
      <c r="M2401" s="865" t="s">
        <v>10434</v>
      </c>
    </row>
    <row r="2402" spans="1:13" s="870" customFormat="1">
      <c r="A2402" s="869" t="s">
        <v>647</v>
      </c>
      <c r="B2402" s="869" t="s">
        <v>648</v>
      </c>
      <c r="C2402" s="869" t="s">
        <v>9894</v>
      </c>
      <c r="D2402" s="869"/>
      <c r="E2402" s="869" t="s">
        <v>10133</v>
      </c>
      <c r="F2402" s="869"/>
      <c r="G2402" s="869" t="s">
        <v>3282</v>
      </c>
      <c r="H2402" s="869" t="s">
        <v>10479</v>
      </c>
      <c r="I2402" s="869" t="s">
        <v>2867</v>
      </c>
      <c r="J2402" s="869"/>
      <c r="K2402" s="869" t="s">
        <v>10145</v>
      </c>
      <c r="L2402" s="869" t="s">
        <v>646</v>
      </c>
      <c r="M2402" s="869" t="s">
        <v>10434</v>
      </c>
    </row>
    <row r="2403" spans="1:13" s="870" customFormat="1">
      <c r="A2403" s="869" t="s">
        <v>647</v>
      </c>
      <c r="B2403" s="869" t="s">
        <v>648</v>
      </c>
      <c r="C2403" s="869" t="s">
        <v>9894</v>
      </c>
      <c r="D2403" s="869"/>
      <c r="E2403" s="869" t="s">
        <v>10134</v>
      </c>
      <c r="F2403" s="869"/>
      <c r="G2403" s="869" t="s">
        <v>3282</v>
      </c>
      <c r="H2403" s="869" t="s">
        <v>10479</v>
      </c>
      <c r="I2403" s="869" t="s">
        <v>2867</v>
      </c>
      <c r="J2403" s="869"/>
      <c r="K2403" s="869" t="s">
        <v>10145</v>
      </c>
      <c r="L2403" s="869" t="s">
        <v>646</v>
      </c>
      <c r="M2403" s="869" t="s">
        <v>10434</v>
      </c>
    </row>
    <row r="2404" spans="1:13" s="870" customFormat="1">
      <c r="A2404" s="869" t="s">
        <v>647</v>
      </c>
      <c r="B2404" s="869" t="s">
        <v>648</v>
      </c>
      <c r="C2404" s="869" t="s">
        <v>9894</v>
      </c>
      <c r="D2404" s="869"/>
      <c r="E2404" s="869" t="s">
        <v>10135</v>
      </c>
      <c r="F2404" s="869"/>
      <c r="G2404" s="869" t="s">
        <v>3282</v>
      </c>
      <c r="H2404" s="869" t="s">
        <v>10479</v>
      </c>
      <c r="I2404" s="869" t="s">
        <v>2867</v>
      </c>
      <c r="J2404" s="869"/>
      <c r="K2404" s="869" t="s">
        <v>10145</v>
      </c>
      <c r="L2404" s="869" t="s">
        <v>646</v>
      </c>
      <c r="M2404" s="869" t="s">
        <v>10434</v>
      </c>
    </row>
    <row r="2405" spans="1:13" s="870" customFormat="1">
      <c r="A2405" s="869" t="s">
        <v>647</v>
      </c>
      <c r="B2405" s="869" t="s">
        <v>648</v>
      </c>
      <c r="C2405" s="869" t="s">
        <v>9894</v>
      </c>
      <c r="D2405" s="869"/>
      <c r="E2405" s="869" t="s">
        <v>10136</v>
      </c>
      <c r="F2405" s="869"/>
      <c r="G2405" s="869" t="s">
        <v>3282</v>
      </c>
      <c r="H2405" s="869" t="s">
        <v>10479</v>
      </c>
      <c r="I2405" s="869" t="s">
        <v>2867</v>
      </c>
      <c r="J2405" s="869"/>
      <c r="K2405" s="869" t="s">
        <v>10145</v>
      </c>
      <c r="L2405" s="869" t="s">
        <v>646</v>
      </c>
      <c r="M2405" s="869" t="s">
        <v>10434</v>
      </c>
    </row>
    <row r="2406" spans="1:13" s="870" customFormat="1">
      <c r="A2406" s="869" t="s">
        <v>647</v>
      </c>
      <c r="B2406" s="869" t="s">
        <v>648</v>
      </c>
      <c r="C2406" s="869" t="s">
        <v>9894</v>
      </c>
      <c r="D2406" s="869"/>
      <c r="E2406" s="869" t="s">
        <v>10137</v>
      </c>
      <c r="F2406" s="869"/>
      <c r="G2406" s="869" t="s">
        <v>3282</v>
      </c>
      <c r="H2406" s="869" t="s">
        <v>10479</v>
      </c>
      <c r="I2406" s="869" t="s">
        <v>2867</v>
      </c>
      <c r="J2406" s="869"/>
      <c r="K2406" s="869" t="s">
        <v>10145</v>
      </c>
      <c r="L2406" s="869" t="s">
        <v>646</v>
      </c>
      <c r="M2406" s="869" t="s">
        <v>10434</v>
      </c>
    </row>
    <row r="2407" spans="1:13" s="870" customFormat="1">
      <c r="A2407" s="869" t="s">
        <v>647</v>
      </c>
      <c r="B2407" s="869" t="s">
        <v>648</v>
      </c>
      <c r="C2407" s="869" t="s">
        <v>9894</v>
      </c>
      <c r="D2407" s="869"/>
      <c r="E2407" s="869" t="s">
        <v>10138</v>
      </c>
      <c r="F2407" s="869"/>
      <c r="G2407" s="869" t="s">
        <v>3282</v>
      </c>
      <c r="H2407" s="869" t="s">
        <v>10479</v>
      </c>
      <c r="I2407" s="869" t="s">
        <v>2867</v>
      </c>
      <c r="J2407" s="869"/>
      <c r="K2407" s="869" t="s">
        <v>10145</v>
      </c>
      <c r="L2407" s="869" t="s">
        <v>646</v>
      </c>
      <c r="M2407" s="869" t="s">
        <v>10434</v>
      </c>
    </row>
    <row r="2408" spans="1:13" s="870" customFormat="1">
      <c r="A2408" s="869" t="s">
        <v>647</v>
      </c>
      <c r="B2408" s="869" t="s">
        <v>648</v>
      </c>
      <c r="C2408" s="869" t="s">
        <v>9894</v>
      </c>
      <c r="D2408" s="869"/>
      <c r="E2408" s="869" t="s">
        <v>10139</v>
      </c>
      <c r="F2408" s="869"/>
      <c r="G2408" s="869" t="s">
        <v>3282</v>
      </c>
      <c r="H2408" s="869" t="s">
        <v>10479</v>
      </c>
      <c r="I2408" s="869" t="s">
        <v>2867</v>
      </c>
      <c r="J2408" s="869"/>
      <c r="K2408" s="869" t="s">
        <v>10145</v>
      </c>
      <c r="L2408" s="869" t="s">
        <v>646</v>
      </c>
      <c r="M2408" s="869" t="s">
        <v>10434</v>
      </c>
    </row>
    <row r="2409" spans="1:13" s="870" customFormat="1">
      <c r="A2409" s="869" t="s">
        <v>647</v>
      </c>
      <c r="B2409" s="869" t="s">
        <v>648</v>
      </c>
      <c r="C2409" s="869" t="s">
        <v>9894</v>
      </c>
      <c r="D2409" s="869"/>
      <c r="E2409" s="869" t="s">
        <v>10140</v>
      </c>
      <c r="F2409" s="869"/>
      <c r="G2409" s="869" t="s">
        <v>3282</v>
      </c>
      <c r="H2409" s="869" t="s">
        <v>10479</v>
      </c>
      <c r="I2409" s="869" t="s">
        <v>2867</v>
      </c>
      <c r="J2409" s="869"/>
      <c r="K2409" s="869" t="s">
        <v>10145</v>
      </c>
      <c r="L2409" s="869" t="s">
        <v>646</v>
      </c>
      <c r="M2409" s="869" t="s">
        <v>10434</v>
      </c>
    </row>
    <row r="2410" spans="1:13" s="870" customFormat="1">
      <c r="A2410" s="869" t="s">
        <v>647</v>
      </c>
      <c r="B2410" s="869" t="s">
        <v>648</v>
      </c>
      <c r="C2410" s="869" t="s">
        <v>9894</v>
      </c>
      <c r="D2410" s="869"/>
      <c r="E2410" s="869" t="s">
        <v>10141</v>
      </c>
      <c r="F2410" s="869"/>
      <c r="G2410" s="869" t="s">
        <v>3282</v>
      </c>
      <c r="H2410" s="869" t="s">
        <v>10479</v>
      </c>
      <c r="I2410" s="869" t="s">
        <v>2867</v>
      </c>
      <c r="J2410" s="869"/>
      <c r="K2410" s="869" t="s">
        <v>10145</v>
      </c>
      <c r="L2410" s="869" t="s">
        <v>646</v>
      </c>
      <c r="M2410" s="869" t="s">
        <v>10434</v>
      </c>
    </row>
    <row r="2411" spans="1:13" s="870" customFormat="1">
      <c r="A2411" s="869" t="s">
        <v>647</v>
      </c>
      <c r="B2411" s="869" t="s">
        <v>648</v>
      </c>
      <c r="C2411" s="869" t="s">
        <v>9894</v>
      </c>
      <c r="D2411" s="869"/>
      <c r="E2411" s="869" t="s">
        <v>10142</v>
      </c>
      <c r="F2411" s="869"/>
      <c r="G2411" s="869" t="s">
        <v>3282</v>
      </c>
      <c r="H2411" s="869" t="s">
        <v>10479</v>
      </c>
      <c r="I2411" s="869" t="s">
        <v>2867</v>
      </c>
      <c r="J2411" s="869"/>
      <c r="K2411" s="869" t="s">
        <v>10145</v>
      </c>
      <c r="L2411" s="869" t="s">
        <v>646</v>
      </c>
      <c r="M2411" s="869" t="s">
        <v>10434</v>
      </c>
    </row>
    <row r="2412" spans="1:13" s="870" customFormat="1">
      <c r="A2412" s="869" t="s">
        <v>647</v>
      </c>
      <c r="B2412" s="869" t="s">
        <v>648</v>
      </c>
      <c r="C2412" s="869" t="s">
        <v>9894</v>
      </c>
      <c r="D2412" s="869"/>
      <c r="E2412" s="869" t="s">
        <v>10143</v>
      </c>
      <c r="F2412" s="869"/>
      <c r="G2412" s="869" t="s">
        <v>3282</v>
      </c>
      <c r="H2412" s="869" t="s">
        <v>10479</v>
      </c>
      <c r="I2412" s="869" t="s">
        <v>2867</v>
      </c>
      <c r="J2412" s="869"/>
      <c r="K2412" s="869" t="s">
        <v>10145</v>
      </c>
      <c r="L2412" s="869" t="s">
        <v>646</v>
      </c>
      <c r="M2412" s="869" t="s">
        <v>10434</v>
      </c>
    </row>
    <row r="2413" spans="1:13" s="870" customFormat="1">
      <c r="A2413" s="869" t="s">
        <v>647</v>
      </c>
      <c r="B2413" s="869" t="s">
        <v>648</v>
      </c>
      <c r="C2413" s="869" t="s">
        <v>9894</v>
      </c>
      <c r="D2413" s="869"/>
      <c r="E2413" s="869" t="s">
        <v>10144</v>
      </c>
      <c r="F2413" s="869"/>
      <c r="G2413" s="869" t="s">
        <v>3282</v>
      </c>
      <c r="H2413" s="869" t="s">
        <v>10479</v>
      </c>
      <c r="I2413" s="869" t="s">
        <v>2867</v>
      </c>
      <c r="J2413" s="869"/>
      <c r="K2413" s="869" t="s">
        <v>10145</v>
      </c>
      <c r="L2413" s="869" t="s">
        <v>646</v>
      </c>
      <c r="M2413" s="869" t="s">
        <v>10434</v>
      </c>
    </row>
    <row r="2414" spans="1:13" s="866" customFormat="1">
      <c r="A2414" s="865" t="s">
        <v>637</v>
      </c>
      <c r="B2414" s="865" t="s">
        <v>638</v>
      </c>
      <c r="C2414" s="874" t="s">
        <v>9895</v>
      </c>
      <c r="E2414" s="865" t="s">
        <v>10146</v>
      </c>
      <c r="F2414" s="865" t="s">
        <v>10482</v>
      </c>
      <c r="G2414" s="865" t="s">
        <v>3282</v>
      </c>
      <c r="H2414" s="865" t="s">
        <v>10481</v>
      </c>
      <c r="I2414" s="865" t="s">
        <v>2867</v>
      </c>
      <c r="K2414" s="865" t="s">
        <v>10145</v>
      </c>
      <c r="L2414" s="865" t="s">
        <v>646</v>
      </c>
      <c r="M2414" s="865" t="s">
        <v>10434</v>
      </c>
    </row>
    <row r="2415" spans="1:13" s="870" customFormat="1">
      <c r="A2415" s="869" t="s">
        <v>647</v>
      </c>
      <c r="B2415" s="869" t="s">
        <v>648</v>
      </c>
      <c r="C2415" s="869" t="s">
        <v>9895</v>
      </c>
      <c r="D2415" s="869"/>
      <c r="E2415" s="869" t="s">
        <v>10147</v>
      </c>
      <c r="F2415" s="869"/>
      <c r="G2415" s="869" t="s">
        <v>3282</v>
      </c>
      <c r="H2415" s="869" t="s">
        <v>10481</v>
      </c>
      <c r="I2415" s="869" t="s">
        <v>2867</v>
      </c>
      <c r="J2415" s="869"/>
      <c r="K2415" s="869" t="s">
        <v>10145</v>
      </c>
      <c r="L2415" s="869" t="s">
        <v>646</v>
      </c>
      <c r="M2415" s="869" t="s">
        <v>10434</v>
      </c>
    </row>
    <row r="2416" spans="1:13" s="870" customFormat="1">
      <c r="A2416" s="869" t="s">
        <v>647</v>
      </c>
      <c r="B2416" s="869" t="s">
        <v>648</v>
      </c>
      <c r="C2416" s="869" t="s">
        <v>9895</v>
      </c>
      <c r="D2416" s="869"/>
      <c r="E2416" s="869" t="s">
        <v>10148</v>
      </c>
      <c r="F2416" s="869"/>
      <c r="G2416" s="869" t="s">
        <v>3282</v>
      </c>
      <c r="H2416" s="869" t="s">
        <v>10481</v>
      </c>
      <c r="I2416" s="869" t="s">
        <v>2867</v>
      </c>
      <c r="J2416" s="869"/>
      <c r="K2416" s="869" t="s">
        <v>10145</v>
      </c>
      <c r="L2416" s="869" t="s">
        <v>646</v>
      </c>
      <c r="M2416" s="869" t="s">
        <v>10434</v>
      </c>
    </row>
    <row r="2417" spans="1:13" s="870" customFormat="1">
      <c r="A2417" s="869" t="s">
        <v>647</v>
      </c>
      <c r="B2417" s="869" t="s">
        <v>648</v>
      </c>
      <c r="C2417" s="869" t="s">
        <v>9895</v>
      </c>
      <c r="D2417" s="869"/>
      <c r="E2417" s="869" t="s">
        <v>10149</v>
      </c>
      <c r="F2417" s="869"/>
      <c r="G2417" s="869" t="s">
        <v>3282</v>
      </c>
      <c r="H2417" s="869" t="s">
        <v>10481</v>
      </c>
      <c r="I2417" s="869" t="s">
        <v>2867</v>
      </c>
      <c r="J2417" s="869"/>
      <c r="K2417" s="869" t="s">
        <v>10145</v>
      </c>
      <c r="L2417" s="869" t="s">
        <v>646</v>
      </c>
      <c r="M2417" s="869" t="s">
        <v>10434</v>
      </c>
    </row>
    <row r="2418" spans="1:13" s="870" customFormat="1">
      <c r="A2418" s="869" t="s">
        <v>647</v>
      </c>
      <c r="B2418" s="869" t="s">
        <v>648</v>
      </c>
      <c r="C2418" s="869" t="s">
        <v>9895</v>
      </c>
      <c r="D2418" s="869"/>
      <c r="E2418" s="869" t="s">
        <v>10150</v>
      </c>
      <c r="F2418" s="869"/>
      <c r="G2418" s="869" t="s">
        <v>3282</v>
      </c>
      <c r="H2418" s="869" t="s">
        <v>10481</v>
      </c>
      <c r="I2418" s="869" t="s">
        <v>2867</v>
      </c>
      <c r="J2418" s="869"/>
      <c r="K2418" s="869" t="s">
        <v>10145</v>
      </c>
      <c r="L2418" s="869" t="s">
        <v>646</v>
      </c>
      <c r="M2418" s="869" t="s">
        <v>10434</v>
      </c>
    </row>
    <row r="2419" spans="1:13" s="870" customFormat="1">
      <c r="A2419" s="869" t="s">
        <v>647</v>
      </c>
      <c r="B2419" s="869" t="s">
        <v>648</v>
      </c>
      <c r="C2419" s="869" t="s">
        <v>9895</v>
      </c>
      <c r="D2419" s="869"/>
      <c r="E2419" s="869" t="s">
        <v>10151</v>
      </c>
      <c r="F2419" s="869"/>
      <c r="G2419" s="869" t="s">
        <v>3282</v>
      </c>
      <c r="H2419" s="869" t="s">
        <v>10481</v>
      </c>
      <c r="I2419" s="869" t="s">
        <v>2867</v>
      </c>
      <c r="J2419" s="869"/>
      <c r="K2419" s="869" t="s">
        <v>10145</v>
      </c>
      <c r="L2419" s="869" t="s">
        <v>646</v>
      </c>
      <c r="M2419" s="869" t="s">
        <v>10434</v>
      </c>
    </row>
    <row r="2420" spans="1:13" s="870" customFormat="1">
      <c r="A2420" s="869" t="s">
        <v>647</v>
      </c>
      <c r="B2420" s="869" t="s">
        <v>648</v>
      </c>
      <c r="C2420" s="869" t="s">
        <v>9895</v>
      </c>
      <c r="D2420" s="869"/>
      <c r="E2420" s="869" t="s">
        <v>10152</v>
      </c>
      <c r="F2420" s="869"/>
      <c r="G2420" s="869" t="s">
        <v>3282</v>
      </c>
      <c r="H2420" s="869" t="s">
        <v>10481</v>
      </c>
      <c r="I2420" s="869" t="s">
        <v>2867</v>
      </c>
      <c r="J2420" s="869"/>
      <c r="K2420" s="869" t="s">
        <v>10145</v>
      </c>
      <c r="L2420" s="869" t="s">
        <v>646</v>
      </c>
      <c r="M2420" s="869" t="s">
        <v>10434</v>
      </c>
    </row>
    <row r="2421" spans="1:13" s="870" customFormat="1">
      <c r="A2421" s="869" t="s">
        <v>647</v>
      </c>
      <c r="B2421" s="869" t="s">
        <v>648</v>
      </c>
      <c r="C2421" s="869" t="s">
        <v>9895</v>
      </c>
      <c r="D2421" s="869"/>
      <c r="E2421" s="869" t="s">
        <v>10153</v>
      </c>
      <c r="F2421" s="869"/>
      <c r="G2421" s="869" t="s">
        <v>3282</v>
      </c>
      <c r="H2421" s="869" t="s">
        <v>10481</v>
      </c>
      <c r="I2421" s="869" t="s">
        <v>2867</v>
      </c>
      <c r="J2421" s="869"/>
      <c r="K2421" s="869" t="s">
        <v>10145</v>
      </c>
      <c r="L2421" s="869" t="s">
        <v>646</v>
      </c>
      <c r="M2421" s="869" t="s">
        <v>10434</v>
      </c>
    </row>
    <row r="2422" spans="1:13" s="870" customFormat="1">
      <c r="A2422" s="869" t="s">
        <v>647</v>
      </c>
      <c r="B2422" s="869" t="s">
        <v>648</v>
      </c>
      <c r="C2422" s="869" t="s">
        <v>9895</v>
      </c>
      <c r="D2422" s="869"/>
      <c r="E2422" s="869" t="s">
        <v>10154</v>
      </c>
      <c r="F2422" s="869"/>
      <c r="G2422" s="869" t="s">
        <v>3282</v>
      </c>
      <c r="H2422" s="869" t="s">
        <v>10481</v>
      </c>
      <c r="I2422" s="869" t="s">
        <v>2867</v>
      </c>
      <c r="J2422" s="869"/>
      <c r="K2422" s="869" t="s">
        <v>10145</v>
      </c>
      <c r="L2422" s="869" t="s">
        <v>646</v>
      </c>
      <c r="M2422" s="869" t="s">
        <v>10434</v>
      </c>
    </row>
    <row r="2423" spans="1:13" s="870" customFormat="1">
      <c r="A2423" s="869" t="s">
        <v>647</v>
      </c>
      <c r="B2423" s="869" t="s">
        <v>648</v>
      </c>
      <c r="C2423" s="869" t="s">
        <v>9895</v>
      </c>
      <c r="D2423" s="869"/>
      <c r="E2423" s="869" t="s">
        <v>10155</v>
      </c>
      <c r="F2423" s="869"/>
      <c r="G2423" s="869" t="s">
        <v>3282</v>
      </c>
      <c r="H2423" s="869" t="s">
        <v>10481</v>
      </c>
      <c r="I2423" s="869" t="s">
        <v>2867</v>
      </c>
      <c r="J2423" s="869"/>
      <c r="K2423" s="869" t="s">
        <v>10145</v>
      </c>
      <c r="L2423" s="869" t="s">
        <v>646</v>
      </c>
      <c r="M2423" s="869" t="s">
        <v>10434</v>
      </c>
    </row>
    <row r="2424" spans="1:13" s="870" customFormat="1">
      <c r="A2424" s="869" t="s">
        <v>647</v>
      </c>
      <c r="B2424" s="869" t="s">
        <v>648</v>
      </c>
      <c r="C2424" s="869" t="s">
        <v>9895</v>
      </c>
      <c r="D2424" s="869"/>
      <c r="E2424" s="869" t="s">
        <v>10156</v>
      </c>
      <c r="F2424" s="869"/>
      <c r="G2424" s="869" t="s">
        <v>3282</v>
      </c>
      <c r="H2424" s="869" t="s">
        <v>10481</v>
      </c>
      <c r="I2424" s="869" t="s">
        <v>2867</v>
      </c>
      <c r="J2424" s="869"/>
      <c r="K2424" s="869" t="s">
        <v>10145</v>
      </c>
      <c r="L2424" s="869" t="s">
        <v>646</v>
      </c>
      <c r="M2424" s="869" t="s">
        <v>10434</v>
      </c>
    </row>
    <row r="2425" spans="1:13" s="870" customFormat="1">
      <c r="A2425" s="869" t="s">
        <v>647</v>
      </c>
      <c r="B2425" s="869" t="s">
        <v>648</v>
      </c>
      <c r="C2425" s="869" t="s">
        <v>9895</v>
      </c>
      <c r="D2425" s="869"/>
      <c r="E2425" s="869" t="s">
        <v>10157</v>
      </c>
      <c r="F2425" s="869"/>
      <c r="G2425" s="869" t="s">
        <v>3282</v>
      </c>
      <c r="H2425" s="869" t="s">
        <v>10481</v>
      </c>
      <c r="I2425" s="869" t="s">
        <v>2867</v>
      </c>
      <c r="J2425" s="869"/>
      <c r="K2425" s="869" t="s">
        <v>10145</v>
      </c>
      <c r="L2425" s="869" t="s">
        <v>646</v>
      </c>
      <c r="M2425" s="869" t="s">
        <v>10434</v>
      </c>
    </row>
    <row r="2426" spans="1:13" s="870" customFormat="1">
      <c r="A2426" s="869" t="s">
        <v>647</v>
      </c>
      <c r="B2426" s="869" t="s">
        <v>648</v>
      </c>
      <c r="C2426" s="869" t="s">
        <v>9895</v>
      </c>
      <c r="D2426" s="869"/>
      <c r="E2426" s="869" t="s">
        <v>10158</v>
      </c>
      <c r="F2426" s="869"/>
      <c r="G2426" s="869" t="s">
        <v>3282</v>
      </c>
      <c r="H2426" s="869" t="s">
        <v>10481</v>
      </c>
      <c r="I2426" s="869" t="s">
        <v>2867</v>
      </c>
      <c r="J2426" s="869"/>
      <c r="K2426" s="869" t="s">
        <v>10145</v>
      </c>
      <c r="L2426" s="869" t="s">
        <v>646</v>
      </c>
      <c r="M2426" s="869" t="s">
        <v>10434</v>
      </c>
    </row>
    <row r="2427" spans="1:13" ht="24">
      <c r="A2427" s="1006" t="s">
        <v>637</v>
      </c>
      <c r="B2427" s="1007" t="s">
        <v>810</v>
      </c>
      <c r="C2427" s="1007" t="s">
        <v>371</v>
      </c>
      <c r="D2427" s="1007" t="s">
        <v>794</v>
      </c>
      <c r="E2427" s="1008" t="s">
        <v>3326</v>
      </c>
      <c r="F2427" s="1007" t="s">
        <v>371</v>
      </c>
      <c r="G2427" s="1008" t="s">
        <v>2838</v>
      </c>
      <c r="H2427" s="1008" t="s">
        <v>813</v>
      </c>
      <c r="I2427" s="1009" t="s">
        <v>3327</v>
      </c>
      <c r="J2427" s="472"/>
      <c r="K2427" s="518" t="s">
        <v>31</v>
      </c>
      <c r="L2427" s="1007" t="s">
        <v>814</v>
      </c>
      <c r="M2427" s="528" t="str">
        <f t="shared" si="39"/>
        <v/>
      </c>
    </row>
    <row r="2428" spans="1:13">
      <c r="A2428" s="1010" t="s">
        <v>29</v>
      </c>
      <c r="B2428" s="472" t="s">
        <v>648</v>
      </c>
      <c r="C2428" s="472" t="s">
        <v>371</v>
      </c>
      <c r="D2428" s="472"/>
      <c r="E2428" s="1009" t="s">
        <v>3328</v>
      </c>
      <c r="F2428" s="1009"/>
      <c r="G2428" s="1009" t="s">
        <v>2838</v>
      </c>
      <c r="H2428" s="1009" t="s">
        <v>813</v>
      </c>
      <c r="I2428" s="1009"/>
      <c r="J2428" s="472"/>
      <c r="K2428" s="464" t="s">
        <v>31</v>
      </c>
      <c r="L2428" s="472"/>
      <c r="M2428" s="528" t="str">
        <f t="shared" si="39"/>
        <v/>
      </c>
    </row>
    <row r="2429" spans="1:13">
      <c r="A2429" s="1010" t="s">
        <v>29</v>
      </c>
      <c r="B2429" s="472" t="s">
        <v>648</v>
      </c>
      <c r="C2429" s="472" t="s">
        <v>371</v>
      </c>
      <c r="D2429" s="472"/>
      <c r="E2429" s="1009" t="s">
        <v>3329</v>
      </c>
      <c r="F2429" s="1009"/>
      <c r="G2429" s="1009" t="s">
        <v>2838</v>
      </c>
      <c r="H2429" s="1009" t="s">
        <v>813</v>
      </c>
      <c r="I2429" s="1009"/>
      <c r="J2429" s="472"/>
      <c r="K2429" s="464" t="s">
        <v>31</v>
      </c>
      <c r="L2429" s="472"/>
      <c r="M2429" s="528" t="str">
        <f t="shared" si="39"/>
        <v/>
      </c>
    </row>
    <row r="2430" spans="1:13">
      <c r="A2430" s="1010" t="s">
        <v>29</v>
      </c>
      <c r="B2430" s="472" t="s">
        <v>648</v>
      </c>
      <c r="C2430" s="472" t="s">
        <v>371</v>
      </c>
      <c r="D2430" s="472"/>
      <c r="E2430" s="1009" t="s">
        <v>3330</v>
      </c>
      <c r="F2430" s="1009"/>
      <c r="G2430" s="1009" t="s">
        <v>2838</v>
      </c>
      <c r="H2430" s="1009" t="s">
        <v>813</v>
      </c>
      <c r="I2430" s="1009"/>
      <c r="J2430" s="472"/>
      <c r="K2430" s="464" t="s">
        <v>31</v>
      </c>
      <c r="L2430" s="472"/>
      <c r="M2430" s="528" t="str">
        <f t="shared" si="39"/>
        <v/>
      </c>
    </row>
    <row r="2431" spans="1:13">
      <c r="A2431" s="1010" t="s">
        <v>29</v>
      </c>
      <c r="B2431" s="472" t="s">
        <v>648</v>
      </c>
      <c r="C2431" s="472" t="s">
        <v>371</v>
      </c>
      <c r="D2431" s="472"/>
      <c r="E2431" s="1009" t="s">
        <v>3331</v>
      </c>
      <c r="F2431" s="1009"/>
      <c r="G2431" s="1009" t="s">
        <v>2838</v>
      </c>
      <c r="H2431" s="1009" t="s">
        <v>813</v>
      </c>
      <c r="I2431" s="1009"/>
      <c r="J2431" s="472"/>
      <c r="K2431" s="464" t="s">
        <v>31</v>
      </c>
      <c r="L2431" s="472"/>
      <c r="M2431" s="528" t="str">
        <f t="shared" si="39"/>
        <v/>
      </c>
    </row>
    <row r="2432" spans="1:13">
      <c r="A2432" s="1010" t="s">
        <v>29</v>
      </c>
      <c r="B2432" s="472" t="s">
        <v>648</v>
      </c>
      <c r="C2432" s="472" t="s">
        <v>371</v>
      </c>
      <c r="D2432" s="472"/>
      <c r="E2432" s="1009" t="s">
        <v>3332</v>
      </c>
      <c r="F2432" s="1009"/>
      <c r="G2432" s="1009" t="s">
        <v>2838</v>
      </c>
      <c r="H2432" s="1009" t="s">
        <v>813</v>
      </c>
      <c r="I2432" s="1009"/>
      <c r="J2432" s="472"/>
      <c r="K2432" s="464" t="s">
        <v>31</v>
      </c>
      <c r="L2432" s="472"/>
      <c r="M2432" s="528" t="str">
        <f t="shared" si="39"/>
        <v/>
      </c>
    </row>
    <row r="2433" spans="1:13">
      <c r="A2433" s="1010" t="s">
        <v>29</v>
      </c>
      <c r="B2433" s="472" t="s">
        <v>648</v>
      </c>
      <c r="C2433" s="472" t="s">
        <v>371</v>
      </c>
      <c r="D2433" s="472"/>
      <c r="E2433" s="1009" t="s">
        <v>3333</v>
      </c>
      <c r="F2433" s="1009"/>
      <c r="G2433" s="1009" t="s">
        <v>2838</v>
      </c>
      <c r="H2433" s="1009" t="s">
        <v>813</v>
      </c>
      <c r="I2433" s="1009"/>
      <c r="J2433" s="472"/>
      <c r="K2433" s="464" t="s">
        <v>31</v>
      </c>
      <c r="L2433" s="472"/>
      <c r="M2433" s="528" t="str">
        <f t="shared" si="39"/>
        <v/>
      </c>
    </row>
    <row r="2434" spans="1:13">
      <c r="A2434" s="1010" t="s">
        <v>29</v>
      </c>
      <c r="B2434" s="472" t="s">
        <v>648</v>
      </c>
      <c r="C2434" s="472" t="s">
        <v>371</v>
      </c>
      <c r="D2434" s="472"/>
      <c r="E2434" s="1009" t="s">
        <v>3334</v>
      </c>
      <c r="F2434" s="1009"/>
      <c r="G2434" s="1009" t="s">
        <v>2838</v>
      </c>
      <c r="H2434" s="1009" t="s">
        <v>813</v>
      </c>
      <c r="I2434" s="1009"/>
      <c r="J2434" s="472"/>
      <c r="K2434" s="464" t="s">
        <v>31</v>
      </c>
      <c r="L2434" s="472"/>
      <c r="M2434" s="528" t="str">
        <f t="shared" si="39"/>
        <v/>
      </c>
    </row>
    <row r="2435" spans="1:13">
      <c r="A2435" s="1010" t="s">
        <v>29</v>
      </c>
      <c r="B2435" s="472" t="s">
        <v>648</v>
      </c>
      <c r="C2435" s="472" t="s">
        <v>371</v>
      </c>
      <c r="D2435" s="472"/>
      <c r="E2435" s="1009" t="s">
        <v>3335</v>
      </c>
      <c r="F2435" s="1009"/>
      <c r="G2435" s="1009" t="s">
        <v>2838</v>
      </c>
      <c r="H2435" s="1009" t="s">
        <v>813</v>
      </c>
      <c r="I2435" s="1009"/>
      <c r="J2435" s="472"/>
      <c r="K2435" s="464" t="s">
        <v>31</v>
      </c>
      <c r="L2435" s="472"/>
      <c r="M2435" s="528" t="str">
        <f t="shared" si="39"/>
        <v/>
      </c>
    </row>
    <row r="2436" spans="1:13">
      <c r="A2436" s="1010" t="s">
        <v>29</v>
      </c>
      <c r="B2436" s="472" t="s">
        <v>648</v>
      </c>
      <c r="C2436" s="472" t="s">
        <v>371</v>
      </c>
      <c r="D2436" s="472"/>
      <c r="E2436" s="1009" t="s">
        <v>3336</v>
      </c>
      <c r="F2436" s="1009"/>
      <c r="G2436" s="1009" t="s">
        <v>2838</v>
      </c>
      <c r="H2436" s="1009" t="s">
        <v>813</v>
      </c>
      <c r="I2436" s="1009"/>
      <c r="J2436" s="472"/>
      <c r="K2436" s="464" t="s">
        <v>31</v>
      </c>
      <c r="L2436" s="472"/>
      <c r="M2436" s="528" t="str">
        <f t="shared" si="39"/>
        <v/>
      </c>
    </row>
    <row r="2437" spans="1:13">
      <c r="A2437" s="1010" t="s">
        <v>29</v>
      </c>
      <c r="B2437" s="472" t="s">
        <v>648</v>
      </c>
      <c r="C2437" s="472" t="s">
        <v>371</v>
      </c>
      <c r="D2437" s="472"/>
      <c r="E2437" s="1009" t="s">
        <v>3337</v>
      </c>
      <c r="F2437" s="1009"/>
      <c r="G2437" s="1009" t="s">
        <v>2838</v>
      </c>
      <c r="H2437" s="1009" t="s">
        <v>813</v>
      </c>
      <c r="I2437" s="1009"/>
      <c r="J2437" s="472"/>
      <c r="K2437" s="464" t="s">
        <v>31</v>
      </c>
      <c r="L2437" s="472"/>
      <c r="M2437" s="528" t="str">
        <f t="shared" si="39"/>
        <v/>
      </c>
    </row>
    <row r="2438" spans="1:13">
      <c r="A2438" s="1011" t="s">
        <v>29</v>
      </c>
      <c r="B2438" s="470" t="s">
        <v>648</v>
      </c>
      <c r="C2438" s="470" t="s">
        <v>371</v>
      </c>
      <c r="D2438" s="470"/>
      <c r="E2438" s="471" t="s">
        <v>3338</v>
      </c>
      <c r="F2438" s="471"/>
      <c r="G2438" s="471" t="s">
        <v>2838</v>
      </c>
      <c r="H2438" s="471" t="s">
        <v>813</v>
      </c>
      <c r="I2438" s="471"/>
      <c r="J2438" s="470"/>
      <c r="K2438" s="468" t="s">
        <v>31</v>
      </c>
      <c r="L2438" s="470"/>
      <c r="M2438" s="528" t="str">
        <f t="shared" si="39"/>
        <v/>
      </c>
    </row>
    <row r="2439" spans="1:13" ht="24">
      <c r="A2439" s="1010" t="s">
        <v>637</v>
      </c>
      <c r="B2439" s="472" t="s">
        <v>810</v>
      </c>
      <c r="C2439" s="472" t="s">
        <v>352</v>
      </c>
      <c r="D2439" s="472" t="s">
        <v>939</v>
      </c>
      <c r="E2439" s="1009" t="s">
        <v>3339</v>
      </c>
      <c r="F2439" s="472" t="s">
        <v>352</v>
      </c>
      <c r="G2439" s="1009" t="s">
        <v>2838</v>
      </c>
      <c r="H2439" s="1009" t="s">
        <v>813</v>
      </c>
      <c r="I2439" s="1009" t="s">
        <v>3327</v>
      </c>
      <c r="J2439" s="1009"/>
      <c r="K2439" s="464" t="s">
        <v>31</v>
      </c>
      <c r="L2439" s="472" t="s">
        <v>814</v>
      </c>
      <c r="M2439" s="528" t="str">
        <f t="shared" si="39"/>
        <v/>
      </c>
    </row>
    <row r="2440" spans="1:13">
      <c r="A2440" s="1010" t="s">
        <v>29</v>
      </c>
      <c r="B2440" s="472" t="s">
        <v>648</v>
      </c>
      <c r="C2440" s="472" t="s">
        <v>352</v>
      </c>
      <c r="D2440" s="472"/>
      <c r="E2440" s="1009" t="s">
        <v>3340</v>
      </c>
      <c r="F2440" s="1009"/>
      <c r="G2440" s="1009" t="s">
        <v>2838</v>
      </c>
      <c r="H2440" s="1009" t="s">
        <v>813</v>
      </c>
      <c r="I2440" s="1009"/>
      <c r="J2440" s="472"/>
      <c r="K2440" s="464" t="s">
        <v>31</v>
      </c>
      <c r="L2440" s="472"/>
      <c r="M2440" s="528" t="str">
        <f t="shared" si="39"/>
        <v/>
      </c>
    </row>
    <row r="2441" spans="1:13">
      <c r="A2441" s="1010" t="s">
        <v>29</v>
      </c>
      <c r="B2441" s="472" t="s">
        <v>648</v>
      </c>
      <c r="C2441" s="472" t="s">
        <v>352</v>
      </c>
      <c r="D2441" s="472"/>
      <c r="E2441" s="1009" t="s">
        <v>3341</v>
      </c>
      <c r="F2441" s="1009"/>
      <c r="G2441" s="1009" t="s">
        <v>2838</v>
      </c>
      <c r="H2441" s="1009" t="s">
        <v>813</v>
      </c>
      <c r="I2441" s="1009"/>
      <c r="J2441" s="472"/>
      <c r="K2441" s="464" t="s">
        <v>31</v>
      </c>
      <c r="L2441" s="472"/>
      <c r="M2441" s="528" t="str">
        <f t="shared" si="39"/>
        <v/>
      </c>
    </row>
    <row r="2442" spans="1:13">
      <c r="A2442" s="1010" t="s">
        <v>29</v>
      </c>
      <c r="B2442" s="472" t="s">
        <v>648</v>
      </c>
      <c r="C2442" s="472" t="s">
        <v>352</v>
      </c>
      <c r="D2442" s="472"/>
      <c r="E2442" s="1009" t="s">
        <v>3342</v>
      </c>
      <c r="F2442" s="1009"/>
      <c r="G2442" s="1009" t="s">
        <v>2838</v>
      </c>
      <c r="H2442" s="1009" t="s">
        <v>813</v>
      </c>
      <c r="I2442" s="1009"/>
      <c r="J2442" s="472"/>
      <c r="K2442" s="464" t="s">
        <v>31</v>
      </c>
      <c r="L2442" s="472"/>
      <c r="M2442" s="528" t="str">
        <f t="shared" si="39"/>
        <v/>
      </c>
    </row>
    <row r="2443" spans="1:13">
      <c r="A2443" s="1010" t="s">
        <v>29</v>
      </c>
      <c r="B2443" s="472" t="s">
        <v>648</v>
      </c>
      <c r="C2443" s="472" t="s">
        <v>352</v>
      </c>
      <c r="D2443" s="472"/>
      <c r="E2443" s="1009" t="s">
        <v>3343</v>
      </c>
      <c r="F2443" s="1009"/>
      <c r="G2443" s="1009" t="s">
        <v>2838</v>
      </c>
      <c r="H2443" s="1009" t="s">
        <v>813</v>
      </c>
      <c r="I2443" s="1009"/>
      <c r="J2443" s="472"/>
      <c r="K2443" s="464" t="s">
        <v>31</v>
      </c>
      <c r="L2443" s="472"/>
      <c r="M2443" s="528" t="str">
        <f t="shared" si="39"/>
        <v/>
      </c>
    </row>
    <row r="2444" spans="1:13">
      <c r="A2444" s="1010" t="s">
        <v>29</v>
      </c>
      <c r="B2444" s="472" t="s">
        <v>648</v>
      </c>
      <c r="C2444" s="472" t="s">
        <v>352</v>
      </c>
      <c r="D2444" s="472"/>
      <c r="E2444" s="1009" t="s">
        <v>3344</v>
      </c>
      <c r="F2444" s="1009"/>
      <c r="G2444" s="1009" t="s">
        <v>2838</v>
      </c>
      <c r="H2444" s="1009" t="s">
        <v>813</v>
      </c>
      <c r="I2444" s="1009"/>
      <c r="J2444" s="472"/>
      <c r="K2444" s="464" t="s">
        <v>31</v>
      </c>
      <c r="L2444" s="472"/>
      <c r="M2444" s="528" t="str">
        <f t="shared" si="39"/>
        <v/>
      </c>
    </row>
    <row r="2445" spans="1:13">
      <c r="A2445" s="1010" t="s">
        <v>29</v>
      </c>
      <c r="B2445" s="472" t="s">
        <v>648</v>
      </c>
      <c r="C2445" s="472" t="s">
        <v>352</v>
      </c>
      <c r="D2445" s="472"/>
      <c r="E2445" s="1009" t="s">
        <v>3345</v>
      </c>
      <c r="F2445" s="1009"/>
      <c r="G2445" s="1009" t="s">
        <v>2838</v>
      </c>
      <c r="H2445" s="1009" t="s">
        <v>813</v>
      </c>
      <c r="I2445" s="1009"/>
      <c r="J2445" s="472"/>
      <c r="K2445" s="464" t="s">
        <v>31</v>
      </c>
      <c r="L2445" s="472"/>
      <c r="M2445" s="528" t="str">
        <f t="shared" si="39"/>
        <v/>
      </c>
    </row>
    <row r="2446" spans="1:13">
      <c r="A2446" s="1010" t="s">
        <v>29</v>
      </c>
      <c r="B2446" s="472" t="s">
        <v>648</v>
      </c>
      <c r="C2446" s="472" t="s">
        <v>352</v>
      </c>
      <c r="D2446" s="472"/>
      <c r="E2446" s="1009" t="s">
        <v>3346</v>
      </c>
      <c r="F2446" s="1009"/>
      <c r="G2446" s="1009" t="s">
        <v>2838</v>
      </c>
      <c r="H2446" s="1009" t="s">
        <v>813</v>
      </c>
      <c r="I2446" s="1009"/>
      <c r="J2446" s="472"/>
      <c r="K2446" s="464" t="s">
        <v>31</v>
      </c>
      <c r="L2446" s="472"/>
      <c r="M2446" s="528" t="str">
        <f t="shared" si="39"/>
        <v/>
      </c>
    </row>
    <row r="2447" spans="1:13">
      <c r="A2447" s="1010" t="s">
        <v>29</v>
      </c>
      <c r="B2447" s="472" t="s">
        <v>648</v>
      </c>
      <c r="C2447" s="472" t="s">
        <v>352</v>
      </c>
      <c r="D2447" s="472"/>
      <c r="E2447" s="1009" t="s">
        <v>3347</v>
      </c>
      <c r="F2447" s="1009"/>
      <c r="G2447" s="1009" t="s">
        <v>2838</v>
      </c>
      <c r="H2447" s="1009" t="s">
        <v>813</v>
      </c>
      <c r="I2447" s="1009"/>
      <c r="J2447" s="472"/>
      <c r="K2447" s="464" t="s">
        <v>31</v>
      </c>
      <c r="L2447" s="472"/>
      <c r="M2447" s="528" t="str">
        <f t="shared" si="39"/>
        <v/>
      </c>
    </row>
    <row r="2448" spans="1:13">
      <c r="A2448" s="1010" t="s">
        <v>29</v>
      </c>
      <c r="B2448" s="472" t="s">
        <v>648</v>
      </c>
      <c r="C2448" s="472" t="s">
        <v>352</v>
      </c>
      <c r="D2448" s="472"/>
      <c r="E2448" s="1009" t="s">
        <v>3348</v>
      </c>
      <c r="F2448" s="1009"/>
      <c r="G2448" s="1009" t="s">
        <v>2838</v>
      </c>
      <c r="H2448" s="1009" t="s">
        <v>813</v>
      </c>
      <c r="I2448" s="1009"/>
      <c r="J2448" s="472"/>
      <c r="K2448" s="464" t="s">
        <v>31</v>
      </c>
      <c r="L2448" s="472"/>
      <c r="M2448" s="528" t="str">
        <f t="shared" si="39"/>
        <v/>
      </c>
    </row>
    <row r="2449" spans="1:13">
      <c r="A2449" s="1010" t="s">
        <v>29</v>
      </c>
      <c r="B2449" s="472" t="s">
        <v>648</v>
      </c>
      <c r="C2449" s="472" t="s">
        <v>352</v>
      </c>
      <c r="D2449" s="472"/>
      <c r="E2449" s="1009" t="s">
        <v>3349</v>
      </c>
      <c r="F2449" s="1009"/>
      <c r="G2449" s="1009" t="s">
        <v>2838</v>
      </c>
      <c r="H2449" s="1009" t="s">
        <v>813</v>
      </c>
      <c r="I2449" s="1009"/>
      <c r="J2449" s="472"/>
      <c r="K2449" s="464" t="s">
        <v>31</v>
      </c>
      <c r="L2449" s="472"/>
      <c r="M2449" s="528" t="str">
        <f t="shared" si="39"/>
        <v/>
      </c>
    </row>
    <row r="2450" spans="1:13">
      <c r="A2450" s="1011" t="s">
        <v>29</v>
      </c>
      <c r="B2450" s="470" t="s">
        <v>648</v>
      </c>
      <c r="C2450" s="470" t="s">
        <v>352</v>
      </c>
      <c r="D2450" s="470"/>
      <c r="E2450" s="471" t="s">
        <v>3350</v>
      </c>
      <c r="F2450" s="471"/>
      <c r="G2450" s="471" t="s">
        <v>2838</v>
      </c>
      <c r="H2450" s="471" t="s">
        <v>813</v>
      </c>
      <c r="I2450" s="471"/>
      <c r="J2450" s="470"/>
      <c r="K2450" s="468" t="s">
        <v>31</v>
      </c>
      <c r="L2450" s="470"/>
      <c r="M2450" s="528" t="str">
        <f t="shared" si="39"/>
        <v/>
      </c>
    </row>
    <row r="2451" spans="1:13" ht="24">
      <c r="A2451" s="1010" t="s">
        <v>637</v>
      </c>
      <c r="B2451" s="472" t="s">
        <v>810</v>
      </c>
      <c r="C2451" s="472" t="s">
        <v>371</v>
      </c>
      <c r="D2451" s="472" t="s">
        <v>985</v>
      </c>
      <c r="E2451" s="1009" t="s">
        <v>3351</v>
      </c>
      <c r="F2451" s="472" t="s">
        <v>371</v>
      </c>
      <c r="G2451" s="1008" t="s">
        <v>2838</v>
      </c>
      <c r="H2451" s="1009" t="s">
        <v>813</v>
      </c>
      <c r="I2451" s="1009" t="s">
        <v>3327</v>
      </c>
      <c r="J2451" s="1009"/>
      <c r="K2451" s="464" t="s">
        <v>31</v>
      </c>
      <c r="L2451" s="472" t="s">
        <v>814</v>
      </c>
      <c r="M2451" s="528" t="str">
        <f t="shared" si="39"/>
        <v/>
      </c>
    </row>
    <row r="2452" spans="1:13">
      <c r="A2452" s="1010" t="s">
        <v>29</v>
      </c>
      <c r="B2452" s="472" t="s">
        <v>648</v>
      </c>
      <c r="C2452" s="472" t="s">
        <v>371</v>
      </c>
      <c r="D2452" s="472"/>
      <c r="E2452" s="1009" t="s">
        <v>3352</v>
      </c>
      <c r="F2452" s="1009"/>
      <c r="G2452" s="1009" t="s">
        <v>2838</v>
      </c>
      <c r="H2452" s="1009" t="s">
        <v>813</v>
      </c>
      <c r="I2452" s="1009"/>
      <c r="J2452" s="472"/>
      <c r="K2452" s="464" t="s">
        <v>31</v>
      </c>
      <c r="L2452" s="472"/>
      <c r="M2452" s="528" t="str">
        <f t="shared" si="39"/>
        <v/>
      </c>
    </row>
    <row r="2453" spans="1:13">
      <c r="A2453" s="1010" t="s">
        <v>29</v>
      </c>
      <c r="B2453" s="472" t="s">
        <v>648</v>
      </c>
      <c r="C2453" s="472" t="s">
        <v>371</v>
      </c>
      <c r="D2453" s="472"/>
      <c r="E2453" s="1009" t="s">
        <v>3353</v>
      </c>
      <c r="F2453" s="1009"/>
      <c r="G2453" s="1009" t="s">
        <v>2838</v>
      </c>
      <c r="H2453" s="1009" t="s">
        <v>813</v>
      </c>
      <c r="I2453" s="1009"/>
      <c r="J2453" s="472"/>
      <c r="K2453" s="464" t="s">
        <v>31</v>
      </c>
      <c r="L2453" s="472"/>
      <c r="M2453" s="528" t="str">
        <f t="shared" si="39"/>
        <v/>
      </c>
    </row>
    <row r="2454" spans="1:13">
      <c r="A2454" s="1010" t="s">
        <v>29</v>
      </c>
      <c r="B2454" s="472" t="s">
        <v>648</v>
      </c>
      <c r="C2454" s="472" t="s">
        <v>371</v>
      </c>
      <c r="D2454" s="472"/>
      <c r="E2454" s="1009" t="s">
        <v>3354</v>
      </c>
      <c r="F2454" s="1009"/>
      <c r="G2454" s="1009" t="s">
        <v>2838</v>
      </c>
      <c r="H2454" s="1009" t="s">
        <v>813</v>
      </c>
      <c r="I2454" s="1009"/>
      <c r="J2454" s="472"/>
      <c r="K2454" s="464" t="s">
        <v>31</v>
      </c>
      <c r="L2454" s="472"/>
      <c r="M2454" s="528" t="str">
        <f t="shared" si="39"/>
        <v/>
      </c>
    </row>
    <row r="2455" spans="1:13">
      <c r="A2455" s="1010" t="s">
        <v>29</v>
      </c>
      <c r="B2455" s="472" t="s">
        <v>648</v>
      </c>
      <c r="C2455" s="472" t="s">
        <v>371</v>
      </c>
      <c r="D2455" s="472"/>
      <c r="E2455" s="1009" t="s">
        <v>3355</v>
      </c>
      <c r="F2455" s="1009"/>
      <c r="G2455" s="1009" t="s">
        <v>2838</v>
      </c>
      <c r="H2455" s="1009" t="s">
        <v>813</v>
      </c>
      <c r="I2455" s="1009"/>
      <c r="J2455" s="472"/>
      <c r="K2455" s="464" t="s">
        <v>31</v>
      </c>
      <c r="L2455" s="472"/>
      <c r="M2455" s="528" t="str">
        <f t="shared" si="39"/>
        <v/>
      </c>
    </row>
    <row r="2456" spans="1:13">
      <c r="A2456" s="1010" t="s">
        <v>29</v>
      </c>
      <c r="B2456" s="472" t="s">
        <v>648</v>
      </c>
      <c r="C2456" s="472" t="s">
        <v>371</v>
      </c>
      <c r="D2456" s="472"/>
      <c r="E2456" s="1009" t="s">
        <v>3356</v>
      </c>
      <c r="F2456" s="1009"/>
      <c r="G2456" s="1009" t="s">
        <v>2838</v>
      </c>
      <c r="H2456" s="1009" t="s">
        <v>813</v>
      </c>
      <c r="I2456" s="1009"/>
      <c r="J2456" s="472"/>
      <c r="K2456" s="464" t="s">
        <v>31</v>
      </c>
      <c r="L2456" s="472"/>
      <c r="M2456" s="528" t="str">
        <f t="shared" si="39"/>
        <v/>
      </c>
    </row>
    <row r="2457" spans="1:13">
      <c r="A2457" s="1010" t="s">
        <v>29</v>
      </c>
      <c r="B2457" s="472" t="s">
        <v>648</v>
      </c>
      <c r="C2457" s="472" t="s">
        <v>371</v>
      </c>
      <c r="D2457" s="472"/>
      <c r="E2457" s="1009" t="s">
        <v>3357</v>
      </c>
      <c r="F2457" s="1009"/>
      <c r="G2457" s="1009" t="s">
        <v>2838</v>
      </c>
      <c r="H2457" s="1009" t="s">
        <v>813</v>
      </c>
      <c r="I2457" s="1009"/>
      <c r="J2457" s="472"/>
      <c r="K2457" s="464" t="s">
        <v>31</v>
      </c>
      <c r="L2457" s="472"/>
      <c r="M2457" s="528" t="str">
        <f t="shared" si="39"/>
        <v/>
      </c>
    </row>
    <row r="2458" spans="1:13">
      <c r="A2458" s="1010" t="s">
        <v>29</v>
      </c>
      <c r="B2458" s="472" t="s">
        <v>648</v>
      </c>
      <c r="C2458" s="472" t="s">
        <v>371</v>
      </c>
      <c r="D2458" s="472"/>
      <c r="E2458" s="1009" t="s">
        <v>3358</v>
      </c>
      <c r="F2458" s="1009"/>
      <c r="G2458" s="1009" t="s">
        <v>2838</v>
      </c>
      <c r="H2458" s="1009" t="s">
        <v>813</v>
      </c>
      <c r="I2458" s="1009"/>
      <c r="J2458" s="472"/>
      <c r="K2458" s="464" t="s">
        <v>31</v>
      </c>
      <c r="L2458" s="472"/>
      <c r="M2458" s="528" t="str">
        <f t="shared" si="39"/>
        <v/>
      </c>
    </row>
    <row r="2459" spans="1:13">
      <c r="A2459" s="1010" t="s">
        <v>29</v>
      </c>
      <c r="B2459" s="472" t="s">
        <v>648</v>
      </c>
      <c r="C2459" s="472" t="s">
        <v>371</v>
      </c>
      <c r="D2459" s="472"/>
      <c r="E2459" s="1009" t="s">
        <v>3359</v>
      </c>
      <c r="F2459" s="1009"/>
      <c r="G2459" s="1009" t="s">
        <v>2838</v>
      </c>
      <c r="H2459" s="1009" t="s">
        <v>813</v>
      </c>
      <c r="I2459" s="1009"/>
      <c r="J2459" s="472"/>
      <c r="K2459" s="464" t="s">
        <v>31</v>
      </c>
      <c r="L2459" s="472"/>
      <c r="M2459" s="528" t="str">
        <f t="shared" si="39"/>
        <v/>
      </c>
    </row>
    <row r="2460" spans="1:13">
      <c r="A2460" s="1010" t="s">
        <v>29</v>
      </c>
      <c r="B2460" s="472" t="s">
        <v>648</v>
      </c>
      <c r="C2460" s="472" t="s">
        <v>371</v>
      </c>
      <c r="D2460" s="472"/>
      <c r="E2460" s="1009" t="s">
        <v>3360</v>
      </c>
      <c r="F2460" s="1009"/>
      <c r="G2460" s="1009" t="s">
        <v>2838</v>
      </c>
      <c r="H2460" s="1009" t="s">
        <v>813</v>
      </c>
      <c r="I2460" s="1009"/>
      <c r="J2460" s="472"/>
      <c r="K2460" s="464" t="s">
        <v>31</v>
      </c>
      <c r="L2460" s="472"/>
      <c r="M2460" s="528" t="str">
        <f t="shared" si="39"/>
        <v/>
      </c>
    </row>
    <row r="2461" spans="1:13">
      <c r="A2461" s="1010" t="s">
        <v>29</v>
      </c>
      <c r="B2461" s="472" t="s">
        <v>648</v>
      </c>
      <c r="C2461" s="472" t="s">
        <v>371</v>
      </c>
      <c r="D2461" s="472"/>
      <c r="E2461" s="1009" t="s">
        <v>3361</v>
      </c>
      <c r="F2461" s="1009"/>
      <c r="G2461" s="1009" t="s">
        <v>2838</v>
      </c>
      <c r="H2461" s="1009" t="s">
        <v>813</v>
      </c>
      <c r="I2461" s="1009"/>
      <c r="J2461" s="472"/>
      <c r="K2461" s="464" t="s">
        <v>31</v>
      </c>
      <c r="L2461" s="472"/>
      <c r="M2461" s="528" t="str">
        <f t="shared" ref="M2461:M2571" si="40">IF(RIGHT(TEXT(E2461,""),4)="ACT1","Remove","")</f>
        <v/>
      </c>
    </row>
    <row r="2462" spans="1:13">
      <c r="A2462" s="1011" t="s">
        <v>29</v>
      </c>
      <c r="B2462" s="470" t="s">
        <v>648</v>
      </c>
      <c r="C2462" s="470" t="s">
        <v>371</v>
      </c>
      <c r="D2462" s="470"/>
      <c r="E2462" s="471" t="s">
        <v>3362</v>
      </c>
      <c r="F2462" s="471"/>
      <c r="G2462" s="471" t="s">
        <v>2838</v>
      </c>
      <c r="H2462" s="471" t="s">
        <v>813</v>
      </c>
      <c r="I2462" s="471"/>
      <c r="J2462" s="470"/>
      <c r="K2462" s="468" t="s">
        <v>31</v>
      </c>
      <c r="L2462" s="470"/>
      <c r="M2462" s="528" t="str">
        <f t="shared" si="40"/>
        <v/>
      </c>
    </row>
    <row r="2463" spans="1:13" ht="24">
      <c r="A2463" s="1010" t="s">
        <v>637</v>
      </c>
      <c r="B2463" s="472" t="s">
        <v>810</v>
      </c>
      <c r="C2463" s="472" t="s">
        <v>352</v>
      </c>
      <c r="D2463" s="472" t="s">
        <v>3363</v>
      </c>
      <c r="E2463" s="1009" t="s">
        <v>3364</v>
      </c>
      <c r="F2463" s="472" t="s">
        <v>352</v>
      </c>
      <c r="G2463" s="1008" t="s">
        <v>2838</v>
      </c>
      <c r="H2463" s="1009" t="s">
        <v>813</v>
      </c>
      <c r="I2463" s="1009" t="s">
        <v>3327</v>
      </c>
      <c r="J2463" s="472"/>
      <c r="K2463" s="464" t="s">
        <v>31</v>
      </c>
      <c r="L2463" s="472" t="s">
        <v>814</v>
      </c>
      <c r="M2463" s="528" t="str">
        <f t="shared" si="40"/>
        <v/>
      </c>
    </row>
    <row r="2464" spans="1:13">
      <c r="A2464" s="1010" t="s">
        <v>29</v>
      </c>
      <c r="B2464" s="472" t="s">
        <v>648</v>
      </c>
      <c r="C2464" s="472" t="s">
        <v>352</v>
      </c>
      <c r="D2464" s="472"/>
      <c r="E2464" s="1009" t="s">
        <v>3365</v>
      </c>
      <c r="F2464" s="1009"/>
      <c r="G2464" s="1009" t="s">
        <v>2838</v>
      </c>
      <c r="H2464" s="1009" t="s">
        <v>813</v>
      </c>
      <c r="I2464" s="1009"/>
      <c r="J2464" s="472"/>
      <c r="K2464" s="464" t="s">
        <v>31</v>
      </c>
      <c r="L2464" s="472"/>
      <c r="M2464" s="528" t="str">
        <f t="shared" si="40"/>
        <v/>
      </c>
    </row>
    <row r="2465" spans="1:13">
      <c r="A2465" s="1010" t="s">
        <v>29</v>
      </c>
      <c r="B2465" s="472" t="s">
        <v>648</v>
      </c>
      <c r="C2465" s="472" t="s">
        <v>352</v>
      </c>
      <c r="D2465" s="472"/>
      <c r="E2465" s="1009" t="s">
        <v>3366</v>
      </c>
      <c r="F2465" s="1009"/>
      <c r="G2465" s="1009" t="s">
        <v>2838</v>
      </c>
      <c r="H2465" s="1009" t="s">
        <v>813</v>
      </c>
      <c r="I2465" s="1009"/>
      <c r="J2465" s="472"/>
      <c r="K2465" s="464" t="s">
        <v>31</v>
      </c>
      <c r="L2465" s="472"/>
      <c r="M2465" s="528" t="str">
        <f t="shared" si="40"/>
        <v/>
      </c>
    </row>
    <row r="2466" spans="1:13">
      <c r="A2466" s="1010" t="s">
        <v>29</v>
      </c>
      <c r="B2466" s="472" t="s">
        <v>648</v>
      </c>
      <c r="C2466" s="472" t="s">
        <v>352</v>
      </c>
      <c r="D2466" s="472"/>
      <c r="E2466" s="1009" t="s">
        <v>3367</v>
      </c>
      <c r="F2466" s="1009"/>
      <c r="G2466" s="1009" t="s">
        <v>2838</v>
      </c>
      <c r="H2466" s="1009" t="s">
        <v>813</v>
      </c>
      <c r="I2466" s="1009"/>
      <c r="J2466" s="472"/>
      <c r="K2466" s="464" t="s">
        <v>31</v>
      </c>
      <c r="L2466" s="472"/>
      <c r="M2466" s="528" t="str">
        <f t="shared" si="40"/>
        <v/>
      </c>
    </row>
    <row r="2467" spans="1:13">
      <c r="A2467" s="1010" t="s">
        <v>29</v>
      </c>
      <c r="B2467" s="472" t="s">
        <v>648</v>
      </c>
      <c r="C2467" s="472" t="s">
        <v>352</v>
      </c>
      <c r="D2467" s="472"/>
      <c r="E2467" s="1009" t="s">
        <v>3368</v>
      </c>
      <c r="F2467" s="1009"/>
      <c r="G2467" s="1009" t="s">
        <v>2838</v>
      </c>
      <c r="H2467" s="1009" t="s">
        <v>813</v>
      </c>
      <c r="I2467" s="1009"/>
      <c r="J2467" s="472"/>
      <c r="K2467" s="464" t="s">
        <v>31</v>
      </c>
      <c r="L2467" s="472"/>
      <c r="M2467" s="528" t="str">
        <f t="shared" si="40"/>
        <v/>
      </c>
    </row>
    <row r="2468" spans="1:13">
      <c r="A2468" s="1010" t="s">
        <v>29</v>
      </c>
      <c r="B2468" s="472" t="s">
        <v>648</v>
      </c>
      <c r="C2468" s="472" t="s">
        <v>352</v>
      </c>
      <c r="D2468" s="472"/>
      <c r="E2468" s="1009" t="s">
        <v>3369</v>
      </c>
      <c r="F2468" s="1009"/>
      <c r="G2468" s="1009" t="s">
        <v>2838</v>
      </c>
      <c r="H2468" s="1009" t="s">
        <v>813</v>
      </c>
      <c r="I2468" s="1009"/>
      <c r="J2468" s="472"/>
      <c r="K2468" s="464" t="s">
        <v>31</v>
      </c>
      <c r="L2468" s="472"/>
      <c r="M2468" s="528" t="str">
        <f t="shared" si="40"/>
        <v/>
      </c>
    </row>
    <row r="2469" spans="1:13">
      <c r="A2469" s="1010" t="s">
        <v>29</v>
      </c>
      <c r="B2469" s="472" t="s">
        <v>648</v>
      </c>
      <c r="C2469" s="472" t="s">
        <v>352</v>
      </c>
      <c r="D2469" s="472"/>
      <c r="E2469" s="1009" t="s">
        <v>3370</v>
      </c>
      <c r="F2469" s="1009"/>
      <c r="G2469" s="1009" t="s">
        <v>2838</v>
      </c>
      <c r="H2469" s="1009" t="s">
        <v>813</v>
      </c>
      <c r="I2469" s="1009"/>
      <c r="J2469" s="472"/>
      <c r="K2469" s="464" t="s">
        <v>31</v>
      </c>
      <c r="L2469" s="472"/>
      <c r="M2469" s="528" t="str">
        <f t="shared" si="40"/>
        <v/>
      </c>
    </row>
    <row r="2470" spans="1:13">
      <c r="A2470" s="1010" t="s">
        <v>29</v>
      </c>
      <c r="B2470" s="472" t="s">
        <v>648</v>
      </c>
      <c r="C2470" s="472" t="s">
        <v>352</v>
      </c>
      <c r="D2470" s="472"/>
      <c r="E2470" s="1009" t="s">
        <v>3371</v>
      </c>
      <c r="F2470" s="1009"/>
      <c r="G2470" s="1009" t="s">
        <v>2838</v>
      </c>
      <c r="H2470" s="1009" t="s">
        <v>813</v>
      </c>
      <c r="I2470" s="1009"/>
      <c r="J2470" s="472"/>
      <c r="K2470" s="464" t="s">
        <v>31</v>
      </c>
      <c r="L2470" s="472"/>
      <c r="M2470" s="528" t="str">
        <f t="shared" si="40"/>
        <v/>
      </c>
    </row>
    <row r="2471" spans="1:13">
      <c r="A2471" s="1010" t="s">
        <v>29</v>
      </c>
      <c r="B2471" s="472" t="s">
        <v>648</v>
      </c>
      <c r="C2471" s="472" t="s">
        <v>352</v>
      </c>
      <c r="D2471" s="472"/>
      <c r="E2471" s="1009" t="s">
        <v>3372</v>
      </c>
      <c r="F2471" s="1009"/>
      <c r="G2471" s="1009" t="s">
        <v>2838</v>
      </c>
      <c r="H2471" s="1009" t="s">
        <v>813</v>
      </c>
      <c r="I2471" s="1009"/>
      <c r="J2471" s="472"/>
      <c r="K2471" s="464" t="s">
        <v>31</v>
      </c>
      <c r="L2471" s="472"/>
      <c r="M2471" s="528" t="str">
        <f t="shared" si="40"/>
        <v/>
      </c>
    </row>
    <row r="2472" spans="1:13">
      <c r="A2472" s="1010" t="s">
        <v>29</v>
      </c>
      <c r="B2472" s="472" t="s">
        <v>648</v>
      </c>
      <c r="C2472" s="472" t="s">
        <v>352</v>
      </c>
      <c r="D2472" s="472"/>
      <c r="E2472" s="1009" t="s">
        <v>3373</v>
      </c>
      <c r="F2472" s="1009"/>
      <c r="G2472" s="1009" t="s">
        <v>2838</v>
      </c>
      <c r="H2472" s="1009" t="s">
        <v>813</v>
      </c>
      <c r="I2472" s="1009"/>
      <c r="J2472" s="472"/>
      <c r="K2472" s="464" t="s">
        <v>31</v>
      </c>
      <c r="L2472" s="472"/>
      <c r="M2472" s="528" t="str">
        <f t="shared" si="40"/>
        <v/>
      </c>
    </row>
    <row r="2473" spans="1:13">
      <c r="A2473" s="1010" t="s">
        <v>29</v>
      </c>
      <c r="B2473" s="472" t="s">
        <v>648</v>
      </c>
      <c r="C2473" s="472" t="s">
        <v>352</v>
      </c>
      <c r="D2473" s="472"/>
      <c r="E2473" s="1009" t="s">
        <v>3374</v>
      </c>
      <c r="F2473" s="1009"/>
      <c r="G2473" s="1009" t="s">
        <v>2838</v>
      </c>
      <c r="H2473" s="1009" t="s">
        <v>813</v>
      </c>
      <c r="I2473" s="1009"/>
      <c r="J2473" s="472"/>
      <c r="K2473" s="464" t="s">
        <v>31</v>
      </c>
      <c r="L2473" s="472"/>
      <c r="M2473" s="528" t="str">
        <f t="shared" si="40"/>
        <v/>
      </c>
    </row>
    <row r="2474" spans="1:13">
      <c r="A2474" s="1011" t="s">
        <v>29</v>
      </c>
      <c r="B2474" s="470" t="s">
        <v>648</v>
      </c>
      <c r="C2474" s="470" t="s">
        <v>352</v>
      </c>
      <c r="D2474" s="470"/>
      <c r="E2474" s="471" t="s">
        <v>3375</v>
      </c>
      <c r="F2474" s="471"/>
      <c r="G2474" s="471" t="s">
        <v>2838</v>
      </c>
      <c r="H2474" s="471" t="s">
        <v>813</v>
      </c>
      <c r="I2474" s="471"/>
      <c r="J2474" s="470"/>
      <c r="K2474" s="468" t="s">
        <v>31</v>
      </c>
      <c r="L2474" s="470"/>
      <c r="M2474" s="528" t="str">
        <f t="shared" si="40"/>
        <v/>
      </c>
    </row>
    <row r="2475" spans="1:13" s="864" customFormat="1">
      <c r="A2475" s="863" t="s">
        <v>637</v>
      </c>
      <c r="B2475" s="863" t="s">
        <v>638</v>
      </c>
      <c r="C2475" s="860" t="s">
        <v>9901</v>
      </c>
      <c r="E2475" s="863" t="s">
        <v>10159</v>
      </c>
      <c r="F2475" s="863" t="s">
        <v>10483</v>
      </c>
      <c r="G2475" s="863" t="s">
        <v>2838</v>
      </c>
      <c r="H2475" s="863" t="s">
        <v>10484</v>
      </c>
      <c r="I2475" s="863" t="s">
        <v>2867</v>
      </c>
      <c r="K2475" s="863" t="s">
        <v>31</v>
      </c>
      <c r="L2475" s="863" t="s">
        <v>646</v>
      </c>
      <c r="M2475" s="863" t="s">
        <v>10434</v>
      </c>
    </row>
    <row r="2476" spans="1:13" s="858" customFormat="1">
      <c r="A2476" s="851" t="s">
        <v>647</v>
      </c>
      <c r="B2476" s="851" t="s">
        <v>648</v>
      </c>
      <c r="C2476" s="851" t="s">
        <v>9901</v>
      </c>
      <c r="D2476" s="851"/>
      <c r="E2476" s="851" t="s">
        <v>10170</v>
      </c>
      <c r="F2476" s="851"/>
      <c r="G2476" s="851" t="s">
        <v>2838</v>
      </c>
      <c r="H2476" s="851" t="s">
        <v>10484</v>
      </c>
      <c r="I2476" s="851" t="s">
        <v>2867</v>
      </c>
      <c r="J2476" s="851"/>
      <c r="K2476" s="851" t="s">
        <v>31</v>
      </c>
      <c r="L2476" s="851" t="s">
        <v>646</v>
      </c>
      <c r="M2476" s="851" t="s">
        <v>10434</v>
      </c>
    </row>
    <row r="2477" spans="1:13" s="858" customFormat="1">
      <c r="A2477" s="851" t="s">
        <v>647</v>
      </c>
      <c r="B2477" s="851" t="s">
        <v>648</v>
      </c>
      <c r="C2477" s="851" t="s">
        <v>9901</v>
      </c>
      <c r="D2477" s="851"/>
      <c r="E2477" s="851" t="s">
        <v>10160</v>
      </c>
      <c r="F2477" s="851"/>
      <c r="G2477" s="851" t="s">
        <v>2838</v>
      </c>
      <c r="H2477" s="851" t="s">
        <v>10484</v>
      </c>
      <c r="I2477" s="851" t="s">
        <v>2867</v>
      </c>
      <c r="J2477" s="851"/>
      <c r="K2477" s="851" t="s">
        <v>31</v>
      </c>
      <c r="L2477" s="851" t="s">
        <v>646</v>
      </c>
      <c r="M2477" s="851" t="s">
        <v>10434</v>
      </c>
    </row>
    <row r="2478" spans="1:13" s="858" customFormat="1">
      <c r="A2478" s="851" t="s">
        <v>647</v>
      </c>
      <c r="B2478" s="851" t="s">
        <v>648</v>
      </c>
      <c r="C2478" s="851" t="s">
        <v>9901</v>
      </c>
      <c r="D2478" s="851"/>
      <c r="E2478" s="851" t="s">
        <v>10161</v>
      </c>
      <c r="F2478" s="851"/>
      <c r="G2478" s="851" t="s">
        <v>2838</v>
      </c>
      <c r="H2478" s="851" t="s">
        <v>10484</v>
      </c>
      <c r="I2478" s="851" t="s">
        <v>2867</v>
      </c>
      <c r="J2478" s="851"/>
      <c r="K2478" s="851" t="s">
        <v>31</v>
      </c>
      <c r="L2478" s="851" t="s">
        <v>646</v>
      </c>
      <c r="M2478" s="851" t="s">
        <v>10434</v>
      </c>
    </row>
    <row r="2479" spans="1:13" s="858" customFormat="1">
      <c r="A2479" s="851" t="s">
        <v>647</v>
      </c>
      <c r="B2479" s="851" t="s">
        <v>648</v>
      </c>
      <c r="C2479" s="851" t="s">
        <v>9901</v>
      </c>
      <c r="D2479" s="851"/>
      <c r="E2479" s="851" t="s">
        <v>10162</v>
      </c>
      <c r="F2479" s="851"/>
      <c r="G2479" s="851" t="s">
        <v>2838</v>
      </c>
      <c r="H2479" s="851" t="s">
        <v>10484</v>
      </c>
      <c r="I2479" s="851" t="s">
        <v>2867</v>
      </c>
      <c r="J2479" s="851"/>
      <c r="K2479" s="851" t="s">
        <v>31</v>
      </c>
      <c r="L2479" s="851" t="s">
        <v>646</v>
      </c>
      <c r="M2479" s="851" t="s">
        <v>10434</v>
      </c>
    </row>
    <row r="2480" spans="1:13" s="858" customFormat="1">
      <c r="A2480" s="851" t="s">
        <v>647</v>
      </c>
      <c r="B2480" s="851" t="s">
        <v>648</v>
      </c>
      <c r="C2480" s="851" t="s">
        <v>9901</v>
      </c>
      <c r="D2480" s="851"/>
      <c r="E2480" s="851" t="s">
        <v>10163</v>
      </c>
      <c r="F2480" s="851"/>
      <c r="G2480" s="851" t="s">
        <v>2838</v>
      </c>
      <c r="H2480" s="851" t="s">
        <v>10484</v>
      </c>
      <c r="I2480" s="851" t="s">
        <v>2867</v>
      </c>
      <c r="J2480" s="851"/>
      <c r="K2480" s="851" t="s">
        <v>31</v>
      </c>
      <c r="L2480" s="851" t="s">
        <v>646</v>
      </c>
      <c r="M2480" s="851" t="s">
        <v>10434</v>
      </c>
    </row>
    <row r="2481" spans="1:13" s="858" customFormat="1">
      <c r="A2481" s="851" t="s">
        <v>647</v>
      </c>
      <c r="B2481" s="851" t="s">
        <v>648</v>
      </c>
      <c r="C2481" s="851" t="s">
        <v>9901</v>
      </c>
      <c r="D2481" s="851"/>
      <c r="E2481" s="851" t="s">
        <v>10164</v>
      </c>
      <c r="F2481" s="851"/>
      <c r="G2481" s="851" t="s">
        <v>2838</v>
      </c>
      <c r="H2481" s="851" t="s">
        <v>10484</v>
      </c>
      <c r="I2481" s="851" t="s">
        <v>2867</v>
      </c>
      <c r="J2481" s="851"/>
      <c r="K2481" s="851" t="s">
        <v>31</v>
      </c>
      <c r="L2481" s="851" t="s">
        <v>646</v>
      </c>
      <c r="M2481" s="851" t="s">
        <v>10434</v>
      </c>
    </row>
    <row r="2482" spans="1:13" s="858" customFormat="1">
      <c r="A2482" s="851" t="s">
        <v>647</v>
      </c>
      <c r="B2482" s="851" t="s">
        <v>648</v>
      </c>
      <c r="C2482" s="851" t="s">
        <v>9901</v>
      </c>
      <c r="D2482" s="851"/>
      <c r="E2482" s="851" t="s">
        <v>10165</v>
      </c>
      <c r="F2482" s="851"/>
      <c r="G2482" s="851" t="s">
        <v>2838</v>
      </c>
      <c r="H2482" s="851" t="s">
        <v>10484</v>
      </c>
      <c r="I2482" s="851" t="s">
        <v>2867</v>
      </c>
      <c r="J2482" s="851"/>
      <c r="K2482" s="851" t="s">
        <v>31</v>
      </c>
      <c r="L2482" s="851" t="s">
        <v>646</v>
      </c>
      <c r="M2482" s="851" t="s">
        <v>10434</v>
      </c>
    </row>
    <row r="2483" spans="1:13" s="858" customFormat="1">
      <c r="A2483" s="851" t="s">
        <v>647</v>
      </c>
      <c r="B2483" s="851" t="s">
        <v>648</v>
      </c>
      <c r="C2483" s="851" t="s">
        <v>9901</v>
      </c>
      <c r="D2483" s="851"/>
      <c r="E2483" s="851" t="s">
        <v>10166</v>
      </c>
      <c r="F2483" s="851"/>
      <c r="G2483" s="851" t="s">
        <v>2838</v>
      </c>
      <c r="H2483" s="851" t="s">
        <v>10484</v>
      </c>
      <c r="I2483" s="851" t="s">
        <v>2867</v>
      </c>
      <c r="J2483" s="851"/>
      <c r="K2483" s="851" t="s">
        <v>31</v>
      </c>
      <c r="L2483" s="851" t="s">
        <v>646</v>
      </c>
      <c r="M2483" s="851" t="s">
        <v>10434</v>
      </c>
    </row>
    <row r="2484" spans="1:13" s="858" customFormat="1">
      <c r="A2484" s="851" t="s">
        <v>647</v>
      </c>
      <c r="B2484" s="851" t="s">
        <v>648</v>
      </c>
      <c r="C2484" s="851" t="s">
        <v>9901</v>
      </c>
      <c r="D2484" s="851"/>
      <c r="E2484" s="851" t="s">
        <v>10167</v>
      </c>
      <c r="F2484" s="851"/>
      <c r="G2484" s="851" t="s">
        <v>2838</v>
      </c>
      <c r="H2484" s="851" t="s">
        <v>10484</v>
      </c>
      <c r="I2484" s="851" t="s">
        <v>2867</v>
      </c>
      <c r="J2484" s="851"/>
      <c r="K2484" s="851" t="s">
        <v>31</v>
      </c>
      <c r="L2484" s="851" t="s">
        <v>646</v>
      </c>
      <c r="M2484" s="851" t="s">
        <v>10434</v>
      </c>
    </row>
    <row r="2485" spans="1:13" s="858" customFormat="1">
      <c r="A2485" s="851" t="s">
        <v>647</v>
      </c>
      <c r="B2485" s="851" t="s">
        <v>648</v>
      </c>
      <c r="C2485" s="851" t="s">
        <v>9901</v>
      </c>
      <c r="D2485" s="851"/>
      <c r="E2485" s="851" t="s">
        <v>10168</v>
      </c>
      <c r="F2485" s="851"/>
      <c r="G2485" s="851" t="s">
        <v>2838</v>
      </c>
      <c r="H2485" s="851" t="s">
        <v>10484</v>
      </c>
      <c r="I2485" s="851" t="s">
        <v>2867</v>
      </c>
      <c r="J2485" s="851"/>
      <c r="K2485" s="851" t="s">
        <v>31</v>
      </c>
      <c r="L2485" s="851" t="s">
        <v>646</v>
      </c>
      <c r="M2485" s="851" t="s">
        <v>10434</v>
      </c>
    </row>
    <row r="2486" spans="1:13" s="858" customFormat="1">
      <c r="A2486" s="851" t="s">
        <v>647</v>
      </c>
      <c r="B2486" s="851" t="s">
        <v>648</v>
      </c>
      <c r="C2486" s="851" t="s">
        <v>9901</v>
      </c>
      <c r="D2486" s="851"/>
      <c r="E2486" s="851" t="s">
        <v>10169</v>
      </c>
      <c r="F2486" s="851"/>
      <c r="G2486" s="851" t="s">
        <v>2838</v>
      </c>
      <c r="H2486" s="851" t="s">
        <v>10484</v>
      </c>
      <c r="I2486" s="851" t="s">
        <v>2867</v>
      </c>
      <c r="J2486" s="851"/>
      <c r="K2486" s="851" t="s">
        <v>31</v>
      </c>
      <c r="L2486" s="851" t="s">
        <v>646</v>
      </c>
      <c r="M2486" s="851" t="s">
        <v>10434</v>
      </c>
    </row>
    <row r="2487" spans="1:13" s="864" customFormat="1">
      <c r="A2487" s="863" t="s">
        <v>637</v>
      </c>
      <c r="B2487" s="863" t="s">
        <v>638</v>
      </c>
      <c r="C2487" s="860" t="s">
        <v>10374</v>
      </c>
      <c r="E2487" s="863" t="s">
        <v>10375</v>
      </c>
      <c r="F2487" s="863" t="s">
        <v>10365</v>
      </c>
      <c r="G2487" s="863" t="s">
        <v>2838</v>
      </c>
      <c r="H2487" s="863" t="s">
        <v>10485</v>
      </c>
      <c r="I2487" s="863" t="s">
        <v>2867</v>
      </c>
      <c r="K2487" s="863" t="s">
        <v>31</v>
      </c>
      <c r="L2487" s="863" t="s">
        <v>646</v>
      </c>
      <c r="M2487" s="863" t="s">
        <v>10434</v>
      </c>
    </row>
    <row r="2488" spans="1:13" s="858" customFormat="1">
      <c r="A2488" s="851" t="s">
        <v>647</v>
      </c>
      <c r="B2488" s="851" t="s">
        <v>648</v>
      </c>
      <c r="C2488" s="851" t="s">
        <v>10374</v>
      </c>
      <c r="D2488" s="851"/>
      <c r="E2488" s="851" t="s">
        <v>10376</v>
      </c>
      <c r="F2488" s="851"/>
      <c r="G2488" s="851" t="s">
        <v>2838</v>
      </c>
      <c r="H2488" s="851" t="s">
        <v>10485</v>
      </c>
      <c r="I2488" s="851" t="s">
        <v>2867</v>
      </c>
      <c r="J2488" s="851"/>
      <c r="K2488" s="851" t="s">
        <v>31</v>
      </c>
      <c r="L2488" s="851" t="s">
        <v>646</v>
      </c>
      <c r="M2488" s="851" t="s">
        <v>10434</v>
      </c>
    </row>
    <row r="2489" spans="1:13" s="858" customFormat="1">
      <c r="A2489" s="851" t="s">
        <v>647</v>
      </c>
      <c r="B2489" s="851" t="s">
        <v>648</v>
      </c>
      <c r="C2489" s="851" t="s">
        <v>10374</v>
      </c>
      <c r="D2489" s="851"/>
      <c r="E2489" s="851" t="s">
        <v>10377</v>
      </c>
      <c r="F2489" s="851"/>
      <c r="G2489" s="851" t="s">
        <v>2838</v>
      </c>
      <c r="H2489" s="851" t="s">
        <v>10485</v>
      </c>
      <c r="I2489" s="851" t="s">
        <v>2867</v>
      </c>
      <c r="J2489" s="851"/>
      <c r="K2489" s="851" t="s">
        <v>31</v>
      </c>
      <c r="L2489" s="851" t="s">
        <v>646</v>
      </c>
      <c r="M2489" s="851" t="s">
        <v>10434</v>
      </c>
    </row>
    <row r="2490" spans="1:13" s="858" customFormat="1">
      <c r="A2490" s="851" t="s">
        <v>647</v>
      </c>
      <c r="B2490" s="851" t="s">
        <v>648</v>
      </c>
      <c r="C2490" s="851" t="s">
        <v>10374</v>
      </c>
      <c r="D2490" s="851"/>
      <c r="E2490" s="851" t="s">
        <v>10378</v>
      </c>
      <c r="F2490" s="851"/>
      <c r="G2490" s="851" t="s">
        <v>2838</v>
      </c>
      <c r="H2490" s="851" t="s">
        <v>10485</v>
      </c>
      <c r="I2490" s="851" t="s">
        <v>2867</v>
      </c>
      <c r="J2490" s="851"/>
      <c r="K2490" s="851" t="s">
        <v>31</v>
      </c>
      <c r="L2490" s="851" t="s">
        <v>646</v>
      </c>
      <c r="M2490" s="851" t="s">
        <v>10434</v>
      </c>
    </row>
    <row r="2491" spans="1:13" s="858" customFormat="1">
      <c r="A2491" s="851" t="s">
        <v>647</v>
      </c>
      <c r="B2491" s="851" t="s">
        <v>648</v>
      </c>
      <c r="C2491" s="851" t="s">
        <v>10374</v>
      </c>
      <c r="D2491" s="851"/>
      <c r="E2491" s="851" t="s">
        <v>10379</v>
      </c>
      <c r="F2491" s="851"/>
      <c r="G2491" s="851" t="s">
        <v>2838</v>
      </c>
      <c r="H2491" s="851" t="s">
        <v>10485</v>
      </c>
      <c r="I2491" s="851" t="s">
        <v>2867</v>
      </c>
      <c r="J2491" s="851"/>
      <c r="K2491" s="851" t="s">
        <v>31</v>
      </c>
      <c r="L2491" s="851" t="s">
        <v>646</v>
      </c>
      <c r="M2491" s="851" t="s">
        <v>10434</v>
      </c>
    </row>
    <row r="2492" spans="1:13" s="858" customFormat="1">
      <c r="A2492" s="851" t="s">
        <v>647</v>
      </c>
      <c r="B2492" s="851" t="s">
        <v>648</v>
      </c>
      <c r="C2492" s="851" t="s">
        <v>10374</v>
      </c>
      <c r="D2492" s="851"/>
      <c r="E2492" s="851" t="s">
        <v>10380</v>
      </c>
      <c r="F2492" s="851"/>
      <c r="G2492" s="851" t="s">
        <v>2838</v>
      </c>
      <c r="H2492" s="851" t="s">
        <v>10485</v>
      </c>
      <c r="I2492" s="851" t="s">
        <v>2867</v>
      </c>
      <c r="J2492" s="851"/>
      <c r="K2492" s="851" t="s">
        <v>31</v>
      </c>
      <c r="L2492" s="851" t="s">
        <v>646</v>
      </c>
      <c r="M2492" s="851" t="s">
        <v>10434</v>
      </c>
    </row>
    <row r="2493" spans="1:13" s="858" customFormat="1">
      <c r="A2493" s="851" t="s">
        <v>647</v>
      </c>
      <c r="B2493" s="851" t="s">
        <v>648</v>
      </c>
      <c r="C2493" s="851" t="s">
        <v>10374</v>
      </c>
      <c r="D2493" s="851"/>
      <c r="E2493" s="851" t="s">
        <v>10381</v>
      </c>
      <c r="F2493" s="851"/>
      <c r="G2493" s="851" t="s">
        <v>2838</v>
      </c>
      <c r="H2493" s="851" t="s">
        <v>10485</v>
      </c>
      <c r="I2493" s="851" t="s">
        <v>2867</v>
      </c>
      <c r="J2493" s="851"/>
      <c r="K2493" s="851" t="s">
        <v>31</v>
      </c>
      <c r="L2493" s="851" t="s">
        <v>646</v>
      </c>
      <c r="M2493" s="851" t="s">
        <v>10434</v>
      </c>
    </row>
    <row r="2494" spans="1:13" s="858" customFormat="1">
      <c r="A2494" s="851" t="s">
        <v>647</v>
      </c>
      <c r="B2494" s="851" t="s">
        <v>648</v>
      </c>
      <c r="C2494" s="851" t="s">
        <v>10374</v>
      </c>
      <c r="D2494" s="851"/>
      <c r="E2494" s="851" t="s">
        <v>10382</v>
      </c>
      <c r="F2494" s="851"/>
      <c r="G2494" s="851" t="s">
        <v>2838</v>
      </c>
      <c r="H2494" s="851" t="s">
        <v>10485</v>
      </c>
      <c r="I2494" s="851" t="s">
        <v>2867</v>
      </c>
      <c r="J2494" s="851"/>
      <c r="K2494" s="851" t="s">
        <v>31</v>
      </c>
      <c r="L2494" s="851" t="s">
        <v>646</v>
      </c>
      <c r="M2494" s="851" t="s">
        <v>10434</v>
      </c>
    </row>
    <row r="2495" spans="1:13" s="858" customFormat="1">
      <c r="A2495" s="851" t="s">
        <v>647</v>
      </c>
      <c r="B2495" s="851" t="s">
        <v>648</v>
      </c>
      <c r="C2495" s="851" t="s">
        <v>10374</v>
      </c>
      <c r="D2495" s="851"/>
      <c r="E2495" s="851" t="s">
        <v>10383</v>
      </c>
      <c r="F2495" s="851"/>
      <c r="G2495" s="851" t="s">
        <v>2838</v>
      </c>
      <c r="H2495" s="851" t="s">
        <v>10485</v>
      </c>
      <c r="I2495" s="851" t="s">
        <v>2867</v>
      </c>
      <c r="J2495" s="851"/>
      <c r="K2495" s="851" t="s">
        <v>31</v>
      </c>
      <c r="L2495" s="851" t="s">
        <v>646</v>
      </c>
      <c r="M2495" s="851" t="s">
        <v>10434</v>
      </c>
    </row>
    <row r="2496" spans="1:13" s="858" customFormat="1">
      <c r="A2496" s="851" t="s">
        <v>647</v>
      </c>
      <c r="B2496" s="851" t="s">
        <v>648</v>
      </c>
      <c r="C2496" s="851" t="s">
        <v>10374</v>
      </c>
      <c r="D2496" s="851"/>
      <c r="E2496" s="851" t="s">
        <v>10384</v>
      </c>
      <c r="F2496" s="851"/>
      <c r="G2496" s="851" t="s">
        <v>2838</v>
      </c>
      <c r="H2496" s="851" t="s">
        <v>10485</v>
      </c>
      <c r="I2496" s="851" t="s">
        <v>2867</v>
      </c>
      <c r="J2496" s="851"/>
      <c r="K2496" s="851" t="s">
        <v>31</v>
      </c>
      <c r="L2496" s="851" t="s">
        <v>646</v>
      </c>
      <c r="M2496" s="851" t="s">
        <v>10434</v>
      </c>
    </row>
    <row r="2497" spans="1:13" s="858" customFormat="1">
      <c r="A2497" s="851" t="s">
        <v>647</v>
      </c>
      <c r="B2497" s="851" t="s">
        <v>648</v>
      </c>
      <c r="C2497" s="851" t="s">
        <v>10374</v>
      </c>
      <c r="D2497" s="851"/>
      <c r="E2497" s="851" t="s">
        <v>10385</v>
      </c>
      <c r="F2497" s="851"/>
      <c r="G2497" s="851" t="s">
        <v>2838</v>
      </c>
      <c r="H2497" s="851" t="s">
        <v>10485</v>
      </c>
      <c r="I2497" s="851" t="s">
        <v>2867</v>
      </c>
      <c r="J2497" s="851"/>
      <c r="K2497" s="851" t="s">
        <v>31</v>
      </c>
      <c r="L2497" s="851" t="s">
        <v>646</v>
      </c>
      <c r="M2497" s="851" t="s">
        <v>10434</v>
      </c>
    </row>
    <row r="2498" spans="1:13" s="858" customFormat="1">
      <c r="A2498" s="851" t="s">
        <v>647</v>
      </c>
      <c r="B2498" s="851" t="s">
        <v>648</v>
      </c>
      <c r="C2498" s="851" t="s">
        <v>10374</v>
      </c>
      <c r="D2498" s="851"/>
      <c r="E2498" s="851" t="s">
        <v>10386</v>
      </c>
      <c r="F2498" s="851"/>
      <c r="G2498" s="851" t="s">
        <v>2838</v>
      </c>
      <c r="H2498" s="851" t="s">
        <v>10485</v>
      </c>
      <c r="I2498" s="851" t="s">
        <v>2867</v>
      </c>
      <c r="J2498" s="851"/>
      <c r="K2498" s="851" t="s">
        <v>31</v>
      </c>
      <c r="L2498" s="851" t="s">
        <v>646</v>
      </c>
      <c r="M2498" s="851" t="s">
        <v>10434</v>
      </c>
    </row>
    <row r="2499" spans="1:13" s="864" customFormat="1">
      <c r="A2499" s="863" t="s">
        <v>637</v>
      </c>
      <c r="B2499" s="863" t="s">
        <v>638</v>
      </c>
      <c r="C2499" s="860" t="s">
        <v>9902</v>
      </c>
      <c r="E2499" s="863" t="s">
        <v>10171</v>
      </c>
      <c r="F2499" s="863" t="s">
        <v>10487</v>
      </c>
      <c r="G2499" s="863" t="s">
        <v>2838</v>
      </c>
      <c r="H2499" s="863" t="s">
        <v>10486</v>
      </c>
      <c r="I2499" s="863" t="s">
        <v>2867</v>
      </c>
      <c r="K2499" s="863" t="s">
        <v>31</v>
      </c>
      <c r="L2499" s="863" t="s">
        <v>646</v>
      </c>
      <c r="M2499" s="863" t="s">
        <v>10434</v>
      </c>
    </row>
    <row r="2500" spans="1:13" s="858" customFormat="1">
      <c r="A2500" s="851" t="s">
        <v>647</v>
      </c>
      <c r="B2500" s="851" t="s">
        <v>648</v>
      </c>
      <c r="C2500" s="851" t="s">
        <v>9902</v>
      </c>
      <c r="D2500" s="851"/>
      <c r="E2500" s="851" t="s">
        <v>10172</v>
      </c>
      <c r="F2500" s="851"/>
      <c r="G2500" s="851" t="s">
        <v>2838</v>
      </c>
      <c r="H2500" s="851" t="s">
        <v>10486</v>
      </c>
      <c r="I2500" s="851" t="s">
        <v>2867</v>
      </c>
      <c r="J2500" s="851"/>
      <c r="K2500" s="851" t="s">
        <v>31</v>
      </c>
      <c r="L2500" s="851" t="s">
        <v>646</v>
      </c>
      <c r="M2500" s="851" t="s">
        <v>10434</v>
      </c>
    </row>
    <row r="2501" spans="1:13" s="858" customFormat="1">
      <c r="A2501" s="851" t="s">
        <v>647</v>
      </c>
      <c r="B2501" s="851" t="s">
        <v>648</v>
      </c>
      <c r="C2501" s="851" t="s">
        <v>9902</v>
      </c>
      <c r="D2501" s="851"/>
      <c r="E2501" s="851" t="s">
        <v>10173</v>
      </c>
      <c r="F2501" s="851"/>
      <c r="G2501" s="851" t="s">
        <v>2838</v>
      </c>
      <c r="H2501" s="851" t="s">
        <v>10486</v>
      </c>
      <c r="I2501" s="851" t="s">
        <v>2867</v>
      </c>
      <c r="J2501" s="851"/>
      <c r="K2501" s="851" t="s">
        <v>31</v>
      </c>
      <c r="L2501" s="851" t="s">
        <v>646</v>
      </c>
      <c r="M2501" s="851" t="s">
        <v>10434</v>
      </c>
    </row>
    <row r="2502" spans="1:13" s="858" customFormat="1">
      <c r="A2502" s="851" t="s">
        <v>647</v>
      </c>
      <c r="B2502" s="851" t="s">
        <v>648</v>
      </c>
      <c r="C2502" s="851" t="s">
        <v>9902</v>
      </c>
      <c r="D2502" s="851"/>
      <c r="E2502" s="851" t="s">
        <v>10174</v>
      </c>
      <c r="F2502" s="851"/>
      <c r="G2502" s="851" t="s">
        <v>2838</v>
      </c>
      <c r="H2502" s="851" t="s">
        <v>10486</v>
      </c>
      <c r="I2502" s="851" t="s">
        <v>2867</v>
      </c>
      <c r="J2502" s="851"/>
      <c r="K2502" s="851" t="s">
        <v>31</v>
      </c>
      <c r="L2502" s="851" t="s">
        <v>646</v>
      </c>
      <c r="M2502" s="851" t="s">
        <v>10434</v>
      </c>
    </row>
    <row r="2503" spans="1:13" s="858" customFormat="1">
      <c r="A2503" s="851" t="s">
        <v>647</v>
      </c>
      <c r="B2503" s="851" t="s">
        <v>648</v>
      </c>
      <c r="C2503" s="851" t="s">
        <v>9902</v>
      </c>
      <c r="D2503" s="851"/>
      <c r="E2503" s="851" t="s">
        <v>10175</v>
      </c>
      <c r="F2503" s="851"/>
      <c r="G2503" s="851" t="s">
        <v>2838</v>
      </c>
      <c r="H2503" s="851" t="s">
        <v>10486</v>
      </c>
      <c r="I2503" s="851" t="s">
        <v>2867</v>
      </c>
      <c r="J2503" s="851"/>
      <c r="K2503" s="851" t="s">
        <v>31</v>
      </c>
      <c r="L2503" s="851" t="s">
        <v>646</v>
      </c>
      <c r="M2503" s="851" t="s">
        <v>10434</v>
      </c>
    </row>
    <row r="2504" spans="1:13" s="858" customFormat="1">
      <c r="A2504" s="851" t="s">
        <v>647</v>
      </c>
      <c r="B2504" s="851" t="s">
        <v>648</v>
      </c>
      <c r="C2504" s="851" t="s">
        <v>9902</v>
      </c>
      <c r="D2504" s="851"/>
      <c r="E2504" s="851" t="s">
        <v>10176</v>
      </c>
      <c r="F2504" s="851"/>
      <c r="G2504" s="851" t="s">
        <v>2838</v>
      </c>
      <c r="H2504" s="851" t="s">
        <v>10486</v>
      </c>
      <c r="I2504" s="851" t="s">
        <v>2867</v>
      </c>
      <c r="J2504" s="851"/>
      <c r="K2504" s="851" t="s">
        <v>31</v>
      </c>
      <c r="L2504" s="851" t="s">
        <v>646</v>
      </c>
      <c r="M2504" s="851" t="s">
        <v>10434</v>
      </c>
    </row>
    <row r="2505" spans="1:13" s="858" customFormat="1">
      <c r="A2505" s="851" t="s">
        <v>647</v>
      </c>
      <c r="B2505" s="851" t="s">
        <v>648</v>
      </c>
      <c r="C2505" s="851" t="s">
        <v>9902</v>
      </c>
      <c r="D2505" s="851"/>
      <c r="E2505" s="851" t="s">
        <v>10177</v>
      </c>
      <c r="F2505" s="851"/>
      <c r="G2505" s="851" t="s">
        <v>2838</v>
      </c>
      <c r="H2505" s="851" t="s">
        <v>10486</v>
      </c>
      <c r="I2505" s="851" t="s">
        <v>2867</v>
      </c>
      <c r="J2505" s="851"/>
      <c r="K2505" s="851" t="s">
        <v>31</v>
      </c>
      <c r="L2505" s="851" t="s">
        <v>646</v>
      </c>
      <c r="M2505" s="851" t="s">
        <v>10434</v>
      </c>
    </row>
    <row r="2506" spans="1:13" s="858" customFormat="1">
      <c r="A2506" s="851" t="s">
        <v>647</v>
      </c>
      <c r="B2506" s="851" t="s">
        <v>648</v>
      </c>
      <c r="C2506" s="851" t="s">
        <v>9902</v>
      </c>
      <c r="D2506" s="851"/>
      <c r="E2506" s="851" t="s">
        <v>10178</v>
      </c>
      <c r="F2506" s="851"/>
      <c r="G2506" s="851" t="s">
        <v>2838</v>
      </c>
      <c r="H2506" s="851" t="s">
        <v>10486</v>
      </c>
      <c r="I2506" s="851" t="s">
        <v>2867</v>
      </c>
      <c r="J2506" s="851"/>
      <c r="K2506" s="851" t="s">
        <v>31</v>
      </c>
      <c r="L2506" s="851" t="s">
        <v>646</v>
      </c>
      <c r="M2506" s="851" t="s">
        <v>10434</v>
      </c>
    </row>
    <row r="2507" spans="1:13" s="858" customFormat="1">
      <c r="A2507" s="851" t="s">
        <v>647</v>
      </c>
      <c r="B2507" s="851" t="s">
        <v>648</v>
      </c>
      <c r="C2507" s="851" t="s">
        <v>9902</v>
      </c>
      <c r="D2507" s="851"/>
      <c r="E2507" s="851" t="s">
        <v>10179</v>
      </c>
      <c r="F2507" s="851"/>
      <c r="G2507" s="851" t="s">
        <v>2838</v>
      </c>
      <c r="H2507" s="851" t="s">
        <v>10486</v>
      </c>
      <c r="I2507" s="851" t="s">
        <v>2867</v>
      </c>
      <c r="J2507" s="851"/>
      <c r="K2507" s="851" t="s">
        <v>31</v>
      </c>
      <c r="L2507" s="851" t="s">
        <v>646</v>
      </c>
      <c r="M2507" s="851" t="s">
        <v>10434</v>
      </c>
    </row>
    <row r="2508" spans="1:13" s="858" customFormat="1">
      <c r="A2508" s="851" t="s">
        <v>647</v>
      </c>
      <c r="B2508" s="851" t="s">
        <v>648</v>
      </c>
      <c r="C2508" s="851" t="s">
        <v>9902</v>
      </c>
      <c r="D2508" s="851"/>
      <c r="E2508" s="851" t="s">
        <v>10180</v>
      </c>
      <c r="F2508" s="851"/>
      <c r="G2508" s="851" t="s">
        <v>2838</v>
      </c>
      <c r="H2508" s="851" t="s">
        <v>10486</v>
      </c>
      <c r="I2508" s="851" t="s">
        <v>2867</v>
      </c>
      <c r="J2508" s="851"/>
      <c r="K2508" s="851" t="s">
        <v>31</v>
      </c>
      <c r="L2508" s="851" t="s">
        <v>646</v>
      </c>
      <c r="M2508" s="851" t="s">
        <v>10434</v>
      </c>
    </row>
    <row r="2509" spans="1:13" s="858" customFormat="1">
      <c r="A2509" s="851" t="s">
        <v>647</v>
      </c>
      <c r="B2509" s="851" t="s">
        <v>648</v>
      </c>
      <c r="C2509" s="851" t="s">
        <v>9902</v>
      </c>
      <c r="D2509" s="851"/>
      <c r="E2509" s="851" t="s">
        <v>10181</v>
      </c>
      <c r="F2509" s="851"/>
      <c r="G2509" s="851" t="s">
        <v>2838</v>
      </c>
      <c r="H2509" s="851" t="s">
        <v>10486</v>
      </c>
      <c r="I2509" s="851" t="s">
        <v>2867</v>
      </c>
      <c r="J2509" s="851"/>
      <c r="K2509" s="851" t="s">
        <v>31</v>
      </c>
      <c r="L2509" s="851" t="s">
        <v>646</v>
      </c>
      <c r="M2509" s="851" t="s">
        <v>10434</v>
      </c>
    </row>
    <row r="2510" spans="1:13" s="858" customFormat="1">
      <c r="A2510" s="851" t="s">
        <v>647</v>
      </c>
      <c r="B2510" s="851" t="s">
        <v>648</v>
      </c>
      <c r="C2510" s="851" t="s">
        <v>9902</v>
      </c>
      <c r="D2510" s="851"/>
      <c r="E2510" s="851" t="s">
        <v>10182</v>
      </c>
      <c r="F2510" s="851"/>
      <c r="G2510" s="851" t="s">
        <v>2838</v>
      </c>
      <c r="H2510" s="851" t="s">
        <v>10486</v>
      </c>
      <c r="I2510" s="851" t="s">
        <v>2867</v>
      </c>
      <c r="J2510" s="851"/>
      <c r="K2510" s="851" t="s">
        <v>31</v>
      </c>
      <c r="L2510" s="851" t="s">
        <v>646</v>
      </c>
      <c r="M2510" s="851" t="s">
        <v>10434</v>
      </c>
    </row>
    <row r="2511" spans="1:13" s="864" customFormat="1">
      <c r="A2511" s="863" t="s">
        <v>637</v>
      </c>
      <c r="B2511" s="863" t="s">
        <v>638</v>
      </c>
      <c r="C2511" s="860" t="s">
        <v>9995</v>
      </c>
      <c r="E2511" s="863" t="s">
        <v>10183</v>
      </c>
      <c r="F2511" s="863" t="s">
        <v>10488</v>
      </c>
      <c r="G2511" s="863" t="s">
        <v>2838</v>
      </c>
      <c r="H2511" s="863" t="s">
        <v>10489</v>
      </c>
      <c r="I2511" s="863" t="s">
        <v>2867</v>
      </c>
      <c r="K2511" s="863" t="s">
        <v>31</v>
      </c>
      <c r="L2511" s="863" t="s">
        <v>646</v>
      </c>
      <c r="M2511" s="863" t="s">
        <v>10434</v>
      </c>
    </row>
    <row r="2512" spans="1:13" s="858" customFormat="1">
      <c r="A2512" s="851" t="s">
        <v>647</v>
      </c>
      <c r="B2512" s="851" t="s">
        <v>648</v>
      </c>
      <c r="C2512" s="851" t="s">
        <v>9995</v>
      </c>
      <c r="D2512" s="851"/>
      <c r="E2512" s="851" t="s">
        <v>10184</v>
      </c>
      <c r="F2512" s="851"/>
      <c r="G2512" s="851" t="s">
        <v>2838</v>
      </c>
      <c r="H2512" s="851" t="s">
        <v>10489</v>
      </c>
      <c r="I2512" s="851" t="s">
        <v>2867</v>
      </c>
      <c r="J2512" s="851"/>
      <c r="K2512" s="851" t="s">
        <v>31</v>
      </c>
      <c r="L2512" s="851" t="s">
        <v>646</v>
      </c>
      <c r="M2512" s="851" t="s">
        <v>10434</v>
      </c>
    </row>
    <row r="2513" spans="1:13" s="858" customFormat="1">
      <c r="A2513" s="851" t="s">
        <v>647</v>
      </c>
      <c r="B2513" s="851" t="s">
        <v>648</v>
      </c>
      <c r="C2513" s="851" t="s">
        <v>9995</v>
      </c>
      <c r="D2513" s="851"/>
      <c r="E2513" s="851" t="s">
        <v>10185</v>
      </c>
      <c r="F2513" s="851"/>
      <c r="G2513" s="851" t="s">
        <v>2838</v>
      </c>
      <c r="H2513" s="851" t="s">
        <v>10489</v>
      </c>
      <c r="I2513" s="851" t="s">
        <v>2867</v>
      </c>
      <c r="J2513" s="851"/>
      <c r="K2513" s="851" t="s">
        <v>31</v>
      </c>
      <c r="L2513" s="851" t="s">
        <v>646</v>
      </c>
      <c r="M2513" s="851" t="s">
        <v>10434</v>
      </c>
    </row>
    <row r="2514" spans="1:13" s="858" customFormat="1">
      <c r="A2514" s="851" t="s">
        <v>647</v>
      </c>
      <c r="B2514" s="851" t="s">
        <v>648</v>
      </c>
      <c r="C2514" s="851" t="s">
        <v>9995</v>
      </c>
      <c r="D2514" s="851"/>
      <c r="E2514" s="851" t="s">
        <v>10186</v>
      </c>
      <c r="F2514" s="851"/>
      <c r="G2514" s="851" t="s">
        <v>2838</v>
      </c>
      <c r="H2514" s="851" t="s">
        <v>10489</v>
      </c>
      <c r="I2514" s="851" t="s">
        <v>2867</v>
      </c>
      <c r="J2514" s="851"/>
      <c r="K2514" s="851" t="s">
        <v>31</v>
      </c>
      <c r="L2514" s="851" t="s">
        <v>646</v>
      </c>
      <c r="M2514" s="851" t="s">
        <v>10434</v>
      </c>
    </row>
    <row r="2515" spans="1:13" s="858" customFormat="1">
      <c r="A2515" s="851" t="s">
        <v>647</v>
      </c>
      <c r="B2515" s="851" t="s">
        <v>648</v>
      </c>
      <c r="C2515" s="851" t="s">
        <v>9995</v>
      </c>
      <c r="D2515" s="851"/>
      <c r="E2515" s="851" t="s">
        <v>10187</v>
      </c>
      <c r="F2515" s="851"/>
      <c r="G2515" s="851" t="s">
        <v>2838</v>
      </c>
      <c r="H2515" s="851" t="s">
        <v>10489</v>
      </c>
      <c r="I2515" s="851" t="s">
        <v>2867</v>
      </c>
      <c r="J2515" s="851"/>
      <c r="K2515" s="851" t="s">
        <v>31</v>
      </c>
      <c r="L2515" s="851" t="s">
        <v>646</v>
      </c>
      <c r="M2515" s="851" t="s">
        <v>10434</v>
      </c>
    </row>
    <row r="2516" spans="1:13" s="858" customFormat="1">
      <c r="A2516" s="851" t="s">
        <v>647</v>
      </c>
      <c r="B2516" s="851" t="s">
        <v>648</v>
      </c>
      <c r="C2516" s="851" t="s">
        <v>9995</v>
      </c>
      <c r="D2516" s="851"/>
      <c r="E2516" s="851" t="s">
        <v>10188</v>
      </c>
      <c r="F2516" s="851"/>
      <c r="G2516" s="851" t="s">
        <v>2838</v>
      </c>
      <c r="H2516" s="851" t="s">
        <v>10489</v>
      </c>
      <c r="I2516" s="851" t="s">
        <v>2867</v>
      </c>
      <c r="J2516" s="851"/>
      <c r="K2516" s="851" t="s">
        <v>31</v>
      </c>
      <c r="L2516" s="851" t="s">
        <v>646</v>
      </c>
      <c r="M2516" s="851" t="s">
        <v>10434</v>
      </c>
    </row>
    <row r="2517" spans="1:13" s="858" customFormat="1">
      <c r="A2517" s="851" t="s">
        <v>647</v>
      </c>
      <c r="B2517" s="851" t="s">
        <v>648</v>
      </c>
      <c r="C2517" s="851" t="s">
        <v>9995</v>
      </c>
      <c r="D2517" s="851"/>
      <c r="E2517" s="851" t="s">
        <v>10189</v>
      </c>
      <c r="F2517" s="851"/>
      <c r="G2517" s="851" t="s">
        <v>2838</v>
      </c>
      <c r="H2517" s="851" t="s">
        <v>10489</v>
      </c>
      <c r="I2517" s="851" t="s">
        <v>2867</v>
      </c>
      <c r="J2517" s="851"/>
      <c r="K2517" s="851" t="s">
        <v>31</v>
      </c>
      <c r="L2517" s="851" t="s">
        <v>646</v>
      </c>
      <c r="M2517" s="851" t="s">
        <v>10434</v>
      </c>
    </row>
    <row r="2518" spans="1:13" s="858" customFormat="1">
      <c r="A2518" s="851" t="s">
        <v>647</v>
      </c>
      <c r="B2518" s="851" t="s">
        <v>648</v>
      </c>
      <c r="C2518" s="851" t="s">
        <v>9995</v>
      </c>
      <c r="D2518" s="851"/>
      <c r="E2518" s="851" t="s">
        <v>10190</v>
      </c>
      <c r="F2518" s="851"/>
      <c r="G2518" s="851" t="s">
        <v>2838</v>
      </c>
      <c r="H2518" s="851" t="s">
        <v>10489</v>
      </c>
      <c r="I2518" s="851" t="s">
        <v>2867</v>
      </c>
      <c r="J2518" s="851"/>
      <c r="K2518" s="851" t="s">
        <v>31</v>
      </c>
      <c r="L2518" s="851" t="s">
        <v>646</v>
      </c>
      <c r="M2518" s="851" t="s">
        <v>10434</v>
      </c>
    </row>
    <row r="2519" spans="1:13" s="858" customFormat="1">
      <c r="A2519" s="851" t="s">
        <v>647</v>
      </c>
      <c r="B2519" s="851" t="s">
        <v>648</v>
      </c>
      <c r="C2519" s="851" t="s">
        <v>9995</v>
      </c>
      <c r="D2519" s="851"/>
      <c r="E2519" s="851" t="s">
        <v>10191</v>
      </c>
      <c r="F2519" s="851"/>
      <c r="G2519" s="851" t="s">
        <v>2838</v>
      </c>
      <c r="H2519" s="851" t="s">
        <v>10489</v>
      </c>
      <c r="I2519" s="851" t="s">
        <v>2867</v>
      </c>
      <c r="J2519" s="851"/>
      <c r="K2519" s="851" t="s">
        <v>31</v>
      </c>
      <c r="L2519" s="851" t="s">
        <v>646</v>
      </c>
      <c r="M2519" s="851" t="s">
        <v>10434</v>
      </c>
    </row>
    <row r="2520" spans="1:13" s="858" customFormat="1">
      <c r="A2520" s="851" t="s">
        <v>647</v>
      </c>
      <c r="B2520" s="851" t="s">
        <v>648</v>
      </c>
      <c r="C2520" s="851" t="s">
        <v>9995</v>
      </c>
      <c r="D2520" s="851"/>
      <c r="E2520" s="851" t="s">
        <v>10192</v>
      </c>
      <c r="F2520" s="851"/>
      <c r="G2520" s="851" t="s">
        <v>2838</v>
      </c>
      <c r="H2520" s="851" t="s">
        <v>10489</v>
      </c>
      <c r="I2520" s="851" t="s">
        <v>2867</v>
      </c>
      <c r="J2520" s="851"/>
      <c r="K2520" s="851" t="s">
        <v>31</v>
      </c>
      <c r="L2520" s="851" t="s">
        <v>646</v>
      </c>
      <c r="M2520" s="851" t="s">
        <v>10434</v>
      </c>
    </row>
    <row r="2521" spans="1:13" s="858" customFormat="1">
      <c r="A2521" s="851" t="s">
        <v>647</v>
      </c>
      <c r="B2521" s="851" t="s">
        <v>648</v>
      </c>
      <c r="C2521" s="851" t="s">
        <v>9995</v>
      </c>
      <c r="D2521" s="851"/>
      <c r="E2521" s="851" t="s">
        <v>10193</v>
      </c>
      <c r="F2521" s="851"/>
      <c r="G2521" s="851" t="s">
        <v>2838</v>
      </c>
      <c r="H2521" s="851" t="s">
        <v>10489</v>
      </c>
      <c r="I2521" s="851" t="s">
        <v>2867</v>
      </c>
      <c r="J2521" s="851"/>
      <c r="K2521" s="851" t="s">
        <v>31</v>
      </c>
      <c r="L2521" s="851" t="s">
        <v>646</v>
      </c>
      <c r="M2521" s="851" t="s">
        <v>10434</v>
      </c>
    </row>
    <row r="2522" spans="1:13" s="858" customFormat="1">
      <c r="A2522" s="851" t="s">
        <v>647</v>
      </c>
      <c r="B2522" s="851" t="s">
        <v>648</v>
      </c>
      <c r="C2522" s="851" t="s">
        <v>9995</v>
      </c>
      <c r="D2522" s="851"/>
      <c r="E2522" s="851" t="s">
        <v>10194</v>
      </c>
      <c r="F2522" s="851"/>
      <c r="G2522" s="851" t="s">
        <v>2838</v>
      </c>
      <c r="H2522" s="851" t="s">
        <v>10489</v>
      </c>
      <c r="I2522" s="851" t="s">
        <v>2867</v>
      </c>
      <c r="J2522" s="851"/>
      <c r="K2522" s="851" t="s">
        <v>31</v>
      </c>
      <c r="L2522" s="851" t="s">
        <v>646</v>
      </c>
      <c r="M2522" s="851" t="s">
        <v>10434</v>
      </c>
    </row>
    <row r="2523" spans="1:13">
      <c r="A2523" s="1011" t="s">
        <v>637</v>
      </c>
      <c r="B2523" s="470" t="s">
        <v>810</v>
      </c>
      <c r="C2523" s="470" t="s">
        <v>85</v>
      </c>
      <c r="D2523" s="470"/>
      <c r="E2523" s="471" t="s">
        <v>3376</v>
      </c>
      <c r="F2523" s="470"/>
      <c r="G2523" s="471" t="s">
        <v>813</v>
      </c>
      <c r="H2523" s="471" t="s">
        <v>813</v>
      </c>
      <c r="I2523" s="471" t="s">
        <v>682</v>
      </c>
      <c r="J2523" s="470"/>
      <c r="K2523" s="468" t="s">
        <v>31</v>
      </c>
      <c r="L2523" s="470"/>
      <c r="M2523" s="528" t="str">
        <f t="shared" si="40"/>
        <v/>
      </c>
    </row>
    <row r="2524" spans="1:13">
      <c r="A2524" s="1011" t="s">
        <v>637</v>
      </c>
      <c r="B2524" s="470" t="s">
        <v>810</v>
      </c>
      <c r="C2524" s="470" t="s">
        <v>86</v>
      </c>
      <c r="D2524" s="470"/>
      <c r="E2524" s="471" t="s">
        <v>3377</v>
      </c>
      <c r="F2524" s="470"/>
      <c r="G2524" s="471" t="s">
        <v>813</v>
      </c>
      <c r="H2524" s="471" t="s">
        <v>813</v>
      </c>
      <c r="I2524" s="471" t="s">
        <v>682</v>
      </c>
      <c r="J2524" s="470"/>
      <c r="K2524" s="468" t="s">
        <v>31</v>
      </c>
      <c r="L2524" s="470"/>
      <c r="M2524" s="528" t="str">
        <f t="shared" si="40"/>
        <v/>
      </c>
    </row>
    <row r="2525" spans="1:13">
      <c r="A2525" s="1011" t="s">
        <v>637</v>
      </c>
      <c r="B2525" s="470" t="s">
        <v>810</v>
      </c>
      <c r="C2525" s="470" t="s">
        <v>87</v>
      </c>
      <c r="D2525" s="470"/>
      <c r="E2525" s="471" t="s">
        <v>3378</v>
      </c>
      <c r="F2525" s="470"/>
      <c r="G2525" s="471" t="s">
        <v>813</v>
      </c>
      <c r="H2525" s="471" t="s">
        <v>813</v>
      </c>
      <c r="I2525" s="471" t="s">
        <v>682</v>
      </c>
      <c r="J2525" s="470"/>
      <c r="K2525" s="468" t="s">
        <v>31</v>
      </c>
      <c r="L2525" s="470"/>
      <c r="M2525" s="528" t="str">
        <f t="shared" si="40"/>
        <v/>
      </c>
    </row>
    <row r="2526" spans="1:13" ht="24">
      <c r="A2526" s="1010" t="s">
        <v>637</v>
      </c>
      <c r="B2526" s="472" t="s">
        <v>810</v>
      </c>
      <c r="C2526" s="472" t="s">
        <v>88</v>
      </c>
      <c r="D2526" s="472" t="s">
        <v>1378</v>
      </c>
      <c r="E2526" s="1009" t="s">
        <v>3379</v>
      </c>
      <c r="F2526" s="472"/>
      <c r="G2526" s="1009" t="s">
        <v>813</v>
      </c>
      <c r="H2526" s="1009" t="s">
        <v>813</v>
      </c>
      <c r="I2526" s="1009" t="s">
        <v>3327</v>
      </c>
      <c r="J2526" s="472" t="s">
        <v>645</v>
      </c>
      <c r="K2526" s="464" t="s">
        <v>31</v>
      </c>
      <c r="L2526" s="472" t="s">
        <v>814</v>
      </c>
      <c r="M2526" s="528" t="str">
        <f t="shared" si="40"/>
        <v/>
      </c>
    </row>
    <row r="2527" spans="1:13">
      <c r="A2527" s="1010" t="s">
        <v>29</v>
      </c>
      <c r="B2527" s="472" t="s">
        <v>648</v>
      </c>
      <c r="C2527" s="472" t="s">
        <v>88</v>
      </c>
      <c r="D2527" s="472"/>
      <c r="E2527" s="1009" t="s">
        <v>3380</v>
      </c>
      <c r="F2527" s="472"/>
      <c r="G2527" s="1009" t="s">
        <v>813</v>
      </c>
      <c r="H2527" s="1009" t="s">
        <v>813</v>
      </c>
      <c r="I2527" s="1009"/>
      <c r="J2527" s="472"/>
      <c r="K2527" s="464" t="s">
        <v>31</v>
      </c>
      <c r="L2527" s="472"/>
      <c r="M2527" s="528" t="str">
        <f t="shared" si="40"/>
        <v/>
      </c>
    </row>
    <row r="2528" spans="1:13">
      <c r="A2528" s="1010" t="s">
        <v>29</v>
      </c>
      <c r="B2528" s="472" t="s">
        <v>648</v>
      </c>
      <c r="C2528" s="472" t="s">
        <v>88</v>
      </c>
      <c r="D2528" s="472"/>
      <c r="E2528" s="1009" t="s">
        <v>3381</v>
      </c>
      <c r="F2528" s="472"/>
      <c r="G2528" s="1009" t="s">
        <v>813</v>
      </c>
      <c r="H2528" s="1009" t="s">
        <v>813</v>
      </c>
      <c r="I2528" s="1009"/>
      <c r="J2528" s="472"/>
      <c r="K2528" s="464" t="s">
        <v>31</v>
      </c>
      <c r="L2528" s="472"/>
      <c r="M2528" s="528" t="str">
        <f t="shared" si="40"/>
        <v/>
      </c>
    </row>
    <row r="2529" spans="1:13">
      <c r="A2529" s="1011" t="s">
        <v>29</v>
      </c>
      <c r="B2529" s="470" t="s">
        <v>648</v>
      </c>
      <c r="C2529" s="470" t="s">
        <v>88</v>
      </c>
      <c r="D2529" s="470"/>
      <c r="E2529" s="471" t="s">
        <v>3382</v>
      </c>
      <c r="F2529" s="470"/>
      <c r="G2529" s="471" t="s">
        <v>813</v>
      </c>
      <c r="H2529" s="471" t="s">
        <v>813</v>
      </c>
      <c r="I2529" s="471"/>
      <c r="J2529" s="470"/>
      <c r="K2529" s="468" t="s">
        <v>31</v>
      </c>
      <c r="L2529" s="470"/>
      <c r="M2529" s="528" t="str">
        <f t="shared" si="40"/>
        <v/>
      </c>
    </row>
    <row r="2530" spans="1:13">
      <c r="A2530" s="1011" t="s">
        <v>637</v>
      </c>
      <c r="B2530" s="470" t="s">
        <v>810</v>
      </c>
      <c r="C2530" s="470" t="s">
        <v>89</v>
      </c>
      <c r="D2530" s="470"/>
      <c r="E2530" s="471" t="s">
        <v>3383</v>
      </c>
      <c r="F2530" s="470"/>
      <c r="G2530" s="471" t="s">
        <v>813</v>
      </c>
      <c r="H2530" s="471" t="s">
        <v>813</v>
      </c>
      <c r="I2530" s="471" t="s">
        <v>682</v>
      </c>
      <c r="J2530" s="470"/>
      <c r="K2530" s="468" t="s">
        <v>31</v>
      </c>
      <c r="L2530" s="470"/>
      <c r="M2530" s="528" t="str">
        <f t="shared" si="40"/>
        <v/>
      </c>
    </row>
    <row r="2531" spans="1:13" ht="24">
      <c r="A2531" s="1010" t="s">
        <v>637</v>
      </c>
      <c r="B2531" s="472" t="s">
        <v>810</v>
      </c>
      <c r="C2531" s="472" t="s">
        <v>90</v>
      </c>
      <c r="D2531" s="472" t="s">
        <v>1410</v>
      </c>
      <c r="E2531" s="1009" t="s">
        <v>3384</v>
      </c>
      <c r="F2531" s="472" t="s">
        <v>90</v>
      </c>
      <c r="G2531" s="1009" t="s">
        <v>813</v>
      </c>
      <c r="H2531" s="1009" t="s">
        <v>813</v>
      </c>
      <c r="I2531" s="1009" t="s">
        <v>3327</v>
      </c>
      <c r="J2531" s="472" t="s">
        <v>645</v>
      </c>
      <c r="K2531" s="472" t="s">
        <v>31</v>
      </c>
      <c r="L2531" s="472" t="s">
        <v>814</v>
      </c>
      <c r="M2531" s="528" t="str">
        <f t="shared" si="40"/>
        <v/>
      </c>
    </row>
    <row r="2532" spans="1:13">
      <c r="A2532" s="1010" t="s">
        <v>29</v>
      </c>
      <c r="B2532" s="472" t="s">
        <v>648</v>
      </c>
      <c r="C2532" s="472" t="s">
        <v>90</v>
      </c>
      <c r="D2532" s="472"/>
      <c r="E2532" s="1009" t="s">
        <v>3385</v>
      </c>
      <c r="F2532" s="1012"/>
      <c r="G2532" s="1009" t="s">
        <v>813</v>
      </c>
      <c r="H2532" s="1009" t="s">
        <v>813</v>
      </c>
      <c r="I2532" s="1009"/>
      <c r="J2532" s="472"/>
      <c r="K2532" s="472" t="s">
        <v>31</v>
      </c>
      <c r="L2532" s="472"/>
      <c r="M2532" s="528" t="str">
        <f t="shared" si="40"/>
        <v/>
      </c>
    </row>
    <row r="2533" spans="1:13">
      <c r="A2533" s="1010" t="s">
        <v>29</v>
      </c>
      <c r="B2533" s="472" t="s">
        <v>648</v>
      </c>
      <c r="C2533" s="472" t="s">
        <v>90</v>
      </c>
      <c r="D2533" s="472"/>
      <c r="E2533" s="1009" t="s">
        <v>3386</v>
      </c>
      <c r="F2533" s="1012"/>
      <c r="G2533" s="1009" t="s">
        <v>813</v>
      </c>
      <c r="H2533" s="1009" t="s">
        <v>813</v>
      </c>
      <c r="I2533" s="1009"/>
      <c r="J2533" s="472"/>
      <c r="K2533" s="472" t="s">
        <v>31</v>
      </c>
      <c r="L2533" s="472"/>
      <c r="M2533" s="528" t="str">
        <f t="shared" si="40"/>
        <v/>
      </c>
    </row>
    <row r="2534" spans="1:13">
      <c r="A2534" s="1011" t="s">
        <v>29</v>
      </c>
      <c r="B2534" s="470" t="s">
        <v>648</v>
      </c>
      <c r="C2534" s="470" t="s">
        <v>90</v>
      </c>
      <c r="D2534" s="470"/>
      <c r="E2534" s="471" t="s">
        <v>3387</v>
      </c>
      <c r="F2534" s="1013"/>
      <c r="G2534" s="471" t="s">
        <v>813</v>
      </c>
      <c r="H2534" s="471" t="s">
        <v>813</v>
      </c>
      <c r="I2534" s="471"/>
      <c r="J2534" s="470"/>
      <c r="K2534" s="470" t="s">
        <v>31</v>
      </c>
      <c r="L2534" s="470"/>
      <c r="M2534" s="528" t="str">
        <f t="shared" si="40"/>
        <v/>
      </c>
    </row>
    <row r="2535" spans="1:13">
      <c r="A2535" s="1014" t="s">
        <v>637</v>
      </c>
      <c r="B2535" s="1015" t="s">
        <v>638</v>
      </c>
      <c r="C2535" s="1015" t="s">
        <v>3388</v>
      </c>
      <c r="D2535" s="1015" t="s">
        <v>3389</v>
      </c>
      <c r="E2535" s="1016" t="s">
        <v>3196</v>
      </c>
      <c r="F2535" s="1015" t="s">
        <v>639</v>
      </c>
      <c r="G2535" s="1016" t="s">
        <v>2838</v>
      </c>
      <c r="H2535" s="1016" t="s">
        <v>3197</v>
      </c>
      <c r="I2535" s="1016" t="s">
        <v>644</v>
      </c>
      <c r="J2535" s="1015" t="s">
        <v>645</v>
      </c>
      <c r="K2535" s="1015" t="s">
        <v>31</v>
      </c>
      <c r="M2535" s="528" t="str">
        <f t="shared" si="40"/>
        <v/>
      </c>
    </row>
    <row r="2536" spans="1:13">
      <c r="A2536" s="1017" t="s">
        <v>647</v>
      </c>
      <c r="B2536" s="733" t="s">
        <v>648</v>
      </c>
      <c r="C2536" s="1015" t="s">
        <v>3388</v>
      </c>
      <c r="D2536" s="733"/>
      <c r="E2536" s="1018" t="s">
        <v>3390</v>
      </c>
      <c r="F2536" s="1018"/>
      <c r="G2536" s="1018" t="s">
        <v>2838</v>
      </c>
      <c r="H2536" s="1016" t="s">
        <v>3197</v>
      </c>
      <c r="I2536" s="1018"/>
      <c r="J2536" s="733"/>
      <c r="K2536" s="1015" t="s">
        <v>31</v>
      </c>
      <c r="M2536" s="528" t="str">
        <f t="shared" si="40"/>
        <v/>
      </c>
    </row>
    <row r="2537" spans="1:13">
      <c r="A2537" s="1017" t="s">
        <v>647</v>
      </c>
      <c r="B2537" s="733" t="s">
        <v>648</v>
      </c>
      <c r="C2537" s="1015" t="s">
        <v>3388</v>
      </c>
      <c r="D2537" s="733"/>
      <c r="E2537" s="1018" t="s">
        <v>3391</v>
      </c>
      <c r="F2537" s="1018"/>
      <c r="G2537" s="1018" t="s">
        <v>2838</v>
      </c>
      <c r="H2537" s="1016" t="s">
        <v>3197</v>
      </c>
      <c r="I2537" s="1018"/>
      <c r="J2537" s="733"/>
      <c r="K2537" s="1015" t="s">
        <v>31</v>
      </c>
      <c r="M2537" s="528" t="str">
        <f t="shared" si="40"/>
        <v/>
      </c>
    </row>
    <row r="2538" spans="1:13">
      <c r="A2538" s="1017" t="s">
        <v>647</v>
      </c>
      <c r="B2538" s="733" t="s">
        <v>648</v>
      </c>
      <c r="C2538" s="1015" t="s">
        <v>3388</v>
      </c>
      <c r="D2538" s="733"/>
      <c r="E2538" s="1018" t="s">
        <v>3392</v>
      </c>
      <c r="F2538" s="1018"/>
      <c r="G2538" s="1018" t="s">
        <v>2838</v>
      </c>
      <c r="H2538" s="1016" t="s">
        <v>3197</v>
      </c>
      <c r="I2538" s="1018"/>
      <c r="J2538" s="733"/>
      <c r="K2538" s="1015" t="s">
        <v>31</v>
      </c>
      <c r="M2538" s="528" t="str">
        <f t="shared" si="40"/>
        <v/>
      </c>
    </row>
    <row r="2539" spans="1:13">
      <c r="A2539" s="1017" t="s">
        <v>647</v>
      </c>
      <c r="B2539" s="733" t="s">
        <v>648</v>
      </c>
      <c r="C2539" s="1015" t="s">
        <v>3388</v>
      </c>
      <c r="D2539" s="733"/>
      <c r="E2539" s="1018" t="s">
        <v>3393</v>
      </c>
      <c r="F2539" s="1018"/>
      <c r="G2539" s="1018" t="s">
        <v>2838</v>
      </c>
      <c r="H2539" s="1016" t="s">
        <v>3197</v>
      </c>
      <c r="I2539" s="1018"/>
      <c r="J2539" s="733"/>
      <c r="K2539" s="1015" t="s">
        <v>31</v>
      </c>
      <c r="M2539" s="528" t="str">
        <f t="shared" si="40"/>
        <v/>
      </c>
    </row>
    <row r="2540" spans="1:13">
      <c r="A2540" s="1017" t="s">
        <v>647</v>
      </c>
      <c r="B2540" s="733" t="s">
        <v>648</v>
      </c>
      <c r="C2540" s="1015" t="s">
        <v>3388</v>
      </c>
      <c r="D2540" s="733"/>
      <c r="E2540" s="1018" t="s">
        <v>3394</v>
      </c>
      <c r="F2540" s="1018"/>
      <c r="G2540" s="1018" t="s">
        <v>2838</v>
      </c>
      <c r="H2540" s="1016" t="s">
        <v>3197</v>
      </c>
      <c r="I2540" s="1018"/>
      <c r="J2540" s="733"/>
      <c r="K2540" s="1015" t="s">
        <v>31</v>
      </c>
      <c r="M2540" s="528" t="str">
        <f t="shared" si="40"/>
        <v/>
      </c>
    </row>
    <row r="2541" spans="1:13">
      <c r="A2541" s="1017" t="s">
        <v>647</v>
      </c>
      <c r="B2541" s="733" t="s">
        <v>648</v>
      </c>
      <c r="C2541" s="1015" t="s">
        <v>3388</v>
      </c>
      <c r="D2541" s="733"/>
      <c r="E2541" s="1018" t="s">
        <v>3395</v>
      </c>
      <c r="F2541" s="1018"/>
      <c r="G2541" s="1018" t="s">
        <v>2838</v>
      </c>
      <c r="H2541" s="1016" t="s">
        <v>3197</v>
      </c>
      <c r="I2541" s="1018"/>
      <c r="J2541" s="733"/>
      <c r="K2541" s="1015" t="s">
        <v>31</v>
      </c>
      <c r="M2541" s="528" t="str">
        <f t="shared" si="40"/>
        <v/>
      </c>
    </row>
    <row r="2542" spans="1:13">
      <c r="A2542" s="1017" t="s">
        <v>647</v>
      </c>
      <c r="B2542" s="733" t="s">
        <v>648</v>
      </c>
      <c r="C2542" s="1015" t="s">
        <v>3388</v>
      </c>
      <c r="D2542" s="733"/>
      <c r="E2542" s="1018" t="s">
        <v>3396</v>
      </c>
      <c r="F2542" s="1018"/>
      <c r="G2542" s="1018" t="s">
        <v>2838</v>
      </c>
      <c r="H2542" s="1016" t="s">
        <v>3197</v>
      </c>
      <c r="I2542" s="1018"/>
      <c r="J2542" s="733"/>
      <c r="K2542" s="1015" t="s">
        <v>31</v>
      </c>
      <c r="M2542" s="528" t="str">
        <f t="shared" si="40"/>
        <v/>
      </c>
    </row>
    <row r="2543" spans="1:13">
      <c r="A2543" s="1017" t="s">
        <v>647</v>
      </c>
      <c r="B2543" s="733" t="s">
        <v>648</v>
      </c>
      <c r="C2543" s="1015" t="s">
        <v>3388</v>
      </c>
      <c r="D2543" s="733"/>
      <c r="E2543" s="1018" t="s">
        <v>3397</v>
      </c>
      <c r="F2543" s="1018"/>
      <c r="G2543" s="1018" t="s">
        <v>2838</v>
      </c>
      <c r="H2543" s="1016" t="s">
        <v>3197</v>
      </c>
      <c r="I2543" s="1018"/>
      <c r="J2543" s="733"/>
      <c r="K2543" s="1015" t="s">
        <v>31</v>
      </c>
      <c r="M2543" s="528" t="str">
        <f t="shared" si="40"/>
        <v/>
      </c>
    </row>
    <row r="2544" spans="1:13">
      <c r="A2544" s="1017" t="s">
        <v>647</v>
      </c>
      <c r="B2544" s="733" t="s">
        <v>648</v>
      </c>
      <c r="C2544" s="1015" t="s">
        <v>3388</v>
      </c>
      <c r="D2544" s="733"/>
      <c r="E2544" s="1018" t="s">
        <v>3398</v>
      </c>
      <c r="F2544" s="1018"/>
      <c r="G2544" s="1018" t="s">
        <v>2838</v>
      </c>
      <c r="H2544" s="1016" t="s">
        <v>3197</v>
      </c>
      <c r="I2544" s="1018"/>
      <c r="J2544" s="733"/>
      <c r="K2544" s="1015" t="s">
        <v>31</v>
      </c>
      <c r="M2544" s="528" t="str">
        <f t="shared" si="40"/>
        <v/>
      </c>
    </row>
    <row r="2545" spans="1:13">
      <c r="A2545" s="1017" t="s">
        <v>647</v>
      </c>
      <c r="B2545" s="733" t="s">
        <v>648</v>
      </c>
      <c r="C2545" s="1015" t="s">
        <v>3388</v>
      </c>
      <c r="D2545" s="733"/>
      <c r="E2545" s="1018" t="s">
        <v>3399</v>
      </c>
      <c r="F2545" s="1018"/>
      <c r="G2545" s="1018" t="s">
        <v>2838</v>
      </c>
      <c r="H2545" s="1016" t="s">
        <v>3197</v>
      </c>
      <c r="I2545" s="1018"/>
      <c r="J2545" s="733"/>
      <c r="K2545" s="1015" t="s">
        <v>31</v>
      </c>
      <c r="M2545" s="528" t="str">
        <f t="shared" si="40"/>
        <v/>
      </c>
    </row>
    <row r="2546" spans="1:13">
      <c r="A2546" s="1019" t="s">
        <v>647</v>
      </c>
      <c r="B2546" s="1019" t="s">
        <v>648</v>
      </c>
      <c r="C2546" s="1019" t="s">
        <v>3388</v>
      </c>
      <c r="D2546" s="1040"/>
      <c r="E2546" s="1040" t="s">
        <v>3400</v>
      </c>
      <c r="F2546" s="1019"/>
      <c r="G2546" s="1019" t="s">
        <v>2838</v>
      </c>
      <c r="H2546" s="1019" t="s">
        <v>3197</v>
      </c>
      <c r="I2546" s="1019"/>
      <c r="J2546" s="1019"/>
      <c r="K2546" s="1019" t="s">
        <v>31</v>
      </c>
      <c r="L2546" s="1019"/>
      <c r="M2546" s="528" t="str">
        <f t="shared" si="40"/>
        <v/>
      </c>
    </row>
    <row r="2547" spans="1:13">
      <c r="A2547" s="1014" t="s">
        <v>637</v>
      </c>
      <c r="B2547" s="1015" t="s">
        <v>638</v>
      </c>
      <c r="C2547" s="1015" t="s">
        <v>3401</v>
      </c>
      <c r="D2547" s="1050" t="e">
        <f>DF_FY_End_Date</f>
        <v>#NAME?</v>
      </c>
      <c r="E2547" s="1051" t="s">
        <v>3403</v>
      </c>
      <c r="F2547" s="1015" t="s">
        <v>3404</v>
      </c>
      <c r="G2547" s="1016" t="s">
        <v>2838</v>
      </c>
      <c r="H2547" s="1016" t="s">
        <v>3201</v>
      </c>
      <c r="I2547" s="1016" t="s">
        <v>666</v>
      </c>
      <c r="J2547" s="1015" t="s">
        <v>645</v>
      </c>
      <c r="K2547" s="1015" t="s">
        <v>31</v>
      </c>
      <c r="M2547" s="528" t="str">
        <f t="shared" si="40"/>
        <v/>
      </c>
    </row>
    <row r="2548" spans="1:13">
      <c r="A2548" s="1017" t="s">
        <v>647</v>
      </c>
      <c r="B2548" s="733" t="s">
        <v>648</v>
      </c>
      <c r="C2548" s="1015" t="s">
        <v>3401</v>
      </c>
      <c r="D2548" s="1057">
        <f>DF_FY_End_Date_ACT</f>
        <v>44012</v>
      </c>
      <c r="E2548" s="1018" t="s">
        <v>3405</v>
      </c>
      <c r="F2548" s="1018"/>
      <c r="G2548" s="1018" t="s">
        <v>2838</v>
      </c>
      <c r="H2548" s="1016" t="s">
        <v>3201</v>
      </c>
      <c r="I2548" s="1018"/>
      <c r="J2548" s="733"/>
      <c r="K2548" s="1015" t="s">
        <v>31</v>
      </c>
      <c r="M2548" s="528" t="str">
        <f t="shared" si="40"/>
        <v/>
      </c>
    </row>
    <row r="2549" spans="1:13">
      <c r="A2549" s="1017" t="s">
        <v>647</v>
      </c>
      <c r="B2549" s="733" t="s">
        <v>648</v>
      </c>
      <c r="C2549" s="1015" t="s">
        <v>3401</v>
      </c>
      <c r="D2549" s="1057">
        <f>DF_FY_End_Date_FC01</f>
        <v>44377</v>
      </c>
      <c r="E2549" s="1018" t="s">
        <v>3406</v>
      </c>
      <c r="F2549" s="1018"/>
      <c r="G2549" s="1018" t="s">
        <v>2838</v>
      </c>
      <c r="H2549" s="1016" t="s">
        <v>3201</v>
      </c>
      <c r="I2549" s="1018"/>
      <c r="J2549" s="733"/>
      <c r="K2549" s="1015" t="s">
        <v>31</v>
      </c>
      <c r="M2549" s="528" t="str">
        <f t="shared" si="40"/>
        <v/>
      </c>
    </row>
    <row r="2550" spans="1:13">
      <c r="A2550" s="1017" t="s">
        <v>647</v>
      </c>
      <c r="B2550" s="733" t="s">
        <v>648</v>
      </c>
      <c r="C2550" s="1015" t="s">
        <v>3401</v>
      </c>
      <c r="D2550" s="1057">
        <f>DF_FY_End_Date_FC02</f>
        <v>44742</v>
      </c>
      <c r="E2550" s="1018" t="s">
        <v>3407</v>
      </c>
      <c r="F2550" s="1018"/>
      <c r="G2550" s="1018" t="s">
        <v>2838</v>
      </c>
      <c r="H2550" s="1016" t="s">
        <v>3201</v>
      </c>
      <c r="I2550" s="1018"/>
      <c r="J2550" s="733"/>
      <c r="K2550" s="1015" t="s">
        <v>31</v>
      </c>
      <c r="M2550" s="528" t="str">
        <f t="shared" si="40"/>
        <v/>
      </c>
    </row>
    <row r="2551" spans="1:13">
      <c r="A2551" s="1017" t="s">
        <v>647</v>
      </c>
      <c r="B2551" s="733" t="s">
        <v>648</v>
      </c>
      <c r="C2551" s="1015" t="s">
        <v>3401</v>
      </c>
      <c r="D2551" s="1057">
        <f>DF_FY_End_Date_FC03</f>
        <v>0</v>
      </c>
      <c r="E2551" s="1018" t="s">
        <v>3408</v>
      </c>
      <c r="F2551" s="1018"/>
      <c r="G2551" s="1018" t="s">
        <v>2838</v>
      </c>
      <c r="H2551" s="1016" t="s">
        <v>3201</v>
      </c>
      <c r="I2551" s="1018"/>
      <c r="J2551" s="733"/>
      <c r="K2551" s="1015" t="s">
        <v>31</v>
      </c>
      <c r="M2551" s="528" t="str">
        <f t="shared" si="40"/>
        <v/>
      </c>
    </row>
    <row r="2552" spans="1:13">
      <c r="A2552" s="1017" t="s">
        <v>647</v>
      </c>
      <c r="B2552" s="733" t="s">
        <v>648</v>
      </c>
      <c r="C2552" s="1015" t="s">
        <v>3401</v>
      </c>
      <c r="D2552" s="1057">
        <f>DF_FY_End_Date_FC04</f>
        <v>0</v>
      </c>
      <c r="E2552" s="1018" t="s">
        <v>3409</v>
      </c>
      <c r="F2552" s="1018"/>
      <c r="G2552" s="1018" t="s">
        <v>2838</v>
      </c>
      <c r="H2552" s="1016" t="s">
        <v>3201</v>
      </c>
      <c r="I2552" s="1018"/>
      <c r="J2552" s="733"/>
      <c r="K2552" s="1015" t="s">
        <v>31</v>
      </c>
      <c r="M2552" s="528" t="str">
        <f t="shared" si="40"/>
        <v/>
      </c>
    </row>
    <row r="2553" spans="1:13">
      <c r="A2553" s="1017" t="s">
        <v>647</v>
      </c>
      <c r="B2553" s="733" t="s">
        <v>648</v>
      </c>
      <c r="C2553" s="1015" t="s">
        <v>3401</v>
      </c>
      <c r="D2553" s="1057">
        <f>DF_FY_End_Date_FC05</f>
        <v>0</v>
      </c>
      <c r="E2553" s="1018" t="s">
        <v>3410</v>
      </c>
      <c r="F2553" s="1018"/>
      <c r="G2553" s="1018" t="s">
        <v>2838</v>
      </c>
      <c r="H2553" s="1016" t="s">
        <v>3201</v>
      </c>
      <c r="I2553" s="1018"/>
      <c r="J2553" s="733"/>
      <c r="K2553" s="1015" t="s">
        <v>31</v>
      </c>
      <c r="M2553" s="528" t="str">
        <f t="shared" si="40"/>
        <v/>
      </c>
    </row>
    <row r="2554" spans="1:13">
      <c r="A2554" s="1017" t="s">
        <v>647</v>
      </c>
      <c r="B2554" s="733" t="s">
        <v>648</v>
      </c>
      <c r="C2554" s="1015" t="s">
        <v>3401</v>
      </c>
      <c r="D2554" s="1057">
        <f>DF_FY_End_Date_FC06</f>
        <v>0</v>
      </c>
      <c r="E2554" s="1018" t="s">
        <v>3411</v>
      </c>
      <c r="F2554" s="1018"/>
      <c r="G2554" s="1018" t="s">
        <v>2838</v>
      </c>
      <c r="H2554" s="1016" t="s">
        <v>3201</v>
      </c>
      <c r="I2554" s="1018"/>
      <c r="J2554" s="733"/>
      <c r="K2554" s="1015" t="s">
        <v>31</v>
      </c>
      <c r="M2554" s="528" t="str">
        <f t="shared" si="40"/>
        <v/>
      </c>
    </row>
    <row r="2555" spans="1:13">
      <c r="A2555" s="1017" t="s">
        <v>647</v>
      </c>
      <c r="B2555" s="733" t="s">
        <v>648</v>
      </c>
      <c r="C2555" s="1015" t="s">
        <v>3401</v>
      </c>
      <c r="D2555" s="1057">
        <f>DF_FY_End_Date_FC07</f>
        <v>0</v>
      </c>
      <c r="E2555" s="1018" t="s">
        <v>3412</v>
      </c>
      <c r="F2555" s="1018"/>
      <c r="G2555" s="1018" t="s">
        <v>2838</v>
      </c>
      <c r="H2555" s="1016" t="s">
        <v>3201</v>
      </c>
      <c r="I2555" s="1018"/>
      <c r="J2555" s="733"/>
      <c r="K2555" s="1015" t="s">
        <v>31</v>
      </c>
      <c r="M2555" s="528" t="str">
        <f t="shared" si="40"/>
        <v/>
      </c>
    </row>
    <row r="2556" spans="1:13">
      <c r="A2556" s="1017" t="s">
        <v>647</v>
      </c>
      <c r="B2556" s="733" t="s">
        <v>648</v>
      </c>
      <c r="C2556" s="1015" t="s">
        <v>3401</v>
      </c>
      <c r="D2556" s="1057">
        <f>DF_FY_End_Date_FC08</f>
        <v>0</v>
      </c>
      <c r="E2556" s="1018" t="s">
        <v>3413</v>
      </c>
      <c r="F2556" s="1018"/>
      <c r="G2556" s="1018" t="s">
        <v>2838</v>
      </c>
      <c r="H2556" s="1016" t="s">
        <v>3201</v>
      </c>
      <c r="I2556" s="1018"/>
      <c r="J2556" s="733"/>
      <c r="K2556" s="1015" t="s">
        <v>31</v>
      </c>
      <c r="M2556" s="528" t="str">
        <f t="shared" si="40"/>
        <v/>
      </c>
    </row>
    <row r="2557" spans="1:13">
      <c r="A2557" s="1017" t="s">
        <v>647</v>
      </c>
      <c r="B2557" s="733" t="s">
        <v>648</v>
      </c>
      <c r="C2557" s="1015" t="s">
        <v>3401</v>
      </c>
      <c r="D2557" s="1057">
        <f>DF_FY_End_Date_FC09</f>
        <v>0</v>
      </c>
      <c r="E2557" s="1018" t="s">
        <v>3414</v>
      </c>
      <c r="F2557" s="1018"/>
      <c r="G2557" s="1018" t="s">
        <v>2838</v>
      </c>
      <c r="H2557" s="1016" t="s">
        <v>3201</v>
      </c>
      <c r="I2557" s="1018"/>
      <c r="J2557" s="733"/>
      <c r="K2557" s="1015" t="s">
        <v>31</v>
      </c>
      <c r="M2557" s="528" t="str">
        <f t="shared" si="40"/>
        <v/>
      </c>
    </row>
    <row r="2558" spans="1:13" ht="12.75" thickBot="1">
      <c r="A2558" s="1019" t="s">
        <v>647</v>
      </c>
      <c r="B2558" s="1019" t="s">
        <v>648</v>
      </c>
      <c r="C2558" s="1019" t="s">
        <v>3401</v>
      </c>
      <c r="D2558" s="1057">
        <f>DF_FY_End_Date_FC10</f>
        <v>0</v>
      </c>
      <c r="E2558" s="1019" t="s">
        <v>3415</v>
      </c>
      <c r="F2558" s="1019"/>
      <c r="G2558" s="1019" t="s">
        <v>2838</v>
      </c>
      <c r="H2558" s="1019" t="s">
        <v>3201</v>
      </c>
      <c r="I2558" s="1019"/>
      <c r="J2558" s="1019"/>
      <c r="K2558" s="1019" t="s">
        <v>31</v>
      </c>
      <c r="L2558" s="1019"/>
      <c r="M2558" s="528" t="str">
        <f t="shared" si="40"/>
        <v/>
      </c>
    </row>
    <row r="2559" spans="1:13" ht="12.75" thickTop="1">
      <c r="A2559" s="982" t="s">
        <v>637</v>
      </c>
      <c r="B2559" s="982" t="s">
        <v>638</v>
      </c>
      <c r="C2559" s="446" t="s">
        <v>126</v>
      </c>
      <c r="D2559" s="446" t="s">
        <v>811</v>
      </c>
      <c r="E2559" s="983" t="s">
        <v>812</v>
      </c>
      <c r="F2559" s="983" t="s">
        <v>126</v>
      </c>
      <c r="G2559" s="983" t="s">
        <v>642</v>
      </c>
      <c r="H2559" s="983" t="s">
        <v>3717</v>
      </c>
      <c r="I2559" s="983" t="s">
        <v>684</v>
      </c>
      <c r="J2559" s="446" t="s">
        <v>645</v>
      </c>
      <c r="K2559" s="447" t="s">
        <v>265</v>
      </c>
      <c r="L2559" s="446" t="s">
        <v>646</v>
      </c>
      <c r="M2559" s="528" t="str">
        <f t="shared" si="40"/>
        <v/>
      </c>
    </row>
    <row r="2560" spans="1:13">
      <c r="A2560" s="448" t="s">
        <v>647</v>
      </c>
      <c r="B2560" s="448" t="s">
        <v>648</v>
      </c>
      <c r="C2560" s="446" t="s">
        <v>126</v>
      </c>
      <c r="D2560" s="448"/>
      <c r="E2560" s="983" t="s">
        <v>816</v>
      </c>
      <c r="F2560" s="984"/>
      <c r="G2560" s="983" t="s">
        <v>642</v>
      </c>
      <c r="H2560" s="983" t="s">
        <v>3717</v>
      </c>
      <c r="I2560" s="983" t="s">
        <v>684</v>
      </c>
      <c r="J2560" s="448"/>
      <c r="K2560" s="459" t="s">
        <v>265</v>
      </c>
      <c r="L2560" s="448"/>
      <c r="M2560" s="528" t="str">
        <f t="shared" si="40"/>
        <v/>
      </c>
    </row>
    <row r="2561" spans="1:13">
      <c r="A2561" s="448" t="s">
        <v>647</v>
      </c>
      <c r="B2561" s="448" t="s">
        <v>648</v>
      </c>
      <c r="C2561" s="446" t="s">
        <v>126</v>
      </c>
      <c r="D2561" s="448"/>
      <c r="E2561" s="983" t="s">
        <v>817</v>
      </c>
      <c r="F2561" s="984"/>
      <c r="G2561" s="983" t="s">
        <v>642</v>
      </c>
      <c r="H2561" s="983" t="s">
        <v>3717</v>
      </c>
      <c r="I2561" s="983" t="s">
        <v>684</v>
      </c>
      <c r="J2561" s="448"/>
      <c r="K2561" s="459" t="s">
        <v>265</v>
      </c>
      <c r="L2561" s="448"/>
      <c r="M2561" s="528" t="str">
        <f t="shared" si="40"/>
        <v/>
      </c>
    </row>
    <row r="2562" spans="1:13">
      <c r="A2562" s="448" t="s">
        <v>647</v>
      </c>
      <c r="B2562" s="448" t="s">
        <v>648</v>
      </c>
      <c r="C2562" s="446" t="s">
        <v>126</v>
      </c>
      <c r="D2562" s="448"/>
      <c r="E2562" s="983" t="s">
        <v>818</v>
      </c>
      <c r="F2562" s="984"/>
      <c r="G2562" s="983" t="s">
        <v>642</v>
      </c>
      <c r="H2562" s="983" t="s">
        <v>3717</v>
      </c>
      <c r="I2562" s="983" t="s">
        <v>684</v>
      </c>
      <c r="J2562" s="448"/>
      <c r="K2562" s="459" t="s">
        <v>265</v>
      </c>
      <c r="L2562" s="448"/>
      <c r="M2562" s="528" t="str">
        <f t="shared" si="40"/>
        <v/>
      </c>
    </row>
    <row r="2563" spans="1:13">
      <c r="A2563" s="448" t="s">
        <v>647</v>
      </c>
      <c r="B2563" s="448" t="s">
        <v>648</v>
      </c>
      <c r="C2563" s="446" t="s">
        <v>126</v>
      </c>
      <c r="D2563" s="448"/>
      <c r="E2563" s="983" t="s">
        <v>819</v>
      </c>
      <c r="F2563" s="984"/>
      <c r="G2563" s="983" t="s">
        <v>642</v>
      </c>
      <c r="H2563" s="983" t="s">
        <v>3717</v>
      </c>
      <c r="I2563" s="983" t="s">
        <v>684</v>
      </c>
      <c r="J2563" s="448"/>
      <c r="K2563" s="459" t="s">
        <v>265</v>
      </c>
      <c r="L2563" s="448"/>
      <c r="M2563" s="528" t="str">
        <f t="shared" si="40"/>
        <v/>
      </c>
    </row>
    <row r="2564" spans="1:13">
      <c r="A2564" s="448" t="s">
        <v>647</v>
      </c>
      <c r="B2564" s="448" t="s">
        <v>648</v>
      </c>
      <c r="C2564" s="446" t="s">
        <v>126</v>
      </c>
      <c r="D2564" s="448"/>
      <c r="E2564" s="983" t="s">
        <v>820</v>
      </c>
      <c r="F2564" s="984"/>
      <c r="G2564" s="983" t="s">
        <v>642</v>
      </c>
      <c r="H2564" s="983" t="s">
        <v>3717</v>
      </c>
      <c r="I2564" s="983" t="s">
        <v>684</v>
      </c>
      <c r="J2564" s="448"/>
      <c r="K2564" s="459" t="s">
        <v>265</v>
      </c>
      <c r="L2564" s="448"/>
      <c r="M2564" s="528" t="str">
        <f t="shared" si="40"/>
        <v/>
      </c>
    </row>
    <row r="2565" spans="1:13">
      <c r="A2565" s="448" t="s">
        <v>647</v>
      </c>
      <c r="B2565" s="448" t="s">
        <v>648</v>
      </c>
      <c r="C2565" s="446" t="s">
        <v>126</v>
      </c>
      <c r="D2565" s="448"/>
      <c r="E2565" s="983" t="s">
        <v>821</v>
      </c>
      <c r="F2565" s="984"/>
      <c r="G2565" s="983" t="s">
        <v>642</v>
      </c>
      <c r="H2565" s="983" t="s">
        <v>3717</v>
      </c>
      <c r="I2565" s="983" t="s">
        <v>684</v>
      </c>
      <c r="J2565" s="448"/>
      <c r="K2565" s="459" t="s">
        <v>265</v>
      </c>
      <c r="L2565" s="448"/>
      <c r="M2565" s="528" t="str">
        <f t="shared" si="40"/>
        <v/>
      </c>
    </row>
    <row r="2566" spans="1:13">
      <c r="A2566" s="448" t="s">
        <v>647</v>
      </c>
      <c r="B2566" s="448" t="s">
        <v>648</v>
      </c>
      <c r="C2566" s="446" t="s">
        <v>126</v>
      </c>
      <c r="D2566" s="448"/>
      <c r="E2566" s="983" t="s">
        <v>822</v>
      </c>
      <c r="F2566" s="984"/>
      <c r="G2566" s="983" t="s">
        <v>642</v>
      </c>
      <c r="H2566" s="983" t="s">
        <v>3717</v>
      </c>
      <c r="I2566" s="983" t="s">
        <v>684</v>
      </c>
      <c r="J2566" s="448"/>
      <c r="K2566" s="459" t="s">
        <v>265</v>
      </c>
      <c r="L2566" s="448"/>
      <c r="M2566" s="528" t="str">
        <f t="shared" si="40"/>
        <v/>
      </c>
    </row>
    <row r="2567" spans="1:13">
      <c r="A2567" s="448" t="s">
        <v>647</v>
      </c>
      <c r="B2567" s="448" t="s">
        <v>648</v>
      </c>
      <c r="C2567" s="446" t="s">
        <v>126</v>
      </c>
      <c r="D2567" s="448"/>
      <c r="E2567" s="983" t="s">
        <v>823</v>
      </c>
      <c r="F2567" s="984"/>
      <c r="G2567" s="983" t="s">
        <v>642</v>
      </c>
      <c r="H2567" s="983" t="s">
        <v>3717</v>
      </c>
      <c r="I2567" s="983" t="s">
        <v>684</v>
      </c>
      <c r="J2567" s="448"/>
      <c r="K2567" s="459" t="s">
        <v>265</v>
      </c>
      <c r="L2567" s="448"/>
      <c r="M2567" s="528" t="str">
        <f t="shared" si="40"/>
        <v/>
      </c>
    </row>
    <row r="2568" spans="1:13">
      <c r="A2568" s="448" t="s">
        <v>647</v>
      </c>
      <c r="B2568" s="448" t="s">
        <v>648</v>
      </c>
      <c r="C2568" s="446" t="s">
        <v>126</v>
      </c>
      <c r="D2568" s="448"/>
      <c r="E2568" s="983" t="s">
        <v>824</v>
      </c>
      <c r="F2568" s="984"/>
      <c r="G2568" s="983" t="s">
        <v>642</v>
      </c>
      <c r="H2568" s="983" t="s">
        <v>3717</v>
      </c>
      <c r="I2568" s="983" t="s">
        <v>684</v>
      </c>
      <c r="J2568" s="448"/>
      <c r="K2568" s="459" t="s">
        <v>265</v>
      </c>
      <c r="L2568" s="448"/>
      <c r="M2568" s="528" t="str">
        <f t="shared" si="40"/>
        <v/>
      </c>
    </row>
    <row r="2569" spans="1:13">
      <c r="A2569" s="448" t="s">
        <v>647</v>
      </c>
      <c r="B2569" s="448" t="s">
        <v>648</v>
      </c>
      <c r="C2569" s="446" t="s">
        <v>126</v>
      </c>
      <c r="D2569" s="448"/>
      <c r="E2569" s="983" t="s">
        <v>825</v>
      </c>
      <c r="F2569" s="984"/>
      <c r="G2569" s="983" t="s">
        <v>642</v>
      </c>
      <c r="H2569" s="983" t="s">
        <v>3717</v>
      </c>
      <c r="I2569" s="983" t="s">
        <v>684</v>
      </c>
      <c r="J2569" s="448"/>
      <c r="K2569" s="459" t="s">
        <v>265</v>
      </c>
      <c r="L2569" s="448"/>
      <c r="M2569" s="528" t="str">
        <f t="shared" si="40"/>
        <v/>
      </c>
    </row>
    <row r="2570" spans="1:13">
      <c r="A2570" s="448" t="s">
        <v>647</v>
      </c>
      <c r="B2570" s="448" t="s">
        <v>648</v>
      </c>
      <c r="C2570" s="446" t="s">
        <v>126</v>
      </c>
      <c r="D2570" s="448"/>
      <c r="E2570" s="983" t="s">
        <v>826</v>
      </c>
      <c r="F2570" s="984"/>
      <c r="G2570" s="983" t="s">
        <v>642</v>
      </c>
      <c r="H2570" s="983" t="s">
        <v>3717</v>
      </c>
      <c r="I2570" s="983" t="s">
        <v>684</v>
      </c>
      <c r="J2570" s="448"/>
      <c r="K2570" s="459" t="s">
        <v>265</v>
      </c>
      <c r="L2570" s="448"/>
      <c r="M2570" s="528" t="str">
        <f t="shared" si="40"/>
        <v/>
      </c>
    </row>
    <row r="2571" spans="1:13" ht="12.75" thickBot="1">
      <c r="A2571" s="501" t="s">
        <v>647</v>
      </c>
      <c r="B2571" s="501" t="s">
        <v>648</v>
      </c>
      <c r="C2571" s="446" t="s">
        <v>126</v>
      </c>
      <c r="D2571" s="501"/>
      <c r="E2571" s="983" t="s">
        <v>827</v>
      </c>
      <c r="F2571" s="451"/>
      <c r="G2571" s="983" t="s">
        <v>642</v>
      </c>
      <c r="H2571" s="983" t="s">
        <v>3717</v>
      </c>
      <c r="I2571" s="983" t="s">
        <v>684</v>
      </c>
      <c r="J2571" s="451"/>
      <c r="K2571" s="452" t="s">
        <v>265</v>
      </c>
      <c r="L2571" s="501"/>
      <c r="M2571" s="528" t="str">
        <f t="shared" si="40"/>
        <v/>
      </c>
    </row>
    <row r="2572" spans="1:13" ht="12.75" thickTop="1">
      <c r="A2572" s="982" t="s">
        <v>637</v>
      </c>
      <c r="B2572" s="982" t="s">
        <v>638</v>
      </c>
      <c r="C2572" s="446" t="s">
        <v>336</v>
      </c>
      <c r="D2572" s="446" t="s">
        <v>939</v>
      </c>
      <c r="E2572" s="983" t="s">
        <v>3416</v>
      </c>
      <c r="F2572" s="983" t="s">
        <v>336</v>
      </c>
      <c r="G2572" s="983" t="s">
        <v>642</v>
      </c>
      <c r="H2572" s="983" t="s">
        <v>3417</v>
      </c>
      <c r="I2572" s="983" t="s">
        <v>684</v>
      </c>
      <c r="J2572" s="446" t="s">
        <v>645</v>
      </c>
      <c r="K2572" s="447" t="s">
        <v>265</v>
      </c>
      <c r="L2572" s="446" t="s">
        <v>646</v>
      </c>
      <c r="M2572" s="528" t="str">
        <f t="shared" ref="M2572:M2635" si="41">IF(RIGHT(TEXT(E2572,""),4)="ACT1","Remove","")</f>
        <v/>
      </c>
    </row>
    <row r="2573" spans="1:13">
      <c r="A2573" s="448" t="s">
        <v>647</v>
      </c>
      <c r="B2573" s="448" t="s">
        <v>648</v>
      </c>
      <c r="C2573" s="446" t="s">
        <v>336</v>
      </c>
      <c r="D2573" s="448"/>
      <c r="E2573" s="983" t="s">
        <v>3419</v>
      </c>
      <c r="F2573" s="984"/>
      <c r="G2573" s="983" t="s">
        <v>642</v>
      </c>
      <c r="H2573" s="983" t="s">
        <v>3417</v>
      </c>
      <c r="I2573" s="983" t="s">
        <v>684</v>
      </c>
      <c r="J2573" s="448"/>
      <c r="K2573" s="459" t="s">
        <v>265</v>
      </c>
      <c r="L2573" s="448"/>
      <c r="M2573" s="528" t="str">
        <f t="shared" si="41"/>
        <v/>
      </c>
    </row>
    <row r="2574" spans="1:13">
      <c r="A2574" s="448" t="s">
        <v>647</v>
      </c>
      <c r="B2574" s="448" t="s">
        <v>648</v>
      </c>
      <c r="C2574" s="446" t="s">
        <v>336</v>
      </c>
      <c r="D2574" s="448"/>
      <c r="E2574" s="983" t="s">
        <v>3420</v>
      </c>
      <c r="F2574" s="984"/>
      <c r="G2574" s="983" t="s">
        <v>642</v>
      </c>
      <c r="H2574" s="983" t="s">
        <v>3417</v>
      </c>
      <c r="I2574" s="983" t="s">
        <v>684</v>
      </c>
      <c r="J2574" s="448"/>
      <c r="K2574" s="459" t="s">
        <v>265</v>
      </c>
      <c r="L2574" s="448"/>
      <c r="M2574" s="528" t="str">
        <f t="shared" si="41"/>
        <v/>
      </c>
    </row>
    <row r="2575" spans="1:13">
      <c r="A2575" s="448" t="s">
        <v>647</v>
      </c>
      <c r="B2575" s="448" t="s">
        <v>648</v>
      </c>
      <c r="C2575" s="446" t="s">
        <v>336</v>
      </c>
      <c r="D2575" s="448"/>
      <c r="E2575" s="983" t="s">
        <v>3421</v>
      </c>
      <c r="F2575" s="984"/>
      <c r="G2575" s="983" t="s">
        <v>642</v>
      </c>
      <c r="H2575" s="983" t="s">
        <v>3417</v>
      </c>
      <c r="I2575" s="983" t="s">
        <v>684</v>
      </c>
      <c r="J2575" s="448"/>
      <c r="K2575" s="459" t="s">
        <v>265</v>
      </c>
      <c r="L2575" s="448"/>
      <c r="M2575" s="528" t="str">
        <f t="shared" si="41"/>
        <v/>
      </c>
    </row>
    <row r="2576" spans="1:13">
      <c r="A2576" s="448" t="s">
        <v>647</v>
      </c>
      <c r="B2576" s="448" t="s">
        <v>648</v>
      </c>
      <c r="C2576" s="446" t="s">
        <v>336</v>
      </c>
      <c r="D2576" s="448"/>
      <c r="E2576" s="983" t="s">
        <v>3422</v>
      </c>
      <c r="F2576" s="984"/>
      <c r="G2576" s="983" t="s">
        <v>642</v>
      </c>
      <c r="H2576" s="983" t="s">
        <v>3417</v>
      </c>
      <c r="I2576" s="983" t="s">
        <v>684</v>
      </c>
      <c r="J2576" s="448"/>
      <c r="K2576" s="459" t="s">
        <v>265</v>
      </c>
      <c r="L2576" s="448"/>
      <c r="M2576" s="528" t="str">
        <f t="shared" si="41"/>
        <v/>
      </c>
    </row>
    <row r="2577" spans="1:13">
      <c r="A2577" s="448" t="s">
        <v>647</v>
      </c>
      <c r="B2577" s="448" t="s">
        <v>648</v>
      </c>
      <c r="C2577" s="446" t="s">
        <v>336</v>
      </c>
      <c r="D2577" s="448"/>
      <c r="E2577" s="983" t="s">
        <v>3423</v>
      </c>
      <c r="F2577" s="984"/>
      <c r="G2577" s="983" t="s">
        <v>642</v>
      </c>
      <c r="H2577" s="983" t="s">
        <v>3417</v>
      </c>
      <c r="I2577" s="983" t="s">
        <v>684</v>
      </c>
      <c r="J2577" s="448"/>
      <c r="K2577" s="459" t="s">
        <v>265</v>
      </c>
      <c r="L2577" s="448"/>
      <c r="M2577" s="528" t="str">
        <f t="shared" si="41"/>
        <v/>
      </c>
    </row>
    <row r="2578" spans="1:13">
      <c r="A2578" s="448" t="s">
        <v>647</v>
      </c>
      <c r="B2578" s="448" t="s">
        <v>648</v>
      </c>
      <c r="C2578" s="446" t="s">
        <v>336</v>
      </c>
      <c r="D2578" s="448"/>
      <c r="E2578" s="983" t="s">
        <v>3424</v>
      </c>
      <c r="F2578" s="984"/>
      <c r="G2578" s="983" t="s">
        <v>642</v>
      </c>
      <c r="H2578" s="983" t="s">
        <v>3417</v>
      </c>
      <c r="I2578" s="983" t="s">
        <v>684</v>
      </c>
      <c r="J2578" s="448"/>
      <c r="K2578" s="459" t="s">
        <v>265</v>
      </c>
      <c r="L2578" s="448"/>
      <c r="M2578" s="528" t="str">
        <f t="shared" si="41"/>
        <v/>
      </c>
    </row>
    <row r="2579" spans="1:13">
      <c r="A2579" s="448" t="s">
        <v>647</v>
      </c>
      <c r="B2579" s="448" t="s">
        <v>648</v>
      </c>
      <c r="C2579" s="446" t="s">
        <v>336</v>
      </c>
      <c r="D2579" s="448"/>
      <c r="E2579" s="983" t="s">
        <v>3425</v>
      </c>
      <c r="F2579" s="984"/>
      <c r="G2579" s="983" t="s">
        <v>642</v>
      </c>
      <c r="H2579" s="983" t="s">
        <v>3417</v>
      </c>
      <c r="I2579" s="983" t="s">
        <v>684</v>
      </c>
      <c r="J2579" s="448"/>
      <c r="K2579" s="459" t="s">
        <v>265</v>
      </c>
      <c r="L2579" s="448"/>
      <c r="M2579" s="528" t="str">
        <f t="shared" si="41"/>
        <v/>
      </c>
    </row>
    <row r="2580" spans="1:13">
      <c r="A2580" s="448" t="s">
        <v>647</v>
      </c>
      <c r="B2580" s="448" t="s">
        <v>648</v>
      </c>
      <c r="C2580" s="446" t="s">
        <v>336</v>
      </c>
      <c r="D2580" s="448"/>
      <c r="E2580" s="983" t="s">
        <v>3426</v>
      </c>
      <c r="F2580" s="984"/>
      <c r="G2580" s="983" t="s">
        <v>642</v>
      </c>
      <c r="H2580" s="983" t="s">
        <v>3417</v>
      </c>
      <c r="I2580" s="983" t="s">
        <v>684</v>
      </c>
      <c r="J2580" s="448"/>
      <c r="K2580" s="459" t="s">
        <v>265</v>
      </c>
      <c r="L2580" s="448"/>
      <c r="M2580" s="528" t="str">
        <f t="shared" si="41"/>
        <v/>
      </c>
    </row>
    <row r="2581" spans="1:13">
      <c r="A2581" s="448" t="s">
        <v>647</v>
      </c>
      <c r="B2581" s="448" t="s">
        <v>648</v>
      </c>
      <c r="C2581" s="446" t="s">
        <v>336</v>
      </c>
      <c r="D2581" s="448"/>
      <c r="E2581" s="983" t="s">
        <v>3427</v>
      </c>
      <c r="F2581" s="984"/>
      <c r="G2581" s="983" t="s">
        <v>642</v>
      </c>
      <c r="H2581" s="983" t="s">
        <v>3417</v>
      </c>
      <c r="I2581" s="983" t="s">
        <v>684</v>
      </c>
      <c r="J2581" s="448"/>
      <c r="K2581" s="459" t="s">
        <v>265</v>
      </c>
      <c r="L2581" s="448"/>
      <c r="M2581" s="528" t="str">
        <f t="shared" si="41"/>
        <v/>
      </c>
    </row>
    <row r="2582" spans="1:13">
      <c r="A2582" s="448" t="s">
        <v>647</v>
      </c>
      <c r="B2582" s="448" t="s">
        <v>648</v>
      </c>
      <c r="C2582" s="446" t="s">
        <v>336</v>
      </c>
      <c r="D2582" s="448"/>
      <c r="E2582" s="983" t="s">
        <v>3428</v>
      </c>
      <c r="F2582" s="984"/>
      <c r="G2582" s="983" t="s">
        <v>642</v>
      </c>
      <c r="H2582" s="983" t="s">
        <v>3417</v>
      </c>
      <c r="I2582" s="983" t="s">
        <v>684</v>
      </c>
      <c r="J2582" s="448"/>
      <c r="K2582" s="459" t="s">
        <v>265</v>
      </c>
      <c r="L2582" s="448"/>
      <c r="M2582" s="528" t="str">
        <f t="shared" si="41"/>
        <v/>
      </c>
    </row>
    <row r="2583" spans="1:13">
      <c r="A2583" s="448" t="s">
        <v>647</v>
      </c>
      <c r="B2583" s="448" t="s">
        <v>648</v>
      </c>
      <c r="C2583" s="446" t="s">
        <v>336</v>
      </c>
      <c r="D2583" s="448"/>
      <c r="E2583" s="983" t="s">
        <v>3429</v>
      </c>
      <c r="F2583" s="984"/>
      <c r="G2583" s="983" t="s">
        <v>642</v>
      </c>
      <c r="H2583" s="983" t="s">
        <v>3417</v>
      </c>
      <c r="I2583" s="983" t="s">
        <v>684</v>
      </c>
      <c r="J2583" s="448"/>
      <c r="K2583" s="459" t="s">
        <v>265</v>
      </c>
      <c r="L2583" s="448"/>
      <c r="M2583" s="528" t="str">
        <f t="shared" si="41"/>
        <v/>
      </c>
    </row>
    <row r="2584" spans="1:13">
      <c r="A2584" s="448" t="s">
        <v>647</v>
      </c>
      <c r="B2584" s="448" t="s">
        <v>648</v>
      </c>
      <c r="C2584" s="446" t="s">
        <v>336</v>
      </c>
      <c r="D2584" s="448"/>
      <c r="E2584" s="983" t="s">
        <v>3430</v>
      </c>
      <c r="F2584" s="984"/>
      <c r="G2584" s="983" t="s">
        <v>642</v>
      </c>
      <c r="H2584" s="983" t="s">
        <v>3417</v>
      </c>
      <c r="I2584" s="983" t="s">
        <v>684</v>
      </c>
      <c r="J2584" s="984"/>
      <c r="K2584" s="459" t="s">
        <v>265</v>
      </c>
      <c r="L2584" s="448"/>
      <c r="M2584" s="528" t="str">
        <f t="shared" si="41"/>
        <v/>
      </c>
    </row>
    <row r="2585" spans="1:13">
      <c r="A2585" s="985" t="s">
        <v>637</v>
      </c>
      <c r="B2585" s="985" t="s">
        <v>638</v>
      </c>
      <c r="C2585" s="460" t="s">
        <v>107</v>
      </c>
      <c r="D2585" s="460" t="s">
        <v>954</v>
      </c>
      <c r="E2585" s="453" t="s">
        <v>3431</v>
      </c>
      <c r="F2585" s="453" t="s">
        <v>3432</v>
      </c>
      <c r="G2585" s="453" t="s">
        <v>642</v>
      </c>
      <c r="H2585" s="453" t="s">
        <v>3433</v>
      </c>
      <c r="I2585" s="453" t="s">
        <v>684</v>
      </c>
      <c r="J2585" s="460" t="s">
        <v>645</v>
      </c>
      <c r="K2585" s="460" t="s">
        <v>265</v>
      </c>
      <c r="L2585" s="460" t="s">
        <v>646</v>
      </c>
      <c r="M2585" s="528" t="str">
        <f t="shared" si="41"/>
        <v/>
      </c>
    </row>
    <row r="2586" spans="1:13">
      <c r="A2586" s="448" t="s">
        <v>647</v>
      </c>
      <c r="B2586" s="448" t="s">
        <v>648</v>
      </c>
      <c r="C2586" s="446" t="s">
        <v>107</v>
      </c>
      <c r="D2586" s="448"/>
      <c r="E2586" s="983" t="s">
        <v>3435</v>
      </c>
      <c r="F2586" s="984"/>
      <c r="G2586" s="983" t="s">
        <v>642</v>
      </c>
      <c r="H2586" s="983" t="s">
        <v>3433</v>
      </c>
      <c r="I2586" s="983" t="s">
        <v>684</v>
      </c>
      <c r="J2586" s="448"/>
      <c r="K2586" s="459" t="s">
        <v>265</v>
      </c>
      <c r="L2586" s="448"/>
      <c r="M2586" s="528" t="str">
        <f t="shared" si="41"/>
        <v/>
      </c>
    </row>
    <row r="2587" spans="1:13">
      <c r="A2587" s="448" t="s">
        <v>647</v>
      </c>
      <c r="B2587" s="448" t="s">
        <v>648</v>
      </c>
      <c r="C2587" s="446" t="s">
        <v>107</v>
      </c>
      <c r="D2587" s="448"/>
      <c r="E2587" s="983" t="s">
        <v>3436</v>
      </c>
      <c r="F2587" s="984"/>
      <c r="G2587" s="983" t="s">
        <v>642</v>
      </c>
      <c r="H2587" s="983" t="s">
        <v>3433</v>
      </c>
      <c r="I2587" s="983" t="s">
        <v>684</v>
      </c>
      <c r="J2587" s="448"/>
      <c r="K2587" s="459" t="s">
        <v>265</v>
      </c>
      <c r="L2587" s="448"/>
      <c r="M2587" s="528" t="str">
        <f t="shared" si="41"/>
        <v/>
      </c>
    </row>
    <row r="2588" spans="1:13">
      <c r="A2588" s="448" t="s">
        <v>647</v>
      </c>
      <c r="B2588" s="448" t="s">
        <v>648</v>
      </c>
      <c r="C2588" s="446" t="s">
        <v>107</v>
      </c>
      <c r="D2588" s="448"/>
      <c r="E2588" s="983" t="s">
        <v>3437</v>
      </c>
      <c r="F2588" s="984"/>
      <c r="G2588" s="983" t="s">
        <v>642</v>
      </c>
      <c r="H2588" s="983" t="s">
        <v>3433</v>
      </c>
      <c r="I2588" s="983" t="s">
        <v>684</v>
      </c>
      <c r="J2588" s="448"/>
      <c r="K2588" s="459" t="s">
        <v>265</v>
      </c>
      <c r="L2588" s="448"/>
      <c r="M2588" s="528" t="str">
        <f t="shared" si="41"/>
        <v/>
      </c>
    </row>
    <row r="2589" spans="1:13">
      <c r="A2589" s="448" t="s">
        <v>647</v>
      </c>
      <c r="B2589" s="448" t="s">
        <v>648</v>
      </c>
      <c r="C2589" s="446" t="s">
        <v>107</v>
      </c>
      <c r="D2589" s="448"/>
      <c r="E2589" s="983" t="s">
        <v>3438</v>
      </c>
      <c r="F2589" s="984"/>
      <c r="G2589" s="983" t="s">
        <v>642</v>
      </c>
      <c r="H2589" s="983" t="s">
        <v>3433</v>
      </c>
      <c r="I2589" s="983" t="s">
        <v>684</v>
      </c>
      <c r="J2589" s="448"/>
      <c r="K2589" s="459" t="s">
        <v>265</v>
      </c>
      <c r="L2589" s="448"/>
      <c r="M2589" s="528" t="str">
        <f t="shared" si="41"/>
        <v/>
      </c>
    </row>
    <row r="2590" spans="1:13">
      <c r="A2590" s="448" t="s">
        <v>647</v>
      </c>
      <c r="B2590" s="448" t="s">
        <v>648</v>
      </c>
      <c r="C2590" s="446" t="s">
        <v>107</v>
      </c>
      <c r="D2590" s="448"/>
      <c r="E2590" s="983" t="s">
        <v>3439</v>
      </c>
      <c r="F2590" s="984"/>
      <c r="G2590" s="983" t="s">
        <v>642</v>
      </c>
      <c r="H2590" s="983" t="s">
        <v>3433</v>
      </c>
      <c r="I2590" s="983" t="s">
        <v>684</v>
      </c>
      <c r="J2590" s="448"/>
      <c r="K2590" s="459" t="s">
        <v>265</v>
      </c>
      <c r="L2590" s="448"/>
      <c r="M2590" s="528" t="str">
        <f t="shared" si="41"/>
        <v/>
      </c>
    </row>
    <row r="2591" spans="1:13">
      <c r="A2591" s="448" t="s">
        <v>647</v>
      </c>
      <c r="B2591" s="448" t="s">
        <v>648</v>
      </c>
      <c r="C2591" s="446" t="s">
        <v>107</v>
      </c>
      <c r="D2591" s="448"/>
      <c r="E2591" s="983" t="s">
        <v>3440</v>
      </c>
      <c r="F2591" s="984"/>
      <c r="G2591" s="983" t="s">
        <v>642</v>
      </c>
      <c r="H2591" s="983" t="s">
        <v>3433</v>
      </c>
      <c r="I2591" s="983" t="s">
        <v>684</v>
      </c>
      <c r="J2591" s="448"/>
      <c r="K2591" s="459" t="s">
        <v>265</v>
      </c>
      <c r="L2591" s="448"/>
      <c r="M2591" s="528" t="str">
        <f t="shared" si="41"/>
        <v/>
      </c>
    </row>
    <row r="2592" spans="1:13">
      <c r="A2592" s="448" t="s">
        <v>647</v>
      </c>
      <c r="B2592" s="448" t="s">
        <v>648</v>
      </c>
      <c r="C2592" s="446" t="s">
        <v>107</v>
      </c>
      <c r="D2592" s="448"/>
      <c r="E2592" s="983" t="s">
        <v>3441</v>
      </c>
      <c r="F2592" s="984"/>
      <c r="G2592" s="983" t="s">
        <v>642</v>
      </c>
      <c r="H2592" s="983" t="s">
        <v>3433</v>
      </c>
      <c r="I2592" s="983" t="s">
        <v>684</v>
      </c>
      <c r="J2592" s="448"/>
      <c r="K2592" s="459" t="s">
        <v>265</v>
      </c>
      <c r="L2592" s="448"/>
      <c r="M2592" s="528" t="str">
        <f t="shared" si="41"/>
        <v/>
      </c>
    </row>
    <row r="2593" spans="1:13">
      <c r="A2593" s="448" t="s">
        <v>647</v>
      </c>
      <c r="B2593" s="448" t="s">
        <v>648</v>
      </c>
      <c r="C2593" s="446" t="s">
        <v>107</v>
      </c>
      <c r="D2593" s="448"/>
      <c r="E2593" s="983" t="s">
        <v>3442</v>
      </c>
      <c r="F2593" s="984"/>
      <c r="G2593" s="983" t="s">
        <v>642</v>
      </c>
      <c r="H2593" s="983" t="s">
        <v>3433</v>
      </c>
      <c r="I2593" s="983" t="s">
        <v>684</v>
      </c>
      <c r="J2593" s="448"/>
      <c r="K2593" s="459" t="s">
        <v>265</v>
      </c>
      <c r="L2593" s="448"/>
      <c r="M2593" s="528" t="str">
        <f t="shared" si="41"/>
        <v/>
      </c>
    </row>
    <row r="2594" spans="1:13">
      <c r="A2594" s="448" t="s">
        <v>647</v>
      </c>
      <c r="B2594" s="448" t="s">
        <v>648</v>
      </c>
      <c r="C2594" s="446" t="s">
        <v>107</v>
      </c>
      <c r="D2594" s="448"/>
      <c r="E2594" s="983" t="s">
        <v>3443</v>
      </c>
      <c r="F2594" s="984"/>
      <c r="G2594" s="983" t="s">
        <v>642</v>
      </c>
      <c r="H2594" s="983" t="s">
        <v>3433</v>
      </c>
      <c r="I2594" s="983" t="s">
        <v>684</v>
      </c>
      <c r="J2594" s="448"/>
      <c r="K2594" s="459" t="s">
        <v>265</v>
      </c>
      <c r="L2594" s="448"/>
      <c r="M2594" s="528" t="str">
        <f t="shared" si="41"/>
        <v/>
      </c>
    </row>
    <row r="2595" spans="1:13">
      <c r="A2595" s="448" t="s">
        <v>647</v>
      </c>
      <c r="B2595" s="448" t="s">
        <v>648</v>
      </c>
      <c r="C2595" s="446" t="s">
        <v>107</v>
      </c>
      <c r="D2595" s="448"/>
      <c r="E2595" s="983" t="s">
        <v>3444</v>
      </c>
      <c r="F2595" s="984"/>
      <c r="G2595" s="983" t="s">
        <v>642</v>
      </c>
      <c r="H2595" s="983" t="s">
        <v>3433</v>
      </c>
      <c r="I2595" s="983" t="s">
        <v>684</v>
      </c>
      <c r="J2595" s="448"/>
      <c r="K2595" s="459" t="s">
        <v>265</v>
      </c>
      <c r="L2595" s="448"/>
      <c r="M2595" s="528" t="str">
        <f t="shared" si="41"/>
        <v/>
      </c>
    </row>
    <row r="2596" spans="1:13">
      <c r="A2596" s="448" t="s">
        <v>647</v>
      </c>
      <c r="B2596" s="448" t="s">
        <v>648</v>
      </c>
      <c r="C2596" s="446" t="s">
        <v>107</v>
      </c>
      <c r="D2596" s="448"/>
      <c r="E2596" s="983" t="s">
        <v>3445</v>
      </c>
      <c r="F2596" s="984"/>
      <c r="G2596" s="983" t="s">
        <v>642</v>
      </c>
      <c r="H2596" s="983" t="s">
        <v>3433</v>
      </c>
      <c r="I2596" s="983" t="s">
        <v>684</v>
      </c>
      <c r="J2596" s="448"/>
      <c r="K2596" s="459" t="s">
        <v>265</v>
      </c>
      <c r="L2596" s="448"/>
      <c r="M2596" s="528" t="str">
        <f t="shared" si="41"/>
        <v/>
      </c>
    </row>
    <row r="2597" spans="1:13">
      <c r="A2597" s="501" t="s">
        <v>647</v>
      </c>
      <c r="B2597" s="448" t="s">
        <v>648</v>
      </c>
      <c r="C2597" s="446" t="s">
        <v>107</v>
      </c>
      <c r="D2597" s="448"/>
      <c r="E2597" s="983" t="s">
        <v>3446</v>
      </c>
      <c r="F2597" s="984"/>
      <c r="G2597" s="983" t="s">
        <v>642</v>
      </c>
      <c r="H2597" s="983" t="s">
        <v>3433</v>
      </c>
      <c r="I2597" s="983" t="s">
        <v>684</v>
      </c>
      <c r="J2597" s="984"/>
      <c r="K2597" s="459" t="s">
        <v>265</v>
      </c>
      <c r="L2597" s="448"/>
      <c r="M2597" s="528" t="str">
        <f t="shared" si="41"/>
        <v/>
      </c>
    </row>
    <row r="2598" spans="1:13">
      <c r="A2598" s="982" t="s">
        <v>637</v>
      </c>
      <c r="B2598" s="985" t="s">
        <v>638</v>
      </c>
      <c r="C2598" s="460" t="s">
        <v>486</v>
      </c>
      <c r="D2598" s="460" t="s">
        <v>1031</v>
      </c>
      <c r="E2598" s="453" t="s">
        <v>1032</v>
      </c>
      <c r="F2598" s="453" t="s">
        <v>486</v>
      </c>
      <c r="G2598" s="453" t="s">
        <v>642</v>
      </c>
      <c r="H2598" s="453" t="s">
        <v>3447</v>
      </c>
      <c r="I2598" s="453" t="s">
        <v>684</v>
      </c>
      <c r="J2598" s="460" t="s">
        <v>645</v>
      </c>
      <c r="K2598" s="460" t="s">
        <v>265</v>
      </c>
      <c r="L2598" s="460" t="s">
        <v>646</v>
      </c>
      <c r="M2598" s="528" t="str">
        <f t="shared" si="41"/>
        <v/>
      </c>
    </row>
    <row r="2599" spans="1:13">
      <c r="A2599" s="448" t="s">
        <v>647</v>
      </c>
      <c r="B2599" s="448" t="s">
        <v>648</v>
      </c>
      <c r="C2599" s="446" t="s">
        <v>486</v>
      </c>
      <c r="D2599" s="448"/>
      <c r="E2599" s="983" t="s">
        <v>1034</v>
      </c>
      <c r="F2599" s="984"/>
      <c r="G2599" s="983" t="s">
        <v>642</v>
      </c>
      <c r="H2599" s="983" t="s">
        <v>3447</v>
      </c>
      <c r="I2599" s="983" t="s">
        <v>684</v>
      </c>
      <c r="J2599" s="448"/>
      <c r="K2599" s="459" t="s">
        <v>265</v>
      </c>
      <c r="L2599" s="448"/>
      <c r="M2599" s="528" t="str">
        <f t="shared" si="41"/>
        <v/>
      </c>
    </row>
    <row r="2600" spans="1:13">
      <c r="A2600" s="448" t="s">
        <v>647</v>
      </c>
      <c r="B2600" s="448" t="s">
        <v>648</v>
      </c>
      <c r="C2600" s="446" t="s">
        <v>486</v>
      </c>
      <c r="D2600" s="448"/>
      <c r="E2600" s="983" t="s">
        <v>1035</v>
      </c>
      <c r="F2600" s="984"/>
      <c r="G2600" s="983" t="s">
        <v>642</v>
      </c>
      <c r="H2600" s="983" t="s">
        <v>3447</v>
      </c>
      <c r="I2600" s="983" t="s">
        <v>684</v>
      </c>
      <c r="J2600" s="448"/>
      <c r="K2600" s="459" t="s">
        <v>265</v>
      </c>
      <c r="L2600" s="448"/>
      <c r="M2600" s="528" t="str">
        <f t="shared" si="41"/>
        <v/>
      </c>
    </row>
    <row r="2601" spans="1:13">
      <c r="A2601" s="448" t="s">
        <v>647</v>
      </c>
      <c r="B2601" s="448" t="s">
        <v>648</v>
      </c>
      <c r="C2601" s="446" t="s">
        <v>486</v>
      </c>
      <c r="D2601" s="448"/>
      <c r="E2601" s="983" t="s">
        <v>1036</v>
      </c>
      <c r="F2601" s="984"/>
      <c r="G2601" s="983" t="s">
        <v>642</v>
      </c>
      <c r="H2601" s="983" t="s">
        <v>3447</v>
      </c>
      <c r="I2601" s="983" t="s">
        <v>684</v>
      </c>
      <c r="J2601" s="448"/>
      <c r="K2601" s="459" t="s">
        <v>265</v>
      </c>
      <c r="L2601" s="448"/>
      <c r="M2601" s="528" t="str">
        <f t="shared" si="41"/>
        <v/>
      </c>
    </row>
    <row r="2602" spans="1:13">
      <c r="A2602" s="448" t="s">
        <v>647</v>
      </c>
      <c r="B2602" s="448" t="s">
        <v>648</v>
      </c>
      <c r="C2602" s="446" t="s">
        <v>486</v>
      </c>
      <c r="D2602" s="448"/>
      <c r="E2602" s="983" t="s">
        <v>1037</v>
      </c>
      <c r="F2602" s="984"/>
      <c r="G2602" s="983" t="s">
        <v>642</v>
      </c>
      <c r="H2602" s="983" t="s">
        <v>3447</v>
      </c>
      <c r="I2602" s="983" t="s">
        <v>684</v>
      </c>
      <c r="J2602" s="448"/>
      <c r="K2602" s="459" t="s">
        <v>265</v>
      </c>
      <c r="L2602" s="448"/>
      <c r="M2602" s="528" t="str">
        <f t="shared" si="41"/>
        <v/>
      </c>
    </row>
    <row r="2603" spans="1:13">
      <c r="A2603" s="448" t="s">
        <v>647</v>
      </c>
      <c r="B2603" s="448" t="s">
        <v>648</v>
      </c>
      <c r="C2603" s="446" t="s">
        <v>486</v>
      </c>
      <c r="D2603" s="448"/>
      <c r="E2603" s="983" t="s">
        <v>1038</v>
      </c>
      <c r="F2603" s="984"/>
      <c r="G2603" s="983" t="s">
        <v>642</v>
      </c>
      <c r="H2603" s="983" t="s">
        <v>3447</v>
      </c>
      <c r="I2603" s="983" t="s">
        <v>684</v>
      </c>
      <c r="J2603" s="448"/>
      <c r="K2603" s="459" t="s">
        <v>265</v>
      </c>
      <c r="L2603" s="448"/>
      <c r="M2603" s="528" t="str">
        <f t="shared" si="41"/>
        <v/>
      </c>
    </row>
    <row r="2604" spans="1:13">
      <c r="A2604" s="448" t="s">
        <v>647</v>
      </c>
      <c r="B2604" s="448" t="s">
        <v>648</v>
      </c>
      <c r="C2604" s="446" t="s">
        <v>486</v>
      </c>
      <c r="D2604" s="448"/>
      <c r="E2604" s="983" t="s">
        <v>1039</v>
      </c>
      <c r="F2604" s="984"/>
      <c r="G2604" s="983" t="s">
        <v>642</v>
      </c>
      <c r="H2604" s="983" t="s">
        <v>3447</v>
      </c>
      <c r="I2604" s="983" t="s">
        <v>684</v>
      </c>
      <c r="J2604" s="448"/>
      <c r="K2604" s="459" t="s">
        <v>265</v>
      </c>
      <c r="L2604" s="448"/>
      <c r="M2604" s="528" t="str">
        <f t="shared" si="41"/>
        <v/>
      </c>
    </row>
    <row r="2605" spans="1:13">
      <c r="A2605" s="448" t="s">
        <v>647</v>
      </c>
      <c r="B2605" s="448" t="s">
        <v>648</v>
      </c>
      <c r="C2605" s="446" t="s">
        <v>486</v>
      </c>
      <c r="D2605" s="448"/>
      <c r="E2605" s="983" t="s">
        <v>1040</v>
      </c>
      <c r="F2605" s="984"/>
      <c r="G2605" s="983" t="s">
        <v>642</v>
      </c>
      <c r="H2605" s="983" t="s">
        <v>3447</v>
      </c>
      <c r="I2605" s="983" t="s">
        <v>684</v>
      </c>
      <c r="J2605" s="448"/>
      <c r="K2605" s="459" t="s">
        <v>265</v>
      </c>
      <c r="L2605" s="448"/>
      <c r="M2605" s="528" t="str">
        <f t="shared" si="41"/>
        <v/>
      </c>
    </row>
    <row r="2606" spans="1:13">
      <c r="A2606" s="448" t="s">
        <v>647</v>
      </c>
      <c r="B2606" s="448" t="s">
        <v>648</v>
      </c>
      <c r="C2606" s="446" t="s">
        <v>486</v>
      </c>
      <c r="D2606" s="448"/>
      <c r="E2606" s="983" t="s">
        <v>1041</v>
      </c>
      <c r="F2606" s="984"/>
      <c r="G2606" s="983" t="s">
        <v>642</v>
      </c>
      <c r="H2606" s="983" t="s">
        <v>3447</v>
      </c>
      <c r="I2606" s="983" t="s">
        <v>684</v>
      </c>
      <c r="J2606" s="448"/>
      <c r="K2606" s="459" t="s">
        <v>265</v>
      </c>
      <c r="L2606" s="448"/>
      <c r="M2606" s="528" t="str">
        <f t="shared" si="41"/>
        <v/>
      </c>
    </row>
    <row r="2607" spans="1:13">
      <c r="A2607" s="448" t="s">
        <v>647</v>
      </c>
      <c r="B2607" s="448" t="s">
        <v>648</v>
      </c>
      <c r="C2607" s="446" t="s">
        <v>486</v>
      </c>
      <c r="D2607" s="448"/>
      <c r="E2607" s="983" t="s">
        <v>1042</v>
      </c>
      <c r="F2607" s="984"/>
      <c r="G2607" s="983" t="s">
        <v>642</v>
      </c>
      <c r="H2607" s="983" t="s">
        <v>3447</v>
      </c>
      <c r="I2607" s="983" t="s">
        <v>684</v>
      </c>
      <c r="J2607" s="448"/>
      <c r="K2607" s="459" t="s">
        <v>265</v>
      </c>
      <c r="L2607" s="448"/>
      <c r="M2607" s="528" t="str">
        <f t="shared" si="41"/>
        <v/>
      </c>
    </row>
    <row r="2608" spans="1:13">
      <c r="A2608" s="448" t="s">
        <v>647</v>
      </c>
      <c r="B2608" s="448" t="s">
        <v>648</v>
      </c>
      <c r="C2608" s="446" t="s">
        <v>486</v>
      </c>
      <c r="D2608" s="448"/>
      <c r="E2608" s="983" t="s">
        <v>1043</v>
      </c>
      <c r="F2608" s="984"/>
      <c r="G2608" s="983" t="s">
        <v>642</v>
      </c>
      <c r="H2608" s="983" t="s">
        <v>3447</v>
      </c>
      <c r="I2608" s="983" t="s">
        <v>684</v>
      </c>
      <c r="J2608" s="448"/>
      <c r="K2608" s="459" t="s">
        <v>265</v>
      </c>
      <c r="L2608" s="448"/>
      <c r="M2608" s="528" t="str">
        <f t="shared" si="41"/>
        <v/>
      </c>
    </row>
    <row r="2609" spans="1:13">
      <c r="A2609" s="448" t="s">
        <v>647</v>
      </c>
      <c r="B2609" s="448" t="s">
        <v>648</v>
      </c>
      <c r="C2609" s="446" t="s">
        <v>486</v>
      </c>
      <c r="D2609" s="448"/>
      <c r="E2609" s="983" t="s">
        <v>1044</v>
      </c>
      <c r="F2609" s="984"/>
      <c r="G2609" s="983" t="s">
        <v>642</v>
      </c>
      <c r="H2609" s="983" t="s">
        <v>3447</v>
      </c>
      <c r="I2609" s="983" t="s">
        <v>684</v>
      </c>
      <c r="J2609" s="448"/>
      <c r="K2609" s="459" t="s">
        <v>265</v>
      </c>
      <c r="L2609" s="448"/>
      <c r="M2609" s="528" t="str">
        <f t="shared" si="41"/>
        <v/>
      </c>
    </row>
    <row r="2610" spans="1:13">
      <c r="A2610" s="448" t="s">
        <v>647</v>
      </c>
      <c r="B2610" s="448" t="s">
        <v>648</v>
      </c>
      <c r="C2610" s="446" t="s">
        <v>486</v>
      </c>
      <c r="D2610" s="448"/>
      <c r="E2610" s="983" t="s">
        <v>1045</v>
      </c>
      <c r="F2610" s="984"/>
      <c r="G2610" s="983" t="s">
        <v>642</v>
      </c>
      <c r="H2610" s="983" t="s">
        <v>3447</v>
      </c>
      <c r="I2610" s="983" t="s">
        <v>684</v>
      </c>
      <c r="J2610" s="984"/>
      <c r="K2610" s="459" t="s">
        <v>265</v>
      </c>
      <c r="L2610" s="448"/>
      <c r="M2610" s="528" t="str">
        <f t="shared" si="41"/>
        <v/>
      </c>
    </row>
    <row r="2611" spans="1:13">
      <c r="A2611" s="985" t="s">
        <v>637</v>
      </c>
      <c r="B2611" s="985" t="s">
        <v>638</v>
      </c>
      <c r="C2611" s="460" t="s">
        <v>41</v>
      </c>
      <c r="D2611" s="460" t="s">
        <v>1079</v>
      </c>
      <c r="E2611" s="453" t="s">
        <v>1080</v>
      </c>
      <c r="F2611" s="453" t="s">
        <v>41</v>
      </c>
      <c r="G2611" s="453" t="s">
        <v>642</v>
      </c>
      <c r="H2611" s="453" t="s">
        <v>3448</v>
      </c>
      <c r="I2611" s="453" t="s">
        <v>684</v>
      </c>
      <c r="J2611" s="460" t="s">
        <v>645</v>
      </c>
      <c r="K2611" s="460" t="s">
        <v>265</v>
      </c>
      <c r="L2611" s="460" t="s">
        <v>646</v>
      </c>
      <c r="M2611" s="528" t="str">
        <f t="shared" si="41"/>
        <v/>
      </c>
    </row>
    <row r="2612" spans="1:13">
      <c r="A2612" s="448" t="s">
        <v>647</v>
      </c>
      <c r="B2612" s="448" t="s">
        <v>648</v>
      </c>
      <c r="C2612" s="446" t="s">
        <v>41</v>
      </c>
      <c r="D2612" s="448"/>
      <c r="E2612" s="983" t="s">
        <v>1082</v>
      </c>
      <c r="F2612" s="984"/>
      <c r="G2612" s="983" t="s">
        <v>642</v>
      </c>
      <c r="H2612" s="983" t="s">
        <v>3448</v>
      </c>
      <c r="I2612" s="983" t="s">
        <v>684</v>
      </c>
      <c r="J2612" s="448"/>
      <c r="K2612" s="459" t="s">
        <v>265</v>
      </c>
      <c r="L2612" s="448"/>
      <c r="M2612" s="528" t="str">
        <f t="shared" si="41"/>
        <v/>
      </c>
    </row>
    <row r="2613" spans="1:13">
      <c r="A2613" s="448" t="s">
        <v>647</v>
      </c>
      <c r="B2613" s="448" t="s">
        <v>648</v>
      </c>
      <c r="C2613" s="446" t="s">
        <v>41</v>
      </c>
      <c r="D2613" s="448"/>
      <c r="E2613" s="983" t="s">
        <v>1083</v>
      </c>
      <c r="F2613" s="984"/>
      <c r="G2613" s="983" t="s">
        <v>642</v>
      </c>
      <c r="H2613" s="983" t="s">
        <v>3448</v>
      </c>
      <c r="I2613" s="983" t="s">
        <v>684</v>
      </c>
      <c r="J2613" s="448"/>
      <c r="K2613" s="459" t="s">
        <v>265</v>
      </c>
      <c r="L2613" s="448"/>
      <c r="M2613" s="528" t="str">
        <f t="shared" si="41"/>
        <v/>
      </c>
    </row>
    <row r="2614" spans="1:13">
      <c r="A2614" s="448" t="s">
        <v>647</v>
      </c>
      <c r="B2614" s="448" t="s">
        <v>648</v>
      </c>
      <c r="C2614" s="446" t="s">
        <v>41</v>
      </c>
      <c r="D2614" s="448"/>
      <c r="E2614" s="983" t="s">
        <v>1084</v>
      </c>
      <c r="F2614" s="984"/>
      <c r="G2614" s="983" t="s">
        <v>642</v>
      </c>
      <c r="H2614" s="983" t="s">
        <v>3448</v>
      </c>
      <c r="I2614" s="983" t="s">
        <v>684</v>
      </c>
      <c r="J2614" s="448"/>
      <c r="K2614" s="459" t="s">
        <v>265</v>
      </c>
      <c r="L2614" s="448"/>
      <c r="M2614" s="528" t="str">
        <f t="shared" si="41"/>
        <v/>
      </c>
    </row>
    <row r="2615" spans="1:13">
      <c r="A2615" s="448" t="s">
        <v>647</v>
      </c>
      <c r="B2615" s="448" t="s">
        <v>648</v>
      </c>
      <c r="C2615" s="446" t="s">
        <v>41</v>
      </c>
      <c r="D2615" s="448"/>
      <c r="E2615" s="983" t="s">
        <v>1085</v>
      </c>
      <c r="F2615" s="984"/>
      <c r="G2615" s="983" t="s">
        <v>642</v>
      </c>
      <c r="H2615" s="983" t="s">
        <v>3448</v>
      </c>
      <c r="I2615" s="983" t="s">
        <v>684</v>
      </c>
      <c r="J2615" s="448"/>
      <c r="K2615" s="459" t="s">
        <v>265</v>
      </c>
      <c r="L2615" s="448"/>
      <c r="M2615" s="528" t="str">
        <f t="shared" si="41"/>
        <v/>
      </c>
    </row>
    <row r="2616" spans="1:13">
      <c r="A2616" s="448" t="s">
        <v>647</v>
      </c>
      <c r="B2616" s="448" t="s">
        <v>648</v>
      </c>
      <c r="C2616" s="446" t="s">
        <v>41</v>
      </c>
      <c r="D2616" s="448"/>
      <c r="E2616" s="983" t="s">
        <v>1086</v>
      </c>
      <c r="F2616" s="984"/>
      <c r="G2616" s="983" t="s">
        <v>642</v>
      </c>
      <c r="H2616" s="983" t="s">
        <v>3448</v>
      </c>
      <c r="I2616" s="983" t="s">
        <v>684</v>
      </c>
      <c r="J2616" s="448"/>
      <c r="K2616" s="459" t="s">
        <v>265</v>
      </c>
      <c r="L2616" s="448"/>
      <c r="M2616" s="528" t="str">
        <f t="shared" si="41"/>
        <v/>
      </c>
    </row>
    <row r="2617" spans="1:13">
      <c r="A2617" s="448" t="s">
        <v>647</v>
      </c>
      <c r="B2617" s="448" t="s">
        <v>648</v>
      </c>
      <c r="C2617" s="446" t="s">
        <v>41</v>
      </c>
      <c r="D2617" s="448"/>
      <c r="E2617" s="983" t="s">
        <v>1087</v>
      </c>
      <c r="F2617" s="984"/>
      <c r="G2617" s="983" t="s">
        <v>642</v>
      </c>
      <c r="H2617" s="983" t="s">
        <v>3448</v>
      </c>
      <c r="I2617" s="983" t="s">
        <v>684</v>
      </c>
      <c r="J2617" s="448"/>
      <c r="K2617" s="459" t="s">
        <v>265</v>
      </c>
      <c r="L2617" s="448"/>
      <c r="M2617" s="528" t="str">
        <f t="shared" si="41"/>
        <v/>
      </c>
    </row>
    <row r="2618" spans="1:13">
      <c r="A2618" s="448" t="s">
        <v>647</v>
      </c>
      <c r="B2618" s="448" t="s">
        <v>648</v>
      </c>
      <c r="C2618" s="446" t="s">
        <v>41</v>
      </c>
      <c r="D2618" s="448"/>
      <c r="E2618" s="983" t="s">
        <v>1088</v>
      </c>
      <c r="F2618" s="984"/>
      <c r="G2618" s="983" t="s">
        <v>642</v>
      </c>
      <c r="H2618" s="983" t="s">
        <v>3448</v>
      </c>
      <c r="I2618" s="983" t="s">
        <v>684</v>
      </c>
      <c r="J2618" s="448"/>
      <c r="K2618" s="459" t="s">
        <v>265</v>
      </c>
      <c r="L2618" s="448"/>
      <c r="M2618" s="528" t="str">
        <f t="shared" si="41"/>
        <v/>
      </c>
    </row>
    <row r="2619" spans="1:13">
      <c r="A2619" s="448" t="s">
        <v>647</v>
      </c>
      <c r="B2619" s="448" t="s">
        <v>648</v>
      </c>
      <c r="C2619" s="446" t="s">
        <v>41</v>
      </c>
      <c r="D2619" s="448"/>
      <c r="E2619" s="983" t="s">
        <v>1089</v>
      </c>
      <c r="F2619" s="984"/>
      <c r="G2619" s="983" t="s">
        <v>642</v>
      </c>
      <c r="H2619" s="983" t="s">
        <v>3448</v>
      </c>
      <c r="I2619" s="983" t="s">
        <v>684</v>
      </c>
      <c r="J2619" s="448"/>
      <c r="K2619" s="459" t="s">
        <v>265</v>
      </c>
      <c r="L2619" s="448"/>
      <c r="M2619" s="528" t="str">
        <f t="shared" si="41"/>
        <v/>
      </c>
    </row>
    <row r="2620" spans="1:13">
      <c r="A2620" s="448" t="s">
        <v>647</v>
      </c>
      <c r="B2620" s="448" t="s">
        <v>648</v>
      </c>
      <c r="C2620" s="446" t="s">
        <v>41</v>
      </c>
      <c r="D2620" s="448"/>
      <c r="E2620" s="983" t="s">
        <v>1090</v>
      </c>
      <c r="F2620" s="984"/>
      <c r="G2620" s="983" t="s">
        <v>642</v>
      </c>
      <c r="H2620" s="983" t="s">
        <v>3448</v>
      </c>
      <c r="I2620" s="983" t="s">
        <v>684</v>
      </c>
      <c r="J2620" s="448"/>
      <c r="K2620" s="459" t="s">
        <v>265</v>
      </c>
      <c r="L2620" s="448"/>
      <c r="M2620" s="528" t="str">
        <f t="shared" si="41"/>
        <v/>
      </c>
    </row>
    <row r="2621" spans="1:13">
      <c r="A2621" s="448" t="s">
        <v>647</v>
      </c>
      <c r="B2621" s="448" t="s">
        <v>648</v>
      </c>
      <c r="C2621" s="446" t="s">
        <v>41</v>
      </c>
      <c r="D2621" s="448"/>
      <c r="E2621" s="983" t="s">
        <v>1091</v>
      </c>
      <c r="F2621" s="984"/>
      <c r="G2621" s="983" t="s">
        <v>642</v>
      </c>
      <c r="H2621" s="983" t="s">
        <v>3448</v>
      </c>
      <c r="I2621" s="983" t="s">
        <v>684</v>
      </c>
      <c r="J2621" s="448"/>
      <c r="K2621" s="459" t="s">
        <v>265</v>
      </c>
      <c r="L2621" s="448"/>
      <c r="M2621" s="528" t="str">
        <f t="shared" si="41"/>
        <v/>
      </c>
    </row>
    <row r="2622" spans="1:13">
      <c r="A2622" s="448" t="s">
        <v>647</v>
      </c>
      <c r="B2622" s="448" t="s">
        <v>648</v>
      </c>
      <c r="C2622" s="446" t="s">
        <v>41</v>
      </c>
      <c r="D2622" s="448"/>
      <c r="E2622" s="983" t="s">
        <v>1092</v>
      </c>
      <c r="F2622" s="984"/>
      <c r="G2622" s="983" t="s">
        <v>642</v>
      </c>
      <c r="H2622" s="983" t="s">
        <v>3448</v>
      </c>
      <c r="I2622" s="983" t="s">
        <v>684</v>
      </c>
      <c r="J2622" s="448"/>
      <c r="K2622" s="459" t="s">
        <v>265</v>
      </c>
      <c r="L2622" s="448"/>
      <c r="M2622" s="528" t="str">
        <f t="shared" si="41"/>
        <v/>
      </c>
    </row>
    <row r="2623" spans="1:13">
      <c r="A2623" s="448" t="s">
        <v>647</v>
      </c>
      <c r="B2623" s="448" t="s">
        <v>648</v>
      </c>
      <c r="C2623" s="446" t="s">
        <v>41</v>
      </c>
      <c r="D2623" s="448"/>
      <c r="E2623" s="983" t="s">
        <v>1093</v>
      </c>
      <c r="F2623" s="984"/>
      <c r="G2623" s="983" t="s">
        <v>642</v>
      </c>
      <c r="H2623" s="983" t="s">
        <v>3448</v>
      </c>
      <c r="I2623" s="983" t="s">
        <v>684</v>
      </c>
      <c r="J2623" s="984"/>
      <c r="K2623" s="459" t="s">
        <v>265</v>
      </c>
      <c r="L2623" s="448"/>
      <c r="M2623" s="528" t="str">
        <f t="shared" si="41"/>
        <v/>
      </c>
    </row>
    <row r="2624" spans="1:13">
      <c r="A2624" s="985" t="s">
        <v>637</v>
      </c>
      <c r="B2624" s="985" t="s">
        <v>638</v>
      </c>
      <c r="C2624" s="460" t="s">
        <v>9889</v>
      </c>
      <c r="D2624" s="460" t="s">
        <v>1142</v>
      </c>
      <c r="E2624" s="453" t="s">
        <v>1143</v>
      </c>
      <c r="F2624" s="453" t="s">
        <v>10427</v>
      </c>
      <c r="G2624" s="453" t="s">
        <v>642</v>
      </c>
      <c r="H2624" s="453" t="s">
        <v>3449</v>
      </c>
      <c r="I2624" s="453" t="s">
        <v>684</v>
      </c>
      <c r="J2624" s="460" t="s">
        <v>645</v>
      </c>
      <c r="K2624" s="460" t="s">
        <v>265</v>
      </c>
      <c r="L2624" s="460" t="s">
        <v>646</v>
      </c>
      <c r="M2624" s="528" t="s">
        <v>10424</v>
      </c>
    </row>
    <row r="2625" spans="1:13">
      <c r="A2625" s="448" t="s">
        <v>647</v>
      </c>
      <c r="B2625" s="448" t="s">
        <v>648</v>
      </c>
      <c r="C2625" s="446" t="s">
        <v>9889</v>
      </c>
      <c r="D2625" s="448"/>
      <c r="E2625" s="983" t="s">
        <v>1145</v>
      </c>
      <c r="F2625" s="984"/>
      <c r="G2625" s="983" t="s">
        <v>642</v>
      </c>
      <c r="H2625" s="983" t="s">
        <v>3449</v>
      </c>
      <c r="I2625" s="983" t="s">
        <v>684</v>
      </c>
      <c r="J2625" s="448"/>
      <c r="K2625" s="459" t="s">
        <v>265</v>
      </c>
      <c r="L2625" s="448"/>
      <c r="M2625" s="528" t="str">
        <f t="shared" si="41"/>
        <v/>
      </c>
    </row>
    <row r="2626" spans="1:13">
      <c r="A2626" s="448" t="s">
        <v>647</v>
      </c>
      <c r="B2626" s="448" t="s">
        <v>648</v>
      </c>
      <c r="C2626" s="446" t="s">
        <v>9889</v>
      </c>
      <c r="D2626" s="448"/>
      <c r="E2626" s="983" t="s">
        <v>1146</v>
      </c>
      <c r="F2626" s="984"/>
      <c r="G2626" s="983" t="s">
        <v>642</v>
      </c>
      <c r="H2626" s="983" t="s">
        <v>3449</v>
      </c>
      <c r="I2626" s="983" t="s">
        <v>684</v>
      </c>
      <c r="J2626" s="448"/>
      <c r="K2626" s="459" t="s">
        <v>265</v>
      </c>
      <c r="L2626" s="448"/>
      <c r="M2626" s="528" t="str">
        <f t="shared" si="41"/>
        <v/>
      </c>
    </row>
    <row r="2627" spans="1:13">
      <c r="A2627" s="448" t="s">
        <v>647</v>
      </c>
      <c r="B2627" s="448" t="s">
        <v>648</v>
      </c>
      <c r="C2627" s="446" t="s">
        <v>9889</v>
      </c>
      <c r="D2627" s="448"/>
      <c r="E2627" s="983" t="s">
        <v>1147</v>
      </c>
      <c r="F2627" s="984"/>
      <c r="G2627" s="983" t="s">
        <v>642</v>
      </c>
      <c r="H2627" s="983" t="s">
        <v>3449</v>
      </c>
      <c r="I2627" s="983" t="s">
        <v>684</v>
      </c>
      <c r="J2627" s="448"/>
      <c r="K2627" s="459" t="s">
        <v>265</v>
      </c>
      <c r="L2627" s="448"/>
      <c r="M2627" s="528" t="str">
        <f t="shared" si="41"/>
        <v/>
      </c>
    </row>
    <row r="2628" spans="1:13">
      <c r="A2628" s="448" t="s">
        <v>647</v>
      </c>
      <c r="B2628" s="448" t="s">
        <v>648</v>
      </c>
      <c r="C2628" s="446" t="s">
        <v>9889</v>
      </c>
      <c r="D2628" s="448"/>
      <c r="E2628" s="983" t="s">
        <v>1148</v>
      </c>
      <c r="F2628" s="984"/>
      <c r="G2628" s="983" t="s">
        <v>642</v>
      </c>
      <c r="H2628" s="983" t="s">
        <v>3449</v>
      </c>
      <c r="I2628" s="983" t="s">
        <v>684</v>
      </c>
      <c r="J2628" s="448"/>
      <c r="K2628" s="459" t="s">
        <v>265</v>
      </c>
      <c r="L2628" s="448"/>
      <c r="M2628" s="528" t="str">
        <f t="shared" si="41"/>
        <v/>
      </c>
    </row>
    <row r="2629" spans="1:13">
      <c r="A2629" s="448" t="s">
        <v>647</v>
      </c>
      <c r="B2629" s="448" t="s">
        <v>648</v>
      </c>
      <c r="C2629" s="446" t="s">
        <v>9889</v>
      </c>
      <c r="D2629" s="448"/>
      <c r="E2629" s="983" t="s">
        <v>1149</v>
      </c>
      <c r="F2629" s="984"/>
      <c r="G2629" s="983" t="s">
        <v>642</v>
      </c>
      <c r="H2629" s="983" t="s">
        <v>3449</v>
      </c>
      <c r="I2629" s="983" t="s">
        <v>684</v>
      </c>
      <c r="J2629" s="448"/>
      <c r="K2629" s="459" t="s">
        <v>265</v>
      </c>
      <c r="L2629" s="448"/>
      <c r="M2629" s="528" t="str">
        <f t="shared" si="41"/>
        <v/>
      </c>
    </row>
    <row r="2630" spans="1:13">
      <c r="A2630" s="448" t="s">
        <v>647</v>
      </c>
      <c r="B2630" s="448" t="s">
        <v>648</v>
      </c>
      <c r="C2630" s="446" t="s">
        <v>9889</v>
      </c>
      <c r="D2630" s="448"/>
      <c r="E2630" s="983" t="s">
        <v>1150</v>
      </c>
      <c r="F2630" s="984"/>
      <c r="G2630" s="983" t="s">
        <v>642</v>
      </c>
      <c r="H2630" s="983" t="s">
        <v>3449</v>
      </c>
      <c r="I2630" s="983" t="s">
        <v>684</v>
      </c>
      <c r="J2630" s="448"/>
      <c r="K2630" s="459" t="s">
        <v>265</v>
      </c>
      <c r="L2630" s="448"/>
      <c r="M2630" s="528" t="str">
        <f t="shared" si="41"/>
        <v/>
      </c>
    </row>
    <row r="2631" spans="1:13">
      <c r="A2631" s="448" t="s">
        <v>647</v>
      </c>
      <c r="B2631" s="448" t="s">
        <v>648</v>
      </c>
      <c r="C2631" s="446" t="s">
        <v>9889</v>
      </c>
      <c r="D2631" s="448"/>
      <c r="E2631" s="983" t="s">
        <v>1151</v>
      </c>
      <c r="F2631" s="984"/>
      <c r="G2631" s="983" t="s">
        <v>642</v>
      </c>
      <c r="H2631" s="983" t="s">
        <v>3449</v>
      </c>
      <c r="I2631" s="983" t="s">
        <v>684</v>
      </c>
      <c r="J2631" s="448"/>
      <c r="K2631" s="459" t="s">
        <v>265</v>
      </c>
      <c r="L2631" s="448"/>
      <c r="M2631" s="528" t="str">
        <f t="shared" si="41"/>
        <v/>
      </c>
    </row>
    <row r="2632" spans="1:13">
      <c r="A2632" s="448" t="s">
        <v>647</v>
      </c>
      <c r="B2632" s="448" t="s">
        <v>648</v>
      </c>
      <c r="C2632" s="446" t="s">
        <v>9889</v>
      </c>
      <c r="D2632" s="448"/>
      <c r="E2632" s="983" t="s">
        <v>1152</v>
      </c>
      <c r="F2632" s="984"/>
      <c r="G2632" s="983" t="s">
        <v>642</v>
      </c>
      <c r="H2632" s="983" t="s">
        <v>3449</v>
      </c>
      <c r="I2632" s="983" t="s">
        <v>684</v>
      </c>
      <c r="J2632" s="448"/>
      <c r="K2632" s="459" t="s">
        <v>265</v>
      </c>
      <c r="L2632" s="448"/>
      <c r="M2632" s="528" t="str">
        <f t="shared" si="41"/>
        <v/>
      </c>
    </row>
    <row r="2633" spans="1:13">
      <c r="A2633" s="448" t="s">
        <v>647</v>
      </c>
      <c r="B2633" s="448" t="s">
        <v>648</v>
      </c>
      <c r="C2633" s="446" t="s">
        <v>9889</v>
      </c>
      <c r="D2633" s="448"/>
      <c r="E2633" s="983" t="s">
        <v>1153</v>
      </c>
      <c r="F2633" s="984"/>
      <c r="G2633" s="983" t="s">
        <v>642</v>
      </c>
      <c r="H2633" s="983" t="s">
        <v>3449</v>
      </c>
      <c r="I2633" s="983" t="s">
        <v>684</v>
      </c>
      <c r="J2633" s="448"/>
      <c r="K2633" s="459" t="s">
        <v>265</v>
      </c>
      <c r="L2633" s="448"/>
      <c r="M2633" s="528" t="str">
        <f t="shared" si="41"/>
        <v/>
      </c>
    </row>
    <row r="2634" spans="1:13">
      <c r="A2634" s="448" t="s">
        <v>647</v>
      </c>
      <c r="B2634" s="448" t="s">
        <v>648</v>
      </c>
      <c r="C2634" s="446" t="s">
        <v>9889</v>
      </c>
      <c r="D2634" s="448"/>
      <c r="E2634" s="983" t="s">
        <v>1154</v>
      </c>
      <c r="F2634" s="984"/>
      <c r="G2634" s="983" t="s">
        <v>642</v>
      </c>
      <c r="H2634" s="983" t="s">
        <v>3449</v>
      </c>
      <c r="I2634" s="983" t="s">
        <v>684</v>
      </c>
      <c r="J2634" s="448"/>
      <c r="K2634" s="459" t="s">
        <v>265</v>
      </c>
      <c r="L2634" s="448"/>
      <c r="M2634" s="528" t="str">
        <f t="shared" si="41"/>
        <v/>
      </c>
    </row>
    <row r="2635" spans="1:13">
      <c r="A2635" s="448" t="s">
        <v>647</v>
      </c>
      <c r="B2635" s="448" t="s">
        <v>648</v>
      </c>
      <c r="C2635" s="446" t="s">
        <v>9889</v>
      </c>
      <c r="D2635" s="448"/>
      <c r="E2635" s="983" t="s">
        <v>1155</v>
      </c>
      <c r="F2635" s="984"/>
      <c r="G2635" s="983" t="s">
        <v>642</v>
      </c>
      <c r="H2635" s="983" t="s">
        <v>3449</v>
      </c>
      <c r="I2635" s="983" t="s">
        <v>684</v>
      </c>
      <c r="J2635" s="448"/>
      <c r="K2635" s="459" t="s">
        <v>265</v>
      </c>
      <c r="L2635" s="448"/>
      <c r="M2635" s="528" t="str">
        <f t="shared" si="41"/>
        <v/>
      </c>
    </row>
    <row r="2636" spans="1:13">
      <c r="A2636" s="448" t="s">
        <v>647</v>
      </c>
      <c r="B2636" s="448" t="s">
        <v>648</v>
      </c>
      <c r="C2636" s="446" t="s">
        <v>9889</v>
      </c>
      <c r="D2636" s="448"/>
      <c r="E2636" s="983" t="s">
        <v>1156</v>
      </c>
      <c r="F2636" s="984"/>
      <c r="G2636" s="983" t="s">
        <v>642</v>
      </c>
      <c r="H2636" s="983" t="s">
        <v>3449</v>
      </c>
      <c r="I2636" s="983" t="s">
        <v>684</v>
      </c>
      <c r="J2636" s="984"/>
      <c r="K2636" s="459" t="s">
        <v>265</v>
      </c>
      <c r="L2636" s="448"/>
      <c r="M2636" s="528" t="str">
        <f t="shared" ref="M2636:M2699" si="42">IF(RIGHT(TEXT(E2636,""),4)="ACT1","Remove","")</f>
        <v/>
      </c>
    </row>
    <row r="2637" spans="1:13">
      <c r="A2637" s="985" t="s">
        <v>637</v>
      </c>
      <c r="B2637" s="985" t="s">
        <v>638</v>
      </c>
      <c r="C2637" s="460" t="s">
        <v>237</v>
      </c>
      <c r="D2637" s="460" t="s">
        <v>1157</v>
      </c>
      <c r="E2637" s="453" t="s">
        <v>3450</v>
      </c>
      <c r="F2637" s="453" t="s">
        <v>237</v>
      </c>
      <c r="G2637" s="453" t="s">
        <v>642</v>
      </c>
      <c r="H2637" s="453" t="s">
        <v>3451</v>
      </c>
      <c r="I2637" s="453" t="s">
        <v>684</v>
      </c>
      <c r="J2637" s="460" t="s">
        <v>645</v>
      </c>
      <c r="K2637" s="460" t="s">
        <v>265</v>
      </c>
      <c r="L2637" s="460" t="s">
        <v>646</v>
      </c>
      <c r="M2637" s="528" t="str">
        <f t="shared" si="42"/>
        <v/>
      </c>
    </row>
    <row r="2638" spans="1:13">
      <c r="A2638" s="448" t="s">
        <v>647</v>
      </c>
      <c r="B2638" s="448" t="s">
        <v>648</v>
      </c>
      <c r="C2638" s="446" t="s">
        <v>237</v>
      </c>
      <c r="D2638" s="448"/>
      <c r="E2638" s="983" t="s">
        <v>3453</v>
      </c>
      <c r="F2638" s="984"/>
      <c r="G2638" s="983" t="s">
        <v>642</v>
      </c>
      <c r="H2638" s="983" t="s">
        <v>3451</v>
      </c>
      <c r="I2638" s="983" t="s">
        <v>684</v>
      </c>
      <c r="J2638" s="448"/>
      <c r="K2638" s="459" t="s">
        <v>265</v>
      </c>
      <c r="L2638" s="448"/>
      <c r="M2638" s="528" t="str">
        <f t="shared" si="42"/>
        <v/>
      </c>
    </row>
    <row r="2639" spans="1:13">
      <c r="A2639" s="448" t="s">
        <v>647</v>
      </c>
      <c r="B2639" s="448" t="s">
        <v>648</v>
      </c>
      <c r="C2639" s="446" t="s">
        <v>237</v>
      </c>
      <c r="D2639" s="448"/>
      <c r="E2639" s="983" t="s">
        <v>3454</v>
      </c>
      <c r="F2639" s="984"/>
      <c r="G2639" s="983" t="s">
        <v>642</v>
      </c>
      <c r="H2639" s="983" t="s">
        <v>3451</v>
      </c>
      <c r="I2639" s="983" t="s">
        <v>684</v>
      </c>
      <c r="J2639" s="448"/>
      <c r="K2639" s="459" t="s">
        <v>265</v>
      </c>
      <c r="L2639" s="448"/>
      <c r="M2639" s="528" t="str">
        <f t="shared" si="42"/>
        <v/>
      </c>
    </row>
    <row r="2640" spans="1:13">
      <c r="A2640" s="448" t="s">
        <v>647</v>
      </c>
      <c r="B2640" s="448" t="s">
        <v>648</v>
      </c>
      <c r="C2640" s="446" t="s">
        <v>237</v>
      </c>
      <c r="D2640" s="448"/>
      <c r="E2640" s="983" t="s">
        <v>3455</v>
      </c>
      <c r="F2640" s="984"/>
      <c r="G2640" s="983" t="s">
        <v>642</v>
      </c>
      <c r="H2640" s="983" t="s">
        <v>3451</v>
      </c>
      <c r="I2640" s="983" t="s">
        <v>684</v>
      </c>
      <c r="J2640" s="448"/>
      <c r="K2640" s="459" t="s">
        <v>265</v>
      </c>
      <c r="L2640" s="448"/>
      <c r="M2640" s="528" t="str">
        <f t="shared" si="42"/>
        <v/>
      </c>
    </row>
    <row r="2641" spans="1:13">
      <c r="A2641" s="448" t="s">
        <v>647</v>
      </c>
      <c r="B2641" s="448" t="s">
        <v>648</v>
      </c>
      <c r="C2641" s="446" t="s">
        <v>237</v>
      </c>
      <c r="D2641" s="448"/>
      <c r="E2641" s="983" t="s">
        <v>3456</v>
      </c>
      <c r="F2641" s="984"/>
      <c r="G2641" s="983" t="s">
        <v>642</v>
      </c>
      <c r="H2641" s="983" t="s">
        <v>3451</v>
      </c>
      <c r="I2641" s="983" t="s">
        <v>684</v>
      </c>
      <c r="J2641" s="448"/>
      <c r="K2641" s="459" t="s">
        <v>265</v>
      </c>
      <c r="L2641" s="448"/>
      <c r="M2641" s="528" t="str">
        <f t="shared" si="42"/>
        <v/>
      </c>
    </row>
    <row r="2642" spans="1:13">
      <c r="A2642" s="448" t="s">
        <v>647</v>
      </c>
      <c r="B2642" s="448" t="s">
        <v>648</v>
      </c>
      <c r="C2642" s="446" t="s">
        <v>237</v>
      </c>
      <c r="D2642" s="448"/>
      <c r="E2642" s="983" t="s">
        <v>3457</v>
      </c>
      <c r="F2642" s="984"/>
      <c r="G2642" s="983" t="s">
        <v>642</v>
      </c>
      <c r="H2642" s="983" t="s">
        <v>3451</v>
      </c>
      <c r="I2642" s="983" t="s">
        <v>684</v>
      </c>
      <c r="J2642" s="448"/>
      <c r="K2642" s="459" t="s">
        <v>265</v>
      </c>
      <c r="L2642" s="448"/>
      <c r="M2642" s="528" t="str">
        <f t="shared" si="42"/>
        <v/>
      </c>
    </row>
    <row r="2643" spans="1:13">
      <c r="A2643" s="448" t="s">
        <v>647</v>
      </c>
      <c r="B2643" s="448" t="s">
        <v>648</v>
      </c>
      <c r="C2643" s="446" t="s">
        <v>237</v>
      </c>
      <c r="D2643" s="448"/>
      <c r="E2643" s="983" t="s">
        <v>3458</v>
      </c>
      <c r="F2643" s="984"/>
      <c r="G2643" s="983" t="s">
        <v>642</v>
      </c>
      <c r="H2643" s="983" t="s">
        <v>3451</v>
      </c>
      <c r="I2643" s="983" t="s">
        <v>684</v>
      </c>
      <c r="J2643" s="448"/>
      <c r="K2643" s="459" t="s">
        <v>265</v>
      </c>
      <c r="L2643" s="448"/>
      <c r="M2643" s="528" t="str">
        <f t="shared" si="42"/>
        <v/>
      </c>
    </row>
    <row r="2644" spans="1:13">
      <c r="A2644" s="448" t="s">
        <v>647</v>
      </c>
      <c r="B2644" s="448" t="s">
        <v>648</v>
      </c>
      <c r="C2644" s="446" t="s">
        <v>237</v>
      </c>
      <c r="D2644" s="448"/>
      <c r="E2644" s="983" t="s">
        <v>3459</v>
      </c>
      <c r="F2644" s="984"/>
      <c r="G2644" s="983" t="s">
        <v>642</v>
      </c>
      <c r="H2644" s="983" t="s">
        <v>3451</v>
      </c>
      <c r="I2644" s="983" t="s">
        <v>684</v>
      </c>
      <c r="J2644" s="448"/>
      <c r="K2644" s="459" t="s">
        <v>265</v>
      </c>
      <c r="L2644" s="448"/>
      <c r="M2644" s="528" t="str">
        <f t="shared" si="42"/>
        <v/>
      </c>
    </row>
    <row r="2645" spans="1:13">
      <c r="A2645" s="448" t="s">
        <v>647</v>
      </c>
      <c r="B2645" s="448" t="s">
        <v>648</v>
      </c>
      <c r="C2645" s="446" t="s">
        <v>237</v>
      </c>
      <c r="D2645" s="448"/>
      <c r="E2645" s="983" t="s">
        <v>3460</v>
      </c>
      <c r="F2645" s="984"/>
      <c r="G2645" s="983" t="s">
        <v>642</v>
      </c>
      <c r="H2645" s="983" t="s">
        <v>3451</v>
      </c>
      <c r="I2645" s="983" t="s">
        <v>684</v>
      </c>
      <c r="J2645" s="448"/>
      <c r="K2645" s="459" t="s">
        <v>265</v>
      </c>
      <c r="L2645" s="448"/>
      <c r="M2645" s="528" t="str">
        <f t="shared" si="42"/>
        <v/>
      </c>
    </row>
    <row r="2646" spans="1:13">
      <c r="A2646" s="448" t="s">
        <v>647</v>
      </c>
      <c r="B2646" s="448" t="s">
        <v>648</v>
      </c>
      <c r="C2646" s="446" t="s">
        <v>237</v>
      </c>
      <c r="D2646" s="448"/>
      <c r="E2646" s="983" t="s">
        <v>3461</v>
      </c>
      <c r="F2646" s="984"/>
      <c r="G2646" s="983" t="s">
        <v>642</v>
      </c>
      <c r="H2646" s="983" t="s">
        <v>3451</v>
      </c>
      <c r="I2646" s="983" t="s">
        <v>684</v>
      </c>
      <c r="J2646" s="448"/>
      <c r="K2646" s="459" t="s">
        <v>265</v>
      </c>
      <c r="L2646" s="448"/>
      <c r="M2646" s="528" t="str">
        <f t="shared" si="42"/>
        <v/>
      </c>
    </row>
    <row r="2647" spans="1:13">
      <c r="A2647" s="448" t="s">
        <v>647</v>
      </c>
      <c r="B2647" s="448" t="s">
        <v>648</v>
      </c>
      <c r="C2647" s="446" t="s">
        <v>237</v>
      </c>
      <c r="D2647" s="448"/>
      <c r="E2647" s="983" t="s">
        <v>3462</v>
      </c>
      <c r="F2647" s="984"/>
      <c r="G2647" s="983" t="s">
        <v>642</v>
      </c>
      <c r="H2647" s="983" t="s">
        <v>3451</v>
      </c>
      <c r="I2647" s="983" t="s">
        <v>684</v>
      </c>
      <c r="J2647" s="448"/>
      <c r="K2647" s="459" t="s">
        <v>265</v>
      </c>
      <c r="L2647" s="448"/>
      <c r="M2647" s="528" t="str">
        <f t="shared" si="42"/>
        <v/>
      </c>
    </row>
    <row r="2648" spans="1:13">
      <c r="A2648" s="448" t="s">
        <v>647</v>
      </c>
      <c r="B2648" s="448" t="s">
        <v>648</v>
      </c>
      <c r="C2648" s="446" t="s">
        <v>237</v>
      </c>
      <c r="D2648" s="448"/>
      <c r="E2648" s="983" t="s">
        <v>3463</v>
      </c>
      <c r="F2648" s="984"/>
      <c r="G2648" s="983" t="s">
        <v>642</v>
      </c>
      <c r="H2648" s="983" t="s">
        <v>3451</v>
      </c>
      <c r="I2648" s="983" t="s">
        <v>684</v>
      </c>
      <c r="J2648" s="448"/>
      <c r="K2648" s="459" t="s">
        <v>265</v>
      </c>
      <c r="L2648" s="448"/>
      <c r="M2648" s="528" t="str">
        <f t="shared" si="42"/>
        <v/>
      </c>
    </row>
    <row r="2649" spans="1:13">
      <c r="A2649" s="448" t="s">
        <v>647</v>
      </c>
      <c r="B2649" s="448" t="s">
        <v>648</v>
      </c>
      <c r="C2649" s="446" t="s">
        <v>237</v>
      </c>
      <c r="D2649" s="448"/>
      <c r="E2649" s="983" t="s">
        <v>3464</v>
      </c>
      <c r="F2649" s="984"/>
      <c r="G2649" s="983" t="s">
        <v>642</v>
      </c>
      <c r="H2649" s="983" t="s">
        <v>3451</v>
      </c>
      <c r="I2649" s="983" t="s">
        <v>684</v>
      </c>
      <c r="J2649" s="984"/>
      <c r="K2649" s="459" t="s">
        <v>265</v>
      </c>
      <c r="L2649" s="448"/>
      <c r="M2649" s="528" t="str">
        <f t="shared" si="42"/>
        <v/>
      </c>
    </row>
    <row r="2650" spans="1:13">
      <c r="A2650" s="985" t="s">
        <v>637</v>
      </c>
      <c r="B2650" s="985" t="s">
        <v>638</v>
      </c>
      <c r="C2650" s="460" t="s">
        <v>329</v>
      </c>
      <c r="D2650" s="460" t="s">
        <v>1172</v>
      </c>
      <c r="E2650" s="453" t="s">
        <v>3465</v>
      </c>
      <c r="F2650" s="453" t="s">
        <v>329</v>
      </c>
      <c r="G2650" s="453" t="s">
        <v>642</v>
      </c>
      <c r="H2650" s="453" t="s">
        <v>3466</v>
      </c>
      <c r="I2650" s="453" t="s">
        <v>684</v>
      </c>
      <c r="J2650" s="460" t="s">
        <v>645</v>
      </c>
      <c r="K2650" s="460" t="s">
        <v>265</v>
      </c>
      <c r="L2650" s="460" t="s">
        <v>646</v>
      </c>
      <c r="M2650" s="528" t="str">
        <f t="shared" si="42"/>
        <v/>
      </c>
    </row>
    <row r="2651" spans="1:13">
      <c r="A2651" s="448" t="s">
        <v>647</v>
      </c>
      <c r="B2651" s="448" t="s">
        <v>648</v>
      </c>
      <c r="C2651" s="446" t="s">
        <v>329</v>
      </c>
      <c r="D2651" s="448"/>
      <c r="E2651" s="983" t="s">
        <v>3468</v>
      </c>
      <c r="F2651" s="984"/>
      <c r="G2651" s="983" t="s">
        <v>642</v>
      </c>
      <c r="H2651" s="983" t="s">
        <v>3466</v>
      </c>
      <c r="I2651" s="983" t="s">
        <v>684</v>
      </c>
      <c r="J2651" s="448"/>
      <c r="K2651" s="459" t="s">
        <v>265</v>
      </c>
      <c r="L2651" s="448"/>
      <c r="M2651" s="528" t="str">
        <f t="shared" si="42"/>
        <v/>
      </c>
    </row>
    <row r="2652" spans="1:13">
      <c r="A2652" s="448" t="s">
        <v>647</v>
      </c>
      <c r="B2652" s="448" t="s">
        <v>648</v>
      </c>
      <c r="C2652" s="446" t="s">
        <v>329</v>
      </c>
      <c r="D2652" s="448"/>
      <c r="E2652" s="983" t="s">
        <v>3469</v>
      </c>
      <c r="F2652" s="984"/>
      <c r="G2652" s="983" t="s">
        <v>642</v>
      </c>
      <c r="H2652" s="983" t="s">
        <v>3466</v>
      </c>
      <c r="I2652" s="983" t="s">
        <v>684</v>
      </c>
      <c r="J2652" s="448"/>
      <c r="K2652" s="459" t="s">
        <v>265</v>
      </c>
      <c r="L2652" s="448"/>
      <c r="M2652" s="528" t="str">
        <f t="shared" si="42"/>
        <v/>
      </c>
    </row>
    <row r="2653" spans="1:13">
      <c r="A2653" s="448" t="s">
        <v>647</v>
      </c>
      <c r="B2653" s="448" t="s">
        <v>648</v>
      </c>
      <c r="C2653" s="446" t="s">
        <v>329</v>
      </c>
      <c r="D2653" s="448"/>
      <c r="E2653" s="983" t="s">
        <v>3470</v>
      </c>
      <c r="F2653" s="984"/>
      <c r="G2653" s="983" t="s">
        <v>642</v>
      </c>
      <c r="H2653" s="983" t="s">
        <v>3466</v>
      </c>
      <c r="I2653" s="983" t="s">
        <v>684</v>
      </c>
      <c r="J2653" s="448"/>
      <c r="K2653" s="459" t="s">
        <v>265</v>
      </c>
      <c r="L2653" s="448"/>
      <c r="M2653" s="528" t="str">
        <f t="shared" si="42"/>
        <v/>
      </c>
    </row>
    <row r="2654" spans="1:13">
      <c r="A2654" s="448" t="s">
        <v>647</v>
      </c>
      <c r="B2654" s="448" t="s">
        <v>648</v>
      </c>
      <c r="C2654" s="446" t="s">
        <v>329</v>
      </c>
      <c r="D2654" s="448"/>
      <c r="E2654" s="983" t="s">
        <v>3471</v>
      </c>
      <c r="F2654" s="984"/>
      <c r="G2654" s="983" t="s">
        <v>642</v>
      </c>
      <c r="H2654" s="983" t="s">
        <v>3466</v>
      </c>
      <c r="I2654" s="983" t="s">
        <v>684</v>
      </c>
      <c r="J2654" s="448"/>
      <c r="K2654" s="459" t="s">
        <v>265</v>
      </c>
      <c r="L2654" s="448"/>
      <c r="M2654" s="528" t="str">
        <f t="shared" si="42"/>
        <v/>
      </c>
    </row>
    <row r="2655" spans="1:13">
      <c r="A2655" s="448" t="s">
        <v>647</v>
      </c>
      <c r="B2655" s="448" t="s">
        <v>648</v>
      </c>
      <c r="C2655" s="446" t="s">
        <v>329</v>
      </c>
      <c r="D2655" s="448"/>
      <c r="E2655" s="983" t="s">
        <v>3472</v>
      </c>
      <c r="F2655" s="984"/>
      <c r="G2655" s="983" t="s">
        <v>642</v>
      </c>
      <c r="H2655" s="983" t="s">
        <v>3466</v>
      </c>
      <c r="I2655" s="983" t="s">
        <v>684</v>
      </c>
      <c r="J2655" s="448"/>
      <c r="K2655" s="459" t="s">
        <v>265</v>
      </c>
      <c r="L2655" s="448"/>
      <c r="M2655" s="528" t="str">
        <f t="shared" si="42"/>
        <v/>
      </c>
    </row>
    <row r="2656" spans="1:13">
      <c r="A2656" s="448" t="s">
        <v>647</v>
      </c>
      <c r="B2656" s="448" t="s">
        <v>648</v>
      </c>
      <c r="C2656" s="446" t="s">
        <v>329</v>
      </c>
      <c r="D2656" s="448"/>
      <c r="E2656" s="983" t="s">
        <v>3473</v>
      </c>
      <c r="F2656" s="984"/>
      <c r="G2656" s="983" t="s">
        <v>642</v>
      </c>
      <c r="H2656" s="983" t="s">
        <v>3466</v>
      </c>
      <c r="I2656" s="983" t="s">
        <v>684</v>
      </c>
      <c r="J2656" s="448"/>
      <c r="K2656" s="459" t="s">
        <v>265</v>
      </c>
      <c r="L2656" s="448"/>
      <c r="M2656" s="528" t="str">
        <f t="shared" si="42"/>
        <v/>
      </c>
    </row>
    <row r="2657" spans="1:13">
      <c r="A2657" s="448" t="s">
        <v>647</v>
      </c>
      <c r="B2657" s="448" t="s">
        <v>648</v>
      </c>
      <c r="C2657" s="446" t="s">
        <v>329</v>
      </c>
      <c r="D2657" s="448"/>
      <c r="E2657" s="983" t="s">
        <v>3474</v>
      </c>
      <c r="F2657" s="984"/>
      <c r="G2657" s="983" t="s">
        <v>642</v>
      </c>
      <c r="H2657" s="983" t="s">
        <v>3466</v>
      </c>
      <c r="I2657" s="983" t="s">
        <v>684</v>
      </c>
      <c r="J2657" s="448"/>
      <c r="K2657" s="459" t="s">
        <v>265</v>
      </c>
      <c r="L2657" s="448"/>
      <c r="M2657" s="528" t="str">
        <f t="shared" si="42"/>
        <v/>
      </c>
    </row>
    <row r="2658" spans="1:13">
      <c r="A2658" s="448" t="s">
        <v>647</v>
      </c>
      <c r="B2658" s="448" t="s">
        <v>648</v>
      </c>
      <c r="C2658" s="446" t="s">
        <v>329</v>
      </c>
      <c r="D2658" s="448"/>
      <c r="E2658" s="983" t="s">
        <v>3475</v>
      </c>
      <c r="F2658" s="984"/>
      <c r="G2658" s="983" t="s">
        <v>642</v>
      </c>
      <c r="H2658" s="983" t="s">
        <v>3466</v>
      </c>
      <c r="I2658" s="983" t="s">
        <v>684</v>
      </c>
      <c r="J2658" s="448"/>
      <c r="K2658" s="459" t="s">
        <v>265</v>
      </c>
      <c r="L2658" s="448"/>
      <c r="M2658" s="528" t="str">
        <f t="shared" si="42"/>
        <v/>
      </c>
    </row>
    <row r="2659" spans="1:13">
      <c r="A2659" s="448" t="s">
        <v>647</v>
      </c>
      <c r="B2659" s="448" t="s">
        <v>648</v>
      </c>
      <c r="C2659" s="446" t="s">
        <v>329</v>
      </c>
      <c r="D2659" s="448"/>
      <c r="E2659" s="983" t="s">
        <v>3476</v>
      </c>
      <c r="F2659" s="984"/>
      <c r="G2659" s="983" t="s">
        <v>642</v>
      </c>
      <c r="H2659" s="983" t="s">
        <v>3466</v>
      </c>
      <c r="I2659" s="983" t="s">
        <v>684</v>
      </c>
      <c r="J2659" s="448"/>
      <c r="K2659" s="459" t="s">
        <v>265</v>
      </c>
      <c r="L2659" s="448"/>
      <c r="M2659" s="528" t="str">
        <f t="shared" si="42"/>
        <v/>
      </c>
    </row>
    <row r="2660" spans="1:13">
      <c r="A2660" s="448" t="s">
        <v>647</v>
      </c>
      <c r="B2660" s="448" t="s">
        <v>648</v>
      </c>
      <c r="C2660" s="446" t="s">
        <v>329</v>
      </c>
      <c r="D2660" s="448"/>
      <c r="E2660" s="983" t="s">
        <v>3477</v>
      </c>
      <c r="F2660" s="984"/>
      <c r="G2660" s="983" t="s">
        <v>642</v>
      </c>
      <c r="H2660" s="983" t="s">
        <v>3466</v>
      </c>
      <c r="I2660" s="983" t="s">
        <v>684</v>
      </c>
      <c r="J2660" s="448"/>
      <c r="K2660" s="459" t="s">
        <v>265</v>
      </c>
      <c r="L2660" s="448"/>
      <c r="M2660" s="528" t="str">
        <f t="shared" si="42"/>
        <v/>
      </c>
    </row>
    <row r="2661" spans="1:13">
      <c r="A2661" s="448" t="s">
        <v>647</v>
      </c>
      <c r="B2661" s="448" t="s">
        <v>648</v>
      </c>
      <c r="C2661" s="446" t="s">
        <v>329</v>
      </c>
      <c r="D2661" s="448"/>
      <c r="E2661" s="983" t="s">
        <v>3478</v>
      </c>
      <c r="F2661" s="984"/>
      <c r="G2661" s="983" t="s">
        <v>642</v>
      </c>
      <c r="H2661" s="983" t="s">
        <v>3466</v>
      </c>
      <c r="I2661" s="983" t="s">
        <v>684</v>
      </c>
      <c r="J2661" s="448"/>
      <c r="K2661" s="459" t="s">
        <v>265</v>
      </c>
      <c r="L2661" s="448"/>
      <c r="M2661" s="528" t="str">
        <f t="shared" si="42"/>
        <v/>
      </c>
    </row>
    <row r="2662" spans="1:13">
      <c r="A2662" s="448" t="s">
        <v>647</v>
      </c>
      <c r="B2662" s="448" t="s">
        <v>648</v>
      </c>
      <c r="C2662" s="446" t="s">
        <v>329</v>
      </c>
      <c r="D2662" s="448"/>
      <c r="E2662" s="983" t="s">
        <v>3479</v>
      </c>
      <c r="F2662" s="984"/>
      <c r="G2662" s="983" t="s">
        <v>642</v>
      </c>
      <c r="H2662" s="983" t="s">
        <v>3466</v>
      </c>
      <c r="I2662" s="983" t="s">
        <v>684</v>
      </c>
      <c r="J2662" s="984"/>
      <c r="K2662" s="459" t="s">
        <v>265</v>
      </c>
      <c r="L2662" s="448"/>
      <c r="M2662" s="528" t="str">
        <f t="shared" si="42"/>
        <v/>
      </c>
    </row>
    <row r="2663" spans="1:13">
      <c r="A2663" s="985" t="s">
        <v>637</v>
      </c>
      <c r="B2663" s="985" t="s">
        <v>638</v>
      </c>
      <c r="C2663" s="460" t="s">
        <v>330</v>
      </c>
      <c r="D2663" s="460" t="s">
        <v>1172</v>
      </c>
      <c r="E2663" s="453" t="s">
        <v>1188</v>
      </c>
      <c r="F2663" s="453" t="s">
        <v>330</v>
      </c>
      <c r="G2663" s="453" t="s">
        <v>642</v>
      </c>
      <c r="H2663" s="453" t="s">
        <v>3480</v>
      </c>
      <c r="I2663" s="453" t="s">
        <v>684</v>
      </c>
      <c r="J2663" s="460" t="s">
        <v>645</v>
      </c>
      <c r="K2663" s="460" t="s">
        <v>265</v>
      </c>
      <c r="L2663" s="460" t="s">
        <v>646</v>
      </c>
      <c r="M2663" s="528" t="str">
        <f t="shared" si="42"/>
        <v/>
      </c>
    </row>
    <row r="2664" spans="1:13">
      <c r="A2664" s="448" t="s">
        <v>647</v>
      </c>
      <c r="B2664" s="448" t="s">
        <v>648</v>
      </c>
      <c r="C2664" s="446" t="s">
        <v>330</v>
      </c>
      <c r="D2664" s="448"/>
      <c r="E2664" s="983" t="s">
        <v>1190</v>
      </c>
      <c r="F2664" s="984"/>
      <c r="G2664" s="983" t="s">
        <v>642</v>
      </c>
      <c r="H2664" s="983" t="s">
        <v>3480</v>
      </c>
      <c r="I2664" s="983" t="s">
        <v>684</v>
      </c>
      <c r="J2664" s="448"/>
      <c r="K2664" s="459" t="s">
        <v>265</v>
      </c>
      <c r="L2664" s="448"/>
      <c r="M2664" s="528" t="str">
        <f t="shared" si="42"/>
        <v/>
      </c>
    </row>
    <row r="2665" spans="1:13">
      <c r="A2665" s="448" t="s">
        <v>647</v>
      </c>
      <c r="B2665" s="448" t="s">
        <v>648</v>
      </c>
      <c r="C2665" s="446" t="s">
        <v>330</v>
      </c>
      <c r="D2665" s="448"/>
      <c r="E2665" s="983" t="s">
        <v>1191</v>
      </c>
      <c r="F2665" s="984"/>
      <c r="G2665" s="983" t="s">
        <v>642</v>
      </c>
      <c r="H2665" s="983" t="s">
        <v>3480</v>
      </c>
      <c r="I2665" s="983" t="s">
        <v>684</v>
      </c>
      <c r="J2665" s="448"/>
      <c r="K2665" s="459" t="s">
        <v>265</v>
      </c>
      <c r="L2665" s="448"/>
      <c r="M2665" s="528" t="str">
        <f t="shared" si="42"/>
        <v/>
      </c>
    </row>
    <row r="2666" spans="1:13">
      <c r="A2666" s="448" t="s">
        <v>647</v>
      </c>
      <c r="B2666" s="448" t="s">
        <v>648</v>
      </c>
      <c r="C2666" s="446" t="s">
        <v>330</v>
      </c>
      <c r="D2666" s="448"/>
      <c r="E2666" s="983" t="s">
        <v>1192</v>
      </c>
      <c r="F2666" s="984"/>
      <c r="G2666" s="983" t="s">
        <v>642</v>
      </c>
      <c r="H2666" s="983" t="s">
        <v>3480</v>
      </c>
      <c r="I2666" s="983" t="s">
        <v>684</v>
      </c>
      <c r="J2666" s="448"/>
      <c r="K2666" s="459" t="s">
        <v>265</v>
      </c>
      <c r="L2666" s="448"/>
      <c r="M2666" s="528" t="str">
        <f t="shared" si="42"/>
        <v/>
      </c>
    </row>
    <row r="2667" spans="1:13">
      <c r="A2667" s="448" t="s">
        <v>647</v>
      </c>
      <c r="B2667" s="448" t="s">
        <v>648</v>
      </c>
      <c r="C2667" s="446" t="s">
        <v>330</v>
      </c>
      <c r="D2667" s="448"/>
      <c r="E2667" s="983" t="s">
        <v>1193</v>
      </c>
      <c r="F2667" s="984"/>
      <c r="G2667" s="983" t="s">
        <v>642</v>
      </c>
      <c r="H2667" s="983" t="s">
        <v>3480</v>
      </c>
      <c r="I2667" s="983" t="s">
        <v>684</v>
      </c>
      <c r="J2667" s="448"/>
      <c r="K2667" s="459" t="s">
        <v>265</v>
      </c>
      <c r="L2667" s="448"/>
      <c r="M2667" s="528" t="str">
        <f t="shared" si="42"/>
        <v/>
      </c>
    </row>
    <row r="2668" spans="1:13">
      <c r="A2668" s="448" t="s">
        <v>647</v>
      </c>
      <c r="B2668" s="448" t="s">
        <v>648</v>
      </c>
      <c r="C2668" s="446" t="s">
        <v>330</v>
      </c>
      <c r="D2668" s="448"/>
      <c r="E2668" s="983" t="s">
        <v>1194</v>
      </c>
      <c r="F2668" s="984"/>
      <c r="G2668" s="983" t="s">
        <v>642</v>
      </c>
      <c r="H2668" s="983" t="s">
        <v>3480</v>
      </c>
      <c r="I2668" s="983" t="s">
        <v>684</v>
      </c>
      <c r="J2668" s="448"/>
      <c r="K2668" s="459" t="s">
        <v>265</v>
      </c>
      <c r="L2668" s="448"/>
      <c r="M2668" s="528" t="str">
        <f t="shared" si="42"/>
        <v/>
      </c>
    </row>
    <row r="2669" spans="1:13">
      <c r="A2669" s="448" t="s">
        <v>647</v>
      </c>
      <c r="B2669" s="448" t="s">
        <v>648</v>
      </c>
      <c r="C2669" s="446" t="s">
        <v>330</v>
      </c>
      <c r="D2669" s="448"/>
      <c r="E2669" s="983" t="s">
        <v>1195</v>
      </c>
      <c r="F2669" s="984"/>
      <c r="G2669" s="983" t="s">
        <v>642</v>
      </c>
      <c r="H2669" s="983" t="s">
        <v>3480</v>
      </c>
      <c r="I2669" s="983" t="s">
        <v>684</v>
      </c>
      <c r="J2669" s="448"/>
      <c r="K2669" s="459" t="s">
        <v>265</v>
      </c>
      <c r="L2669" s="448"/>
      <c r="M2669" s="528" t="str">
        <f t="shared" si="42"/>
        <v/>
      </c>
    </row>
    <row r="2670" spans="1:13">
      <c r="A2670" s="448" t="s">
        <v>647</v>
      </c>
      <c r="B2670" s="448" t="s">
        <v>648</v>
      </c>
      <c r="C2670" s="446" t="s">
        <v>330</v>
      </c>
      <c r="D2670" s="448"/>
      <c r="E2670" s="983" t="s">
        <v>1196</v>
      </c>
      <c r="F2670" s="984"/>
      <c r="G2670" s="983" t="s">
        <v>642</v>
      </c>
      <c r="H2670" s="983" t="s">
        <v>3480</v>
      </c>
      <c r="I2670" s="983" t="s">
        <v>684</v>
      </c>
      <c r="J2670" s="448"/>
      <c r="K2670" s="459" t="s">
        <v>265</v>
      </c>
      <c r="L2670" s="448"/>
      <c r="M2670" s="528" t="str">
        <f t="shared" si="42"/>
        <v/>
      </c>
    </row>
    <row r="2671" spans="1:13">
      <c r="A2671" s="448" t="s">
        <v>647</v>
      </c>
      <c r="B2671" s="448" t="s">
        <v>648</v>
      </c>
      <c r="C2671" s="446" t="s">
        <v>330</v>
      </c>
      <c r="D2671" s="448"/>
      <c r="E2671" s="983" t="s">
        <v>1197</v>
      </c>
      <c r="F2671" s="984"/>
      <c r="G2671" s="983" t="s">
        <v>642</v>
      </c>
      <c r="H2671" s="983" t="s">
        <v>3480</v>
      </c>
      <c r="I2671" s="983" t="s">
        <v>684</v>
      </c>
      <c r="J2671" s="448"/>
      <c r="K2671" s="459" t="s">
        <v>265</v>
      </c>
      <c r="L2671" s="448"/>
      <c r="M2671" s="528" t="str">
        <f t="shared" si="42"/>
        <v/>
      </c>
    </row>
    <row r="2672" spans="1:13">
      <c r="A2672" s="448" t="s">
        <v>647</v>
      </c>
      <c r="B2672" s="448" t="s">
        <v>648</v>
      </c>
      <c r="C2672" s="446" t="s">
        <v>330</v>
      </c>
      <c r="D2672" s="448"/>
      <c r="E2672" s="983" t="s">
        <v>1198</v>
      </c>
      <c r="F2672" s="984"/>
      <c r="G2672" s="983" t="s">
        <v>642</v>
      </c>
      <c r="H2672" s="983" t="s">
        <v>3480</v>
      </c>
      <c r="I2672" s="983" t="s">
        <v>684</v>
      </c>
      <c r="J2672" s="448"/>
      <c r="K2672" s="459" t="s">
        <v>265</v>
      </c>
      <c r="L2672" s="448"/>
      <c r="M2672" s="528" t="str">
        <f t="shared" si="42"/>
        <v/>
      </c>
    </row>
    <row r="2673" spans="1:13">
      <c r="A2673" s="448" t="s">
        <v>647</v>
      </c>
      <c r="B2673" s="448" t="s">
        <v>648</v>
      </c>
      <c r="C2673" s="446" t="s">
        <v>330</v>
      </c>
      <c r="D2673" s="448"/>
      <c r="E2673" s="983" t="s">
        <v>1199</v>
      </c>
      <c r="F2673" s="984"/>
      <c r="G2673" s="983" t="s">
        <v>642</v>
      </c>
      <c r="H2673" s="983" t="s">
        <v>3480</v>
      </c>
      <c r="I2673" s="983" t="s">
        <v>684</v>
      </c>
      <c r="J2673" s="448"/>
      <c r="K2673" s="459" t="s">
        <v>265</v>
      </c>
      <c r="L2673" s="448"/>
      <c r="M2673" s="528" t="str">
        <f t="shared" si="42"/>
        <v/>
      </c>
    </row>
    <row r="2674" spans="1:13">
      <c r="A2674" s="448" t="s">
        <v>647</v>
      </c>
      <c r="B2674" s="448" t="s">
        <v>648</v>
      </c>
      <c r="C2674" s="446" t="s">
        <v>330</v>
      </c>
      <c r="D2674" s="448"/>
      <c r="E2674" s="983" t="s">
        <v>1200</v>
      </c>
      <c r="F2674" s="984"/>
      <c r="G2674" s="983" t="s">
        <v>642</v>
      </c>
      <c r="H2674" s="983" t="s">
        <v>3480</v>
      </c>
      <c r="I2674" s="983" t="s">
        <v>684</v>
      </c>
      <c r="J2674" s="448"/>
      <c r="K2674" s="459" t="s">
        <v>265</v>
      </c>
      <c r="L2674" s="448"/>
      <c r="M2674" s="528" t="str">
        <f t="shared" si="42"/>
        <v/>
      </c>
    </row>
    <row r="2675" spans="1:13">
      <c r="A2675" s="448" t="s">
        <v>647</v>
      </c>
      <c r="B2675" s="448" t="s">
        <v>648</v>
      </c>
      <c r="C2675" s="446" t="s">
        <v>330</v>
      </c>
      <c r="D2675" s="448"/>
      <c r="E2675" s="983" t="s">
        <v>1201</v>
      </c>
      <c r="F2675" s="984"/>
      <c r="G2675" s="983" t="s">
        <v>642</v>
      </c>
      <c r="H2675" s="983" t="s">
        <v>3480</v>
      </c>
      <c r="I2675" s="983" t="s">
        <v>684</v>
      </c>
      <c r="J2675" s="984"/>
      <c r="K2675" s="459" t="s">
        <v>265</v>
      </c>
      <c r="L2675" s="501"/>
      <c r="M2675" s="528" t="str">
        <f t="shared" si="42"/>
        <v/>
      </c>
    </row>
    <row r="2676" spans="1:13">
      <c r="A2676" s="985" t="s">
        <v>637</v>
      </c>
      <c r="B2676" s="985" t="s">
        <v>638</v>
      </c>
      <c r="C2676" s="460" t="s">
        <v>3481</v>
      </c>
      <c r="D2676" s="460" t="s">
        <v>1297</v>
      </c>
      <c r="E2676" s="453" t="s">
        <v>3482</v>
      </c>
      <c r="F2676" s="453" t="s">
        <v>3481</v>
      </c>
      <c r="G2676" s="453" t="s">
        <v>642</v>
      </c>
      <c r="H2676" s="453" t="s">
        <v>3483</v>
      </c>
      <c r="I2676" s="453" t="s">
        <v>684</v>
      </c>
      <c r="J2676" s="460" t="s">
        <v>645</v>
      </c>
      <c r="K2676" s="460" t="s">
        <v>265</v>
      </c>
      <c r="L2676" s="446" t="s">
        <v>646</v>
      </c>
      <c r="M2676" s="528" t="str">
        <f t="shared" si="42"/>
        <v/>
      </c>
    </row>
    <row r="2677" spans="1:13">
      <c r="A2677" s="448" t="s">
        <v>647</v>
      </c>
      <c r="B2677" s="448" t="s">
        <v>648</v>
      </c>
      <c r="C2677" s="446" t="s">
        <v>3481</v>
      </c>
      <c r="D2677" s="448"/>
      <c r="E2677" s="983" t="s">
        <v>3485</v>
      </c>
      <c r="F2677" s="984"/>
      <c r="G2677" s="983" t="s">
        <v>642</v>
      </c>
      <c r="H2677" s="983" t="s">
        <v>3483</v>
      </c>
      <c r="I2677" s="983" t="s">
        <v>684</v>
      </c>
      <c r="J2677" s="448"/>
      <c r="K2677" s="459" t="s">
        <v>265</v>
      </c>
      <c r="L2677" s="448"/>
      <c r="M2677" s="528" t="str">
        <f t="shared" si="42"/>
        <v/>
      </c>
    </row>
    <row r="2678" spans="1:13">
      <c r="A2678" s="448" t="s">
        <v>647</v>
      </c>
      <c r="B2678" s="448" t="s">
        <v>648</v>
      </c>
      <c r="C2678" s="446" t="s">
        <v>3481</v>
      </c>
      <c r="D2678" s="448"/>
      <c r="E2678" s="983" t="s">
        <v>3486</v>
      </c>
      <c r="F2678" s="984"/>
      <c r="G2678" s="983" t="s">
        <v>642</v>
      </c>
      <c r="H2678" s="983" t="s">
        <v>3483</v>
      </c>
      <c r="I2678" s="983" t="s">
        <v>684</v>
      </c>
      <c r="J2678" s="448"/>
      <c r="K2678" s="459" t="s">
        <v>265</v>
      </c>
      <c r="L2678" s="448"/>
      <c r="M2678" s="528" t="str">
        <f t="shared" si="42"/>
        <v/>
      </c>
    </row>
    <row r="2679" spans="1:13">
      <c r="A2679" s="448" t="s">
        <v>647</v>
      </c>
      <c r="B2679" s="448" t="s">
        <v>648</v>
      </c>
      <c r="C2679" s="446" t="s">
        <v>3481</v>
      </c>
      <c r="D2679" s="448"/>
      <c r="E2679" s="983" t="s">
        <v>3487</v>
      </c>
      <c r="F2679" s="984"/>
      <c r="G2679" s="983" t="s">
        <v>642</v>
      </c>
      <c r="H2679" s="983" t="s">
        <v>3483</v>
      </c>
      <c r="I2679" s="983" t="s">
        <v>684</v>
      </c>
      <c r="J2679" s="448"/>
      <c r="K2679" s="459" t="s">
        <v>265</v>
      </c>
      <c r="L2679" s="448"/>
      <c r="M2679" s="528" t="str">
        <f t="shared" si="42"/>
        <v/>
      </c>
    </row>
    <row r="2680" spans="1:13">
      <c r="A2680" s="448" t="s">
        <v>647</v>
      </c>
      <c r="B2680" s="448" t="s">
        <v>648</v>
      </c>
      <c r="C2680" s="446" t="s">
        <v>3481</v>
      </c>
      <c r="D2680" s="448"/>
      <c r="E2680" s="983" t="s">
        <v>3488</v>
      </c>
      <c r="F2680" s="984"/>
      <c r="G2680" s="983" t="s">
        <v>642</v>
      </c>
      <c r="H2680" s="983" t="s">
        <v>3483</v>
      </c>
      <c r="I2680" s="983" t="s">
        <v>684</v>
      </c>
      <c r="J2680" s="448"/>
      <c r="K2680" s="459" t="s">
        <v>265</v>
      </c>
      <c r="L2680" s="448"/>
      <c r="M2680" s="528" t="str">
        <f t="shared" si="42"/>
        <v/>
      </c>
    </row>
    <row r="2681" spans="1:13">
      <c r="A2681" s="448" t="s">
        <v>647</v>
      </c>
      <c r="B2681" s="448" t="s">
        <v>648</v>
      </c>
      <c r="C2681" s="446" t="s">
        <v>3481</v>
      </c>
      <c r="D2681" s="448"/>
      <c r="E2681" s="983" t="s">
        <v>3489</v>
      </c>
      <c r="F2681" s="984"/>
      <c r="G2681" s="983" t="s">
        <v>642</v>
      </c>
      <c r="H2681" s="983" t="s">
        <v>3483</v>
      </c>
      <c r="I2681" s="983" t="s">
        <v>684</v>
      </c>
      <c r="J2681" s="448"/>
      <c r="K2681" s="459" t="s">
        <v>265</v>
      </c>
      <c r="L2681" s="448"/>
      <c r="M2681" s="528" t="str">
        <f t="shared" si="42"/>
        <v/>
      </c>
    </row>
    <row r="2682" spans="1:13">
      <c r="A2682" s="448" t="s">
        <v>647</v>
      </c>
      <c r="B2682" s="448" t="s">
        <v>648</v>
      </c>
      <c r="C2682" s="446" t="s">
        <v>3481</v>
      </c>
      <c r="D2682" s="448"/>
      <c r="E2682" s="983" t="s">
        <v>3490</v>
      </c>
      <c r="F2682" s="984"/>
      <c r="G2682" s="983" t="s">
        <v>642</v>
      </c>
      <c r="H2682" s="983" t="s">
        <v>3483</v>
      </c>
      <c r="I2682" s="983" t="s">
        <v>684</v>
      </c>
      <c r="J2682" s="448"/>
      <c r="K2682" s="459" t="s">
        <v>265</v>
      </c>
      <c r="L2682" s="448"/>
      <c r="M2682" s="528" t="str">
        <f t="shared" si="42"/>
        <v/>
      </c>
    </row>
    <row r="2683" spans="1:13">
      <c r="A2683" s="448" t="s">
        <v>647</v>
      </c>
      <c r="B2683" s="448" t="s">
        <v>648</v>
      </c>
      <c r="C2683" s="446" t="s">
        <v>3481</v>
      </c>
      <c r="D2683" s="448"/>
      <c r="E2683" s="983" t="s">
        <v>3491</v>
      </c>
      <c r="F2683" s="984"/>
      <c r="G2683" s="983" t="s">
        <v>642</v>
      </c>
      <c r="H2683" s="983" t="s">
        <v>3483</v>
      </c>
      <c r="I2683" s="983" t="s">
        <v>684</v>
      </c>
      <c r="J2683" s="448"/>
      <c r="K2683" s="459" t="s">
        <v>265</v>
      </c>
      <c r="L2683" s="448"/>
      <c r="M2683" s="528" t="str">
        <f t="shared" si="42"/>
        <v/>
      </c>
    </row>
    <row r="2684" spans="1:13">
      <c r="A2684" s="448" t="s">
        <v>647</v>
      </c>
      <c r="B2684" s="448" t="s">
        <v>648</v>
      </c>
      <c r="C2684" s="446" t="s">
        <v>3481</v>
      </c>
      <c r="D2684" s="448"/>
      <c r="E2684" s="983" t="s">
        <v>3492</v>
      </c>
      <c r="F2684" s="984"/>
      <c r="G2684" s="983" t="s">
        <v>642</v>
      </c>
      <c r="H2684" s="983" t="s">
        <v>3483</v>
      </c>
      <c r="I2684" s="983" t="s">
        <v>684</v>
      </c>
      <c r="J2684" s="448"/>
      <c r="K2684" s="459" t="s">
        <v>265</v>
      </c>
      <c r="L2684" s="448"/>
      <c r="M2684" s="528" t="str">
        <f t="shared" si="42"/>
        <v/>
      </c>
    </row>
    <row r="2685" spans="1:13">
      <c r="A2685" s="448" t="s">
        <v>647</v>
      </c>
      <c r="B2685" s="448" t="s">
        <v>648</v>
      </c>
      <c r="C2685" s="446" t="s">
        <v>3481</v>
      </c>
      <c r="D2685" s="448"/>
      <c r="E2685" s="983" t="s">
        <v>3493</v>
      </c>
      <c r="F2685" s="984"/>
      <c r="G2685" s="983" t="s">
        <v>642</v>
      </c>
      <c r="H2685" s="983" t="s">
        <v>3483</v>
      </c>
      <c r="I2685" s="983" t="s">
        <v>684</v>
      </c>
      <c r="J2685" s="448"/>
      <c r="K2685" s="459" t="s">
        <v>265</v>
      </c>
      <c r="L2685" s="448"/>
      <c r="M2685" s="528" t="str">
        <f t="shared" si="42"/>
        <v/>
      </c>
    </row>
    <row r="2686" spans="1:13">
      <c r="A2686" s="448" t="s">
        <v>647</v>
      </c>
      <c r="B2686" s="448" t="s">
        <v>648</v>
      </c>
      <c r="C2686" s="446" t="s">
        <v>3481</v>
      </c>
      <c r="D2686" s="448"/>
      <c r="E2686" s="983" t="s">
        <v>3494</v>
      </c>
      <c r="F2686" s="984"/>
      <c r="G2686" s="983" t="s">
        <v>642</v>
      </c>
      <c r="H2686" s="983" t="s">
        <v>3483</v>
      </c>
      <c r="I2686" s="983" t="s">
        <v>684</v>
      </c>
      <c r="J2686" s="448"/>
      <c r="K2686" s="459" t="s">
        <v>265</v>
      </c>
      <c r="L2686" s="448"/>
      <c r="M2686" s="528" t="str">
        <f t="shared" si="42"/>
        <v/>
      </c>
    </row>
    <row r="2687" spans="1:13">
      <c r="A2687" s="448" t="s">
        <v>647</v>
      </c>
      <c r="B2687" s="448" t="s">
        <v>648</v>
      </c>
      <c r="C2687" s="446" t="s">
        <v>3481</v>
      </c>
      <c r="D2687" s="448"/>
      <c r="E2687" s="983" t="s">
        <v>3495</v>
      </c>
      <c r="F2687" s="984"/>
      <c r="G2687" s="983" t="s">
        <v>642</v>
      </c>
      <c r="H2687" s="983" t="s">
        <v>3483</v>
      </c>
      <c r="I2687" s="983" t="s">
        <v>684</v>
      </c>
      <c r="J2687" s="448"/>
      <c r="K2687" s="459" t="s">
        <v>265</v>
      </c>
      <c r="L2687" s="448"/>
      <c r="M2687" s="528" t="str">
        <f t="shared" si="42"/>
        <v/>
      </c>
    </row>
    <row r="2688" spans="1:13">
      <c r="A2688" s="501" t="s">
        <v>647</v>
      </c>
      <c r="B2688" s="448" t="s">
        <v>648</v>
      </c>
      <c r="C2688" s="446" t="s">
        <v>3481</v>
      </c>
      <c r="D2688" s="448"/>
      <c r="E2688" s="983" t="s">
        <v>3496</v>
      </c>
      <c r="F2688" s="984"/>
      <c r="G2688" s="983" t="s">
        <v>642</v>
      </c>
      <c r="H2688" s="983" t="s">
        <v>3483</v>
      </c>
      <c r="I2688" s="983" t="s">
        <v>684</v>
      </c>
      <c r="J2688" s="984"/>
      <c r="K2688" s="459" t="s">
        <v>265</v>
      </c>
      <c r="L2688" s="501"/>
      <c r="M2688" s="528" t="str">
        <f t="shared" si="42"/>
        <v/>
      </c>
    </row>
    <row r="2689" spans="1:13">
      <c r="A2689" s="982" t="s">
        <v>637</v>
      </c>
      <c r="B2689" s="985" t="s">
        <v>638</v>
      </c>
      <c r="C2689" s="460" t="s">
        <v>3497</v>
      </c>
      <c r="D2689" s="460" t="s">
        <v>1441</v>
      </c>
      <c r="E2689" s="453" t="s">
        <v>3498</v>
      </c>
      <c r="F2689" s="460" t="s">
        <v>3497</v>
      </c>
      <c r="G2689" s="453" t="s">
        <v>642</v>
      </c>
      <c r="H2689" s="453" t="s">
        <v>3499</v>
      </c>
      <c r="I2689" s="453" t="s">
        <v>684</v>
      </c>
      <c r="J2689" s="460" t="s">
        <v>645</v>
      </c>
      <c r="K2689" s="460" t="s">
        <v>265</v>
      </c>
      <c r="L2689" s="446" t="s">
        <v>646</v>
      </c>
      <c r="M2689" s="528" t="str">
        <f t="shared" si="42"/>
        <v/>
      </c>
    </row>
    <row r="2690" spans="1:13">
      <c r="A2690" s="448" t="s">
        <v>647</v>
      </c>
      <c r="B2690" s="448" t="s">
        <v>648</v>
      </c>
      <c r="C2690" s="446" t="s">
        <v>3497</v>
      </c>
      <c r="D2690" s="448"/>
      <c r="E2690" s="983" t="s">
        <v>3501</v>
      </c>
      <c r="F2690" s="984"/>
      <c r="G2690" s="983" t="s">
        <v>642</v>
      </c>
      <c r="H2690" s="983" t="s">
        <v>3499</v>
      </c>
      <c r="I2690" s="983" t="s">
        <v>684</v>
      </c>
      <c r="J2690" s="448"/>
      <c r="K2690" s="459" t="s">
        <v>265</v>
      </c>
      <c r="L2690" s="448"/>
      <c r="M2690" s="528" t="str">
        <f t="shared" si="42"/>
        <v/>
      </c>
    </row>
    <row r="2691" spans="1:13">
      <c r="A2691" s="448" t="s">
        <v>647</v>
      </c>
      <c r="B2691" s="448" t="s">
        <v>648</v>
      </c>
      <c r="C2691" s="446" t="s">
        <v>3497</v>
      </c>
      <c r="D2691" s="448"/>
      <c r="E2691" s="983" t="s">
        <v>3502</v>
      </c>
      <c r="F2691" s="984"/>
      <c r="G2691" s="983" t="s">
        <v>642</v>
      </c>
      <c r="H2691" s="983" t="s">
        <v>3499</v>
      </c>
      <c r="I2691" s="983" t="s">
        <v>684</v>
      </c>
      <c r="J2691" s="448"/>
      <c r="K2691" s="459" t="s">
        <v>265</v>
      </c>
      <c r="L2691" s="448"/>
      <c r="M2691" s="528" t="str">
        <f t="shared" si="42"/>
        <v/>
      </c>
    </row>
    <row r="2692" spans="1:13">
      <c r="A2692" s="448" t="s">
        <v>647</v>
      </c>
      <c r="B2692" s="448" t="s">
        <v>648</v>
      </c>
      <c r="C2692" s="446" t="s">
        <v>3497</v>
      </c>
      <c r="D2692" s="448"/>
      <c r="E2692" s="983" t="s">
        <v>3503</v>
      </c>
      <c r="F2692" s="984"/>
      <c r="G2692" s="983" t="s">
        <v>642</v>
      </c>
      <c r="H2692" s="983" t="s">
        <v>3499</v>
      </c>
      <c r="I2692" s="983" t="s">
        <v>684</v>
      </c>
      <c r="J2692" s="448"/>
      <c r="K2692" s="459" t="s">
        <v>265</v>
      </c>
      <c r="L2692" s="448"/>
      <c r="M2692" s="528" t="str">
        <f t="shared" si="42"/>
        <v/>
      </c>
    </row>
    <row r="2693" spans="1:13">
      <c r="A2693" s="448" t="s">
        <v>647</v>
      </c>
      <c r="B2693" s="448" t="s">
        <v>648</v>
      </c>
      <c r="C2693" s="446" t="s">
        <v>3497</v>
      </c>
      <c r="D2693" s="448"/>
      <c r="E2693" s="983" t="s">
        <v>3504</v>
      </c>
      <c r="F2693" s="984"/>
      <c r="G2693" s="983" t="s">
        <v>642</v>
      </c>
      <c r="H2693" s="983" t="s">
        <v>3499</v>
      </c>
      <c r="I2693" s="983" t="s">
        <v>684</v>
      </c>
      <c r="J2693" s="448"/>
      <c r="K2693" s="459" t="s">
        <v>265</v>
      </c>
      <c r="L2693" s="448"/>
      <c r="M2693" s="528" t="str">
        <f t="shared" si="42"/>
        <v/>
      </c>
    </row>
    <row r="2694" spans="1:13">
      <c r="A2694" s="448" t="s">
        <v>647</v>
      </c>
      <c r="B2694" s="448" t="s">
        <v>648</v>
      </c>
      <c r="C2694" s="446" t="s">
        <v>3497</v>
      </c>
      <c r="D2694" s="448"/>
      <c r="E2694" s="983" t="s">
        <v>3505</v>
      </c>
      <c r="F2694" s="984"/>
      <c r="G2694" s="983" t="s">
        <v>642</v>
      </c>
      <c r="H2694" s="983" t="s">
        <v>3499</v>
      </c>
      <c r="I2694" s="983" t="s">
        <v>684</v>
      </c>
      <c r="J2694" s="448"/>
      <c r="K2694" s="459" t="s">
        <v>265</v>
      </c>
      <c r="L2694" s="448"/>
      <c r="M2694" s="528" t="str">
        <f t="shared" si="42"/>
        <v/>
      </c>
    </row>
    <row r="2695" spans="1:13">
      <c r="A2695" s="448" t="s">
        <v>647</v>
      </c>
      <c r="B2695" s="448" t="s">
        <v>648</v>
      </c>
      <c r="C2695" s="446" t="s">
        <v>3497</v>
      </c>
      <c r="D2695" s="448"/>
      <c r="E2695" s="983" t="s">
        <v>3506</v>
      </c>
      <c r="F2695" s="984"/>
      <c r="G2695" s="983" t="s">
        <v>642</v>
      </c>
      <c r="H2695" s="983" t="s">
        <v>3499</v>
      </c>
      <c r="I2695" s="983" t="s">
        <v>684</v>
      </c>
      <c r="J2695" s="448"/>
      <c r="K2695" s="459" t="s">
        <v>265</v>
      </c>
      <c r="L2695" s="448"/>
      <c r="M2695" s="528" t="str">
        <f t="shared" si="42"/>
        <v/>
      </c>
    </row>
    <row r="2696" spans="1:13">
      <c r="A2696" s="448" t="s">
        <v>647</v>
      </c>
      <c r="B2696" s="448" t="s">
        <v>648</v>
      </c>
      <c r="C2696" s="446" t="s">
        <v>3497</v>
      </c>
      <c r="D2696" s="448"/>
      <c r="E2696" s="983" t="s">
        <v>3507</v>
      </c>
      <c r="F2696" s="984"/>
      <c r="G2696" s="983" t="s">
        <v>642</v>
      </c>
      <c r="H2696" s="983" t="s">
        <v>3499</v>
      </c>
      <c r="I2696" s="983" t="s">
        <v>684</v>
      </c>
      <c r="J2696" s="448"/>
      <c r="K2696" s="459" t="s">
        <v>265</v>
      </c>
      <c r="L2696" s="448"/>
      <c r="M2696" s="528" t="str">
        <f t="shared" si="42"/>
        <v/>
      </c>
    </row>
    <row r="2697" spans="1:13">
      <c r="A2697" s="448" t="s">
        <v>647</v>
      </c>
      <c r="B2697" s="448" t="s">
        <v>648</v>
      </c>
      <c r="C2697" s="446" t="s">
        <v>3497</v>
      </c>
      <c r="D2697" s="448"/>
      <c r="E2697" s="983" t="s">
        <v>3508</v>
      </c>
      <c r="F2697" s="984"/>
      <c r="G2697" s="983" t="s">
        <v>642</v>
      </c>
      <c r="H2697" s="983" t="s">
        <v>3499</v>
      </c>
      <c r="I2697" s="983" t="s">
        <v>684</v>
      </c>
      <c r="J2697" s="448"/>
      <c r="K2697" s="459" t="s">
        <v>265</v>
      </c>
      <c r="L2697" s="448"/>
      <c r="M2697" s="528" t="str">
        <f t="shared" si="42"/>
        <v/>
      </c>
    </row>
    <row r="2698" spans="1:13">
      <c r="A2698" s="448" t="s">
        <v>647</v>
      </c>
      <c r="B2698" s="448" t="s">
        <v>648</v>
      </c>
      <c r="C2698" s="446" t="s">
        <v>3497</v>
      </c>
      <c r="D2698" s="448"/>
      <c r="E2698" s="983" t="s">
        <v>3509</v>
      </c>
      <c r="F2698" s="984"/>
      <c r="G2698" s="983" t="s">
        <v>642</v>
      </c>
      <c r="H2698" s="983" t="s">
        <v>3499</v>
      </c>
      <c r="I2698" s="983" t="s">
        <v>684</v>
      </c>
      <c r="J2698" s="448"/>
      <c r="K2698" s="459" t="s">
        <v>265</v>
      </c>
      <c r="L2698" s="448"/>
      <c r="M2698" s="528" t="str">
        <f t="shared" si="42"/>
        <v/>
      </c>
    </row>
    <row r="2699" spans="1:13">
      <c r="A2699" s="448" t="s">
        <v>647</v>
      </c>
      <c r="B2699" s="448" t="s">
        <v>648</v>
      </c>
      <c r="C2699" s="446" t="s">
        <v>3497</v>
      </c>
      <c r="D2699" s="448"/>
      <c r="E2699" s="983" t="s">
        <v>3510</v>
      </c>
      <c r="F2699" s="984"/>
      <c r="G2699" s="983" t="s">
        <v>642</v>
      </c>
      <c r="H2699" s="983" t="s">
        <v>3499</v>
      </c>
      <c r="I2699" s="983" t="s">
        <v>684</v>
      </c>
      <c r="J2699" s="448"/>
      <c r="K2699" s="459" t="s">
        <v>265</v>
      </c>
      <c r="L2699" s="448"/>
      <c r="M2699" s="528" t="str">
        <f t="shared" si="42"/>
        <v/>
      </c>
    </row>
    <row r="2700" spans="1:13">
      <c r="A2700" s="448" t="s">
        <v>647</v>
      </c>
      <c r="B2700" s="448" t="s">
        <v>648</v>
      </c>
      <c r="C2700" s="446" t="s">
        <v>3497</v>
      </c>
      <c r="D2700" s="448"/>
      <c r="E2700" s="983" t="s">
        <v>3511</v>
      </c>
      <c r="F2700" s="984"/>
      <c r="G2700" s="983" t="s">
        <v>642</v>
      </c>
      <c r="H2700" s="983" t="s">
        <v>3499</v>
      </c>
      <c r="I2700" s="983" t="s">
        <v>684</v>
      </c>
      <c r="J2700" s="448"/>
      <c r="K2700" s="459" t="s">
        <v>265</v>
      </c>
      <c r="L2700" s="448"/>
      <c r="M2700" s="528" t="str">
        <f t="shared" ref="M2700:M2763" si="43">IF(RIGHT(TEXT(E2700,""),4)="ACT1","Remove","")</f>
        <v/>
      </c>
    </row>
    <row r="2701" spans="1:13">
      <c r="A2701" s="501" t="s">
        <v>647</v>
      </c>
      <c r="B2701" s="448" t="s">
        <v>648</v>
      </c>
      <c r="C2701" s="446" t="s">
        <v>3497</v>
      </c>
      <c r="D2701" s="448"/>
      <c r="E2701" s="983" t="s">
        <v>3512</v>
      </c>
      <c r="F2701" s="984"/>
      <c r="G2701" s="983" t="s">
        <v>642</v>
      </c>
      <c r="H2701" s="983" t="s">
        <v>3499</v>
      </c>
      <c r="I2701" s="983" t="s">
        <v>684</v>
      </c>
      <c r="J2701" s="984"/>
      <c r="K2701" s="459" t="s">
        <v>265</v>
      </c>
      <c r="L2701" s="501"/>
      <c r="M2701" s="528" t="str">
        <f t="shared" si="43"/>
        <v/>
      </c>
    </row>
    <row r="2702" spans="1:13">
      <c r="A2702" s="982" t="s">
        <v>637</v>
      </c>
      <c r="B2702" s="985" t="s">
        <v>638</v>
      </c>
      <c r="C2702" s="460" t="s">
        <v>3513</v>
      </c>
      <c r="D2702" s="460" t="s">
        <v>1456</v>
      </c>
      <c r="E2702" s="453" t="s">
        <v>3514</v>
      </c>
      <c r="F2702" s="460" t="s">
        <v>3513</v>
      </c>
      <c r="G2702" s="453" t="s">
        <v>642</v>
      </c>
      <c r="H2702" s="453" t="s">
        <v>3515</v>
      </c>
      <c r="I2702" s="453" t="s">
        <v>684</v>
      </c>
      <c r="J2702" s="460" t="s">
        <v>645</v>
      </c>
      <c r="K2702" s="460" t="s">
        <v>265</v>
      </c>
      <c r="L2702" s="446" t="s">
        <v>646</v>
      </c>
      <c r="M2702" s="528" t="str">
        <f t="shared" si="43"/>
        <v/>
      </c>
    </row>
    <row r="2703" spans="1:13">
      <c r="A2703" s="448" t="s">
        <v>647</v>
      </c>
      <c r="B2703" s="448" t="s">
        <v>648</v>
      </c>
      <c r="C2703" s="446" t="s">
        <v>3513</v>
      </c>
      <c r="D2703" s="448"/>
      <c r="E2703" s="983" t="s">
        <v>3517</v>
      </c>
      <c r="F2703" s="984"/>
      <c r="G2703" s="983" t="s">
        <v>642</v>
      </c>
      <c r="H2703" s="983" t="s">
        <v>3515</v>
      </c>
      <c r="I2703" s="983" t="s">
        <v>684</v>
      </c>
      <c r="J2703" s="448"/>
      <c r="K2703" s="459" t="s">
        <v>265</v>
      </c>
      <c r="L2703" s="448"/>
      <c r="M2703" s="528" t="str">
        <f t="shared" si="43"/>
        <v/>
      </c>
    </row>
    <row r="2704" spans="1:13">
      <c r="A2704" s="448" t="s">
        <v>647</v>
      </c>
      <c r="B2704" s="448" t="s">
        <v>648</v>
      </c>
      <c r="C2704" s="446" t="s">
        <v>3513</v>
      </c>
      <c r="D2704" s="448"/>
      <c r="E2704" s="983" t="s">
        <v>3518</v>
      </c>
      <c r="F2704" s="984"/>
      <c r="G2704" s="983" t="s">
        <v>642</v>
      </c>
      <c r="H2704" s="983" t="s">
        <v>3515</v>
      </c>
      <c r="I2704" s="983" t="s">
        <v>684</v>
      </c>
      <c r="J2704" s="448"/>
      <c r="K2704" s="459" t="s">
        <v>265</v>
      </c>
      <c r="L2704" s="448"/>
      <c r="M2704" s="528" t="str">
        <f t="shared" si="43"/>
        <v/>
      </c>
    </row>
    <row r="2705" spans="1:13">
      <c r="A2705" s="448" t="s">
        <v>647</v>
      </c>
      <c r="B2705" s="448" t="s">
        <v>648</v>
      </c>
      <c r="C2705" s="446" t="s">
        <v>3513</v>
      </c>
      <c r="D2705" s="448"/>
      <c r="E2705" s="983" t="s">
        <v>3519</v>
      </c>
      <c r="F2705" s="984"/>
      <c r="G2705" s="983" t="s">
        <v>642</v>
      </c>
      <c r="H2705" s="983" t="s">
        <v>3515</v>
      </c>
      <c r="I2705" s="983" t="s">
        <v>684</v>
      </c>
      <c r="J2705" s="448"/>
      <c r="K2705" s="459" t="s">
        <v>265</v>
      </c>
      <c r="L2705" s="448"/>
      <c r="M2705" s="528" t="str">
        <f t="shared" si="43"/>
        <v/>
      </c>
    </row>
    <row r="2706" spans="1:13">
      <c r="A2706" s="448" t="s">
        <v>647</v>
      </c>
      <c r="B2706" s="448" t="s">
        <v>648</v>
      </c>
      <c r="C2706" s="446" t="s">
        <v>3513</v>
      </c>
      <c r="D2706" s="448"/>
      <c r="E2706" s="983" t="s">
        <v>3520</v>
      </c>
      <c r="F2706" s="984"/>
      <c r="G2706" s="983" t="s">
        <v>642</v>
      </c>
      <c r="H2706" s="983" t="s">
        <v>3515</v>
      </c>
      <c r="I2706" s="983" t="s">
        <v>684</v>
      </c>
      <c r="J2706" s="448"/>
      <c r="K2706" s="459" t="s">
        <v>265</v>
      </c>
      <c r="L2706" s="448"/>
      <c r="M2706" s="528" t="str">
        <f t="shared" si="43"/>
        <v/>
      </c>
    </row>
    <row r="2707" spans="1:13">
      <c r="A2707" s="448" t="s">
        <v>647</v>
      </c>
      <c r="B2707" s="448" t="s">
        <v>648</v>
      </c>
      <c r="C2707" s="446" t="s">
        <v>3513</v>
      </c>
      <c r="D2707" s="448"/>
      <c r="E2707" s="983" t="s">
        <v>3521</v>
      </c>
      <c r="F2707" s="984"/>
      <c r="G2707" s="983" t="s">
        <v>642</v>
      </c>
      <c r="H2707" s="983" t="s">
        <v>3515</v>
      </c>
      <c r="I2707" s="983" t="s">
        <v>684</v>
      </c>
      <c r="J2707" s="448"/>
      <c r="K2707" s="459" t="s">
        <v>265</v>
      </c>
      <c r="L2707" s="448"/>
      <c r="M2707" s="528" t="str">
        <f t="shared" si="43"/>
        <v/>
      </c>
    </row>
    <row r="2708" spans="1:13">
      <c r="A2708" s="448" t="s">
        <v>647</v>
      </c>
      <c r="B2708" s="448" t="s">
        <v>648</v>
      </c>
      <c r="C2708" s="446" t="s">
        <v>3513</v>
      </c>
      <c r="D2708" s="448"/>
      <c r="E2708" s="983" t="s">
        <v>3522</v>
      </c>
      <c r="F2708" s="984"/>
      <c r="G2708" s="983" t="s">
        <v>642</v>
      </c>
      <c r="H2708" s="983" t="s">
        <v>3515</v>
      </c>
      <c r="I2708" s="983" t="s">
        <v>684</v>
      </c>
      <c r="J2708" s="448"/>
      <c r="K2708" s="459" t="s">
        <v>265</v>
      </c>
      <c r="L2708" s="448"/>
      <c r="M2708" s="528" t="str">
        <f t="shared" si="43"/>
        <v/>
      </c>
    </row>
    <row r="2709" spans="1:13">
      <c r="A2709" s="448" t="s">
        <v>647</v>
      </c>
      <c r="B2709" s="448" t="s">
        <v>648</v>
      </c>
      <c r="C2709" s="446" t="s">
        <v>3513</v>
      </c>
      <c r="D2709" s="448"/>
      <c r="E2709" s="983" t="s">
        <v>3523</v>
      </c>
      <c r="F2709" s="984"/>
      <c r="G2709" s="983" t="s">
        <v>642</v>
      </c>
      <c r="H2709" s="983" t="s">
        <v>3515</v>
      </c>
      <c r="I2709" s="983" t="s">
        <v>684</v>
      </c>
      <c r="J2709" s="448"/>
      <c r="K2709" s="459" t="s">
        <v>265</v>
      </c>
      <c r="L2709" s="448"/>
      <c r="M2709" s="528" t="str">
        <f t="shared" si="43"/>
        <v/>
      </c>
    </row>
    <row r="2710" spans="1:13">
      <c r="A2710" s="448" t="s">
        <v>647</v>
      </c>
      <c r="B2710" s="448" t="s">
        <v>648</v>
      </c>
      <c r="C2710" s="446" t="s">
        <v>3513</v>
      </c>
      <c r="D2710" s="448"/>
      <c r="E2710" s="983" t="s">
        <v>3524</v>
      </c>
      <c r="F2710" s="984"/>
      <c r="G2710" s="983" t="s">
        <v>642</v>
      </c>
      <c r="H2710" s="983" t="s">
        <v>3515</v>
      </c>
      <c r="I2710" s="983" t="s">
        <v>684</v>
      </c>
      <c r="J2710" s="448"/>
      <c r="K2710" s="459" t="s">
        <v>265</v>
      </c>
      <c r="L2710" s="448"/>
      <c r="M2710" s="528" t="str">
        <f t="shared" si="43"/>
        <v/>
      </c>
    </row>
    <row r="2711" spans="1:13">
      <c r="A2711" s="448" t="s">
        <v>647</v>
      </c>
      <c r="B2711" s="448" t="s">
        <v>648</v>
      </c>
      <c r="C2711" s="446" t="s">
        <v>3513</v>
      </c>
      <c r="D2711" s="448"/>
      <c r="E2711" s="983" t="s">
        <v>3525</v>
      </c>
      <c r="F2711" s="984"/>
      <c r="G2711" s="983" t="s">
        <v>642</v>
      </c>
      <c r="H2711" s="983" t="s">
        <v>3515</v>
      </c>
      <c r="I2711" s="983" t="s">
        <v>684</v>
      </c>
      <c r="J2711" s="448"/>
      <c r="K2711" s="459" t="s">
        <v>265</v>
      </c>
      <c r="L2711" s="448"/>
      <c r="M2711" s="528" t="str">
        <f t="shared" si="43"/>
        <v/>
      </c>
    </row>
    <row r="2712" spans="1:13">
      <c r="A2712" s="448" t="s">
        <v>647</v>
      </c>
      <c r="B2712" s="448" t="s">
        <v>648</v>
      </c>
      <c r="C2712" s="446" t="s">
        <v>3513</v>
      </c>
      <c r="D2712" s="448"/>
      <c r="E2712" s="983" t="s">
        <v>3526</v>
      </c>
      <c r="F2712" s="984"/>
      <c r="G2712" s="983" t="s">
        <v>642</v>
      </c>
      <c r="H2712" s="983" t="s">
        <v>3515</v>
      </c>
      <c r="I2712" s="983" t="s">
        <v>684</v>
      </c>
      <c r="J2712" s="448"/>
      <c r="K2712" s="459" t="s">
        <v>265</v>
      </c>
      <c r="L2712" s="448"/>
      <c r="M2712" s="528" t="str">
        <f t="shared" si="43"/>
        <v/>
      </c>
    </row>
    <row r="2713" spans="1:13">
      <c r="A2713" s="448" t="s">
        <v>647</v>
      </c>
      <c r="B2713" s="448" t="s">
        <v>648</v>
      </c>
      <c r="C2713" s="446" t="s">
        <v>3513</v>
      </c>
      <c r="D2713" s="448"/>
      <c r="E2713" s="983" t="s">
        <v>3527</v>
      </c>
      <c r="F2713" s="984"/>
      <c r="G2713" s="983" t="s">
        <v>642</v>
      </c>
      <c r="H2713" s="983" t="s">
        <v>3515</v>
      </c>
      <c r="I2713" s="983" t="s">
        <v>684</v>
      </c>
      <c r="J2713" s="448"/>
      <c r="K2713" s="459" t="s">
        <v>265</v>
      </c>
      <c r="L2713" s="448"/>
      <c r="M2713" s="528" t="str">
        <f t="shared" si="43"/>
        <v/>
      </c>
    </row>
    <row r="2714" spans="1:13" ht="12.75" thickBot="1">
      <c r="A2714" s="501" t="s">
        <v>647</v>
      </c>
      <c r="B2714" s="501" t="s">
        <v>648</v>
      </c>
      <c r="C2714" s="446" t="s">
        <v>3513</v>
      </c>
      <c r="D2714" s="448"/>
      <c r="E2714" s="983" t="s">
        <v>3528</v>
      </c>
      <c r="F2714" s="984"/>
      <c r="G2714" s="983" t="s">
        <v>642</v>
      </c>
      <c r="H2714" s="983" t="s">
        <v>3515</v>
      </c>
      <c r="I2714" s="983" t="s">
        <v>684</v>
      </c>
      <c r="J2714" s="451"/>
      <c r="K2714" s="452" t="s">
        <v>265</v>
      </c>
      <c r="L2714" s="501"/>
      <c r="M2714" s="528" t="str">
        <f t="shared" si="43"/>
        <v/>
      </c>
    </row>
    <row r="2715" spans="1:13" ht="12.75" thickTop="1">
      <c r="A2715" s="982" t="s">
        <v>637</v>
      </c>
      <c r="B2715" s="982" t="s">
        <v>638</v>
      </c>
      <c r="C2715" s="460" t="s">
        <v>52</v>
      </c>
      <c r="D2715" s="460" t="s">
        <v>1632</v>
      </c>
      <c r="E2715" s="453" t="s">
        <v>3529</v>
      </c>
      <c r="F2715" s="460" t="s">
        <v>52</v>
      </c>
      <c r="G2715" s="453" t="s">
        <v>642</v>
      </c>
      <c r="H2715" s="453" t="s">
        <v>3530</v>
      </c>
      <c r="I2715" s="453" t="s">
        <v>684</v>
      </c>
      <c r="J2715" s="446" t="s">
        <v>645</v>
      </c>
      <c r="K2715" s="447" t="s">
        <v>265</v>
      </c>
      <c r="L2715" s="446" t="s">
        <v>646</v>
      </c>
      <c r="M2715" s="528" t="str">
        <f t="shared" si="43"/>
        <v/>
      </c>
    </row>
    <row r="2716" spans="1:13">
      <c r="A2716" s="448" t="s">
        <v>647</v>
      </c>
      <c r="B2716" s="448" t="s">
        <v>648</v>
      </c>
      <c r="C2716" s="446" t="s">
        <v>52</v>
      </c>
      <c r="D2716" s="448"/>
      <c r="E2716" s="983" t="s">
        <v>3532</v>
      </c>
      <c r="F2716" s="984"/>
      <c r="G2716" s="983" t="s">
        <v>642</v>
      </c>
      <c r="H2716" s="983" t="s">
        <v>3530</v>
      </c>
      <c r="I2716" s="983" t="s">
        <v>684</v>
      </c>
      <c r="J2716" s="448"/>
      <c r="K2716" s="459" t="s">
        <v>265</v>
      </c>
      <c r="L2716" s="448"/>
      <c r="M2716" s="528" t="str">
        <f t="shared" si="43"/>
        <v/>
      </c>
    </row>
    <row r="2717" spans="1:13">
      <c r="A2717" s="448" t="s">
        <v>647</v>
      </c>
      <c r="B2717" s="448" t="s">
        <v>648</v>
      </c>
      <c r="C2717" s="446" t="s">
        <v>52</v>
      </c>
      <c r="D2717" s="448"/>
      <c r="E2717" s="983" t="s">
        <v>3533</v>
      </c>
      <c r="F2717" s="984"/>
      <c r="G2717" s="983" t="s">
        <v>642</v>
      </c>
      <c r="H2717" s="983" t="s">
        <v>3530</v>
      </c>
      <c r="I2717" s="983" t="s">
        <v>684</v>
      </c>
      <c r="J2717" s="448"/>
      <c r="K2717" s="459" t="s">
        <v>265</v>
      </c>
      <c r="L2717" s="448"/>
      <c r="M2717" s="528" t="str">
        <f t="shared" si="43"/>
        <v/>
      </c>
    </row>
    <row r="2718" spans="1:13">
      <c r="A2718" s="448" t="s">
        <v>647</v>
      </c>
      <c r="B2718" s="448" t="s">
        <v>648</v>
      </c>
      <c r="C2718" s="446" t="s">
        <v>52</v>
      </c>
      <c r="D2718" s="448"/>
      <c r="E2718" s="983" t="s">
        <v>3534</v>
      </c>
      <c r="F2718" s="984"/>
      <c r="G2718" s="983" t="s">
        <v>642</v>
      </c>
      <c r="H2718" s="983" t="s">
        <v>3530</v>
      </c>
      <c r="I2718" s="983" t="s">
        <v>684</v>
      </c>
      <c r="J2718" s="448"/>
      <c r="K2718" s="459" t="s">
        <v>265</v>
      </c>
      <c r="L2718" s="448"/>
      <c r="M2718" s="528" t="str">
        <f t="shared" si="43"/>
        <v/>
      </c>
    </row>
    <row r="2719" spans="1:13">
      <c r="A2719" s="448" t="s">
        <v>647</v>
      </c>
      <c r="B2719" s="448" t="s">
        <v>648</v>
      </c>
      <c r="C2719" s="446" t="s">
        <v>52</v>
      </c>
      <c r="D2719" s="448"/>
      <c r="E2719" s="983" t="s">
        <v>3535</v>
      </c>
      <c r="F2719" s="984"/>
      <c r="G2719" s="983" t="s">
        <v>642</v>
      </c>
      <c r="H2719" s="983" t="s">
        <v>3530</v>
      </c>
      <c r="I2719" s="983" t="s">
        <v>684</v>
      </c>
      <c r="J2719" s="448"/>
      <c r="K2719" s="459" t="s">
        <v>265</v>
      </c>
      <c r="L2719" s="448"/>
      <c r="M2719" s="528" t="str">
        <f t="shared" si="43"/>
        <v/>
      </c>
    </row>
    <row r="2720" spans="1:13">
      <c r="A2720" s="448" t="s">
        <v>647</v>
      </c>
      <c r="B2720" s="448" t="s">
        <v>648</v>
      </c>
      <c r="C2720" s="446" t="s">
        <v>52</v>
      </c>
      <c r="D2720" s="448"/>
      <c r="E2720" s="983" t="s">
        <v>3536</v>
      </c>
      <c r="F2720" s="984"/>
      <c r="G2720" s="983" t="s">
        <v>642</v>
      </c>
      <c r="H2720" s="983" t="s">
        <v>3530</v>
      </c>
      <c r="I2720" s="983" t="s">
        <v>684</v>
      </c>
      <c r="J2720" s="448"/>
      <c r="K2720" s="459" t="s">
        <v>265</v>
      </c>
      <c r="L2720" s="448"/>
      <c r="M2720" s="528" t="str">
        <f t="shared" si="43"/>
        <v/>
      </c>
    </row>
    <row r="2721" spans="1:13">
      <c r="A2721" s="448" t="s">
        <v>647</v>
      </c>
      <c r="B2721" s="448" t="s">
        <v>648</v>
      </c>
      <c r="C2721" s="446" t="s">
        <v>52</v>
      </c>
      <c r="D2721" s="448"/>
      <c r="E2721" s="983" t="s">
        <v>3537</v>
      </c>
      <c r="F2721" s="984"/>
      <c r="G2721" s="983" t="s">
        <v>642</v>
      </c>
      <c r="H2721" s="983" t="s">
        <v>3530</v>
      </c>
      <c r="I2721" s="983" t="s">
        <v>684</v>
      </c>
      <c r="J2721" s="448"/>
      <c r="K2721" s="459" t="s">
        <v>265</v>
      </c>
      <c r="L2721" s="448"/>
      <c r="M2721" s="528" t="str">
        <f t="shared" si="43"/>
        <v/>
      </c>
    </row>
    <row r="2722" spans="1:13">
      <c r="A2722" s="448" t="s">
        <v>647</v>
      </c>
      <c r="B2722" s="448" t="s">
        <v>648</v>
      </c>
      <c r="C2722" s="446" t="s">
        <v>52</v>
      </c>
      <c r="D2722" s="448"/>
      <c r="E2722" s="983" t="s">
        <v>3538</v>
      </c>
      <c r="F2722" s="984"/>
      <c r="G2722" s="983" t="s">
        <v>642</v>
      </c>
      <c r="H2722" s="983" t="s">
        <v>3530</v>
      </c>
      <c r="I2722" s="983" t="s">
        <v>684</v>
      </c>
      <c r="J2722" s="448"/>
      <c r="K2722" s="459" t="s">
        <v>265</v>
      </c>
      <c r="L2722" s="448"/>
      <c r="M2722" s="528" t="str">
        <f t="shared" si="43"/>
        <v/>
      </c>
    </row>
    <row r="2723" spans="1:13">
      <c r="A2723" s="448" t="s">
        <v>647</v>
      </c>
      <c r="B2723" s="448" t="s">
        <v>648</v>
      </c>
      <c r="C2723" s="446" t="s">
        <v>52</v>
      </c>
      <c r="D2723" s="448"/>
      <c r="E2723" s="983" t="s">
        <v>3539</v>
      </c>
      <c r="F2723" s="984"/>
      <c r="G2723" s="983" t="s">
        <v>642</v>
      </c>
      <c r="H2723" s="983" t="s">
        <v>3530</v>
      </c>
      <c r="I2723" s="983" t="s">
        <v>684</v>
      </c>
      <c r="J2723" s="448"/>
      <c r="K2723" s="459" t="s">
        <v>265</v>
      </c>
      <c r="L2723" s="448"/>
      <c r="M2723" s="528" t="str">
        <f t="shared" si="43"/>
        <v/>
      </c>
    </row>
    <row r="2724" spans="1:13">
      <c r="A2724" s="448" t="s">
        <v>647</v>
      </c>
      <c r="B2724" s="448" t="s">
        <v>648</v>
      </c>
      <c r="C2724" s="446" t="s">
        <v>52</v>
      </c>
      <c r="D2724" s="448"/>
      <c r="E2724" s="983" t="s">
        <v>3540</v>
      </c>
      <c r="F2724" s="984"/>
      <c r="G2724" s="983" t="s">
        <v>642</v>
      </c>
      <c r="H2724" s="983" t="s">
        <v>3530</v>
      </c>
      <c r="I2724" s="983" t="s">
        <v>684</v>
      </c>
      <c r="J2724" s="448"/>
      <c r="K2724" s="459" t="s">
        <v>265</v>
      </c>
      <c r="L2724" s="448"/>
      <c r="M2724" s="528" t="str">
        <f t="shared" si="43"/>
        <v/>
      </c>
    </row>
    <row r="2725" spans="1:13">
      <c r="A2725" s="448" t="s">
        <v>647</v>
      </c>
      <c r="B2725" s="448" t="s">
        <v>648</v>
      </c>
      <c r="C2725" s="446" t="s">
        <v>52</v>
      </c>
      <c r="D2725" s="448"/>
      <c r="E2725" s="983" t="s">
        <v>3541</v>
      </c>
      <c r="F2725" s="984"/>
      <c r="G2725" s="983" t="s">
        <v>642</v>
      </c>
      <c r="H2725" s="983" t="s">
        <v>3530</v>
      </c>
      <c r="I2725" s="983" t="s">
        <v>684</v>
      </c>
      <c r="J2725" s="448"/>
      <c r="K2725" s="459" t="s">
        <v>265</v>
      </c>
      <c r="L2725" s="448"/>
      <c r="M2725" s="528" t="str">
        <f t="shared" si="43"/>
        <v/>
      </c>
    </row>
    <row r="2726" spans="1:13">
      <c r="A2726" s="448" t="s">
        <v>647</v>
      </c>
      <c r="B2726" s="448" t="s">
        <v>648</v>
      </c>
      <c r="C2726" s="446" t="s">
        <v>52</v>
      </c>
      <c r="D2726" s="448"/>
      <c r="E2726" s="983" t="s">
        <v>3542</v>
      </c>
      <c r="F2726" s="984"/>
      <c r="G2726" s="983" t="s">
        <v>642</v>
      </c>
      <c r="H2726" s="983" t="s">
        <v>3530</v>
      </c>
      <c r="I2726" s="983" t="s">
        <v>684</v>
      </c>
      <c r="J2726" s="448"/>
      <c r="K2726" s="459" t="s">
        <v>265</v>
      </c>
      <c r="L2726" s="448"/>
      <c r="M2726" s="528" t="str">
        <f t="shared" si="43"/>
        <v/>
      </c>
    </row>
    <row r="2727" spans="1:13">
      <c r="A2727" s="501" t="s">
        <v>647</v>
      </c>
      <c r="B2727" s="501" t="s">
        <v>648</v>
      </c>
      <c r="C2727" s="446" t="s">
        <v>52</v>
      </c>
      <c r="D2727" s="448"/>
      <c r="E2727" s="983" t="s">
        <v>3543</v>
      </c>
      <c r="F2727" s="984"/>
      <c r="G2727" s="983" t="s">
        <v>642</v>
      </c>
      <c r="H2727" s="983" t="s">
        <v>3530</v>
      </c>
      <c r="I2727" s="983" t="s">
        <v>684</v>
      </c>
      <c r="J2727" s="984"/>
      <c r="K2727" s="459" t="s">
        <v>265</v>
      </c>
      <c r="L2727" s="501"/>
      <c r="M2727" s="528" t="str">
        <f t="shared" si="43"/>
        <v/>
      </c>
    </row>
    <row r="2728" spans="1:13">
      <c r="A2728" s="982" t="s">
        <v>637</v>
      </c>
      <c r="B2728" s="982" t="s">
        <v>638</v>
      </c>
      <c r="C2728" s="460" t="s">
        <v>55</v>
      </c>
      <c r="D2728" s="460" t="s">
        <v>1791</v>
      </c>
      <c r="E2728" s="453" t="s">
        <v>3544</v>
      </c>
      <c r="F2728" s="460" t="s">
        <v>55</v>
      </c>
      <c r="G2728" s="453" t="s">
        <v>642</v>
      </c>
      <c r="H2728" s="453" t="s">
        <v>3545</v>
      </c>
      <c r="I2728" s="453" t="s">
        <v>684</v>
      </c>
      <c r="J2728" s="460" t="s">
        <v>645</v>
      </c>
      <c r="K2728" s="460" t="s">
        <v>265</v>
      </c>
      <c r="L2728" s="446" t="s">
        <v>646</v>
      </c>
      <c r="M2728" s="528" t="str">
        <f t="shared" si="43"/>
        <v/>
      </c>
    </row>
    <row r="2729" spans="1:13">
      <c r="A2729" s="448" t="s">
        <v>647</v>
      </c>
      <c r="B2729" s="448" t="s">
        <v>648</v>
      </c>
      <c r="C2729" s="446" t="s">
        <v>55</v>
      </c>
      <c r="D2729" s="448"/>
      <c r="E2729" s="983" t="s">
        <v>3547</v>
      </c>
      <c r="F2729" s="984"/>
      <c r="G2729" s="983" t="s">
        <v>642</v>
      </c>
      <c r="H2729" s="983" t="s">
        <v>3545</v>
      </c>
      <c r="I2729" s="983" t="s">
        <v>684</v>
      </c>
      <c r="J2729" s="448"/>
      <c r="K2729" s="459" t="s">
        <v>265</v>
      </c>
      <c r="L2729" s="448"/>
      <c r="M2729" s="528" t="str">
        <f t="shared" si="43"/>
        <v/>
      </c>
    </row>
    <row r="2730" spans="1:13">
      <c r="A2730" s="448" t="s">
        <v>647</v>
      </c>
      <c r="B2730" s="448" t="s">
        <v>648</v>
      </c>
      <c r="C2730" s="446" t="s">
        <v>55</v>
      </c>
      <c r="D2730" s="448"/>
      <c r="E2730" s="983" t="s">
        <v>3548</v>
      </c>
      <c r="F2730" s="984"/>
      <c r="G2730" s="983" t="s">
        <v>642</v>
      </c>
      <c r="H2730" s="983" t="s">
        <v>3545</v>
      </c>
      <c r="I2730" s="983" t="s">
        <v>684</v>
      </c>
      <c r="J2730" s="448"/>
      <c r="K2730" s="459" t="s">
        <v>265</v>
      </c>
      <c r="L2730" s="448"/>
      <c r="M2730" s="528" t="str">
        <f t="shared" si="43"/>
        <v/>
      </c>
    </row>
    <row r="2731" spans="1:13">
      <c r="A2731" s="448" t="s">
        <v>647</v>
      </c>
      <c r="B2731" s="448" t="s">
        <v>648</v>
      </c>
      <c r="C2731" s="446" t="s">
        <v>55</v>
      </c>
      <c r="D2731" s="448"/>
      <c r="E2731" s="983" t="s">
        <v>3549</v>
      </c>
      <c r="F2731" s="984"/>
      <c r="G2731" s="983" t="s">
        <v>642</v>
      </c>
      <c r="H2731" s="983" t="s">
        <v>3545</v>
      </c>
      <c r="I2731" s="983" t="s">
        <v>684</v>
      </c>
      <c r="J2731" s="448"/>
      <c r="K2731" s="459" t="s">
        <v>265</v>
      </c>
      <c r="L2731" s="448"/>
      <c r="M2731" s="528" t="str">
        <f t="shared" si="43"/>
        <v/>
      </c>
    </row>
    <row r="2732" spans="1:13">
      <c r="A2732" s="448" t="s">
        <v>647</v>
      </c>
      <c r="B2732" s="448" t="s">
        <v>648</v>
      </c>
      <c r="C2732" s="446" t="s">
        <v>55</v>
      </c>
      <c r="D2732" s="448"/>
      <c r="E2732" s="983" t="s">
        <v>3550</v>
      </c>
      <c r="F2732" s="984"/>
      <c r="G2732" s="983" t="s">
        <v>642</v>
      </c>
      <c r="H2732" s="983" t="s">
        <v>3545</v>
      </c>
      <c r="I2732" s="983" t="s">
        <v>684</v>
      </c>
      <c r="J2732" s="448"/>
      <c r="K2732" s="459" t="s">
        <v>265</v>
      </c>
      <c r="L2732" s="448"/>
      <c r="M2732" s="528" t="str">
        <f t="shared" si="43"/>
        <v/>
      </c>
    </row>
    <row r="2733" spans="1:13">
      <c r="A2733" s="448" t="s">
        <v>647</v>
      </c>
      <c r="B2733" s="448" t="s">
        <v>648</v>
      </c>
      <c r="C2733" s="446" t="s">
        <v>55</v>
      </c>
      <c r="D2733" s="448"/>
      <c r="E2733" s="983" t="s">
        <v>3551</v>
      </c>
      <c r="F2733" s="984"/>
      <c r="G2733" s="983" t="s">
        <v>642</v>
      </c>
      <c r="H2733" s="983" t="s">
        <v>3545</v>
      </c>
      <c r="I2733" s="983" t="s">
        <v>684</v>
      </c>
      <c r="J2733" s="448"/>
      <c r="K2733" s="459" t="s">
        <v>265</v>
      </c>
      <c r="L2733" s="448"/>
      <c r="M2733" s="528" t="str">
        <f t="shared" si="43"/>
        <v/>
      </c>
    </row>
    <row r="2734" spans="1:13">
      <c r="A2734" s="448" t="s">
        <v>647</v>
      </c>
      <c r="B2734" s="448" t="s">
        <v>648</v>
      </c>
      <c r="C2734" s="446" t="s">
        <v>55</v>
      </c>
      <c r="D2734" s="448"/>
      <c r="E2734" s="983" t="s">
        <v>3552</v>
      </c>
      <c r="F2734" s="984"/>
      <c r="G2734" s="983" t="s">
        <v>642</v>
      </c>
      <c r="H2734" s="983" t="s">
        <v>3545</v>
      </c>
      <c r="I2734" s="983" t="s">
        <v>684</v>
      </c>
      <c r="J2734" s="448"/>
      <c r="K2734" s="459" t="s">
        <v>265</v>
      </c>
      <c r="L2734" s="448"/>
      <c r="M2734" s="528" t="str">
        <f t="shared" si="43"/>
        <v/>
      </c>
    </row>
    <row r="2735" spans="1:13">
      <c r="A2735" s="448" t="s">
        <v>647</v>
      </c>
      <c r="B2735" s="448" t="s">
        <v>648</v>
      </c>
      <c r="C2735" s="446" t="s">
        <v>55</v>
      </c>
      <c r="D2735" s="448"/>
      <c r="E2735" s="983" t="s">
        <v>3553</v>
      </c>
      <c r="F2735" s="984"/>
      <c r="G2735" s="983" t="s">
        <v>642</v>
      </c>
      <c r="H2735" s="983" t="s">
        <v>3545</v>
      </c>
      <c r="I2735" s="983" t="s">
        <v>684</v>
      </c>
      <c r="J2735" s="448"/>
      <c r="K2735" s="459" t="s">
        <v>265</v>
      </c>
      <c r="L2735" s="448"/>
      <c r="M2735" s="528" t="str">
        <f t="shared" si="43"/>
        <v/>
      </c>
    </row>
    <row r="2736" spans="1:13">
      <c r="A2736" s="448" t="s">
        <v>647</v>
      </c>
      <c r="B2736" s="448" t="s">
        <v>648</v>
      </c>
      <c r="C2736" s="446" t="s">
        <v>55</v>
      </c>
      <c r="D2736" s="448"/>
      <c r="E2736" s="983" t="s">
        <v>3554</v>
      </c>
      <c r="F2736" s="984"/>
      <c r="G2736" s="983" t="s">
        <v>642</v>
      </c>
      <c r="H2736" s="983" t="s">
        <v>3545</v>
      </c>
      <c r="I2736" s="983" t="s">
        <v>684</v>
      </c>
      <c r="J2736" s="448"/>
      <c r="K2736" s="459" t="s">
        <v>265</v>
      </c>
      <c r="L2736" s="448"/>
      <c r="M2736" s="528" t="str">
        <f t="shared" si="43"/>
        <v/>
      </c>
    </row>
    <row r="2737" spans="1:13">
      <c r="A2737" s="448" t="s">
        <v>647</v>
      </c>
      <c r="B2737" s="448" t="s">
        <v>648</v>
      </c>
      <c r="C2737" s="446" t="s">
        <v>55</v>
      </c>
      <c r="D2737" s="448"/>
      <c r="E2737" s="983" t="s">
        <v>3555</v>
      </c>
      <c r="F2737" s="984"/>
      <c r="G2737" s="983" t="s">
        <v>642</v>
      </c>
      <c r="H2737" s="983" t="s">
        <v>3545</v>
      </c>
      <c r="I2737" s="983" t="s">
        <v>684</v>
      </c>
      <c r="J2737" s="448"/>
      <c r="K2737" s="459" t="s">
        <v>265</v>
      </c>
      <c r="L2737" s="448"/>
      <c r="M2737" s="528" t="str">
        <f t="shared" si="43"/>
        <v/>
      </c>
    </row>
    <row r="2738" spans="1:13">
      <c r="A2738" s="448" t="s">
        <v>647</v>
      </c>
      <c r="B2738" s="448" t="s">
        <v>648</v>
      </c>
      <c r="C2738" s="446" t="s">
        <v>55</v>
      </c>
      <c r="D2738" s="448"/>
      <c r="E2738" s="983" t="s">
        <v>3556</v>
      </c>
      <c r="F2738" s="984"/>
      <c r="G2738" s="983" t="s">
        <v>642</v>
      </c>
      <c r="H2738" s="983" t="s">
        <v>3545</v>
      </c>
      <c r="I2738" s="983" t="s">
        <v>684</v>
      </c>
      <c r="J2738" s="448"/>
      <c r="K2738" s="459" t="s">
        <v>265</v>
      </c>
      <c r="L2738" s="448"/>
      <c r="M2738" s="528" t="str">
        <f t="shared" si="43"/>
        <v/>
      </c>
    </row>
    <row r="2739" spans="1:13">
      <c r="A2739" s="448" t="s">
        <v>647</v>
      </c>
      <c r="B2739" s="448" t="s">
        <v>648</v>
      </c>
      <c r="C2739" s="446" t="s">
        <v>55</v>
      </c>
      <c r="D2739" s="448"/>
      <c r="E2739" s="983" t="s">
        <v>3557</v>
      </c>
      <c r="F2739" s="984"/>
      <c r="G2739" s="983" t="s">
        <v>642</v>
      </c>
      <c r="H2739" s="983" t="s">
        <v>3545</v>
      </c>
      <c r="I2739" s="983" t="s">
        <v>684</v>
      </c>
      <c r="J2739" s="448"/>
      <c r="K2739" s="459" t="s">
        <v>265</v>
      </c>
      <c r="L2739" s="448"/>
      <c r="M2739" s="528" t="str">
        <f t="shared" si="43"/>
        <v/>
      </c>
    </row>
    <row r="2740" spans="1:13">
      <c r="A2740" s="501" t="s">
        <v>647</v>
      </c>
      <c r="B2740" s="448" t="s">
        <v>648</v>
      </c>
      <c r="C2740" s="446" t="s">
        <v>55</v>
      </c>
      <c r="D2740" s="448"/>
      <c r="E2740" s="983" t="s">
        <v>3558</v>
      </c>
      <c r="F2740" s="984"/>
      <c r="G2740" s="983" t="s">
        <v>642</v>
      </c>
      <c r="H2740" s="983" t="s">
        <v>3545</v>
      </c>
      <c r="I2740" s="983" t="s">
        <v>684</v>
      </c>
      <c r="J2740" s="984"/>
      <c r="K2740" s="459" t="s">
        <v>265</v>
      </c>
      <c r="L2740" s="448"/>
      <c r="M2740" s="528" t="str">
        <f t="shared" si="43"/>
        <v/>
      </c>
    </row>
    <row r="2741" spans="1:13">
      <c r="A2741" s="982" t="s">
        <v>637</v>
      </c>
      <c r="B2741" s="985" t="s">
        <v>638</v>
      </c>
      <c r="C2741" s="460" t="s">
        <v>313</v>
      </c>
      <c r="D2741" s="460" t="s">
        <v>1806</v>
      </c>
      <c r="E2741" s="453" t="s">
        <v>1807</v>
      </c>
      <c r="F2741" s="460" t="s">
        <v>313</v>
      </c>
      <c r="G2741" s="453" t="s">
        <v>642</v>
      </c>
      <c r="H2741" s="453" t="s">
        <v>3559</v>
      </c>
      <c r="I2741" s="453" t="s">
        <v>684</v>
      </c>
      <c r="J2741" s="460" t="s">
        <v>645</v>
      </c>
      <c r="K2741" s="460" t="s">
        <v>265</v>
      </c>
      <c r="L2741" s="460" t="s">
        <v>646</v>
      </c>
      <c r="M2741" s="528" t="str">
        <f t="shared" si="43"/>
        <v/>
      </c>
    </row>
    <row r="2742" spans="1:13">
      <c r="A2742" s="448" t="s">
        <v>647</v>
      </c>
      <c r="B2742" s="448" t="s">
        <v>648</v>
      </c>
      <c r="C2742" s="446" t="s">
        <v>313</v>
      </c>
      <c r="D2742" s="448"/>
      <c r="E2742" s="983" t="s">
        <v>1809</v>
      </c>
      <c r="F2742" s="984"/>
      <c r="G2742" s="983" t="s">
        <v>642</v>
      </c>
      <c r="H2742" s="983" t="s">
        <v>3559</v>
      </c>
      <c r="I2742" s="983" t="s">
        <v>684</v>
      </c>
      <c r="J2742" s="448"/>
      <c r="K2742" s="459" t="s">
        <v>265</v>
      </c>
      <c r="L2742" s="448"/>
      <c r="M2742" s="528" t="str">
        <f t="shared" si="43"/>
        <v/>
      </c>
    </row>
    <row r="2743" spans="1:13">
      <c r="A2743" s="448" t="s">
        <v>647</v>
      </c>
      <c r="B2743" s="448" t="s">
        <v>648</v>
      </c>
      <c r="C2743" s="446" t="s">
        <v>313</v>
      </c>
      <c r="D2743" s="448"/>
      <c r="E2743" s="983" t="s">
        <v>1810</v>
      </c>
      <c r="F2743" s="984"/>
      <c r="G2743" s="983" t="s">
        <v>642</v>
      </c>
      <c r="H2743" s="983" t="s">
        <v>3559</v>
      </c>
      <c r="I2743" s="983" t="s">
        <v>684</v>
      </c>
      <c r="J2743" s="448"/>
      <c r="K2743" s="459" t="s">
        <v>265</v>
      </c>
      <c r="L2743" s="448"/>
      <c r="M2743" s="528" t="str">
        <f t="shared" si="43"/>
        <v/>
      </c>
    </row>
    <row r="2744" spans="1:13">
      <c r="A2744" s="448" t="s">
        <v>647</v>
      </c>
      <c r="B2744" s="448" t="s">
        <v>648</v>
      </c>
      <c r="C2744" s="446" t="s">
        <v>313</v>
      </c>
      <c r="D2744" s="448"/>
      <c r="E2744" s="983" t="s">
        <v>1811</v>
      </c>
      <c r="F2744" s="984"/>
      <c r="G2744" s="983" t="s">
        <v>642</v>
      </c>
      <c r="H2744" s="983" t="s">
        <v>3559</v>
      </c>
      <c r="I2744" s="983" t="s">
        <v>684</v>
      </c>
      <c r="J2744" s="448"/>
      <c r="K2744" s="459" t="s">
        <v>265</v>
      </c>
      <c r="L2744" s="448"/>
      <c r="M2744" s="528" t="str">
        <f t="shared" si="43"/>
        <v/>
      </c>
    </row>
    <row r="2745" spans="1:13">
      <c r="A2745" s="448" t="s">
        <v>647</v>
      </c>
      <c r="B2745" s="448" t="s">
        <v>648</v>
      </c>
      <c r="C2745" s="446" t="s">
        <v>313</v>
      </c>
      <c r="D2745" s="448"/>
      <c r="E2745" s="983" t="s">
        <v>1812</v>
      </c>
      <c r="F2745" s="984"/>
      <c r="G2745" s="983" t="s">
        <v>642</v>
      </c>
      <c r="H2745" s="983" t="s">
        <v>3559</v>
      </c>
      <c r="I2745" s="983" t="s">
        <v>684</v>
      </c>
      <c r="J2745" s="448"/>
      <c r="K2745" s="459" t="s">
        <v>265</v>
      </c>
      <c r="L2745" s="448"/>
      <c r="M2745" s="528" t="str">
        <f t="shared" si="43"/>
        <v/>
      </c>
    </row>
    <row r="2746" spans="1:13">
      <c r="A2746" s="448" t="s">
        <v>647</v>
      </c>
      <c r="B2746" s="448" t="s">
        <v>648</v>
      </c>
      <c r="C2746" s="446" t="s">
        <v>313</v>
      </c>
      <c r="D2746" s="448"/>
      <c r="E2746" s="983" t="s">
        <v>1813</v>
      </c>
      <c r="F2746" s="984"/>
      <c r="G2746" s="983" t="s">
        <v>642</v>
      </c>
      <c r="H2746" s="983" t="s">
        <v>3559</v>
      </c>
      <c r="I2746" s="983" t="s">
        <v>684</v>
      </c>
      <c r="J2746" s="448"/>
      <c r="K2746" s="459" t="s">
        <v>265</v>
      </c>
      <c r="L2746" s="448"/>
      <c r="M2746" s="528" t="str">
        <f t="shared" si="43"/>
        <v/>
      </c>
    </row>
    <row r="2747" spans="1:13">
      <c r="A2747" s="448" t="s">
        <v>647</v>
      </c>
      <c r="B2747" s="448" t="s">
        <v>648</v>
      </c>
      <c r="C2747" s="446" t="s">
        <v>313</v>
      </c>
      <c r="D2747" s="448"/>
      <c r="E2747" s="983" t="s">
        <v>1814</v>
      </c>
      <c r="F2747" s="984"/>
      <c r="G2747" s="983" t="s">
        <v>642</v>
      </c>
      <c r="H2747" s="983" t="s">
        <v>3559</v>
      </c>
      <c r="I2747" s="983" t="s">
        <v>684</v>
      </c>
      <c r="J2747" s="448"/>
      <c r="K2747" s="459" t="s">
        <v>265</v>
      </c>
      <c r="L2747" s="448"/>
      <c r="M2747" s="528" t="str">
        <f t="shared" si="43"/>
        <v/>
      </c>
    </row>
    <row r="2748" spans="1:13">
      <c r="A2748" s="448" t="s">
        <v>647</v>
      </c>
      <c r="B2748" s="448" t="s">
        <v>648</v>
      </c>
      <c r="C2748" s="446" t="s">
        <v>313</v>
      </c>
      <c r="D2748" s="448"/>
      <c r="E2748" s="983" t="s">
        <v>1815</v>
      </c>
      <c r="F2748" s="984"/>
      <c r="G2748" s="983" t="s">
        <v>642</v>
      </c>
      <c r="H2748" s="983" t="s">
        <v>3559</v>
      </c>
      <c r="I2748" s="983" t="s">
        <v>684</v>
      </c>
      <c r="J2748" s="448"/>
      <c r="K2748" s="459" t="s">
        <v>265</v>
      </c>
      <c r="L2748" s="448"/>
      <c r="M2748" s="528" t="str">
        <f t="shared" si="43"/>
        <v/>
      </c>
    </row>
    <row r="2749" spans="1:13">
      <c r="A2749" s="448" t="s">
        <v>647</v>
      </c>
      <c r="B2749" s="448" t="s">
        <v>648</v>
      </c>
      <c r="C2749" s="446" t="s">
        <v>313</v>
      </c>
      <c r="D2749" s="448"/>
      <c r="E2749" s="983" t="s">
        <v>1816</v>
      </c>
      <c r="F2749" s="984"/>
      <c r="G2749" s="983" t="s">
        <v>642</v>
      </c>
      <c r="H2749" s="983" t="s">
        <v>3559</v>
      </c>
      <c r="I2749" s="983" t="s">
        <v>684</v>
      </c>
      <c r="J2749" s="448"/>
      <c r="K2749" s="459" t="s">
        <v>265</v>
      </c>
      <c r="L2749" s="448"/>
      <c r="M2749" s="528" t="str">
        <f t="shared" si="43"/>
        <v/>
      </c>
    </row>
    <row r="2750" spans="1:13">
      <c r="A2750" s="448" t="s">
        <v>647</v>
      </c>
      <c r="B2750" s="448" t="s">
        <v>648</v>
      </c>
      <c r="C2750" s="446" t="s">
        <v>313</v>
      </c>
      <c r="D2750" s="448"/>
      <c r="E2750" s="983" t="s">
        <v>1817</v>
      </c>
      <c r="F2750" s="984"/>
      <c r="G2750" s="983" t="s">
        <v>642</v>
      </c>
      <c r="H2750" s="983" t="s">
        <v>3559</v>
      </c>
      <c r="I2750" s="983" t="s">
        <v>684</v>
      </c>
      <c r="J2750" s="448"/>
      <c r="K2750" s="459" t="s">
        <v>265</v>
      </c>
      <c r="L2750" s="448"/>
      <c r="M2750" s="528" t="str">
        <f t="shared" si="43"/>
        <v/>
      </c>
    </row>
    <row r="2751" spans="1:13">
      <c r="A2751" s="448" t="s">
        <v>647</v>
      </c>
      <c r="B2751" s="448" t="s">
        <v>648</v>
      </c>
      <c r="C2751" s="446" t="s">
        <v>313</v>
      </c>
      <c r="D2751" s="448"/>
      <c r="E2751" s="983" t="s">
        <v>1818</v>
      </c>
      <c r="F2751" s="984"/>
      <c r="G2751" s="983" t="s">
        <v>642</v>
      </c>
      <c r="H2751" s="983" t="s">
        <v>3559</v>
      </c>
      <c r="I2751" s="983" t="s">
        <v>684</v>
      </c>
      <c r="J2751" s="448"/>
      <c r="K2751" s="459" t="s">
        <v>265</v>
      </c>
      <c r="L2751" s="448"/>
      <c r="M2751" s="528" t="str">
        <f t="shared" si="43"/>
        <v/>
      </c>
    </row>
    <row r="2752" spans="1:13">
      <c r="A2752" s="448" t="s">
        <v>647</v>
      </c>
      <c r="B2752" s="448" t="s">
        <v>648</v>
      </c>
      <c r="C2752" s="446" t="s">
        <v>313</v>
      </c>
      <c r="D2752" s="448"/>
      <c r="E2752" s="983" t="s">
        <v>1819</v>
      </c>
      <c r="F2752" s="984"/>
      <c r="G2752" s="983" t="s">
        <v>642</v>
      </c>
      <c r="H2752" s="983" t="s">
        <v>3559</v>
      </c>
      <c r="I2752" s="983" t="s">
        <v>684</v>
      </c>
      <c r="J2752" s="448"/>
      <c r="K2752" s="459" t="s">
        <v>265</v>
      </c>
      <c r="L2752" s="448"/>
      <c r="M2752" s="528" t="str">
        <f t="shared" si="43"/>
        <v/>
      </c>
    </row>
    <row r="2753" spans="1:13">
      <c r="A2753" s="501" t="s">
        <v>647</v>
      </c>
      <c r="B2753" s="448" t="s">
        <v>648</v>
      </c>
      <c r="C2753" s="446" t="s">
        <v>313</v>
      </c>
      <c r="D2753" s="448"/>
      <c r="E2753" s="983" t="s">
        <v>1820</v>
      </c>
      <c r="F2753" s="984"/>
      <c r="G2753" s="983" t="s">
        <v>642</v>
      </c>
      <c r="H2753" s="983" t="s">
        <v>3559</v>
      </c>
      <c r="I2753" s="983" t="s">
        <v>684</v>
      </c>
      <c r="J2753" s="984"/>
      <c r="K2753" s="459" t="s">
        <v>265</v>
      </c>
      <c r="L2753" s="501"/>
      <c r="M2753" s="528" t="str">
        <f t="shared" si="43"/>
        <v/>
      </c>
    </row>
    <row r="2754" spans="1:13">
      <c r="A2754" s="982" t="s">
        <v>637</v>
      </c>
      <c r="B2754" s="985" t="s">
        <v>638</v>
      </c>
      <c r="C2754" s="460" t="s">
        <v>56</v>
      </c>
      <c r="D2754" s="460" t="s">
        <v>1821</v>
      </c>
      <c r="E2754" s="453" t="s">
        <v>1822</v>
      </c>
      <c r="F2754" s="460" t="s">
        <v>56</v>
      </c>
      <c r="G2754" s="453" t="s">
        <v>642</v>
      </c>
      <c r="H2754" s="453" t="s">
        <v>3560</v>
      </c>
      <c r="I2754" s="453" t="s">
        <v>684</v>
      </c>
      <c r="J2754" s="460" t="s">
        <v>645</v>
      </c>
      <c r="K2754" s="460" t="s">
        <v>265</v>
      </c>
      <c r="L2754" s="446" t="s">
        <v>646</v>
      </c>
      <c r="M2754" s="528" t="str">
        <f t="shared" si="43"/>
        <v/>
      </c>
    </row>
    <row r="2755" spans="1:13">
      <c r="A2755" s="448" t="s">
        <v>647</v>
      </c>
      <c r="B2755" s="448" t="s">
        <v>648</v>
      </c>
      <c r="C2755" s="446" t="s">
        <v>56</v>
      </c>
      <c r="D2755" s="448"/>
      <c r="E2755" s="983" t="s">
        <v>1824</v>
      </c>
      <c r="F2755" s="984"/>
      <c r="G2755" s="983" t="s">
        <v>642</v>
      </c>
      <c r="H2755" s="983" t="s">
        <v>3560</v>
      </c>
      <c r="I2755" s="983" t="s">
        <v>684</v>
      </c>
      <c r="J2755" s="448"/>
      <c r="K2755" s="459" t="s">
        <v>265</v>
      </c>
      <c r="L2755" s="448"/>
      <c r="M2755" s="528" t="str">
        <f t="shared" si="43"/>
        <v/>
      </c>
    </row>
    <row r="2756" spans="1:13">
      <c r="A2756" s="448" t="s">
        <v>647</v>
      </c>
      <c r="B2756" s="448" t="s">
        <v>648</v>
      </c>
      <c r="C2756" s="446" t="s">
        <v>56</v>
      </c>
      <c r="D2756" s="448"/>
      <c r="E2756" s="983" t="s">
        <v>1825</v>
      </c>
      <c r="F2756" s="984"/>
      <c r="G2756" s="983" t="s">
        <v>642</v>
      </c>
      <c r="H2756" s="983" t="s">
        <v>3560</v>
      </c>
      <c r="I2756" s="983" t="s">
        <v>684</v>
      </c>
      <c r="J2756" s="448"/>
      <c r="K2756" s="459" t="s">
        <v>265</v>
      </c>
      <c r="L2756" s="448"/>
      <c r="M2756" s="528" t="str">
        <f t="shared" si="43"/>
        <v/>
      </c>
    </row>
    <row r="2757" spans="1:13">
      <c r="A2757" s="448" t="s">
        <v>647</v>
      </c>
      <c r="B2757" s="448" t="s">
        <v>648</v>
      </c>
      <c r="C2757" s="446" t="s">
        <v>56</v>
      </c>
      <c r="D2757" s="448"/>
      <c r="E2757" s="983" t="s">
        <v>1826</v>
      </c>
      <c r="F2757" s="984"/>
      <c r="G2757" s="983" t="s">
        <v>642</v>
      </c>
      <c r="H2757" s="983" t="s">
        <v>3560</v>
      </c>
      <c r="I2757" s="983" t="s">
        <v>684</v>
      </c>
      <c r="J2757" s="448"/>
      <c r="K2757" s="459" t="s">
        <v>265</v>
      </c>
      <c r="L2757" s="448"/>
      <c r="M2757" s="528" t="str">
        <f t="shared" si="43"/>
        <v/>
      </c>
    </row>
    <row r="2758" spans="1:13">
      <c r="A2758" s="448" t="s">
        <v>647</v>
      </c>
      <c r="B2758" s="448" t="s">
        <v>648</v>
      </c>
      <c r="C2758" s="446" t="s">
        <v>56</v>
      </c>
      <c r="D2758" s="448"/>
      <c r="E2758" s="983" t="s">
        <v>1827</v>
      </c>
      <c r="F2758" s="984"/>
      <c r="G2758" s="983" t="s">
        <v>642</v>
      </c>
      <c r="H2758" s="983" t="s">
        <v>3560</v>
      </c>
      <c r="I2758" s="983" t="s">
        <v>684</v>
      </c>
      <c r="J2758" s="448"/>
      <c r="K2758" s="459" t="s">
        <v>265</v>
      </c>
      <c r="L2758" s="448"/>
      <c r="M2758" s="528" t="str">
        <f t="shared" si="43"/>
        <v/>
      </c>
    </row>
    <row r="2759" spans="1:13">
      <c r="A2759" s="448" t="s">
        <v>647</v>
      </c>
      <c r="B2759" s="448" t="s">
        <v>648</v>
      </c>
      <c r="C2759" s="446" t="s">
        <v>56</v>
      </c>
      <c r="D2759" s="448"/>
      <c r="E2759" s="983" t="s">
        <v>1828</v>
      </c>
      <c r="F2759" s="984"/>
      <c r="G2759" s="983" t="s">
        <v>642</v>
      </c>
      <c r="H2759" s="983" t="s">
        <v>3560</v>
      </c>
      <c r="I2759" s="983" t="s">
        <v>684</v>
      </c>
      <c r="J2759" s="448"/>
      <c r="K2759" s="459" t="s">
        <v>265</v>
      </c>
      <c r="L2759" s="448"/>
      <c r="M2759" s="528" t="str">
        <f t="shared" si="43"/>
        <v/>
      </c>
    </row>
    <row r="2760" spans="1:13">
      <c r="A2760" s="448" t="s">
        <v>647</v>
      </c>
      <c r="B2760" s="448" t="s">
        <v>648</v>
      </c>
      <c r="C2760" s="446" t="s">
        <v>56</v>
      </c>
      <c r="D2760" s="448"/>
      <c r="E2760" s="983" t="s">
        <v>1829</v>
      </c>
      <c r="F2760" s="984"/>
      <c r="G2760" s="983" t="s">
        <v>642</v>
      </c>
      <c r="H2760" s="983" t="s">
        <v>3560</v>
      </c>
      <c r="I2760" s="983" t="s">
        <v>684</v>
      </c>
      <c r="J2760" s="448"/>
      <c r="K2760" s="459" t="s">
        <v>265</v>
      </c>
      <c r="L2760" s="448"/>
      <c r="M2760" s="528" t="str">
        <f t="shared" si="43"/>
        <v/>
      </c>
    </row>
    <row r="2761" spans="1:13">
      <c r="A2761" s="448" t="s">
        <v>647</v>
      </c>
      <c r="B2761" s="448" t="s">
        <v>648</v>
      </c>
      <c r="C2761" s="446" t="s">
        <v>56</v>
      </c>
      <c r="D2761" s="448"/>
      <c r="E2761" s="983" t="s">
        <v>1830</v>
      </c>
      <c r="F2761" s="984"/>
      <c r="G2761" s="983" t="s">
        <v>642</v>
      </c>
      <c r="H2761" s="983" t="s">
        <v>3560</v>
      </c>
      <c r="I2761" s="983" t="s">
        <v>684</v>
      </c>
      <c r="J2761" s="448"/>
      <c r="K2761" s="459" t="s">
        <v>265</v>
      </c>
      <c r="L2761" s="448"/>
      <c r="M2761" s="528" t="str">
        <f t="shared" si="43"/>
        <v/>
      </c>
    </row>
    <row r="2762" spans="1:13">
      <c r="A2762" s="448" t="s">
        <v>647</v>
      </c>
      <c r="B2762" s="448" t="s">
        <v>648</v>
      </c>
      <c r="C2762" s="446" t="s">
        <v>56</v>
      </c>
      <c r="D2762" s="448"/>
      <c r="E2762" s="983" t="s">
        <v>1831</v>
      </c>
      <c r="F2762" s="984"/>
      <c r="G2762" s="983" t="s">
        <v>642</v>
      </c>
      <c r="H2762" s="983" t="s">
        <v>3560</v>
      </c>
      <c r="I2762" s="983" t="s">
        <v>684</v>
      </c>
      <c r="J2762" s="448"/>
      <c r="K2762" s="459" t="s">
        <v>265</v>
      </c>
      <c r="L2762" s="448"/>
      <c r="M2762" s="528" t="str">
        <f t="shared" si="43"/>
        <v/>
      </c>
    </row>
    <row r="2763" spans="1:13">
      <c r="A2763" s="448" t="s">
        <v>647</v>
      </c>
      <c r="B2763" s="448" t="s">
        <v>648</v>
      </c>
      <c r="C2763" s="446" t="s">
        <v>56</v>
      </c>
      <c r="D2763" s="448"/>
      <c r="E2763" s="983" t="s">
        <v>1832</v>
      </c>
      <c r="F2763" s="984"/>
      <c r="G2763" s="983" t="s">
        <v>642</v>
      </c>
      <c r="H2763" s="983" t="s">
        <v>3560</v>
      </c>
      <c r="I2763" s="983" t="s">
        <v>684</v>
      </c>
      <c r="J2763" s="448"/>
      <c r="K2763" s="459" t="s">
        <v>265</v>
      </c>
      <c r="L2763" s="448"/>
      <c r="M2763" s="528" t="str">
        <f t="shared" si="43"/>
        <v/>
      </c>
    </row>
    <row r="2764" spans="1:13">
      <c r="A2764" s="448" t="s">
        <v>647</v>
      </c>
      <c r="B2764" s="448" t="s">
        <v>648</v>
      </c>
      <c r="C2764" s="446" t="s">
        <v>56</v>
      </c>
      <c r="D2764" s="448"/>
      <c r="E2764" s="983" t="s">
        <v>1833</v>
      </c>
      <c r="F2764" s="984"/>
      <c r="G2764" s="983" t="s">
        <v>642</v>
      </c>
      <c r="H2764" s="983" t="s">
        <v>3560</v>
      </c>
      <c r="I2764" s="983" t="s">
        <v>684</v>
      </c>
      <c r="J2764" s="448"/>
      <c r="K2764" s="459" t="s">
        <v>265</v>
      </c>
      <c r="L2764" s="448"/>
      <c r="M2764" s="528" t="str">
        <f t="shared" ref="M2764:M2827" si="44">IF(RIGHT(TEXT(E2764,""),4)="ACT1","Remove","")</f>
        <v/>
      </c>
    </row>
    <row r="2765" spans="1:13">
      <c r="A2765" s="448" t="s">
        <v>647</v>
      </c>
      <c r="B2765" s="448" t="s">
        <v>648</v>
      </c>
      <c r="C2765" s="446" t="s">
        <v>56</v>
      </c>
      <c r="D2765" s="448"/>
      <c r="E2765" s="983" t="s">
        <v>1834</v>
      </c>
      <c r="F2765" s="984"/>
      <c r="G2765" s="983" t="s">
        <v>642</v>
      </c>
      <c r="H2765" s="983" t="s">
        <v>3560</v>
      </c>
      <c r="I2765" s="983" t="s">
        <v>684</v>
      </c>
      <c r="J2765" s="448"/>
      <c r="K2765" s="459" t="s">
        <v>265</v>
      </c>
      <c r="L2765" s="448"/>
      <c r="M2765" s="528" t="str">
        <f t="shared" si="44"/>
        <v/>
      </c>
    </row>
    <row r="2766" spans="1:13">
      <c r="A2766" s="448" t="s">
        <v>647</v>
      </c>
      <c r="B2766" s="448" t="s">
        <v>648</v>
      </c>
      <c r="C2766" s="446" t="s">
        <v>56</v>
      </c>
      <c r="D2766" s="448"/>
      <c r="E2766" s="983" t="s">
        <v>1835</v>
      </c>
      <c r="F2766" s="984"/>
      <c r="G2766" s="983" t="s">
        <v>642</v>
      </c>
      <c r="H2766" s="983" t="s">
        <v>3560</v>
      </c>
      <c r="I2766" s="983" t="s">
        <v>684</v>
      </c>
      <c r="J2766" s="984"/>
      <c r="K2766" s="459" t="s">
        <v>265</v>
      </c>
      <c r="L2766" s="448"/>
      <c r="M2766" s="528" t="str">
        <f t="shared" si="44"/>
        <v/>
      </c>
    </row>
    <row r="2767" spans="1:13">
      <c r="A2767" s="985" t="s">
        <v>637</v>
      </c>
      <c r="B2767" s="985" t="s">
        <v>638</v>
      </c>
      <c r="C2767" s="460" t="s">
        <v>58</v>
      </c>
      <c r="D2767" s="460" t="s">
        <v>1900</v>
      </c>
      <c r="E2767" s="453" t="s">
        <v>3561</v>
      </c>
      <c r="F2767" s="460" t="s">
        <v>58</v>
      </c>
      <c r="G2767" s="453" t="s">
        <v>642</v>
      </c>
      <c r="H2767" s="453" t="s">
        <v>3562</v>
      </c>
      <c r="I2767" s="453" t="s">
        <v>684</v>
      </c>
      <c r="J2767" s="460" t="s">
        <v>645</v>
      </c>
      <c r="K2767" s="460" t="s">
        <v>265</v>
      </c>
      <c r="L2767" s="460" t="s">
        <v>646</v>
      </c>
      <c r="M2767" s="528" t="str">
        <f t="shared" si="44"/>
        <v/>
      </c>
    </row>
    <row r="2768" spans="1:13">
      <c r="A2768" s="448" t="s">
        <v>647</v>
      </c>
      <c r="B2768" s="448" t="s">
        <v>648</v>
      </c>
      <c r="C2768" s="446" t="s">
        <v>58</v>
      </c>
      <c r="D2768" s="448"/>
      <c r="E2768" s="983" t="s">
        <v>3564</v>
      </c>
      <c r="F2768" s="984"/>
      <c r="G2768" s="983" t="s">
        <v>642</v>
      </c>
      <c r="H2768" s="983" t="s">
        <v>3562</v>
      </c>
      <c r="I2768" s="983" t="s">
        <v>684</v>
      </c>
      <c r="J2768" s="448"/>
      <c r="K2768" s="459" t="s">
        <v>265</v>
      </c>
      <c r="L2768" s="448"/>
      <c r="M2768" s="528" t="str">
        <f t="shared" si="44"/>
        <v/>
      </c>
    </row>
    <row r="2769" spans="1:13">
      <c r="A2769" s="448" t="s">
        <v>647</v>
      </c>
      <c r="B2769" s="448" t="s">
        <v>648</v>
      </c>
      <c r="C2769" s="446" t="s">
        <v>58</v>
      </c>
      <c r="D2769" s="448"/>
      <c r="E2769" s="983" t="s">
        <v>3565</v>
      </c>
      <c r="F2769" s="984"/>
      <c r="G2769" s="983" t="s">
        <v>642</v>
      </c>
      <c r="H2769" s="983" t="s">
        <v>3562</v>
      </c>
      <c r="I2769" s="983" t="s">
        <v>684</v>
      </c>
      <c r="J2769" s="448"/>
      <c r="K2769" s="459" t="s">
        <v>265</v>
      </c>
      <c r="L2769" s="448"/>
      <c r="M2769" s="528" t="str">
        <f t="shared" si="44"/>
        <v/>
      </c>
    </row>
    <row r="2770" spans="1:13">
      <c r="A2770" s="448" t="s">
        <v>647</v>
      </c>
      <c r="B2770" s="448" t="s">
        <v>648</v>
      </c>
      <c r="C2770" s="446" t="s">
        <v>58</v>
      </c>
      <c r="D2770" s="448"/>
      <c r="E2770" s="983" t="s">
        <v>3566</v>
      </c>
      <c r="F2770" s="984"/>
      <c r="G2770" s="983" t="s">
        <v>642</v>
      </c>
      <c r="H2770" s="983" t="s">
        <v>3562</v>
      </c>
      <c r="I2770" s="983" t="s">
        <v>684</v>
      </c>
      <c r="J2770" s="448"/>
      <c r="K2770" s="459" t="s">
        <v>265</v>
      </c>
      <c r="L2770" s="448"/>
      <c r="M2770" s="528" t="str">
        <f t="shared" si="44"/>
        <v/>
      </c>
    </row>
    <row r="2771" spans="1:13">
      <c r="A2771" s="448" t="s">
        <v>647</v>
      </c>
      <c r="B2771" s="448" t="s">
        <v>648</v>
      </c>
      <c r="C2771" s="446" t="s">
        <v>58</v>
      </c>
      <c r="D2771" s="448"/>
      <c r="E2771" s="983" t="s">
        <v>3567</v>
      </c>
      <c r="F2771" s="984"/>
      <c r="G2771" s="983" t="s">
        <v>642</v>
      </c>
      <c r="H2771" s="983" t="s">
        <v>3562</v>
      </c>
      <c r="I2771" s="983" t="s">
        <v>684</v>
      </c>
      <c r="J2771" s="448"/>
      <c r="K2771" s="459" t="s">
        <v>265</v>
      </c>
      <c r="L2771" s="448"/>
      <c r="M2771" s="528" t="str">
        <f t="shared" si="44"/>
        <v/>
      </c>
    </row>
    <row r="2772" spans="1:13">
      <c r="A2772" s="448" t="s">
        <v>647</v>
      </c>
      <c r="B2772" s="448" t="s">
        <v>648</v>
      </c>
      <c r="C2772" s="446" t="s">
        <v>58</v>
      </c>
      <c r="D2772" s="448"/>
      <c r="E2772" s="983" t="s">
        <v>3568</v>
      </c>
      <c r="F2772" s="984"/>
      <c r="G2772" s="983" t="s">
        <v>642</v>
      </c>
      <c r="H2772" s="983" t="s">
        <v>3562</v>
      </c>
      <c r="I2772" s="983" t="s">
        <v>684</v>
      </c>
      <c r="J2772" s="448"/>
      <c r="K2772" s="459" t="s">
        <v>265</v>
      </c>
      <c r="L2772" s="448"/>
      <c r="M2772" s="528" t="str">
        <f t="shared" si="44"/>
        <v/>
      </c>
    </row>
    <row r="2773" spans="1:13">
      <c r="A2773" s="448" t="s">
        <v>647</v>
      </c>
      <c r="B2773" s="448" t="s">
        <v>648</v>
      </c>
      <c r="C2773" s="446" t="s">
        <v>58</v>
      </c>
      <c r="D2773" s="448"/>
      <c r="E2773" s="983" t="s">
        <v>3569</v>
      </c>
      <c r="F2773" s="984"/>
      <c r="G2773" s="983" t="s">
        <v>642</v>
      </c>
      <c r="H2773" s="983" t="s">
        <v>3562</v>
      </c>
      <c r="I2773" s="983" t="s">
        <v>684</v>
      </c>
      <c r="J2773" s="448"/>
      <c r="K2773" s="459" t="s">
        <v>265</v>
      </c>
      <c r="L2773" s="448"/>
      <c r="M2773" s="528" t="str">
        <f t="shared" si="44"/>
        <v/>
      </c>
    </row>
    <row r="2774" spans="1:13">
      <c r="A2774" s="448" t="s">
        <v>647</v>
      </c>
      <c r="B2774" s="448" t="s">
        <v>648</v>
      </c>
      <c r="C2774" s="446" t="s">
        <v>58</v>
      </c>
      <c r="D2774" s="448"/>
      <c r="E2774" s="983" t="s">
        <v>3570</v>
      </c>
      <c r="F2774" s="984"/>
      <c r="G2774" s="983" t="s">
        <v>642</v>
      </c>
      <c r="H2774" s="983" t="s">
        <v>3562</v>
      </c>
      <c r="I2774" s="983" t="s">
        <v>684</v>
      </c>
      <c r="J2774" s="448"/>
      <c r="K2774" s="459" t="s">
        <v>265</v>
      </c>
      <c r="L2774" s="448"/>
      <c r="M2774" s="528" t="str">
        <f t="shared" si="44"/>
        <v/>
      </c>
    </row>
    <row r="2775" spans="1:13">
      <c r="A2775" s="448" t="s">
        <v>647</v>
      </c>
      <c r="B2775" s="448" t="s">
        <v>648</v>
      </c>
      <c r="C2775" s="446" t="s">
        <v>58</v>
      </c>
      <c r="D2775" s="448"/>
      <c r="E2775" s="983" t="s">
        <v>3571</v>
      </c>
      <c r="F2775" s="984"/>
      <c r="G2775" s="983" t="s">
        <v>642</v>
      </c>
      <c r="H2775" s="983" t="s">
        <v>3562</v>
      </c>
      <c r="I2775" s="983" t="s">
        <v>684</v>
      </c>
      <c r="J2775" s="448"/>
      <c r="K2775" s="459" t="s">
        <v>265</v>
      </c>
      <c r="L2775" s="448"/>
      <c r="M2775" s="528" t="str">
        <f t="shared" si="44"/>
        <v/>
      </c>
    </row>
    <row r="2776" spans="1:13">
      <c r="A2776" s="448" t="s">
        <v>647</v>
      </c>
      <c r="B2776" s="448" t="s">
        <v>648</v>
      </c>
      <c r="C2776" s="446" t="s">
        <v>58</v>
      </c>
      <c r="D2776" s="448"/>
      <c r="E2776" s="983" t="s">
        <v>3572</v>
      </c>
      <c r="F2776" s="984"/>
      <c r="G2776" s="983" t="s">
        <v>642</v>
      </c>
      <c r="H2776" s="983" t="s">
        <v>3562</v>
      </c>
      <c r="I2776" s="983" t="s">
        <v>684</v>
      </c>
      <c r="J2776" s="448"/>
      <c r="K2776" s="459" t="s">
        <v>265</v>
      </c>
      <c r="L2776" s="448"/>
      <c r="M2776" s="528" t="str">
        <f t="shared" si="44"/>
        <v/>
      </c>
    </row>
    <row r="2777" spans="1:13">
      <c r="A2777" s="448" t="s">
        <v>647</v>
      </c>
      <c r="B2777" s="448" t="s">
        <v>648</v>
      </c>
      <c r="C2777" s="446" t="s">
        <v>58</v>
      </c>
      <c r="D2777" s="448"/>
      <c r="E2777" s="983" t="s">
        <v>3573</v>
      </c>
      <c r="F2777" s="984"/>
      <c r="G2777" s="983" t="s">
        <v>642</v>
      </c>
      <c r="H2777" s="983" t="s">
        <v>3562</v>
      </c>
      <c r="I2777" s="983" t="s">
        <v>684</v>
      </c>
      <c r="J2777" s="448"/>
      <c r="K2777" s="459" t="s">
        <v>265</v>
      </c>
      <c r="L2777" s="448"/>
      <c r="M2777" s="528" t="str">
        <f t="shared" si="44"/>
        <v/>
      </c>
    </row>
    <row r="2778" spans="1:13">
      <c r="A2778" s="448" t="s">
        <v>647</v>
      </c>
      <c r="B2778" s="448" t="s">
        <v>648</v>
      </c>
      <c r="C2778" s="446" t="s">
        <v>58</v>
      </c>
      <c r="D2778" s="448"/>
      <c r="E2778" s="983" t="s">
        <v>3574</v>
      </c>
      <c r="F2778" s="984"/>
      <c r="G2778" s="983" t="s">
        <v>642</v>
      </c>
      <c r="H2778" s="983" t="s">
        <v>3562</v>
      </c>
      <c r="I2778" s="983" t="s">
        <v>684</v>
      </c>
      <c r="J2778" s="448"/>
      <c r="K2778" s="459" t="s">
        <v>265</v>
      </c>
      <c r="L2778" s="448"/>
      <c r="M2778" s="528" t="str">
        <f t="shared" si="44"/>
        <v/>
      </c>
    </row>
    <row r="2779" spans="1:13">
      <c r="A2779" s="448" t="s">
        <v>647</v>
      </c>
      <c r="B2779" s="448" t="s">
        <v>648</v>
      </c>
      <c r="C2779" s="446" t="s">
        <v>58</v>
      </c>
      <c r="D2779" s="448"/>
      <c r="E2779" s="983" t="s">
        <v>3575</v>
      </c>
      <c r="F2779" s="984"/>
      <c r="G2779" s="983" t="s">
        <v>642</v>
      </c>
      <c r="H2779" s="983" t="s">
        <v>3562</v>
      </c>
      <c r="I2779" s="983" t="s">
        <v>684</v>
      </c>
      <c r="J2779" s="451"/>
      <c r="K2779" s="452" t="s">
        <v>265</v>
      </c>
      <c r="L2779" s="501"/>
      <c r="M2779" s="528" t="str">
        <f t="shared" si="44"/>
        <v/>
      </c>
    </row>
    <row r="2780" spans="1:13">
      <c r="A2780" s="985" t="s">
        <v>637</v>
      </c>
      <c r="B2780" s="985" t="s">
        <v>638</v>
      </c>
      <c r="C2780" s="460" t="s">
        <v>9870</v>
      </c>
      <c r="D2780" s="628"/>
      <c r="E2780" s="453" t="s">
        <v>4038</v>
      </c>
      <c r="F2780" s="629"/>
      <c r="G2780" s="453" t="s">
        <v>642</v>
      </c>
      <c r="H2780" s="453" t="s">
        <v>9869</v>
      </c>
      <c r="I2780" s="453" t="s">
        <v>684</v>
      </c>
      <c r="J2780" s="984" t="s">
        <v>645</v>
      </c>
      <c r="K2780" s="459"/>
      <c r="L2780" s="448"/>
      <c r="M2780" s="528" t="str">
        <f t="shared" si="44"/>
        <v/>
      </c>
    </row>
    <row r="2781" spans="1:13">
      <c r="A2781" s="448" t="s">
        <v>647</v>
      </c>
      <c r="B2781" s="448" t="s">
        <v>648</v>
      </c>
      <c r="C2781" s="446" t="s">
        <v>3576</v>
      </c>
      <c r="D2781" s="448"/>
      <c r="E2781" s="983" t="s">
        <v>4014</v>
      </c>
      <c r="F2781" s="984"/>
      <c r="G2781" s="983" t="s">
        <v>642</v>
      </c>
      <c r="H2781" s="983" t="s">
        <v>9869</v>
      </c>
      <c r="I2781" s="983" t="s">
        <v>684</v>
      </c>
      <c r="J2781" s="448"/>
      <c r="K2781" s="459" t="s">
        <v>265</v>
      </c>
      <c r="L2781" s="448"/>
      <c r="M2781" s="528" t="str">
        <f t="shared" si="44"/>
        <v/>
      </c>
    </row>
    <row r="2782" spans="1:13">
      <c r="A2782" s="448" t="s">
        <v>647</v>
      </c>
      <c r="B2782" s="448" t="s">
        <v>648</v>
      </c>
      <c r="C2782" s="446" t="s">
        <v>3576</v>
      </c>
      <c r="D2782" s="448"/>
      <c r="E2782" s="983" t="s">
        <v>4016</v>
      </c>
      <c r="F2782" s="984"/>
      <c r="G2782" s="983" t="s">
        <v>642</v>
      </c>
      <c r="H2782" s="983" t="s">
        <v>9869</v>
      </c>
      <c r="I2782" s="983" t="s">
        <v>684</v>
      </c>
      <c r="J2782" s="448"/>
      <c r="K2782" s="459" t="s">
        <v>265</v>
      </c>
      <c r="L2782" s="448"/>
      <c r="M2782" s="528" t="str">
        <f t="shared" si="44"/>
        <v/>
      </c>
    </row>
    <row r="2783" spans="1:13">
      <c r="A2783" s="448" t="s">
        <v>647</v>
      </c>
      <c r="B2783" s="448" t="s">
        <v>648</v>
      </c>
      <c r="C2783" s="446" t="s">
        <v>3576</v>
      </c>
      <c r="D2783" s="448"/>
      <c r="E2783" s="983" t="s">
        <v>4018</v>
      </c>
      <c r="F2783" s="984"/>
      <c r="G2783" s="983" t="s">
        <v>642</v>
      </c>
      <c r="H2783" s="983" t="s">
        <v>9869</v>
      </c>
      <c r="I2783" s="983" t="s">
        <v>684</v>
      </c>
      <c r="J2783" s="448"/>
      <c r="K2783" s="459" t="s">
        <v>265</v>
      </c>
      <c r="L2783" s="448"/>
      <c r="M2783" s="528" t="str">
        <f t="shared" si="44"/>
        <v/>
      </c>
    </row>
    <row r="2784" spans="1:13">
      <c r="A2784" s="448" t="s">
        <v>647</v>
      </c>
      <c r="B2784" s="448" t="s">
        <v>648</v>
      </c>
      <c r="C2784" s="446" t="s">
        <v>3576</v>
      </c>
      <c r="D2784" s="448"/>
      <c r="E2784" s="983" t="s">
        <v>4020</v>
      </c>
      <c r="F2784" s="984"/>
      <c r="G2784" s="983" t="s">
        <v>642</v>
      </c>
      <c r="H2784" s="983" t="s">
        <v>9869</v>
      </c>
      <c r="I2784" s="983" t="s">
        <v>684</v>
      </c>
      <c r="J2784" s="448"/>
      <c r="K2784" s="459" t="s">
        <v>265</v>
      </c>
      <c r="L2784" s="448"/>
      <c r="M2784" s="528" t="str">
        <f t="shared" si="44"/>
        <v/>
      </c>
    </row>
    <row r="2785" spans="1:13">
      <c r="A2785" s="448" t="s">
        <v>647</v>
      </c>
      <c r="B2785" s="448" t="s">
        <v>648</v>
      </c>
      <c r="C2785" s="446" t="s">
        <v>3576</v>
      </c>
      <c r="D2785" s="448"/>
      <c r="E2785" s="983" t="s">
        <v>4022</v>
      </c>
      <c r="F2785" s="984"/>
      <c r="G2785" s="983" t="s">
        <v>642</v>
      </c>
      <c r="H2785" s="983" t="s">
        <v>9869</v>
      </c>
      <c r="I2785" s="983" t="s">
        <v>684</v>
      </c>
      <c r="J2785" s="448"/>
      <c r="K2785" s="459" t="s">
        <v>265</v>
      </c>
      <c r="L2785" s="448"/>
      <c r="M2785" s="528" t="str">
        <f t="shared" si="44"/>
        <v/>
      </c>
    </row>
    <row r="2786" spans="1:13">
      <c r="A2786" s="448" t="s">
        <v>647</v>
      </c>
      <c r="B2786" s="448" t="s">
        <v>648</v>
      </c>
      <c r="C2786" s="446" t="s">
        <v>3576</v>
      </c>
      <c r="D2786" s="448"/>
      <c r="E2786" s="983" t="s">
        <v>4024</v>
      </c>
      <c r="F2786" s="984"/>
      <c r="G2786" s="983" t="s">
        <v>642</v>
      </c>
      <c r="H2786" s="983" t="s">
        <v>9869</v>
      </c>
      <c r="I2786" s="983" t="s">
        <v>684</v>
      </c>
      <c r="J2786" s="448"/>
      <c r="K2786" s="459" t="s">
        <v>265</v>
      </c>
      <c r="L2786" s="448"/>
      <c r="M2786" s="528" t="str">
        <f t="shared" si="44"/>
        <v/>
      </c>
    </row>
    <row r="2787" spans="1:13">
      <c r="A2787" s="448" t="s">
        <v>647</v>
      </c>
      <c r="B2787" s="448" t="s">
        <v>648</v>
      </c>
      <c r="C2787" s="446" t="s">
        <v>3576</v>
      </c>
      <c r="D2787" s="448"/>
      <c r="E2787" s="983" t="s">
        <v>4026</v>
      </c>
      <c r="F2787" s="984"/>
      <c r="G2787" s="983" t="s">
        <v>642</v>
      </c>
      <c r="H2787" s="983" t="s">
        <v>9869</v>
      </c>
      <c r="I2787" s="983" t="s">
        <v>684</v>
      </c>
      <c r="J2787" s="448"/>
      <c r="K2787" s="459" t="s">
        <v>265</v>
      </c>
      <c r="L2787" s="448"/>
      <c r="M2787" s="528" t="str">
        <f t="shared" si="44"/>
        <v/>
      </c>
    </row>
    <row r="2788" spans="1:13">
      <c r="A2788" s="448" t="s">
        <v>647</v>
      </c>
      <c r="B2788" s="448" t="s">
        <v>648</v>
      </c>
      <c r="C2788" s="446" t="s">
        <v>3576</v>
      </c>
      <c r="D2788" s="448"/>
      <c r="E2788" s="983" t="s">
        <v>4028</v>
      </c>
      <c r="F2788" s="984"/>
      <c r="G2788" s="983" t="s">
        <v>642</v>
      </c>
      <c r="H2788" s="983" t="s">
        <v>9869</v>
      </c>
      <c r="I2788" s="983" t="s">
        <v>684</v>
      </c>
      <c r="J2788" s="448"/>
      <c r="K2788" s="459" t="s">
        <v>265</v>
      </c>
      <c r="L2788" s="448"/>
      <c r="M2788" s="528" t="str">
        <f t="shared" si="44"/>
        <v/>
      </c>
    </row>
    <row r="2789" spans="1:13">
      <c r="A2789" s="448" t="s">
        <v>647</v>
      </c>
      <c r="B2789" s="448" t="s">
        <v>648</v>
      </c>
      <c r="C2789" s="446" t="s">
        <v>3576</v>
      </c>
      <c r="D2789" s="448"/>
      <c r="E2789" s="983" t="s">
        <v>4030</v>
      </c>
      <c r="F2789" s="984"/>
      <c r="G2789" s="983" t="s">
        <v>642</v>
      </c>
      <c r="H2789" s="983" t="s">
        <v>9869</v>
      </c>
      <c r="I2789" s="983" t="s">
        <v>684</v>
      </c>
      <c r="J2789" s="448"/>
      <c r="K2789" s="459" t="s">
        <v>265</v>
      </c>
      <c r="L2789" s="448"/>
      <c r="M2789" s="528" t="str">
        <f t="shared" si="44"/>
        <v/>
      </c>
    </row>
    <row r="2790" spans="1:13">
      <c r="A2790" s="448" t="s">
        <v>647</v>
      </c>
      <c r="B2790" s="448" t="s">
        <v>648</v>
      </c>
      <c r="C2790" s="446" t="s">
        <v>3576</v>
      </c>
      <c r="D2790" s="448"/>
      <c r="E2790" s="983" t="s">
        <v>4032</v>
      </c>
      <c r="F2790" s="984"/>
      <c r="G2790" s="983" t="s">
        <v>642</v>
      </c>
      <c r="H2790" s="983" t="s">
        <v>9869</v>
      </c>
      <c r="I2790" s="983" t="s">
        <v>684</v>
      </c>
      <c r="J2790" s="448"/>
      <c r="K2790" s="459" t="s">
        <v>265</v>
      </c>
      <c r="L2790" s="448"/>
      <c r="M2790" s="528" t="str">
        <f t="shared" si="44"/>
        <v/>
      </c>
    </row>
    <row r="2791" spans="1:13">
      <c r="A2791" s="448" t="s">
        <v>647</v>
      </c>
      <c r="B2791" s="448" t="s">
        <v>648</v>
      </c>
      <c r="C2791" s="446" t="s">
        <v>3576</v>
      </c>
      <c r="D2791" s="448"/>
      <c r="E2791" s="983" t="s">
        <v>4034</v>
      </c>
      <c r="F2791" s="984"/>
      <c r="G2791" s="983" t="s">
        <v>642</v>
      </c>
      <c r="H2791" s="983" t="s">
        <v>9869</v>
      </c>
      <c r="I2791" s="983" t="s">
        <v>684</v>
      </c>
      <c r="J2791" s="448"/>
      <c r="K2791" s="459" t="s">
        <v>265</v>
      </c>
      <c r="L2791" s="448"/>
      <c r="M2791" s="528" t="str">
        <f t="shared" si="44"/>
        <v/>
      </c>
    </row>
    <row r="2792" spans="1:13" ht="12.75" thickBot="1">
      <c r="A2792" s="501" t="s">
        <v>647</v>
      </c>
      <c r="B2792" s="448" t="s">
        <v>648</v>
      </c>
      <c r="C2792" s="446" t="s">
        <v>3576</v>
      </c>
      <c r="D2792" s="448"/>
      <c r="E2792" s="983" t="s">
        <v>4036</v>
      </c>
      <c r="F2792" s="984"/>
      <c r="G2792" s="983" t="s">
        <v>642</v>
      </c>
      <c r="H2792" s="983" t="s">
        <v>9869</v>
      </c>
      <c r="I2792" s="983" t="s">
        <v>684</v>
      </c>
      <c r="J2792" s="451"/>
      <c r="K2792" s="452" t="s">
        <v>265</v>
      </c>
      <c r="L2792" s="501"/>
      <c r="M2792" s="528" t="str">
        <f t="shared" si="44"/>
        <v/>
      </c>
    </row>
    <row r="2793" spans="1:13" ht="12.75" thickTop="1">
      <c r="A2793" s="985" t="s">
        <v>637</v>
      </c>
      <c r="B2793" s="985" t="s">
        <v>638</v>
      </c>
      <c r="C2793" s="460" t="s">
        <v>3576</v>
      </c>
      <c r="D2793" s="460" t="s">
        <v>1963</v>
      </c>
      <c r="E2793" s="453" t="s">
        <v>3577</v>
      </c>
      <c r="F2793" s="460" t="s">
        <v>3576</v>
      </c>
      <c r="G2793" s="453" t="s">
        <v>642</v>
      </c>
      <c r="H2793" s="453" t="s">
        <v>3578</v>
      </c>
      <c r="I2793" s="453" t="s">
        <v>684</v>
      </c>
      <c r="J2793" s="446" t="s">
        <v>645</v>
      </c>
      <c r="K2793" s="447" t="s">
        <v>265</v>
      </c>
      <c r="L2793" s="446" t="s">
        <v>646</v>
      </c>
      <c r="M2793" s="528" t="str">
        <f t="shared" si="44"/>
        <v/>
      </c>
    </row>
    <row r="2794" spans="1:13">
      <c r="A2794" s="448" t="s">
        <v>647</v>
      </c>
      <c r="B2794" s="448" t="s">
        <v>648</v>
      </c>
      <c r="C2794" s="446" t="s">
        <v>3576</v>
      </c>
      <c r="D2794" s="448"/>
      <c r="E2794" s="983" t="s">
        <v>3580</v>
      </c>
      <c r="F2794" s="984"/>
      <c r="G2794" s="983" t="s">
        <v>642</v>
      </c>
      <c r="H2794" s="983" t="s">
        <v>3578</v>
      </c>
      <c r="I2794" s="983" t="s">
        <v>684</v>
      </c>
      <c r="J2794" s="448"/>
      <c r="K2794" s="459" t="s">
        <v>265</v>
      </c>
      <c r="L2794" s="448"/>
      <c r="M2794" s="528" t="str">
        <f t="shared" si="44"/>
        <v/>
      </c>
    </row>
    <row r="2795" spans="1:13">
      <c r="A2795" s="448" t="s">
        <v>647</v>
      </c>
      <c r="B2795" s="448" t="s">
        <v>648</v>
      </c>
      <c r="C2795" s="446" t="s">
        <v>3576</v>
      </c>
      <c r="D2795" s="448"/>
      <c r="E2795" s="983" t="s">
        <v>3581</v>
      </c>
      <c r="F2795" s="984"/>
      <c r="G2795" s="983" t="s">
        <v>642</v>
      </c>
      <c r="H2795" s="983" t="s">
        <v>3578</v>
      </c>
      <c r="I2795" s="983" t="s">
        <v>684</v>
      </c>
      <c r="J2795" s="448"/>
      <c r="K2795" s="459" t="s">
        <v>265</v>
      </c>
      <c r="L2795" s="448"/>
      <c r="M2795" s="528" t="str">
        <f t="shared" si="44"/>
        <v/>
      </c>
    </row>
    <row r="2796" spans="1:13">
      <c r="A2796" s="448" t="s">
        <v>647</v>
      </c>
      <c r="B2796" s="448" t="s">
        <v>648</v>
      </c>
      <c r="C2796" s="446" t="s">
        <v>3576</v>
      </c>
      <c r="D2796" s="448"/>
      <c r="E2796" s="983" t="s">
        <v>3582</v>
      </c>
      <c r="F2796" s="984"/>
      <c r="G2796" s="983" t="s">
        <v>642</v>
      </c>
      <c r="H2796" s="983" t="s">
        <v>3578</v>
      </c>
      <c r="I2796" s="983" t="s">
        <v>684</v>
      </c>
      <c r="J2796" s="448"/>
      <c r="K2796" s="459" t="s">
        <v>265</v>
      </c>
      <c r="L2796" s="448"/>
      <c r="M2796" s="528" t="str">
        <f t="shared" si="44"/>
        <v/>
      </c>
    </row>
    <row r="2797" spans="1:13">
      <c r="A2797" s="448" t="s">
        <v>647</v>
      </c>
      <c r="B2797" s="448" t="s">
        <v>648</v>
      </c>
      <c r="C2797" s="446" t="s">
        <v>3576</v>
      </c>
      <c r="D2797" s="448"/>
      <c r="E2797" s="983" t="s">
        <v>3583</v>
      </c>
      <c r="F2797" s="984"/>
      <c r="G2797" s="983" t="s">
        <v>642</v>
      </c>
      <c r="H2797" s="983" t="s">
        <v>3578</v>
      </c>
      <c r="I2797" s="983" t="s">
        <v>684</v>
      </c>
      <c r="J2797" s="448"/>
      <c r="K2797" s="459" t="s">
        <v>265</v>
      </c>
      <c r="L2797" s="448"/>
      <c r="M2797" s="528" t="str">
        <f t="shared" si="44"/>
        <v/>
      </c>
    </row>
    <row r="2798" spans="1:13">
      <c r="A2798" s="448" t="s">
        <v>647</v>
      </c>
      <c r="B2798" s="448" t="s">
        <v>648</v>
      </c>
      <c r="C2798" s="446" t="s">
        <v>3576</v>
      </c>
      <c r="D2798" s="448"/>
      <c r="E2798" s="983" t="s">
        <v>3584</v>
      </c>
      <c r="F2798" s="984"/>
      <c r="G2798" s="983" t="s">
        <v>642</v>
      </c>
      <c r="H2798" s="983" t="s">
        <v>3578</v>
      </c>
      <c r="I2798" s="983" t="s">
        <v>684</v>
      </c>
      <c r="J2798" s="448"/>
      <c r="K2798" s="459" t="s">
        <v>265</v>
      </c>
      <c r="L2798" s="448"/>
      <c r="M2798" s="528" t="str">
        <f t="shared" si="44"/>
        <v/>
      </c>
    </row>
    <row r="2799" spans="1:13">
      <c r="A2799" s="448" t="s">
        <v>647</v>
      </c>
      <c r="B2799" s="448" t="s">
        <v>648</v>
      </c>
      <c r="C2799" s="446" t="s">
        <v>3576</v>
      </c>
      <c r="D2799" s="448"/>
      <c r="E2799" s="983" t="s">
        <v>3585</v>
      </c>
      <c r="F2799" s="984"/>
      <c r="G2799" s="983" t="s">
        <v>642</v>
      </c>
      <c r="H2799" s="983" t="s">
        <v>3578</v>
      </c>
      <c r="I2799" s="983" t="s">
        <v>684</v>
      </c>
      <c r="J2799" s="448"/>
      <c r="K2799" s="459" t="s">
        <v>265</v>
      </c>
      <c r="L2799" s="448"/>
      <c r="M2799" s="528" t="str">
        <f t="shared" si="44"/>
        <v/>
      </c>
    </row>
    <row r="2800" spans="1:13">
      <c r="A2800" s="448" t="s">
        <v>647</v>
      </c>
      <c r="B2800" s="448" t="s">
        <v>648</v>
      </c>
      <c r="C2800" s="446" t="s">
        <v>3576</v>
      </c>
      <c r="D2800" s="448"/>
      <c r="E2800" s="983" t="s">
        <v>3586</v>
      </c>
      <c r="F2800" s="984"/>
      <c r="G2800" s="983" t="s">
        <v>642</v>
      </c>
      <c r="H2800" s="983" t="s">
        <v>3578</v>
      </c>
      <c r="I2800" s="983" t="s">
        <v>684</v>
      </c>
      <c r="J2800" s="448"/>
      <c r="K2800" s="459" t="s">
        <v>265</v>
      </c>
      <c r="L2800" s="448"/>
      <c r="M2800" s="528" t="str">
        <f t="shared" si="44"/>
        <v/>
      </c>
    </row>
    <row r="2801" spans="1:13">
      <c r="A2801" s="448" t="s">
        <v>647</v>
      </c>
      <c r="B2801" s="448" t="s">
        <v>648</v>
      </c>
      <c r="C2801" s="446" t="s">
        <v>3576</v>
      </c>
      <c r="D2801" s="448"/>
      <c r="E2801" s="983" t="s">
        <v>3587</v>
      </c>
      <c r="F2801" s="984"/>
      <c r="G2801" s="983" t="s">
        <v>642</v>
      </c>
      <c r="H2801" s="983" t="s">
        <v>3578</v>
      </c>
      <c r="I2801" s="983" t="s">
        <v>684</v>
      </c>
      <c r="J2801" s="448"/>
      <c r="K2801" s="459" t="s">
        <v>265</v>
      </c>
      <c r="L2801" s="448"/>
      <c r="M2801" s="528" t="str">
        <f t="shared" si="44"/>
        <v/>
      </c>
    </row>
    <row r="2802" spans="1:13">
      <c r="A2802" s="448" t="s">
        <v>647</v>
      </c>
      <c r="B2802" s="448" t="s">
        <v>648</v>
      </c>
      <c r="C2802" s="446" t="s">
        <v>3576</v>
      </c>
      <c r="D2802" s="448"/>
      <c r="E2802" s="983" t="s">
        <v>3588</v>
      </c>
      <c r="F2802" s="984"/>
      <c r="G2802" s="983" t="s">
        <v>642</v>
      </c>
      <c r="H2802" s="983" t="s">
        <v>3578</v>
      </c>
      <c r="I2802" s="983" t="s">
        <v>684</v>
      </c>
      <c r="J2802" s="448"/>
      <c r="K2802" s="459" t="s">
        <v>265</v>
      </c>
      <c r="L2802" s="448"/>
      <c r="M2802" s="528" t="str">
        <f t="shared" si="44"/>
        <v/>
      </c>
    </row>
    <row r="2803" spans="1:13">
      <c r="A2803" s="448" t="s">
        <v>647</v>
      </c>
      <c r="B2803" s="448" t="s">
        <v>648</v>
      </c>
      <c r="C2803" s="446" t="s">
        <v>3576</v>
      </c>
      <c r="D2803" s="448"/>
      <c r="E2803" s="983" t="s">
        <v>3589</v>
      </c>
      <c r="F2803" s="984"/>
      <c r="G2803" s="983" t="s">
        <v>642</v>
      </c>
      <c r="H2803" s="983" t="s">
        <v>3578</v>
      </c>
      <c r="I2803" s="983" t="s">
        <v>684</v>
      </c>
      <c r="J2803" s="448"/>
      <c r="K2803" s="459" t="s">
        <v>265</v>
      </c>
      <c r="L2803" s="448"/>
      <c r="M2803" s="528" t="str">
        <f t="shared" si="44"/>
        <v/>
      </c>
    </row>
    <row r="2804" spans="1:13">
      <c r="A2804" s="448" t="s">
        <v>647</v>
      </c>
      <c r="B2804" s="448" t="s">
        <v>648</v>
      </c>
      <c r="C2804" s="446" t="s">
        <v>3576</v>
      </c>
      <c r="D2804" s="448"/>
      <c r="E2804" s="983" t="s">
        <v>3590</v>
      </c>
      <c r="F2804" s="984"/>
      <c r="G2804" s="983" t="s">
        <v>642</v>
      </c>
      <c r="H2804" s="983" t="s">
        <v>3578</v>
      </c>
      <c r="I2804" s="983" t="s">
        <v>684</v>
      </c>
      <c r="J2804" s="448"/>
      <c r="K2804" s="459" t="s">
        <v>265</v>
      </c>
      <c r="L2804" s="448"/>
      <c r="M2804" s="528" t="str">
        <f t="shared" si="44"/>
        <v/>
      </c>
    </row>
    <row r="2805" spans="1:13" ht="12.75" thickBot="1">
      <c r="A2805" s="501" t="s">
        <v>647</v>
      </c>
      <c r="B2805" s="448" t="s">
        <v>648</v>
      </c>
      <c r="C2805" s="446" t="s">
        <v>3576</v>
      </c>
      <c r="D2805" s="448"/>
      <c r="E2805" s="983" t="s">
        <v>3591</v>
      </c>
      <c r="F2805" s="984"/>
      <c r="G2805" s="983" t="s">
        <v>642</v>
      </c>
      <c r="H2805" s="983" t="s">
        <v>3578</v>
      </c>
      <c r="I2805" s="983" t="s">
        <v>684</v>
      </c>
      <c r="J2805" s="451"/>
      <c r="K2805" s="452" t="s">
        <v>265</v>
      </c>
      <c r="L2805" s="501"/>
      <c r="M2805" s="528" t="str">
        <f t="shared" si="44"/>
        <v/>
      </c>
    </row>
    <row r="2806" spans="1:13" ht="12.75" thickTop="1">
      <c r="A2806" s="982" t="s">
        <v>637</v>
      </c>
      <c r="B2806" s="985" t="s">
        <v>638</v>
      </c>
      <c r="C2806" s="460" t="s">
        <v>61</v>
      </c>
      <c r="D2806" s="460" t="s">
        <v>1978</v>
      </c>
      <c r="E2806" s="453" t="s">
        <v>1979</v>
      </c>
      <c r="F2806" s="460" t="s">
        <v>61</v>
      </c>
      <c r="G2806" s="453" t="s">
        <v>642</v>
      </c>
      <c r="H2806" s="453" t="s">
        <v>3592</v>
      </c>
      <c r="I2806" s="453" t="s">
        <v>684</v>
      </c>
      <c r="J2806" s="446" t="s">
        <v>645</v>
      </c>
      <c r="K2806" s="447" t="s">
        <v>265</v>
      </c>
      <c r="L2806" s="446" t="s">
        <v>646</v>
      </c>
      <c r="M2806" s="528" t="str">
        <f t="shared" si="44"/>
        <v/>
      </c>
    </row>
    <row r="2807" spans="1:13">
      <c r="A2807" s="448" t="s">
        <v>647</v>
      </c>
      <c r="B2807" s="448" t="s">
        <v>648</v>
      </c>
      <c r="C2807" s="446" t="s">
        <v>61</v>
      </c>
      <c r="D2807" s="448"/>
      <c r="E2807" s="983" t="s">
        <v>1981</v>
      </c>
      <c r="F2807" s="984"/>
      <c r="G2807" s="983" t="s">
        <v>642</v>
      </c>
      <c r="H2807" s="983" t="s">
        <v>3592</v>
      </c>
      <c r="I2807" s="983" t="s">
        <v>684</v>
      </c>
      <c r="J2807" s="448"/>
      <c r="K2807" s="459" t="s">
        <v>265</v>
      </c>
      <c r="L2807" s="448"/>
      <c r="M2807" s="528" t="str">
        <f t="shared" si="44"/>
        <v/>
      </c>
    </row>
    <row r="2808" spans="1:13">
      <c r="A2808" s="448" t="s">
        <v>647</v>
      </c>
      <c r="B2808" s="448" t="s">
        <v>648</v>
      </c>
      <c r="C2808" s="446" t="s">
        <v>61</v>
      </c>
      <c r="D2808" s="448"/>
      <c r="E2808" s="983" t="s">
        <v>1982</v>
      </c>
      <c r="F2808" s="984"/>
      <c r="G2808" s="983" t="s">
        <v>642</v>
      </c>
      <c r="H2808" s="983" t="s">
        <v>3592</v>
      </c>
      <c r="I2808" s="983" t="s">
        <v>684</v>
      </c>
      <c r="J2808" s="448"/>
      <c r="K2808" s="459" t="s">
        <v>265</v>
      </c>
      <c r="L2808" s="448"/>
      <c r="M2808" s="528" t="str">
        <f t="shared" si="44"/>
        <v/>
      </c>
    </row>
    <row r="2809" spans="1:13">
      <c r="A2809" s="448" t="s">
        <v>647</v>
      </c>
      <c r="B2809" s="448" t="s">
        <v>648</v>
      </c>
      <c r="C2809" s="446" t="s">
        <v>61</v>
      </c>
      <c r="D2809" s="448"/>
      <c r="E2809" s="983" t="s">
        <v>1983</v>
      </c>
      <c r="F2809" s="984"/>
      <c r="G2809" s="983" t="s">
        <v>642</v>
      </c>
      <c r="H2809" s="983" t="s">
        <v>3592</v>
      </c>
      <c r="I2809" s="983" t="s">
        <v>684</v>
      </c>
      <c r="J2809" s="448"/>
      <c r="K2809" s="459" t="s">
        <v>265</v>
      </c>
      <c r="L2809" s="448"/>
      <c r="M2809" s="528" t="str">
        <f t="shared" si="44"/>
        <v/>
      </c>
    </row>
    <row r="2810" spans="1:13">
      <c r="A2810" s="448" t="s">
        <v>647</v>
      </c>
      <c r="B2810" s="448" t="s">
        <v>648</v>
      </c>
      <c r="C2810" s="446" t="s">
        <v>61</v>
      </c>
      <c r="D2810" s="448"/>
      <c r="E2810" s="983" t="s">
        <v>1984</v>
      </c>
      <c r="F2810" s="984"/>
      <c r="G2810" s="983" t="s">
        <v>642</v>
      </c>
      <c r="H2810" s="983" t="s">
        <v>3592</v>
      </c>
      <c r="I2810" s="983" t="s">
        <v>684</v>
      </c>
      <c r="J2810" s="448"/>
      <c r="K2810" s="459" t="s">
        <v>265</v>
      </c>
      <c r="L2810" s="448"/>
      <c r="M2810" s="528" t="str">
        <f t="shared" si="44"/>
        <v/>
      </c>
    </row>
    <row r="2811" spans="1:13">
      <c r="A2811" s="448" t="s">
        <v>647</v>
      </c>
      <c r="B2811" s="448" t="s">
        <v>648</v>
      </c>
      <c r="C2811" s="446" t="s">
        <v>61</v>
      </c>
      <c r="D2811" s="448"/>
      <c r="E2811" s="983" t="s">
        <v>1985</v>
      </c>
      <c r="F2811" s="984"/>
      <c r="G2811" s="983" t="s">
        <v>642</v>
      </c>
      <c r="H2811" s="983" t="s">
        <v>3592</v>
      </c>
      <c r="I2811" s="983" t="s">
        <v>684</v>
      </c>
      <c r="J2811" s="448"/>
      <c r="K2811" s="459" t="s">
        <v>265</v>
      </c>
      <c r="L2811" s="448"/>
      <c r="M2811" s="528" t="str">
        <f t="shared" si="44"/>
        <v/>
      </c>
    </row>
    <row r="2812" spans="1:13">
      <c r="A2812" s="448" t="s">
        <v>647</v>
      </c>
      <c r="B2812" s="448" t="s">
        <v>648</v>
      </c>
      <c r="C2812" s="446" t="s">
        <v>61</v>
      </c>
      <c r="D2812" s="448"/>
      <c r="E2812" s="983" t="s">
        <v>1986</v>
      </c>
      <c r="F2812" s="984"/>
      <c r="G2812" s="983" t="s">
        <v>642</v>
      </c>
      <c r="H2812" s="983" t="s">
        <v>3592</v>
      </c>
      <c r="I2812" s="983" t="s">
        <v>684</v>
      </c>
      <c r="J2812" s="448"/>
      <c r="K2812" s="459" t="s">
        <v>265</v>
      </c>
      <c r="L2812" s="448"/>
      <c r="M2812" s="528" t="str">
        <f t="shared" si="44"/>
        <v/>
      </c>
    </row>
    <row r="2813" spans="1:13">
      <c r="A2813" s="448" t="s">
        <v>647</v>
      </c>
      <c r="B2813" s="448" t="s">
        <v>648</v>
      </c>
      <c r="C2813" s="446" t="s">
        <v>61</v>
      </c>
      <c r="D2813" s="448"/>
      <c r="E2813" s="983" t="s">
        <v>1987</v>
      </c>
      <c r="F2813" s="984"/>
      <c r="G2813" s="983" t="s">
        <v>642</v>
      </c>
      <c r="H2813" s="983" t="s">
        <v>3592</v>
      </c>
      <c r="I2813" s="983" t="s">
        <v>684</v>
      </c>
      <c r="J2813" s="448"/>
      <c r="K2813" s="459" t="s">
        <v>265</v>
      </c>
      <c r="L2813" s="448"/>
      <c r="M2813" s="528" t="str">
        <f t="shared" si="44"/>
        <v/>
      </c>
    </row>
    <row r="2814" spans="1:13">
      <c r="A2814" s="448" t="s">
        <v>647</v>
      </c>
      <c r="B2814" s="448" t="s">
        <v>648</v>
      </c>
      <c r="C2814" s="446" t="s">
        <v>61</v>
      </c>
      <c r="D2814" s="448"/>
      <c r="E2814" s="983" t="s">
        <v>1988</v>
      </c>
      <c r="F2814" s="984"/>
      <c r="G2814" s="983" t="s">
        <v>642</v>
      </c>
      <c r="H2814" s="983" t="s">
        <v>3592</v>
      </c>
      <c r="I2814" s="983" t="s">
        <v>684</v>
      </c>
      <c r="J2814" s="448"/>
      <c r="K2814" s="459" t="s">
        <v>265</v>
      </c>
      <c r="L2814" s="448"/>
      <c r="M2814" s="528" t="str">
        <f t="shared" si="44"/>
        <v/>
      </c>
    </row>
    <row r="2815" spans="1:13">
      <c r="A2815" s="448" t="s">
        <v>647</v>
      </c>
      <c r="B2815" s="448" t="s">
        <v>648</v>
      </c>
      <c r="C2815" s="446" t="s">
        <v>61</v>
      </c>
      <c r="D2815" s="448"/>
      <c r="E2815" s="983" t="s">
        <v>1989</v>
      </c>
      <c r="F2815" s="984"/>
      <c r="G2815" s="983" t="s">
        <v>642</v>
      </c>
      <c r="H2815" s="983" t="s">
        <v>3592</v>
      </c>
      <c r="I2815" s="983" t="s">
        <v>684</v>
      </c>
      <c r="J2815" s="448"/>
      <c r="K2815" s="459" t="s">
        <v>265</v>
      </c>
      <c r="L2815" s="448"/>
      <c r="M2815" s="528" t="str">
        <f t="shared" si="44"/>
        <v/>
      </c>
    </row>
    <row r="2816" spans="1:13">
      <c r="A2816" s="448" t="s">
        <v>647</v>
      </c>
      <c r="B2816" s="448" t="s">
        <v>648</v>
      </c>
      <c r="C2816" s="446" t="s">
        <v>61</v>
      </c>
      <c r="D2816" s="448"/>
      <c r="E2816" s="983" t="s">
        <v>1990</v>
      </c>
      <c r="F2816" s="984"/>
      <c r="G2816" s="983" t="s">
        <v>642</v>
      </c>
      <c r="H2816" s="983" t="s">
        <v>3592</v>
      </c>
      <c r="I2816" s="983" t="s">
        <v>684</v>
      </c>
      <c r="J2816" s="448"/>
      <c r="K2816" s="459" t="s">
        <v>265</v>
      </c>
      <c r="L2816" s="448"/>
      <c r="M2816" s="528" t="str">
        <f t="shared" si="44"/>
        <v/>
      </c>
    </row>
    <row r="2817" spans="1:13">
      <c r="A2817" s="448" t="s">
        <v>647</v>
      </c>
      <c r="B2817" s="448" t="s">
        <v>648</v>
      </c>
      <c r="C2817" s="446" t="s">
        <v>61</v>
      </c>
      <c r="D2817" s="448"/>
      <c r="E2817" s="983" t="s">
        <v>1991</v>
      </c>
      <c r="F2817" s="984"/>
      <c r="G2817" s="983" t="s">
        <v>642</v>
      </c>
      <c r="H2817" s="983" t="s">
        <v>3592</v>
      </c>
      <c r="I2817" s="983" t="s">
        <v>684</v>
      </c>
      <c r="J2817" s="448"/>
      <c r="K2817" s="459" t="s">
        <v>265</v>
      </c>
      <c r="L2817" s="448"/>
      <c r="M2817" s="528" t="str">
        <f t="shared" si="44"/>
        <v/>
      </c>
    </row>
    <row r="2818" spans="1:13">
      <c r="A2818" s="501" t="s">
        <v>647</v>
      </c>
      <c r="B2818" s="448" t="s">
        <v>648</v>
      </c>
      <c r="C2818" s="446" t="s">
        <v>61</v>
      </c>
      <c r="D2818" s="448"/>
      <c r="E2818" s="983" t="s">
        <v>1992</v>
      </c>
      <c r="F2818" s="984"/>
      <c r="G2818" s="983" t="s">
        <v>642</v>
      </c>
      <c r="H2818" s="983" t="s">
        <v>3592</v>
      </c>
      <c r="I2818" s="983" t="s">
        <v>684</v>
      </c>
      <c r="J2818" s="984"/>
      <c r="K2818" s="459" t="s">
        <v>265</v>
      </c>
      <c r="L2818" s="448"/>
      <c r="M2818" s="528" t="str">
        <f t="shared" si="44"/>
        <v/>
      </c>
    </row>
    <row r="2819" spans="1:13">
      <c r="A2819" s="982" t="s">
        <v>637</v>
      </c>
      <c r="B2819" s="985" t="s">
        <v>638</v>
      </c>
      <c r="C2819" s="460" t="s">
        <v>3593</v>
      </c>
      <c r="D2819" s="460" t="s">
        <v>2087</v>
      </c>
      <c r="E2819" s="453" t="s">
        <v>3594</v>
      </c>
      <c r="F2819" s="460" t="s">
        <v>3593</v>
      </c>
      <c r="G2819" s="453" t="s">
        <v>642</v>
      </c>
      <c r="H2819" s="453" t="s">
        <v>3595</v>
      </c>
      <c r="I2819" s="453" t="s">
        <v>684</v>
      </c>
      <c r="J2819" s="460" t="s">
        <v>645</v>
      </c>
      <c r="K2819" s="460" t="s">
        <v>265</v>
      </c>
      <c r="L2819" s="460" t="s">
        <v>646</v>
      </c>
      <c r="M2819" s="528" t="str">
        <f t="shared" si="44"/>
        <v/>
      </c>
    </row>
    <row r="2820" spans="1:13">
      <c r="A2820" s="448" t="s">
        <v>647</v>
      </c>
      <c r="B2820" s="448" t="s">
        <v>648</v>
      </c>
      <c r="C2820" s="446" t="s">
        <v>3593</v>
      </c>
      <c r="D2820" s="448"/>
      <c r="E2820" s="983" t="s">
        <v>3597</v>
      </c>
      <c r="F2820" s="984"/>
      <c r="G2820" s="983" t="s">
        <v>642</v>
      </c>
      <c r="H2820" s="983" t="s">
        <v>3595</v>
      </c>
      <c r="I2820" s="983" t="s">
        <v>684</v>
      </c>
      <c r="J2820" s="448"/>
      <c r="K2820" s="459" t="s">
        <v>265</v>
      </c>
      <c r="L2820" s="448"/>
      <c r="M2820" s="528" t="str">
        <f t="shared" si="44"/>
        <v/>
      </c>
    </row>
    <row r="2821" spans="1:13">
      <c r="A2821" s="448" t="s">
        <v>647</v>
      </c>
      <c r="B2821" s="448" t="s">
        <v>648</v>
      </c>
      <c r="C2821" s="446" t="s">
        <v>3593</v>
      </c>
      <c r="D2821" s="448"/>
      <c r="E2821" s="983" t="s">
        <v>3598</v>
      </c>
      <c r="F2821" s="984"/>
      <c r="G2821" s="983" t="s">
        <v>642</v>
      </c>
      <c r="H2821" s="983" t="s">
        <v>3595</v>
      </c>
      <c r="I2821" s="983" t="s">
        <v>684</v>
      </c>
      <c r="J2821" s="448"/>
      <c r="K2821" s="459" t="s">
        <v>265</v>
      </c>
      <c r="L2821" s="448"/>
      <c r="M2821" s="528" t="str">
        <f t="shared" si="44"/>
        <v/>
      </c>
    </row>
    <row r="2822" spans="1:13">
      <c r="A2822" s="448" t="s">
        <v>647</v>
      </c>
      <c r="B2822" s="448" t="s">
        <v>648</v>
      </c>
      <c r="C2822" s="446" t="s">
        <v>3593</v>
      </c>
      <c r="D2822" s="448"/>
      <c r="E2822" s="983" t="s">
        <v>3599</v>
      </c>
      <c r="F2822" s="984"/>
      <c r="G2822" s="983" t="s">
        <v>642</v>
      </c>
      <c r="H2822" s="983" t="s">
        <v>3595</v>
      </c>
      <c r="I2822" s="983" t="s">
        <v>684</v>
      </c>
      <c r="J2822" s="448"/>
      <c r="K2822" s="459" t="s">
        <v>265</v>
      </c>
      <c r="L2822" s="448"/>
      <c r="M2822" s="528" t="str">
        <f t="shared" si="44"/>
        <v/>
      </c>
    </row>
    <row r="2823" spans="1:13">
      <c r="A2823" s="448" t="s">
        <v>647</v>
      </c>
      <c r="B2823" s="448" t="s">
        <v>648</v>
      </c>
      <c r="C2823" s="446" t="s">
        <v>3593</v>
      </c>
      <c r="D2823" s="448"/>
      <c r="E2823" s="983" t="s">
        <v>3600</v>
      </c>
      <c r="F2823" s="984"/>
      <c r="G2823" s="983" t="s">
        <v>642</v>
      </c>
      <c r="H2823" s="983" t="s">
        <v>3595</v>
      </c>
      <c r="I2823" s="983" t="s">
        <v>684</v>
      </c>
      <c r="J2823" s="448"/>
      <c r="K2823" s="459" t="s">
        <v>265</v>
      </c>
      <c r="L2823" s="448"/>
      <c r="M2823" s="528" t="str">
        <f t="shared" si="44"/>
        <v/>
      </c>
    </row>
    <row r="2824" spans="1:13">
      <c r="A2824" s="448" t="s">
        <v>647</v>
      </c>
      <c r="B2824" s="448" t="s">
        <v>648</v>
      </c>
      <c r="C2824" s="446" t="s">
        <v>3593</v>
      </c>
      <c r="D2824" s="448"/>
      <c r="E2824" s="983" t="s">
        <v>3601</v>
      </c>
      <c r="F2824" s="984"/>
      <c r="G2824" s="983" t="s">
        <v>642</v>
      </c>
      <c r="H2824" s="983" t="s">
        <v>3595</v>
      </c>
      <c r="I2824" s="983" t="s">
        <v>684</v>
      </c>
      <c r="J2824" s="448"/>
      <c r="K2824" s="459" t="s">
        <v>265</v>
      </c>
      <c r="L2824" s="448"/>
      <c r="M2824" s="528" t="str">
        <f t="shared" si="44"/>
        <v/>
      </c>
    </row>
    <row r="2825" spans="1:13">
      <c r="A2825" s="448" t="s">
        <v>647</v>
      </c>
      <c r="B2825" s="448" t="s">
        <v>648</v>
      </c>
      <c r="C2825" s="446" t="s">
        <v>3593</v>
      </c>
      <c r="D2825" s="448"/>
      <c r="E2825" s="983" t="s">
        <v>3602</v>
      </c>
      <c r="F2825" s="984"/>
      <c r="G2825" s="983" t="s">
        <v>642</v>
      </c>
      <c r="H2825" s="983" t="s">
        <v>3595</v>
      </c>
      <c r="I2825" s="983" t="s">
        <v>684</v>
      </c>
      <c r="J2825" s="448"/>
      <c r="K2825" s="459" t="s">
        <v>265</v>
      </c>
      <c r="L2825" s="448"/>
      <c r="M2825" s="528" t="str">
        <f t="shared" si="44"/>
        <v/>
      </c>
    </row>
    <row r="2826" spans="1:13">
      <c r="A2826" s="448" t="s">
        <v>647</v>
      </c>
      <c r="B2826" s="448" t="s">
        <v>648</v>
      </c>
      <c r="C2826" s="446" t="s">
        <v>3593</v>
      </c>
      <c r="D2826" s="448"/>
      <c r="E2826" s="983" t="s">
        <v>3603</v>
      </c>
      <c r="F2826" s="984"/>
      <c r="G2826" s="983" t="s">
        <v>642</v>
      </c>
      <c r="H2826" s="983" t="s">
        <v>3595</v>
      </c>
      <c r="I2826" s="983" t="s">
        <v>684</v>
      </c>
      <c r="J2826" s="448"/>
      <c r="K2826" s="459" t="s">
        <v>265</v>
      </c>
      <c r="L2826" s="448"/>
      <c r="M2826" s="528" t="str">
        <f t="shared" si="44"/>
        <v/>
      </c>
    </row>
    <row r="2827" spans="1:13">
      <c r="A2827" s="448" t="s">
        <v>647</v>
      </c>
      <c r="B2827" s="448" t="s">
        <v>648</v>
      </c>
      <c r="C2827" s="446" t="s">
        <v>3593</v>
      </c>
      <c r="D2827" s="448"/>
      <c r="E2827" s="983" t="s">
        <v>3604</v>
      </c>
      <c r="F2827" s="984"/>
      <c r="G2827" s="983" t="s">
        <v>642</v>
      </c>
      <c r="H2827" s="983" t="s">
        <v>3595</v>
      </c>
      <c r="I2827" s="983" t="s">
        <v>684</v>
      </c>
      <c r="J2827" s="448"/>
      <c r="K2827" s="459" t="s">
        <v>265</v>
      </c>
      <c r="L2827" s="448"/>
      <c r="M2827" s="528" t="str">
        <f t="shared" si="44"/>
        <v/>
      </c>
    </row>
    <row r="2828" spans="1:13">
      <c r="A2828" s="448" t="s">
        <v>647</v>
      </c>
      <c r="B2828" s="448" t="s">
        <v>648</v>
      </c>
      <c r="C2828" s="446" t="s">
        <v>3593</v>
      </c>
      <c r="D2828" s="448"/>
      <c r="E2828" s="983" t="s">
        <v>3605</v>
      </c>
      <c r="F2828" s="984"/>
      <c r="G2828" s="983" t="s">
        <v>642</v>
      </c>
      <c r="H2828" s="983" t="s">
        <v>3595</v>
      </c>
      <c r="I2828" s="983" t="s">
        <v>684</v>
      </c>
      <c r="J2828" s="448"/>
      <c r="K2828" s="459" t="s">
        <v>265</v>
      </c>
      <c r="L2828" s="448"/>
      <c r="M2828" s="528" t="str">
        <f t="shared" ref="M2828:M2891" si="45">IF(RIGHT(TEXT(E2828,""),4)="ACT1","Remove","")</f>
        <v/>
      </c>
    </row>
    <row r="2829" spans="1:13">
      <c r="A2829" s="448" t="s">
        <v>647</v>
      </c>
      <c r="B2829" s="448" t="s">
        <v>648</v>
      </c>
      <c r="C2829" s="446" t="s">
        <v>3593</v>
      </c>
      <c r="D2829" s="448"/>
      <c r="E2829" s="983" t="s">
        <v>3606</v>
      </c>
      <c r="F2829" s="984"/>
      <c r="G2829" s="983" t="s">
        <v>642</v>
      </c>
      <c r="H2829" s="983" t="s">
        <v>3595</v>
      </c>
      <c r="I2829" s="983" t="s">
        <v>684</v>
      </c>
      <c r="J2829" s="448"/>
      <c r="K2829" s="459" t="s">
        <v>265</v>
      </c>
      <c r="L2829" s="448"/>
      <c r="M2829" s="528" t="str">
        <f t="shared" si="45"/>
        <v/>
      </c>
    </row>
    <row r="2830" spans="1:13">
      <c r="A2830" s="448" t="s">
        <v>647</v>
      </c>
      <c r="B2830" s="448" t="s">
        <v>648</v>
      </c>
      <c r="C2830" s="446" t="s">
        <v>3593</v>
      </c>
      <c r="D2830" s="448"/>
      <c r="E2830" s="983" t="s">
        <v>3607</v>
      </c>
      <c r="F2830" s="984"/>
      <c r="G2830" s="983" t="s">
        <v>642</v>
      </c>
      <c r="H2830" s="983" t="s">
        <v>3595</v>
      </c>
      <c r="I2830" s="983" t="s">
        <v>684</v>
      </c>
      <c r="J2830" s="448"/>
      <c r="K2830" s="459" t="s">
        <v>265</v>
      </c>
      <c r="L2830" s="448"/>
      <c r="M2830" s="528" t="str">
        <f t="shared" si="45"/>
        <v/>
      </c>
    </row>
    <row r="2831" spans="1:13">
      <c r="A2831" s="501" t="s">
        <v>647</v>
      </c>
      <c r="B2831" s="448" t="s">
        <v>648</v>
      </c>
      <c r="C2831" s="446" t="s">
        <v>3593</v>
      </c>
      <c r="D2831" s="448"/>
      <c r="E2831" s="983" t="s">
        <v>3608</v>
      </c>
      <c r="F2831" s="984"/>
      <c r="G2831" s="983" t="s">
        <v>642</v>
      </c>
      <c r="H2831" s="983" t="s">
        <v>3595</v>
      </c>
      <c r="I2831" s="983" t="s">
        <v>684</v>
      </c>
      <c r="J2831" s="984"/>
      <c r="K2831" s="459" t="s">
        <v>265</v>
      </c>
      <c r="L2831" s="501"/>
      <c r="M2831" s="528" t="str">
        <f t="shared" si="45"/>
        <v/>
      </c>
    </row>
    <row r="2832" spans="1:13">
      <c r="A2832" s="982" t="s">
        <v>637</v>
      </c>
      <c r="B2832" s="985" t="s">
        <v>638</v>
      </c>
      <c r="C2832" s="460" t="s">
        <v>3609</v>
      </c>
      <c r="D2832" s="460" t="s">
        <v>2167</v>
      </c>
      <c r="E2832" s="453" t="s">
        <v>3610</v>
      </c>
      <c r="F2832" s="460" t="s">
        <v>3609</v>
      </c>
      <c r="G2832" s="453" t="s">
        <v>642</v>
      </c>
      <c r="H2832" s="453" t="s">
        <v>3611</v>
      </c>
      <c r="I2832" s="453" t="s">
        <v>684</v>
      </c>
      <c r="J2832" s="460" t="s">
        <v>645</v>
      </c>
      <c r="K2832" s="460" t="s">
        <v>265</v>
      </c>
      <c r="L2832" s="446" t="s">
        <v>646</v>
      </c>
      <c r="M2832" s="528" t="str">
        <f t="shared" si="45"/>
        <v/>
      </c>
    </row>
    <row r="2833" spans="1:13">
      <c r="A2833" s="448" t="s">
        <v>647</v>
      </c>
      <c r="B2833" s="448" t="s">
        <v>648</v>
      </c>
      <c r="C2833" s="446" t="s">
        <v>3609</v>
      </c>
      <c r="D2833" s="448"/>
      <c r="E2833" s="983" t="s">
        <v>3613</v>
      </c>
      <c r="F2833" s="984"/>
      <c r="G2833" s="983" t="s">
        <v>642</v>
      </c>
      <c r="H2833" s="983" t="s">
        <v>3611</v>
      </c>
      <c r="I2833" s="983" t="s">
        <v>684</v>
      </c>
      <c r="J2833" s="448"/>
      <c r="K2833" s="459" t="s">
        <v>265</v>
      </c>
      <c r="L2833" s="448"/>
      <c r="M2833" s="528" t="str">
        <f t="shared" si="45"/>
        <v/>
      </c>
    </row>
    <row r="2834" spans="1:13">
      <c r="A2834" s="448" t="s">
        <v>647</v>
      </c>
      <c r="B2834" s="448" t="s">
        <v>648</v>
      </c>
      <c r="C2834" s="446" t="s">
        <v>3609</v>
      </c>
      <c r="D2834" s="448"/>
      <c r="E2834" s="983" t="s">
        <v>3614</v>
      </c>
      <c r="F2834" s="984"/>
      <c r="G2834" s="983" t="s">
        <v>642</v>
      </c>
      <c r="H2834" s="983" t="s">
        <v>3611</v>
      </c>
      <c r="I2834" s="983" t="s">
        <v>684</v>
      </c>
      <c r="J2834" s="448"/>
      <c r="K2834" s="459" t="s">
        <v>265</v>
      </c>
      <c r="L2834" s="448"/>
      <c r="M2834" s="528" t="str">
        <f t="shared" si="45"/>
        <v/>
      </c>
    </row>
    <row r="2835" spans="1:13">
      <c r="A2835" s="448" t="s">
        <v>647</v>
      </c>
      <c r="B2835" s="448" t="s">
        <v>648</v>
      </c>
      <c r="C2835" s="446" t="s">
        <v>3609</v>
      </c>
      <c r="D2835" s="448"/>
      <c r="E2835" s="983" t="s">
        <v>3615</v>
      </c>
      <c r="F2835" s="984"/>
      <c r="G2835" s="983" t="s">
        <v>642</v>
      </c>
      <c r="H2835" s="983" t="s">
        <v>3611</v>
      </c>
      <c r="I2835" s="983" t="s">
        <v>684</v>
      </c>
      <c r="J2835" s="448"/>
      <c r="K2835" s="459" t="s">
        <v>265</v>
      </c>
      <c r="L2835" s="448"/>
      <c r="M2835" s="528" t="str">
        <f t="shared" si="45"/>
        <v/>
      </c>
    </row>
    <row r="2836" spans="1:13">
      <c r="A2836" s="448" t="s">
        <v>647</v>
      </c>
      <c r="B2836" s="448" t="s">
        <v>648</v>
      </c>
      <c r="C2836" s="446" t="s">
        <v>3609</v>
      </c>
      <c r="D2836" s="448"/>
      <c r="E2836" s="983" t="s">
        <v>3616</v>
      </c>
      <c r="F2836" s="984"/>
      <c r="G2836" s="983" t="s">
        <v>642</v>
      </c>
      <c r="H2836" s="983" t="s">
        <v>3611</v>
      </c>
      <c r="I2836" s="983" t="s">
        <v>684</v>
      </c>
      <c r="J2836" s="448"/>
      <c r="K2836" s="459" t="s">
        <v>265</v>
      </c>
      <c r="L2836" s="448"/>
      <c r="M2836" s="528" t="str">
        <f t="shared" si="45"/>
        <v/>
      </c>
    </row>
    <row r="2837" spans="1:13">
      <c r="A2837" s="448" t="s">
        <v>647</v>
      </c>
      <c r="B2837" s="448" t="s">
        <v>648</v>
      </c>
      <c r="C2837" s="446" t="s">
        <v>3609</v>
      </c>
      <c r="D2837" s="448"/>
      <c r="E2837" s="983" t="s">
        <v>3617</v>
      </c>
      <c r="F2837" s="984"/>
      <c r="G2837" s="983" t="s">
        <v>642</v>
      </c>
      <c r="H2837" s="983" t="s">
        <v>3611</v>
      </c>
      <c r="I2837" s="983" t="s">
        <v>684</v>
      </c>
      <c r="J2837" s="448"/>
      <c r="K2837" s="459" t="s">
        <v>265</v>
      </c>
      <c r="L2837" s="448"/>
      <c r="M2837" s="528" t="str">
        <f t="shared" si="45"/>
        <v/>
      </c>
    </row>
    <row r="2838" spans="1:13">
      <c r="A2838" s="448" t="s">
        <v>647</v>
      </c>
      <c r="B2838" s="448" t="s">
        <v>648</v>
      </c>
      <c r="C2838" s="446" t="s">
        <v>3609</v>
      </c>
      <c r="D2838" s="448"/>
      <c r="E2838" s="983" t="s">
        <v>3618</v>
      </c>
      <c r="F2838" s="984"/>
      <c r="G2838" s="983" t="s">
        <v>642</v>
      </c>
      <c r="H2838" s="983" t="s">
        <v>3611</v>
      </c>
      <c r="I2838" s="983" t="s">
        <v>684</v>
      </c>
      <c r="J2838" s="448"/>
      <c r="K2838" s="459" t="s">
        <v>265</v>
      </c>
      <c r="L2838" s="448"/>
      <c r="M2838" s="528" t="str">
        <f t="shared" si="45"/>
        <v/>
      </c>
    </row>
    <row r="2839" spans="1:13">
      <c r="A2839" s="448" t="s">
        <v>647</v>
      </c>
      <c r="B2839" s="448" t="s">
        <v>648</v>
      </c>
      <c r="C2839" s="446" t="s">
        <v>3609</v>
      </c>
      <c r="D2839" s="448"/>
      <c r="E2839" s="983" t="s">
        <v>3619</v>
      </c>
      <c r="F2839" s="984"/>
      <c r="G2839" s="983" t="s">
        <v>642</v>
      </c>
      <c r="H2839" s="983" t="s">
        <v>3611</v>
      </c>
      <c r="I2839" s="983" t="s">
        <v>684</v>
      </c>
      <c r="J2839" s="448"/>
      <c r="K2839" s="459" t="s">
        <v>265</v>
      </c>
      <c r="L2839" s="448"/>
      <c r="M2839" s="528" t="str">
        <f t="shared" si="45"/>
        <v/>
      </c>
    </row>
    <row r="2840" spans="1:13">
      <c r="A2840" s="448" t="s">
        <v>647</v>
      </c>
      <c r="B2840" s="448" t="s">
        <v>648</v>
      </c>
      <c r="C2840" s="446" t="s">
        <v>3609</v>
      </c>
      <c r="D2840" s="448"/>
      <c r="E2840" s="983" t="s">
        <v>3620</v>
      </c>
      <c r="F2840" s="984"/>
      <c r="G2840" s="983" t="s">
        <v>642</v>
      </c>
      <c r="H2840" s="983" t="s">
        <v>3611</v>
      </c>
      <c r="I2840" s="983" t="s">
        <v>684</v>
      </c>
      <c r="J2840" s="448"/>
      <c r="K2840" s="459" t="s">
        <v>265</v>
      </c>
      <c r="L2840" s="448"/>
      <c r="M2840" s="528" t="str">
        <f t="shared" si="45"/>
        <v/>
      </c>
    </row>
    <row r="2841" spans="1:13">
      <c r="A2841" s="448" t="s">
        <v>647</v>
      </c>
      <c r="B2841" s="448" t="s">
        <v>648</v>
      </c>
      <c r="C2841" s="446" t="s">
        <v>3609</v>
      </c>
      <c r="D2841" s="448"/>
      <c r="E2841" s="983" t="s">
        <v>3621</v>
      </c>
      <c r="F2841" s="984"/>
      <c r="G2841" s="983" t="s">
        <v>642</v>
      </c>
      <c r="H2841" s="983" t="s">
        <v>3611</v>
      </c>
      <c r="I2841" s="983" t="s">
        <v>684</v>
      </c>
      <c r="J2841" s="448"/>
      <c r="K2841" s="459" t="s">
        <v>265</v>
      </c>
      <c r="L2841" s="448"/>
      <c r="M2841" s="528" t="str">
        <f t="shared" si="45"/>
        <v/>
      </c>
    </row>
    <row r="2842" spans="1:13">
      <c r="A2842" s="448" t="s">
        <v>647</v>
      </c>
      <c r="B2842" s="448" t="s">
        <v>648</v>
      </c>
      <c r="C2842" s="446" t="s">
        <v>3609</v>
      </c>
      <c r="D2842" s="448"/>
      <c r="E2842" s="983" t="s">
        <v>3622</v>
      </c>
      <c r="F2842" s="984"/>
      <c r="G2842" s="983" t="s">
        <v>642</v>
      </c>
      <c r="H2842" s="983" t="s">
        <v>3611</v>
      </c>
      <c r="I2842" s="983" t="s">
        <v>684</v>
      </c>
      <c r="J2842" s="448"/>
      <c r="K2842" s="459" t="s">
        <v>265</v>
      </c>
      <c r="L2842" s="448"/>
      <c r="M2842" s="528" t="str">
        <f t="shared" si="45"/>
        <v/>
      </c>
    </row>
    <row r="2843" spans="1:13">
      <c r="A2843" s="448" t="s">
        <v>647</v>
      </c>
      <c r="B2843" s="448" t="s">
        <v>648</v>
      </c>
      <c r="C2843" s="446" t="s">
        <v>3609</v>
      </c>
      <c r="D2843" s="448"/>
      <c r="E2843" s="983" t="s">
        <v>3623</v>
      </c>
      <c r="F2843" s="984"/>
      <c r="G2843" s="983" t="s">
        <v>642</v>
      </c>
      <c r="H2843" s="983" t="s">
        <v>3611</v>
      </c>
      <c r="I2843" s="983" t="s">
        <v>684</v>
      </c>
      <c r="J2843" s="448"/>
      <c r="K2843" s="459" t="s">
        <v>265</v>
      </c>
      <c r="L2843" s="448"/>
      <c r="M2843" s="528" t="str">
        <f t="shared" si="45"/>
        <v/>
      </c>
    </row>
    <row r="2844" spans="1:13">
      <c r="A2844" s="501" t="s">
        <v>647</v>
      </c>
      <c r="B2844" s="448" t="s">
        <v>648</v>
      </c>
      <c r="C2844" s="446" t="s">
        <v>3609</v>
      </c>
      <c r="D2844" s="448"/>
      <c r="E2844" s="983" t="s">
        <v>3624</v>
      </c>
      <c r="F2844" s="984"/>
      <c r="G2844" s="983" t="s">
        <v>642</v>
      </c>
      <c r="H2844" s="983" t="s">
        <v>3611</v>
      </c>
      <c r="I2844" s="983" t="s">
        <v>684</v>
      </c>
      <c r="J2844" s="984"/>
      <c r="K2844" s="459" t="s">
        <v>265</v>
      </c>
      <c r="L2844" s="501"/>
      <c r="M2844" s="528" t="str">
        <f t="shared" si="45"/>
        <v/>
      </c>
    </row>
    <row r="2845" spans="1:13">
      <c r="A2845" s="982" t="s">
        <v>637</v>
      </c>
      <c r="B2845" s="985" t="s">
        <v>638</v>
      </c>
      <c r="C2845" s="460" t="s">
        <v>429</v>
      </c>
      <c r="D2845" s="460" t="s">
        <v>2182</v>
      </c>
      <c r="E2845" s="453" t="s">
        <v>3625</v>
      </c>
      <c r="F2845" s="460" t="s">
        <v>3626</v>
      </c>
      <c r="G2845" s="453" t="s">
        <v>642</v>
      </c>
      <c r="H2845" s="453" t="s">
        <v>3627</v>
      </c>
      <c r="I2845" s="453" t="s">
        <v>684</v>
      </c>
      <c r="J2845" s="460" t="s">
        <v>645</v>
      </c>
      <c r="K2845" s="460" t="s">
        <v>265</v>
      </c>
      <c r="L2845" s="446" t="s">
        <v>646</v>
      </c>
      <c r="M2845" s="528" t="str">
        <f t="shared" si="45"/>
        <v/>
      </c>
    </row>
    <row r="2846" spans="1:13">
      <c r="A2846" s="448" t="s">
        <v>647</v>
      </c>
      <c r="B2846" s="448" t="s">
        <v>648</v>
      </c>
      <c r="C2846" s="446" t="s">
        <v>429</v>
      </c>
      <c r="D2846" s="448"/>
      <c r="E2846" s="983" t="s">
        <v>3629</v>
      </c>
      <c r="F2846" s="984"/>
      <c r="G2846" s="983" t="s">
        <v>642</v>
      </c>
      <c r="H2846" s="983" t="s">
        <v>3627</v>
      </c>
      <c r="I2846" s="983" t="s">
        <v>684</v>
      </c>
      <c r="J2846" s="448"/>
      <c r="K2846" s="459" t="s">
        <v>265</v>
      </c>
      <c r="L2846" s="448"/>
      <c r="M2846" s="528" t="str">
        <f t="shared" si="45"/>
        <v/>
      </c>
    </row>
    <row r="2847" spans="1:13">
      <c r="A2847" s="448" t="s">
        <v>647</v>
      </c>
      <c r="B2847" s="448" t="s">
        <v>648</v>
      </c>
      <c r="C2847" s="446" t="s">
        <v>429</v>
      </c>
      <c r="D2847" s="448"/>
      <c r="E2847" s="983" t="s">
        <v>3630</v>
      </c>
      <c r="F2847" s="984"/>
      <c r="G2847" s="983" t="s">
        <v>642</v>
      </c>
      <c r="H2847" s="983" t="s">
        <v>3627</v>
      </c>
      <c r="I2847" s="983" t="s">
        <v>684</v>
      </c>
      <c r="J2847" s="448"/>
      <c r="K2847" s="459" t="s">
        <v>265</v>
      </c>
      <c r="L2847" s="448"/>
      <c r="M2847" s="528" t="str">
        <f t="shared" si="45"/>
        <v/>
      </c>
    </row>
    <row r="2848" spans="1:13">
      <c r="A2848" s="448" t="s">
        <v>647</v>
      </c>
      <c r="B2848" s="448" t="s">
        <v>648</v>
      </c>
      <c r="C2848" s="446" t="s">
        <v>429</v>
      </c>
      <c r="D2848" s="448"/>
      <c r="E2848" s="983" t="s">
        <v>3631</v>
      </c>
      <c r="F2848" s="984"/>
      <c r="G2848" s="983" t="s">
        <v>642</v>
      </c>
      <c r="H2848" s="983" t="s">
        <v>3627</v>
      </c>
      <c r="I2848" s="983" t="s">
        <v>684</v>
      </c>
      <c r="J2848" s="448"/>
      <c r="K2848" s="459" t="s">
        <v>265</v>
      </c>
      <c r="L2848" s="448"/>
      <c r="M2848" s="528" t="str">
        <f t="shared" si="45"/>
        <v/>
      </c>
    </row>
    <row r="2849" spans="1:13">
      <c r="A2849" s="448" t="s">
        <v>647</v>
      </c>
      <c r="B2849" s="448" t="s">
        <v>648</v>
      </c>
      <c r="C2849" s="446" t="s">
        <v>429</v>
      </c>
      <c r="D2849" s="448"/>
      <c r="E2849" s="983" t="s">
        <v>3632</v>
      </c>
      <c r="F2849" s="984"/>
      <c r="G2849" s="983" t="s">
        <v>642</v>
      </c>
      <c r="H2849" s="983" t="s">
        <v>3627</v>
      </c>
      <c r="I2849" s="983" t="s">
        <v>684</v>
      </c>
      <c r="J2849" s="448"/>
      <c r="K2849" s="459" t="s">
        <v>265</v>
      </c>
      <c r="L2849" s="448"/>
      <c r="M2849" s="528" t="str">
        <f t="shared" si="45"/>
        <v/>
      </c>
    </row>
    <row r="2850" spans="1:13">
      <c r="A2850" s="448" t="s">
        <v>647</v>
      </c>
      <c r="B2850" s="448" t="s">
        <v>648</v>
      </c>
      <c r="C2850" s="446" t="s">
        <v>429</v>
      </c>
      <c r="D2850" s="448"/>
      <c r="E2850" s="983" t="s">
        <v>3633</v>
      </c>
      <c r="F2850" s="984"/>
      <c r="G2850" s="983" t="s">
        <v>642</v>
      </c>
      <c r="H2850" s="983" t="s">
        <v>3627</v>
      </c>
      <c r="I2850" s="983" t="s">
        <v>684</v>
      </c>
      <c r="J2850" s="448"/>
      <c r="K2850" s="459" t="s">
        <v>265</v>
      </c>
      <c r="L2850" s="448"/>
      <c r="M2850" s="528" t="str">
        <f t="shared" si="45"/>
        <v/>
      </c>
    </row>
    <row r="2851" spans="1:13">
      <c r="A2851" s="448" t="s">
        <v>647</v>
      </c>
      <c r="B2851" s="448" t="s">
        <v>648</v>
      </c>
      <c r="C2851" s="446" t="s">
        <v>429</v>
      </c>
      <c r="D2851" s="448"/>
      <c r="E2851" s="983" t="s">
        <v>3634</v>
      </c>
      <c r="F2851" s="984"/>
      <c r="G2851" s="983" t="s">
        <v>642</v>
      </c>
      <c r="H2851" s="983" t="s">
        <v>3627</v>
      </c>
      <c r="I2851" s="983" t="s">
        <v>684</v>
      </c>
      <c r="J2851" s="448"/>
      <c r="K2851" s="459" t="s">
        <v>265</v>
      </c>
      <c r="L2851" s="448"/>
      <c r="M2851" s="528" t="str">
        <f t="shared" si="45"/>
        <v/>
      </c>
    </row>
    <row r="2852" spans="1:13">
      <c r="A2852" s="448" t="s">
        <v>647</v>
      </c>
      <c r="B2852" s="448" t="s">
        <v>648</v>
      </c>
      <c r="C2852" s="446" t="s">
        <v>429</v>
      </c>
      <c r="D2852" s="448"/>
      <c r="E2852" s="983" t="s">
        <v>3635</v>
      </c>
      <c r="F2852" s="984"/>
      <c r="G2852" s="983" t="s">
        <v>642</v>
      </c>
      <c r="H2852" s="983" t="s">
        <v>3627</v>
      </c>
      <c r="I2852" s="983" t="s">
        <v>684</v>
      </c>
      <c r="J2852" s="448"/>
      <c r="K2852" s="459" t="s">
        <v>265</v>
      </c>
      <c r="L2852" s="448"/>
      <c r="M2852" s="528" t="str">
        <f t="shared" si="45"/>
        <v/>
      </c>
    </row>
    <row r="2853" spans="1:13">
      <c r="A2853" s="448" t="s">
        <v>647</v>
      </c>
      <c r="B2853" s="448" t="s">
        <v>648</v>
      </c>
      <c r="C2853" s="446" t="s">
        <v>429</v>
      </c>
      <c r="D2853" s="448"/>
      <c r="E2853" s="983" t="s">
        <v>3636</v>
      </c>
      <c r="F2853" s="984"/>
      <c r="G2853" s="983" t="s">
        <v>642</v>
      </c>
      <c r="H2853" s="983" t="s">
        <v>3627</v>
      </c>
      <c r="I2853" s="983" t="s">
        <v>684</v>
      </c>
      <c r="J2853" s="448"/>
      <c r="K2853" s="459" t="s">
        <v>265</v>
      </c>
      <c r="L2853" s="448"/>
      <c r="M2853" s="528" t="str">
        <f t="shared" si="45"/>
        <v/>
      </c>
    </row>
    <row r="2854" spans="1:13">
      <c r="A2854" s="448" t="s">
        <v>647</v>
      </c>
      <c r="B2854" s="448" t="s">
        <v>648</v>
      </c>
      <c r="C2854" s="446" t="s">
        <v>429</v>
      </c>
      <c r="D2854" s="448"/>
      <c r="E2854" s="983" t="s">
        <v>3637</v>
      </c>
      <c r="F2854" s="984"/>
      <c r="G2854" s="983" t="s">
        <v>642</v>
      </c>
      <c r="H2854" s="983" t="s">
        <v>3627</v>
      </c>
      <c r="I2854" s="983" t="s">
        <v>684</v>
      </c>
      <c r="J2854" s="448"/>
      <c r="K2854" s="459" t="s">
        <v>265</v>
      </c>
      <c r="L2854" s="448"/>
      <c r="M2854" s="528" t="str">
        <f t="shared" si="45"/>
        <v/>
      </c>
    </row>
    <row r="2855" spans="1:13">
      <c r="A2855" s="448" t="s">
        <v>647</v>
      </c>
      <c r="B2855" s="448" t="s">
        <v>648</v>
      </c>
      <c r="C2855" s="446" t="s">
        <v>429</v>
      </c>
      <c r="D2855" s="448"/>
      <c r="E2855" s="983" t="s">
        <v>3638</v>
      </c>
      <c r="F2855" s="984"/>
      <c r="G2855" s="983" t="s">
        <v>642</v>
      </c>
      <c r="H2855" s="983" t="s">
        <v>3627</v>
      </c>
      <c r="I2855" s="983" t="s">
        <v>684</v>
      </c>
      <c r="J2855" s="448"/>
      <c r="K2855" s="459" t="s">
        <v>265</v>
      </c>
      <c r="L2855" s="448"/>
      <c r="M2855" s="528" t="str">
        <f t="shared" si="45"/>
        <v/>
      </c>
    </row>
    <row r="2856" spans="1:13">
      <c r="A2856" s="448" t="s">
        <v>647</v>
      </c>
      <c r="B2856" s="448" t="s">
        <v>648</v>
      </c>
      <c r="C2856" s="446" t="s">
        <v>429</v>
      </c>
      <c r="D2856" s="448"/>
      <c r="E2856" s="983" t="s">
        <v>3639</v>
      </c>
      <c r="F2856" s="984"/>
      <c r="G2856" s="983" t="s">
        <v>642</v>
      </c>
      <c r="H2856" s="983" t="s">
        <v>3627</v>
      </c>
      <c r="I2856" s="983" t="s">
        <v>684</v>
      </c>
      <c r="J2856" s="448"/>
      <c r="K2856" s="459" t="s">
        <v>265</v>
      </c>
      <c r="L2856" s="448"/>
      <c r="M2856" s="528" t="str">
        <f t="shared" si="45"/>
        <v/>
      </c>
    </row>
    <row r="2857" spans="1:13">
      <c r="A2857" s="448" t="s">
        <v>647</v>
      </c>
      <c r="B2857" s="448" t="s">
        <v>648</v>
      </c>
      <c r="C2857" s="446" t="s">
        <v>429</v>
      </c>
      <c r="D2857" s="448"/>
      <c r="E2857" s="983" t="s">
        <v>3640</v>
      </c>
      <c r="F2857" s="984"/>
      <c r="G2857" s="983" t="s">
        <v>642</v>
      </c>
      <c r="H2857" s="983" t="s">
        <v>3627</v>
      </c>
      <c r="I2857" s="983" t="s">
        <v>684</v>
      </c>
      <c r="J2857" s="984"/>
      <c r="K2857" s="459" t="s">
        <v>265</v>
      </c>
      <c r="L2857" s="448"/>
      <c r="M2857" s="528" t="str">
        <f t="shared" si="45"/>
        <v/>
      </c>
    </row>
    <row r="2858" spans="1:13">
      <c r="A2858" s="985" t="s">
        <v>637</v>
      </c>
      <c r="B2858" s="985" t="s">
        <v>638</v>
      </c>
      <c r="C2858" s="460" t="s">
        <v>427</v>
      </c>
      <c r="D2858" s="460" t="s">
        <v>2278</v>
      </c>
      <c r="E2858" s="453" t="s">
        <v>3641</v>
      </c>
      <c r="F2858" s="460" t="s">
        <v>427</v>
      </c>
      <c r="G2858" s="453" t="s">
        <v>642</v>
      </c>
      <c r="H2858" s="453" t="s">
        <v>3642</v>
      </c>
      <c r="I2858" s="453" t="s">
        <v>684</v>
      </c>
      <c r="J2858" s="460" t="s">
        <v>645</v>
      </c>
      <c r="K2858" s="460" t="s">
        <v>265</v>
      </c>
      <c r="L2858" s="460" t="s">
        <v>646</v>
      </c>
      <c r="M2858" s="528" t="str">
        <f t="shared" si="45"/>
        <v/>
      </c>
    </row>
    <row r="2859" spans="1:13">
      <c r="A2859" s="448" t="s">
        <v>647</v>
      </c>
      <c r="B2859" s="448" t="s">
        <v>648</v>
      </c>
      <c r="C2859" s="446" t="s">
        <v>427</v>
      </c>
      <c r="D2859" s="448"/>
      <c r="E2859" s="983" t="s">
        <v>3644</v>
      </c>
      <c r="F2859" s="984"/>
      <c r="G2859" s="983" t="s">
        <v>642</v>
      </c>
      <c r="H2859" s="983" t="s">
        <v>3642</v>
      </c>
      <c r="I2859" s="983" t="s">
        <v>684</v>
      </c>
      <c r="J2859" s="448"/>
      <c r="K2859" s="459" t="s">
        <v>265</v>
      </c>
      <c r="L2859" s="448"/>
      <c r="M2859" s="528" t="str">
        <f t="shared" si="45"/>
        <v/>
      </c>
    </row>
    <row r="2860" spans="1:13">
      <c r="A2860" s="448" t="s">
        <v>647</v>
      </c>
      <c r="B2860" s="448" t="s">
        <v>648</v>
      </c>
      <c r="C2860" s="446" t="s">
        <v>427</v>
      </c>
      <c r="D2860" s="448"/>
      <c r="E2860" s="983" t="s">
        <v>3645</v>
      </c>
      <c r="F2860" s="984"/>
      <c r="G2860" s="983" t="s">
        <v>642</v>
      </c>
      <c r="H2860" s="983" t="s">
        <v>3642</v>
      </c>
      <c r="I2860" s="983" t="s">
        <v>684</v>
      </c>
      <c r="J2860" s="448"/>
      <c r="K2860" s="459" t="s">
        <v>265</v>
      </c>
      <c r="L2860" s="448"/>
      <c r="M2860" s="528" t="str">
        <f t="shared" si="45"/>
        <v/>
      </c>
    </row>
    <row r="2861" spans="1:13">
      <c r="A2861" s="448" t="s">
        <v>647</v>
      </c>
      <c r="B2861" s="448" t="s">
        <v>648</v>
      </c>
      <c r="C2861" s="446" t="s">
        <v>427</v>
      </c>
      <c r="D2861" s="448"/>
      <c r="E2861" s="983" t="s">
        <v>3646</v>
      </c>
      <c r="F2861" s="984"/>
      <c r="G2861" s="983" t="s">
        <v>642</v>
      </c>
      <c r="H2861" s="983" t="s">
        <v>3642</v>
      </c>
      <c r="I2861" s="983" t="s">
        <v>684</v>
      </c>
      <c r="J2861" s="448"/>
      <c r="K2861" s="459" t="s">
        <v>265</v>
      </c>
      <c r="L2861" s="448"/>
      <c r="M2861" s="528" t="str">
        <f t="shared" si="45"/>
        <v/>
      </c>
    </row>
    <row r="2862" spans="1:13">
      <c r="A2862" s="448" t="s">
        <v>647</v>
      </c>
      <c r="B2862" s="448" t="s">
        <v>648</v>
      </c>
      <c r="C2862" s="446" t="s">
        <v>427</v>
      </c>
      <c r="D2862" s="448"/>
      <c r="E2862" s="983" t="s">
        <v>3647</v>
      </c>
      <c r="F2862" s="984"/>
      <c r="G2862" s="983" t="s">
        <v>642</v>
      </c>
      <c r="H2862" s="983" t="s">
        <v>3642</v>
      </c>
      <c r="I2862" s="983" t="s">
        <v>684</v>
      </c>
      <c r="J2862" s="448"/>
      <c r="K2862" s="459" t="s">
        <v>265</v>
      </c>
      <c r="L2862" s="448"/>
      <c r="M2862" s="528" t="str">
        <f t="shared" si="45"/>
        <v/>
      </c>
    </row>
    <row r="2863" spans="1:13">
      <c r="A2863" s="448" t="s">
        <v>647</v>
      </c>
      <c r="B2863" s="448" t="s">
        <v>648</v>
      </c>
      <c r="C2863" s="446" t="s">
        <v>427</v>
      </c>
      <c r="D2863" s="448"/>
      <c r="E2863" s="983" t="s">
        <v>3648</v>
      </c>
      <c r="F2863" s="984"/>
      <c r="G2863" s="983" t="s">
        <v>642</v>
      </c>
      <c r="H2863" s="983" t="s">
        <v>3642</v>
      </c>
      <c r="I2863" s="983" t="s">
        <v>684</v>
      </c>
      <c r="J2863" s="448"/>
      <c r="K2863" s="459" t="s">
        <v>265</v>
      </c>
      <c r="L2863" s="448"/>
      <c r="M2863" s="528" t="str">
        <f t="shared" si="45"/>
        <v/>
      </c>
    </row>
    <row r="2864" spans="1:13">
      <c r="A2864" s="448" t="s">
        <v>647</v>
      </c>
      <c r="B2864" s="448" t="s">
        <v>648</v>
      </c>
      <c r="C2864" s="446" t="s">
        <v>427</v>
      </c>
      <c r="D2864" s="448"/>
      <c r="E2864" s="983" t="s">
        <v>3649</v>
      </c>
      <c r="F2864" s="984"/>
      <c r="G2864" s="983" t="s">
        <v>642</v>
      </c>
      <c r="H2864" s="983" t="s">
        <v>3642</v>
      </c>
      <c r="I2864" s="983" t="s">
        <v>684</v>
      </c>
      <c r="J2864" s="448"/>
      <c r="K2864" s="459" t="s">
        <v>265</v>
      </c>
      <c r="L2864" s="448"/>
      <c r="M2864" s="528" t="str">
        <f t="shared" si="45"/>
        <v/>
      </c>
    </row>
    <row r="2865" spans="1:13">
      <c r="A2865" s="448" t="s">
        <v>647</v>
      </c>
      <c r="B2865" s="448" t="s">
        <v>648</v>
      </c>
      <c r="C2865" s="446" t="s">
        <v>427</v>
      </c>
      <c r="D2865" s="448"/>
      <c r="E2865" s="983" t="s">
        <v>3650</v>
      </c>
      <c r="F2865" s="984"/>
      <c r="G2865" s="983" t="s">
        <v>642</v>
      </c>
      <c r="H2865" s="983" t="s">
        <v>3642</v>
      </c>
      <c r="I2865" s="983" t="s">
        <v>684</v>
      </c>
      <c r="J2865" s="448"/>
      <c r="K2865" s="459" t="s">
        <v>265</v>
      </c>
      <c r="L2865" s="448"/>
      <c r="M2865" s="528" t="str">
        <f t="shared" si="45"/>
        <v/>
      </c>
    </row>
    <row r="2866" spans="1:13">
      <c r="A2866" s="448" t="s">
        <v>647</v>
      </c>
      <c r="B2866" s="448" t="s">
        <v>648</v>
      </c>
      <c r="C2866" s="446" t="s">
        <v>427</v>
      </c>
      <c r="D2866" s="448"/>
      <c r="E2866" s="983" t="s">
        <v>3651</v>
      </c>
      <c r="F2866" s="984"/>
      <c r="G2866" s="983" t="s">
        <v>642</v>
      </c>
      <c r="H2866" s="983" t="s">
        <v>3642</v>
      </c>
      <c r="I2866" s="983" t="s">
        <v>684</v>
      </c>
      <c r="J2866" s="448"/>
      <c r="K2866" s="459" t="s">
        <v>265</v>
      </c>
      <c r="L2866" s="448"/>
      <c r="M2866" s="528" t="str">
        <f t="shared" si="45"/>
        <v/>
      </c>
    </row>
    <row r="2867" spans="1:13">
      <c r="A2867" s="448" t="s">
        <v>647</v>
      </c>
      <c r="B2867" s="448" t="s">
        <v>648</v>
      </c>
      <c r="C2867" s="446" t="s">
        <v>427</v>
      </c>
      <c r="D2867" s="448"/>
      <c r="E2867" s="983" t="s">
        <v>3652</v>
      </c>
      <c r="F2867" s="984"/>
      <c r="G2867" s="983" t="s">
        <v>642</v>
      </c>
      <c r="H2867" s="983" t="s">
        <v>3642</v>
      </c>
      <c r="I2867" s="983" t="s">
        <v>684</v>
      </c>
      <c r="J2867" s="448"/>
      <c r="K2867" s="459" t="s">
        <v>265</v>
      </c>
      <c r="L2867" s="448"/>
      <c r="M2867" s="528" t="str">
        <f t="shared" si="45"/>
        <v/>
      </c>
    </row>
    <row r="2868" spans="1:13">
      <c r="A2868" s="448" t="s">
        <v>647</v>
      </c>
      <c r="B2868" s="448" t="s">
        <v>648</v>
      </c>
      <c r="C2868" s="446" t="s">
        <v>427</v>
      </c>
      <c r="D2868" s="448"/>
      <c r="E2868" s="983" t="s">
        <v>3653</v>
      </c>
      <c r="F2868" s="984"/>
      <c r="G2868" s="983" t="s">
        <v>642</v>
      </c>
      <c r="H2868" s="983" t="s">
        <v>3642</v>
      </c>
      <c r="I2868" s="983" t="s">
        <v>684</v>
      </c>
      <c r="J2868" s="448"/>
      <c r="K2868" s="459" t="s">
        <v>265</v>
      </c>
      <c r="L2868" s="448"/>
      <c r="M2868" s="528" t="str">
        <f t="shared" si="45"/>
        <v/>
      </c>
    </row>
    <row r="2869" spans="1:13">
      <c r="A2869" s="448" t="s">
        <v>647</v>
      </c>
      <c r="B2869" s="448" t="s">
        <v>648</v>
      </c>
      <c r="C2869" s="446" t="s">
        <v>427</v>
      </c>
      <c r="D2869" s="448"/>
      <c r="E2869" s="983" t="s">
        <v>3654</v>
      </c>
      <c r="F2869" s="984"/>
      <c r="G2869" s="983" t="s">
        <v>642</v>
      </c>
      <c r="H2869" s="983" t="s">
        <v>3642</v>
      </c>
      <c r="I2869" s="983" t="s">
        <v>684</v>
      </c>
      <c r="J2869" s="448"/>
      <c r="K2869" s="459" t="s">
        <v>265</v>
      </c>
      <c r="L2869" s="448"/>
      <c r="M2869" s="528" t="str">
        <f t="shared" si="45"/>
        <v/>
      </c>
    </row>
    <row r="2870" spans="1:13">
      <c r="A2870" s="448" t="s">
        <v>647</v>
      </c>
      <c r="B2870" s="448" t="s">
        <v>648</v>
      </c>
      <c r="C2870" s="446" t="s">
        <v>427</v>
      </c>
      <c r="D2870" s="448"/>
      <c r="E2870" s="983" t="s">
        <v>3655</v>
      </c>
      <c r="F2870" s="984"/>
      <c r="G2870" s="983" t="s">
        <v>642</v>
      </c>
      <c r="H2870" s="983" t="s">
        <v>3642</v>
      </c>
      <c r="I2870" s="983" t="s">
        <v>684</v>
      </c>
      <c r="J2870" s="984"/>
      <c r="K2870" s="459" t="s">
        <v>265</v>
      </c>
      <c r="L2870" s="448"/>
      <c r="M2870" s="528" t="str">
        <f t="shared" si="45"/>
        <v/>
      </c>
    </row>
    <row r="2871" spans="1:13">
      <c r="A2871" s="985" t="s">
        <v>637</v>
      </c>
      <c r="B2871" s="985" t="s">
        <v>638</v>
      </c>
      <c r="C2871" s="460" t="s">
        <v>426</v>
      </c>
      <c r="D2871" s="460" t="s">
        <v>2374</v>
      </c>
      <c r="E2871" s="453" t="s">
        <v>3656</v>
      </c>
      <c r="F2871" s="460" t="s">
        <v>426</v>
      </c>
      <c r="G2871" s="453" t="s">
        <v>642</v>
      </c>
      <c r="H2871" s="453" t="s">
        <v>3657</v>
      </c>
      <c r="I2871" s="453" t="s">
        <v>684</v>
      </c>
      <c r="J2871" s="460" t="s">
        <v>645</v>
      </c>
      <c r="K2871" s="460" t="s">
        <v>265</v>
      </c>
      <c r="L2871" s="460" t="s">
        <v>646</v>
      </c>
      <c r="M2871" s="528" t="str">
        <f t="shared" si="45"/>
        <v/>
      </c>
    </row>
    <row r="2872" spans="1:13">
      <c r="A2872" s="448" t="s">
        <v>647</v>
      </c>
      <c r="B2872" s="448" t="s">
        <v>648</v>
      </c>
      <c r="C2872" s="446" t="s">
        <v>426</v>
      </c>
      <c r="D2872" s="448"/>
      <c r="E2872" s="983" t="s">
        <v>3659</v>
      </c>
      <c r="F2872" s="984"/>
      <c r="G2872" s="983" t="s">
        <v>642</v>
      </c>
      <c r="H2872" s="983" t="s">
        <v>3657</v>
      </c>
      <c r="I2872" s="983" t="s">
        <v>684</v>
      </c>
      <c r="J2872" s="448"/>
      <c r="K2872" s="459" t="s">
        <v>265</v>
      </c>
      <c r="L2872" s="448"/>
      <c r="M2872" s="528" t="str">
        <f t="shared" si="45"/>
        <v/>
      </c>
    </row>
    <row r="2873" spans="1:13">
      <c r="A2873" s="448" t="s">
        <v>647</v>
      </c>
      <c r="B2873" s="448" t="s">
        <v>648</v>
      </c>
      <c r="C2873" s="446" t="s">
        <v>426</v>
      </c>
      <c r="D2873" s="448"/>
      <c r="E2873" s="983" t="s">
        <v>3660</v>
      </c>
      <c r="F2873" s="984"/>
      <c r="G2873" s="983" t="s">
        <v>642</v>
      </c>
      <c r="H2873" s="983" t="s">
        <v>3657</v>
      </c>
      <c r="I2873" s="983" t="s">
        <v>684</v>
      </c>
      <c r="J2873" s="448"/>
      <c r="K2873" s="459" t="s">
        <v>265</v>
      </c>
      <c r="L2873" s="448"/>
      <c r="M2873" s="528" t="str">
        <f t="shared" si="45"/>
        <v/>
      </c>
    </row>
    <row r="2874" spans="1:13">
      <c r="A2874" s="448" t="s">
        <v>647</v>
      </c>
      <c r="B2874" s="448" t="s">
        <v>648</v>
      </c>
      <c r="C2874" s="446" t="s">
        <v>426</v>
      </c>
      <c r="D2874" s="448"/>
      <c r="E2874" s="983" t="s">
        <v>3661</v>
      </c>
      <c r="F2874" s="984"/>
      <c r="G2874" s="983" t="s">
        <v>642</v>
      </c>
      <c r="H2874" s="983" t="s">
        <v>3657</v>
      </c>
      <c r="I2874" s="983" t="s">
        <v>684</v>
      </c>
      <c r="J2874" s="448"/>
      <c r="K2874" s="459" t="s">
        <v>265</v>
      </c>
      <c r="L2874" s="448"/>
      <c r="M2874" s="528" t="str">
        <f t="shared" si="45"/>
        <v/>
      </c>
    </row>
    <row r="2875" spans="1:13">
      <c r="A2875" s="448" t="s">
        <v>647</v>
      </c>
      <c r="B2875" s="448" t="s">
        <v>648</v>
      </c>
      <c r="C2875" s="446" t="s">
        <v>426</v>
      </c>
      <c r="D2875" s="448"/>
      <c r="E2875" s="983" t="s">
        <v>3662</v>
      </c>
      <c r="F2875" s="984"/>
      <c r="G2875" s="983" t="s">
        <v>642</v>
      </c>
      <c r="H2875" s="983" t="s">
        <v>3657</v>
      </c>
      <c r="I2875" s="983" t="s">
        <v>684</v>
      </c>
      <c r="J2875" s="448"/>
      <c r="K2875" s="459" t="s">
        <v>265</v>
      </c>
      <c r="L2875" s="448"/>
      <c r="M2875" s="528" t="str">
        <f t="shared" si="45"/>
        <v/>
      </c>
    </row>
    <row r="2876" spans="1:13">
      <c r="A2876" s="448" t="s">
        <v>647</v>
      </c>
      <c r="B2876" s="448" t="s">
        <v>648</v>
      </c>
      <c r="C2876" s="446" t="s">
        <v>426</v>
      </c>
      <c r="D2876" s="448"/>
      <c r="E2876" s="983" t="s">
        <v>3663</v>
      </c>
      <c r="F2876" s="984"/>
      <c r="G2876" s="983" t="s">
        <v>642</v>
      </c>
      <c r="H2876" s="983" t="s">
        <v>3657</v>
      </c>
      <c r="I2876" s="983" t="s">
        <v>684</v>
      </c>
      <c r="J2876" s="448"/>
      <c r="K2876" s="459" t="s">
        <v>265</v>
      </c>
      <c r="L2876" s="448"/>
      <c r="M2876" s="528" t="str">
        <f t="shared" si="45"/>
        <v/>
      </c>
    </row>
    <row r="2877" spans="1:13">
      <c r="A2877" s="448" t="s">
        <v>647</v>
      </c>
      <c r="B2877" s="448" t="s">
        <v>648</v>
      </c>
      <c r="C2877" s="446" t="s">
        <v>426</v>
      </c>
      <c r="D2877" s="448"/>
      <c r="E2877" s="983" t="s">
        <v>3664</v>
      </c>
      <c r="F2877" s="984"/>
      <c r="G2877" s="983" t="s">
        <v>642</v>
      </c>
      <c r="H2877" s="983" t="s">
        <v>3657</v>
      </c>
      <c r="I2877" s="983" t="s">
        <v>684</v>
      </c>
      <c r="J2877" s="448"/>
      <c r="K2877" s="459" t="s">
        <v>265</v>
      </c>
      <c r="L2877" s="448"/>
      <c r="M2877" s="528" t="str">
        <f t="shared" si="45"/>
        <v/>
      </c>
    </row>
    <row r="2878" spans="1:13">
      <c r="A2878" s="448" t="s">
        <v>647</v>
      </c>
      <c r="B2878" s="448" t="s">
        <v>648</v>
      </c>
      <c r="C2878" s="446" t="s">
        <v>426</v>
      </c>
      <c r="D2878" s="448"/>
      <c r="E2878" s="983" t="s">
        <v>3665</v>
      </c>
      <c r="F2878" s="984"/>
      <c r="G2878" s="983" t="s">
        <v>642</v>
      </c>
      <c r="H2878" s="983" t="s">
        <v>3657</v>
      </c>
      <c r="I2878" s="983" t="s">
        <v>684</v>
      </c>
      <c r="J2878" s="448"/>
      <c r="K2878" s="459" t="s">
        <v>265</v>
      </c>
      <c r="L2878" s="448"/>
      <c r="M2878" s="528" t="str">
        <f t="shared" si="45"/>
        <v/>
      </c>
    </row>
    <row r="2879" spans="1:13">
      <c r="A2879" s="448" t="s">
        <v>647</v>
      </c>
      <c r="B2879" s="448" t="s">
        <v>648</v>
      </c>
      <c r="C2879" s="446" t="s">
        <v>426</v>
      </c>
      <c r="D2879" s="448"/>
      <c r="E2879" s="983" t="s">
        <v>3666</v>
      </c>
      <c r="F2879" s="984"/>
      <c r="G2879" s="983" t="s">
        <v>642</v>
      </c>
      <c r="H2879" s="983" t="s">
        <v>3657</v>
      </c>
      <c r="I2879" s="983" t="s">
        <v>684</v>
      </c>
      <c r="J2879" s="448"/>
      <c r="K2879" s="459" t="s">
        <v>265</v>
      </c>
      <c r="L2879" s="448"/>
      <c r="M2879" s="528" t="str">
        <f t="shared" si="45"/>
        <v/>
      </c>
    </row>
    <row r="2880" spans="1:13">
      <c r="A2880" s="448" t="s">
        <v>647</v>
      </c>
      <c r="B2880" s="448" t="s">
        <v>648</v>
      </c>
      <c r="C2880" s="446" t="s">
        <v>426</v>
      </c>
      <c r="D2880" s="448"/>
      <c r="E2880" s="983" t="s">
        <v>3667</v>
      </c>
      <c r="F2880" s="984"/>
      <c r="G2880" s="983" t="s">
        <v>642</v>
      </c>
      <c r="H2880" s="983" t="s">
        <v>3657</v>
      </c>
      <c r="I2880" s="983" t="s">
        <v>684</v>
      </c>
      <c r="J2880" s="448"/>
      <c r="K2880" s="459" t="s">
        <v>265</v>
      </c>
      <c r="L2880" s="448"/>
      <c r="M2880" s="528" t="str">
        <f t="shared" si="45"/>
        <v/>
      </c>
    </row>
    <row r="2881" spans="1:13">
      <c r="A2881" s="448" t="s">
        <v>647</v>
      </c>
      <c r="B2881" s="448" t="s">
        <v>648</v>
      </c>
      <c r="C2881" s="446" t="s">
        <v>426</v>
      </c>
      <c r="D2881" s="448"/>
      <c r="E2881" s="983" t="s">
        <v>3668</v>
      </c>
      <c r="F2881" s="984"/>
      <c r="G2881" s="983" t="s">
        <v>642</v>
      </c>
      <c r="H2881" s="983" t="s">
        <v>3657</v>
      </c>
      <c r="I2881" s="983" t="s">
        <v>684</v>
      </c>
      <c r="J2881" s="448"/>
      <c r="K2881" s="459" t="s">
        <v>265</v>
      </c>
      <c r="L2881" s="448"/>
      <c r="M2881" s="528" t="str">
        <f t="shared" si="45"/>
        <v/>
      </c>
    </row>
    <row r="2882" spans="1:13">
      <c r="A2882" s="448" t="s">
        <v>647</v>
      </c>
      <c r="B2882" s="448" t="s">
        <v>648</v>
      </c>
      <c r="C2882" s="446" t="s">
        <v>426</v>
      </c>
      <c r="D2882" s="448"/>
      <c r="E2882" s="983" t="s">
        <v>3669</v>
      </c>
      <c r="F2882" s="984"/>
      <c r="G2882" s="983" t="s">
        <v>642</v>
      </c>
      <c r="H2882" s="983" t="s">
        <v>3657</v>
      </c>
      <c r="I2882" s="983" t="s">
        <v>684</v>
      </c>
      <c r="J2882" s="448"/>
      <c r="K2882" s="459" t="s">
        <v>265</v>
      </c>
      <c r="L2882" s="448"/>
      <c r="M2882" s="528" t="str">
        <f t="shared" si="45"/>
        <v/>
      </c>
    </row>
    <row r="2883" spans="1:13">
      <c r="A2883" s="501" t="s">
        <v>647</v>
      </c>
      <c r="B2883" s="501" t="s">
        <v>648</v>
      </c>
      <c r="C2883" s="520" t="s">
        <v>426</v>
      </c>
      <c r="D2883" s="501"/>
      <c r="E2883" s="521" t="s">
        <v>3670</v>
      </c>
      <c r="F2883" s="451"/>
      <c r="G2883" s="521" t="s">
        <v>642</v>
      </c>
      <c r="H2883" s="521" t="s">
        <v>3657</v>
      </c>
      <c r="I2883" s="521" t="s">
        <v>684</v>
      </c>
      <c r="J2883" s="451"/>
      <c r="K2883" s="452" t="s">
        <v>265</v>
      </c>
      <c r="L2883" s="501"/>
      <c r="M2883" s="528" t="str">
        <f t="shared" si="45"/>
        <v/>
      </c>
    </row>
    <row r="2884" spans="1:13">
      <c r="A2884" s="982" t="s">
        <v>637</v>
      </c>
      <c r="B2884" s="982" t="s">
        <v>638</v>
      </c>
      <c r="C2884" s="446" t="s">
        <v>3671</v>
      </c>
      <c r="D2884" s="446" t="s">
        <v>2389</v>
      </c>
      <c r="E2884" s="983" t="s">
        <v>2390</v>
      </c>
      <c r="F2884" s="446" t="s">
        <v>3671</v>
      </c>
      <c r="G2884" s="983" t="s">
        <v>642</v>
      </c>
      <c r="H2884" s="983" t="s">
        <v>3672</v>
      </c>
      <c r="I2884" s="983" t="s">
        <v>684</v>
      </c>
      <c r="J2884" s="446" t="s">
        <v>645</v>
      </c>
      <c r="K2884" s="446" t="s">
        <v>265</v>
      </c>
      <c r="L2884" s="446" t="s">
        <v>646</v>
      </c>
      <c r="M2884" s="528" t="str">
        <f t="shared" si="45"/>
        <v/>
      </c>
    </row>
    <row r="2885" spans="1:13">
      <c r="A2885" s="448" t="s">
        <v>647</v>
      </c>
      <c r="B2885" s="448" t="s">
        <v>648</v>
      </c>
      <c r="C2885" s="446" t="s">
        <v>3671</v>
      </c>
      <c r="D2885" s="448"/>
      <c r="E2885" s="983" t="s">
        <v>2392</v>
      </c>
      <c r="F2885" s="984"/>
      <c r="G2885" s="983" t="s">
        <v>642</v>
      </c>
      <c r="H2885" s="983" t="s">
        <v>3672</v>
      </c>
      <c r="I2885" s="983" t="s">
        <v>684</v>
      </c>
      <c r="J2885" s="448"/>
      <c r="K2885" s="459" t="s">
        <v>265</v>
      </c>
      <c r="L2885" s="448"/>
      <c r="M2885" s="528" t="str">
        <f t="shared" si="45"/>
        <v/>
      </c>
    </row>
    <row r="2886" spans="1:13">
      <c r="A2886" s="448" t="s">
        <v>647</v>
      </c>
      <c r="B2886" s="448" t="s">
        <v>648</v>
      </c>
      <c r="C2886" s="446" t="s">
        <v>3671</v>
      </c>
      <c r="D2886" s="448"/>
      <c r="E2886" s="983" t="s">
        <v>2393</v>
      </c>
      <c r="F2886" s="984"/>
      <c r="G2886" s="983" t="s">
        <v>642</v>
      </c>
      <c r="H2886" s="983" t="s">
        <v>3672</v>
      </c>
      <c r="I2886" s="983" t="s">
        <v>684</v>
      </c>
      <c r="J2886" s="448"/>
      <c r="K2886" s="459" t="s">
        <v>265</v>
      </c>
      <c r="L2886" s="448"/>
      <c r="M2886" s="528" t="str">
        <f t="shared" si="45"/>
        <v/>
      </c>
    </row>
    <row r="2887" spans="1:13">
      <c r="A2887" s="448" t="s">
        <v>647</v>
      </c>
      <c r="B2887" s="448" t="s">
        <v>648</v>
      </c>
      <c r="C2887" s="446" t="s">
        <v>3671</v>
      </c>
      <c r="D2887" s="448"/>
      <c r="E2887" s="983" t="s">
        <v>2394</v>
      </c>
      <c r="F2887" s="984"/>
      <c r="G2887" s="983" t="s">
        <v>642</v>
      </c>
      <c r="H2887" s="983" t="s">
        <v>3672</v>
      </c>
      <c r="I2887" s="983" t="s">
        <v>684</v>
      </c>
      <c r="J2887" s="448"/>
      <c r="K2887" s="459" t="s">
        <v>265</v>
      </c>
      <c r="L2887" s="448"/>
      <c r="M2887" s="528" t="str">
        <f t="shared" si="45"/>
        <v/>
      </c>
    </row>
    <row r="2888" spans="1:13">
      <c r="A2888" s="448" t="s">
        <v>647</v>
      </c>
      <c r="B2888" s="448" t="s">
        <v>648</v>
      </c>
      <c r="C2888" s="446" t="s">
        <v>3671</v>
      </c>
      <c r="D2888" s="448"/>
      <c r="E2888" s="983" t="s">
        <v>2395</v>
      </c>
      <c r="F2888" s="984"/>
      <c r="G2888" s="983" t="s">
        <v>642</v>
      </c>
      <c r="H2888" s="983" t="s">
        <v>3672</v>
      </c>
      <c r="I2888" s="983" t="s">
        <v>684</v>
      </c>
      <c r="J2888" s="448"/>
      <c r="K2888" s="459" t="s">
        <v>265</v>
      </c>
      <c r="L2888" s="448"/>
      <c r="M2888" s="528" t="str">
        <f t="shared" si="45"/>
        <v/>
      </c>
    </row>
    <row r="2889" spans="1:13">
      <c r="A2889" s="448" t="s">
        <v>647</v>
      </c>
      <c r="B2889" s="448" t="s">
        <v>648</v>
      </c>
      <c r="C2889" s="446" t="s">
        <v>3671</v>
      </c>
      <c r="D2889" s="448"/>
      <c r="E2889" s="983" t="s">
        <v>2396</v>
      </c>
      <c r="F2889" s="984"/>
      <c r="G2889" s="983" t="s">
        <v>642</v>
      </c>
      <c r="H2889" s="983" t="s">
        <v>3672</v>
      </c>
      <c r="I2889" s="983" t="s">
        <v>684</v>
      </c>
      <c r="J2889" s="448"/>
      <c r="K2889" s="459" t="s">
        <v>265</v>
      </c>
      <c r="L2889" s="448"/>
      <c r="M2889" s="528" t="str">
        <f t="shared" si="45"/>
        <v/>
      </c>
    </row>
    <row r="2890" spans="1:13">
      <c r="A2890" s="448" t="s">
        <v>647</v>
      </c>
      <c r="B2890" s="448" t="s">
        <v>648</v>
      </c>
      <c r="C2890" s="446" t="s">
        <v>3671</v>
      </c>
      <c r="D2890" s="448"/>
      <c r="E2890" s="983" t="s">
        <v>2397</v>
      </c>
      <c r="F2890" s="984"/>
      <c r="G2890" s="983" t="s">
        <v>642</v>
      </c>
      <c r="H2890" s="983" t="s">
        <v>3672</v>
      </c>
      <c r="I2890" s="983" t="s">
        <v>684</v>
      </c>
      <c r="J2890" s="448"/>
      <c r="K2890" s="459" t="s">
        <v>265</v>
      </c>
      <c r="L2890" s="448"/>
      <c r="M2890" s="528" t="str">
        <f t="shared" si="45"/>
        <v/>
      </c>
    </row>
    <row r="2891" spans="1:13">
      <c r="A2891" s="448" t="s">
        <v>647</v>
      </c>
      <c r="B2891" s="448" t="s">
        <v>648</v>
      </c>
      <c r="C2891" s="446" t="s">
        <v>3671</v>
      </c>
      <c r="D2891" s="448"/>
      <c r="E2891" s="983" t="s">
        <v>2398</v>
      </c>
      <c r="F2891" s="984"/>
      <c r="G2891" s="983" t="s">
        <v>642</v>
      </c>
      <c r="H2891" s="983" t="s">
        <v>3672</v>
      </c>
      <c r="I2891" s="983" t="s">
        <v>684</v>
      </c>
      <c r="J2891" s="448"/>
      <c r="K2891" s="459" t="s">
        <v>265</v>
      </c>
      <c r="L2891" s="448"/>
      <c r="M2891" s="528" t="str">
        <f t="shared" si="45"/>
        <v/>
      </c>
    </row>
    <row r="2892" spans="1:13">
      <c r="A2892" s="448" t="s">
        <v>647</v>
      </c>
      <c r="B2892" s="448" t="s">
        <v>648</v>
      </c>
      <c r="C2892" s="446" t="s">
        <v>3671</v>
      </c>
      <c r="D2892" s="448"/>
      <c r="E2892" s="983" t="s">
        <v>2399</v>
      </c>
      <c r="F2892" s="984"/>
      <c r="G2892" s="983" t="s">
        <v>642</v>
      </c>
      <c r="H2892" s="983" t="s">
        <v>3672</v>
      </c>
      <c r="I2892" s="983" t="s">
        <v>684</v>
      </c>
      <c r="J2892" s="448"/>
      <c r="K2892" s="459" t="s">
        <v>265</v>
      </c>
      <c r="L2892" s="448"/>
      <c r="M2892" s="528" t="str">
        <f t="shared" ref="M2892:M2967" si="46">IF(RIGHT(TEXT(E2892,""),4)="ACT1","Remove","")</f>
        <v/>
      </c>
    </row>
    <row r="2893" spans="1:13">
      <c r="A2893" s="448" t="s">
        <v>647</v>
      </c>
      <c r="B2893" s="448" t="s">
        <v>648</v>
      </c>
      <c r="C2893" s="446" t="s">
        <v>3671</v>
      </c>
      <c r="D2893" s="448"/>
      <c r="E2893" s="983" t="s">
        <v>2400</v>
      </c>
      <c r="F2893" s="984"/>
      <c r="G2893" s="983" t="s">
        <v>642</v>
      </c>
      <c r="H2893" s="983" t="s">
        <v>3672</v>
      </c>
      <c r="I2893" s="983" t="s">
        <v>684</v>
      </c>
      <c r="J2893" s="448"/>
      <c r="K2893" s="459" t="s">
        <v>265</v>
      </c>
      <c r="L2893" s="448"/>
      <c r="M2893" s="528" t="str">
        <f t="shared" si="46"/>
        <v/>
      </c>
    </row>
    <row r="2894" spans="1:13">
      <c r="A2894" s="448" t="s">
        <v>647</v>
      </c>
      <c r="B2894" s="448" t="s">
        <v>648</v>
      </c>
      <c r="C2894" s="446" t="s">
        <v>3671</v>
      </c>
      <c r="D2894" s="448"/>
      <c r="E2894" s="983" t="s">
        <v>2401</v>
      </c>
      <c r="F2894" s="984"/>
      <c r="G2894" s="983" t="s">
        <v>642</v>
      </c>
      <c r="H2894" s="983" t="s">
        <v>3672</v>
      </c>
      <c r="I2894" s="983" t="s">
        <v>684</v>
      </c>
      <c r="J2894" s="448"/>
      <c r="K2894" s="459" t="s">
        <v>265</v>
      </c>
      <c r="L2894" s="448"/>
      <c r="M2894" s="528" t="str">
        <f t="shared" si="46"/>
        <v/>
      </c>
    </row>
    <row r="2895" spans="1:13">
      <c r="A2895" s="448" t="s">
        <v>647</v>
      </c>
      <c r="B2895" s="448" t="s">
        <v>648</v>
      </c>
      <c r="C2895" s="446" t="s">
        <v>3671</v>
      </c>
      <c r="D2895" s="448"/>
      <c r="E2895" s="983" t="s">
        <v>2402</v>
      </c>
      <c r="F2895" s="984"/>
      <c r="G2895" s="983" t="s">
        <v>642</v>
      </c>
      <c r="H2895" s="983" t="s">
        <v>3672</v>
      </c>
      <c r="I2895" s="983" t="s">
        <v>684</v>
      </c>
      <c r="J2895" s="448"/>
      <c r="K2895" s="459" t="s">
        <v>265</v>
      </c>
      <c r="L2895" s="448"/>
      <c r="M2895" s="528" t="str">
        <f t="shared" si="46"/>
        <v/>
      </c>
    </row>
    <row r="2896" spans="1:13" ht="12.75" thickBot="1">
      <c r="A2896" s="448" t="s">
        <v>647</v>
      </c>
      <c r="B2896" s="448" t="s">
        <v>648</v>
      </c>
      <c r="C2896" s="446" t="s">
        <v>3671</v>
      </c>
      <c r="D2896" s="448"/>
      <c r="E2896" s="983" t="s">
        <v>2403</v>
      </c>
      <c r="F2896" s="984"/>
      <c r="G2896" s="983" t="s">
        <v>642</v>
      </c>
      <c r="H2896" s="983" t="s">
        <v>3672</v>
      </c>
      <c r="I2896" s="983" t="s">
        <v>684</v>
      </c>
      <c r="J2896" s="451"/>
      <c r="K2896" s="452" t="s">
        <v>265</v>
      </c>
      <c r="L2896" s="501"/>
      <c r="M2896" s="528" t="str">
        <f t="shared" si="46"/>
        <v/>
      </c>
    </row>
    <row r="2897" spans="1:13" ht="12.75" thickTop="1">
      <c r="A2897" s="985" t="s">
        <v>637</v>
      </c>
      <c r="B2897" s="985" t="s">
        <v>638</v>
      </c>
      <c r="C2897" s="460" t="s">
        <v>425</v>
      </c>
      <c r="D2897" s="460" t="s">
        <v>2723</v>
      </c>
      <c r="E2897" s="453" t="s">
        <v>3673</v>
      </c>
      <c r="F2897" s="460" t="s">
        <v>323</v>
      </c>
      <c r="G2897" s="453" t="s">
        <v>642</v>
      </c>
      <c r="H2897" s="453" t="s">
        <v>3674</v>
      </c>
      <c r="I2897" s="983" t="s">
        <v>684</v>
      </c>
      <c r="J2897" s="446" t="s">
        <v>645</v>
      </c>
      <c r="K2897" s="447" t="s">
        <v>265</v>
      </c>
      <c r="L2897" s="446" t="s">
        <v>646</v>
      </c>
      <c r="M2897" s="528" t="str">
        <f t="shared" si="46"/>
        <v/>
      </c>
    </row>
    <row r="2898" spans="1:13">
      <c r="A2898" s="448" t="s">
        <v>647</v>
      </c>
      <c r="B2898" s="448" t="s">
        <v>648</v>
      </c>
      <c r="C2898" s="446" t="s">
        <v>425</v>
      </c>
      <c r="D2898" s="448"/>
      <c r="E2898" s="983" t="s">
        <v>3676</v>
      </c>
      <c r="F2898" s="984"/>
      <c r="G2898" s="983" t="s">
        <v>642</v>
      </c>
      <c r="H2898" s="983" t="s">
        <v>3674</v>
      </c>
      <c r="I2898" s="983" t="s">
        <v>684</v>
      </c>
      <c r="J2898" s="448"/>
      <c r="K2898" s="459" t="s">
        <v>265</v>
      </c>
      <c r="L2898" s="448"/>
      <c r="M2898" s="528" t="str">
        <f t="shared" si="46"/>
        <v/>
      </c>
    </row>
    <row r="2899" spans="1:13">
      <c r="A2899" s="448" t="s">
        <v>647</v>
      </c>
      <c r="B2899" s="448" t="s">
        <v>648</v>
      </c>
      <c r="C2899" s="446" t="s">
        <v>425</v>
      </c>
      <c r="D2899" s="448"/>
      <c r="E2899" s="983" t="s">
        <v>3677</v>
      </c>
      <c r="F2899" s="984"/>
      <c r="G2899" s="983" t="s">
        <v>642</v>
      </c>
      <c r="H2899" s="983" t="s">
        <v>3674</v>
      </c>
      <c r="I2899" s="983" t="s">
        <v>684</v>
      </c>
      <c r="J2899" s="448"/>
      <c r="K2899" s="459" t="s">
        <v>265</v>
      </c>
      <c r="L2899" s="448"/>
      <c r="M2899" s="528" t="str">
        <f t="shared" si="46"/>
        <v/>
      </c>
    </row>
    <row r="2900" spans="1:13">
      <c r="A2900" s="448" t="s">
        <v>647</v>
      </c>
      <c r="B2900" s="448" t="s">
        <v>648</v>
      </c>
      <c r="C2900" s="446" t="s">
        <v>425</v>
      </c>
      <c r="D2900" s="448"/>
      <c r="E2900" s="983" t="s">
        <v>3678</v>
      </c>
      <c r="F2900" s="984"/>
      <c r="G2900" s="983" t="s">
        <v>642</v>
      </c>
      <c r="H2900" s="983" t="s">
        <v>3674</v>
      </c>
      <c r="I2900" s="983" t="s">
        <v>684</v>
      </c>
      <c r="J2900" s="448"/>
      <c r="K2900" s="459" t="s">
        <v>265</v>
      </c>
      <c r="L2900" s="448"/>
      <c r="M2900" s="528" t="str">
        <f t="shared" si="46"/>
        <v/>
      </c>
    </row>
    <row r="2901" spans="1:13">
      <c r="A2901" s="448" t="s">
        <v>647</v>
      </c>
      <c r="B2901" s="448" t="s">
        <v>648</v>
      </c>
      <c r="C2901" s="446" t="s">
        <v>425</v>
      </c>
      <c r="D2901" s="448"/>
      <c r="E2901" s="983" t="s">
        <v>3679</v>
      </c>
      <c r="F2901" s="984"/>
      <c r="G2901" s="983" t="s">
        <v>642</v>
      </c>
      <c r="H2901" s="983" t="s">
        <v>3674</v>
      </c>
      <c r="I2901" s="983" t="s">
        <v>684</v>
      </c>
      <c r="J2901" s="448"/>
      <c r="K2901" s="459" t="s">
        <v>265</v>
      </c>
      <c r="L2901" s="448"/>
      <c r="M2901" s="528" t="str">
        <f t="shared" si="46"/>
        <v/>
      </c>
    </row>
    <row r="2902" spans="1:13">
      <c r="A2902" s="448" t="s">
        <v>647</v>
      </c>
      <c r="B2902" s="448" t="s">
        <v>648</v>
      </c>
      <c r="C2902" s="446" t="s">
        <v>425</v>
      </c>
      <c r="D2902" s="448"/>
      <c r="E2902" s="983" t="s">
        <v>3680</v>
      </c>
      <c r="F2902" s="984"/>
      <c r="G2902" s="983" t="s">
        <v>642</v>
      </c>
      <c r="H2902" s="983" t="s">
        <v>3674</v>
      </c>
      <c r="I2902" s="983" t="s">
        <v>684</v>
      </c>
      <c r="J2902" s="448"/>
      <c r="K2902" s="459" t="s">
        <v>265</v>
      </c>
      <c r="L2902" s="448"/>
      <c r="M2902" s="528" t="str">
        <f t="shared" si="46"/>
        <v/>
      </c>
    </row>
    <row r="2903" spans="1:13">
      <c r="A2903" s="448" t="s">
        <v>647</v>
      </c>
      <c r="B2903" s="448" t="s">
        <v>648</v>
      </c>
      <c r="C2903" s="446" t="s">
        <v>425</v>
      </c>
      <c r="D2903" s="448"/>
      <c r="E2903" s="983" t="s">
        <v>3681</v>
      </c>
      <c r="F2903" s="984"/>
      <c r="G2903" s="983" t="s">
        <v>642</v>
      </c>
      <c r="H2903" s="983" t="s">
        <v>3674</v>
      </c>
      <c r="I2903" s="983" t="s">
        <v>684</v>
      </c>
      <c r="J2903" s="448"/>
      <c r="K2903" s="459" t="s">
        <v>265</v>
      </c>
      <c r="L2903" s="448"/>
      <c r="M2903" s="528" t="str">
        <f t="shared" si="46"/>
        <v/>
      </c>
    </row>
    <row r="2904" spans="1:13">
      <c r="A2904" s="448" t="s">
        <v>647</v>
      </c>
      <c r="B2904" s="448" t="s">
        <v>648</v>
      </c>
      <c r="C2904" s="446" t="s">
        <v>425</v>
      </c>
      <c r="D2904" s="448"/>
      <c r="E2904" s="983" t="s">
        <v>3682</v>
      </c>
      <c r="F2904" s="984"/>
      <c r="G2904" s="983" t="s">
        <v>642</v>
      </c>
      <c r="H2904" s="983" t="s">
        <v>3674</v>
      </c>
      <c r="I2904" s="983" t="s">
        <v>684</v>
      </c>
      <c r="J2904" s="448"/>
      <c r="K2904" s="459" t="s">
        <v>265</v>
      </c>
      <c r="L2904" s="448"/>
      <c r="M2904" s="528" t="str">
        <f t="shared" si="46"/>
        <v/>
      </c>
    </row>
    <row r="2905" spans="1:13">
      <c r="A2905" s="448" t="s">
        <v>647</v>
      </c>
      <c r="B2905" s="448" t="s">
        <v>648</v>
      </c>
      <c r="C2905" s="446" t="s">
        <v>425</v>
      </c>
      <c r="D2905" s="448"/>
      <c r="E2905" s="983" t="s">
        <v>3683</v>
      </c>
      <c r="F2905" s="984"/>
      <c r="G2905" s="983" t="s">
        <v>642</v>
      </c>
      <c r="H2905" s="983" t="s">
        <v>3674</v>
      </c>
      <c r="I2905" s="983" t="s">
        <v>684</v>
      </c>
      <c r="J2905" s="448"/>
      <c r="K2905" s="459" t="s">
        <v>265</v>
      </c>
      <c r="L2905" s="448"/>
      <c r="M2905" s="528" t="str">
        <f t="shared" si="46"/>
        <v/>
      </c>
    </row>
    <row r="2906" spans="1:13">
      <c r="A2906" s="448" t="s">
        <v>647</v>
      </c>
      <c r="B2906" s="448" t="s">
        <v>648</v>
      </c>
      <c r="C2906" s="446" t="s">
        <v>425</v>
      </c>
      <c r="D2906" s="448"/>
      <c r="E2906" s="983" t="s">
        <v>3684</v>
      </c>
      <c r="F2906" s="984"/>
      <c r="G2906" s="983" t="s">
        <v>642</v>
      </c>
      <c r="H2906" s="983" t="s">
        <v>3674</v>
      </c>
      <c r="I2906" s="983" t="s">
        <v>684</v>
      </c>
      <c r="J2906" s="448"/>
      <c r="K2906" s="459" t="s">
        <v>265</v>
      </c>
      <c r="L2906" s="448"/>
      <c r="M2906" s="528" t="str">
        <f t="shared" si="46"/>
        <v/>
      </c>
    </row>
    <row r="2907" spans="1:13">
      <c r="A2907" s="448" t="s">
        <v>647</v>
      </c>
      <c r="B2907" s="448" t="s">
        <v>648</v>
      </c>
      <c r="C2907" s="446" t="s">
        <v>425</v>
      </c>
      <c r="D2907" s="448"/>
      <c r="E2907" s="983" t="s">
        <v>3685</v>
      </c>
      <c r="F2907" s="984"/>
      <c r="G2907" s="983" t="s">
        <v>642</v>
      </c>
      <c r="H2907" s="983" t="s">
        <v>3674</v>
      </c>
      <c r="I2907" s="983" t="s">
        <v>684</v>
      </c>
      <c r="J2907" s="448"/>
      <c r="K2907" s="459" t="s">
        <v>265</v>
      </c>
      <c r="L2907" s="448"/>
      <c r="M2907" s="528" t="str">
        <f t="shared" si="46"/>
        <v/>
      </c>
    </row>
    <row r="2908" spans="1:13">
      <c r="A2908" s="448" t="s">
        <v>647</v>
      </c>
      <c r="B2908" s="448" t="s">
        <v>648</v>
      </c>
      <c r="C2908" s="446" t="s">
        <v>425</v>
      </c>
      <c r="D2908" s="448"/>
      <c r="E2908" s="983" t="s">
        <v>3686</v>
      </c>
      <c r="F2908" s="984"/>
      <c r="G2908" s="983" t="s">
        <v>642</v>
      </c>
      <c r="H2908" s="983" t="s">
        <v>3674</v>
      </c>
      <c r="I2908" s="983" t="s">
        <v>684</v>
      </c>
      <c r="J2908" s="448"/>
      <c r="K2908" s="459" t="s">
        <v>265</v>
      </c>
      <c r="L2908" s="448"/>
      <c r="M2908" s="528" t="str">
        <f t="shared" si="46"/>
        <v/>
      </c>
    </row>
    <row r="2909" spans="1:13">
      <c r="A2909" s="501" t="s">
        <v>647</v>
      </c>
      <c r="B2909" s="501" t="s">
        <v>648</v>
      </c>
      <c r="C2909" s="520" t="s">
        <v>425</v>
      </c>
      <c r="D2909" s="501"/>
      <c r="E2909" s="521" t="s">
        <v>3687</v>
      </c>
      <c r="F2909" s="451"/>
      <c r="G2909" s="521" t="s">
        <v>642</v>
      </c>
      <c r="H2909" s="521" t="s">
        <v>3674</v>
      </c>
      <c r="I2909" s="983" t="s">
        <v>684</v>
      </c>
      <c r="J2909" s="451"/>
      <c r="K2909" s="452" t="s">
        <v>265</v>
      </c>
      <c r="L2909" s="501"/>
      <c r="M2909" s="528" t="str">
        <f t="shared" si="46"/>
        <v/>
      </c>
    </row>
    <row r="2910" spans="1:13">
      <c r="A2910" s="997" t="s">
        <v>637</v>
      </c>
      <c r="B2910" s="464" t="s">
        <v>638</v>
      </c>
      <c r="C2910" s="464" t="s">
        <v>10629</v>
      </c>
      <c r="D2910" s="464" t="s">
        <v>3363</v>
      </c>
      <c r="E2910" s="998" t="s">
        <v>6085</v>
      </c>
      <c r="F2910" s="464" t="s">
        <v>10631</v>
      </c>
      <c r="G2910" s="998" t="s">
        <v>2838</v>
      </c>
      <c r="H2910" s="998" t="s">
        <v>10630</v>
      </c>
      <c r="I2910" s="998" t="s">
        <v>682</v>
      </c>
      <c r="J2910" s="464" t="s">
        <v>645</v>
      </c>
      <c r="K2910" s="464" t="s">
        <v>31</v>
      </c>
      <c r="L2910" s="446" t="s">
        <v>646</v>
      </c>
      <c r="M2910" s="528" t="str">
        <f t="shared" ref="M2910:M2921" si="47">IF(RIGHT(TEXT(E2910,""),4)="ACT1","Remove","")</f>
        <v/>
      </c>
    </row>
    <row r="2911" spans="1:13">
      <c r="A2911" s="994" t="s">
        <v>647</v>
      </c>
      <c r="B2911" s="465" t="s">
        <v>648</v>
      </c>
      <c r="C2911" s="464" t="s">
        <v>10629</v>
      </c>
      <c r="D2911" s="465"/>
      <c r="E2911" s="995" t="s">
        <v>6063</v>
      </c>
      <c r="F2911" s="995"/>
      <c r="G2911" s="995" t="s">
        <v>2838</v>
      </c>
      <c r="H2911" s="998" t="s">
        <v>10630</v>
      </c>
      <c r="I2911" s="995"/>
      <c r="J2911" s="465"/>
      <c r="K2911" s="464" t="s">
        <v>31</v>
      </c>
      <c r="L2911" s="448"/>
      <c r="M2911" s="528" t="str">
        <f t="shared" si="47"/>
        <v/>
      </c>
    </row>
    <row r="2912" spans="1:13">
      <c r="A2912" s="994" t="s">
        <v>647</v>
      </c>
      <c r="B2912" s="465" t="s">
        <v>648</v>
      </c>
      <c r="C2912" s="464" t="s">
        <v>10629</v>
      </c>
      <c r="D2912" s="465"/>
      <c r="E2912" s="995" t="s">
        <v>6065</v>
      </c>
      <c r="F2912" s="995"/>
      <c r="G2912" s="995" t="s">
        <v>2838</v>
      </c>
      <c r="H2912" s="998" t="s">
        <v>10630</v>
      </c>
      <c r="I2912" s="995"/>
      <c r="J2912" s="465"/>
      <c r="K2912" s="464" t="s">
        <v>31</v>
      </c>
      <c r="L2912" s="448"/>
      <c r="M2912" s="528" t="str">
        <f t="shared" si="47"/>
        <v/>
      </c>
    </row>
    <row r="2913" spans="1:13">
      <c r="A2913" s="994" t="s">
        <v>647</v>
      </c>
      <c r="B2913" s="465" t="s">
        <v>648</v>
      </c>
      <c r="C2913" s="464" t="s">
        <v>10629</v>
      </c>
      <c r="D2913" s="465"/>
      <c r="E2913" s="995" t="s">
        <v>6067</v>
      </c>
      <c r="F2913" s="995"/>
      <c r="G2913" s="995" t="s">
        <v>2838</v>
      </c>
      <c r="H2913" s="998" t="s">
        <v>10630</v>
      </c>
      <c r="I2913" s="995"/>
      <c r="J2913" s="465"/>
      <c r="K2913" s="464" t="s">
        <v>31</v>
      </c>
      <c r="L2913" s="448"/>
      <c r="M2913" s="528" t="str">
        <f t="shared" si="47"/>
        <v/>
      </c>
    </row>
    <row r="2914" spans="1:13">
      <c r="A2914" s="994" t="s">
        <v>647</v>
      </c>
      <c r="B2914" s="465" t="s">
        <v>648</v>
      </c>
      <c r="C2914" s="464" t="s">
        <v>10629</v>
      </c>
      <c r="D2914" s="465"/>
      <c r="E2914" s="995" t="s">
        <v>6069</v>
      </c>
      <c r="F2914" s="995"/>
      <c r="G2914" s="995" t="s">
        <v>2838</v>
      </c>
      <c r="H2914" s="998" t="s">
        <v>10630</v>
      </c>
      <c r="I2914" s="995"/>
      <c r="J2914" s="465"/>
      <c r="K2914" s="464" t="s">
        <v>31</v>
      </c>
      <c r="L2914" s="448"/>
      <c r="M2914" s="528" t="str">
        <f t="shared" si="47"/>
        <v/>
      </c>
    </row>
    <row r="2915" spans="1:13">
      <c r="A2915" s="994" t="s">
        <v>647</v>
      </c>
      <c r="B2915" s="465" t="s">
        <v>648</v>
      </c>
      <c r="C2915" s="464" t="s">
        <v>10629</v>
      </c>
      <c r="D2915" s="465"/>
      <c r="E2915" s="995" t="s">
        <v>6071</v>
      </c>
      <c r="F2915" s="995"/>
      <c r="G2915" s="995" t="s">
        <v>2838</v>
      </c>
      <c r="H2915" s="998" t="s">
        <v>10630</v>
      </c>
      <c r="I2915" s="995"/>
      <c r="J2915" s="465"/>
      <c r="K2915" s="464" t="s">
        <v>31</v>
      </c>
      <c r="L2915" s="448"/>
      <c r="M2915" s="528" t="str">
        <f t="shared" si="47"/>
        <v/>
      </c>
    </row>
    <row r="2916" spans="1:13">
      <c r="A2916" s="994" t="s">
        <v>647</v>
      </c>
      <c r="B2916" s="465" t="s">
        <v>648</v>
      </c>
      <c r="C2916" s="464" t="s">
        <v>10629</v>
      </c>
      <c r="D2916" s="465"/>
      <c r="E2916" s="995" t="s">
        <v>6073</v>
      </c>
      <c r="F2916" s="995"/>
      <c r="G2916" s="995" t="s">
        <v>2838</v>
      </c>
      <c r="H2916" s="998" t="s">
        <v>10630</v>
      </c>
      <c r="I2916" s="995"/>
      <c r="J2916" s="465"/>
      <c r="K2916" s="464" t="s">
        <v>31</v>
      </c>
      <c r="L2916" s="448"/>
      <c r="M2916" s="528" t="str">
        <f t="shared" si="47"/>
        <v/>
      </c>
    </row>
    <row r="2917" spans="1:13">
      <c r="A2917" s="994" t="s">
        <v>647</v>
      </c>
      <c r="B2917" s="465" t="s">
        <v>648</v>
      </c>
      <c r="C2917" s="464" t="s">
        <v>10629</v>
      </c>
      <c r="D2917" s="465"/>
      <c r="E2917" s="995" t="s">
        <v>6075</v>
      </c>
      <c r="F2917" s="995"/>
      <c r="G2917" s="995" t="s">
        <v>2838</v>
      </c>
      <c r="H2917" s="998" t="s">
        <v>10630</v>
      </c>
      <c r="I2917" s="995"/>
      <c r="J2917" s="465"/>
      <c r="K2917" s="464" t="s">
        <v>31</v>
      </c>
      <c r="L2917" s="448"/>
      <c r="M2917" s="528" t="str">
        <f t="shared" si="47"/>
        <v/>
      </c>
    </row>
    <row r="2918" spans="1:13">
      <c r="A2918" s="994" t="s">
        <v>647</v>
      </c>
      <c r="B2918" s="465" t="s">
        <v>648</v>
      </c>
      <c r="C2918" s="464" t="s">
        <v>10629</v>
      </c>
      <c r="D2918" s="465"/>
      <c r="E2918" s="995" t="s">
        <v>6077</v>
      </c>
      <c r="F2918" s="995"/>
      <c r="G2918" s="995" t="s">
        <v>2838</v>
      </c>
      <c r="H2918" s="998" t="s">
        <v>10630</v>
      </c>
      <c r="I2918" s="995"/>
      <c r="J2918" s="465"/>
      <c r="K2918" s="464" t="s">
        <v>31</v>
      </c>
      <c r="L2918" s="448"/>
      <c r="M2918" s="528" t="str">
        <f t="shared" si="47"/>
        <v/>
      </c>
    </row>
    <row r="2919" spans="1:13">
      <c r="A2919" s="994" t="s">
        <v>647</v>
      </c>
      <c r="B2919" s="465" t="s">
        <v>648</v>
      </c>
      <c r="C2919" s="464" t="s">
        <v>10629</v>
      </c>
      <c r="D2919" s="465"/>
      <c r="E2919" s="995" t="s">
        <v>6079</v>
      </c>
      <c r="F2919" s="995"/>
      <c r="G2919" s="995" t="s">
        <v>2838</v>
      </c>
      <c r="H2919" s="998" t="s">
        <v>10630</v>
      </c>
      <c r="I2919" s="995"/>
      <c r="J2919" s="465"/>
      <c r="K2919" s="464" t="s">
        <v>31</v>
      </c>
      <c r="L2919" s="448"/>
      <c r="M2919" s="528" t="str">
        <f t="shared" si="47"/>
        <v/>
      </c>
    </row>
    <row r="2920" spans="1:13">
      <c r="A2920" s="994" t="s">
        <v>647</v>
      </c>
      <c r="B2920" s="465" t="s">
        <v>648</v>
      </c>
      <c r="C2920" s="464" t="s">
        <v>10629</v>
      </c>
      <c r="D2920" s="465"/>
      <c r="E2920" s="995" t="s">
        <v>6081</v>
      </c>
      <c r="F2920" s="995"/>
      <c r="G2920" s="995" t="s">
        <v>2838</v>
      </c>
      <c r="H2920" s="998" t="s">
        <v>10630</v>
      </c>
      <c r="I2920" s="995"/>
      <c r="J2920" s="465"/>
      <c r="K2920" s="464" t="s">
        <v>31</v>
      </c>
      <c r="L2920" s="448"/>
      <c r="M2920" s="528" t="str">
        <f t="shared" si="47"/>
        <v/>
      </c>
    </row>
    <row r="2921" spans="1:13" s="1059" customFormat="1">
      <c r="A2921" s="996" t="s">
        <v>647</v>
      </c>
      <c r="B2921" s="466" t="s">
        <v>648</v>
      </c>
      <c r="C2921" s="468" t="s">
        <v>10629</v>
      </c>
      <c r="D2921" s="466"/>
      <c r="E2921" s="467" t="s">
        <v>6083</v>
      </c>
      <c r="F2921" s="467"/>
      <c r="G2921" s="467" t="s">
        <v>2838</v>
      </c>
      <c r="H2921" s="1069" t="s">
        <v>10630</v>
      </c>
      <c r="I2921" s="467"/>
      <c r="J2921" s="466"/>
      <c r="K2921" s="468" t="s">
        <v>31</v>
      </c>
      <c r="L2921" s="501"/>
      <c r="M2921" s="528" t="str">
        <f t="shared" si="47"/>
        <v/>
      </c>
    </row>
    <row r="2922" spans="1:13">
      <c r="A2922" s="997" t="s">
        <v>637</v>
      </c>
      <c r="B2922" s="464" t="s">
        <v>638</v>
      </c>
      <c r="C2922" s="464" t="s">
        <v>3688</v>
      </c>
      <c r="D2922" s="464" t="s">
        <v>3363</v>
      </c>
      <c r="E2922" s="998" t="s">
        <v>3689</v>
      </c>
      <c r="F2922" s="464" t="s">
        <v>3688</v>
      </c>
      <c r="G2922" s="998" t="s">
        <v>2838</v>
      </c>
      <c r="H2922" s="998" t="s">
        <v>3701</v>
      </c>
      <c r="I2922" s="998" t="s">
        <v>682</v>
      </c>
      <c r="J2922" s="464" t="s">
        <v>645</v>
      </c>
      <c r="K2922" s="464" t="s">
        <v>31</v>
      </c>
      <c r="L2922" s="446" t="s">
        <v>646</v>
      </c>
      <c r="M2922" s="526" t="str">
        <f t="shared" si="46"/>
        <v/>
      </c>
    </row>
    <row r="2923" spans="1:13">
      <c r="A2923" s="994" t="s">
        <v>647</v>
      </c>
      <c r="B2923" s="465" t="s">
        <v>648</v>
      </c>
      <c r="C2923" s="464" t="s">
        <v>3688</v>
      </c>
      <c r="D2923" s="465"/>
      <c r="E2923" s="995" t="s">
        <v>3690</v>
      </c>
      <c r="F2923" s="995"/>
      <c r="G2923" s="995" t="s">
        <v>2838</v>
      </c>
      <c r="H2923" s="998" t="s">
        <v>3701</v>
      </c>
      <c r="I2923" s="995"/>
      <c r="J2923" s="465"/>
      <c r="K2923" s="464" t="s">
        <v>31</v>
      </c>
      <c r="L2923" s="448"/>
      <c r="M2923" s="528" t="str">
        <f t="shared" si="46"/>
        <v/>
      </c>
    </row>
    <row r="2924" spans="1:13">
      <c r="A2924" s="994" t="s">
        <v>647</v>
      </c>
      <c r="B2924" s="465" t="s">
        <v>648</v>
      </c>
      <c r="C2924" s="464" t="s">
        <v>3688</v>
      </c>
      <c r="D2924" s="465"/>
      <c r="E2924" s="995" t="s">
        <v>3691</v>
      </c>
      <c r="F2924" s="995"/>
      <c r="G2924" s="995" t="s">
        <v>2838</v>
      </c>
      <c r="H2924" s="998" t="s">
        <v>3701</v>
      </c>
      <c r="I2924" s="995"/>
      <c r="J2924" s="465"/>
      <c r="K2924" s="464" t="s">
        <v>31</v>
      </c>
      <c r="L2924" s="448"/>
      <c r="M2924" s="528" t="str">
        <f t="shared" si="46"/>
        <v/>
      </c>
    </row>
    <row r="2925" spans="1:13">
      <c r="A2925" s="994" t="s">
        <v>647</v>
      </c>
      <c r="B2925" s="465" t="s">
        <v>648</v>
      </c>
      <c r="C2925" s="464" t="s">
        <v>3688</v>
      </c>
      <c r="D2925" s="465"/>
      <c r="E2925" s="995" t="s">
        <v>3692</v>
      </c>
      <c r="F2925" s="995"/>
      <c r="G2925" s="995" t="s">
        <v>2838</v>
      </c>
      <c r="H2925" s="998" t="s">
        <v>3701</v>
      </c>
      <c r="I2925" s="995"/>
      <c r="J2925" s="465"/>
      <c r="K2925" s="464" t="s">
        <v>31</v>
      </c>
      <c r="L2925" s="448"/>
      <c r="M2925" s="528" t="str">
        <f t="shared" si="46"/>
        <v/>
      </c>
    </row>
    <row r="2926" spans="1:13">
      <c r="A2926" s="994" t="s">
        <v>647</v>
      </c>
      <c r="B2926" s="465" t="s">
        <v>648</v>
      </c>
      <c r="C2926" s="464" t="s">
        <v>3688</v>
      </c>
      <c r="D2926" s="465"/>
      <c r="E2926" s="995" t="s">
        <v>3693</v>
      </c>
      <c r="F2926" s="995"/>
      <c r="G2926" s="995" t="s">
        <v>2838</v>
      </c>
      <c r="H2926" s="998" t="s">
        <v>3701</v>
      </c>
      <c r="I2926" s="995"/>
      <c r="J2926" s="465"/>
      <c r="K2926" s="464" t="s">
        <v>31</v>
      </c>
      <c r="L2926" s="448"/>
      <c r="M2926" s="528" t="str">
        <f t="shared" si="46"/>
        <v/>
      </c>
    </row>
    <row r="2927" spans="1:13">
      <c r="A2927" s="994" t="s">
        <v>647</v>
      </c>
      <c r="B2927" s="465" t="s">
        <v>648</v>
      </c>
      <c r="C2927" s="464" t="s">
        <v>3688</v>
      </c>
      <c r="D2927" s="465"/>
      <c r="E2927" s="995" t="s">
        <v>3694</v>
      </c>
      <c r="F2927" s="995"/>
      <c r="G2927" s="995" t="s">
        <v>2838</v>
      </c>
      <c r="H2927" s="998" t="s">
        <v>3701</v>
      </c>
      <c r="I2927" s="995"/>
      <c r="J2927" s="465"/>
      <c r="K2927" s="464" t="s">
        <v>31</v>
      </c>
      <c r="L2927" s="448"/>
      <c r="M2927" s="528" t="str">
        <f t="shared" si="46"/>
        <v/>
      </c>
    </row>
    <row r="2928" spans="1:13">
      <c r="A2928" s="994" t="s">
        <v>647</v>
      </c>
      <c r="B2928" s="465" t="s">
        <v>648</v>
      </c>
      <c r="C2928" s="464" t="s">
        <v>3688</v>
      </c>
      <c r="D2928" s="465"/>
      <c r="E2928" s="995" t="s">
        <v>3695</v>
      </c>
      <c r="F2928" s="995"/>
      <c r="G2928" s="995" t="s">
        <v>2838</v>
      </c>
      <c r="H2928" s="998" t="s">
        <v>3701</v>
      </c>
      <c r="I2928" s="995"/>
      <c r="J2928" s="465"/>
      <c r="K2928" s="464" t="s">
        <v>31</v>
      </c>
      <c r="L2928" s="448"/>
      <c r="M2928" s="528" t="str">
        <f t="shared" si="46"/>
        <v/>
      </c>
    </row>
    <row r="2929" spans="1:13">
      <c r="A2929" s="994" t="s">
        <v>647</v>
      </c>
      <c r="B2929" s="465" t="s">
        <v>648</v>
      </c>
      <c r="C2929" s="464" t="s">
        <v>3688</v>
      </c>
      <c r="D2929" s="465"/>
      <c r="E2929" s="995" t="s">
        <v>3696</v>
      </c>
      <c r="F2929" s="995"/>
      <c r="G2929" s="995" t="s">
        <v>2838</v>
      </c>
      <c r="H2929" s="998" t="s">
        <v>3701</v>
      </c>
      <c r="I2929" s="995"/>
      <c r="J2929" s="465"/>
      <c r="K2929" s="464" t="s">
        <v>31</v>
      </c>
      <c r="L2929" s="448"/>
      <c r="M2929" s="528" t="str">
        <f t="shared" si="46"/>
        <v/>
      </c>
    </row>
    <row r="2930" spans="1:13">
      <c r="A2930" s="994" t="s">
        <v>647</v>
      </c>
      <c r="B2930" s="465" t="s">
        <v>648</v>
      </c>
      <c r="C2930" s="464" t="s">
        <v>3688</v>
      </c>
      <c r="D2930" s="465"/>
      <c r="E2930" s="995" t="s">
        <v>3697</v>
      </c>
      <c r="F2930" s="995"/>
      <c r="G2930" s="995" t="s">
        <v>2838</v>
      </c>
      <c r="H2930" s="998" t="s">
        <v>3701</v>
      </c>
      <c r="I2930" s="995"/>
      <c r="J2930" s="465"/>
      <c r="K2930" s="464" t="s">
        <v>31</v>
      </c>
      <c r="L2930" s="448"/>
      <c r="M2930" s="528" t="str">
        <f t="shared" si="46"/>
        <v/>
      </c>
    </row>
    <row r="2931" spans="1:13">
      <c r="A2931" s="994" t="s">
        <v>647</v>
      </c>
      <c r="B2931" s="465" t="s">
        <v>648</v>
      </c>
      <c r="C2931" s="464" t="s">
        <v>3688</v>
      </c>
      <c r="D2931" s="465"/>
      <c r="E2931" s="995" t="s">
        <v>3698</v>
      </c>
      <c r="F2931" s="995"/>
      <c r="G2931" s="995" t="s">
        <v>2838</v>
      </c>
      <c r="H2931" s="998" t="s">
        <v>3701</v>
      </c>
      <c r="I2931" s="995"/>
      <c r="J2931" s="465"/>
      <c r="K2931" s="464" t="s">
        <v>31</v>
      </c>
      <c r="L2931" s="448"/>
      <c r="M2931" s="528" t="str">
        <f t="shared" si="46"/>
        <v/>
      </c>
    </row>
    <row r="2932" spans="1:13">
      <c r="A2932" s="994" t="s">
        <v>647</v>
      </c>
      <c r="B2932" s="465" t="s">
        <v>648</v>
      </c>
      <c r="C2932" s="464" t="s">
        <v>3688</v>
      </c>
      <c r="D2932" s="465"/>
      <c r="E2932" s="995" t="s">
        <v>3699</v>
      </c>
      <c r="F2932" s="995"/>
      <c r="G2932" s="995" t="s">
        <v>2838</v>
      </c>
      <c r="H2932" s="998" t="s">
        <v>3701</v>
      </c>
      <c r="I2932" s="995"/>
      <c r="J2932" s="465"/>
      <c r="K2932" s="464" t="s">
        <v>31</v>
      </c>
      <c r="L2932" s="448"/>
      <c r="M2932" s="528" t="str">
        <f t="shared" si="46"/>
        <v/>
      </c>
    </row>
    <row r="2933" spans="1:13">
      <c r="A2933" s="994" t="s">
        <v>647</v>
      </c>
      <c r="B2933" s="465" t="s">
        <v>648</v>
      </c>
      <c r="C2933" s="464" t="s">
        <v>3688</v>
      </c>
      <c r="D2933" s="465"/>
      <c r="E2933" s="995" t="s">
        <v>3700</v>
      </c>
      <c r="F2933" s="995"/>
      <c r="G2933" s="995" t="s">
        <v>2838</v>
      </c>
      <c r="H2933" s="998" t="s">
        <v>3701</v>
      </c>
      <c r="I2933" s="995"/>
      <c r="J2933" s="465"/>
      <c r="K2933" s="464" t="s">
        <v>31</v>
      </c>
      <c r="L2933" s="448"/>
      <c r="M2933" s="524" t="str">
        <f t="shared" si="46"/>
        <v/>
      </c>
    </row>
    <row r="2934" spans="1:13" s="859" customFormat="1">
      <c r="A2934" s="1020" t="s">
        <v>637</v>
      </c>
      <c r="B2934" s="1020" t="s">
        <v>638</v>
      </c>
      <c r="C2934" s="1021" t="s">
        <v>639</v>
      </c>
      <c r="D2934" s="1021"/>
      <c r="E2934" s="1022" t="s">
        <v>6743</v>
      </c>
      <c r="F2934" s="1022" t="s">
        <v>639</v>
      </c>
      <c r="G2934" s="527" t="s">
        <v>6697</v>
      </c>
      <c r="H2934" s="1022" t="s">
        <v>6771</v>
      </c>
      <c r="I2934" s="1022" t="s">
        <v>644</v>
      </c>
      <c r="J2934" s="1021" t="s">
        <v>645</v>
      </c>
      <c r="K2934" s="1021" t="s">
        <v>265</v>
      </c>
      <c r="L2934" s="1021" t="s">
        <v>646</v>
      </c>
      <c r="M2934" s="528" t="str">
        <f t="shared" si="46"/>
        <v/>
      </c>
    </row>
    <row r="2935" spans="1:13">
      <c r="A2935" s="448" t="s">
        <v>647</v>
      </c>
      <c r="B2935" s="448" t="s">
        <v>648</v>
      </c>
      <c r="C2935" s="448" t="s">
        <v>639</v>
      </c>
      <c r="D2935" s="448"/>
      <c r="E2935" s="984" t="s">
        <v>6745</v>
      </c>
      <c r="F2935" s="984"/>
      <c r="G2935" s="1023" t="s">
        <v>6697</v>
      </c>
      <c r="H2935" s="983" t="s">
        <v>6771</v>
      </c>
      <c r="I2935" s="983" t="s">
        <v>644</v>
      </c>
      <c r="J2935" s="448"/>
      <c r="K2935" s="459" t="s">
        <v>265</v>
      </c>
      <c r="L2935" s="448"/>
      <c r="M2935" s="526" t="str">
        <f t="shared" si="46"/>
        <v/>
      </c>
    </row>
    <row r="2936" spans="1:13">
      <c r="A2936" s="448" t="s">
        <v>647</v>
      </c>
      <c r="B2936" s="448" t="s">
        <v>648</v>
      </c>
      <c r="C2936" s="448" t="s">
        <v>639</v>
      </c>
      <c r="D2936" s="448"/>
      <c r="E2936" s="984" t="s">
        <v>6746</v>
      </c>
      <c r="F2936" s="984"/>
      <c r="G2936" s="1023" t="s">
        <v>6697</v>
      </c>
      <c r="H2936" s="983" t="s">
        <v>6771</v>
      </c>
      <c r="I2936" s="983" t="s">
        <v>644</v>
      </c>
      <c r="J2936" s="448"/>
      <c r="K2936" s="459" t="s">
        <v>265</v>
      </c>
      <c r="L2936" s="448"/>
      <c r="M2936" s="528" t="str">
        <f t="shared" si="46"/>
        <v/>
      </c>
    </row>
    <row r="2937" spans="1:13">
      <c r="A2937" s="448" t="s">
        <v>647</v>
      </c>
      <c r="B2937" s="448" t="s">
        <v>648</v>
      </c>
      <c r="C2937" s="448" t="s">
        <v>639</v>
      </c>
      <c r="D2937" s="448"/>
      <c r="E2937" s="984" t="s">
        <v>6747</v>
      </c>
      <c r="F2937" s="984"/>
      <c r="G2937" s="1023" t="s">
        <v>6697</v>
      </c>
      <c r="H2937" s="983" t="s">
        <v>6771</v>
      </c>
      <c r="I2937" s="983" t="s">
        <v>644</v>
      </c>
      <c r="J2937" s="448"/>
      <c r="K2937" s="459" t="s">
        <v>265</v>
      </c>
      <c r="L2937" s="448"/>
      <c r="M2937" s="528" t="str">
        <f t="shared" si="46"/>
        <v/>
      </c>
    </row>
    <row r="2938" spans="1:13">
      <c r="A2938" s="448" t="s">
        <v>647</v>
      </c>
      <c r="B2938" s="448" t="s">
        <v>648</v>
      </c>
      <c r="C2938" s="448" t="s">
        <v>639</v>
      </c>
      <c r="D2938" s="448"/>
      <c r="E2938" s="984" t="s">
        <v>6748</v>
      </c>
      <c r="F2938" s="984"/>
      <c r="G2938" s="1023" t="s">
        <v>6697</v>
      </c>
      <c r="H2938" s="983" t="s">
        <v>6771</v>
      </c>
      <c r="I2938" s="983" t="s">
        <v>644</v>
      </c>
      <c r="J2938" s="448"/>
      <c r="K2938" s="459" t="s">
        <v>265</v>
      </c>
      <c r="L2938" s="448"/>
      <c r="M2938" s="528" t="str">
        <f t="shared" si="46"/>
        <v/>
      </c>
    </row>
    <row r="2939" spans="1:13">
      <c r="A2939" s="448" t="s">
        <v>647</v>
      </c>
      <c r="B2939" s="448" t="s">
        <v>648</v>
      </c>
      <c r="C2939" s="448" t="s">
        <v>639</v>
      </c>
      <c r="D2939" s="448"/>
      <c r="E2939" s="984" t="s">
        <v>6749</v>
      </c>
      <c r="F2939" s="984"/>
      <c r="G2939" s="1023" t="s">
        <v>6697</v>
      </c>
      <c r="H2939" s="983" t="s">
        <v>6771</v>
      </c>
      <c r="I2939" s="983" t="s">
        <v>644</v>
      </c>
      <c r="J2939" s="448"/>
      <c r="K2939" s="459" t="s">
        <v>265</v>
      </c>
      <c r="L2939" s="448"/>
      <c r="M2939" s="528" t="str">
        <f t="shared" si="46"/>
        <v/>
      </c>
    </row>
    <row r="2940" spans="1:13">
      <c r="A2940" s="448" t="s">
        <v>647</v>
      </c>
      <c r="B2940" s="448" t="s">
        <v>648</v>
      </c>
      <c r="C2940" s="448" t="s">
        <v>639</v>
      </c>
      <c r="D2940" s="448"/>
      <c r="E2940" s="984" t="s">
        <v>6750</v>
      </c>
      <c r="F2940" s="984"/>
      <c r="G2940" s="1023" t="s">
        <v>6697</v>
      </c>
      <c r="H2940" s="983" t="s">
        <v>6771</v>
      </c>
      <c r="I2940" s="983" t="s">
        <v>644</v>
      </c>
      <c r="J2940" s="448"/>
      <c r="K2940" s="459" t="s">
        <v>265</v>
      </c>
      <c r="L2940" s="448"/>
      <c r="M2940" s="528" t="str">
        <f t="shared" si="46"/>
        <v/>
      </c>
    </row>
    <row r="2941" spans="1:13">
      <c r="A2941" s="448" t="s">
        <v>647</v>
      </c>
      <c r="B2941" s="448" t="s">
        <v>648</v>
      </c>
      <c r="C2941" s="448" t="s">
        <v>639</v>
      </c>
      <c r="D2941" s="448"/>
      <c r="E2941" s="984" t="s">
        <v>6751</v>
      </c>
      <c r="F2941" s="984"/>
      <c r="G2941" s="1023" t="s">
        <v>6697</v>
      </c>
      <c r="H2941" s="983" t="s">
        <v>6771</v>
      </c>
      <c r="I2941" s="983" t="s">
        <v>644</v>
      </c>
      <c r="J2941" s="448"/>
      <c r="K2941" s="459" t="s">
        <v>265</v>
      </c>
      <c r="L2941" s="448"/>
      <c r="M2941" s="528" t="str">
        <f t="shared" si="46"/>
        <v/>
      </c>
    </row>
    <row r="2942" spans="1:13">
      <c r="A2942" s="448" t="s">
        <v>647</v>
      </c>
      <c r="B2942" s="448" t="s">
        <v>648</v>
      </c>
      <c r="C2942" s="448" t="s">
        <v>639</v>
      </c>
      <c r="D2942" s="448"/>
      <c r="E2942" s="984" t="s">
        <v>6752</v>
      </c>
      <c r="F2942" s="984"/>
      <c r="G2942" s="1023" t="s">
        <v>6697</v>
      </c>
      <c r="H2942" s="983" t="s">
        <v>6771</v>
      </c>
      <c r="I2942" s="983" t="s">
        <v>644</v>
      </c>
      <c r="J2942" s="448"/>
      <c r="K2942" s="459" t="s">
        <v>265</v>
      </c>
      <c r="L2942" s="448"/>
      <c r="M2942" s="528" t="str">
        <f t="shared" si="46"/>
        <v/>
      </c>
    </row>
    <row r="2943" spans="1:13">
      <c r="A2943" s="448" t="s">
        <v>647</v>
      </c>
      <c r="B2943" s="448" t="s">
        <v>648</v>
      </c>
      <c r="C2943" s="448" t="s">
        <v>639</v>
      </c>
      <c r="D2943" s="448"/>
      <c r="E2943" s="984" t="s">
        <v>6753</v>
      </c>
      <c r="F2943" s="984"/>
      <c r="G2943" s="1023" t="s">
        <v>6697</v>
      </c>
      <c r="H2943" s="983" t="s">
        <v>6771</v>
      </c>
      <c r="I2943" s="983" t="s">
        <v>644</v>
      </c>
      <c r="J2943" s="448"/>
      <c r="K2943" s="459" t="s">
        <v>265</v>
      </c>
      <c r="L2943" s="448"/>
      <c r="M2943" s="528" t="str">
        <f t="shared" si="46"/>
        <v/>
      </c>
    </row>
    <row r="2944" spans="1:13">
      <c r="A2944" s="448" t="s">
        <v>647</v>
      </c>
      <c r="B2944" s="448" t="s">
        <v>648</v>
      </c>
      <c r="C2944" s="448" t="s">
        <v>639</v>
      </c>
      <c r="D2944" s="448"/>
      <c r="E2944" s="984" t="s">
        <v>6754</v>
      </c>
      <c r="F2944" s="984"/>
      <c r="G2944" s="1023" t="s">
        <v>6697</v>
      </c>
      <c r="H2944" s="983" t="s">
        <v>6771</v>
      </c>
      <c r="I2944" s="983" t="s">
        <v>644</v>
      </c>
      <c r="J2944" s="448"/>
      <c r="K2944" s="459" t="s">
        <v>265</v>
      </c>
      <c r="L2944" s="448"/>
      <c r="M2944" s="528" t="str">
        <f t="shared" si="46"/>
        <v/>
      </c>
    </row>
    <row r="2945" spans="1:13">
      <c r="A2945" s="448" t="s">
        <v>647</v>
      </c>
      <c r="B2945" s="448" t="s">
        <v>648</v>
      </c>
      <c r="C2945" s="448" t="s">
        <v>639</v>
      </c>
      <c r="D2945" s="448"/>
      <c r="E2945" s="984" t="s">
        <v>6755</v>
      </c>
      <c r="F2945" s="984"/>
      <c r="G2945" s="1023" t="s">
        <v>6697</v>
      </c>
      <c r="H2945" s="983" t="s">
        <v>6771</v>
      </c>
      <c r="I2945" s="983" t="s">
        <v>644</v>
      </c>
      <c r="J2945" s="448"/>
      <c r="K2945" s="459" t="s">
        <v>265</v>
      </c>
      <c r="L2945" s="448"/>
      <c r="M2945" s="528" t="str">
        <f t="shared" si="46"/>
        <v/>
      </c>
    </row>
    <row r="2946" spans="1:13" ht="12.75" thickBot="1">
      <c r="A2946" s="501" t="s">
        <v>647</v>
      </c>
      <c r="B2946" s="501" t="s">
        <v>648</v>
      </c>
      <c r="C2946" s="501" t="s">
        <v>639</v>
      </c>
      <c r="D2946" s="509"/>
      <c r="E2946" s="450" t="s">
        <v>6756</v>
      </c>
      <c r="F2946" s="451"/>
      <c r="G2946" s="1023" t="s">
        <v>6697</v>
      </c>
      <c r="H2946" s="521" t="s">
        <v>6771</v>
      </c>
      <c r="I2946" s="451" t="s">
        <v>644</v>
      </c>
      <c r="J2946" s="451"/>
      <c r="K2946" s="452" t="s">
        <v>265</v>
      </c>
      <c r="L2946" s="501"/>
      <c r="M2946" s="528" t="str">
        <f t="shared" si="46"/>
        <v/>
      </c>
    </row>
    <row r="2947" spans="1:13" ht="12.75" thickTop="1">
      <c r="A2947" s="982" t="s">
        <v>637</v>
      </c>
      <c r="B2947" s="982" t="s">
        <v>638</v>
      </c>
      <c r="C2947" s="446" t="s">
        <v>662</v>
      </c>
      <c r="D2947" s="1052" t="e">
        <f>SB_FY_End_Date</f>
        <v>#NAME?</v>
      </c>
      <c r="E2947" s="1042" t="s">
        <v>6757</v>
      </c>
      <c r="F2947" s="983" t="s">
        <v>662</v>
      </c>
      <c r="G2947" s="510" t="s">
        <v>6697</v>
      </c>
      <c r="H2947" s="453" t="s">
        <v>6772</v>
      </c>
      <c r="I2947" s="983" t="s">
        <v>666</v>
      </c>
      <c r="J2947" s="446" t="s">
        <v>645</v>
      </c>
      <c r="K2947" s="447" t="s">
        <v>265</v>
      </c>
      <c r="L2947" s="446" t="s">
        <v>646</v>
      </c>
      <c r="M2947" s="528" t="str">
        <f t="shared" si="46"/>
        <v/>
      </c>
    </row>
    <row r="2948" spans="1:13">
      <c r="A2948" s="448" t="s">
        <v>647</v>
      </c>
      <c r="B2948" s="448" t="s">
        <v>648</v>
      </c>
      <c r="C2948" s="448" t="s">
        <v>662</v>
      </c>
      <c r="D2948" s="1053">
        <f>SB_FY_End_Date_ACT2</f>
        <v>43646</v>
      </c>
      <c r="E2948" s="1044" t="s">
        <v>6759</v>
      </c>
      <c r="F2948" s="984"/>
      <c r="G2948" s="1023" t="s">
        <v>6697</v>
      </c>
      <c r="H2948" s="983" t="s">
        <v>6772</v>
      </c>
      <c r="I2948" s="984" t="s">
        <v>666</v>
      </c>
      <c r="J2948" s="448"/>
      <c r="K2948" s="459" t="s">
        <v>265</v>
      </c>
      <c r="L2948" s="448"/>
      <c r="M2948" s="528" t="str">
        <f t="shared" si="46"/>
        <v/>
      </c>
    </row>
    <row r="2949" spans="1:13">
      <c r="A2949" s="448" t="s">
        <v>647</v>
      </c>
      <c r="B2949" s="448" t="s">
        <v>648</v>
      </c>
      <c r="C2949" s="448" t="s">
        <v>662</v>
      </c>
      <c r="D2949" s="1054">
        <f>SB_FY_End_Date_ACT3</f>
        <v>44012</v>
      </c>
      <c r="E2949" s="1044" t="s">
        <v>6760</v>
      </c>
      <c r="F2949" s="984"/>
      <c r="G2949" s="1023" t="s">
        <v>6697</v>
      </c>
      <c r="H2949" s="983" t="s">
        <v>6772</v>
      </c>
      <c r="I2949" s="984" t="s">
        <v>666</v>
      </c>
      <c r="J2949" s="448"/>
      <c r="K2949" s="459" t="s">
        <v>265</v>
      </c>
      <c r="L2949" s="448"/>
      <c r="M2949" s="528" t="str">
        <f t="shared" si="46"/>
        <v/>
      </c>
    </row>
    <row r="2950" spans="1:13">
      <c r="A2950" s="448" t="s">
        <v>647</v>
      </c>
      <c r="B2950" s="448" t="s">
        <v>648</v>
      </c>
      <c r="C2950" s="448" t="s">
        <v>662</v>
      </c>
      <c r="D2950" s="1054">
        <f>SB_FY_End_Date_FC01</f>
        <v>44377</v>
      </c>
      <c r="E2950" s="1044" t="s">
        <v>6761</v>
      </c>
      <c r="F2950" s="984"/>
      <c r="G2950" s="1023" t="s">
        <v>6697</v>
      </c>
      <c r="H2950" s="983" t="s">
        <v>6772</v>
      </c>
      <c r="I2950" s="984" t="s">
        <v>666</v>
      </c>
      <c r="J2950" s="448"/>
      <c r="K2950" s="459" t="s">
        <v>265</v>
      </c>
      <c r="L2950" s="448"/>
      <c r="M2950" s="528" t="str">
        <f t="shared" si="46"/>
        <v/>
      </c>
    </row>
    <row r="2951" spans="1:13">
      <c r="A2951" s="448" t="s">
        <v>647</v>
      </c>
      <c r="B2951" s="448" t="s">
        <v>648</v>
      </c>
      <c r="C2951" s="448" t="s">
        <v>662</v>
      </c>
      <c r="D2951" s="1054">
        <f>SB_FY_End_Date_FC02</f>
        <v>44742</v>
      </c>
      <c r="E2951" s="1044" t="s">
        <v>6762</v>
      </c>
      <c r="F2951" s="984"/>
      <c r="G2951" s="1023" t="s">
        <v>6697</v>
      </c>
      <c r="H2951" s="983" t="s">
        <v>6772</v>
      </c>
      <c r="I2951" s="984" t="s">
        <v>666</v>
      </c>
      <c r="J2951" s="448"/>
      <c r="K2951" s="459" t="s">
        <v>265</v>
      </c>
      <c r="L2951" s="448"/>
      <c r="M2951" s="528" t="str">
        <f t="shared" si="46"/>
        <v/>
      </c>
    </row>
    <row r="2952" spans="1:13">
      <c r="A2952" s="448" t="s">
        <v>647</v>
      </c>
      <c r="B2952" s="448" t="s">
        <v>648</v>
      </c>
      <c r="C2952" s="448" t="s">
        <v>662</v>
      </c>
      <c r="D2952" s="1054">
        <f>SB_FY_End_Date_FC03</f>
        <v>45107</v>
      </c>
      <c r="E2952" s="1044" t="s">
        <v>6763</v>
      </c>
      <c r="F2952" s="984"/>
      <c r="G2952" s="1023" t="s">
        <v>6697</v>
      </c>
      <c r="H2952" s="983" t="s">
        <v>6772</v>
      </c>
      <c r="I2952" s="984" t="s">
        <v>666</v>
      </c>
      <c r="J2952" s="448"/>
      <c r="K2952" s="459" t="s">
        <v>265</v>
      </c>
      <c r="L2952" s="448"/>
      <c r="M2952" s="528" t="str">
        <f t="shared" si="46"/>
        <v/>
      </c>
    </row>
    <row r="2953" spans="1:13">
      <c r="A2953" s="448" t="s">
        <v>647</v>
      </c>
      <c r="B2953" s="448" t="s">
        <v>648</v>
      </c>
      <c r="C2953" s="448" t="s">
        <v>662</v>
      </c>
      <c r="D2953" s="1054">
        <f>SB_FY_End_Date_FC04</f>
        <v>45472</v>
      </c>
      <c r="E2953" s="1044" t="s">
        <v>6764</v>
      </c>
      <c r="F2953" s="984"/>
      <c r="G2953" s="1023" t="s">
        <v>6697</v>
      </c>
      <c r="H2953" s="983" t="s">
        <v>6772</v>
      </c>
      <c r="I2953" s="984" t="s">
        <v>666</v>
      </c>
      <c r="J2953" s="448"/>
      <c r="K2953" s="459" t="s">
        <v>265</v>
      </c>
      <c r="L2953" s="448"/>
      <c r="M2953" s="528" t="str">
        <f t="shared" si="46"/>
        <v/>
      </c>
    </row>
    <row r="2954" spans="1:13">
      <c r="A2954" s="448" t="s">
        <v>647</v>
      </c>
      <c r="B2954" s="448" t="s">
        <v>648</v>
      </c>
      <c r="C2954" s="448" t="s">
        <v>662</v>
      </c>
      <c r="D2954" s="1054">
        <f>SB_FY_End_Date_FC05</f>
        <v>45837</v>
      </c>
      <c r="E2954" s="1044" t="s">
        <v>6765</v>
      </c>
      <c r="F2954" s="984"/>
      <c r="G2954" s="1023" t="s">
        <v>6697</v>
      </c>
      <c r="H2954" s="983" t="s">
        <v>6772</v>
      </c>
      <c r="I2954" s="984" t="s">
        <v>666</v>
      </c>
      <c r="J2954" s="448"/>
      <c r="K2954" s="459" t="s">
        <v>265</v>
      </c>
      <c r="L2954" s="448"/>
      <c r="M2954" s="528" t="str">
        <f t="shared" si="46"/>
        <v/>
      </c>
    </row>
    <row r="2955" spans="1:13">
      <c r="A2955" s="448" t="s">
        <v>647</v>
      </c>
      <c r="B2955" s="448" t="s">
        <v>648</v>
      </c>
      <c r="C2955" s="448" t="s">
        <v>662</v>
      </c>
      <c r="D2955" s="1054" t="str">
        <f>TEXT(SB_FY_End_Date_FC06,"")</f>
        <v/>
      </c>
      <c r="E2955" s="1044" t="s">
        <v>6766</v>
      </c>
      <c r="F2955" s="984"/>
      <c r="G2955" s="1023" t="s">
        <v>6697</v>
      </c>
      <c r="H2955" s="983" t="s">
        <v>6772</v>
      </c>
      <c r="I2955" s="984" t="s">
        <v>666</v>
      </c>
      <c r="J2955" s="448"/>
      <c r="K2955" s="459" t="s">
        <v>265</v>
      </c>
      <c r="L2955" s="448"/>
      <c r="M2955" s="528" t="str">
        <f t="shared" si="46"/>
        <v/>
      </c>
    </row>
    <row r="2956" spans="1:13">
      <c r="A2956" s="448" t="s">
        <v>647</v>
      </c>
      <c r="B2956" s="448" t="s">
        <v>648</v>
      </c>
      <c r="C2956" s="448" t="s">
        <v>662</v>
      </c>
      <c r="D2956" s="1054">
        <f>SB_FY_End_Date_FC07</f>
        <v>46567</v>
      </c>
      <c r="E2956" s="1044" t="s">
        <v>6767</v>
      </c>
      <c r="F2956" s="984"/>
      <c r="G2956" s="1023" t="s">
        <v>6697</v>
      </c>
      <c r="H2956" s="983" t="s">
        <v>6772</v>
      </c>
      <c r="I2956" s="984" t="s">
        <v>666</v>
      </c>
      <c r="J2956" s="448"/>
      <c r="K2956" s="459" t="s">
        <v>265</v>
      </c>
      <c r="L2956" s="448"/>
      <c r="M2956" s="528" t="str">
        <f t="shared" si="46"/>
        <v/>
      </c>
    </row>
    <row r="2957" spans="1:13">
      <c r="A2957" s="448" t="s">
        <v>647</v>
      </c>
      <c r="B2957" s="448" t="s">
        <v>648</v>
      </c>
      <c r="C2957" s="448" t="s">
        <v>662</v>
      </c>
      <c r="D2957" s="1054">
        <f>SB_FY_End_Date_FC08</f>
        <v>46932</v>
      </c>
      <c r="E2957" s="1044" t="s">
        <v>6768</v>
      </c>
      <c r="F2957" s="984"/>
      <c r="G2957" s="1023" t="s">
        <v>6697</v>
      </c>
      <c r="H2957" s="983" t="s">
        <v>6772</v>
      </c>
      <c r="I2957" s="984" t="s">
        <v>666</v>
      </c>
      <c r="J2957" s="448"/>
      <c r="K2957" s="459" t="s">
        <v>265</v>
      </c>
      <c r="L2957" s="448"/>
      <c r="M2957" s="528" t="str">
        <f t="shared" si="46"/>
        <v/>
      </c>
    </row>
    <row r="2958" spans="1:13">
      <c r="A2958" s="448" t="s">
        <v>647</v>
      </c>
      <c r="B2958" s="448" t="s">
        <v>648</v>
      </c>
      <c r="C2958" s="448" t="s">
        <v>662</v>
      </c>
      <c r="D2958" s="1054">
        <f>SB_FY_End_Date_FC09</f>
        <v>47297</v>
      </c>
      <c r="E2958" s="1044" t="s">
        <v>6769</v>
      </c>
      <c r="F2958" s="984"/>
      <c r="G2958" s="1023" t="s">
        <v>6697</v>
      </c>
      <c r="H2958" s="983" t="s">
        <v>6772</v>
      </c>
      <c r="I2958" s="984" t="s">
        <v>666</v>
      </c>
      <c r="J2958" s="448"/>
      <c r="K2958" s="459" t="s">
        <v>265</v>
      </c>
      <c r="L2958" s="448"/>
      <c r="M2958" s="528" t="str">
        <f t="shared" si="46"/>
        <v/>
      </c>
    </row>
    <row r="2959" spans="1:13">
      <c r="A2959" s="501" t="s">
        <v>647</v>
      </c>
      <c r="B2959" s="501" t="s">
        <v>648</v>
      </c>
      <c r="C2959" s="501" t="s">
        <v>662</v>
      </c>
      <c r="D2959" s="1054">
        <f>SB_FY_End_Date_FC10</f>
        <v>47662</v>
      </c>
      <c r="E2959" s="1044" t="s">
        <v>6770</v>
      </c>
      <c r="F2959" s="501"/>
      <c r="G2959" s="1023" t="s">
        <v>6697</v>
      </c>
      <c r="H2959" s="521" t="s">
        <v>6772</v>
      </c>
      <c r="I2959" s="501" t="s">
        <v>666</v>
      </c>
      <c r="J2959" s="501"/>
      <c r="K2959" s="501" t="s">
        <v>265</v>
      </c>
      <c r="L2959" s="501"/>
      <c r="M2959" s="528" t="str">
        <f t="shared" si="46"/>
        <v/>
      </c>
    </row>
    <row r="2960" spans="1:13">
      <c r="A2960" s="1024" t="s">
        <v>637</v>
      </c>
      <c r="B2960" s="1025" t="s">
        <v>638</v>
      </c>
      <c r="C2960" s="510" t="s">
        <v>332</v>
      </c>
      <c r="D2960" s="511"/>
      <c r="E2960" s="510" t="s">
        <v>6329</v>
      </c>
      <c r="F2960" s="510" t="s">
        <v>332</v>
      </c>
      <c r="G2960" s="510" t="s">
        <v>6697</v>
      </c>
      <c r="H2960" s="510" t="s">
        <v>7959</v>
      </c>
      <c r="I2960" s="510" t="s">
        <v>682</v>
      </c>
      <c r="J2960" s="511" t="s">
        <v>645</v>
      </c>
      <c r="K2960" s="511" t="s">
        <v>264</v>
      </c>
      <c r="L2960" s="524" t="s">
        <v>646</v>
      </c>
      <c r="M2960" s="528" t="str">
        <f t="shared" si="46"/>
        <v/>
      </c>
    </row>
    <row r="2961" spans="1:13">
      <c r="A2961" s="1026" t="s">
        <v>647</v>
      </c>
      <c r="B2961" s="1026" t="s">
        <v>648</v>
      </c>
      <c r="C2961" s="1023" t="s">
        <v>332</v>
      </c>
      <c r="D2961" s="1027"/>
      <c r="E2961" s="1023" t="s">
        <v>6705</v>
      </c>
      <c r="F2961" s="1023"/>
      <c r="G2961" s="1023" t="s">
        <v>6697</v>
      </c>
      <c r="H2961" s="1023" t="s">
        <v>7959</v>
      </c>
      <c r="I2961" s="1023"/>
      <c r="J2961" s="1027"/>
      <c r="K2961" s="511" t="s">
        <v>264</v>
      </c>
      <c r="L2961" s="1027"/>
      <c r="M2961" s="528" t="str">
        <f t="shared" si="46"/>
        <v/>
      </c>
    </row>
    <row r="2962" spans="1:13">
      <c r="A2962" s="1026" t="s">
        <v>647</v>
      </c>
      <c r="B2962" s="1026" t="s">
        <v>648</v>
      </c>
      <c r="C2962" s="1023" t="s">
        <v>332</v>
      </c>
      <c r="D2962" s="1027"/>
      <c r="E2962" s="1023" t="s">
        <v>6706</v>
      </c>
      <c r="F2962" s="1023"/>
      <c r="G2962" s="1023" t="s">
        <v>6697</v>
      </c>
      <c r="H2962" s="1023" t="s">
        <v>7959</v>
      </c>
      <c r="I2962" s="1023"/>
      <c r="J2962" s="1027"/>
      <c r="K2962" s="511" t="s">
        <v>264</v>
      </c>
      <c r="L2962" s="1027"/>
      <c r="M2962" s="528" t="str">
        <f t="shared" si="46"/>
        <v/>
      </c>
    </row>
    <row r="2963" spans="1:13">
      <c r="A2963" s="1026" t="s">
        <v>647</v>
      </c>
      <c r="B2963" s="1026" t="s">
        <v>648</v>
      </c>
      <c r="C2963" s="1023" t="s">
        <v>332</v>
      </c>
      <c r="D2963" s="1027"/>
      <c r="E2963" s="1023" t="s">
        <v>6707</v>
      </c>
      <c r="F2963" s="1023"/>
      <c r="G2963" s="1023" t="s">
        <v>6697</v>
      </c>
      <c r="H2963" s="1023" t="s">
        <v>7959</v>
      </c>
      <c r="I2963" s="1023"/>
      <c r="J2963" s="1027"/>
      <c r="K2963" s="511" t="s">
        <v>264</v>
      </c>
      <c r="L2963" s="1027"/>
      <c r="M2963" s="528" t="str">
        <f t="shared" si="46"/>
        <v/>
      </c>
    </row>
    <row r="2964" spans="1:13">
      <c r="A2964" s="1026" t="s">
        <v>647</v>
      </c>
      <c r="B2964" s="1026" t="s">
        <v>648</v>
      </c>
      <c r="C2964" s="1023" t="s">
        <v>332</v>
      </c>
      <c r="D2964" s="1027"/>
      <c r="E2964" s="1023" t="s">
        <v>6708</v>
      </c>
      <c r="F2964" s="1023"/>
      <c r="G2964" s="1023" t="s">
        <v>6697</v>
      </c>
      <c r="H2964" s="1023" t="s">
        <v>7959</v>
      </c>
      <c r="I2964" s="1023"/>
      <c r="J2964" s="1027"/>
      <c r="K2964" s="511" t="s">
        <v>264</v>
      </c>
      <c r="L2964" s="1027"/>
      <c r="M2964" s="528" t="str">
        <f t="shared" si="46"/>
        <v/>
      </c>
    </row>
    <row r="2965" spans="1:13">
      <c r="A2965" s="1026" t="s">
        <v>647</v>
      </c>
      <c r="B2965" s="1026" t="s">
        <v>648</v>
      </c>
      <c r="C2965" s="1023" t="s">
        <v>332</v>
      </c>
      <c r="D2965" s="1027"/>
      <c r="E2965" s="1023" t="s">
        <v>6709</v>
      </c>
      <c r="F2965" s="1023"/>
      <c r="G2965" s="1023" t="s">
        <v>6697</v>
      </c>
      <c r="H2965" s="1023" t="s">
        <v>7959</v>
      </c>
      <c r="I2965" s="1023"/>
      <c r="J2965" s="1027"/>
      <c r="K2965" s="511" t="s">
        <v>264</v>
      </c>
      <c r="L2965" s="1027"/>
      <c r="M2965" s="528" t="str">
        <f t="shared" si="46"/>
        <v/>
      </c>
    </row>
    <row r="2966" spans="1:13">
      <c r="A2966" s="1026" t="s">
        <v>647</v>
      </c>
      <c r="B2966" s="1026" t="s">
        <v>648</v>
      </c>
      <c r="C2966" s="1023" t="s">
        <v>332</v>
      </c>
      <c r="D2966" s="1027"/>
      <c r="E2966" s="1023" t="s">
        <v>6710</v>
      </c>
      <c r="F2966" s="1023"/>
      <c r="G2966" s="1023" t="s">
        <v>6697</v>
      </c>
      <c r="H2966" s="1023" t="s">
        <v>7959</v>
      </c>
      <c r="I2966" s="1023"/>
      <c r="J2966" s="1027"/>
      <c r="K2966" s="511" t="s">
        <v>264</v>
      </c>
      <c r="L2966" s="1027"/>
      <c r="M2966" s="528" t="str">
        <f t="shared" si="46"/>
        <v/>
      </c>
    </row>
    <row r="2967" spans="1:13">
      <c r="A2967" s="1026" t="s">
        <v>647</v>
      </c>
      <c r="B2967" s="1026" t="s">
        <v>648</v>
      </c>
      <c r="C2967" s="1023" t="s">
        <v>332</v>
      </c>
      <c r="D2967" s="1027"/>
      <c r="E2967" s="1023" t="s">
        <v>6711</v>
      </c>
      <c r="F2967" s="1023"/>
      <c r="G2967" s="1023" t="s">
        <v>6697</v>
      </c>
      <c r="H2967" s="1023" t="s">
        <v>7959</v>
      </c>
      <c r="I2967" s="1023"/>
      <c r="J2967" s="1027"/>
      <c r="K2967" s="511" t="s">
        <v>264</v>
      </c>
      <c r="L2967" s="1027"/>
      <c r="M2967" s="528" t="str">
        <f t="shared" si="46"/>
        <v/>
      </c>
    </row>
    <row r="2968" spans="1:13">
      <c r="A2968" s="1026" t="s">
        <v>647</v>
      </c>
      <c r="B2968" s="1026" t="s">
        <v>648</v>
      </c>
      <c r="C2968" s="1023" t="s">
        <v>332</v>
      </c>
      <c r="D2968" s="1027"/>
      <c r="E2968" s="1023" t="s">
        <v>6712</v>
      </c>
      <c r="F2968" s="1023"/>
      <c r="G2968" s="1023" t="s">
        <v>6697</v>
      </c>
      <c r="H2968" s="1023" t="s">
        <v>7959</v>
      </c>
      <c r="I2968" s="1023"/>
      <c r="J2968" s="1027"/>
      <c r="K2968" s="511" t="s">
        <v>264</v>
      </c>
      <c r="L2968" s="1027"/>
      <c r="M2968" s="528" t="str">
        <f t="shared" ref="M2968:M3031" si="48">IF(RIGHT(TEXT(E2968,""),4)="ACT1","Remove","")</f>
        <v/>
      </c>
    </row>
    <row r="2969" spans="1:13">
      <c r="A2969" s="1026" t="s">
        <v>647</v>
      </c>
      <c r="B2969" s="1026" t="s">
        <v>648</v>
      </c>
      <c r="C2969" s="1023" t="s">
        <v>332</v>
      </c>
      <c r="D2969" s="1027"/>
      <c r="E2969" s="1023" t="s">
        <v>6713</v>
      </c>
      <c r="F2969" s="1023"/>
      <c r="G2969" s="1023" t="s">
        <v>6697</v>
      </c>
      <c r="H2969" s="1023" t="s">
        <v>7959</v>
      </c>
      <c r="I2969" s="1023"/>
      <c r="J2969" s="1027"/>
      <c r="K2969" s="511" t="s">
        <v>264</v>
      </c>
      <c r="L2969" s="1027"/>
      <c r="M2969" s="528" t="str">
        <f t="shared" si="48"/>
        <v/>
      </c>
    </row>
    <row r="2970" spans="1:13">
      <c r="A2970" s="1026" t="s">
        <v>647</v>
      </c>
      <c r="B2970" s="1026" t="s">
        <v>648</v>
      </c>
      <c r="C2970" s="1023" t="s">
        <v>332</v>
      </c>
      <c r="D2970" s="1027"/>
      <c r="E2970" s="1023" t="s">
        <v>6714</v>
      </c>
      <c r="F2970" s="1023"/>
      <c r="G2970" s="1023" t="s">
        <v>6697</v>
      </c>
      <c r="H2970" s="1023" t="s">
        <v>7959</v>
      </c>
      <c r="I2970" s="1023"/>
      <c r="J2970" s="1027"/>
      <c r="K2970" s="511" t="s">
        <v>264</v>
      </c>
      <c r="L2970" s="1027"/>
      <c r="M2970" s="528" t="str">
        <f t="shared" si="48"/>
        <v/>
      </c>
    </row>
    <row r="2971" spans="1:13">
      <c r="A2971" s="1026" t="s">
        <v>647</v>
      </c>
      <c r="B2971" s="1026" t="s">
        <v>648</v>
      </c>
      <c r="C2971" s="1023" t="s">
        <v>332</v>
      </c>
      <c r="D2971" s="1027"/>
      <c r="E2971" s="1023" t="s">
        <v>6715</v>
      </c>
      <c r="F2971" s="1023"/>
      <c r="G2971" s="1023" t="s">
        <v>6697</v>
      </c>
      <c r="H2971" s="1023" t="s">
        <v>7959</v>
      </c>
      <c r="I2971" s="1023"/>
      <c r="J2971" s="1027"/>
      <c r="K2971" s="511" t="s">
        <v>264</v>
      </c>
      <c r="L2971" s="1027"/>
      <c r="M2971" s="528" t="str">
        <f t="shared" si="48"/>
        <v/>
      </c>
    </row>
    <row r="2972" spans="1:13">
      <c r="A2972" s="1026" t="s">
        <v>647</v>
      </c>
      <c r="B2972" s="1026" t="s">
        <v>648</v>
      </c>
      <c r="C2972" s="1023" t="s">
        <v>332</v>
      </c>
      <c r="D2972" s="1027"/>
      <c r="E2972" s="1023" t="s">
        <v>6716</v>
      </c>
      <c r="F2972" s="1023"/>
      <c r="G2972" s="1023" t="s">
        <v>6697</v>
      </c>
      <c r="H2972" s="1023" t="s">
        <v>7959</v>
      </c>
      <c r="I2972" s="1023"/>
      <c r="J2972" s="1027"/>
      <c r="K2972" s="511" t="s">
        <v>264</v>
      </c>
      <c r="L2972" s="1027"/>
      <c r="M2972" s="528" t="str">
        <f t="shared" si="48"/>
        <v/>
      </c>
    </row>
    <row r="2973" spans="1:13">
      <c r="A2973" s="1025" t="s">
        <v>637</v>
      </c>
      <c r="B2973" s="1025" t="s">
        <v>638</v>
      </c>
      <c r="C2973" s="510" t="s">
        <v>133</v>
      </c>
      <c r="D2973" s="856"/>
      <c r="E2973" s="510" t="s">
        <v>6327</v>
      </c>
      <c r="F2973" s="510" t="s">
        <v>133</v>
      </c>
      <c r="G2973" s="510" t="s">
        <v>6697</v>
      </c>
      <c r="H2973" s="510" t="s">
        <v>7960</v>
      </c>
      <c r="I2973" s="510" t="s">
        <v>682</v>
      </c>
      <c r="J2973" s="856"/>
      <c r="K2973" s="511" t="s">
        <v>264</v>
      </c>
      <c r="L2973" s="511" t="s">
        <v>646</v>
      </c>
      <c r="M2973" s="528" t="str">
        <f t="shared" si="48"/>
        <v/>
      </c>
    </row>
    <row r="2974" spans="1:13">
      <c r="A2974" s="1026" t="s">
        <v>647</v>
      </c>
      <c r="B2974" s="1026" t="s">
        <v>648</v>
      </c>
      <c r="C2974" s="1023" t="s">
        <v>133</v>
      </c>
      <c r="D2974" s="1028"/>
      <c r="E2974" s="1023" t="s">
        <v>6718</v>
      </c>
      <c r="F2974" s="1029"/>
      <c r="G2974" s="1023" t="s">
        <v>6697</v>
      </c>
      <c r="H2974" s="1023" t="s">
        <v>7960</v>
      </c>
      <c r="I2974" s="1029"/>
      <c r="J2974" s="1028"/>
      <c r="K2974" s="511" t="s">
        <v>264</v>
      </c>
      <c r="L2974" s="1028"/>
      <c r="M2974" s="528" t="str">
        <f t="shared" si="48"/>
        <v/>
      </c>
    </row>
    <row r="2975" spans="1:13">
      <c r="A2975" s="1026" t="s">
        <v>647</v>
      </c>
      <c r="B2975" s="1026" t="s">
        <v>648</v>
      </c>
      <c r="C2975" s="1023" t="s">
        <v>133</v>
      </c>
      <c r="D2975" s="1028"/>
      <c r="E2975" s="1023" t="s">
        <v>6719</v>
      </c>
      <c r="F2975" s="1029"/>
      <c r="G2975" s="1023" t="s">
        <v>6697</v>
      </c>
      <c r="H2975" s="1023" t="s">
        <v>7960</v>
      </c>
      <c r="I2975" s="1029"/>
      <c r="J2975" s="1028"/>
      <c r="K2975" s="511" t="s">
        <v>264</v>
      </c>
      <c r="L2975" s="1028"/>
      <c r="M2975" s="528" t="str">
        <f t="shared" si="48"/>
        <v/>
      </c>
    </row>
    <row r="2976" spans="1:13">
      <c r="A2976" s="1026" t="s">
        <v>647</v>
      </c>
      <c r="B2976" s="1026" t="s">
        <v>648</v>
      </c>
      <c r="C2976" s="1023" t="s">
        <v>133</v>
      </c>
      <c r="D2976" s="1028"/>
      <c r="E2976" s="1023" t="s">
        <v>6720</v>
      </c>
      <c r="F2976" s="1029"/>
      <c r="G2976" s="1023" t="s">
        <v>6697</v>
      </c>
      <c r="H2976" s="1023" t="s">
        <v>7960</v>
      </c>
      <c r="I2976" s="1029"/>
      <c r="J2976" s="1028"/>
      <c r="K2976" s="511" t="s">
        <v>264</v>
      </c>
      <c r="L2976" s="1028"/>
      <c r="M2976" s="528" t="str">
        <f t="shared" si="48"/>
        <v/>
      </c>
    </row>
    <row r="2977" spans="1:13">
      <c r="A2977" s="1026" t="s">
        <v>647</v>
      </c>
      <c r="B2977" s="1026" t="s">
        <v>648</v>
      </c>
      <c r="C2977" s="1023" t="s">
        <v>133</v>
      </c>
      <c r="D2977" s="1028"/>
      <c r="E2977" s="1023" t="s">
        <v>6721</v>
      </c>
      <c r="F2977" s="1029"/>
      <c r="G2977" s="1023" t="s">
        <v>6697</v>
      </c>
      <c r="H2977" s="1023" t="s">
        <v>7960</v>
      </c>
      <c r="I2977" s="1029"/>
      <c r="J2977" s="1028"/>
      <c r="K2977" s="511" t="s">
        <v>264</v>
      </c>
      <c r="L2977" s="1028"/>
      <c r="M2977" s="528" t="str">
        <f t="shared" si="48"/>
        <v/>
      </c>
    </row>
    <row r="2978" spans="1:13">
      <c r="A2978" s="1026" t="s">
        <v>647</v>
      </c>
      <c r="B2978" s="1026" t="s">
        <v>648</v>
      </c>
      <c r="C2978" s="1023" t="s">
        <v>133</v>
      </c>
      <c r="D2978" s="1028"/>
      <c r="E2978" s="1023" t="s">
        <v>6722</v>
      </c>
      <c r="F2978" s="1029"/>
      <c r="G2978" s="1023" t="s">
        <v>6697</v>
      </c>
      <c r="H2978" s="1023" t="s">
        <v>7960</v>
      </c>
      <c r="I2978" s="1029"/>
      <c r="J2978" s="1028"/>
      <c r="K2978" s="511" t="s">
        <v>264</v>
      </c>
      <c r="L2978" s="1028"/>
      <c r="M2978" s="528" t="str">
        <f t="shared" si="48"/>
        <v/>
      </c>
    </row>
    <row r="2979" spans="1:13">
      <c r="A2979" s="1026" t="s">
        <v>647</v>
      </c>
      <c r="B2979" s="1026" t="s">
        <v>648</v>
      </c>
      <c r="C2979" s="1023" t="s">
        <v>133</v>
      </c>
      <c r="D2979" s="1028"/>
      <c r="E2979" s="1023" t="s">
        <v>6723</v>
      </c>
      <c r="F2979" s="1029"/>
      <c r="G2979" s="1023" t="s">
        <v>6697</v>
      </c>
      <c r="H2979" s="1023" t="s">
        <v>7960</v>
      </c>
      <c r="I2979" s="1029"/>
      <c r="J2979" s="1028"/>
      <c r="K2979" s="511" t="s">
        <v>264</v>
      </c>
      <c r="L2979" s="1028"/>
      <c r="M2979" s="528" t="str">
        <f t="shared" si="48"/>
        <v/>
      </c>
    </row>
    <row r="2980" spans="1:13">
      <c r="A2980" s="1026" t="s">
        <v>647</v>
      </c>
      <c r="B2980" s="1026" t="s">
        <v>648</v>
      </c>
      <c r="C2980" s="1023" t="s">
        <v>133</v>
      </c>
      <c r="D2980" s="1028"/>
      <c r="E2980" s="1023" t="s">
        <v>6724</v>
      </c>
      <c r="F2980" s="1029"/>
      <c r="G2980" s="1023" t="s">
        <v>6697</v>
      </c>
      <c r="H2980" s="1023" t="s">
        <v>7960</v>
      </c>
      <c r="I2980" s="1029"/>
      <c r="J2980" s="1028"/>
      <c r="K2980" s="511" t="s">
        <v>264</v>
      </c>
      <c r="L2980" s="1028"/>
      <c r="M2980" s="528" t="str">
        <f t="shared" si="48"/>
        <v/>
      </c>
    </row>
    <row r="2981" spans="1:13">
      <c r="A2981" s="1026" t="s">
        <v>647</v>
      </c>
      <c r="B2981" s="1026" t="s">
        <v>648</v>
      </c>
      <c r="C2981" s="1023" t="s">
        <v>133</v>
      </c>
      <c r="D2981" s="1028"/>
      <c r="E2981" s="1023" t="s">
        <v>6725</v>
      </c>
      <c r="F2981" s="1029"/>
      <c r="G2981" s="1023" t="s">
        <v>6697</v>
      </c>
      <c r="H2981" s="1023" t="s">
        <v>7960</v>
      </c>
      <c r="I2981" s="1029"/>
      <c r="J2981" s="1028"/>
      <c r="K2981" s="511" t="s">
        <v>264</v>
      </c>
      <c r="L2981" s="1028"/>
      <c r="M2981" s="528" t="str">
        <f t="shared" si="48"/>
        <v/>
      </c>
    </row>
    <row r="2982" spans="1:13">
      <c r="A2982" s="1026" t="s">
        <v>647</v>
      </c>
      <c r="B2982" s="1026" t="s">
        <v>648</v>
      </c>
      <c r="C2982" s="1023" t="s">
        <v>133</v>
      </c>
      <c r="D2982" s="1028"/>
      <c r="E2982" s="1023" t="s">
        <v>6726</v>
      </c>
      <c r="F2982" s="1029"/>
      <c r="G2982" s="1023" t="s">
        <v>6697</v>
      </c>
      <c r="H2982" s="1023" t="s">
        <v>7960</v>
      </c>
      <c r="I2982" s="1029"/>
      <c r="J2982" s="1028"/>
      <c r="K2982" s="511" t="s">
        <v>264</v>
      </c>
      <c r="L2982" s="1028"/>
      <c r="M2982" s="528" t="str">
        <f t="shared" si="48"/>
        <v/>
      </c>
    </row>
    <row r="2983" spans="1:13">
      <c r="A2983" s="1026" t="s">
        <v>647</v>
      </c>
      <c r="B2983" s="1026" t="s">
        <v>648</v>
      </c>
      <c r="C2983" s="1023" t="s">
        <v>133</v>
      </c>
      <c r="D2983" s="1028"/>
      <c r="E2983" s="1023" t="s">
        <v>6727</v>
      </c>
      <c r="F2983" s="1029"/>
      <c r="G2983" s="1023" t="s">
        <v>6697</v>
      </c>
      <c r="H2983" s="1023" t="s">
        <v>7960</v>
      </c>
      <c r="I2983" s="1029"/>
      <c r="J2983" s="1028"/>
      <c r="K2983" s="511" t="s">
        <v>264</v>
      </c>
      <c r="L2983" s="1028"/>
      <c r="M2983" s="528" t="str">
        <f t="shared" si="48"/>
        <v/>
      </c>
    </row>
    <row r="2984" spans="1:13">
      <c r="A2984" s="1026" t="s">
        <v>647</v>
      </c>
      <c r="B2984" s="1026" t="s">
        <v>648</v>
      </c>
      <c r="C2984" s="1023" t="s">
        <v>133</v>
      </c>
      <c r="D2984" s="1028"/>
      <c r="E2984" s="1023" t="s">
        <v>6728</v>
      </c>
      <c r="F2984" s="1029"/>
      <c r="G2984" s="1023" t="s">
        <v>6697</v>
      </c>
      <c r="H2984" s="1023" t="s">
        <v>7960</v>
      </c>
      <c r="I2984" s="1029"/>
      <c r="J2984" s="1028"/>
      <c r="K2984" s="511" t="s">
        <v>264</v>
      </c>
      <c r="L2984" s="1028"/>
      <c r="M2984" s="528" t="str">
        <f t="shared" si="48"/>
        <v/>
      </c>
    </row>
    <row r="2985" spans="1:13">
      <c r="A2985" s="1026" t="s">
        <v>647</v>
      </c>
      <c r="B2985" s="1026" t="s">
        <v>648</v>
      </c>
      <c r="C2985" s="1023" t="s">
        <v>133</v>
      </c>
      <c r="D2985" s="1028"/>
      <c r="E2985" s="1023" t="s">
        <v>6729</v>
      </c>
      <c r="F2985" s="1029"/>
      <c r="G2985" s="1023" t="s">
        <v>6697</v>
      </c>
      <c r="H2985" s="1023" t="s">
        <v>7960</v>
      </c>
      <c r="I2985" s="1029"/>
      <c r="J2985" s="1028"/>
      <c r="K2985" s="511" t="s">
        <v>264</v>
      </c>
      <c r="L2985" s="525"/>
      <c r="M2985" s="528" t="str">
        <f t="shared" si="48"/>
        <v/>
      </c>
    </row>
    <row r="2986" spans="1:13">
      <c r="A2986" s="1025" t="s">
        <v>637</v>
      </c>
      <c r="B2986" s="1025" t="s">
        <v>638</v>
      </c>
      <c r="C2986" s="510" t="s">
        <v>333</v>
      </c>
      <c r="D2986" s="856"/>
      <c r="E2986" s="510" t="s">
        <v>6145</v>
      </c>
      <c r="F2986" s="510" t="s">
        <v>333</v>
      </c>
      <c r="G2986" s="510" t="s">
        <v>6697</v>
      </c>
      <c r="H2986" s="510" t="s">
        <v>8052</v>
      </c>
      <c r="I2986" s="510" t="s">
        <v>682</v>
      </c>
      <c r="J2986" s="856"/>
      <c r="K2986" s="511" t="s">
        <v>264</v>
      </c>
      <c r="L2986" s="511" t="s">
        <v>646</v>
      </c>
      <c r="M2986" s="528" t="str">
        <f t="shared" si="48"/>
        <v/>
      </c>
    </row>
    <row r="2987" spans="1:13">
      <c r="A2987" s="1026" t="s">
        <v>647</v>
      </c>
      <c r="B2987" s="1026" t="s">
        <v>648</v>
      </c>
      <c r="C2987" s="1029"/>
      <c r="D2987" s="1028"/>
      <c r="E2987" s="1023" t="s">
        <v>6774</v>
      </c>
      <c r="F2987" s="1029"/>
      <c r="G2987" s="1023" t="s">
        <v>6697</v>
      </c>
      <c r="H2987" s="1029" t="s">
        <v>8052</v>
      </c>
      <c r="I2987" s="1029"/>
      <c r="J2987" s="1028"/>
      <c r="K2987" s="511" t="s">
        <v>264</v>
      </c>
      <c r="L2987" s="1028"/>
      <c r="M2987" s="528" t="str">
        <f t="shared" si="48"/>
        <v/>
      </c>
    </row>
    <row r="2988" spans="1:13">
      <c r="A2988" s="1026" t="s">
        <v>647</v>
      </c>
      <c r="B2988" s="1026" t="s">
        <v>648</v>
      </c>
      <c r="C2988" s="1029"/>
      <c r="D2988" s="1028"/>
      <c r="E2988" s="1023" t="s">
        <v>6775</v>
      </c>
      <c r="F2988" s="1029"/>
      <c r="G2988" s="1023" t="s">
        <v>6697</v>
      </c>
      <c r="H2988" s="1029" t="s">
        <v>8052</v>
      </c>
      <c r="I2988" s="1029"/>
      <c r="J2988" s="1028"/>
      <c r="K2988" s="511" t="s">
        <v>264</v>
      </c>
      <c r="L2988" s="1028"/>
      <c r="M2988" s="528" t="str">
        <f t="shared" si="48"/>
        <v/>
      </c>
    </row>
    <row r="2989" spans="1:13">
      <c r="A2989" s="1026" t="s">
        <v>647</v>
      </c>
      <c r="B2989" s="1026" t="s">
        <v>648</v>
      </c>
      <c r="C2989" s="1029"/>
      <c r="D2989" s="1028"/>
      <c r="E2989" s="1023" t="s">
        <v>6776</v>
      </c>
      <c r="F2989" s="1029"/>
      <c r="G2989" s="1023" t="s">
        <v>6697</v>
      </c>
      <c r="H2989" s="1029" t="s">
        <v>8052</v>
      </c>
      <c r="I2989" s="1029"/>
      <c r="J2989" s="1028"/>
      <c r="K2989" s="511" t="s">
        <v>264</v>
      </c>
      <c r="L2989" s="1028"/>
      <c r="M2989" s="528" t="str">
        <f t="shared" si="48"/>
        <v/>
      </c>
    </row>
    <row r="2990" spans="1:13">
      <c r="A2990" s="1026" t="s">
        <v>647</v>
      </c>
      <c r="B2990" s="1026" t="s">
        <v>648</v>
      </c>
      <c r="C2990" s="1029"/>
      <c r="D2990" s="1028"/>
      <c r="E2990" s="1023" t="s">
        <v>6777</v>
      </c>
      <c r="F2990" s="1029"/>
      <c r="G2990" s="1023" t="s">
        <v>6697</v>
      </c>
      <c r="H2990" s="1029" t="s">
        <v>8052</v>
      </c>
      <c r="I2990" s="1029"/>
      <c r="J2990" s="1028"/>
      <c r="K2990" s="511" t="s">
        <v>264</v>
      </c>
      <c r="L2990" s="1028"/>
      <c r="M2990" s="528" t="str">
        <f t="shared" si="48"/>
        <v/>
      </c>
    </row>
    <row r="2991" spans="1:13">
      <c r="A2991" s="1026" t="s">
        <v>647</v>
      </c>
      <c r="B2991" s="1026" t="s">
        <v>648</v>
      </c>
      <c r="C2991" s="1029"/>
      <c r="D2991" s="1028"/>
      <c r="E2991" s="1023" t="s">
        <v>6778</v>
      </c>
      <c r="F2991" s="1029"/>
      <c r="G2991" s="1023" t="s">
        <v>6697</v>
      </c>
      <c r="H2991" s="1029" t="s">
        <v>8052</v>
      </c>
      <c r="I2991" s="1029"/>
      <c r="J2991" s="1028"/>
      <c r="K2991" s="511" t="s">
        <v>264</v>
      </c>
      <c r="L2991" s="1028"/>
      <c r="M2991" s="528" t="str">
        <f t="shared" si="48"/>
        <v/>
      </c>
    </row>
    <row r="2992" spans="1:13">
      <c r="A2992" s="1026" t="s">
        <v>647</v>
      </c>
      <c r="B2992" s="1026" t="s">
        <v>648</v>
      </c>
      <c r="C2992" s="1029"/>
      <c r="D2992" s="1028"/>
      <c r="E2992" s="1023" t="s">
        <v>6779</v>
      </c>
      <c r="F2992" s="1029"/>
      <c r="G2992" s="1023" t="s">
        <v>6697</v>
      </c>
      <c r="H2992" s="1029" t="s">
        <v>8052</v>
      </c>
      <c r="I2992" s="1029"/>
      <c r="J2992" s="1028"/>
      <c r="K2992" s="511" t="s">
        <v>264</v>
      </c>
      <c r="L2992" s="1028"/>
      <c r="M2992" s="528" t="str">
        <f t="shared" si="48"/>
        <v/>
      </c>
    </row>
    <row r="2993" spans="1:13">
      <c r="A2993" s="1026" t="s">
        <v>647</v>
      </c>
      <c r="B2993" s="1026" t="s">
        <v>648</v>
      </c>
      <c r="C2993" s="1029"/>
      <c r="D2993" s="1028"/>
      <c r="E2993" s="1023" t="s">
        <v>6780</v>
      </c>
      <c r="F2993" s="1029"/>
      <c r="G2993" s="1023" t="s">
        <v>6697</v>
      </c>
      <c r="H2993" s="1029" t="s">
        <v>8052</v>
      </c>
      <c r="I2993" s="1029"/>
      <c r="J2993" s="1028"/>
      <c r="K2993" s="511" t="s">
        <v>264</v>
      </c>
      <c r="L2993" s="1028"/>
      <c r="M2993" s="528" t="str">
        <f t="shared" si="48"/>
        <v/>
      </c>
    </row>
    <row r="2994" spans="1:13">
      <c r="A2994" s="1026" t="s">
        <v>647</v>
      </c>
      <c r="B2994" s="1026" t="s">
        <v>648</v>
      </c>
      <c r="C2994" s="1029"/>
      <c r="D2994" s="1028"/>
      <c r="E2994" s="1023" t="s">
        <v>6781</v>
      </c>
      <c r="F2994" s="1029"/>
      <c r="G2994" s="1023" t="s">
        <v>6697</v>
      </c>
      <c r="H2994" s="1029" t="s">
        <v>8052</v>
      </c>
      <c r="I2994" s="1029"/>
      <c r="J2994" s="1028"/>
      <c r="K2994" s="511" t="s">
        <v>264</v>
      </c>
      <c r="L2994" s="1028"/>
      <c r="M2994" s="528" t="str">
        <f t="shared" si="48"/>
        <v/>
      </c>
    </row>
    <row r="2995" spans="1:13">
      <c r="A2995" s="1026" t="s">
        <v>647</v>
      </c>
      <c r="B2995" s="1026" t="s">
        <v>648</v>
      </c>
      <c r="C2995" s="1029"/>
      <c r="D2995" s="1028"/>
      <c r="E2995" s="1023" t="s">
        <v>6782</v>
      </c>
      <c r="F2995" s="1029"/>
      <c r="G2995" s="1023" t="s">
        <v>6697</v>
      </c>
      <c r="H2995" s="1029" t="s">
        <v>8052</v>
      </c>
      <c r="I2995" s="1029"/>
      <c r="J2995" s="1028"/>
      <c r="K2995" s="511" t="s">
        <v>264</v>
      </c>
      <c r="L2995" s="1028"/>
      <c r="M2995" s="528" t="str">
        <f t="shared" si="48"/>
        <v/>
      </c>
    </row>
    <row r="2996" spans="1:13">
      <c r="A2996" s="1026" t="s">
        <v>647</v>
      </c>
      <c r="B2996" s="1026" t="s">
        <v>648</v>
      </c>
      <c r="C2996" s="1029"/>
      <c r="D2996" s="1028"/>
      <c r="E2996" s="1023" t="s">
        <v>6783</v>
      </c>
      <c r="F2996" s="1029"/>
      <c r="G2996" s="1023" t="s">
        <v>6697</v>
      </c>
      <c r="H2996" s="1029" t="s">
        <v>8052</v>
      </c>
      <c r="I2996" s="1029"/>
      <c r="J2996" s="1028"/>
      <c r="K2996" s="511" t="s">
        <v>264</v>
      </c>
      <c r="L2996" s="1028"/>
      <c r="M2996" s="528" t="str">
        <f t="shared" si="48"/>
        <v/>
      </c>
    </row>
    <row r="2997" spans="1:13">
      <c r="A2997" s="1026" t="s">
        <v>647</v>
      </c>
      <c r="B2997" s="1026" t="s">
        <v>648</v>
      </c>
      <c r="C2997" s="1029"/>
      <c r="D2997" s="1028"/>
      <c r="E2997" s="1023" t="s">
        <v>6784</v>
      </c>
      <c r="F2997" s="1029"/>
      <c r="G2997" s="1023" t="s">
        <v>6697</v>
      </c>
      <c r="H2997" s="1029" t="s">
        <v>8052</v>
      </c>
      <c r="I2997" s="1029"/>
      <c r="J2997" s="1028"/>
      <c r="K2997" s="511" t="s">
        <v>264</v>
      </c>
      <c r="L2997" s="1028"/>
      <c r="M2997" s="528" t="str">
        <f t="shared" si="48"/>
        <v/>
      </c>
    </row>
    <row r="2998" spans="1:13">
      <c r="A2998" s="1026" t="s">
        <v>647</v>
      </c>
      <c r="B2998" s="1026" t="s">
        <v>648</v>
      </c>
      <c r="C2998" s="1029"/>
      <c r="D2998" s="1028"/>
      <c r="E2998" s="1023" t="s">
        <v>6785</v>
      </c>
      <c r="F2998" s="1029"/>
      <c r="G2998" s="1023" t="s">
        <v>6697</v>
      </c>
      <c r="H2998" s="1029" t="s">
        <v>8052</v>
      </c>
      <c r="I2998" s="1029"/>
      <c r="J2998" s="1028"/>
      <c r="K2998" s="511" t="s">
        <v>264</v>
      </c>
      <c r="L2998" s="525"/>
      <c r="M2998" s="528" t="str">
        <f t="shared" si="48"/>
        <v/>
      </c>
    </row>
    <row r="2999" spans="1:13">
      <c r="A2999" s="1025" t="s">
        <v>637</v>
      </c>
      <c r="B2999" s="1025" t="s">
        <v>638</v>
      </c>
      <c r="C2999" s="510" t="s">
        <v>134</v>
      </c>
      <c r="D2999" s="856"/>
      <c r="E2999" s="510" t="s">
        <v>6325</v>
      </c>
      <c r="F2999" s="510" t="s">
        <v>134</v>
      </c>
      <c r="G2999" s="532" t="s">
        <v>6697</v>
      </c>
      <c r="H2999" s="510" t="s">
        <v>8053</v>
      </c>
      <c r="I2999" s="510" t="s">
        <v>682</v>
      </c>
      <c r="J2999" s="856"/>
      <c r="K2999" s="511" t="s">
        <v>264</v>
      </c>
      <c r="L2999" s="511" t="s">
        <v>646</v>
      </c>
      <c r="M2999" s="528" t="str">
        <f t="shared" si="48"/>
        <v/>
      </c>
    </row>
    <row r="3000" spans="1:13">
      <c r="A3000" s="1026" t="s">
        <v>647</v>
      </c>
      <c r="B3000" s="1026" t="s">
        <v>648</v>
      </c>
      <c r="C3000" s="1029"/>
      <c r="D3000" s="1028"/>
      <c r="E3000" s="1023" t="s">
        <v>6787</v>
      </c>
      <c r="F3000" s="1029"/>
      <c r="G3000" s="1023" t="s">
        <v>6697</v>
      </c>
      <c r="H3000" s="1023" t="s">
        <v>8053</v>
      </c>
      <c r="I3000" s="1029"/>
      <c r="J3000" s="1028"/>
      <c r="K3000" s="511" t="s">
        <v>264</v>
      </c>
      <c r="L3000" s="1028"/>
      <c r="M3000" s="528" t="str">
        <f t="shared" si="48"/>
        <v/>
      </c>
    </row>
    <row r="3001" spans="1:13">
      <c r="A3001" s="1026" t="s">
        <v>647</v>
      </c>
      <c r="B3001" s="1026" t="s">
        <v>648</v>
      </c>
      <c r="C3001" s="1029"/>
      <c r="D3001" s="1028"/>
      <c r="E3001" s="1023" t="s">
        <v>6788</v>
      </c>
      <c r="F3001" s="1029"/>
      <c r="G3001" s="1023" t="s">
        <v>6697</v>
      </c>
      <c r="H3001" s="1023" t="s">
        <v>8053</v>
      </c>
      <c r="I3001" s="1029"/>
      <c r="J3001" s="1028"/>
      <c r="K3001" s="511" t="s">
        <v>264</v>
      </c>
      <c r="L3001" s="1028"/>
      <c r="M3001" s="528" t="str">
        <f t="shared" si="48"/>
        <v/>
      </c>
    </row>
    <row r="3002" spans="1:13">
      <c r="A3002" s="1026" t="s">
        <v>647</v>
      </c>
      <c r="B3002" s="1026" t="s">
        <v>648</v>
      </c>
      <c r="C3002" s="1029"/>
      <c r="D3002" s="1028"/>
      <c r="E3002" s="1023" t="s">
        <v>6789</v>
      </c>
      <c r="F3002" s="1029"/>
      <c r="G3002" s="1023" t="s">
        <v>6697</v>
      </c>
      <c r="H3002" s="1023" t="s">
        <v>8053</v>
      </c>
      <c r="I3002" s="1029"/>
      <c r="J3002" s="1028"/>
      <c r="K3002" s="511" t="s">
        <v>264</v>
      </c>
      <c r="L3002" s="1028"/>
      <c r="M3002" s="528" t="str">
        <f t="shared" si="48"/>
        <v/>
      </c>
    </row>
    <row r="3003" spans="1:13">
      <c r="A3003" s="1026" t="s">
        <v>647</v>
      </c>
      <c r="B3003" s="1026" t="s">
        <v>648</v>
      </c>
      <c r="C3003" s="1029"/>
      <c r="D3003" s="1028"/>
      <c r="E3003" s="1023" t="s">
        <v>6790</v>
      </c>
      <c r="F3003" s="1029"/>
      <c r="G3003" s="1023" t="s">
        <v>6697</v>
      </c>
      <c r="H3003" s="1023" t="s">
        <v>8053</v>
      </c>
      <c r="I3003" s="1029"/>
      <c r="J3003" s="1028"/>
      <c r="K3003" s="511" t="s">
        <v>264</v>
      </c>
      <c r="L3003" s="1028"/>
      <c r="M3003" s="528" t="str">
        <f t="shared" si="48"/>
        <v/>
      </c>
    </row>
    <row r="3004" spans="1:13">
      <c r="A3004" s="1026" t="s">
        <v>647</v>
      </c>
      <c r="B3004" s="1026" t="s">
        <v>648</v>
      </c>
      <c r="C3004" s="1029"/>
      <c r="D3004" s="1028"/>
      <c r="E3004" s="1023" t="s">
        <v>6791</v>
      </c>
      <c r="F3004" s="1029"/>
      <c r="G3004" s="1023" t="s">
        <v>6697</v>
      </c>
      <c r="H3004" s="1023" t="s">
        <v>8053</v>
      </c>
      <c r="I3004" s="1029"/>
      <c r="J3004" s="1028"/>
      <c r="K3004" s="511" t="s">
        <v>264</v>
      </c>
      <c r="L3004" s="1028"/>
      <c r="M3004" s="528" t="str">
        <f t="shared" si="48"/>
        <v/>
      </c>
    </row>
    <row r="3005" spans="1:13">
      <c r="A3005" s="1026" t="s">
        <v>647</v>
      </c>
      <c r="B3005" s="1026" t="s">
        <v>648</v>
      </c>
      <c r="C3005" s="1029"/>
      <c r="D3005" s="1028"/>
      <c r="E3005" s="1023" t="s">
        <v>6792</v>
      </c>
      <c r="F3005" s="1029"/>
      <c r="G3005" s="1023" t="s">
        <v>6697</v>
      </c>
      <c r="H3005" s="1023" t="s">
        <v>8053</v>
      </c>
      <c r="I3005" s="1029"/>
      <c r="J3005" s="1028"/>
      <c r="K3005" s="511" t="s">
        <v>264</v>
      </c>
      <c r="L3005" s="1028"/>
      <c r="M3005" s="528" t="str">
        <f t="shared" si="48"/>
        <v/>
      </c>
    </row>
    <row r="3006" spans="1:13">
      <c r="A3006" s="1026" t="s">
        <v>647</v>
      </c>
      <c r="B3006" s="1026" t="s">
        <v>648</v>
      </c>
      <c r="C3006" s="1029"/>
      <c r="D3006" s="1028"/>
      <c r="E3006" s="1023" t="s">
        <v>6793</v>
      </c>
      <c r="F3006" s="1029"/>
      <c r="G3006" s="1023" t="s">
        <v>6697</v>
      </c>
      <c r="H3006" s="1023" t="s">
        <v>8053</v>
      </c>
      <c r="I3006" s="1029"/>
      <c r="J3006" s="1028"/>
      <c r="K3006" s="511" t="s">
        <v>264</v>
      </c>
      <c r="L3006" s="1028"/>
      <c r="M3006" s="528" t="str">
        <f t="shared" si="48"/>
        <v/>
      </c>
    </row>
    <row r="3007" spans="1:13">
      <c r="A3007" s="1026" t="s">
        <v>647</v>
      </c>
      <c r="B3007" s="1026" t="s">
        <v>648</v>
      </c>
      <c r="C3007" s="1029"/>
      <c r="D3007" s="1028"/>
      <c r="E3007" s="1023" t="s">
        <v>6794</v>
      </c>
      <c r="F3007" s="1029"/>
      <c r="G3007" s="1023" t="s">
        <v>6697</v>
      </c>
      <c r="H3007" s="1023" t="s">
        <v>8053</v>
      </c>
      <c r="I3007" s="1029"/>
      <c r="J3007" s="1028"/>
      <c r="K3007" s="511" t="s">
        <v>264</v>
      </c>
      <c r="L3007" s="1028"/>
      <c r="M3007" s="528" t="str">
        <f t="shared" si="48"/>
        <v/>
      </c>
    </row>
    <row r="3008" spans="1:13">
      <c r="A3008" s="1026" t="s">
        <v>647</v>
      </c>
      <c r="B3008" s="1026" t="s">
        <v>648</v>
      </c>
      <c r="C3008" s="1029"/>
      <c r="D3008" s="1028"/>
      <c r="E3008" s="1023" t="s">
        <v>6795</v>
      </c>
      <c r="F3008" s="1029"/>
      <c r="G3008" s="1023" t="s">
        <v>6697</v>
      </c>
      <c r="H3008" s="1023" t="s">
        <v>8053</v>
      </c>
      <c r="I3008" s="1029"/>
      <c r="J3008" s="1028"/>
      <c r="K3008" s="511" t="s">
        <v>264</v>
      </c>
      <c r="L3008" s="1028"/>
      <c r="M3008" s="528" t="str">
        <f t="shared" si="48"/>
        <v/>
      </c>
    </row>
    <row r="3009" spans="1:13">
      <c r="A3009" s="1026" t="s">
        <v>647</v>
      </c>
      <c r="B3009" s="1026" t="s">
        <v>648</v>
      </c>
      <c r="C3009" s="1029"/>
      <c r="D3009" s="1028"/>
      <c r="E3009" s="1023" t="s">
        <v>6796</v>
      </c>
      <c r="F3009" s="1029"/>
      <c r="G3009" s="1023" t="s">
        <v>6697</v>
      </c>
      <c r="H3009" s="1023" t="s">
        <v>8053</v>
      </c>
      <c r="I3009" s="1029"/>
      <c r="J3009" s="1028"/>
      <c r="K3009" s="511" t="s">
        <v>264</v>
      </c>
      <c r="L3009" s="1028"/>
      <c r="M3009" s="528" t="str">
        <f t="shared" si="48"/>
        <v/>
      </c>
    </row>
    <row r="3010" spans="1:13">
      <c r="A3010" s="1026" t="s">
        <v>647</v>
      </c>
      <c r="B3010" s="1026" t="s">
        <v>648</v>
      </c>
      <c r="C3010" s="1029"/>
      <c r="D3010" s="1028"/>
      <c r="E3010" s="1023" t="s">
        <v>6797</v>
      </c>
      <c r="F3010" s="1029"/>
      <c r="G3010" s="1023" t="s">
        <v>6697</v>
      </c>
      <c r="H3010" s="1023" t="s">
        <v>8053</v>
      </c>
      <c r="I3010" s="1029"/>
      <c r="J3010" s="1028"/>
      <c r="K3010" s="511" t="s">
        <v>264</v>
      </c>
      <c r="L3010" s="1028"/>
      <c r="M3010" s="528" t="str">
        <f t="shared" si="48"/>
        <v/>
      </c>
    </row>
    <row r="3011" spans="1:13">
      <c r="A3011" s="1026" t="s">
        <v>647</v>
      </c>
      <c r="B3011" s="1026" t="s">
        <v>648</v>
      </c>
      <c r="C3011" s="522"/>
      <c r="D3011" s="523"/>
      <c r="E3011" s="1023" t="s">
        <v>6798</v>
      </c>
      <c r="F3011" s="522"/>
      <c r="G3011" s="1023" t="s">
        <v>6697</v>
      </c>
      <c r="H3011" s="1023" t="s">
        <v>8053</v>
      </c>
      <c r="I3011" s="522"/>
      <c r="J3011" s="523"/>
      <c r="K3011" s="511" t="s">
        <v>264</v>
      </c>
      <c r="L3011" s="526"/>
      <c r="M3011" s="528" t="str">
        <f t="shared" si="48"/>
        <v/>
      </c>
    </row>
    <row r="3012" spans="1:13">
      <c r="A3012" s="1024" t="s">
        <v>637</v>
      </c>
      <c r="B3012" s="1025" t="s">
        <v>638</v>
      </c>
      <c r="C3012" s="510" t="s">
        <v>611</v>
      </c>
      <c r="D3012" s="856"/>
      <c r="E3012" s="510" t="s">
        <v>6331</v>
      </c>
      <c r="F3012" s="510" t="s">
        <v>611</v>
      </c>
      <c r="G3012" s="532" t="s">
        <v>6697</v>
      </c>
      <c r="H3012" s="510" t="s">
        <v>7961</v>
      </c>
      <c r="I3012" s="510" t="s">
        <v>682</v>
      </c>
      <c r="J3012" s="856"/>
      <c r="K3012" s="511" t="s">
        <v>264</v>
      </c>
      <c r="L3012" s="524" t="s">
        <v>646</v>
      </c>
      <c r="M3012" s="528" t="str">
        <f t="shared" si="48"/>
        <v/>
      </c>
    </row>
    <row r="3013" spans="1:13">
      <c r="A3013" s="1026" t="s">
        <v>647</v>
      </c>
      <c r="B3013" s="1026" t="s">
        <v>648</v>
      </c>
      <c r="C3013" s="1029"/>
      <c r="D3013" s="1028"/>
      <c r="E3013" s="1023" t="s">
        <v>6800</v>
      </c>
      <c r="F3013" s="1029"/>
      <c r="G3013" s="1023" t="s">
        <v>6697</v>
      </c>
      <c r="H3013" s="1023" t="s">
        <v>7961</v>
      </c>
      <c r="I3013" s="1029"/>
      <c r="J3013" s="1028"/>
      <c r="K3013" s="511" t="s">
        <v>264</v>
      </c>
      <c r="L3013" s="1028"/>
      <c r="M3013" s="528" t="str">
        <f t="shared" si="48"/>
        <v/>
      </c>
    </row>
    <row r="3014" spans="1:13">
      <c r="A3014" s="1026" t="s">
        <v>647</v>
      </c>
      <c r="B3014" s="1026" t="s">
        <v>648</v>
      </c>
      <c r="C3014" s="1029"/>
      <c r="D3014" s="1028"/>
      <c r="E3014" s="1023" t="s">
        <v>6801</v>
      </c>
      <c r="F3014" s="1029"/>
      <c r="G3014" s="1023" t="s">
        <v>6697</v>
      </c>
      <c r="H3014" s="1023" t="s">
        <v>7961</v>
      </c>
      <c r="I3014" s="1029"/>
      <c r="J3014" s="1028"/>
      <c r="K3014" s="511" t="s">
        <v>264</v>
      </c>
      <c r="L3014" s="1028"/>
      <c r="M3014" s="528" t="str">
        <f t="shared" si="48"/>
        <v/>
      </c>
    </row>
    <row r="3015" spans="1:13">
      <c r="A3015" s="1026" t="s">
        <v>647</v>
      </c>
      <c r="B3015" s="1026" t="s">
        <v>648</v>
      </c>
      <c r="C3015" s="1029"/>
      <c r="D3015" s="1028"/>
      <c r="E3015" s="1023" t="s">
        <v>6802</v>
      </c>
      <c r="F3015" s="1029"/>
      <c r="G3015" s="1023" t="s">
        <v>6697</v>
      </c>
      <c r="H3015" s="1023" t="s">
        <v>7961</v>
      </c>
      <c r="I3015" s="1029"/>
      <c r="J3015" s="1028"/>
      <c r="K3015" s="511" t="s">
        <v>264</v>
      </c>
      <c r="L3015" s="1028"/>
      <c r="M3015" s="528" t="str">
        <f t="shared" si="48"/>
        <v/>
      </c>
    </row>
    <row r="3016" spans="1:13">
      <c r="A3016" s="1026" t="s">
        <v>647</v>
      </c>
      <c r="B3016" s="1026" t="s">
        <v>648</v>
      </c>
      <c r="C3016" s="1029"/>
      <c r="D3016" s="1028"/>
      <c r="E3016" s="1023" t="s">
        <v>6803</v>
      </c>
      <c r="F3016" s="1029"/>
      <c r="G3016" s="1023" t="s">
        <v>6697</v>
      </c>
      <c r="H3016" s="1023" t="s">
        <v>7961</v>
      </c>
      <c r="I3016" s="1029"/>
      <c r="J3016" s="1028"/>
      <c r="K3016" s="511" t="s">
        <v>264</v>
      </c>
      <c r="L3016" s="1028"/>
      <c r="M3016" s="528" t="str">
        <f t="shared" si="48"/>
        <v/>
      </c>
    </row>
    <row r="3017" spans="1:13">
      <c r="A3017" s="1026" t="s">
        <v>647</v>
      </c>
      <c r="B3017" s="1026" t="s">
        <v>648</v>
      </c>
      <c r="C3017" s="1029"/>
      <c r="D3017" s="1028"/>
      <c r="E3017" s="1023" t="s">
        <v>6804</v>
      </c>
      <c r="F3017" s="1029"/>
      <c r="G3017" s="1023" t="s">
        <v>6697</v>
      </c>
      <c r="H3017" s="1023" t="s">
        <v>7961</v>
      </c>
      <c r="I3017" s="1029"/>
      <c r="J3017" s="1028"/>
      <c r="K3017" s="511" t="s">
        <v>264</v>
      </c>
      <c r="L3017" s="1028"/>
      <c r="M3017" s="528" t="str">
        <f t="shared" si="48"/>
        <v/>
      </c>
    </row>
    <row r="3018" spans="1:13">
      <c r="A3018" s="1026" t="s">
        <v>647</v>
      </c>
      <c r="B3018" s="1026" t="s">
        <v>648</v>
      </c>
      <c r="C3018" s="1029"/>
      <c r="D3018" s="1028"/>
      <c r="E3018" s="1023" t="s">
        <v>6805</v>
      </c>
      <c r="F3018" s="1029"/>
      <c r="G3018" s="1023" t="s">
        <v>6697</v>
      </c>
      <c r="H3018" s="1023" t="s">
        <v>7961</v>
      </c>
      <c r="I3018" s="1029"/>
      <c r="J3018" s="1028"/>
      <c r="K3018" s="511" t="s">
        <v>264</v>
      </c>
      <c r="L3018" s="1028"/>
      <c r="M3018" s="528" t="str">
        <f t="shared" si="48"/>
        <v/>
      </c>
    </row>
    <row r="3019" spans="1:13">
      <c r="A3019" s="1026" t="s">
        <v>647</v>
      </c>
      <c r="B3019" s="1026" t="s">
        <v>648</v>
      </c>
      <c r="C3019" s="1029"/>
      <c r="D3019" s="1028"/>
      <c r="E3019" s="1023" t="s">
        <v>6806</v>
      </c>
      <c r="F3019" s="1029"/>
      <c r="G3019" s="1023" t="s">
        <v>6697</v>
      </c>
      <c r="H3019" s="1023" t="s">
        <v>7961</v>
      </c>
      <c r="I3019" s="1029"/>
      <c r="J3019" s="1028"/>
      <c r="K3019" s="511" t="s">
        <v>264</v>
      </c>
      <c r="L3019" s="1028"/>
      <c r="M3019" s="528" t="str">
        <f t="shared" si="48"/>
        <v/>
      </c>
    </row>
    <row r="3020" spans="1:13">
      <c r="A3020" s="1026" t="s">
        <v>647</v>
      </c>
      <c r="B3020" s="1026" t="s">
        <v>648</v>
      </c>
      <c r="C3020" s="1029"/>
      <c r="D3020" s="1028"/>
      <c r="E3020" s="1023" t="s">
        <v>6807</v>
      </c>
      <c r="F3020" s="1029"/>
      <c r="G3020" s="1023" t="s">
        <v>6697</v>
      </c>
      <c r="H3020" s="1023" t="s">
        <v>7961</v>
      </c>
      <c r="I3020" s="1029"/>
      <c r="J3020" s="1028"/>
      <c r="K3020" s="511" t="s">
        <v>264</v>
      </c>
      <c r="L3020" s="1028"/>
      <c r="M3020" s="528" t="str">
        <f t="shared" si="48"/>
        <v/>
      </c>
    </row>
    <row r="3021" spans="1:13">
      <c r="A3021" s="1026" t="s">
        <v>647</v>
      </c>
      <c r="B3021" s="1026" t="s">
        <v>648</v>
      </c>
      <c r="C3021" s="1029"/>
      <c r="D3021" s="1028"/>
      <c r="E3021" s="1023" t="s">
        <v>6808</v>
      </c>
      <c r="F3021" s="1029"/>
      <c r="G3021" s="1023" t="s">
        <v>6697</v>
      </c>
      <c r="H3021" s="1023" t="s">
        <v>7961</v>
      </c>
      <c r="I3021" s="1029"/>
      <c r="J3021" s="1028"/>
      <c r="K3021" s="511" t="s">
        <v>264</v>
      </c>
      <c r="L3021" s="1028"/>
      <c r="M3021" s="528" t="str">
        <f t="shared" si="48"/>
        <v/>
      </c>
    </row>
    <row r="3022" spans="1:13">
      <c r="A3022" s="1026" t="s">
        <v>647</v>
      </c>
      <c r="B3022" s="1026" t="s">
        <v>648</v>
      </c>
      <c r="C3022" s="1029"/>
      <c r="D3022" s="1028"/>
      <c r="E3022" s="1023" t="s">
        <v>6809</v>
      </c>
      <c r="F3022" s="1029"/>
      <c r="G3022" s="1023" t="s">
        <v>6697</v>
      </c>
      <c r="H3022" s="1023" t="s">
        <v>7961</v>
      </c>
      <c r="I3022" s="1029"/>
      <c r="J3022" s="1028"/>
      <c r="K3022" s="511" t="s">
        <v>264</v>
      </c>
      <c r="L3022" s="1028"/>
      <c r="M3022" s="528" t="str">
        <f t="shared" si="48"/>
        <v/>
      </c>
    </row>
    <row r="3023" spans="1:13">
      <c r="A3023" s="1026" t="s">
        <v>647</v>
      </c>
      <c r="B3023" s="1026" t="s">
        <v>648</v>
      </c>
      <c r="C3023" s="1029"/>
      <c r="D3023" s="1028"/>
      <c r="E3023" s="1023" t="s">
        <v>6810</v>
      </c>
      <c r="F3023" s="1029"/>
      <c r="G3023" s="1023" t="s">
        <v>6697</v>
      </c>
      <c r="H3023" s="1023" t="s">
        <v>7961</v>
      </c>
      <c r="I3023" s="1029"/>
      <c r="J3023" s="1028"/>
      <c r="K3023" s="511" t="s">
        <v>264</v>
      </c>
      <c r="L3023" s="1028"/>
      <c r="M3023" s="528" t="str">
        <f t="shared" si="48"/>
        <v/>
      </c>
    </row>
    <row r="3024" spans="1:13">
      <c r="A3024" s="1026" t="s">
        <v>647</v>
      </c>
      <c r="B3024" s="1026" t="s">
        <v>648</v>
      </c>
      <c r="C3024" s="522"/>
      <c r="D3024" s="523"/>
      <c r="E3024" s="1023" t="s">
        <v>6811</v>
      </c>
      <c r="F3024" s="522"/>
      <c r="G3024" s="1023" t="s">
        <v>6697</v>
      </c>
      <c r="H3024" s="1023" t="s">
        <v>7961</v>
      </c>
      <c r="I3024" s="522"/>
      <c r="J3024" s="523"/>
      <c r="K3024" s="511" t="s">
        <v>264</v>
      </c>
      <c r="L3024" s="526"/>
      <c r="M3024" s="528" t="str">
        <f t="shared" si="48"/>
        <v/>
      </c>
    </row>
    <row r="3025" spans="1:13">
      <c r="A3025" s="1030" t="s">
        <v>637</v>
      </c>
      <c r="B3025" s="1031" t="s">
        <v>638</v>
      </c>
      <c r="C3025" s="527" t="s">
        <v>135</v>
      </c>
      <c r="D3025" s="857"/>
      <c r="E3025" s="527" t="s">
        <v>6143</v>
      </c>
      <c r="F3025" s="527" t="s">
        <v>135</v>
      </c>
      <c r="G3025" s="532" t="s">
        <v>6697</v>
      </c>
      <c r="H3025" s="527" t="s">
        <v>8051</v>
      </c>
      <c r="I3025" s="527" t="s">
        <v>9871</v>
      </c>
      <c r="J3025" s="857"/>
      <c r="K3025" s="511" t="s">
        <v>264</v>
      </c>
      <c r="L3025" s="528" t="s">
        <v>646</v>
      </c>
      <c r="M3025" s="528" t="str">
        <f t="shared" si="48"/>
        <v/>
      </c>
    </row>
    <row r="3026" spans="1:13">
      <c r="A3026" s="1026" t="s">
        <v>647</v>
      </c>
      <c r="B3026" s="1026" t="s">
        <v>648</v>
      </c>
      <c r="C3026" s="1029"/>
      <c r="D3026" s="1028"/>
      <c r="E3026" s="1023" t="s">
        <v>6813</v>
      </c>
      <c r="F3026" s="1023"/>
      <c r="G3026" s="1023" t="s">
        <v>6697</v>
      </c>
      <c r="H3026" s="1023" t="s">
        <v>8051</v>
      </c>
      <c r="I3026" s="1029"/>
      <c r="J3026" s="1028"/>
      <c r="K3026" s="511" t="s">
        <v>264</v>
      </c>
      <c r="L3026" s="1028"/>
      <c r="M3026" s="528" t="str">
        <f t="shared" si="48"/>
        <v/>
      </c>
    </row>
    <row r="3027" spans="1:13">
      <c r="A3027" s="1026" t="s">
        <v>647</v>
      </c>
      <c r="B3027" s="1026" t="s">
        <v>648</v>
      </c>
      <c r="C3027" s="1029"/>
      <c r="D3027" s="1028"/>
      <c r="E3027" s="1023" t="s">
        <v>6814</v>
      </c>
      <c r="F3027" s="1023"/>
      <c r="G3027" s="1023" t="s">
        <v>6697</v>
      </c>
      <c r="H3027" s="1023" t="s">
        <v>8051</v>
      </c>
      <c r="I3027" s="1029"/>
      <c r="J3027" s="1028"/>
      <c r="K3027" s="511" t="s">
        <v>264</v>
      </c>
      <c r="L3027" s="1028"/>
      <c r="M3027" s="528" t="str">
        <f t="shared" si="48"/>
        <v/>
      </c>
    </row>
    <row r="3028" spans="1:13">
      <c r="A3028" s="1026" t="s">
        <v>647</v>
      </c>
      <c r="B3028" s="1026" t="s">
        <v>648</v>
      </c>
      <c r="C3028" s="1029"/>
      <c r="D3028" s="1028"/>
      <c r="E3028" s="1023" t="s">
        <v>6815</v>
      </c>
      <c r="F3028" s="1023"/>
      <c r="G3028" s="1023" t="s">
        <v>6697</v>
      </c>
      <c r="H3028" s="1023" t="s">
        <v>8051</v>
      </c>
      <c r="I3028" s="1029"/>
      <c r="J3028" s="1028"/>
      <c r="K3028" s="511" t="s">
        <v>264</v>
      </c>
      <c r="L3028" s="1028"/>
      <c r="M3028" s="528" t="str">
        <f t="shared" si="48"/>
        <v/>
      </c>
    </row>
    <row r="3029" spans="1:13">
      <c r="A3029" s="1026" t="s">
        <v>647</v>
      </c>
      <c r="B3029" s="1026" t="s">
        <v>648</v>
      </c>
      <c r="C3029" s="1029"/>
      <c r="D3029" s="1028"/>
      <c r="E3029" s="1023" t="s">
        <v>6816</v>
      </c>
      <c r="F3029" s="1023"/>
      <c r="G3029" s="1023" t="s">
        <v>6697</v>
      </c>
      <c r="H3029" s="1023" t="s">
        <v>8051</v>
      </c>
      <c r="I3029" s="1029"/>
      <c r="J3029" s="1028"/>
      <c r="K3029" s="511" t="s">
        <v>264</v>
      </c>
      <c r="L3029" s="1028"/>
      <c r="M3029" s="528" t="str">
        <f t="shared" si="48"/>
        <v/>
      </c>
    </row>
    <row r="3030" spans="1:13">
      <c r="A3030" s="1026" t="s">
        <v>647</v>
      </c>
      <c r="B3030" s="1026" t="s">
        <v>648</v>
      </c>
      <c r="C3030" s="1029"/>
      <c r="D3030" s="1028"/>
      <c r="E3030" s="1023" t="s">
        <v>6817</v>
      </c>
      <c r="F3030" s="1023"/>
      <c r="G3030" s="1023" t="s">
        <v>6697</v>
      </c>
      <c r="H3030" s="1023" t="s">
        <v>8051</v>
      </c>
      <c r="I3030" s="1029"/>
      <c r="J3030" s="1028"/>
      <c r="K3030" s="511" t="s">
        <v>264</v>
      </c>
      <c r="L3030" s="1028"/>
      <c r="M3030" s="528" t="str">
        <f t="shared" si="48"/>
        <v/>
      </c>
    </row>
    <row r="3031" spans="1:13">
      <c r="A3031" s="1026" t="s">
        <v>647</v>
      </c>
      <c r="B3031" s="1026" t="s">
        <v>648</v>
      </c>
      <c r="C3031" s="1029"/>
      <c r="D3031" s="1028"/>
      <c r="E3031" s="1023" t="s">
        <v>6818</v>
      </c>
      <c r="F3031" s="1023"/>
      <c r="G3031" s="1023" t="s">
        <v>6697</v>
      </c>
      <c r="H3031" s="1023" t="s">
        <v>8051</v>
      </c>
      <c r="I3031" s="1029"/>
      <c r="J3031" s="1028"/>
      <c r="K3031" s="511" t="s">
        <v>264</v>
      </c>
      <c r="L3031" s="1028"/>
      <c r="M3031" s="528" t="str">
        <f t="shared" si="48"/>
        <v/>
      </c>
    </row>
    <row r="3032" spans="1:13">
      <c r="A3032" s="1026" t="s">
        <v>647</v>
      </c>
      <c r="B3032" s="1026" t="s">
        <v>648</v>
      </c>
      <c r="C3032" s="1029"/>
      <c r="D3032" s="1028"/>
      <c r="E3032" s="1023" t="s">
        <v>6819</v>
      </c>
      <c r="F3032" s="1023"/>
      <c r="G3032" s="1023" t="s">
        <v>6697</v>
      </c>
      <c r="H3032" s="1023" t="s">
        <v>8051</v>
      </c>
      <c r="I3032" s="1029"/>
      <c r="J3032" s="1028"/>
      <c r="K3032" s="511" t="s">
        <v>264</v>
      </c>
      <c r="L3032" s="1028"/>
      <c r="M3032" s="528" t="str">
        <f t="shared" ref="M3032:M3095" si="49">IF(RIGHT(TEXT(E3032,""),4)="ACT1","Remove","")</f>
        <v/>
      </c>
    </row>
    <row r="3033" spans="1:13">
      <c r="A3033" s="1026" t="s">
        <v>647</v>
      </c>
      <c r="B3033" s="1026" t="s">
        <v>648</v>
      </c>
      <c r="C3033" s="1029"/>
      <c r="D3033" s="1028"/>
      <c r="E3033" s="1023" t="s">
        <v>6820</v>
      </c>
      <c r="F3033" s="1023"/>
      <c r="G3033" s="1023" t="s">
        <v>6697</v>
      </c>
      <c r="H3033" s="1023" t="s">
        <v>8051</v>
      </c>
      <c r="I3033" s="1029"/>
      <c r="J3033" s="1028"/>
      <c r="K3033" s="511" t="s">
        <v>264</v>
      </c>
      <c r="L3033" s="1028"/>
      <c r="M3033" s="528" t="str">
        <f t="shared" si="49"/>
        <v/>
      </c>
    </row>
    <row r="3034" spans="1:13">
      <c r="A3034" s="1026" t="s">
        <v>647</v>
      </c>
      <c r="B3034" s="1026" t="s">
        <v>648</v>
      </c>
      <c r="C3034" s="1029"/>
      <c r="D3034" s="1028"/>
      <c r="E3034" s="1023" t="s">
        <v>6821</v>
      </c>
      <c r="F3034" s="1023"/>
      <c r="G3034" s="1023" t="s">
        <v>6697</v>
      </c>
      <c r="H3034" s="1023" t="s">
        <v>8051</v>
      </c>
      <c r="I3034" s="1029"/>
      <c r="J3034" s="1028"/>
      <c r="K3034" s="511" t="s">
        <v>264</v>
      </c>
      <c r="L3034" s="1028"/>
      <c r="M3034" s="528" t="str">
        <f t="shared" si="49"/>
        <v/>
      </c>
    </row>
    <row r="3035" spans="1:13">
      <c r="A3035" s="1026" t="s">
        <v>647</v>
      </c>
      <c r="B3035" s="1026" t="s">
        <v>648</v>
      </c>
      <c r="C3035" s="1029"/>
      <c r="D3035" s="1028"/>
      <c r="E3035" s="1023" t="s">
        <v>6822</v>
      </c>
      <c r="F3035" s="1023"/>
      <c r="G3035" s="1023" t="s">
        <v>6697</v>
      </c>
      <c r="H3035" s="1023" t="s">
        <v>8051</v>
      </c>
      <c r="I3035" s="1029"/>
      <c r="J3035" s="1028"/>
      <c r="K3035" s="511" t="s">
        <v>264</v>
      </c>
      <c r="L3035" s="1028"/>
      <c r="M3035" s="528" t="str">
        <f t="shared" si="49"/>
        <v/>
      </c>
    </row>
    <row r="3036" spans="1:13">
      <c r="A3036" s="1026" t="s">
        <v>647</v>
      </c>
      <c r="B3036" s="1026" t="s">
        <v>648</v>
      </c>
      <c r="C3036" s="1029"/>
      <c r="D3036" s="1028"/>
      <c r="E3036" s="1023" t="s">
        <v>6823</v>
      </c>
      <c r="F3036" s="1023"/>
      <c r="G3036" s="1023" t="s">
        <v>6697</v>
      </c>
      <c r="H3036" s="1023" t="s">
        <v>8051</v>
      </c>
      <c r="I3036" s="1029"/>
      <c r="J3036" s="1028"/>
      <c r="K3036" s="511" t="s">
        <v>264</v>
      </c>
      <c r="L3036" s="1028"/>
      <c r="M3036" s="528" t="str">
        <f t="shared" si="49"/>
        <v/>
      </c>
    </row>
    <row r="3037" spans="1:13">
      <c r="A3037" s="1026" t="s">
        <v>647</v>
      </c>
      <c r="B3037" s="1026" t="s">
        <v>648</v>
      </c>
      <c r="C3037" s="522"/>
      <c r="D3037" s="523"/>
      <c r="E3037" s="534" t="s">
        <v>6824</v>
      </c>
      <c r="F3037" s="534"/>
      <c r="G3037" s="1023" t="s">
        <v>6697</v>
      </c>
      <c r="H3037" s="534" t="s">
        <v>8051</v>
      </c>
      <c r="I3037" s="522"/>
      <c r="J3037" s="523"/>
      <c r="K3037" s="511" t="s">
        <v>264</v>
      </c>
      <c r="L3037" s="526"/>
      <c r="M3037" s="528" t="str">
        <f t="shared" si="49"/>
        <v/>
      </c>
    </row>
    <row r="3038" spans="1:13">
      <c r="A3038" s="1030" t="s">
        <v>637</v>
      </c>
      <c r="B3038" s="1031" t="s">
        <v>638</v>
      </c>
      <c r="C3038" s="527" t="s">
        <v>136</v>
      </c>
      <c r="D3038" s="527"/>
      <c r="E3038" s="510" t="s">
        <v>6235</v>
      </c>
      <c r="F3038" s="510" t="s">
        <v>136</v>
      </c>
      <c r="G3038" s="1023" t="s">
        <v>6697</v>
      </c>
      <c r="H3038" s="510" t="s">
        <v>7962</v>
      </c>
      <c r="I3038" s="527" t="s">
        <v>682</v>
      </c>
      <c r="J3038" s="857"/>
      <c r="K3038" s="511" t="s">
        <v>264</v>
      </c>
      <c r="L3038" s="528" t="s">
        <v>646</v>
      </c>
      <c r="M3038" s="528" t="str">
        <f t="shared" si="49"/>
        <v/>
      </c>
    </row>
    <row r="3039" spans="1:13">
      <c r="A3039" s="1026" t="s">
        <v>647</v>
      </c>
      <c r="B3039" s="1026" t="s">
        <v>648</v>
      </c>
      <c r="C3039" s="1029"/>
      <c r="D3039" s="1028"/>
      <c r="E3039" s="1023" t="s">
        <v>6826</v>
      </c>
      <c r="F3039" s="1023"/>
      <c r="G3039" s="1023" t="s">
        <v>6697</v>
      </c>
      <c r="H3039" s="1023" t="s">
        <v>7962</v>
      </c>
      <c r="I3039" s="1029"/>
      <c r="J3039" s="1028"/>
      <c r="K3039" s="511" t="s">
        <v>264</v>
      </c>
      <c r="L3039" s="1028"/>
      <c r="M3039" s="528" t="str">
        <f t="shared" si="49"/>
        <v/>
      </c>
    </row>
    <row r="3040" spans="1:13">
      <c r="A3040" s="1026" t="s">
        <v>647</v>
      </c>
      <c r="B3040" s="1026" t="s">
        <v>648</v>
      </c>
      <c r="C3040" s="1029"/>
      <c r="D3040" s="1028"/>
      <c r="E3040" s="1023" t="s">
        <v>6827</v>
      </c>
      <c r="F3040" s="1023"/>
      <c r="G3040" s="1023" t="s">
        <v>6697</v>
      </c>
      <c r="H3040" s="1023" t="s">
        <v>7962</v>
      </c>
      <c r="I3040" s="1029"/>
      <c r="J3040" s="1028"/>
      <c r="K3040" s="511" t="s">
        <v>264</v>
      </c>
      <c r="L3040" s="1028"/>
      <c r="M3040" s="528" t="str">
        <f t="shared" si="49"/>
        <v/>
      </c>
    </row>
    <row r="3041" spans="1:13">
      <c r="A3041" s="1026" t="s">
        <v>647</v>
      </c>
      <c r="B3041" s="1026" t="s">
        <v>648</v>
      </c>
      <c r="C3041" s="1029"/>
      <c r="D3041" s="1028"/>
      <c r="E3041" s="1023" t="s">
        <v>6828</v>
      </c>
      <c r="F3041" s="1023"/>
      <c r="G3041" s="1023" t="s">
        <v>6697</v>
      </c>
      <c r="H3041" s="1023" t="s">
        <v>7962</v>
      </c>
      <c r="I3041" s="1029"/>
      <c r="J3041" s="1028"/>
      <c r="K3041" s="511" t="s">
        <v>264</v>
      </c>
      <c r="L3041" s="1028"/>
      <c r="M3041" s="528" t="str">
        <f t="shared" si="49"/>
        <v/>
      </c>
    </row>
    <row r="3042" spans="1:13">
      <c r="A3042" s="1026" t="s">
        <v>647</v>
      </c>
      <c r="B3042" s="1026" t="s">
        <v>648</v>
      </c>
      <c r="C3042" s="1029"/>
      <c r="D3042" s="1028"/>
      <c r="E3042" s="1023" t="s">
        <v>6829</v>
      </c>
      <c r="F3042" s="1023"/>
      <c r="G3042" s="1023" t="s">
        <v>6697</v>
      </c>
      <c r="H3042" s="1023" t="s">
        <v>7962</v>
      </c>
      <c r="I3042" s="1029"/>
      <c r="J3042" s="1028"/>
      <c r="K3042" s="511" t="s">
        <v>264</v>
      </c>
      <c r="L3042" s="1028"/>
      <c r="M3042" s="528" t="str">
        <f t="shared" si="49"/>
        <v/>
      </c>
    </row>
    <row r="3043" spans="1:13">
      <c r="A3043" s="1026" t="s">
        <v>647</v>
      </c>
      <c r="B3043" s="1026" t="s">
        <v>648</v>
      </c>
      <c r="C3043" s="1029"/>
      <c r="D3043" s="1028"/>
      <c r="E3043" s="1023" t="s">
        <v>6830</v>
      </c>
      <c r="F3043" s="1023"/>
      <c r="G3043" s="1023" t="s">
        <v>6697</v>
      </c>
      <c r="H3043" s="1023" t="s">
        <v>7962</v>
      </c>
      <c r="I3043" s="1029"/>
      <c r="J3043" s="1028"/>
      <c r="K3043" s="511" t="s">
        <v>264</v>
      </c>
      <c r="L3043" s="1028"/>
      <c r="M3043" s="528" t="str">
        <f t="shared" si="49"/>
        <v/>
      </c>
    </row>
    <row r="3044" spans="1:13">
      <c r="A3044" s="1026" t="s">
        <v>647</v>
      </c>
      <c r="B3044" s="1026" t="s">
        <v>648</v>
      </c>
      <c r="C3044" s="1029"/>
      <c r="D3044" s="1028"/>
      <c r="E3044" s="1023" t="s">
        <v>6831</v>
      </c>
      <c r="F3044" s="1023"/>
      <c r="G3044" s="1023" t="s">
        <v>6697</v>
      </c>
      <c r="H3044" s="1023" t="s">
        <v>7962</v>
      </c>
      <c r="I3044" s="1029"/>
      <c r="J3044" s="1028"/>
      <c r="K3044" s="511" t="s">
        <v>264</v>
      </c>
      <c r="L3044" s="1028"/>
      <c r="M3044" s="528" t="str">
        <f t="shared" si="49"/>
        <v/>
      </c>
    </row>
    <row r="3045" spans="1:13">
      <c r="A3045" s="1026" t="s">
        <v>647</v>
      </c>
      <c r="B3045" s="1026" t="s">
        <v>648</v>
      </c>
      <c r="C3045" s="1029"/>
      <c r="D3045" s="1028"/>
      <c r="E3045" s="1023" t="s">
        <v>6832</v>
      </c>
      <c r="F3045" s="1023"/>
      <c r="G3045" s="1023" t="s">
        <v>6697</v>
      </c>
      <c r="H3045" s="1023" t="s">
        <v>7962</v>
      </c>
      <c r="I3045" s="1029"/>
      <c r="J3045" s="1028"/>
      <c r="K3045" s="511" t="s">
        <v>264</v>
      </c>
      <c r="L3045" s="1028"/>
      <c r="M3045" s="528" t="str">
        <f t="shared" si="49"/>
        <v/>
      </c>
    </row>
    <row r="3046" spans="1:13">
      <c r="A3046" s="1026" t="s">
        <v>647</v>
      </c>
      <c r="B3046" s="1026" t="s">
        <v>648</v>
      </c>
      <c r="C3046" s="1029"/>
      <c r="D3046" s="1028"/>
      <c r="E3046" s="1023" t="s">
        <v>6833</v>
      </c>
      <c r="F3046" s="1023"/>
      <c r="G3046" s="1023" t="s">
        <v>6697</v>
      </c>
      <c r="H3046" s="1023" t="s">
        <v>7962</v>
      </c>
      <c r="I3046" s="1029"/>
      <c r="J3046" s="1028"/>
      <c r="K3046" s="511" t="s">
        <v>264</v>
      </c>
      <c r="L3046" s="1028"/>
      <c r="M3046" s="528" t="str">
        <f t="shared" si="49"/>
        <v/>
      </c>
    </row>
    <row r="3047" spans="1:13">
      <c r="A3047" s="1026" t="s">
        <v>647</v>
      </c>
      <c r="B3047" s="1026" t="s">
        <v>648</v>
      </c>
      <c r="C3047" s="1029"/>
      <c r="D3047" s="1028"/>
      <c r="E3047" s="1023" t="s">
        <v>6834</v>
      </c>
      <c r="F3047" s="1023"/>
      <c r="G3047" s="1023" t="s">
        <v>6697</v>
      </c>
      <c r="H3047" s="1023" t="s">
        <v>7962</v>
      </c>
      <c r="I3047" s="1029"/>
      <c r="J3047" s="1028"/>
      <c r="K3047" s="511" t="s">
        <v>264</v>
      </c>
      <c r="L3047" s="1028"/>
      <c r="M3047" s="528" t="str">
        <f t="shared" si="49"/>
        <v/>
      </c>
    </row>
    <row r="3048" spans="1:13">
      <c r="A3048" s="1026" t="s">
        <v>647</v>
      </c>
      <c r="B3048" s="1026" t="s">
        <v>648</v>
      </c>
      <c r="C3048" s="1029"/>
      <c r="D3048" s="1028"/>
      <c r="E3048" s="1023" t="s">
        <v>6835</v>
      </c>
      <c r="F3048" s="1023"/>
      <c r="G3048" s="1023" t="s">
        <v>6697</v>
      </c>
      <c r="H3048" s="1023" t="s">
        <v>7962</v>
      </c>
      <c r="I3048" s="1029"/>
      <c r="J3048" s="1028"/>
      <c r="K3048" s="511" t="s">
        <v>264</v>
      </c>
      <c r="L3048" s="1028"/>
      <c r="M3048" s="528" t="str">
        <f t="shared" si="49"/>
        <v/>
      </c>
    </row>
    <row r="3049" spans="1:13">
      <c r="A3049" s="1026" t="s">
        <v>647</v>
      </c>
      <c r="B3049" s="1026" t="s">
        <v>648</v>
      </c>
      <c r="C3049" s="1029"/>
      <c r="D3049" s="1028"/>
      <c r="E3049" s="1023" t="s">
        <v>6836</v>
      </c>
      <c r="F3049" s="1023"/>
      <c r="G3049" s="1023" t="s">
        <v>6697</v>
      </c>
      <c r="H3049" s="1023" t="s">
        <v>7962</v>
      </c>
      <c r="I3049" s="1029"/>
      <c r="J3049" s="1028"/>
      <c r="K3049" s="511" t="s">
        <v>264</v>
      </c>
      <c r="L3049" s="1028"/>
      <c r="M3049" s="528" t="str">
        <f t="shared" si="49"/>
        <v/>
      </c>
    </row>
    <row r="3050" spans="1:13">
      <c r="A3050" s="1026" t="s">
        <v>647</v>
      </c>
      <c r="B3050" s="1026" t="s">
        <v>648</v>
      </c>
      <c r="C3050" s="522"/>
      <c r="D3050" s="523"/>
      <c r="E3050" s="534" t="s">
        <v>6837</v>
      </c>
      <c r="F3050" s="534"/>
      <c r="G3050" s="1023" t="s">
        <v>6697</v>
      </c>
      <c r="H3050" s="534" t="s">
        <v>7962</v>
      </c>
      <c r="I3050" s="522"/>
      <c r="J3050" s="523"/>
      <c r="K3050" s="511" t="s">
        <v>264</v>
      </c>
      <c r="L3050" s="526"/>
      <c r="M3050" s="528" t="str">
        <f t="shared" si="49"/>
        <v/>
      </c>
    </row>
    <row r="3051" spans="1:13">
      <c r="A3051" s="1030" t="s">
        <v>637</v>
      </c>
      <c r="B3051" s="1031" t="s">
        <v>638</v>
      </c>
      <c r="C3051" s="527" t="s">
        <v>137</v>
      </c>
      <c r="D3051" s="527"/>
      <c r="E3051" s="510" t="s">
        <v>6227</v>
      </c>
      <c r="F3051" s="510" t="s">
        <v>137</v>
      </c>
      <c r="G3051" s="1023" t="s">
        <v>6697</v>
      </c>
      <c r="H3051" s="510" t="s">
        <v>7963</v>
      </c>
      <c r="I3051" s="527" t="s">
        <v>682</v>
      </c>
      <c r="J3051" s="857"/>
      <c r="K3051" s="511" t="s">
        <v>264</v>
      </c>
      <c r="L3051" s="528" t="s">
        <v>646</v>
      </c>
      <c r="M3051" s="528" t="str">
        <f t="shared" si="49"/>
        <v/>
      </c>
    </row>
    <row r="3052" spans="1:13">
      <c r="A3052" s="1026" t="s">
        <v>647</v>
      </c>
      <c r="B3052" s="1026" t="s">
        <v>648</v>
      </c>
      <c r="C3052" s="1029"/>
      <c r="D3052" s="1028"/>
      <c r="E3052" s="1023" t="s">
        <v>6839</v>
      </c>
      <c r="F3052" s="1023"/>
      <c r="G3052" s="1023" t="s">
        <v>6697</v>
      </c>
      <c r="H3052" s="1023" t="s">
        <v>7963</v>
      </c>
      <c r="I3052" s="1029"/>
      <c r="J3052" s="1028"/>
      <c r="K3052" s="511" t="s">
        <v>264</v>
      </c>
      <c r="L3052" s="1028"/>
      <c r="M3052" s="528" t="str">
        <f t="shared" si="49"/>
        <v/>
      </c>
    </row>
    <row r="3053" spans="1:13">
      <c r="A3053" s="1026" t="s">
        <v>647</v>
      </c>
      <c r="B3053" s="1026" t="s">
        <v>648</v>
      </c>
      <c r="C3053" s="1029"/>
      <c r="D3053" s="1028"/>
      <c r="E3053" s="1023" t="s">
        <v>6840</v>
      </c>
      <c r="F3053" s="1023"/>
      <c r="G3053" s="1023" t="s">
        <v>6697</v>
      </c>
      <c r="H3053" s="1023" t="s">
        <v>7963</v>
      </c>
      <c r="I3053" s="1029"/>
      <c r="J3053" s="1028"/>
      <c r="K3053" s="511" t="s">
        <v>264</v>
      </c>
      <c r="L3053" s="1028"/>
      <c r="M3053" s="528" t="str">
        <f t="shared" si="49"/>
        <v/>
      </c>
    </row>
    <row r="3054" spans="1:13">
      <c r="A3054" s="1026" t="s">
        <v>647</v>
      </c>
      <c r="B3054" s="1026" t="s">
        <v>648</v>
      </c>
      <c r="C3054" s="1029"/>
      <c r="D3054" s="1028"/>
      <c r="E3054" s="1023" t="s">
        <v>6841</v>
      </c>
      <c r="F3054" s="1023"/>
      <c r="G3054" s="1023" t="s">
        <v>6697</v>
      </c>
      <c r="H3054" s="1023" t="s">
        <v>7963</v>
      </c>
      <c r="I3054" s="1029"/>
      <c r="J3054" s="1028"/>
      <c r="K3054" s="511" t="s">
        <v>264</v>
      </c>
      <c r="L3054" s="1028"/>
      <c r="M3054" s="528" t="str">
        <f t="shared" si="49"/>
        <v/>
      </c>
    </row>
    <row r="3055" spans="1:13">
      <c r="A3055" s="1026" t="s">
        <v>647</v>
      </c>
      <c r="B3055" s="1026" t="s">
        <v>648</v>
      </c>
      <c r="C3055" s="1029"/>
      <c r="D3055" s="1028"/>
      <c r="E3055" s="1023" t="s">
        <v>6842</v>
      </c>
      <c r="F3055" s="1023"/>
      <c r="G3055" s="1023" t="s">
        <v>6697</v>
      </c>
      <c r="H3055" s="1023" t="s">
        <v>7963</v>
      </c>
      <c r="I3055" s="1029"/>
      <c r="J3055" s="1028"/>
      <c r="K3055" s="511" t="s">
        <v>264</v>
      </c>
      <c r="L3055" s="1028"/>
      <c r="M3055" s="528" t="str">
        <f t="shared" si="49"/>
        <v/>
      </c>
    </row>
    <row r="3056" spans="1:13">
      <c r="A3056" s="1026" t="s">
        <v>647</v>
      </c>
      <c r="B3056" s="1026" t="s">
        <v>648</v>
      </c>
      <c r="C3056" s="1029"/>
      <c r="D3056" s="1028"/>
      <c r="E3056" s="1023" t="s">
        <v>6843</v>
      </c>
      <c r="F3056" s="1023"/>
      <c r="G3056" s="1023" t="s">
        <v>6697</v>
      </c>
      <c r="H3056" s="1023" t="s">
        <v>7963</v>
      </c>
      <c r="I3056" s="1029"/>
      <c r="J3056" s="1028"/>
      <c r="K3056" s="511" t="s">
        <v>264</v>
      </c>
      <c r="L3056" s="1028"/>
      <c r="M3056" s="528" t="str">
        <f t="shared" si="49"/>
        <v/>
      </c>
    </row>
    <row r="3057" spans="1:13">
      <c r="A3057" s="1026" t="s">
        <v>647</v>
      </c>
      <c r="B3057" s="1026" t="s">
        <v>648</v>
      </c>
      <c r="C3057" s="1029"/>
      <c r="D3057" s="1028"/>
      <c r="E3057" s="1023" t="s">
        <v>6844</v>
      </c>
      <c r="F3057" s="1023"/>
      <c r="G3057" s="1023" t="s">
        <v>6697</v>
      </c>
      <c r="H3057" s="1023" t="s">
        <v>7963</v>
      </c>
      <c r="I3057" s="1029"/>
      <c r="J3057" s="1028"/>
      <c r="K3057" s="511" t="s">
        <v>264</v>
      </c>
      <c r="L3057" s="1028"/>
      <c r="M3057" s="528" t="str">
        <f t="shared" si="49"/>
        <v/>
      </c>
    </row>
    <row r="3058" spans="1:13">
      <c r="A3058" s="1026" t="s">
        <v>647</v>
      </c>
      <c r="B3058" s="1026" t="s">
        <v>648</v>
      </c>
      <c r="C3058" s="1029"/>
      <c r="D3058" s="1028"/>
      <c r="E3058" s="1023" t="s">
        <v>6845</v>
      </c>
      <c r="F3058" s="1023"/>
      <c r="G3058" s="1023" t="s">
        <v>6697</v>
      </c>
      <c r="H3058" s="1023" t="s">
        <v>7963</v>
      </c>
      <c r="I3058" s="1029"/>
      <c r="J3058" s="1028"/>
      <c r="K3058" s="511" t="s">
        <v>264</v>
      </c>
      <c r="L3058" s="1028"/>
      <c r="M3058" s="528" t="str">
        <f t="shared" si="49"/>
        <v/>
      </c>
    </row>
    <row r="3059" spans="1:13">
      <c r="A3059" s="1026" t="s">
        <v>647</v>
      </c>
      <c r="B3059" s="1026" t="s">
        <v>648</v>
      </c>
      <c r="C3059" s="1029"/>
      <c r="D3059" s="1028"/>
      <c r="E3059" s="1023" t="s">
        <v>6846</v>
      </c>
      <c r="F3059" s="1023"/>
      <c r="G3059" s="1023" t="s">
        <v>6697</v>
      </c>
      <c r="H3059" s="1023" t="s">
        <v>7963</v>
      </c>
      <c r="I3059" s="1029"/>
      <c r="J3059" s="1028"/>
      <c r="K3059" s="511" t="s">
        <v>264</v>
      </c>
      <c r="L3059" s="1028"/>
      <c r="M3059" s="528" t="str">
        <f t="shared" si="49"/>
        <v/>
      </c>
    </row>
    <row r="3060" spans="1:13">
      <c r="A3060" s="1026" t="s">
        <v>647</v>
      </c>
      <c r="B3060" s="1026" t="s">
        <v>648</v>
      </c>
      <c r="C3060" s="1029"/>
      <c r="D3060" s="1028"/>
      <c r="E3060" s="1023" t="s">
        <v>6847</v>
      </c>
      <c r="F3060" s="1023"/>
      <c r="G3060" s="1023" t="s">
        <v>6697</v>
      </c>
      <c r="H3060" s="1023" t="s">
        <v>7963</v>
      </c>
      <c r="I3060" s="1029"/>
      <c r="J3060" s="1028"/>
      <c r="K3060" s="511" t="s">
        <v>264</v>
      </c>
      <c r="L3060" s="1028"/>
      <c r="M3060" s="528" t="str">
        <f t="shared" si="49"/>
        <v/>
      </c>
    </row>
    <row r="3061" spans="1:13">
      <c r="A3061" s="1026" t="s">
        <v>647</v>
      </c>
      <c r="B3061" s="1026" t="s">
        <v>648</v>
      </c>
      <c r="C3061" s="1029"/>
      <c r="D3061" s="1028"/>
      <c r="E3061" s="1023" t="s">
        <v>6848</v>
      </c>
      <c r="F3061" s="1023"/>
      <c r="G3061" s="1023" t="s">
        <v>6697</v>
      </c>
      <c r="H3061" s="1023" t="s">
        <v>7963</v>
      </c>
      <c r="I3061" s="1029"/>
      <c r="J3061" s="1028"/>
      <c r="K3061" s="511" t="s">
        <v>264</v>
      </c>
      <c r="L3061" s="1028"/>
      <c r="M3061" s="528" t="str">
        <f t="shared" si="49"/>
        <v/>
      </c>
    </row>
    <row r="3062" spans="1:13">
      <c r="A3062" s="1026" t="s">
        <v>647</v>
      </c>
      <c r="B3062" s="1026" t="s">
        <v>648</v>
      </c>
      <c r="C3062" s="1029"/>
      <c r="D3062" s="1028"/>
      <c r="E3062" s="1023" t="s">
        <v>6849</v>
      </c>
      <c r="F3062" s="1023"/>
      <c r="G3062" s="1023" t="s">
        <v>6697</v>
      </c>
      <c r="H3062" s="1023" t="s">
        <v>7963</v>
      </c>
      <c r="I3062" s="1029"/>
      <c r="J3062" s="1028"/>
      <c r="K3062" s="511" t="s">
        <v>264</v>
      </c>
      <c r="L3062" s="1028"/>
      <c r="M3062" s="528" t="str">
        <f t="shared" si="49"/>
        <v/>
      </c>
    </row>
    <row r="3063" spans="1:13">
      <c r="A3063" s="1026" t="s">
        <v>647</v>
      </c>
      <c r="B3063" s="1026" t="s">
        <v>648</v>
      </c>
      <c r="C3063" s="522"/>
      <c r="D3063" s="523"/>
      <c r="E3063" s="534" t="s">
        <v>6850</v>
      </c>
      <c r="F3063" s="534"/>
      <c r="G3063" s="1023" t="s">
        <v>6697</v>
      </c>
      <c r="H3063" s="534" t="s">
        <v>7963</v>
      </c>
      <c r="I3063" s="522"/>
      <c r="J3063" s="523"/>
      <c r="K3063" s="511" t="s">
        <v>264</v>
      </c>
      <c r="L3063" s="526"/>
      <c r="M3063" s="528" t="str">
        <f t="shared" si="49"/>
        <v/>
      </c>
    </row>
    <row r="3064" spans="1:13">
      <c r="A3064" s="1030" t="s">
        <v>637</v>
      </c>
      <c r="B3064" s="1031" t="s">
        <v>638</v>
      </c>
      <c r="C3064" s="527" t="s">
        <v>129</v>
      </c>
      <c r="D3064" s="527"/>
      <c r="E3064" s="527" t="s">
        <v>6201</v>
      </c>
      <c r="F3064" s="527" t="s">
        <v>129</v>
      </c>
      <c r="G3064" s="1023" t="s">
        <v>6697</v>
      </c>
      <c r="H3064" s="527" t="s">
        <v>7964</v>
      </c>
      <c r="I3064" s="527" t="s">
        <v>682</v>
      </c>
      <c r="J3064" s="857"/>
      <c r="K3064" s="511" t="s">
        <v>264</v>
      </c>
      <c r="L3064" s="528" t="s">
        <v>646</v>
      </c>
      <c r="M3064" s="528" t="str">
        <f t="shared" si="49"/>
        <v/>
      </c>
    </row>
    <row r="3065" spans="1:13">
      <c r="A3065" s="1026" t="s">
        <v>647</v>
      </c>
      <c r="B3065" s="1026" t="s">
        <v>648</v>
      </c>
      <c r="C3065" s="1029"/>
      <c r="D3065" s="1028"/>
      <c r="E3065" s="1023" t="s">
        <v>6852</v>
      </c>
      <c r="F3065" s="1023"/>
      <c r="G3065" s="1023" t="s">
        <v>6697</v>
      </c>
      <c r="H3065" s="1023" t="s">
        <v>7964</v>
      </c>
      <c r="I3065" s="1029"/>
      <c r="J3065" s="1028"/>
      <c r="K3065" s="511" t="s">
        <v>264</v>
      </c>
      <c r="L3065" s="1028"/>
      <c r="M3065" s="528" t="str">
        <f t="shared" si="49"/>
        <v/>
      </c>
    </row>
    <row r="3066" spans="1:13">
      <c r="A3066" s="1026" t="s">
        <v>647</v>
      </c>
      <c r="B3066" s="1026" t="s">
        <v>648</v>
      </c>
      <c r="C3066" s="1029"/>
      <c r="D3066" s="1028"/>
      <c r="E3066" s="1023" t="s">
        <v>6853</v>
      </c>
      <c r="F3066" s="1023"/>
      <c r="G3066" s="1023" t="s">
        <v>6697</v>
      </c>
      <c r="H3066" s="1023" t="s">
        <v>7964</v>
      </c>
      <c r="I3066" s="1029"/>
      <c r="J3066" s="1028"/>
      <c r="K3066" s="511" t="s">
        <v>264</v>
      </c>
      <c r="L3066" s="1028"/>
      <c r="M3066" s="528" t="str">
        <f t="shared" si="49"/>
        <v/>
      </c>
    </row>
    <row r="3067" spans="1:13">
      <c r="A3067" s="1026" t="s">
        <v>647</v>
      </c>
      <c r="B3067" s="1026" t="s">
        <v>648</v>
      </c>
      <c r="C3067" s="1029"/>
      <c r="D3067" s="1028"/>
      <c r="E3067" s="1023" t="s">
        <v>6854</v>
      </c>
      <c r="F3067" s="1023"/>
      <c r="G3067" s="1023" t="s">
        <v>6697</v>
      </c>
      <c r="H3067" s="1023" t="s">
        <v>7964</v>
      </c>
      <c r="I3067" s="1029"/>
      <c r="J3067" s="1028"/>
      <c r="K3067" s="511" t="s">
        <v>264</v>
      </c>
      <c r="L3067" s="1028"/>
      <c r="M3067" s="528" t="str">
        <f t="shared" si="49"/>
        <v/>
      </c>
    </row>
    <row r="3068" spans="1:13">
      <c r="A3068" s="1026" t="s">
        <v>647</v>
      </c>
      <c r="B3068" s="1026" t="s">
        <v>648</v>
      </c>
      <c r="C3068" s="1029"/>
      <c r="D3068" s="1028"/>
      <c r="E3068" s="1023" t="s">
        <v>6855</v>
      </c>
      <c r="F3068" s="1023"/>
      <c r="G3068" s="1023" t="s">
        <v>6697</v>
      </c>
      <c r="H3068" s="1023" t="s">
        <v>7964</v>
      </c>
      <c r="I3068" s="1029"/>
      <c r="J3068" s="1028"/>
      <c r="K3068" s="511" t="s">
        <v>264</v>
      </c>
      <c r="L3068" s="1028"/>
      <c r="M3068" s="528" t="str">
        <f t="shared" si="49"/>
        <v/>
      </c>
    </row>
    <row r="3069" spans="1:13">
      <c r="A3069" s="1026" t="s">
        <v>647</v>
      </c>
      <c r="B3069" s="1026" t="s">
        <v>648</v>
      </c>
      <c r="C3069" s="1029"/>
      <c r="D3069" s="1028"/>
      <c r="E3069" s="1023" t="s">
        <v>6856</v>
      </c>
      <c r="F3069" s="1023"/>
      <c r="G3069" s="1023" t="s">
        <v>6697</v>
      </c>
      <c r="H3069" s="1023" t="s">
        <v>7964</v>
      </c>
      <c r="I3069" s="1029"/>
      <c r="J3069" s="1028"/>
      <c r="K3069" s="511" t="s">
        <v>264</v>
      </c>
      <c r="L3069" s="1028"/>
      <c r="M3069" s="528" t="str">
        <f t="shared" si="49"/>
        <v/>
      </c>
    </row>
    <row r="3070" spans="1:13">
      <c r="A3070" s="1026" t="s">
        <v>647</v>
      </c>
      <c r="B3070" s="1026" t="s">
        <v>648</v>
      </c>
      <c r="C3070" s="1029"/>
      <c r="D3070" s="1028"/>
      <c r="E3070" s="1023" t="s">
        <v>6857</v>
      </c>
      <c r="F3070" s="1023"/>
      <c r="G3070" s="1023" t="s">
        <v>6697</v>
      </c>
      <c r="H3070" s="1023" t="s">
        <v>7964</v>
      </c>
      <c r="I3070" s="1029"/>
      <c r="J3070" s="1028"/>
      <c r="K3070" s="511" t="s">
        <v>264</v>
      </c>
      <c r="L3070" s="1028"/>
      <c r="M3070" s="528" t="str">
        <f t="shared" si="49"/>
        <v/>
      </c>
    </row>
    <row r="3071" spans="1:13">
      <c r="A3071" s="1026" t="s">
        <v>647</v>
      </c>
      <c r="B3071" s="1026" t="s">
        <v>648</v>
      </c>
      <c r="C3071" s="1029"/>
      <c r="D3071" s="1028"/>
      <c r="E3071" s="1023" t="s">
        <v>6858</v>
      </c>
      <c r="F3071" s="1023"/>
      <c r="G3071" s="1023" t="s">
        <v>6697</v>
      </c>
      <c r="H3071" s="1023" t="s">
        <v>7964</v>
      </c>
      <c r="I3071" s="1029"/>
      <c r="J3071" s="1028"/>
      <c r="K3071" s="511" t="s">
        <v>264</v>
      </c>
      <c r="L3071" s="1028"/>
      <c r="M3071" s="528" t="str">
        <f t="shared" si="49"/>
        <v/>
      </c>
    </row>
    <row r="3072" spans="1:13">
      <c r="A3072" s="1026" t="s">
        <v>647</v>
      </c>
      <c r="B3072" s="1026" t="s">
        <v>648</v>
      </c>
      <c r="C3072" s="1029"/>
      <c r="D3072" s="1028"/>
      <c r="E3072" s="1023" t="s">
        <v>6859</v>
      </c>
      <c r="F3072" s="1023"/>
      <c r="G3072" s="1023" t="s">
        <v>6697</v>
      </c>
      <c r="H3072" s="1023" t="s">
        <v>7964</v>
      </c>
      <c r="I3072" s="1029"/>
      <c r="J3072" s="1028"/>
      <c r="K3072" s="511" t="s">
        <v>264</v>
      </c>
      <c r="L3072" s="1028"/>
      <c r="M3072" s="528" t="str">
        <f t="shared" si="49"/>
        <v/>
      </c>
    </row>
    <row r="3073" spans="1:13">
      <c r="A3073" s="1026" t="s">
        <v>647</v>
      </c>
      <c r="B3073" s="1026" t="s">
        <v>648</v>
      </c>
      <c r="C3073" s="1029"/>
      <c r="D3073" s="1028"/>
      <c r="E3073" s="1023" t="s">
        <v>6860</v>
      </c>
      <c r="F3073" s="1023"/>
      <c r="G3073" s="1023" t="s">
        <v>6697</v>
      </c>
      <c r="H3073" s="1023" t="s">
        <v>7964</v>
      </c>
      <c r="I3073" s="1029"/>
      <c r="J3073" s="1028"/>
      <c r="K3073" s="511" t="s">
        <v>264</v>
      </c>
      <c r="L3073" s="1028"/>
      <c r="M3073" s="528" t="str">
        <f t="shared" si="49"/>
        <v/>
      </c>
    </row>
    <row r="3074" spans="1:13">
      <c r="A3074" s="1026" t="s">
        <v>647</v>
      </c>
      <c r="B3074" s="1026" t="s">
        <v>648</v>
      </c>
      <c r="C3074" s="1029"/>
      <c r="D3074" s="1028"/>
      <c r="E3074" s="1023" t="s">
        <v>6861</v>
      </c>
      <c r="F3074" s="1023"/>
      <c r="G3074" s="1023" t="s">
        <v>6697</v>
      </c>
      <c r="H3074" s="1023" t="s">
        <v>7964</v>
      </c>
      <c r="I3074" s="1029"/>
      <c r="J3074" s="1028"/>
      <c r="K3074" s="511" t="s">
        <v>264</v>
      </c>
      <c r="L3074" s="1028"/>
      <c r="M3074" s="528" t="str">
        <f t="shared" si="49"/>
        <v/>
      </c>
    </row>
    <row r="3075" spans="1:13">
      <c r="A3075" s="1026" t="s">
        <v>647</v>
      </c>
      <c r="B3075" s="1026" t="s">
        <v>648</v>
      </c>
      <c r="C3075" s="1029"/>
      <c r="D3075" s="1028"/>
      <c r="E3075" s="1023" t="s">
        <v>6862</v>
      </c>
      <c r="F3075" s="1023"/>
      <c r="G3075" s="1023" t="s">
        <v>6697</v>
      </c>
      <c r="H3075" s="1023" t="s">
        <v>7964</v>
      </c>
      <c r="I3075" s="1029"/>
      <c r="J3075" s="1028"/>
      <c r="K3075" s="511" t="s">
        <v>264</v>
      </c>
      <c r="L3075" s="1028"/>
      <c r="M3075" s="528" t="str">
        <f t="shared" si="49"/>
        <v/>
      </c>
    </row>
    <row r="3076" spans="1:13">
      <c r="A3076" s="1026" t="s">
        <v>647</v>
      </c>
      <c r="B3076" s="1026" t="s">
        <v>648</v>
      </c>
      <c r="C3076" s="522"/>
      <c r="D3076" s="523"/>
      <c r="E3076" s="534" t="s">
        <v>6863</v>
      </c>
      <c r="F3076" s="534"/>
      <c r="G3076" s="1023" t="s">
        <v>6697</v>
      </c>
      <c r="H3076" s="534" t="s">
        <v>7964</v>
      </c>
      <c r="I3076" s="522"/>
      <c r="J3076" s="523"/>
      <c r="K3076" s="511" t="s">
        <v>264</v>
      </c>
      <c r="L3076" s="526"/>
      <c r="M3076" s="528" t="str">
        <f t="shared" si="49"/>
        <v/>
      </c>
    </row>
    <row r="3077" spans="1:13">
      <c r="A3077" s="1030" t="s">
        <v>637</v>
      </c>
      <c r="B3077" s="1031" t="s">
        <v>638</v>
      </c>
      <c r="C3077" s="527" t="s">
        <v>345</v>
      </c>
      <c r="D3077" s="527"/>
      <c r="E3077" s="527" t="s">
        <v>6221</v>
      </c>
      <c r="F3077" s="527" t="s">
        <v>345</v>
      </c>
      <c r="G3077" s="1023" t="s">
        <v>6697</v>
      </c>
      <c r="H3077" s="527" t="s">
        <v>7965</v>
      </c>
      <c r="I3077" s="527" t="s">
        <v>682</v>
      </c>
      <c r="J3077" s="857"/>
      <c r="K3077" s="511" t="s">
        <v>264</v>
      </c>
      <c r="L3077" s="528" t="s">
        <v>646</v>
      </c>
      <c r="M3077" s="528" t="str">
        <f t="shared" si="49"/>
        <v/>
      </c>
    </row>
    <row r="3078" spans="1:13">
      <c r="A3078" s="1026" t="s">
        <v>647</v>
      </c>
      <c r="B3078" s="1026" t="s">
        <v>648</v>
      </c>
      <c r="C3078" s="1029"/>
      <c r="D3078" s="1028"/>
      <c r="E3078" s="1023" t="s">
        <v>6865</v>
      </c>
      <c r="F3078" s="1023"/>
      <c r="G3078" s="1023" t="s">
        <v>6697</v>
      </c>
      <c r="H3078" s="1023" t="s">
        <v>7965</v>
      </c>
      <c r="I3078" s="1029"/>
      <c r="J3078" s="1028"/>
      <c r="K3078" s="511" t="s">
        <v>264</v>
      </c>
      <c r="L3078" s="1028"/>
      <c r="M3078" s="528" t="str">
        <f t="shared" si="49"/>
        <v/>
      </c>
    </row>
    <row r="3079" spans="1:13">
      <c r="A3079" s="1026" t="s">
        <v>647</v>
      </c>
      <c r="B3079" s="1026" t="s">
        <v>648</v>
      </c>
      <c r="C3079" s="1029"/>
      <c r="D3079" s="1028"/>
      <c r="E3079" s="1023" t="s">
        <v>6866</v>
      </c>
      <c r="F3079" s="1023"/>
      <c r="G3079" s="1023" t="s">
        <v>6697</v>
      </c>
      <c r="H3079" s="1023" t="s">
        <v>7965</v>
      </c>
      <c r="I3079" s="1029"/>
      <c r="J3079" s="1028"/>
      <c r="K3079" s="511" t="s">
        <v>264</v>
      </c>
      <c r="L3079" s="1028"/>
      <c r="M3079" s="528" t="str">
        <f t="shared" si="49"/>
        <v/>
      </c>
    </row>
    <row r="3080" spans="1:13">
      <c r="A3080" s="1026" t="s">
        <v>647</v>
      </c>
      <c r="B3080" s="1026" t="s">
        <v>648</v>
      </c>
      <c r="C3080" s="1029"/>
      <c r="D3080" s="1028"/>
      <c r="E3080" s="1023" t="s">
        <v>6867</v>
      </c>
      <c r="F3080" s="1023"/>
      <c r="G3080" s="1023" t="s">
        <v>6697</v>
      </c>
      <c r="H3080" s="1023" t="s">
        <v>7965</v>
      </c>
      <c r="I3080" s="1029"/>
      <c r="J3080" s="1028"/>
      <c r="K3080" s="511" t="s">
        <v>264</v>
      </c>
      <c r="L3080" s="1028"/>
      <c r="M3080" s="528" t="str">
        <f t="shared" si="49"/>
        <v/>
      </c>
    </row>
    <row r="3081" spans="1:13">
      <c r="A3081" s="1026" t="s">
        <v>647</v>
      </c>
      <c r="B3081" s="1026" t="s">
        <v>648</v>
      </c>
      <c r="C3081" s="1029"/>
      <c r="D3081" s="1028"/>
      <c r="E3081" s="1023" t="s">
        <v>6868</v>
      </c>
      <c r="F3081" s="1023"/>
      <c r="G3081" s="1023" t="s">
        <v>6697</v>
      </c>
      <c r="H3081" s="1023" t="s">
        <v>7965</v>
      </c>
      <c r="I3081" s="1029"/>
      <c r="J3081" s="1028"/>
      <c r="K3081" s="511" t="s">
        <v>264</v>
      </c>
      <c r="L3081" s="1028"/>
      <c r="M3081" s="528" t="str">
        <f t="shared" si="49"/>
        <v/>
      </c>
    </row>
    <row r="3082" spans="1:13">
      <c r="A3082" s="1026" t="s">
        <v>647</v>
      </c>
      <c r="B3082" s="1026" t="s">
        <v>648</v>
      </c>
      <c r="C3082" s="1029"/>
      <c r="D3082" s="1028"/>
      <c r="E3082" s="1023" t="s">
        <v>6869</v>
      </c>
      <c r="F3082" s="1023"/>
      <c r="G3082" s="1023" t="s">
        <v>6697</v>
      </c>
      <c r="H3082" s="1023" t="s">
        <v>7965</v>
      </c>
      <c r="I3082" s="1029"/>
      <c r="J3082" s="1028"/>
      <c r="K3082" s="511" t="s">
        <v>264</v>
      </c>
      <c r="L3082" s="1028"/>
      <c r="M3082" s="528" t="str">
        <f t="shared" si="49"/>
        <v/>
      </c>
    </row>
    <row r="3083" spans="1:13">
      <c r="A3083" s="1026" t="s">
        <v>647</v>
      </c>
      <c r="B3083" s="1026" t="s">
        <v>648</v>
      </c>
      <c r="C3083" s="1029"/>
      <c r="D3083" s="1028"/>
      <c r="E3083" s="1023" t="s">
        <v>6870</v>
      </c>
      <c r="F3083" s="1023"/>
      <c r="G3083" s="1023" t="s">
        <v>6697</v>
      </c>
      <c r="H3083" s="1023" t="s">
        <v>7965</v>
      </c>
      <c r="I3083" s="1029"/>
      <c r="J3083" s="1028"/>
      <c r="K3083" s="511" t="s">
        <v>264</v>
      </c>
      <c r="L3083" s="1028"/>
      <c r="M3083" s="528" t="str">
        <f t="shared" si="49"/>
        <v/>
      </c>
    </row>
    <row r="3084" spans="1:13">
      <c r="A3084" s="1026" t="s">
        <v>647</v>
      </c>
      <c r="B3084" s="1026" t="s">
        <v>648</v>
      </c>
      <c r="C3084" s="1029"/>
      <c r="D3084" s="1028"/>
      <c r="E3084" s="1023" t="s">
        <v>6871</v>
      </c>
      <c r="F3084" s="1023"/>
      <c r="G3084" s="1023" t="s">
        <v>6697</v>
      </c>
      <c r="H3084" s="1023" t="s">
        <v>7965</v>
      </c>
      <c r="I3084" s="1029"/>
      <c r="J3084" s="1028"/>
      <c r="K3084" s="511" t="s">
        <v>264</v>
      </c>
      <c r="L3084" s="1028"/>
      <c r="M3084" s="528" t="str">
        <f t="shared" si="49"/>
        <v/>
      </c>
    </row>
    <row r="3085" spans="1:13">
      <c r="A3085" s="1026" t="s">
        <v>647</v>
      </c>
      <c r="B3085" s="1026" t="s">
        <v>648</v>
      </c>
      <c r="C3085" s="1029"/>
      <c r="D3085" s="1028"/>
      <c r="E3085" s="1023" t="s">
        <v>6872</v>
      </c>
      <c r="F3085" s="1023"/>
      <c r="G3085" s="1023" t="s">
        <v>6697</v>
      </c>
      <c r="H3085" s="1023" t="s">
        <v>7965</v>
      </c>
      <c r="I3085" s="1029"/>
      <c r="J3085" s="1028"/>
      <c r="K3085" s="511" t="s">
        <v>264</v>
      </c>
      <c r="L3085" s="1028"/>
      <c r="M3085" s="528" t="str">
        <f t="shared" si="49"/>
        <v/>
      </c>
    </row>
    <row r="3086" spans="1:13">
      <c r="A3086" s="1026" t="s">
        <v>647</v>
      </c>
      <c r="B3086" s="1026" t="s">
        <v>648</v>
      </c>
      <c r="C3086" s="1029"/>
      <c r="D3086" s="1028"/>
      <c r="E3086" s="1023" t="s">
        <v>6873</v>
      </c>
      <c r="F3086" s="1023"/>
      <c r="G3086" s="1023" t="s">
        <v>6697</v>
      </c>
      <c r="H3086" s="1023" t="s">
        <v>7965</v>
      </c>
      <c r="I3086" s="1029"/>
      <c r="J3086" s="1028"/>
      <c r="K3086" s="511" t="s">
        <v>264</v>
      </c>
      <c r="L3086" s="1028"/>
      <c r="M3086" s="528" t="str">
        <f t="shared" si="49"/>
        <v/>
      </c>
    </row>
    <row r="3087" spans="1:13">
      <c r="A3087" s="1026" t="s">
        <v>647</v>
      </c>
      <c r="B3087" s="1026" t="s">
        <v>648</v>
      </c>
      <c r="C3087" s="1029"/>
      <c r="D3087" s="1028"/>
      <c r="E3087" s="1023" t="s">
        <v>6874</v>
      </c>
      <c r="F3087" s="1023"/>
      <c r="G3087" s="1023" t="s">
        <v>6697</v>
      </c>
      <c r="H3087" s="1023" t="s">
        <v>7965</v>
      </c>
      <c r="I3087" s="1029"/>
      <c r="J3087" s="1028"/>
      <c r="K3087" s="511" t="s">
        <v>264</v>
      </c>
      <c r="L3087" s="1028"/>
      <c r="M3087" s="528" t="str">
        <f t="shared" si="49"/>
        <v/>
      </c>
    </row>
    <row r="3088" spans="1:13">
      <c r="A3088" s="1026" t="s">
        <v>647</v>
      </c>
      <c r="B3088" s="1026" t="s">
        <v>648</v>
      </c>
      <c r="C3088" s="1029"/>
      <c r="D3088" s="1028"/>
      <c r="E3088" s="1023" t="s">
        <v>6875</v>
      </c>
      <c r="F3088" s="1023"/>
      <c r="G3088" s="1023" t="s">
        <v>6697</v>
      </c>
      <c r="H3088" s="1023" t="s">
        <v>7965</v>
      </c>
      <c r="I3088" s="1029"/>
      <c r="J3088" s="1028"/>
      <c r="K3088" s="511" t="s">
        <v>264</v>
      </c>
      <c r="L3088" s="1028"/>
      <c r="M3088" s="528" t="str">
        <f t="shared" si="49"/>
        <v/>
      </c>
    </row>
    <row r="3089" spans="1:13">
      <c r="A3089" s="1026" t="s">
        <v>647</v>
      </c>
      <c r="B3089" s="1026" t="s">
        <v>648</v>
      </c>
      <c r="C3089" s="522"/>
      <c r="D3089" s="523"/>
      <c r="E3089" s="534" t="s">
        <v>6876</v>
      </c>
      <c r="F3089" s="534"/>
      <c r="G3089" s="1023" t="s">
        <v>6697</v>
      </c>
      <c r="H3089" s="534" t="s">
        <v>7965</v>
      </c>
      <c r="I3089" s="522"/>
      <c r="J3089" s="523"/>
      <c r="K3089" s="511" t="s">
        <v>264</v>
      </c>
      <c r="L3089" s="526"/>
      <c r="M3089" s="528" t="str">
        <f t="shared" si="49"/>
        <v/>
      </c>
    </row>
    <row r="3090" spans="1:13">
      <c r="A3090" s="1030" t="s">
        <v>637</v>
      </c>
      <c r="B3090" s="1031" t="s">
        <v>638</v>
      </c>
      <c r="C3090" s="527" t="s">
        <v>341</v>
      </c>
      <c r="D3090" s="527"/>
      <c r="E3090" s="510" t="s">
        <v>6213</v>
      </c>
      <c r="F3090" s="510" t="s">
        <v>341</v>
      </c>
      <c r="G3090" s="1023" t="s">
        <v>6697</v>
      </c>
      <c r="H3090" s="510" t="s">
        <v>7966</v>
      </c>
      <c r="I3090" s="527" t="s">
        <v>682</v>
      </c>
      <c r="J3090" s="857"/>
      <c r="K3090" s="511" t="s">
        <v>264</v>
      </c>
      <c r="L3090" s="528" t="s">
        <v>646</v>
      </c>
      <c r="M3090" s="528" t="str">
        <f t="shared" si="49"/>
        <v/>
      </c>
    </row>
    <row r="3091" spans="1:13">
      <c r="A3091" s="1026" t="s">
        <v>647</v>
      </c>
      <c r="B3091" s="1026" t="s">
        <v>648</v>
      </c>
      <c r="C3091" s="1029"/>
      <c r="D3091" s="1028"/>
      <c r="E3091" s="1023" t="s">
        <v>6878</v>
      </c>
      <c r="F3091" s="1023"/>
      <c r="G3091" s="1023" t="s">
        <v>6697</v>
      </c>
      <c r="H3091" s="1023" t="s">
        <v>7966</v>
      </c>
      <c r="I3091" s="1029"/>
      <c r="J3091" s="1028"/>
      <c r="K3091" s="511" t="s">
        <v>264</v>
      </c>
      <c r="L3091" s="1028"/>
      <c r="M3091" s="528" t="str">
        <f t="shared" si="49"/>
        <v/>
      </c>
    </row>
    <row r="3092" spans="1:13">
      <c r="A3092" s="1026" t="s">
        <v>647</v>
      </c>
      <c r="B3092" s="1026" t="s">
        <v>648</v>
      </c>
      <c r="C3092" s="1029"/>
      <c r="D3092" s="1028"/>
      <c r="E3092" s="1023" t="s">
        <v>6879</v>
      </c>
      <c r="F3092" s="1023"/>
      <c r="G3092" s="1023" t="s">
        <v>6697</v>
      </c>
      <c r="H3092" s="1023" t="s">
        <v>7966</v>
      </c>
      <c r="I3092" s="1029"/>
      <c r="J3092" s="1028"/>
      <c r="K3092" s="511" t="s">
        <v>264</v>
      </c>
      <c r="L3092" s="1028"/>
      <c r="M3092" s="528" t="str">
        <f t="shared" si="49"/>
        <v/>
      </c>
    </row>
    <row r="3093" spans="1:13">
      <c r="A3093" s="1026" t="s">
        <v>647</v>
      </c>
      <c r="B3093" s="1026" t="s">
        <v>648</v>
      </c>
      <c r="C3093" s="1029"/>
      <c r="D3093" s="1028"/>
      <c r="E3093" s="1023" t="s">
        <v>6880</v>
      </c>
      <c r="F3093" s="1023"/>
      <c r="G3093" s="1023" t="s">
        <v>6697</v>
      </c>
      <c r="H3093" s="1023" t="s">
        <v>7966</v>
      </c>
      <c r="I3093" s="1029"/>
      <c r="J3093" s="1028"/>
      <c r="K3093" s="511" t="s">
        <v>264</v>
      </c>
      <c r="L3093" s="1028"/>
      <c r="M3093" s="528" t="str">
        <f t="shared" si="49"/>
        <v/>
      </c>
    </row>
    <row r="3094" spans="1:13">
      <c r="A3094" s="1026" t="s">
        <v>647</v>
      </c>
      <c r="B3094" s="1026" t="s">
        <v>648</v>
      </c>
      <c r="C3094" s="1029"/>
      <c r="D3094" s="1028"/>
      <c r="E3094" s="1023" t="s">
        <v>6881</v>
      </c>
      <c r="F3094" s="1023"/>
      <c r="G3094" s="1023" t="s">
        <v>6697</v>
      </c>
      <c r="H3094" s="1023" t="s">
        <v>7966</v>
      </c>
      <c r="I3094" s="1029"/>
      <c r="J3094" s="1028"/>
      <c r="K3094" s="511" t="s">
        <v>264</v>
      </c>
      <c r="L3094" s="1028"/>
      <c r="M3094" s="528" t="str">
        <f t="shared" si="49"/>
        <v/>
      </c>
    </row>
    <row r="3095" spans="1:13">
      <c r="A3095" s="1026" t="s">
        <v>647</v>
      </c>
      <c r="B3095" s="1026" t="s">
        <v>648</v>
      </c>
      <c r="C3095" s="1029"/>
      <c r="D3095" s="1028"/>
      <c r="E3095" s="1023" t="s">
        <v>6882</v>
      </c>
      <c r="F3095" s="1023"/>
      <c r="G3095" s="1023" t="s">
        <v>6697</v>
      </c>
      <c r="H3095" s="1023" t="s">
        <v>7966</v>
      </c>
      <c r="I3095" s="1029"/>
      <c r="J3095" s="1028"/>
      <c r="K3095" s="511" t="s">
        <v>264</v>
      </c>
      <c r="L3095" s="1028"/>
      <c r="M3095" s="528" t="str">
        <f t="shared" si="49"/>
        <v/>
      </c>
    </row>
    <row r="3096" spans="1:13">
      <c r="A3096" s="1026" t="s">
        <v>647</v>
      </c>
      <c r="B3096" s="1026" t="s">
        <v>648</v>
      </c>
      <c r="C3096" s="1029"/>
      <c r="D3096" s="1028"/>
      <c r="E3096" s="1023" t="s">
        <v>6883</v>
      </c>
      <c r="F3096" s="1023"/>
      <c r="G3096" s="1023" t="s">
        <v>6697</v>
      </c>
      <c r="H3096" s="1023" t="s">
        <v>7966</v>
      </c>
      <c r="I3096" s="1029"/>
      <c r="J3096" s="1028"/>
      <c r="K3096" s="511" t="s">
        <v>264</v>
      </c>
      <c r="L3096" s="1028"/>
      <c r="M3096" s="528" t="str">
        <f t="shared" ref="M3096:M3159" si="50">IF(RIGHT(TEXT(E3096,""),4)="ACT1","Remove","")</f>
        <v/>
      </c>
    </row>
    <row r="3097" spans="1:13">
      <c r="A3097" s="1026" t="s">
        <v>647</v>
      </c>
      <c r="B3097" s="1026" t="s">
        <v>648</v>
      </c>
      <c r="C3097" s="1029"/>
      <c r="D3097" s="1028"/>
      <c r="E3097" s="1023" t="s">
        <v>6884</v>
      </c>
      <c r="F3097" s="1023"/>
      <c r="G3097" s="1023" t="s">
        <v>6697</v>
      </c>
      <c r="H3097" s="1023" t="s">
        <v>7966</v>
      </c>
      <c r="I3097" s="1029"/>
      <c r="J3097" s="1028"/>
      <c r="K3097" s="511" t="s">
        <v>264</v>
      </c>
      <c r="L3097" s="1028"/>
      <c r="M3097" s="528" t="str">
        <f t="shared" si="50"/>
        <v/>
      </c>
    </row>
    <row r="3098" spans="1:13">
      <c r="A3098" s="1026" t="s">
        <v>647</v>
      </c>
      <c r="B3098" s="1026" t="s">
        <v>648</v>
      </c>
      <c r="C3098" s="1029"/>
      <c r="D3098" s="1028"/>
      <c r="E3098" s="1023" t="s">
        <v>6885</v>
      </c>
      <c r="F3098" s="1023"/>
      <c r="G3098" s="1023" t="s">
        <v>6697</v>
      </c>
      <c r="H3098" s="1023" t="s">
        <v>7966</v>
      </c>
      <c r="I3098" s="1029"/>
      <c r="J3098" s="1028"/>
      <c r="K3098" s="511" t="s">
        <v>264</v>
      </c>
      <c r="L3098" s="1028"/>
      <c r="M3098" s="528" t="str">
        <f t="shared" si="50"/>
        <v/>
      </c>
    </row>
    <row r="3099" spans="1:13">
      <c r="A3099" s="1026" t="s">
        <v>647</v>
      </c>
      <c r="B3099" s="1026" t="s">
        <v>648</v>
      </c>
      <c r="C3099" s="1029"/>
      <c r="D3099" s="1028"/>
      <c r="E3099" s="1023" t="s">
        <v>6886</v>
      </c>
      <c r="F3099" s="1023"/>
      <c r="G3099" s="1023" t="s">
        <v>6697</v>
      </c>
      <c r="H3099" s="1023" t="s">
        <v>7966</v>
      </c>
      <c r="I3099" s="1029"/>
      <c r="J3099" s="1028"/>
      <c r="K3099" s="511" t="s">
        <v>264</v>
      </c>
      <c r="L3099" s="1028"/>
      <c r="M3099" s="528" t="str">
        <f t="shared" si="50"/>
        <v/>
      </c>
    </row>
    <row r="3100" spans="1:13">
      <c r="A3100" s="1026" t="s">
        <v>647</v>
      </c>
      <c r="B3100" s="1026" t="s">
        <v>648</v>
      </c>
      <c r="C3100" s="1029"/>
      <c r="D3100" s="1028"/>
      <c r="E3100" s="1023" t="s">
        <v>6887</v>
      </c>
      <c r="F3100" s="1023"/>
      <c r="G3100" s="1023" t="s">
        <v>6697</v>
      </c>
      <c r="H3100" s="1023" t="s">
        <v>7966</v>
      </c>
      <c r="I3100" s="1029"/>
      <c r="J3100" s="1028"/>
      <c r="K3100" s="511" t="s">
        <v>264</v>
      </c>
      <c r="L3100" s="1028"/>
      <c r="M3100" s="528" t="str">
        <f t="shared" si="50"/>
        <v/>
      </c>
    </row>
    <row r="3101" spans="1:13">
      <c r="A3101" s="1026" t="s">
        <v>647</v>
      </c>
      <c r="B3101" s="1026" t="s">
        <v>648</v>
      </c>
      <c r="C3101" s="1029"/>
      <c r="D3101" s="1028"/>
      <c r="E3101" s="1023" t="s">
        <v>6888</v>
      </c>
      <c r="F3101" s="1023"/>
      <c r="G3101" s="1023" t="s">
        <v>6697</v>
      </c>
      <c r="H3101" s="1023" t="s">
        <v>7966</v>
      </c>
      <c r="I3101" s="1029"/>
      <c r="J3101" s="1028"/>
      <c r="K3101" s="511" t="s">
        <v>264</v>
      </c>
      <c r="L3101" s="1028"/>
      <c r="M3101" s="528" t="str">
        <f t="shared" si="50"/>
        <v/>
      </c>
    </row>
    <row r="3102" spans="1:13">
      <c r="A3102" s="1026" t="s">
        <v>647</v>
      </c>
      <c r="B3102" s="1026" t="s">
        <v>648</v>
      </c>
      <c r="C3102" s="522"/>
      <c r="D3102" s="523"/>
      <c r="E3102" s="534" t="s">
        <v>6889</v>
      </c>
      <c r="F3102" s="534"/>
      <c r="G3102" s="1023" t="s">
        <v>6697</v>
      </c>
      <c r="H3102" s="534" t="s">
        <v>7966</v>
      </c>
      <c r="I3102" s="522"/>
      <c r="J3102" s="523"/>
      <c r="K3102" s="511" t="s">
        <v>264</v>
      </c>
      <c r="L3102" s="526"/>
      <c r="M3102" s="528" t="str">
        <f t="shared" si="50"/>
        <v/>
      </c>
    </row>
    <row r="3103" spans="1:13">
      <c r="A3103" s="1030" t="s">
        <v>637</v>
      </c>
      <c r="B3103" s="1031" t="s">
        <v>638</v>
      </c>
      <c r="C3103" s="527" t="s">
        <v>138</v>
      </c>
      <c r="D3103" s="527"/>
      <c r="E3103" s="527" t="s">
        <v>6231</v>
      </c>
      <c r="F3103" s="527" t="s">
        <v>138</v>
      </c>
      <c r="G3103" s="1023" t="s">
        <v>6697</v>
      </c>
      <c r="H3103" s="527" t="s">
        <v>7967</v>
      </c>
      <c r="I3103" s="527" t="s">
        <v>682</v>
      </c>
      <c r="J3103" s="857"/>
      <c r="K3103" s="511" t="s">
        <v>264</v>
      </c>
      <c r="L3103" s="528" t="s">
        <v>646</v>
      </c>
      <c r="M3103" s="528" t="str">
        <f t="shared" si="50"/>
        <v/>
      </c>
    </row>
    <row r="3104" spans="1:13">
      <c r="A3104" s="1026" t="s">
        <v>647</v>
      </c>
      <c r="B3104" s="1026" t="s">
        <v>648</v>
      </c>
      <c r="C3104" s="1029"/>
      <c r="D3104" s="1028"/>
      <c r="E3104" s="1023" t="s">
        <v>6891</v>
      </c>
      <c r="F3104" s="1023"/>
      <c r="G3104" s="1023" t="s">
        <v>6697</v>
      </c>
      <c r="H3104" s="1023" t="s">
        <v>7967</v>
      </c>
      <c r="I3104" s="1029"/>
      <c r="J3104" s="1028"/>
      <c r="K3104" s="511" t="s">
        <v>264</v>
      </c>
      <c r="L3104" s="1028"/>
      <c r="M3104" s="528" t="str">
        <f t="shared" si="50"/>
        <v/>
      </c>
    </row>
    <row r="3105" spans="1:13">
      <c r="A3105" s="1026" t="s">
        <v>647</v>
      </c>
      <c r="B3105" s="1026" t="s">
        <v>648</v>
      </c>
      <c r="C3105" s="1029"/>
      <c r="D3105" s="1028"/>
      <c r="E3105" s="1023" t="s">
        <v>6892</v>
      </c>
      <c r="F3105" s="1023"/>
      <c r="G3105" s="1023" t="s">
        <v>6697</v>
      </c>
      <c r="H3105" s="1023" t="s">
        <v>7967</v>
      </c>
      <c r="I3105" s="1029"/>
      <c r="J3105" s="1028"/>
      <c r="K3105" s="511" t="s">
        <v>264</v>
      </c>
      <c r="L3105" s="1028"/>
      <c r="M3105" s="528" t="str">
        <f t="shared" si="50"/>
        <v/>
      </c>
    </row>
    <row r="3106" spans="1:13">
      <c r="A3106" s="1026" t="s">
        <v>647</v>
      </c>
      <c r="B3106" s="1026" t="s">
        <v>648</v>
      </c>
      <c r="C3106" s="1029"/>
      <c r="D3106" s="1028"/>
      <c r="E3106" s="1023" t="s">
        <v>6893</v>
      </c>
      <c r="F3106" s="1023"/>
      <c r="G3106" s="1023" t="s">
        <v>6697</v>
      </c>
      <c r="H3106" s="1023" t="s">
        <v>7967</v>
      </c>
      <c r="I3106" s="1029"/>
      <c r="J3106" s="1028"/>
      <c r="K3106" s="511" t="s">
        <v>264</v>
      </c>
      <c r="L3106" s="1028"/>
      <c r="M3106" s="528" t="str">
        <f t="shared" si="50"/>
        <v/>
      </c>
    </row>
    <row r="3107" spans="1:13">
      <c r="A3107" s="1026" t="s">
        <v>647</v>
      </c>
      <c r="B3107" s="1026" t="s">
        <v>648</v>
      </c>
      <c r="C3107" s="1029"/>
      <c r="D3107" s="1028"/>
      <c r="E3107" s="1023" t="s">
        <v>6894</v>
      </c>
      <c r="F3107" s="1023"/>
      <c r="G3107" s="1023" t="s">
        <v>6697</v>
      </c>
      <c r="H3107" s="1023" t="s">
        <v>7967</v>
      </c>
      <c r="I3107" s="1029"/>
      <c r="J3107" s="1028"/>
      <c r="K3107" s="511" t="s">
        <v>264</v>
      </c>
      <c r="L3107" s="1028"/>
      <c r="M3107" s="528" t="str">
        <f t="shared" si="50"/>
        <v/>
      </c>
    </row>
    <row r="3108" spans="1:13">
      <c r="A3108" s="1026" t="s">
        <v>647</v>
      </c>
      <c r="B3108" s="1026" t="s">
        <v>648</v>
      </c>
      <c r="C3108" s="1029"/>
      <c r="D3108" s="1028"/>
      <c r="E3108" s="1023" t="s">
        <v>6895</v>
      </c>
      <c r="F3108" s="1023"/>
      <c r="G3108" s="1023" t="s">
        <v>6697</v>
      </c>
      <c r="H3108" s="1023" t="s">
        <v>7967</v>
      </c>
      <c r="I3108" s="1029"/>
      <c r="J3108" s="1028"/>
      <c r="K3108" s="511" t="s">
        <v>264</v>
      </c>
      <c r="L3108" s="1028"/>
      <c r="M3108" s="528" t="str">
        <f t="shared" si="50"/>
        <v/>
      </c>
    </row>
    <row r="3109" spans="1:13">
      <c r="A3109" s="1026" t="s">
        <v>647</v>
      </c>
      <c r="B3109" s="1026" t="s">
        <v>648</v>
      </c>
      <c r="C3109" s="1029"/>
      <c r="D3109" s="1028"/>
      <c r="E3109" s="1023" t="s">
        <v>6896</v>
      </c>
      <c r="F3109" s="1023"/>
      <c r="G3109" s="1023" t="s">
        <v>6697</v>
      </c>
      <c r="H3109" s="1023" t="s">
        <v>7967</v>
      </c>
      <c r="I3109" s="1029"/>
      <c r="J3109" s="1028"/>
      <c r="K3109" s="511" t="s">
        <v>264</v>
      </c>
      <c r="L3109" s="1028"/>
      <c r="M3109" s="528" t="str">
        <f t="shared" si="50"/>
        <v/>
      </c>
    </row>
    <row r="3110" spans="1:13">
      <c r="A3110" s="1026" t="s">
        <v>647</v>
      </c>
      <c r="B3110" s="1026" t="s">
        <v>648</v>
      </c>
      <c r="C3110" s="1029"/>
      <c r="D3110" s="1028"/>
      <c r="E3110" s="1023" t="s">
        <v>6897</v>
      </c>
      <c r="F3110" s="1023"/>
      <c r="G3110" s="1023" t="s">
        <v>6697</v>
      </c>
      <c r="H3110" s="1023" t="s">
        <v>7967</v>
      </c>
      <c r="I3110" s="1029"/>
      <c r="J3110" s="1028"/>
      <c r="K3110" s="511" t="s">
        <v>264</v>
      </c>
      <c r="L3110" s="1028"/>
      <c r="M3110" s="528" t="str">
        <f t="shared" si="50"/>
        <v/>
      </c>
    </row>
    <row r="3111" spans="1:13">
      <c r="A3111" s="1026" t="s">
        <v>647</v>
      </c>
      <c r="B3111" s="1026" t="s">
        <v>648</v>
      </c>
      <c r="C3111" s="1029"/>
      <c r="D3111" s="1028"/>
      <c r="E3111" s="1023" t="s">
        <v>6898</v>
      </c>
      <c r="F3111" s="1023"/>
      <c r="G3111" s="1023" t="s">
        <v>6697</v>
      </c>
      <c r="H3111" s="1023" t="s">
        <v>7967</v>
      </c>
      <c r="I3111" s="1029"/>
      <c r="J3111" s="1028"/>
      <c r="K3111" s="511" t="s">
        <v>264</v>
      </c>
      <c r="L3111" s="1028"/>
      <c r="M3111" s="528" t="str">
        <f t="shared" si="50"/>
        <v/>
      </c>
    </row>
    <row r="3112" spans="1:13">
      <c r="A3112" s="1026" t="s">
        <v>647</v>
      </c>
      <c r="B3112" s="1026" t="s">
        <v>648</v>
      </c>
      <c r="C3112" s="1029"/>
      <c r="D3112" s="1028"/>
      <c r="E3112" s="1023" t="s">
        <v>6899</v>
      </c>
      <c r="F3112" s="1023"/>
      <c r="G3112" s="1023" t="s">
        <v>6697</v>
      </c>
      <c r="H3112" s="1023" t="s">
        <v>7967</v>
      </c>
      <c r="I3112" s="1029"/>
      <c r="J3112" s="1028"/>
      <c r="K3112" s="511" t="s">
        <v>264</v>
      </c>
      <c r="L3112" s="1028"/>
      <c r="M3112" s="528" t="str">
        <f t="shared" si="50"/>
        <v/>
      </c>
    </row>
    <row r="3113" spans="1:13">
      <c r="A3113" s="1026" t="s">
        <v>647</v>
      </c>
      <c r="B3113" s="1026" t="s">
        <v>648</v>
      </c>
      <c r="C3113" s="1029"/>
      <c r="D3113" s="1028"/>
      <c r="E3113" s="1023" t="s">
        <v>6900</v>
      </c>
      <c r="F3113" s="1023"/>
      <c r="G3113" s="1023" t="s">
        <v>6697</v>
      </c>
      <c r="H3113" s="1023" t="s">
        <v>7967</v>
      </c>
      <c r="I3113" s="1029"/>
      <c r="J3113" s="1028"/>
      <c r="K3113" s="511" t="s">
        <v>264</v>
      </c>
      <c r="L3113" s="1028"/>
      <c r="M3113" s="528" t="str">
        <f t="shared" si="50"/>
        <v/>
      </c>
    </row>
    <row r="3114" spans="1:13">
      <c r="A3114" s="1026" t="s">
        <v>647</v>
      </c>
      <c r="B3114" s="1026" t="s">
        <v>648</v>
      </c>
      <c r="C3114" s="1029"/>
      <c r="D3114" s="1028"/>
      <c r="E3114" s="1023" t="s">
        <v>6901</v>
      </c>
      <c r="F3114" s="1023"/>
      <c r="G3114" s="1023" t="s">
        <v>6697</v>
      </c>
      <c r="H3114" s="1023" t="s">
        <v>7967</v>
      </c>
      <c r="I3114" s="1029"/>
      <c r="J3114" s="1028"/>
      <c r="K3114" s="511" t="s">
        <v>264</v>
      </c>
      <c r="L3114" s="1028"/>
      <c r="M3114" s="528" t="str">
        <f t="shared" si="50"/>
        <v/>
      </c>
    </row>
    <row r="3115" spans="1:13">
      <c r="A3115" s="1026" t="s">
        <v>647</v>
      </c>
      <c r="B3115" s="1026" t="s">
        <v>648</v>
      </c>
      <c r="C3115" s="522"/>
      <c r="D3115" s="523"/>
      <c r="E3115" s="534" t="s">
        <v>6902</v>
      </c>
      <c r="F3115" s="534"/>
      <c r="G3115" s="1023" t="s">
        <v>6697</v>
      </c>
      <c r="H3115" s="534" t="s">
        <v>7967</v>
      </c>
      <c r="I3115" s="522"/>
      <c r="J3115" s="523"/>
      <c r="K3115" s="511" t="s">
        <v>264</v>
      </c>
      <c r="L3115" s="526"/>
      <c r="M3115" s="528" t="str">
        <f t="shared" si="50"/>
        <v/>
      </c>
    </row>
    <row r="3116" spans="1:13">
      <c r="A3116" s="1030" t="s">
        <v>637</v>
      </c>
      <c r="B3116" s="1031" t="s">
        <v>638</v>
      </c>
      <c r="C3116" s="527" t="s">
        <v>126</v>
      </c>
      <c r="D3116" s="527"/>
      <c r="E3116" s="510" t="s">
        <v>6241</v>
      </c>
      <c r="F3116" s="510" t="s">
        <v>126</v>
      </c>
      <c r="G3116" s="1023" t="s">
        <v>6697</v>
      </c>
      <c r="H3116" s="510" t="s">
        <v>7968</v>
      </c>
      <c r="I3116" s="527" t="s">
        <v>682</v>
      </c>
      <c r="J3116" s="857"/>
      <c r="K3116" s="511" t="s">
        <v>264</v>
      </c>
      <c r="L3116" s="528" t="s">
        <v>646</v>
      </c>
      <c r="M3116" s="528" t="str">
        <f t="shared" si="50"/>
        <v/>
      </c>
    </row>
    <row r="3117" spans="1:13">
      <c r="A3117" s="1026" t="s">
        <v>647</v>
      </c>
      <c r="B3117" s="1026" t="s">
        <v>648</v>
      </c>
      <c r="C3117" s="1029"/>
      <c r="D3117" s="1028"/>
      <c r="E3117" s="1023" t="s">
        <v>6904</v>
      </c>
      <c r="F3117" s="1023"/>
      <c r="G3117" s="1023" t="s">
        <v>6697</v>
      </c>
      <c r="H3117" s="1023" t="s">
        <v>7968</v>
      </c>
      <c r="I3117" s="1029"/>
      <c r="J3117" s="1028"/>
      <c r="K3117" s="511" t="s">
        <v>264</v>
      </c>
      <c r="L3117" s="1028"/>
      <c r="M3117" s="528" t="str">
        <f t="shared" si="50"/>
        <v/>
      </c>
    </row>
    <row r="3118" spans="1:13">
      <c r="A3118" s="1026" t="s">
        <v>647</v>
      </c>
      <c r="B3118" s="1026" t="s">
        <v>648</v>
      </c>
      <c r="C3118" s="1029"/>
      <c r="D3118" s="1028"/>
      <c r="E3118" s="1023" t="s">
        <v>6905</v>
      </c>
      <c r="F3118" s="1023"/>
      <c r="G3118" s="1023" t="s">
        <v>6697</v>
      </c>
      <c r="H3118" s="1023" t="s">
        <v>7968</v>
      </c>
      <c r="I3118" s="1029"/>
      <c r="J3118" s="1028"/>
      <c r="K3118" s="511" t="s">
        <v>264</v>
      </c>
      <c r="L3118" s="1028"/>
      <c r="M3118" s="528" t="str">
        <f t="shared" si="50"/>
        <v/>
      </c>
    </row>
    <row r="3119" spans="1:13">
      <c r="A3119" s="1026" t="s">
        <v>647</v>
      </c>
      <c r="B3119" s="1026" t="s">
        <v>648</v>
      </c>
      <c r="C3119" s="1029"/>
      <c r="D3119" s="1028"/>
      <c r="E3119" s="1023" t="s">
        <v>6906</v>
      </c>
      <c r="F3119" s="1023"/>
      <c r="G3119" s="1023" t="s">
        <v>6697</v>
      </c>
      <c r="H3119" s="1023" t="s">
        <v>7968</v>
      </c>
      <c r="I3119" s="1029"/>
      <c r="J3119" s="1028"/>
      <c r="K3119" s="511" t="s">
        <v>264</v>
      </c>
      <c r="L3119" s="1028"/>
      <c r="M3119" s="528" t="str">
        <f t="shared" si="50"/>
        <v/>
      </c>
    </row>
    <row r="3120" spans="1:13">
      <c r="A3120" s="1026" t="s">
        <v>647</v>
      </c>
      <c r="B3120" s="1026" t="s">
        <v>648</v>
      </c>
      <c r="C3120" s="1029"/>
      <c r="D3120" s="1028"/>
      <c r="E3120" s="1023" t="s">
        <v>6907</v>
      </c>
      <c r="F3120" s="1023"/>
      <c r="G3120" s="1023" t="s">
        <v>6697</v>
      </c>
      <c r="H3120" s="1023" t="s">
        <v>7968</v>
      </c>
      <c r="I3120" s="1029"/>
      <c r="J3120" s="1028"/>
      <c r="K3120" s="511" t="s">
        <v>264</v>
      </c>
      <c r="L3120" s="1028"/>
      <c r="M3120" s="528" t="str">
        <f t="shared" si="50"/>
        <v/>
      </c>
    </row>
    <row r="3121" spans="1:13">
      <c r="A3121" s="1026" t="s">
        <v>647</v>
      </c>
      <c r="B3121" s="1026" t="s">
        <v>648</v>
      </c>
      <c r="C3121" s="1029"/>
      <c r="D3121" s="1028"/>
      <c r="E3121" s="1023" t="s">
        <v>6908</v>
      </c>
      <c r="F3121" s="1023"/>
      <c r="G3121" s="1023" t="s">
        <v>6697</v>
      </c>
      <c r="H3121" s="1023" t="s">
        <v>7968</v>
      </c>
      <c r="I3121" s="1029"/>
      <c r="J3121" s="1028"/>
      <c r="K3121" s="511" t="s">
        <v>264</v>
      </c>
      <c r="L3121" s="1028"/>
      <c r="M3121" s="528" t="str">
        <f t="shared" si="50"/>
        <v/>
      </c>
    </row>
    <row r="3122" spans="1:13">
      <c r="A3122" s="1026" t="s">
        <v>647</v>
      </c>
      <c r="B3122" s="1026" t="s">
        <v>648</v>
      </c>
      <c r="C3122" s="1029"/>
      <c r="D3122" s="1028"/>
      <c r="E3122" s="1023" t="s">
        <v>6909</v>
      </c>
      <c r="F3122" s="1023"/>
      <c r="G3122" s="1023" t="s">
        <v>6697</v>
      </c>
      <c r="H3122" s="1023" t="s">
        <v>7968</v>
      </c>
      <c r="I3122" s="1029"/>
      <c r="J3122" s="1028"/>
      <c r="K3122" s="511" t="s">
        <v>264</v>
      </c>
      <c r="L3122" s="1028"/>
      <c r="M3122" s="528" t="str">
        <f t="shared" si="50"/>
        <v/>
      </c>
    </row>
    <row r="3123" spans="1:13">
      <c r="A3123" s="1026" t="s">
        <v>647</v>
      </c>
      <c r="B3123" s="1026" t="s">
        <v>648</v>
      </c>
      <c r="C3123" s="1029"/>
      <c r="D3123" s="1028"/>
      <c r="E3123" s="1023" t="s">
        <v>6910</v>
      </c>
      <c r="F3123" s="1023"/>
      <c r="G3123" s="1023" t="s">
        <v>6697</v>
      </c>
      <c r="H3123" s="1023" t="s">
        <v>7968</v>
      </c>
      <c r="I3123" s="1029"/>
      <c r="J3123" s="1028"/>
      <c r="K3123" s="511" t="s">
        <v>264</v>
      </c>
      <c r="L3123" s="1028"/>
      <c r="M3123" s="528" t="str">
        <f t="shared" si="50"/>
        <v/>
      </c>
    </row>
    <row r="3124" spans="1:13">
      <c r="A3124" s="1026" t="s">
        <v>647</v>
      </c>
      <c r="B3124" s="1026" t="s">
        <v>648</v>
      </c>
      <c r="C3124" s="1029"/>
      <c r="D3124" s="1028"/>
      <c r="E3124" s="1023" t="s">
        <v>6911</v>
      </c>
      <c r="F3124" s="1023"/>
      <c r="G3124" s="1023" t="s">
        <v>6697</v>
      </c>
      <c r="H3124" s="1023" t="s">
        <v>7968</v>
      </c>
      <c r="I3124" s="1029"/>
      <c r="J3124" s="1028"/>
      <c r="K3124" s="511" t="s">
        <v>264</v>
      </c>
      <c r="L3124" s="1028"/>
      <c r="M3124" s="528" t="str">
        <f t="shared" si="50"/>
        <v/>
      </c>
    </row>
    <row r="3125" spans="1:13">
      <c r="A3125" s="1026" t="s">
        <v>647</v>
      </c>
      <c r="B3125" s="1026" t="s">
        <v>648</v>
      </c>
      <c r="C3125" s="1029"/>
      <c r="D3125" s="1028"/>
      <c r="E3125" s="1023" t="s">
        <v>6912</v>
      </c>
      <c r="F3125" s="1023"/>
      <c r="G3125" s="1023" t="s">
        <v>6697</v>
      </c>
      <c r="H3125" s="1023" t="s">
        <v>7968</v>
      </c>
      <c r="I3125" s="1029"/>
      <c r="J3125" s="1028"/>
      <c r="K3125" s="511" t="s">
        <v>264</v>
      </c>
      <c r="L3125" s="1028"/>
      <c r="M3125" s="528" t="str">
        <f t="shared" si="50"/>
        <v/>
      </c>
    </row>
    <row r="3126" spans="1:13">
      <c r="A3126" s="1026" t="s">
        <v>647</v>
      </c>
      <c r="B3126" s="1026" t="s">
        <v>648</v>
      </c>
      <c r="C3126" s="1029"/>
      <c r="D3126" s="1028"/>
      <c r="E3126" s="1023" t="s">
        <v>6913</v>
      </c>
      <c r="F3126" s="1023"/>
      <c r="G3126" s="1023" t="s">
        <v>6697</v>
      </c>
      <c r="H3126" s="1023" t="s">
        <v>7968</v>
      </c>
      <c r="I3126" s="1029"/>
      <c r="J3126" s="1028"/>
      <c r="K3126" s="511" t="s">
        <v>264</v>
      </c>
      <c r="L3126" s="1028"/>
      <c r="M3126" s="528" t="str">
        <f t="shared" si="50"/>
        <v/>
      </c>
    </row>
    <row r="3127" spans="1:13">
      <c r="A3127" s="1026" t="s">
        <v>647</v>
      </c>
      <c r="B3127" s="1026" t="s">
        <v>648</v>
      </c>
      <c r="C3127" s="1029"/>
      <c r="D3127" s="1028"/>
      <c r="E3127" s="1023" t="s">
        <v>6914</v>
      </c>
      <c r="F3127" s="1023"/>
      <c r="G3127" s="1023" t="s">
        <v>6697</v>
      </c>
      <c r="H3127" s="1023" t="s">
        <v>7968</v>
      </c>
      <c r="I3127" s="1029"/>
      <c r="J3127" s="1028"/>
      <c r="K3127" s="511" t="s">
        <v>264</v>
      </c>
      <c r="L3127" s="1028"/>
      <c r="M3127" s="528" t="str">
        <f t="shared" si="50"/>
        <v/>
      </c>
    </row>
    <row r="3128" spans="1:13">
      <c r="A3128" s="1026" t="s">
        <v>647</v>
      </c>
      <c r="B3128" s="1026" t="s">
        <v>648</v>
      </c>
      <c r="C3128" s="522"/>
      <c r="D3128" s="523"/>
      <c r="E3128" s="534" t="s">
        <v>6915</v>
      </c>
      <c r="F3128" s="534"/>
      <c r="G3128" s="1023" t="s">
        <v>6697</v>
      </c>
      <c r="H3128" s="534" t="s">
        <v>7968</v>
      </c>
      <c r="I3128" s="522"/>
      <c r="J3128" s="523"/>
      <c r="K3128" s="511" t="s">
        <v>264</v>
      </c>
      <c r="L3128" s="526"/>
      <c r="M3128" s="528" t="str">
        <f t="shared" si="50"/>
        <v/>
      </c>
    </row>
    <row r="3129" spans="1:13">
      <c r="A3129" s="1030" t="s">
        <v>637</v>
      </c>
      <c r="B3129" s="1031" t="s">
        <v>638</v>
      </c>
      <c r="C3129" s="527" t="s">
        <v>139</v>
      </c>
      <c r="D3129" s="527"/>
      <c r="E3129" s="510" t="s">
        <v>6233</v>
      </c>
      <c r="F3129" s="510" t="s">
        <v>139</v>
      </c>
      <c r="G3129" s="1023" t="s">
        <v>6697</v>
      </c>
      <c r="H3129" s="510" t="s">
        <v>7969</v>
      </c>
      <c r="I3129" s="527" t="s">
        <v>682</v>
      </c>
      <c r="J3129" s="857"/>
      <c r="K3129" s="511" t="s">
        <v>264</v>
      </c>
      <c r="L3129" s="528" t="s">
        <v>646</v>
      </c>
      <c r="M3129" s="528" t="str">
        <f t="shared" si="50"/>
        <v/>
      </c>
    </row>
    <row r="3130" spans="1:13">
      <c r="A3130" s="1026" t="s">
        <v>647</v>
      </c>
      <c r="B3130" s="1026" t="s">
        <v>648</v>
      </c>
      <c r="C3130" s="1029"/>
      <c r="D3130" s="1028"/>
      <c r="E3130" s="1023" t="s">
        <v>6917</v>
      </c>
      <c r="F3130" s="1023"/>
      <c r="G3130" s="1023" t="s">
        <v>6697</v>
      </c>
      <c r="H3130" s="1023" t="s">
        <v>7969</v>
      </c>
      <c r="I3130" s="1029"/>
      <c r="J3130" s="1028"/>
      <c r="K3130" s="511" t="s">
        <v>264</v>
      </c>
      <c r="L3130" s="1028"/>
      <c r="M3130" s="528" t="str">
        <f t="shared" si="50"/>
        <v/>
      </c>
    </row>
    <row r="3131" spans="1:13">
      <c r="A3131" s="1026" t="s">
        <v>647</v>
      </c>
      <c r="B3131" s="1026" t="s">
        <v>648</v>
      </c>
      <c r="C3131" s="1029"/>
      <c r="D3131" s="1028"/>
      <c r="E3131" s="1023" t="s">
        <v>6918</v>
      </c>
      <c r="F3131" s="1023"/>
      <c r="G3131" s="1023" t="s">
        <v>6697</v>
      </c>
      <c r="H3131" s="1023" t="s">
        <v>7969</v>
      </c>
      <c r="I3131" s="1029"/>
      <c r="J3131" s="1028"/>
      <c r="K3131" s="511" t="s">
        <v>264</v>
      </c>
      <c r="L3131" s="1028"/>
      <c r="M3131" s="528" t="str">
        <f t="shared" si="50"/>
        <v/>
      </c>
    </row>
    <row r="3132" spans="1:13">
      <c r="A3132" s="1026" t="s">
        <v>647</v>
      </c>
      <c r="B3132" s="1026" t="s">
        <v>648</v>
      </c>
      <c r="C3132" s="1029"/>
      <c r="D3132" s="1028"/>
      <c r="E3132" s="1023" t="s">
        <v>6919</v>
      </c>
      <c r="F3132" s="1023"/>
      <c r="G3132" s="1023" t="s">
        <v>6697</v>
      </c>
      <c r="H3132" s="1023" t="s">
        <v>7969</v>
      </c>
      <c r="I3132" s="1029"/>
      <c r="J3132" s="1028"/>
      <c r="K3132" s="511" t="s">
        <v>264</v>
      </c>
      <c r="L3132" s="1028"/>
      <c r="M3132" s="528" t="str">
        <f t="shared" si="50"/>
        <v/>
      </c>
    </row>
    <row r="3133" spans="1:13">
      <c r="A3133" s="1026" t="s">
        <v>647</v>
      </c>
      <c r="B3133" s="1026" t="s">
        <v>648</v>
      </c>
      <c r="C3133" s="1029"/>
      <c r="D3133" s="1028"/>
      <c r="E3133" s="1023" t="s">
        <v>6920</v>
      </c>
      <c r="F3133" s="1023"/>
      <c r="G3133" s="1023" t="s">
        <v>6697</v>
      </c>
      <c r="H3133" s="1023" t="s">
        <v>7969</v>
      </c>
      <c r="I3133" s="1029"/>
      <c r="J3133" s="1028"/>
      <c r="K3133" s="511" t="s">
        <v>264</v>
      </c>
      <c r="L3133" s="1028"/>
      <c r="M3133" s="528" t="str">
        <f t="shared" si="50"/>
        <v/>
      </c>
    </row>
    <row r="3134" spans="1:13">
      <c r="A3134" s="1026" t="s">
        <v>647</v>
      </c>
      <c r="B3134" s="1026" t="s">
        <v>648</v>
      </c>
      <c r="C3134" s="1029"/>
      <c r="D3134" s="1028"/>
      <c r="E3134" s="1023" t="s">
        <v>6921</v>
      </c>
      <c r="F3134" s="1023"/>
      <c r="G3134" s="1023" t="s">
        <v>6697</v>
      </c>
      <c r="H3134" s="1023" t="s">
        <v>7969</v>
      </c>
      <c r="I3134" s="1029"/>
      <c r="J3134" s="1028"/>
      <c r="K3134" s="511" t="s">
        <v>264</v>
      </c>
      <c r="L3134" s="1028"/>
      <c r="M3134" s="528" t="str">
        <f t="shared" si="50"/>
        <v/>
      </c>
    </row>
    <row r="3135" spans="1:13">
      <c r="A3135" s="1026" t="s">
        <v>647</v>
      </c>
      <c r="B3135" s="1026" t="s">
        <v>648</v>
      </c>
      <c r="C3135" s="1029"/>
      <c r="D3135" s="1028"/>
      <c r="E3135" s="1023" t="s">
        <v>6922</v>
      </c>
      <c r="F3135" s="1023"/>
      <c r="G3135" s="1023" t="s">
        <v>6697</v>
      </c>
      <c r="H3135" s="1023" t="s">
        <v>7969</v>
      </c>
      <c r="I3135" s="1029"/>
      <c r="J3135" s="1028"/>
      <c r="K3135" s="511" t="s">
        <v>264</v>
      </c>
      <c r="L3135" s="1028"/>
      <c r="M3135" s="528" t="str">
        <f t="shared" si="50"/>
        <v/>
      </c>
    </row>
    <row r="3136" spans="1:13">
      <c r="A3136" s="1026" t="s">
        <v>647</v>
      </c>
      <c r="B3136" s="1026" t="s">
        <v>648</v>
      </c>
      <c r="C3136" s="1029"/>
      <c r="D3136" s="1028"/>
      <c r="E3136" s="1023" t="s">
        <v>6923</v>
      </c>
      <c r="F3136" s="1023"/>
      <c r="G3136" s="1023" t="s">
        <v>6697</v>
      </c>
      <c r="H3136" s="1023" t="s">
        <v>7969</v>
      </c>
      <c r="I3136" s="1029"/>
      <c r="J3136" s="1028"/>
      <c r="K3136" s="511" t="s">
        <v>264</v>
      </c>
      <c r="L3136" s="1028"/>
      <c r="M3136" s="528" t="str">
        <f t="shared" si="50"/>
        <v/>
      </c>
    </row>
    <row r="3137" spans="1:13">
      <c r="A3137" s="1026" t="s">
        <v>647</v>
      </c>
      <c r="B3137" s="1026" t="s">
        <v>648</v>
      </c>
      <c r="C3137" s="1029"/>
      <c r="D3137" s="1028"/>
      <c r="E3137" s="1023" t="s">
        <v>6924</v>
      </c>
      <c r="F3137" s="1023"/>
      <c r="G3137" s="1023" t="s">
        <v>6697</v>
      </c>
      <c r="H3137" s="1023" t="s">
        <v>7969</v>
      </c>
      <c r="I3137" s="1029"/>
      <c r="J3137" s="1028"/>
      <c r="K3137" s="511" t="s">
        <v>264</v>
      </c>
      <c r="L3137" s="1028"/>
      <c r="M3137" s="528" t="str">
        <f t="shared" si="50"/>
        <v/>
      </c>
    </row>
    <row r="3138" spans="1:13">
      <c r="A3138" s="1026" t="s">
        <v>647</v>
      </c>
      <c r="B3138" s="1026" t="s">
        <v>648</v>
      </c>
      <c r="C3138" s="1029"/>
      <c r="D3138" s="1028"/>
      <c r="E3138" s="1023" t="s">
        <v>6925</v>
      </c>
      <c r="F3138" s="1023"/>
      <c r="G3138" s="1023" t="s">
        <v>6697</v>
      </c>
      <c r="H3138" s="1023" t="s">
        <v>7969</v>
      </c>
      <c r="I3138" s="1029"/>
      <c r="J3138" s="1028"/>
      <c r="K3138" s="511" t="s">
        <v>264</v>
      </c>
      <c r="L3138" s="1028"/>
      <c r="M3138" s="528" t="str">
        <f t="shared" si="50"/>
        <v/>
      </c>
    </row>
    <row r="3139" spans="1:13">
      <c r="A3139" s="1026" t="s">
        <v>647</v>
      </c>
      <c r="B3139" s="1026" t="s">
        <v>648</v>
      </c>
      <c r="C3139" s="1029"/>
      <c r="D3139" s="1028"/>
      <c r="E3139" s="1023" t="s">
        <v>6926</v>
      </c>
      <c r="F3139" s="1023"/>
      <c r="G3139" s="1023" t="s">
        <v>6697</v>
      </c>
      <c r="H3139" s="1023" t="s">
        <v>7969</v>
      </c>
      <c r="I3139" s="1029"/>
      <c r="J3139" s="1028"/>
      <c r="K3139" s="511" t="s">
        <v>264</v>
      </c>
      <c r="L3139" s="1028"/>
      <c r="M3139" s="528" t="str">
        <f t="shared" si="50"/>
        <v/>
      </c>
    </row>
    <row r="3140" spans="1:13">
      <c r="A3140" s="1026" t="s">
        <v>647</v>
      </c>
      <c r="B3140" s="1026" t="s">
        <v>648</v>
      </c>
      <c r="C3140" s="1029"/>
      <c r="D3140" s="1028"/>
      <c r="E3140" s="1023" t="s">
        <v>6927</v>
      </c>
      <c r="F3140" s="1023"/>
      <c r="G3140" s="1023" t="s">
        <v>6697</v>
      </c>
      <c r="H3140" s="1023" t="s">
        <v>7969</v>
      </c>
      <c r="I3140" s="1029"/>
      <c r="J3140" s="1028"/>
      <c r="K3140" s="511" t="s">
        <v>264</v>
      </c>
      <c r="L3140" s="1028"/>
      <c r="M3140" s="528" t="str">
        <f t="shared" si="50"/>
        <v/>
      </c>
    </row>
    <row r="3141" spans="1:13">
      <c r="A3141" s="1026" t="s">
        <v>647</v>
      </c>
      <c r="B3141" s="1026" t="s">
        <v>648</v>
      </c>
      <c r="C3141" s="522"/>
      <c r="D3141" s="523"/>
      <c r="E3141" s="534" t="s">
        <v>6928</v>
      </c>
      <c r="F3141" s="534"/>
      <c r="G3141" s="1023" t="s">
        <v>6697</v>
      </c>
      <c r="H3141" s="534" t="s">
        <v>7969</v>
      </c>
      <c r="I3141" s="522"/>
      <c r="J3141" s="523"/>
      <c r="K3141" s="511" t="s">
        <v>264</v>
      </c>
      <c r="L3141" s="526"/>
      <c r="M3141" s="528" t="str">
        <f t="shared" si="50"/>
        <v/>
      </c>
    </row>
    <row r="3142" spans="1:13">
      <c r="A3142" s="1030" t="s">
        <v>637</v>
      </c>
      <c r="B3142" s="1031" t="s">
        <v>638</v>
      </c>
      <c r="C3142" s="527" t="s">
        <v>140</v>
      </c>
      <c r="D3142" s="527"/>
      <c r="E3142" s="510" t="s">
        <v>6237</v>
      </c>
      <c r="F3142" s="510" t="s">
        <v>140</v>
      </c>
      <c r="G3142" s="1023" t="s">
        <v>6697</v>
      </c>
      <c r="H3142" s="510" t="s">
        <v>7970</v>
      </c>
      <c r="I3142" s="527" t="s">
        <v>682</v>
      </c>
      <c r="J3142" s="857"/>
      <c r="K3142" s="511" t="s">
        <v>264</v>
      </c>
      <c r="L3142" s="528" t="s">
        <v>646</v>
      </c>
      <c r="M3142" s="528" t="str">
        <f t="shared" si="50"/>
        <v/>
      </c>
    </row>
    <row r="3143" spans="1:13">
      <c r="A3143" s="1026" t="s">
        <v>647</v>
      </c>
      <c r="B3143" s="1026" t="s">
        <v>648</v>
      </c>
      <c r="C3143" s="1029"/>
      <c r="D3143" s="1028"/>
      <c r="E3143" s="1023" t="s">
        <v>6930</v>
      </c>
      <c r="F3143" s="1023"/>
      <c r="G3143" s="1023" t="s">
        <v>6697</v>
      </c>
      <c r="H3143" s="1023" t="s">
        <v>7970</v>
      </c>
      <c r="I3143" s="1029"/>
      <c r="J3143" s="1028"/>
      <c r="K3143" s="511" t="s">
        <v>264</v>
      </c>
      <c r="L3143" s="1028"/>
      <c r="M3143" s="528" t="str">
        <f t="shared" si="50"/>
        <v/>
      </c>
    </row>
    <row r="3144" spans="1:13">
      <c r="A3144" s="1026" t="s">
        <v>647</v>
      </c>
      <c r="B3144" s="1026" t="s">
        <v>648</v>
      </c>
      <c r="C3144" s="1029"/>
      <c r="D3144" s="1028"/>
      <c r="E3144" s="1023" t="s">
        <v>6931</v>
      </c>
      <c r="F3144" s="1023"/>
      <c r="G3144" s="1023" t="s">
        <v>6697</v>
      </c>
      <c r="H3144" s="1023" t="s">
        <v>7970</v>
      </c>
      <c r="I3144" s="1029"/>
      <c r="J3144" s="1028"/>
      <c r="K3144" s="511" t="s">
        <v>264</v>
      </c>
      <c r="L3144" s="1028"/>
      <c r="M3144" s="528" t="str">
        <f t="shared" si="50"/>
        <v/>
      </c>
    </row>
    <row r="3145" spans="1:13">
      <c r="A3145" s="1026" t="s">
        <v>647</v>
      </c>
      <c r="B3145" s="1026" t="s">
        <v>648</v>
      </c>
      <c r="C3145" s="1029"/>
      <c r="D3145" s="1028"/>
      <c r="E3145" s="1023" t="s">
        <v>6932</v>
      </c>
      <c r="F3145" s="1023"/>
      <c r="G3145" s="1023" t="s">
        <v>6697</v>
      </c>
      <c r="H3145" s="1023" t="s">
        <v>7970</v>
      </c>
      <c r="I3145" s="1029"/>
      <c r="J3145" s="1028"/>
      <c r="K3145" s="511" t="s">
        <v>264</v>
      </c>
      <c r="L3145" s="1028"/>
      <c r="M3145" s="528" t="str">
        <f t="shared" si="50"/>
        <v/>
      </c>
    </row>
    <row r="3146" spans="1:13">
      <c r="A3146" s="1026" t="s">
        <v>647</v>
      </c>
      <c r="B3146" s="1026" t="s">
        <v>648</v>
      </c>
      <c r="C3146" s="1029"/>
      <c r="D3146" s="1028"/>
      <c r="E3146" s="1023" t="s">
        <v>6933</v>
      </c>
      <c r="F3146" s="1023"/>
      <c r="G3146" s="1023" t="s">
        <v>6697</v>
      </c>
      <c r="H3146" s="1023" t="s">
        <v>7970</v>
      </c>
      <c r="I3146" s="1029"/>
      <c r="J3146" s="1028"/>
      <c r="K3146" s="511" t="s">
        <v>264</v>
      </c>
      <c r="L3146" s="1028"/>
      <c r="M3146" s="528" t="str">
        <f t="shared" si="50"/>
        <v/>
      </c>
    </row>
    <row r="3147" spans="1:13">
      <c r="A3147" s="1026" t="s">
        <v>647</v>
      </c>
      <c r="B3147" s="1026" t="s">
        <v>648</v>
      </c>
      <c r="C3147" s="1029"/>
      <c r="D3147" s="1028"/>
      <c r="E3147" s="1023" t="s">
        <v>6934</v>
      </c>
      <c r="F3147" s="1023"/>
      <c r="G3147" s="1023" t="s">
        <v>6697</v>
      </c>
      <c r="H3147" s="1023" t="s">
        <v>7970</v>
      </c>
      <c r="I3147" s="1029"/>
      <c r="J3147" s="1028"/>
      <c r="K3147" s="511" t="s">
        <v>264</v>
      </c>
      <c r="L3147" s="1028"/>
      <c r="M3147" s="528" t="str">
        <f t="shared" si="50"/>
        <v/>
      </c>
    </row>
    <row r="3148" spans="1:13">
      <c r="A3148" s="1026" t="s">
        <v>647</v>
      </c>
      <c r="B3148" s="1026" t="s">
        <v>648</v>
      </c>
      <c r="C3148" s="1029"/>
      <c r="D3148" s="1028"/>
      <c r="E3148" s="1023" t="s">
        <v>6935</v>
      </c>
      <c r="F3148" s="1023"/>
      <c r="G3148" s="1023" t="s">
        <v>6697</v>
      </c>
      <c r="H3148" s="1023" t="s">
        <v>7970</v>
      </c>
      <c r="I3148" s="1029"/>
      <c r="J3148" s="1028"/>
      <c r="K3148" s="511" t="s">
        <v>264</v>
      </c>
      <c r="L3148" s="1028"/>
      <c r="M3148" s="528" t="str">
        <f t="shared" si="50"/>
        <v/>
      </c>
    </row>
    <row r="3149" spans="1:13">
      <c r="A3149" s="1026" t="s">
        <v>647</v>
      </c>
      <c r="B3149" s="1026" t="s">
        <v>648</v>
      </c>
      <c r="C3149" s="1029"/>
      <c r="D3149" s="1028"/>
      <c r="E3149" s="1023" t="s">
        <v>6936</v>
      </c>
      <c r="F3149" s="1023"/>
      <c r="G3149" s="1023" t="s">
        <v>6697</v>
      </c>
      <c r="H3149" s="1023" t="s">
        <v>7970</v>
      </c>
      <c r="I3149" s="1029"/>
      <c r="J3149" s="1028"/>
      <c r="K3149" s="511" t="s">
        <v>264</v>
      </c>
      <c r="L3149" s="1028"/>
      <c r="M3149" s="528" t="str">
        <f t="shared" si="50"/>
        <v/>
      </c>
    </row>
    <row r="3150" spans="1:13">
      <c r="A3150" s="1026" t="s">
        <v>647</v>
      </c>
      <c r="B3150" s="1026" t="s">
        <v>648</v>
      </c>
      <c r="C3150" s="1029"/>
      <c r="D3150" s="1028"/>
      <c r="E3150" s="1023" t="s">
        <v>6937</v>
      </c>
      <c r="F3150" s="1023"/>
      <c r="G3150" s="1023" t="s">
        <v>6697</v>
      </c>
      <c r="H3150" s="1023" t="s">
        <v>7970</v>
      </c>
      <c r="I3150" s="1029"/>
      <c r="J3150" s="1028"/>
      <c r="K3150" s="511" t="s">
        <v>264</v>
      </c>
      <c r="L3150" s="1028"/>
      <c r="M3150" s="528" t="str">
        <f t="shared" si="50"/>
        <v/>
      </c>
    </row>
    <row r="3151" spans="1:13">
      <c r="A3151" s="1026" t="s">
        <v>647</v>
      </c>
      <c r="B3151" s="1026" t="s">
        <v>648</v>
      </c>
      <c r="C3151" s="1029"/>
      <c r="D3151" s="1028"/>
      <c r="E3151" s="1023" t="s">
        <v>6938</v>
      </c>
      <c r="F3151" s="1023"/>
      <c r="G3151" s="1023" t="s">
        <v>6697</v>
      </c>
      <c r="H3151" s="1023" t="s">
        <v>7970</v>
      </c>
      <c r="I3151" s="1029"/>
      <c r="J3151" s="1028"/>
      <c r="K3151" s="511" t="s">
        <v>264</v>
      </c>
      <c r="L3151" s="1028"/>
      <c r="M3151" s="528" t="str">
        <f t="shared" si="50"/>
        <v/>
      </c>
    </row>
    <row r="3152" spans="1:13">
      <c r="A3152" s="1026" t="s">
        <v>647</v>
      </c>
      <c r="B3152" s="1026" t="s">
        <v>648</v>
      </c>
      <c r="C3152" s="1029"/>
      <c r="D3152" s="1028"/>
      <c r="E3152" s="1023" t="s">
        <v>6939</v>
      </c>
      <c r="F3152" s="1023"/>
      <c r="G3152" s="1023" t="s">
        <v>6697</v>
      </c>
      <c r="H3152" s="1023" t="s">
        <v>7970</v>
      </c>
      <c r="I3152" s="1029"/>
      <c r="J3152" s="1028"/>
      <c r="K3152" s="511" t="s">
        <v>264</v>
      </c>
      <c r="L3152" s="1028"/>
      <c r="M3152" s="528" t="str">
        <f t="shared" si="50"/>
        <v/>
      </c>
    </row>
    <row r="3153" spans="1:13">
      <c r="A3153" s="1026" t="s">
        <v>647</v>
      </c>
      <c r="B3153" s="1026" t="s">
        <v>648</v>
      </c>
      <c r="C3153" s="1029"/>
      <c r="D3153" s="1028"/>
      <c r="E3153" s="1023" t="s">
        <v>6940</v>
      </c>
      <c r="F3153" s="1023"/>
      <c r="G3153" s="1023" t="s">
        <v>6697</v>
      </c>
      <c r="H3153" s="1023" t="s">
        <v>7970</v>
      </c>
      <c r="I3153" s="1029"/>
      <c r="J3153" s="1028"/>
      <c r="K3153" s="511" t="s">
        <v>264</v>
      </c>
      <c r="L3153" s="1028"/>
      <c r="M3153" s="528" t="str">
        <f t="shared" si="50"/>
        <v/>
      </c>
    </row>
    <row r="3154" spans="1:13">
      <c r="A3154" s="1026" t="s">
        <v>647</v>
      </c>
      <c r="B3154" s="1026" t="s">
        <v>648</v>
      </c>
      <c r="C3154" s="522"/>
      <c r="D3154" s="523"/>
      <c r="E3154" s="534" t="s">
        <v>6941</v>
      </c>
      <c r="F3154" s="534"/>
      <c r="G3154" s="1023" t="s">
        <v>6697</v>
      </c>
      <c r="H3154" s="534" t="s">
        <v>7970</v>
      </c>
      <c r="I3154" s="522"/>
      <c r="J3154" s="523"/>
      <c r="K3154" s="511" t="s">
        <v>264</v>
      </c>
      <c r="L3154" s="526"/>
      <c r="M3154" s="528" t="str">
        <f t="shared" si="50"/>
        <v/>
      </c>
    </row>
    <row r="3155" spans="1:13">
      <c r="A3155" s="1030" t="s">
        <v>637</v>
      </c>
      <c r="B3155" s="1031" t="s">
        <v>638</v>
      </c>
      <c r="C3155" s="527" t="s">
        <v>141</v>
      </c>
      <c r="D3155" s="527"/>
      <c r="E3155" s="510" t="s">
        <v>6219</v>
      </c>
      <c r="F3155" s="510" t="s">
        <v>141</v>
      </c>
      <c r="G3155" s="1023" t="s">
        <v>6697</v>
      </c>
      <c r="H3155" s="510" t="s">
        <v>7971</v>
      </c>
      <c r="I3155" s="527" t="s">
        <v>682</v>
      </c>
      <c r="J3155" s="857"/>
      <c r="K3155" s="511" t="s">
        <v>264</v>
      </c>
      <c r="L3155" s="528" t="s">
        <v>646</v>
      </c>
      <c r="M3155" s="528" t="str">
        <f t="shared" si="50"/>
        <v/>
      </c>
    </row>
    <row r="3156" spans="1:13">
      <c r="A3156" s="1026" t="s">
        <v>647</v>
      </c>
      <c r="B3156" s="1026" t="s">
        <v>648</v>
      </c>
      <c r="C3156" s="1029"/>
      <c r="D3156" s="1028"/>
      <c r="E3156" s="1023" t="s">
        <v>6943</v>
      </c>
      <c r="F3156" s="1023"/>
      <c r="G3156" s="1023" t="s">
        <v>6697</v>
      </c>
      <c r="H3156" s="1023" t="s">
        <v>7971</v>
      </c>
      <c r="I3156" s="1029"/>
      <c r="J3156" s="1028"/>
      <c r="K3156" s="511" t="s">
        <v>264</v>
      </c>
      <c r="L3156" s="1028"/>
      <c r="M3156" s="528" t="str">
        <f t="shared" si="50"/>
        <v/>
      </c>
    </row>
    <row r="3157" spans="1:13">
      <c r="A3157" s="1026" t="s">
        <v>647</v>
      </c>
      <c r="B3157" s="1026" t="s">
        <v>648</v>
      </c>
      <c r="C3157" s="1029"/>
      <c r="D3157" s="1028"/>
      <c r="E3157" s="1023" t="s">
        <v>6944</v>
      </c>
      <c r="F3157" s="1023"/>
      <c r="G3157" s="1023" t="s">
        <v>6697</v>
      </c>
      <c r="H3157" s="1023" t="s">
        <v>7971</v>
      </c>
      <c r="I3157" s="1029"/>
      <c r="J3157" s="1028"/>
      <c r="K3157" s="511" t="s">
        <v>264</v>
      </c>
      <c r="L3157" s="1028"/>
      <c r="M3157" s="528" t="str">
        <f t="shared" si="50"/>
        <v/>
      </c>
    </row>
    <row r="3158" spans="1:13">
      <c r="A3158" s="1026" t="s">
        <v>647</v>
      </c>
      <c r="B3158" s="1026" t="s">
        <v>648</v>
      </c>
      <c r="C3158" s="1029"/>
      <c r="D3158" s="1028"/>
      <c r="E3158" s="1023" t="s">
        <v>6945</v>
      </c>
      <c r="F3158" s="1023"/>
      <c r="G3158" s="1023" t="s">
        <v>6697</v>
      </c>
      <c r="H3158" s="1023" t="s">
        <v>7971</v>
      </c>
      <c r="I3158" s="1029"/>
      <c r="J3158" s="1028"/>
      <c r="K3158" s="511" t="s">
        <v>264</v>
      </c>
      <c r="L3158" s="1028"/>
      <c r="M3158" s="528" t="str">
        <f t="shared" si="50"/>
        <v/>
      </c>
    </row>
    <row r="3159" spans="1:13">
      <c r="A3159" s="1026" t="s">
        <v>647</v>
      </c>
      <c r="B3159" s="1026" t="s">
        <v>648</v>
      </c>
      <c r="C3159" s="1029"/>
      <c r="D3159" s="1028"/>
      <c r="E3159" s="1023" t="s">
        <v>6946</v>
      </c>
      <c r="F3159" s="1023"/>
      <c r="G3159" s="1023" t="s">
        <v>6697</v>
      </c>
      <c r="H3159" s="1023" t="s">
        <v>7971</v>
      </c>
      <c r="I3159" s="1029"/>
      <c r="J3159" s="1028"/>
      <c r="K3159" s="511" t="s">
        <v>264</v>
      </c>
      <c r="L3159" s="1028"/>
      <c r="M3159" s="528" t="str">
        <f t="shared" si="50"/>
        <v/>
      </c>
    </row>
    <row r="3160" spans="1:13">
      <c r="A3160" s="1026" t="s">
        <v>647</v>
      </c>
      <c r="B3160" s="1026" t="s">
        <v>648</v>
      </c>
      <c r="C3160" s="1029"/>
      <c r="D3160" s="1028"/>
      <c r="E3160" s="1023" t="s">
        <v>6947</v>
      </c>
      <c r="F3160" s="1023"/>
      <c r="G3160" s="1023" t="s">
        <v>6697</v>
      </c>
      <c r="H3160" s="1023" t="s">
        <v>7971</v>
      </c>
      <c r="I3160" s="1029"/>
      <c r="J3160" s="1028"/>
      <c r="K3160" s="511" t="s">
        <v>264</v>
      </c>
      <c r="L3160" s="1028"/>
      <c r="M3160" s="528" t="str">
        <f t="shared" ref="M3160:M3223" si="51">IF(RIGHT(TEXT(E3160,""),4)="ACT1","Remove","")</f>
        <v/>
      </c>
    </row>
    <row r="3161" spans="1:13">
      <c r="A3161" s="1026" t="s">
        <v>647</v>
      </c>
      <c r="B3161" s="1026" t="s">
        <v>648</v>
      </c>
      <c r="C3161" s="1029"/>
      <c r="D3161" s="1028"/>
      <c r="E3161" s="1023" t="s">
        <v>6948</v>
      </c>
      <c r="F3161" s="1023"/>
      <c r="G3161" s="1023" t="s">
        <v>6697</v>
      </c>
      <c r="H3161" s="1023" t="s">
        <v>7971</v>
      </c>
      <c r="I3161" s="1029"/>
      <c r="J3161" s="1028"/>
      <c r="K3161" s="511" t="s">
        <v>264</v>
      </c>
      <c r="L3161" s="1028"/>
      <c r="M3161" s="528" t="str">
        <f t="shared" si="51"/>
        <v/>
      </c>
    </row>
    <row r="3162" spans="1:13">
      <c r="A3162" s="1026" t="s">
        <v>647</v>
      </c>
      <c r="B3162" s="1026" t="s">
        <v>648</v>
      </c>
      <c r="C3162" s="1029"/>
      <c r="D3162" s="1028"/>
      <c r="E3162" s="1023" t="s">
        <v>6949</v>
      </c>
      <c r="F3162" s="1023"/>
      <c r="G3162" s="1023" t="s">
        <v>6697</v>
      </c>
      <c r="H3162" s="1023" t="s">
        <v>7971</v>
      </c>
      <c r="I3162" s="1029"/>
      <c r="J3162" s="1028"/>
      <c r="K3162" s="511" t="s">
        <v>264</v>
      </c>
      <c r="L3162" s="1028"/>
      <c r="M3162" s="528" t="str">
        <f t="shared" si="51"/>
        <v/>
      </c>
    </row>
    <row r="3163" spans="1:13">
      <c r="A3163" s="1026" t="s">
        <v>647</v>
      </c>
      <c r="B3163" s="1026" t="s">
        <v>648</v>
      </c>
      <c r="C3163" s="1029"/>
      <c r="D3163" s="1028"/>
      <c r="E3163" s="1023" t="s">
        <v>6950</v>
      </c>
      <c r="F3163" s="1023"/>
      <c r="G3163" s="1023" t="s">
        <v>6697</v>
      </c>
      <c r="H3163" s="1023" t="s">
        <v>7971</v>
      </c>
      <c r="I3163" s="1029"/>
      <c r="J3163" s="1028"/>
      <c r="K3163" s="511" t="s">
        <v>264</v>
      </c>
      <c r="L3163" s="1028"/>
      <c r="M3163" s="528" t="str">
        <f t="shared" si="51"/>
        <v/>
      </c>
    </row>
    <row r="3164" spans="1:13">
      <c r="A3164" s="1026" t="s">
        <v>647</v>
      </c>
      <c r="B3164" s="1026" t="s">
        <v>648</v>
      </c>
      <c r="C3164" s="1029"/>
      <c r="D3164" s="1028"/>
      <c r="E3164" s="1023" t="s">
        <v>6951</v>
      </c>
      <c r="F3164" s="1023"/>
      <c r="G3164" s="1023" t="s">
        <v>6697</v>
      </c>
      <c r="H3164" s="1023" t="s">
        <v>7971</v>
      </c>
      <c r="I3164" s="1029"/>
      <c r="J3164" s="1028"/>
      <c r="K3164" s="511" t="s">
        <v>264</v>
      </c>
      <c r="L3164" s="1028"/>
      <c r="M3164" s="528" t="str">
        <f t="shared" si="51"/>
        <v/>
      </c>
    </row>
    <row r="3165" spans="1:13">
      <c r="A3165" s="1026" t="s">
        <v>647</v>
      </c>
      <c r="B3165" s="1026" t="s">
        <v>648</v>
      </c>
      <c r="C3165" s="1029"/>
      <c r="D3165" s="1028"/>
      <c r="E3165" s="1023" t="s">
        <v>6952</v>
      </c>
      <c r="F3165" s="1023"/>
      <c r="G3165" s="1023" t="s">
        <v>6697</v>
      </c>
      <c r="H3165" s="1023" t="s">
        <v>7971</v>
      </c>
      <c r="I3165" s="1029"/>
      <c r="J3165" s="1028"/>
      <c r="K3165" s="511" t="s">
        <v>264</v>
      </c>
      <c r="L3165" s="1028"/>
      <c r="M3165" s="528" t="str">
        <f t="shared" si="51"/>
        <v/>
      </c>
    </row>
    <row r="3166" spans="1:13">
      <c r="A3166" s="1026" t="s">
        <v>647</v>
      </c>
      <c r="B3166" s="1026" t="s">
        <v>648</v>
      </c>
      <c r="C3166" s="1029"/>
      <c r="D3166" s="1028"/>
      <c r="E3166" s="1023" t="s">
        <v>6953</v>
      </c>
      <c r="F3166" s="1023"/>
      <c r="G3166" s="1023" t="s">
        <v>6697</v>
      </c>
      <c r="H3166" s="1023" t="s">
        <v>7971</v>
      </c>
      <c r="I3166" s="1029"/>
      <c r="J3166" s="1028"/>
      <c r="K3166" s="511" t="s">
        <v>264</v>
      </c>
      <c r="L3166" s="1028"/>
      <c r="M3166" s="528" t="str">
        <f t="shared" si="51"/>
        <v/>
      </c>
    </row>
    <row r="3167" spans="1:13">
      <c r="A3167" s="1026" t="s">
        <v>647</v>
      </c>
      <c r="B3167" s="1026" t="s">
        <v>648</v>
      </c>
      <c r="C3167" s="522"/>
      <c r="D3167" s="523"/>
      <c r="E3167" s="534" t="s">
        <v>6954</v>
      </c>
      <c r="F3167" s="534"/>
      <c r="G3167" s="1023" t="s">
        <v>6697</v>
      </c>
      <c r="H3167" s="534" t="s">
        <v>7971</v>
      </c>
      <c r="I3167" s="522"/>
      <c r="J3167" s="523"/>
      <c r="K3167" s="511" t="s">
        <v>264</v>
      </c>
      <c r="L3167" s="526"/>
      <c r="M3167" s="528" t="str">
        <f t="shared" si="51"/>
        <v/>
      </c>
    </row>
    <row r="3168" spans="1:13">
      <c r="A3168" s="1030" t="s">
        <v>637</v>
      </c>
      <c r="B3168" s="1031" t="s">
        <v>638</v>
      </c>
      <c r="C3168" s="527" t="s">
        <v>497</v>
      </c>
      <c r="D3168" s="527"/>
      <c r="E3168" s="510" t="s">
        <v>6209</v>
      </c>
      <c r="F3168" s="510" t="s">
        <v>497</v>
      </c>
      <c r="G3168" s="1023" t="s">
        <v>6697</v>
      </c>
      <c r="H3168" s="510" t="s">
        <v>7972</v>
      </c>
      <c r="I3168" s="527" t="s">
        <v>682</v>
      </c>
      <c r="J3168" s="857"/>
      <c r="K3168" s="511" t="s">
        <v>264</v>
      </c>
      <c r="L3168" s="528" t="s">
        <v>646</v>
      </c>
      <c r="M3168" s="528" t="str">
        <f t="shared" si="51"/>
        <v/>
      </c>
    </row>
    <row r="3169" spans="1:13">
      <c r="A3169" s="1026" t="s">
        <v>647</v>
      </c>
      <c r="B3169" s="1026" t="s">
        <v>648</v>
      </c>
      <c r="C3169" s="1029"/>
      <c r="D3169" s="1028"/>
      <c r="E3169" s="1023" t="s">
        <v>6956</v>
      </c>
      <c r="F3169" s="1023"/>
      <c r="G3169" s="1023" t="s">
        <v>6697</v>
      </c>
      <c r="H3169" s="1023" t="s">
        <v>7972</v>
      </c>
      <c r="I3169" s="1029"/>
      <c r="J3169" s="1028"/>
      <c r="K3169" s="511" t="s">
        <v>264</v>
      </c>
      <c r="L3169" s="1028"/>
      <c r="M3169" s="528" t="str">
        <f t="shared" si="51"/>
        <v/>
      </c>
    </row>
    <row r="3170" spans="1:13">
      <c r="A3170" s="1026" t="s">
        <v>647</v>
      </c>
      <c r="B3170" s="1026" t="s">
        <v>648</v>
      </c>
      <c r="C3170" s="1029"/>
      <c r="D3170" s="1028"/>
      <c r="E3170" s="1023" t="s">
        <v>6957</v>
      </c>
      <c r="F3170" s="1023"/>
      <c r="G3170" s="1023" t="s">
        <v>6697</v>
      </c>
      <c r="H3170" s="1023" t="s">
        <v>7972</v>
      </c>
      <c r="I3170" s="1029"/>
      <c r="J3170" s="1028"/>
      <c r="K3170" s="511" t="s">
        <v>264</v>
      </c>
      <c r="L3170" s="1028"/>
      <c r="M3170" s="528" t="str">
        <f t="shared" si="51"/>
        <v/>
      </c>
    </row>
    <row r="3171" spans="1:13">
      <c r="A3171" s="1026" t="s">
        <v>647</v>
      </c>
      <c r="B3171" s="1026" t="s">
        <v>648</v>
      </c>
      <c r="C3171" s="1029"/>
      <c r="D3171" s="1028"/>
      <c r="E3171" s="1023" t="s">
        <v>6958</v>
      </c>
      <c r="F3171" s="1023"/>
      <c r="G3171" s="1023" t="s">
        <v>6697</v>
      </c>
      <c r="H3171" s="1023" t="s">
        <v>7972</v>
      </c>
      <c r="I3171" s="1029"/>
      <c r="J3171" s="1028"/>
      <c r="K3171" s="511" t="s">
        <v>264</v>
      </c>
      <c r="L3171" s="1028"/>
      <c r="M3171" s="528" t="str">
        <f t="shared" si="51"/>
        <v/>
      </c>
    </row>
    <row r="3172" spans="1:13">
      <c r="A3172" s="1026" t="s">
        <v>647</v>
      </c>
      <c r="B3172" s="1026" t="s">
        <v>648</v>
      </c>
      <c r="C3172" s="1029"/>
      <c r="D3172" s="1028"/>
      <c r="E3172" s="1023" t="s">
        <v>6959</v>
      </c>
      <c r="F3172" s="1023"/>
      <c r="G3172" s="1023" t="s">
        <v>6697</v>
      </c>
      <c r="H3172" s="1023" t="s">
        <v>7972</v>
      </c>
      <c r="I3172" s="1029"/>
      <c r="J3172" s="1028"/>
      <c r="K3172" s="511" t="s">
        <v>264</v>
      </c>
      <c r="L3172" s="1028"/>
      <c r="M3172" s="528" t="str">
        <f t="shared" si="51"/>
        <v/>
      </c>
    </row>
    <row r="3173" spans="1:13">
      <c r="A3173" s="1026" t="s">
        <v>647</v>
      </c>
      <c r="B3173" s="1026" t="s">
        <v>648</v>
      </c>
      <c r="C3173" s="1029"/>
      <c r="D3173" s="1028"/>
      <c r="E3173" s="1023" t="s">
        <v>6960</v>
      </c>
      <c r="F3173" s="1023"/>
      <c r="G3173" s="1023" t="s">
        <v>6697</v>
      </c>
      <c r="H3173" s="1023" t="s">
        <v>7972</v>
      </c>
      <c r="I3173" s="1029"/>
      <c r="J3173" s="1028"/>
      <c r="K3173" s="511" t="s">
        <v>264</v>
      </c>
      <c r="L3173" s="1028"/>
      <c r="M3173" s="528" t="str">
        <f t="shared" si="51"/>
        <v/>
      </c>
    </row>
    <row r="3174" spans="1:13">
      <c r="A3174" s="1026" t="s">
        <v>647</v>
      </c>
      <c r="B3174" s="1026" t="s">
        <v>648</v>
      </c>
      <c r="C3174" s="1029"/>
      <c r="D3174" s="1028"/>
      <c r="E3174" s="1023" t="s">
        <v>6961</v>
      </c>
      <c r="F3174" s="1023"/>
      <c r="G3174" s="1023" t="s">
        <v>6697</v>
      </c>
      <c r="H3174" s="1023" t="s">
        <v>7972</v>
      </c>
      <c r="I3174" s="1029"/>
      <c r="J3174" s="1028"/>
      <c r="K3174" s="511" t="s">
        <v>264</v>
      </c>
      <c r="L3174" s="1028"/>
      <c r="M3174" s="528" t="str">
        <f t="shared" si="51"/>
        <v/>
      </c>
    </row>
    <row r="3175" spans="1:13">
      <c r="A3175" s="1026" t="s">
        <v>647</v>
      </c>
      <c r="B3175" s="1026" t="s">
        <v>648</v>
      </c>
      <c r="C3175" s="1029"/>
      <c r="D3175" s="1028"/>
      <c r="E3175" s="1023" t="s">
        <v>6962</v>
      </c>
      <c r="F3175" s="1023"/>
      <c r="G3175" s="1023" t="s">
        <v>6697</v>
      </c>
      <c r="H3175" s="1023" t="s">
        <v>7972</v>
      </c>
      <c r="I3175" s="1029"/>
      <c r="J3175" s="1028"/>
      <c r="K3175" s="511" t="s">
        <v>264</v>
      </c>
      <c r="L3175" s="1028"/>
      <c r="M3175" s="528" t="str">
        <f t="shared" si="51"/>
        <v/>
      </c>
    </row>
    <row r="3176" spans="1:13">
      <c r="A3176" s="1026" t="s">
        <v>647</v>
      </c>
      <c r="B3176" s="1026" t="s">
        <v>648</v>
      </c>
      <c r="C3176" s="1029"/>
      <c r="D3176" s="1028"/>
      <c r="E3176" s="1023" t="s">
        <v>6963</v>
      </c>
      <c r="F3176" s="1023"/>
      <c r="G3176" s="1023" t="s">
        <v>6697</v>
      </c>
      <c r="H3176" s="1023" t="s">
        <v>7972</v>
      </c>
      <c r="I3176" s="1029"/>
      <c r="J3176" s="1028"/>
      <c r="K3176" s="511" t="s">
        <v>264</v>
      </c>
      <c r="L3176" s="1028"/>
      <c r="M3176" s="528" t="str">
        <f t="shared" si="51"/>
        <v/>
      </c>
    </row>
    <row r="3177" spans="1:13">
      <c r="A3177" s="1026" t="s">
        <v>647</v>
      </c>
      <c r="B3177" s="1026" t="s">
        <v>648</v>
      </c>
      <c r="C3177" s="1029"/>
      <c r="D3177" s="1028"/>
      <c r="E3177" s="1023" t="s">
        <v>6964</v>
      </c>
      <c r="F3177" s="1023"/>
      <c r="G3177" s="1023" t="s">
        <v>6697</v>
      </c>
      <c r="H3177" s="1023" t="s">
        <v>7972</v>
      </c>
      <c r="I3177" s="1029"/>
      <c r="J3177" s="1028"/>
      <c r="K3177" s="511" t="s">
        <v>264</v>
      </c>
      <c r="L3177" s="1028"/>
      <c r="M3177" s="528" t="str">
        <f t="shared" si="51"/>
        <v/>
      </c>
    </row>
    <row r="3178" spans="1:13">
      <c r="A3178" s="1026" t="s">
        <v>647</v>
      </c>
      <c r="B3178" s="1026" t="s">
        <v>648</v>
      </c>
      <c r="C3178" s="1029"/>
      <c r="D3178" s="1028"/>
      <c r="E3178" s="1023" t="s">
        <v>6965</v>
      </c>
      <c r="F3178" s="1023"/>
      <c r="G3178" s="1023" t="s">
        <v>6697</v>
      </c>
      <c r="H3178" s="1023" t="s">
        <v>7972</v>
      </c>
      <c r="I3178" s="1029"/>
      <c r="J3178" s="1028"/>
      <c r="K3178" s="511" t="s">
        <v>264</v>
      </c>
      <c r="L3178" s="1028"/>
      <c r="M3178" s="528" t="str">
        <f t="shared" si="51"/>
        <v/>
      </c>
    </row>
    <row r="3179" spans="1:13">
      <c r="A3179" s="1026" t="s">
        <v>647</v>
      </c>
      <c r="B3179" s="1026" t="s">
        <v>648</v>
      </c>
      <c r="C3179" s="1029"/>
      <c r="D3179" s="1028"/>
      <c r="E3179" s="1023" t="s">
        <v>6966</v>
      </c>
      <c r="F3179" s="1023"/>
      <c r="G3179" s="1023" t="s">
        <v>6697</v>
      </c>
      <c r="H3179" s="1023" t="s">
        <v>7972</v>
      </c>
      <c r="I3179" s="1029"/>
      <c r="J3179" s="1028"/>
      <c r="K3179" s="511" t="s">
        <v>264</v>
      </c>
      <c r="L3179" s="1028"/>
      <c r="M3179" s="528" t="str">
        <f t="shared" si="51"/>
        <v/>
      </c>
    </row>
    <row r="3180" spans="1:13">
      <c r="A3180" s="1026" t="s">
        <v>647</v>
      </c>
      <c r="B3180" s="1026" t="s">
        <v>648</v>
      </c>
      <c r="C3180" s="522"/>
      <c r="D3180" s="523"/>
      <c r="E3180" s="534" t="s">
        <v>6967</v>
      </c>
      <c r="F3180" s="534"/>
      <c r="G3180" s="1023" t="s">
        <v>6697</v>
      </c>
      <c r="H3180" s="534" t="s">
        <v>7972</v>
      </c>
      <c r="I3180" s="522"/>
      <c r="J3180" s="523"/>
      <c r="K3180" s="511" t="s">
        <v>264</v>
      </c>
      <c r="L3180" s="526"/>
      <c r="M3180" s="528" t="str">
        <f t="shared" si="51"/>
        <v/>
      </c>
    </row>
    <row r="3181" spans="1:13">
      <c r="A3181" s="1030" t="s">
        <v>637</v>
      </c>
      <c r="B3181" s="1031" t="s">
        <v>638</v>
      </c>
      <c r="C3181" s="527" t="s">
        <v>142</v>
      </c>
      <c r="D3181" s="527"/>
      <c r="E3181" s="510" t="s">
        <v>6195</v>
      </c>
      <c r="F3181" s="510" t="s">
        <v>142</v>
      </c>
      <c r="G3181" s="1023" t="s">
        <v>6697</v>
      </c>
      <c r="H3181" s="510" t="s">
        <v>7973</v>
      </c>
      <c r="I3181" s="527" t="s">
        <v>682</v>
      </c>
      <c r="J3181" s="857"/>
      <c r="K3181" s="511" t="s">
        <v>264</v>
      </c>
      <c r="L3181" s="528" t="s">
        <v>646</v>
      </c>
      <c r="M3181" s="528" t="str">
        <f t="shared" si="51"/>
        <v/>
      </c>
    </row>
    <row r="3182" spans="1:13">
      <c r="A3182" s="1026" t="s">
        <v>647</v>
      </c>
      <c r="B3182" s="1026" t="s">
        <v>648</v>
      </c>
      <c r="C3182" s="1029"/>
      <c r="D3182" s="1028"/>
      <c r="E3182" s="1023" t="s">
        <v>6969</v>
      </c>
      <c r="F3182" s="1023"/>
      <c r="G3182" s="1023" t="s">
        <v>6697</v>
      </c>
      <c r="H3182" s="1023" t="s">
        <v>7973</v>
      </c>
      <c r="I3182" s="1029"/>
      <c r="J3182" s="1028"/>
      <c r="K3182" s="511" t="s">
        <v>264</v>
      </c>
      <c r="L3182" s="1028"/>
      <c r="M3182" s="528" t="str">
        <f t="shared" si="51"/>
        <v/>
      </c>
    </row>
    <row r="3183" spans="1:13">
      <c r="A3183" s="1026" t="s">
        <v>647</v>
      </c>
      <c r="B3183" s="1026" t="s">
        <v>648</v>
      </c>
      <c r="C3183" s="1029"/>
      <c r="D3183" s="1028"/>
      <c r="E3183" s="1023" t="s">
        <v>6970</v>
      </c>
      <c r="F3183" s="1023"/>
      <c r="G3183" s="1023" t="s">
        <v>6697</v>
      </c>
      <c r="H3183" s="1023" t="s">
        <v>7973</v>
      </c>
      <c r="I3183" s="1029"/>
      <c r="J3183" s="1028"/>
      <c r="K3183" s="511" t="s">
        <v>264</v>
      </c>
      <c r="L3183" s="1028"/>
      <c r="M3183" s="528" t="str">
        <f t="shared" si="51"/>
        <v/>
      </c>
    </row>
    <row r="3184" spans="1:13">
      <c r="A3184" s="1026" t="s">
        <v>647</v>
      </c>
      <c r="B3184" s="1026" t="s">
        <v>648</v>
      </c>
      <c r="C3184" s="1029"/>
      <c r="D3184" s="1028"/>
      <c r="E3184" s="1023" t="s">
        <v>6971</v>
      </c>
      <c r="F3184" s="1023"/>
      <c r="G3184" s="1023" t="s">
        <v>6697</v>
      </c>
      <c r="H3184" s="1023" t="s">
        <v>7973</v>
      </c>
      <c r="I3184" s="1029"/>
      <c r="J3184" s="1028"/>
      <c r="K3184" s="511" t="s">
        <v>264</v>
      </c>
      <c r="L3184" s="1028"/>
      <c r="M3184" s="528" t="str">
        <f t="shared" si="51"/>
        <v/>
      </c>
    </row>
    <row r="3185" spans="1:13">
      <c r="A3185" s="1026" t="s">
        <v>647</v>
      </c>
      <c r="B3185" s="1026" t="s">
        <v>648</v>
      </c>
      <c r="C3185" s="1029"/>
      <c r="D3185" s="1028"/>
      <c r="E3185" s="1023" t="s">
        <v>6972</v>
      </c>
      <c r="F3185" s="1023"/>
      <c r="G3185" s="1023" t="s">
        <v>6697</v>
      </c>
      <c r="H3185" s="1023" t="s">
        <v>7973</v>
      </c>
      <c r="I3185" s="1029"/>
      <c r="J3185" s="1028"/>
      <c r="K3185" s="511" t="s">
        <v>264</v>
      </c>
      <c r="L3185" s="1028"/>
      <c r="M3185" s="528" t="str">
        <f t="shared" si="51"/>
        <v/>
      </c>
    </row>
    <row r="3186" spans="1:13">
      <c r="A3186" s="1026" t="s">
        <v>647</v>
      </c>
      <c r="B3186" s="1026" t="s">
        <v>648</v>
      </c>
      <c r="C3186" s="1029"/>
      <c r="D3186" s="1028"/>
      <c r="E3186" s="1023" t="s">
        <v>6973</v>
      </c>
      <c r="F3186" s="1023"/>
      <c r="G3186" s="1023" t="s">
        <v>6697</v>
      </c>
      <c r="H3186" s="1023" t="s">
        <v>7973</v>
      </c>
      <c r="I3186" s="1029"/>
      <c r="J3186" s="1028"/>
      <c r="K3186" s="511" t="s">
        <v>264</v>
      </c>
      <c r="L3186" s="1028"/>
      <c r="M3186" s="528" t="str">
        <f t="shared" si="51"/>
        <v/>
      </c>
    </row>
    <row r="3187" spans="1:13">
      <c r="A3187" s="1026" t="s">
        <v>647</v>
      </c>
      <c r="B3187" s="1026" t="s">
        <v>648</v>
      </c>
      <c r="C3187" s="1029"/>
      <c r="D3187" s="1028"/>
      <c r="E3187" s="1023" t="s">
        <v>6974</v>
      </c>
      <c r="F3187" s="1023"/>
      <c r="G3187" s="1023" t="s">
        <v>6697</v>
      </c>
      <c r="H3187" s="1023" t="s">
        <v>7973</v>
      </c>
      <c r="I3187" s="1029"/>
      <c r="J3187" s="1028"/>
      <c r="K3187" s="511" t="s">
        <v>264</v>
      </c>
      <c r="L3187" s="1028"/>
      <c r="M3187" s="528" t="str">
        <f t="shared" si="51"/>
        <v/>
      </c>
    </row>
    <row r="3188" spans="1:13">
      <c r="A3188" s="1026" t="s">
        <v>647</v>
      </c>
      <c r="B3188" s="1026" t="s">
        <v>648</v>
      </c>
      <c r="C3188" s="1029"/>
      <c r="D3188" s="1028"/>
      <c r="E3188" s="1023" t="s">
        <v>6975</v>
      </c>
      <c r="F3188" s="1023"/>
      <c r="G3188" s="1023" t="s">
        <v>6697</v>
      </c>
      <c r="H3188" s="1023" t="s">
        <v>7973</v>
      </c>
      <c r="I3188" s="1029"/>
      <c r="J3188" s="1028"/>
      <c r="K3188" s="511" t="s">
        <v>264</v>
      </c>
      <c r="L3188" s="1028"/>
      <c r="M3188" s="528" t="str">
        <f t="shared" si="51"/>
        <v/>
      </c>
    </row>
    <row r="3189" spans="1:13">
      <c r="A3189" s="1026" t="s">
        <v>647</v>
      </c>
      <c r="B3189" s="1026" t="s">
        <v>648</v>
      </c>
      <c r="C3189" s="1029"/>
      <c r="D3189" s="1028"/>
      <c r="E3189" s="1023" t="s">
        <v>6976</v>
      </c>
      <c r="F3189" s="1023"/>
      <c r="G3189" s="1023" t="s">
        <v>6697</v>
      </c>
      <c r="H3189" s="1023" t="s">
        <v>7973</v>
      </c>
      <c r="I3189" s="1029"/>
      <c r="J3189" s="1028"/>
      <c r="K3189" s="511" t="s">
        <v>264</v>
      </c>
      <c r="L3189" s="1028"/>
      <c r="M3189" s="528" t="str">
        <f t="shared" si="51"/>
        <v/>
      </c>
    </row>
    <row r="3190" spans="1:13">
      <c r="A3190" s="1026" t="s">
        <v>647</v>
      </c>
      <c r="B3190" s="1026" t="s">
        <v>648</v>
      </c>
      <c r="C3190" s="1029"/>
      <c r="D3190" s="1028"/>
      <c r="E3190" s="1023" t="s">
        <v>6977</v>
      </c>
      <c r="F3190" s="1023"/>
      <c r="G3190" s="1023" t="s">
        <v>6697</v>
      </c>
      <c r="H3190" s="1023" t="s">
        <v>7973</v>
      </c>
      <c r="I3190" s="1029"/>
      <c r="J3190" s="1028"/>
      <c r="K3190" s="511" t="s">
        <v>264</v>
      </c>
      <c r="L3190" s="1028"/>
      <c r="M3190" s="528" t="str">
        <f t="shared" si="51"/>
        <v/>
      </c>
    </row>
    <row r="3191" spans="1:13">
      <c r="A3191" s="1026" t="s">
        <v>647</v>
      </c>
      <c r="B3191" s="1026" t="s">
        <v>648</v>
      </c>
      <c r="C3191" s="1029"/>
      <c r="D3191" s="1028"/>
      <c r="E3191" s="1023" t="s">
        <v>6978</v>
      </c>
      <c r="F3191" s="1023"/>
      <c r="G3191" s="1023" t="s">
        <v>6697</v>
      </c>
      <c r="H3191" s="1023" t="s">
        <v>7973</v>
      </c>
      <c r="I3191" s="1029"/>
      <c r="J3191" s="1028"/>
      <c r="K3191" s="511" t="s">
        <v>264</v>
      </c>
      <c r="L3191" s="1028"/>
      <c r="M3191" s="528" t="str">
        <f t="shared" si="51"/>
        <v/>
      </c>
    </row>
    <row r="3192" spans="1:13">
      <c r="A3192" s="1026" t="s">
        <v>647</v>
      </c>
      <c r="B3192" s="1026" t="s">
        <v>648</v>
      </c>
      <c r="C3192" s="1029"/>
      <c r="D3192" s="1028"/>
      <c r="E3192" s="1023" t="s">
        <v>6979</v>
      </c>
      <c r="F3192" s="1023"/>
      <c r="G3192" s="1023" t="s">
        <v>6697</v>
      </c>
      <c r="H3192" s="1023" t="s">
        <v>7973</v>
      </c>
      <c r="I3192" s="1029"/>
      <c r="J3192" s="1028"/>
      <c r="K3192" s="511" t="s">
        <v>264</v>
      </c>
      <c r="L3192" s="1028"/>
      <c r="M3192" s="528" t="str">
        <f t="shared" si="51"/>
        <v/>
      </c>
    </row>
    <row r="3193" spans="1:13">
      <c r="A3193" s="1026" t="s">
        <v>647</v>
      </c>
      <c r="B3193" s="1026" t="s">
        <v>648</v>
      </c>
      <c r="C3193" s="522"/>
      <c r="D3193" s="523"/>
      <c r="E3193" s="534" t="s">
        <v>6980</v>
      </c>
      <c r="F3193" s="534"/>
      <c r="G3193" s="1023" t="s">
        <v>6697</v>
      </c>
      <c r="H3193" s="534" t="s">
        <v>7973</v>
      </c>
      <c r="I3193" s="522"/>
      <c r="J3193" s="523"/>
      <c r="K3193" s="511" t="s">
        <v>264</v>
      </c>
      <c r="L3193" s="526"/>
      <c r="M3193" s="528" t="str">
        <f t="shared" si="51"/>
        <v/>
      </c>
    </row>
    <row r="3194" spans="1:13">
      <c r="A3194" s="1030" t="s">
        <v>637</v>
      </c>
      <c r="B3194" s="1031" t="s">
        <v>638</v>
      </c>
      <c r="C3194" s="527" t="s">
        <v>621</v>
      </c>
      <c r="D3194" s="527"/>
      <c r="E3194" s="527" t="s">
        <v>6199</v>
      </c>
      <c r="F3194" s="527" t="s">
        <v>621</v>
      </c>
      <c r="G3194" s="1023" t="s">
        <v>6697</v>
      </c>
      <c r="H3194" s="527" t="s">
        <v>7974</v>
      </c>
      <c r="I3194" s="527" t="s">
        <v>682</v>
      </c>
      <c r="J3194" s="857"/>
      <c r="K3194" s="511" t="s">
        <v>264</v>
      </c>
      <c r="L3194" s="528" t="s">
        <v>646</v>
      </c>
      <c r="M3194" s="528" t="str">
        <f t="shared" si="51"/>
        <v/>
      </c>
    </row>
    <row r="3195" spans="1:13">
      <c r="A3195" s="1026" t="s">
        <v>647</v>
      </c>
      <c r="B3195" s="1026" t="s">
        <v>648</v>
      </c>
      <c r="C3195" s="1029"/>
      <c r="D3195" s="1028"/>
      <c r="E3195" s="1023" t="s">
        <v>6982</v>
      </c>
      <c r="F3195" s="1023"/>
      <c r="G3195" s="1023" t="s">
        <v>6697</v>
      </c>
      <c r="H3195" s="1023" t="s">
        <v>7974</v>
      </c>
      <c r="I3195" s="1029"/>
      <c r="J3195" s="1028"/>
      <c r="K3195" s="511" t="s">
        <v>264</v>
      </c>
      <c r="L3195" s="1028"/>
      <c r="M3195" s="528" t="str">
        <f t="shared" si="51"/>
        <v/>
      </c>
    </row>
    <row r="3196" spans="1:13">
      <c r="A3196" s="1026" t="s">
        <v>647</v>
      </c>
      <c r="B3196" s="1026" t="s">
        <v>648</v>
      </c>
      <c r="C3196" s="1029"/>
      <c r="D3196" s="1028"/>
      <c r="E3196" s="1023" t="s">
        <v>6983</v>
      </c>
      <c r="F3196" s="1023"/>
      <c r="G3196" s="1023" t="s">
        <v>6697</v>
      </c>
      <c r="H3196" s="1023" t="s">
        <v>7974</v>
      </c>
      <c r="I3196" s="1029"/>
      <c r="J3196" s="1028"/>
      <c r="K3196" s="511" t="s">
        <v>264</v>
      </c>
      <c r="L3196" s="1028"/>
      <c r="M3196" s="528" t="str">
        <f t="shared" si="51"/>
        <v/>
      </c>
    </row>
    <row r="3197" spans="1:13">
      <c r="A3197" s="1026" t="s">
        <v>647</v>
      </c>
      <c r="B3197" s="1026" t="s">
        <v>648</v>
      </c>
      <c r="C3197" s="1029"/>
      <c r="D3197" s="1028"/>
      <c r="E3197" s="1023" t="s">
        <v>6984</v>
      </c>
      <c r="F3197" s="1023"/>
      <c r="G3197" s="1023" t="s">
        <v>6697</v>
      </c>
      <c r="H3197" s="1023" t="s">
        <v>7974</v>
      </c>
      <c r="I3197" s="1029"/>
      <c r="J3197" s="1028"/>
      <c r="K3197" s="511" t="s">
        <v>264</v>
      </c>
      <c r="L3197" s="1028"/>
      <c r="M3197" s="528" t="str">
        <f t="shared" si="51"/>
        <v/>
      </c>
    </row>
    <row r="3198" spans="1:13">
      <c r="A3198" s="1026" t="s">
        <v>647</v>
      </c>
      <c r="B3198" s="1026" t="s">
        <v>648</v>
      </c>
      <c r="C3198" s="1029"/>
      <c r="D3198" s="1028"/>
      <c r="E3198" s="1023" t="s">
        <v>6985</v>
      </c>
      <c r="F3198" s="1023"/>
      <c r="G3198" s="1023" t="s">
        <v>6697</v>
      </c>
      <c r="H3198" s="1023" t="s">
        <v>7974</v>
      </c>
      <c r="I3198" s="1029"/>
      <c r="J3198" s="1028"/>
      <c r="K3198" s="511" t="s">
        <v>264</v>
      </c>
      <c r="L3198" s="1028"/>
      <c r="M3198" s="528" t="str">
        <f t="shared" si="51"/>
        <v/>
      </c>
    </row>
    <row r="3199" spans="1:13">
      <c r="A3199" s="1026" t="s">
        <v>647</v>
      </c>
      <c r="B3199" s="1026" t="s">
        <v>648</v>
      </c>
      <c r="C3199" s="1029"/>
      <c r="D3199" s="1028"/>
      <c r="E3199" s="1023" t="s">
        <v>6986</v>
      </c>
      <c r="F3199" s="1023"/>
      <c r="G3199" s="1023" t="s">
        <v>6697</v>
      </c>
      <c r="H3199" s="1023" t="s">
        <v>7974</v>
      </c>
      <c r="I3199" s="1029"/>
      <c r="J3199" s="1028"/>
      <c r="K3199" s="511" t="s">
        <v>264</v>
      </c>
      <c r="L3199" s="1028"/>
      <c r="M3199" s="528" t="str">
        <f t="shared" si="51"/>
        <v/>
      </c>
    </row>
    <row r="3200" spans="1:13">
      <c r="A3200" s="1026" t="s">
        <v>647</v>
      </c>
      <c r="B3200" s="1026" t="s">
        <v>648</v>
      </c>
      <c r="C3200" s="1029"/>
      <c r="D3200" s="1028"/>
      <c r="E3200" s="1023" t="s">
        <v>6987</v>
      </c>
      <c r="F3200" s="1023"/>
      <c r="G3200" s="1023" t="s">
        <v>6697</v>
      </c>
      <c r="H3200" s="1023" t="s">
        <v>7974</v>
      </c>
      <c r="I3200" s="1029"/>
      <c r="J3200" s="1028"/>
      <c r="K3200" s="511" t="s">
        <v>264</v>
      </c>
      <c r="L3200" s="1028"/>
      <c r="M3200" s="528" t="str">
        <f t="shared" si="51"/>
        <v/>
      </c>
    </row>
    <row r="3201" spans="1:13">
      <c r="A3201" s="1026" t="s">
        <v>647</v>
      </c>
      <c r="B3201" s="1026" t="s">
        <v>648</v>
      </c>
      <c r="C3201" s="1029"/>
      <c r="D3201" s="1028"/>
      <c r="E3201" s="1023" t="s">
        <v>6988</v>
      </c>
      <c r="F3201" s="1023"/>
      <c r="G3201" s="1023" t="s">
        <v>6697</v>
      </c>
      <c r="H3201" s="1023" t="s">
        <v>7974</v>
      </c>
      <c r="I3201" s="1029"/>
      <c r="J3201" s="1028"/>
      <c r="K3201" s="511" t="s">
        <v>264</v>
      </c>
      <c r="L3201" s="1028"/>
      <c r="M3201" s="528" t="str">
        <f t="shared" si="51"/>
        <v/>
      </c>
    </row>
    <row r="3202" spans="1:13">
      <c r="A3202" s="1026" t="s">
        <v>647</v>
      </c>
      <c r="B3202" s="1026" t="s">
        <v>648</v>
      </c>
      <c r="C3202" s="1029"/>
      <c r="D3202" s="1028"/>
      <c r="E3202" s="1023" t="s">
        <v>6989</v>
      </c>
      <c r="F3202" s="1023"/>
      <c r="G3202" s="1023" t="s">
        <v>6697</v>
      </c>
      <c r="H3202" s="1023" t="s">
        <v>7974</v>
      </c>
      <c r="I3202" s="1029"/>
      <c r="J3202" s="1028"/>
      <c r="K3202" s="511" t="s">
        <v>264</v>
      </c>
      <c r="L3202" s="1028"/>
      <c r="M3202" s="528" t="str">
        <f t="shared" si="51"/>
        <v/>
      </c>
    </row>
    <row r="3203" spans="1:13">
      <c r="A3203" s="1026" t="s">
        <v>647</v>
      </c>
      <c r="B3203" s="1026" t="s">
        <v>648</v>
      </c>
      <c r="C3203" s="1029"/>
      <c r="D3203" s="1028"/>
      <c r="E3203" s="1023" t="s">
        <v>6990</v>
      </c>
      <c r="F3203" s="1023"/>
      <c r="G3203" s="1023" t="s">
        <v>6697</v>
      </c>
      <c r="H3203" s="1023" t="s">
        <v>7974</v>
      </c>
      <c r="I3203" s="1029"/>
      <c r="J3203" s="1028"/>
      <c r="K3203" s="511" t="s">
        <v>264</v>
      </c>
      <c r="L3203" s="1028"/>
      <c r="M3203" s="528" t="str">
        <f t="shared" si="51"/>
        <v/>
      </c>
    </row>
    <row r="3204" spans="1:13">
      <c r="A3204" s="1026" t="s">
        <v>647</v>
      </c>
      <c r="B3204" s="1026" t="s">
        <v>648</v>
      </c>
      <c r="C3204" s="1029"/>
      <c r="D3204" s="1028"/>
      <c r="E3204" s="1023" t="s">
        <v>6991</v>
      </c>
      <c r="F3204" s="1023"/>
      <c r="G3204" s="1023" t="s">
        <v>6697</v>
      </c>
      <c r="H3204" s="1023" t="s">
        <v>7974</v>
      </c>
      <c r="I3204" s="1029"/>
      <c r="J3204" s="1028"/>
      <c r="K3204" s="511" t="s">
        <v>264</v>
      </c>
      <c r="L3204" s="1028"/>
      <c r="M3204" s="528" t="str">
        <f t="shared" si="51"/>
        <v/>
      </c>
    </row>
    <row r="3205" spans="1:13">
      <c r="A3205" s="1026" t="s">
        <v>647</v>
      </c>
      <c r="B3205" s="1026" t="s">
        <v>648</v>
      </c>
      <c r="C3205" s="1029"/>
      <c r="D3205" s="1028"/>
      <c r="E3205" s="1023" t="s">
        <v>6992</v>
      </c>
      <c r="F3205" s="1023"/>
      <c r="G3205" s="1023" t="s">
        <v>6697</v>
      </c>
      <c r="H3205" s="1023" t="s">
        <v>7974</v>
      </c>
      <c r="I3205" s="1029"/>
      <c r="J3205" s="1028"/>
      <c r="K3205" s="511" t="s">
        <v>264</v>
      </c>
      <c r="L3205" s="1028"/>
      <c r="M3205" s="528" t="str">
        <f t="shared" si="51"/>
        <v/>
      </c>
    </row>
    <row r="3206" spans="1:13">
      <c r="A3206" s="1026" t="s">
        <v>647</v>
      </c>
      <c r="B3206" s="1026" t="s">
        <v>648</v>
      </c>
      <c r="C3206" s="522"/>
      <c r="D3206" s="523"/>
      <c r="E3206" s="534" t="s">
        <v>6993</v>
      </c>
      <c r="F3206" s="534"/>
      <c r="G3206" s="1023" t="s">
        <v>6697</v>
      </c>
      <c r="H3206" s="534" t="s">
        <v>7974</v>
      </c>
      <c r="I3206" s="522"/>
      <c r="J3206" s="523"/>
      <c r="K3206" s="511" t="s">
        <v>264</v>
      </c>
      <c r="L3206" s="526"/>
      <c r="M3206" s="528" t="str">
        <f t="shared" si="51"/>
        <v/>
      </c>
    </row>
    <row r="3207" spans="1:13">
      <c r="A3207" s="1030" t="s">
        <v>637</v>
      </c>
      <c r="B3207" s="1031" t="s">
        <v>638</v>
      </c>
      <c r="C3207" s="527" t="s">
        <v>143</v>
      </c>
      <c r="D3207" s="527"/>
      <c r="E3207" s="510" t="s">
        <v>6229</v>
      </c>
      <c r="F3207" s="510" t="s">
        <v>143</v>
      </c>
      <c r="G3207" s="1023" t="s">
        <v>6697</v>
      </c>
      <c r="H3207" s="510" t="s">
        <v>7975</v>
      </c>
      <c r="I3207" s="527" t="s">
        <v>682</v>
      </c>
      <c r="J3207" s="857"/>
      <c r="K3207" s="511" t="s">
        <v>264</v>
      </c>
      <c r="L3207" s="528" t="s">
        <v>646</v>
      </c>
      <c r="M3207" s="528" t="str">
        <f t="shared" si="51"/>
        <v/>
      </c>
    </row>
    <row r="3208" spans="1:13">
      <c r="A3208" s="1026" t="s">
        <v>647</v>
      </c>
      <c r="B3208" s="1026" t="s">
        <v>648</v>
      </c>
      <c r="C3208" s="1029"/>
      <c r="D3208" s="1028"/>
      <c r="E3208" s="1023" t="s">
        <v>6995</v>
      </c>
      <c r="F3208" s="1023"/>
      <c r="G3208" s="1023" t="s">
        <v>6697</v>
      </c>
      <c r="H3208" s="1023" t="s">
        <v>7975</v>
      </c>
      <c r="I3208" s="1029"/>
      <c r="J3208" s="1028"/>
      <c r="K3208" s="511" t="s">
        <v>264</v>
      </c>
      <c r="L3208" s="1028"/>
      <c r="M3208" s="528" t="str">
        <f t="shared" si="51"/>
        <v/>
      </c>
    </row>
    <row r="3209" spans="1:13">
      <c r="A3209" s="1026" t="s">
        <v>647</v>
      </c>
      <c r="B3209" s="1026" t="s">
        <v>648</v>
      </c>
      <c r="C3209" s="1029"/>
      <c r="D3209" s="1028"/>
      <c r="E3209" s="1023" t="s">
        <v>6996</v>
      </c>
      <c r="F3209" s="1023"/>
      <c r="G3209" s="1023" t="s">
        <v>6697</v>
      </c>
      <c r="H3209" s="1023" t="s">
        <v>7975</v>
      </c>
      <c r="I3209" s="1029"/>
      <c r="J3209" s="1028"/>
      <c r="K3209" s="511" t="s">
        <v>264</v>
      </c>
      <c r="L3209" s="1028"/>
      <c r="M3209" s="528" t="str">
        <f t="shared" si="51"/>
        <v/>
      </c>
    </row>
    <row r="3210" spans="1:13">
      <c r="A3210" s="1026" t="s">
        <v>647</v>
      </c>
      <c r="B3210" s="1026" t="s">
        <v>648</v>
      </c>
      <c r="C3210" s="1029"/>
      <c r="D3210" s="1028"/>
      <c r="E3210" s="1023" t="s">
        <v>6997</v>
      </c>
      <c r="F3210" s="1023"/>
      <c r="G3210" s="1023" t="s">
        <v>6697</v>
      </c>
      <c r="H3210" s="1023" t="s">
        <v>7975</v>
      </c>
      <c r="I3210" s="1029"/>
      <c r="J3210" s="1028"/>
      <c r="K3210" s="511" t="s">
        <v>264</v>
      </c>
      <c r="L3210" s="1028"/>
      <c r="M3210" s="528" t="str">
        <f t="shared" si="51"/>
        <v/>
      </c>
    </row>
    <row r="3211" spans="1:13">
      <c r="A3211" s="1026" t="s">
        <v>647</v>
      </c>
      <c r="B3211" s="1026" t="s">
        <v>648</v>
      </c>
      <c r="C3211" s="1029"/>
      <c r="D3211" s="1028"/>
      <c r="E3211" s="1023" t="s">
        <v>6998</v>
      </c>
      <c r="F3211" s="1023"/>
      <c r="G3211" s="1023" t="s">
        <v>6697</v>
      </c>
      <c r="H3211" s="1023" t="s">
        <v>7975</v>
      </c>
      <c r="I3211" s="1029"/>
      <c r="J3211" s="1028"/>
      <c r="K3211" s="511" t="s">
        <v>264</v>
      </c>
      <c r="L3211" s="1028"/>
      <c r="M3211" s="528" t="str">
        <f t="shared" si="51"/>
        <v/>
      </c>
    </row>
    <row r="3212" spans="1:13">
      <c r="A3212" s="1026" t="s">
        <v>647</v>
      </c>
      <c r="B3212" s="1026" t="s">
        <v>648</v>
      </c>
      <c r="C3212" s="1029"/>
      <c r="D3212" s="1028"/>
      <c r="E3212" s="1023" t="s">
        <v>6999</v>
      </c>
      <c r="F3212" s="1023"/>
      <c r="G3212" s="1023" t="s">
        <v>6697</v>
      </c>
      <c r="H3212" s="1023" t="s">
        <v>7975</v>
      </c>
      <c r="I3212" s="1029"/>
      <c r="J3212" s="1028"/>
      <c r="K3212" s="511" t="s">
        <v>264</v>
      </c>
      <c r="L3212" s="1028"/>
      <c r="M3212" s="528" t="str">
        <f t="shared" si="51"/>
        <v/>
      </c>
    </row>
    <row r="3213" spans="1:13">
      <c r="A3213" s="1026" t="s">
        <v>647</v>
      </c>
      <c r="B3213" s="1026" t="s">
        <v>648</v>
      </c>
      <c r="C3213" s="1029"/>
      <c r="D3213" s="1028"/>
      <c r="E3213" s="1023" t="s">
        <v>7000</v>
      </c>
      <c r="F3213" s="1023"/>
      <c r="G3213" s="1023" t="s">
        <v>6697</v>
      </c>
      <c r="H3213" s="1023" t="s">
        <v>7975</v>
      </c>
      <c r="I3213" s="1029"/>
      <c r="J3213" s="1028"/>
      <c r="K3213" s="511" t="s">
        <v>264</v>
      </c>
      <c r="L3213" s="1028"/>
      <c r="M3213" s="528" t="str">
        <f t="shared" si="51"/>
        <v/>
      </c>
    </row>
    <row r="3214" spans="1:13">
      <c r="A3214" s="1026" t="s">
        <v>647</v>
      </c>
      <c r="B3214" s="1026" t="s">
        <v>648</v>
      </c>
      <c r="C3214" s="1029"/>
      <c r="D3214" s="1028"/>
      <c r="E3214" s="1023" t="s">
        <v>7001</v>
      </c>
      <c r="F3214" s="1023"/>
      <c r="G3214" s="1023" t="s">
        <v>6697</v>
      </c>
      <c r="H3214" s="1023" t="s">
        <v>7975</v>
      </c>
      <c r="I3214" s="1029"/>
      <c r="J3214" s="1028"/>
      <c r="K3214" s="511" t="s">
        <v>264</v>
      </c>
      <c r="L3214" s="1028"/>
      <c r="M3214" s="528" t="str">
        <f t="shared" si="51"/>
        <v/>
      </c>
    </row>
    <row r="3215" spans="1:13">
      <c r="A3215" s="1026" t="s">
        <v>647</v>
      </c>
      <c r="B3215" s="1026" t="s">
        <v>648</v>
      </c>
      <c r="C3215" s="1029"/>
      <c r="D3215" s="1028"/>
      <c r="E3215" s="1023" t="s">
        <v>7002</v>
      </c>
      <c r="F3215" s="1023"/>
      <c r="G3215" s="1023" t="s">
        <v>6697</v>
      </c>
      <c r="H3215" s="1023" t="s">
        <v>7975</v>
      </c>
      <c r="I3215" s="1029"/>
      <c r="J3215" s="1028"/>
      <c r="K3215" s="511" t="s">
        <v>264</v>
      </c>
      <c r="L3215" s="1028"/>
      <c r="M3215" s="528" t="str">
        <f t="shared" si="51"/>
        <v/>
      </c>
    </row>
    <row r="3216" spans="1:13">
      <c r="A3216" s="1026" t="s">
        <v>647</v>
      </c>
      <c r="B3216" s="1026" t="s">
        <v>648</v>
      </c>
      <c r="C3216" s="1029"/>
      <c r="D3216" s="1028"/>
      <c r="E3216" s="1023" t="s">
        <v>7003</v>
      </c>
      <c r="F3216" s="1023"/>
      <c r="G3216" s="1023" t="s">
        <v>6697</v>
      </c>
      <c r="H3216" s="1023" t="s">
        <v>7975</v>
      </c>
      <c r="I3216" s="1029"/>
      <c r="J3216" s="1028"/>
      <c r="K3216" s="511" t="s">
        <v>264</v>
      </c>
      <c r="L3216" s="1028"/>
      <c r="M3216" s="528" t="str">
        <f t="shared" si="51"/>
        <v/>
      </c>
    </row>
    <row r="3217" spans="1:13">
      <c r="A3217" s="1026" t="s">
        <v>647</v>
      </c>
      <c r="B3217" s="1026" t="s">
        <v>648</v>
      </c>
      <c r="C3217" s="1029"/>
      <c r="D3217" s="1028"/>
      <c r="E3217" s="1023" t="s">
        <v>7004</v>
      </c>
      <c r="F3217" s="1023"/>
      <c r="G3217" s="1023" t="s">
        <v>6697</v>
      </c>
      <c r="H3217" s="1023" t="s">
        <v>7975</v>
      </c>
      <c r="I3217" s="1029"/>
      <c r="J3217" s="1028"/>
      <c r="K3217" s="511" t="s">
        <v>264</v>
      </c>
      <c r="L3217" s="1028"/>
      <c r="M3217" s="528" t="str">
        <f t="shared" si="51"/>
        <v/>
      </c>
    </row>
    <row r="3218" spans="1:13">
      <c r="A3218" s="1026" t="s">
        <v>647</v>
      </c>
      <c r="B3218" s="1026" t="s">
        <v>648</v>
      </c>
      <c r="C3218" s="1029"/>
      <c r="D3218" s="1028"/>
      <c r="E3218" s="1023" t="s">
        <v>7005</v>
      </c>
      <c r="F3218" s="1023"/>
      <c r="G3218" s="1023" t="s">
        <v>6697</v>
      </c>
      <c r="H3218" s="1023" t="s">
        <v>7975</v>
      </c>
      <c r="I3218" s="1029"/>
      <c r="J3218" s="1028"/>
      <c r="K3218" s="511" t="s">
        <v>264</v>
      </c>
      <c r="L3218" s="1028"/>
      <c r="M3218" s="528" t="str">
        <f t="shared" si="51"/>
        <v/>
      </c>
    </row>
    <row r="3219" spans="1:13">
      <c r="A3219" s="1026" t="s">
        <v>647</v>
      </c>
      <c r="B3219" s="1026" t="s">
        <v>648</v>
      </c>
      <c r="C3219" s="522"/>
      <c r="D3219" s="523"/>
      <c r="E3219" s="534" t="s">
        <v>7006</v>
      </c>
      <c r="F3219" s="534"/>
      <c r="G3219" s="1023" t="s">
        <v>6697</v>
      </c>
      <c r="H3219" s="534" t="s">
        <v>7975</v>
      </c>
      <c r="I3219" s="522"/>
      <c r="J3219" s="523"/>
      <c r="K3219" s="511" t="s">
        <v>264</v>
      </c>
      <c r="L3219" s="526"/>
      <c r="M3219" s="528" t="str">
        <f t="shared" si="51"/>
        <v/>
      </c>
    </row>
    <row r="3220" spans="1:13">
      <c r="A3220" s="1030" t="s">
        <v>637</v>
      </c>
      <c r="B3220" s="1031" t="s">
        <v>638</v>
      </c>
      <c r="C3220" s="527" t="s">
        <v>605</v>
      </c>
      <c r="D3220" s="527"/>
      <c r="E3220" s="510" t="s">
        <v>6225</v>
      </c>
      <c r="F3220" s="510" t="s">
        <v>605</v>
      </c>
      <c r="G3220" s="1023" t="s">
        <v>6697</v>
      </c>
      <c r="H3220" s="510" t="s">
        <v>7976</v>
      </c>
      <c r="I3220" s="527" t="s">
        <v>682</v>
      </c>
      <c r="J3220" s="857"/>
      <c r="K3220" s="511" t="s">
        <v>264</v>
      </c>
      <c r="L3220" s="528" t="s">
        <v>646</v>
      </c>
      <c r="M3220" s="528" t="str">
        <f t="shared" si="51"/>
        <v/>
      </c>
    </row>
    <row r="3221" spans="1:13">
      <c r="A3221" s="1026" t="s">
        <v>647</v>
      </c>
      <c r="B3221" s="1026" t="s">
        <v>648</v>
      </c>
      <c r="C3221" s="1029"/>
      <c r="D3221" s="1028"/>
      <c r="E3221" s="1023" t="s">
        <v>7008</v>
      </c>
      <c r="F3221" s="1023"/>
      <c r="G3221" s="1023" t="s">
        <v>6697</v>
      </c>
      <c r="H3221" s="1023" t="s">
        <v>7976</v>
      </c>
      <c r="I3221" s="1029"/>
      <c r="J3221" s="1028"/>
      <c r="K3221" s="511" t="s">
        <v>264</v>
      </c>
      <c r="L3221" s="1028"/>
      <c r="M3221" s="528" t="str">
        <f t="shared" si="51"/>
        <v/>
      </c>
    </row>
    <row r="3222" spans="1:13">
      <c r="A3222" s="1026" t="s">
        <v>647</v>
      </c>
      <c r="B3222" s="1026" t="s">
        <v>648</v>
      </c>
      <c r="C3222" s="1029"/>
      <c r="D3222" s="1028"/>
      <c r="E3222" s="1023" t="s">
        <v>7009</v>
      </c>
      <c r="F3222" s="1023"/>
      <c r="G3222" s="1023" t="s">
        <v>6697</v>
      </c>
      <c r="H3222" s="1023" t="s">
        <v>7976</v>
      </c>
      <c r="I3222" s="1029"/>
      <c r="J3222" s="1028"/>
      <c r="K3222" s="511" t="s">
        <v>264</v>
      </c>
      <c r="L3222" s="1028"/>
      <c r="M3222" s="528" t="str">
        <f t="shared" si="51"/>
        <v/>
      </c>
    </row>
    <row r="3223" spans="1:13">
      <c r="A3223" s="1026" t="s">
        <v>647</v>
      </c>
      <c r="B3223" s="1026" t="s">
        <v>648</v>
      </c>
      <c r="C3223" s="1029"/>
      <c r="D3223" s="1028"/>
      <c r="E3223" s="1023" t="s">
        <v>7010</v>
      </c>
      <c r="F3223" s="1023"/>
      <c r="G3223" s="1023" t="s">
        <v>6697</v>
      </c>
      <c r="H3223" s="1023" t="s">
        <v>7976</v>
      </c>
      <c r="I3223" s="1029"/>
      <c r="J3223" s="1028"/>
      <c r="K3223" s="511" t="s">
        <v>264</v>
      </c>
      <c r="L3223" s="1028"/>
      <c r="M3223" s="528" t="str">
        <f t="shared" si="51"/>
        <v/>
      </c>
    </row>
    <row r="3224" spans="1:13">
      <c r="A3224" s="1026" t="s">
        <v>647</v>
      </c>
      <c r="B3224" s="1026" t="s">
        <v>648</v>
      </c>
      <c r="C3224" s="1029"/>
      <c r="D3224" s="1028"/>
      <c r="E3224" s="1023" t="s">
        <v>7011</v>
      </c>
      <c r="F3224" s="1023"/>
      <c r="G3224" s="1023" t="s">
        <v>6697</v>
      </c>
      <c r="H3224" s="1023" t="s">
        <v>7976</v>
      </c>
      <c r="I3224" s="1029"/>
      <c r="J3224" s="1028"/>
      <c r="K3224" s="511" t="s">
        <v>264</v>
      </c>
      <c r="L3224" s="1028"/>
      <c r="M3224" s="528" t="str">
        <f t="shared" ref="M3224:M3287" si="52">IF(RIGHT(TEXT(E3224,""),4)="ACT1","Remove","")</f>
        <v/>
      </c>
    </row>
    <row r="3225" spans="1:13">
      <c r="A3225" s="1026" t="s">
        <v>647</v>
      </c>
      <c r="B3225" s="1026" t="s">
        <v>648</v>
      </c>
      <c r="C3225" s="1029"/>
      <c r="D3225" s="1028"/>
      <c r="E3225" s="1023" t="s">
        <v>7012</v>
      </c>
      <c r="F3225" s="1023"/>
      <c r="G3225" s="1023" t="s">
        <v>6697</v>
      </c>
      <c r="H3225" s="1023" t="s">
        <v>7976</v>
      </c>
      <c r="I3225" s="1029"/>
      <c r="J3225" s="1028"/>
      <c r="K3225" s="511" t="s">
        <v>264</v>
      </c>
      <c r="L3225" s="1028"/>
      <c r="M3225" s="528" t="str">
        <f t="shared" si="52"/>
        <v/>
      </c>
    </row>
    <row r="3226" spans="1:13">
      <c r="A3226" s="1026" t="s">
        <v>647</v>
      </c>
      <c r="B3226" s="1026" t="s">
        <v>648</v>
      </c>
      <c r="C3226" s="1029"/>
      <c r="D3226" s="1028"/>
      <c r="E3226" s="1023" t="s">
        <v>7013</v>
      </c>
      <c r="F3226" s="1023"/>
      <c r="G3226" s="1023" t="s">
        <v>6697</v>
      </c>
      <c r="H3226" s="1023" t="s">
        <v>7976</v>
      </c>
      <c r="I3226" s="1029"/>
      <c r="J3226" s="1028"/>
      <c r="K3226" s="511" t="s">
        <v>264</v>
      </c>
      <c r="L3226" s="1028"/>
      <c r="M3226" s="528" t="str">
        <f t="shared" si="52"/>
        <v/>
      </c>
    </row>
    <row r="3227" spans="1:13">
      <c r="A3227" s="1026" t="s">
        <v>647</v>
      </c>
      <c r="B3227" s="1026" t="s">
        <v>648</v>
      </c>
      <c r="C3227" s="1029"/>
      <c r="D3227" s="1028"/>
      <c r="E3227" s="1023" t="s">
        <v>7014</v>
      </c>
      <c r="F3227" s="1023"/>
      <c r="G3227" s="1023" t="s">
        <v>6697</v>
      </c>
      <c r="H3227" s="1023" t="s">
        <v>7976</v>
      </c>
      <c r="I3227" s="1029"/>
      <c r="J3227" s="1028"/>
      <c r="K3227" s="511" t="s">
        <v>264</v>
      </c>
      <c r="L3227" s="1028"/>
      <c r="M3227" s="528" t="str">
        <f t="shared" si="52"/>
        <v/>
      </c>
    </row>
    <row r="3228" spans="1:13">
      <c r="A3228" s="1026" t="s">
        <v>647</v>
      </c>
      <c r="B3228" s="1026" t="s">
        <v>648</v>
      </c>
      <c r="C3228" s="1029"/>
      <c r="D3228" s="1028"/>
      <c r="E3228" s="1023" t="s">
        <v>7015</v>
      </c>
      <c r="F3228" s="1023"/>
      <c r="G3228" s="1023" t="s">
        <v>6697</v>
      </c>
      <c r="H3228" s="1023" t="s">
        <v>7976</v>
      </c>
      <c r="I3228" s="1029"/>
      <c r="J3228" s="1028"/>
      <c r="K3228" s="511" t="s">
        <v>264</v>
      </c>
      <c r="L3228" s="1028"/>
      <c r="M3228" s="528" t="str">
        <f t="shared" si="52"/>
        <v/>
      </c>
    </row>
    <row r="3229" spans="1:13">
      <c r="A3229" s="1026" t="s">
        <v>647</v>
      </c>
      <c r="B3229" s="1026" t="s">
        <v>648</v>
      </c>
      <c r="C3229" s="1029"/>
      <c r="D3229" s="1028"/>
      <c r="E3229" s="1023" t="s">
        <v>7016</v>
      </c>
      <c r="F3229" s="1023"/>
      <c r="G3229" s="1023" t="s">
        <v>6697</v>
      </c>
      <c r="H3229" s="1023" t="s">
        <v>7976</v>
      </c>
      <c r="I3229" s="1029"/>
      <c r="J3229" s="1028"/>
      <c r="K3229" s="511" t="s">
        <v>264</v>
      </c>
      <c r="L3229" s="1028"/>
      <c r="M3229" s="528" t="str">
        <f t="shared" si="52"/>
        <v/>
      </c>
    </row>
    <row r="3230" spans="1:13">
      <c r="A3230" s="1026" t="s">
        <v>647</v>
      </c>
      <c r="B3230" s="1026" t="s">
        <v>648</v>
      </c>
      <c r="C3230" s="1029"/>
      <c r="D3230" s="1028"/>
      <c r="E3230" s="1023" t="s">
        <v>7017</v>
      </c>
      <c r="F3230" s="1023"/>
      <c r="G3230" s="1023" t="s">
        <v>6697</v>
      </c>
      <c r="H3230" s="1023" t="s">
        <v>7976</v>
      </c>
      <c r="I3230" s="1029"/>
      <c r="J3230" s="1028"/>
      <c r="K3230" s="511" t="s">
        <v>264</v>
      </c>
      <c r="L3230" s="1028"/>
      <c r="M3230" s="528" t="str">
        <f t="shared" si="52"/>
        <v/>
      </c>
    </row>
    <row r="3231" spans="1:13">
      <c r="A3231" s="1026" t="s">
        <v>647</v>
      </c>
      <c r="B3231" s="1026" t="s">
        <v>648</v>
      </c>
      <c r="C3231" s="1029"/>
      <c r="D3231" s="1028"/>
      <c r="E3231" s="1023" t="s">
        <v>7018</v>
      </c>
      <c r="F3231" s="1023"/>
      <c r="G3231" s="1023" t="s">
        <v>6697</v>
      </c>
      <c r="H3231" s="1023" t="s">
        <v>7976</v>
      </c>
      <c r="I3231" s="1029"/>
      <c r="J3231" s="1028"/>
      <c r="K3231" s="511" t="s">
        <v>264</v>
      </c>
      <c r="L3231" s="1028"/>
      <c r="M3231" s="528" t="str">
        <f t="shared" si="52"/>
        <v/>
      </c>
    </row>
    <row r="3232" spans="1:13">
      <c r="A3232" s="1026" t="s">
        <v>647</v>
      </c>
      <c r="B3232" s="1026" t="s">
        <v>648</v>
      </c>
      <c r="C3232" s="522"/>
      <c r="D3232" s="523"/>
      <c r="E3232" s="1023" t="s">
        <v>7019</v>
      </c>
      <c r="F3232" s="534"/>
      <c r="G3232" s="1023" t="s">
        <v>6697</v>
      </c>
      <c r="H3232" s="534" t="s">
        <v>7976</v>
      </c>
      <c r="I3232" s="522"/>
      <c r="J3232" s="523"/>
      <c r="K3232" s="511" t="s">
        <v>264</v>
      </c>
      <c r="L3232" s="526"/>
      <c r="M3232" s="528" t="str">
        <f t="shared" si="52"/>
        <v/>
      </c>
    </row>
    <row r="3233" spans="1:13">
      <c r="A3233" s="1030" t="s">
        <v>637</v>
      </c>
      <c r="B3233" s="1031" t="s">
        <v>638</v>
      </c>
      <c r="C3233" s="527" t="s">
        <v>570</v>
      </c>
      <c r="D3233" s="527"/>
      <c r="E3233" s="510" t="s">
        <v>6205</v>
      </c>
      <c r="F3233" s="510" t="s">
        <v>570</v>
      </c>
      <c r="G3233" s="1023" t="s">
        <v>6697</v>
      </c>
      <c r="H3233" s="510" t="s">
        <v>7977</v>
      </c>
      <c r="I3233" s="527" t="s">
        <v>682</v>
      </c>
      <c r="J3233" s="857"/>
      <c r="K3233" s="511" t="s">
        <v>264</v>
      </c>
      <c r="L3233" s="528" t="s">
        <v>646</v>
      </c>
      <c r="M3233" s="528" t="str">
        <f t="shared" si="52"/>
        <v/>
      </c>
    </row>
    <row r="3234" spans="1:13">
      <c r="A3234" s="1026" t="s">
        <v>647</v>
      </c>
      <c r="B3234" s="1026" t="s">
        <v>648</v>
      </c>
      <c r="C3234" s="1029"/>
      <c r="D3234" s="1028"/>
      <c r="E3234" s="1023" t="s">
        <v>7021</v>
      </c>
      <c r="F3234" s="1023"/>
      <c r="G3234" s="1023" t="s">
        <v>6697</v>
      </c>
      <c r="H3234" s="1023" t="s">
        <v>7977</v>
      </c>
      <c r="I3234" s="1029"/>
      <c r="J3234" s="1028"/>
      <c r="K3234" s="511" t="s">
        <v>264</v>
      </c>
      <c r="L3234" s="1028"/>
      <c r="M3234" s="528" t="str">
        <f t="shared" si="52"/>
        <v/>
      </c>
    </row>
    <row r="3235" spans="1:13">
      <c r="A3235" s="1026" t="s">
        <v>647</v>
      </c>
      <c r="B3235" s="1026" t="s">
        <v>648</v>
      </c>
      <c r="C3235" s="1029"/>
      <c r="D3235" s="1028"/>
      <c r="E3235" s="1023" t="s">
        <v>7022</v>
      </c>
      <c r="F3235" s="1023"/>
      <c r="G3235" s="1023" t="s">
        <v>6697</v>
      </c>
      <c r="H3235" s="1023" t="s">
        <v>7977</v>
      </c>
      <c r="I3235" s="1029"/>
      <c r="J3235" s="1028"/>
      <c r="K3235" s="511" t="s">
        <v>264</v>
      </c>
      <c r="L3235" s="1028"/>
      <c r="M3235" s="528" t="str">
        <f t="shared" si="52"/>
        <v/>
      </c>
    </row>
    <row r="3236" spans="1:13">
      <c r="A3236" s="1026" t="s">
        <v>647</v>
      </c>
      <c r="B3236" s="1026" t="s">
        <v>648</v>
      </c>
      <c r="C3236" s="1029"/>
      <c r="D3236" s="1028"/>
      <c r="E3236" s="1023" t="s">
        <v>7023</v>
      </c>
      <c r="F3236" s="1023"/>
      <c r="G3236" s="1023" t="s">
        <v>6697</v>
      </c>
      <c r="H3236" s="1023" t="s">
        <v>7977</v>
      </c>
      <c r="I3236" s="1029"/>
      <c r="J3236" s="1028"/>
      <c r="K3236" s="511" t="s">
        <v>264</v>
      </c>
      <c r="L3236" s="1028"/>
      <c r="M3236" s="528" t="str">
        <f t="shared" si="52"/>
        <v/>
      </c>
    </row>
    <row r="3237" spans="1:13">
      <c r="A3237" s="1026" t="s">
        <v>647</v>
      </c>
      <c r="B3237" s="1026" t="s">
        <v>648</v>
      </c>
      <c r="C3237" s="1029"/>
      <c r="D3237" s="1028"/>
      <c r="E3237" s="1023" t="s">
        <v>7024</v>
      </c>
      <c r="F3237" s="1023"/>
      <c r="G3237" s="1023" t="s">
        <v>6697</v>
      </c>
      <c r="H3237" s="1023" t="s">
        <v>7977</v>
      </c>
      <c r="I3237" s="1029"/>
      <c r="J3237" s="1028"/>
      <c r="K3237" s="511" t="s">
        <v>264</v>
      </c>
      <c r="L3237" s="1028"/>
      <c r="M3237" s="528" t="str">
        <f t="shared" si="52"/>
        <v/>
      </c>
    </row>
    <row r="3238" spans="1:13">
      <c r="A3238" s="1026" t="s">
        <v>647</v>
      </c>
      <c r="B3238" s="1026" t="s">
        <v>648</v>
      </c>
      <c r="C3238" s="1029"/>
      <c r="D3238" s="1028"/>
      <c r="E3238" s="1023" t="s">
        <v>7025</v>
      </c>
      <c r="F3238" s="1023"/>
      <c r="G3238" s="1023" t="s">
        <v>6697</v>
      </c>
      <c r="H3238" s="1023" t="s">
        <v>7977</v>
      </c>
      <c r="I3238" s="1029"/>
      <c r="J3238" s="1028"/>
      <c r="K3238" s="511" t="s">
        <v>264</v>
      </c>
      <c r="L3238" s="1028"/>
      <c r="M3238" s="528" t="str">
        <f t="shared" si="52"/>
        <v/>
      </c>
    </row>
    <row r="3239" spans="1:13">
      <c r="A3239" s="1026" t="s">
        <v>647</v>
      </c>
      <c r="B3239" s="1026" t="s">
        <v>648</v>
      </c>
      <c r="C3239" s="1029"/>
      <c r="D3239" s="1028"/>
      <c r="E3239" s="1023" t="s">
        <v>7026</v>
      </c>
      <c r="F3239" s="1023"/>
      <c r="G3239" s="1023" t="s">
        <v>6697</v>
      </c>
      <c r="H3239" s="1023" t="s">
        <v>7977</v>
      </c>
      <c r="I3239" s="1029"/>
      <c r="J3239" s="1028"/>
      <c r="K3239" s="511" t="s">
        <v>264</v>
      </c>
      <c r="L3239" s="1028"/>
      <c r="M3239" s="528" t="str">
        <f t="shared" si="52"/>
        <v/>
      </c>
    </row>
    <row r="3240" spans="1:13">
      <c r="A3240" s="1026" t="s">
        <v>647</v>
      </c>
      <c r="B3240" s="1026" t="s">
        <v>648</v>
      </c>
      <c r="C3240" s="1029"/>
      <c r="D3240" s="1028"/>
      <c r="E3240" s="1023" t="s">
        <v>7027</v>
      </c>
      <c r="F3240" s="1023"/>
      <c r="G3240" s="1023" t="s">
        <v>6697</v>
      </c>
      <c r="H3240" s="1023" t="s">
        <v>7977</v>
      </c>
      <c r="I3240" s="1029"/>
      <c r="J3240" s="1028"/>
      <c r="K3240" s="511" t="s">
        <v>264</v>
      </c>
      <c r="L3240" s="1028"/>
      <c r="M3240" s="528" t="str">
        <f t="shared" si="52"/>
        <v/>
      </c>
    </row>
    <row r="3241" spans="1:13">
      <c r="A3241" s="1026" t="s">
        <v>647</v>
      </c>
      <c r="B3241" s="1026" t="s">
        <v>648</v>
      </c>
      <c r="C3241" s="1029"/>
      <c r="D3241" s="1028"/>
      <c r="E3241" s="1023" t="s">
        <v>7028</v>
      </c>
      <c r="F3241" s="1023"/>
      <c r="G3241" s="1023" t="s">
        <v>6697</v>
      </c>
      <c r="H3241" s="1023" t="s">
        <v>7977</v>
      </c>
      <c r="I3241" s="1029"/>
      <c r="J3241" s="1028"/>
      <c r="K3241" s="511" t="s">
        <v>264</v>
      </c>
      <c r="L3241" s="1028"/>
      <c r="M3241" s="528" t="str">
        <f t="shared" si="52"/>
        <v/>
      </c>
    </row>
    <row r="3242" spans="1:13">
      <c r="A3242" s="1026" t="s">
        <v>647</v>
      </c>
      <c r="B3242" s="1026" t="s">
        <v>648</v>
      </c>
      <c r="C3242" s="1029"/>
      <c r="D3242" s="1028"/>
      <c r="E3242" s="1023" t="s">
        <v>7029</v>
      </c>
      <c r="F3242" s="1023"/>
      <c r="G3242" s="1023" t="s">
        <v>6697</v>
      </c>
      <c r="H3242" s="1023" t="s">
        <v>7977</v>
      </c>
      <c r="I3242" s="1029"/>
      <c r="J3242" s="1028"/>
      <c r="K3242" s="511" t="s">
        <v>264</v>
      </c>
      <c r="L3242" s="1028"/>
      <c r="M3242" s="528" t="str">
        <f t="shared" si="52"/>
        <v/>
      </c>
    </row>
    <row r="3243" spans="1:13">
      <c r="A3243" s="1026" t="s">
        <v>647</v>
      </c>
      <c r="B3243" s="1026" t="s">
        <v>648</v>
      </c>
      <c r="C3243" s="1029"/>
      <c r="D3243" s="1028"/>
      <c r="E3243" s="1023" t="s">
        <v>7030</v>
      </c>
      <c r="F3243" s="1023"/>
      <c r="G3243" s="1023" t="s">
        <v>6697</v>
      </c>
      <c r="H3243" s="1023" t="s">
        <v>7977</v>
      </c>
      <c r="I3243" s="1029"/>
      <c r="J3243" s="1028"/>
      <c r="K3243" s="511" t="s">
        <v>264</v>
      </c>
      <c r="L3243" s="1028"/>
      <c r="M3243" s="528" t="str">
        <f t="shared" si="52"/>
        <v/>
      </c>
    </row>
    <row r="3244" spans="1:13">
      <c r="A3244" s="1026" t="s">
        <v>647</v>
      </c>
      <c r="B3244" s="1026" t="s">
        <v>648</v>
      </c>
      <c r="C3244" s="1029"/>
      <c r="D3244" s="1028"/>
      <c r="E3244" s="1023" t="s">
        <v>7031</v>
      </c>
      <c r="F3244" s="1023"/>
      <c r="G3244" s="1023" t="s">
        <v>6697</v>
      </c>
      <c r="H3244" s="1023" t="s">
        <v>7977</v>
      </c>
      <c r="I3244" s="1029"/>
      <c r="J3244" s="1028"/>
      <c r="K3244" s="511" t="s">
        <v>264</v>
      </c>
      <c r="L3244" s="1028"/>
      <c r="M3244" s="528" t="str">
        <f t="shared" si="52"/>
        <v/>
      </c>
    </row>
    <row r="3245" spans="1:13">
      <c r="A3245" s="1026" t="s">
        <v>647</v>
      </c>
      <c r="B3245" s="1026" t="s">
        <v>648</v>
      </c>
      <c r="C3245" s="522"/>
      <c r="D3245" s="523"/>
      <c r="E3245" s="534" t="s">
        <v>7032</v>
      </c>
      <c r="F3245" s="534"/>
      <c r="G3245" s="1023" t="s">
        <v>6697</v>
      </c>
      <c r="H3245" s="534" t="s">
        <v>7977</v>
      </c>
      <c r="I3245" s="522"/>
      <c r="J3245" s="523"/>
      <c r="K3245" s="511" t="s">
        <v>264</v>
      </c>
      <c r="L3245" s="526"/>
      <c r="M3245" s="528" t="str">
        <f t="shared" si="52"/>
        <v/>
      </c>
    </row>
    <row r="3246" spans="1:13">
      <c r="A3246" s="1030" t="s">
        <v>637</v>
      </c>
      <c r="B3246" s="1031" t="s">
        <v>638</v>
      </c>
      <c r="C3246" s="527" t="s">
        <v>571</v>
      </c>
      <c r="D3246" s="527"/>
      <c r="E3246" s="510" t="s">
        <v>6203</v>
      </c>
      <c r="F3246" s="510" t="s">
        <v>571</v>
      </c>
      <c r="G3246" s="1023" t="s">
        <v>6697</v>
      </c>
      <c r="H3246" s="510" t="s">
        <v>7978</v>
      </c>
      <c r="I3246" s="527" t="s">
        <v>682</v>
      </c>
      <c r="J3246" s="857"/>
      <c r="K3246" s="511" t="s">
        <v>264</v>
      </c>
      <c r="L3246" s="528" t="s">
        <v>646</v>
      </c>
      <c r="M3246" s="528" t="str">
        <f t="shared" si="52"/>
        <v/>
      </c>
    </row>
    <row r="3247" spans="1:13">
      <c r="A3247" s="1026" t="s">
        <v>647</v>
      </c>
      <c r="B3247" s="1026" t="s">
        <v>648</v>
      </c>
      <c r="C3247" s="1029"/>
      <c r="D3247" s="1028"/>
      <c r="E3247" s="1023" t="s">
        <v>7034</v>
      </c>
      <c r="F3247" s="1023"/>
      <c r="G3247" s="1023" t="s">
        <v>6697</v>
      </c>
      <c r="H3247" s="1023" t="s">
        <v>7978</v>
      </c>
      <c r="I3247" s="1029"/>
      <c r="J3247" s="1028"/>
      <c r="K3247" s="511" t="s">
        <v>264</v>
      </c>
      <c r="L3247" s="1028"/>
      <c r="M3247" s="528" t="str">
        <f t="shared" si="52"/>
        <v/>
      </c>
    </row>
    <row r="3248" spans="1:13">
      <c r="A3248" s="1026" t="s">
        <v>647</v>
      </c>
      <c r="B3248" s="1026" t="s">
        <v>648</v>
      </c>
      <c r="C3248" s="1029"/>
      <c r="D3248" s="1028"/>
      <c r="E3248" s="1023" t="s">
        <v>7035</v>
      </c>
      <c r="F3248" s="1023"/>
      <c r="G3248" s="1023" t="s">
        <v>6697</v>
      </c>
      <c r="H3248" s="1023" t="s">
        <v>7978</v>
      </c>
      <c r="I3248" s="1029"/>
      <c r="J3248" s="1028"/>
      <c r="K3248" s="511" t="s">
        <v>264</v>
      </c>
      <c r="L3248" s="1028"/>
      <c r="M3248" s="528" t="str">
        <f t="shared" si="52"/>
        <v/>
      </c>
    </row>
    <row r="3249" spans="1:13">
      <c r="A3249" s="1026" t="s">
        <v>647</v>
      </c>
      <c r="B3249" s="1026" t="s">
        <v>648</v>
      </c>
      <c r="C3249" s="1029"/>
      <c r="D3249" s="1028"/>
      <c r="E3249" s="1023" t="s">
        <v>7036</v>
      </c>
      <c r="F3249" s="1023"/>
      <c r="G3249" s="1023" t="s">
        <v>6697</v>
      </c>
      <c r="H3249" s="1023" t="s">
        <v>7978</v>
      </c>
      <c r="I3249" s="1029"/>
      <c r="J3249" s="1028"/>
      <c r="K3249" s="511" t="s">
        <v>264</v>
      </c>
      <c r="L3249" s="1028"/>
      <c r="M3249" s="528" t="str">
        <f t="shared" si="52"/>
        <v/>
      </c>
    </row>
    <row r="3250" spans="1:13">
      <c r="A3250" s="1026" t="s">
        <v>647</v>
      </c>
      <c r="B3250" s="1026" t="s">
        <v>648</v>
      </c>
      <c r="C3250" s="1029"/>
      <c r="D3250" s="1028"/>
      <c r="E3250" s="1023" t="s">
        <v>7037</v>
      </c>
      <c r="F3250" s="1023"/>
      <c r="G3250" s="1023" t="s">
        <v>6697</v>
      </c>
      <c r="H3250" s="1023" t="s">
        <v>7978</v>
      </c>
      <c r="I3250" s="1029"/>
      <c r="J3250" s="1028"/>
      <c r="K3250" s="511" t="s">
        <v>264</v>
      </c>
      <c r="L3250" s="1028"/>
      <c r="M3250" s="528" t="str">
        <f t="shared" si="52"/>
        <v/>
      </c>
    </row>
    <row r="3251" spans="1:13">
      <c r="A3251" s="1026" t="s">
        <v>647</v>
      </c>
      <c r="B3251" s="1026" t="s">
        <v>648</v>
      </c>
      <c r="C3251" s="1029"/>
      <c r="D3251" s="1028"/>
      <c r="E3251" s="1023" t="s">
        <v>7038</v>
      </c>
      <c r="F3251" s="1023"/>
      <c r="G3251" s="1023" t="s">
        <v>6697</v>
      </c>
      <c r="H3251" s="1023" t="s">
        <v>7978</v>
      </c>
      <c r="I3251" s="1029"/>
      <c r="J3251" s="1028"/>
      <c r="K3251" s="511" t="s">
        <v>264</v>
      </c>
      <c r="L3251" s="1028"/>
      <c r="M3251" s="528" t="str">
        <f t="shared" si="52"/>
        <v/>
      </c>
    </row>
    <row r="3252" spans="1:13">
      <c r="A3252" s="1026" t="s">
        <v>647</v>
      </c>
      <c r="B3252" s="1026" t="s">
        <v>648</v>
      </c>
      <c r="C3252" s="1029"/>
      <c r="D3252" s="1028"/>
      <c r="E3252" s="1023" t="s">
        <v>7039</v>
      </c>
      <c r="F3252" s="1023"/>
      <c r="G3252" s="1023" t="s">
        <v>6697</v>
      </c>
      <c r="H3252" s="1023" t="s">
        <v>7978</v>
      </c>
      <c r="I3252" s="1029"/>
      <c r="J3252" s="1028"/>
      <c r="K3252" s="511" t="s">
        <v>264</v>
      </c>
      <c r="L3252" s="1028"/>
      <c r="M3252" s="528" t="str">
        <f t="shared" si="52"/>
        <v/>
      </c>
    </row>
    <row r="3253" spans="1:13">
      <c r="A3253" s="1026" t="s">
        <v>647</v>
      </c>
      <c r="B3253" s="1026" t="s">
        <v>648</v>
      </c>
      <c r="C3253" s="1029"/>
      <c r="D3253" s="1028"/>
      <c r="E3253" s="1023" t="s">
        <v>7040</v>
      </c>
      <c r="F3253" s="1023"/>
      <c r="G3253" s="1023" t="s">
        <v>6697</v>
      </c>
      <c r="H3253" s="1023" t="s">
        <v>7978</v>
      </c>
      <c r="I3253" s="1029"/>
      <c r="J3253" s="1028"/>
      <c r="K3253" s="511" t="s">
        <v>264</v>
      </c>
      <c r="L3253" s="1028"/>
      <c r="M3253" s="528" t="str">
        <f t="shared" si="52"/>
        <v/>
      </c>
    </row>
    <row r="3254" spans="1:13">
      <c r="A3254" s="1026" t="s">
        <v>647</v>
      </c>
      <c r="B3254" s="1026" t="s">
        <v>648</v>
      </c>
      <c r="C3254" s="1029"/>
      <c r="D3254" s="1028"/>
      <c r="E3254" s="1023" t="s">
        <v>7041</v>
      </c>
      <c r="F3254" s="1023"/>
      <c r="G3254" s="1023" t="s">
        <v>6697</v>
      </c>
      <c r="H3254" s="1023" t="s">
        <v>7978</v>
      </c>
      <c r="I3254" s="1029"/>
      <c r="J3254" s="1028"/>
      <c r="K3254" s="511" t="s">
        <v>264</v>
      </c>
      <c r="L3254" s="1028"/>
      <c r="M3254" s="528" t="str">
        <f t="shared" si="52"/>
        <v/>
      </c>
    </row>
    <row r="3255" spans="1:13">
      <c r="A3255" s="1026" t="s">
        <v>647</v>
      </c>
      <c r="B3255" s="1026" t="s">
        <v>648</v>
      </c>
      <c r="C3255" s="1029"/>
      <c r="D3255" s="1028"/>
      <c r="E3255" s="1023" t="s">
        <v>7042</v>
      </c>
      <c r="F3255" s="1023"/>
      <c r="G3255" s="1023" t="s">
        <v>6697</v>
      </c>
      <c r="H3255" s="1023" t="s">
        <v>7978</v>
      </c>
      <c r="I3255" s="1029"/>
      <c r="J3255" s="1028"/>
      <c r="K3255" s="511" t="s">
        <v>264</v>
      </c>
      <c r="L3255" s="1028"/>
      <c r="M3255" s="528" t="str">
        <f t="shared" si="52"/>
        <v/>
      </c>
    </row>
    <row r="3256" spans="1:13">
      <c r="A3256" s="1026" t="s">
        <v>647</v>
      </c>
      <c r="B3256" s="1026" t="s">
        <v>648</v>
      </c>
      <c r="C3256" s="1029"/>
      <c r="D3256" s="1028"/>
      <c r="E3256" s="1023" t="s">
        <v>7043</v>
      </c>
      <c r="F3256" s="1023"/>
      <c r="G3256" s="1023" t="s">
        <v>6697</v>
      </c>
      <c r="H3256" s="1023" t="s">
        <v>7978</v>
      </c>
      <c r="I3256" s="1029"/>
      <c r="J3256" s="1028"/>
      <c r="K3256" s="511" t="s">
        <v>264</v>
      </c>
      <c r="L3256" s="1028"/>
      <c r="M3256" s="528" t="str">
        <f t="shared" si="52"/>
        <v/>
      </c>
    </row>
    <row r="3257" spans="1:13">
      <c r="A3257" s="1026" t="s">
        <v>647</v>
      </c>
      <c r="B3257" s="1026" t="s">
        <v>648</v>
      </c>
      <c r="C3257" s="1029"/>
      <c r="D3257" s="1028"/>
      <c r="E3257" s="1023" t="s">
        <v>7044</v>
      </c>
      <c r="F3257" s="1023"/>
      <c r="G3257" s="1023" t="s">
        <v>6697</v>
      </c>
      <c r="H3257" s="1023" t="s">
        <v>7978</v>
      </c>
      <c r="I3257" s="1029"/>
      <c r="J3257" s="1028"/>
      <c r="K3257" s="511" t="s">
        <v>264</v>
      </c>
      <c r="L3257" s="1028"/>
      <c r="M3257" s="528" t="str">
        <f t="shared" si="52"/>
        <v/>
      </c>
    </row>
    <row r="3258" spans="1:13">
      <c r="A3258" s="1026" t="s">
        <v>647</v>
      </c>
      <c r="B3258" s="1026" t="s">
        <v>648</v>
      </c>
      <c r="C3258" s="522"/>
      <c r="D3258" s="523"/>
      <c r="E3258" s="534" t="s">
        <v>7045</v>
      </c>
      <c r="F3258" s="534"/>
      <c r="G3258" s="1023" t="s">
        <v>6697</v>
      </c>
      <c r="H3258" s="534" t="s">
        <v>7978</v>
      </c>
      <c r="I3258" s="522"/>
      <c r="J3258" s="523"/>
      <c r="K3258" s="511" t="s">
        <v>264</v>
      </c>
      <c r="L3258" s="526"/>
      <c r="M3258" s="528" t="str">
        <f t="shared" si="52"/>
        <v/>
      </c>
    </row>
    <row r="3259" spans="1:13">
      <c r="A3259" s="1030" t="s">
        <v>637</v>
      </c>
      <c r="B3259" s="1031" t="s">
        <v>638</v>
      </c>
      <c r="C3259" s="527" t="s">
        <v>3726</v>
      </c>
      <c r="D3259" s="527"/>
      <c r="E3259" s="510" t="s">
        <v>6702</v>
      </c>
      <c r="F3259" s="510" t="s">
        <v>10423</v>
      </c>
      <c r="G3259" s="1023" t="s">
        <v>6697</v>
      </c>
      <c r="H3259" s="510" t="s">
        <v>7979</v>
      </c>
      <c r="I3259" s="527" t="s">
        <v>682</v>
      </c>
      <c r="J3259" s="857"/>
      <c r="K3259" s="511" t="s">
        <v>264</v>
      </c>
      <c r="L3259" s="528" t="s">
        <v>646</v>
      </c>
      <c r="M3259" s="528" t="s">
        <v>10424</v>
      </c>
    </row>
    <row r="3260" spans="1:13">
      <c r="A3260" s="1026" t="s">
        <v>647</v>
      </c>
      <c r="B3260" s="1026" t="s">
        <v>648</v>
      </c>
      <c r="C3260" s="1029"/>
      <c r="D3260" s="1028"/>
      <c r="E3260" s="1023" t="s">
        <v>7047</v>
      </c>
      <c r="F3260" s="1023"/>
      <c r="G3260" s="1023" t="s">
        <v>6697</v>
      </c>
      <c r="H3260" s="1023" t="s">
        <v>7979</v>
      </c>
      <c r="I3260" s="1029"/>
      <c r="J3260" s="1028"/>
      <c r="K3260" s="511" t="s">
        <v>264</v>
      </c>
      <c r="L3260" s="1028"/>
      <c r="M3260" s="528" t="str">
        <f t="shared" si="52"/>
        <v/>
      </c>
    </row>
    <row r="3261" spans="1:13">
      <c r="A3261" s="1026" t="s">
        <v>647</v>
      </c>
      <c r="B3261" s="1026" t="s">
        <v>648</v>
      </c>
      <c r="C3261" s="1029"/>
      <c r="D3261" s="1028"/>
      <c r="E3261" s="1023" t="s">
        <v>7048</v>
      </c>
      <c r="F3261" s="1023"/>
      <c r="G3261" s="1023" t="s">
        <v>6697</v>
      </c>
      <c r="H3261" s="1023" t="s">
        <v>7979</v>
      </c>
      <c r="I3261" s="1029"/>
      <c r="J3261" s="1028"/>
      <c r="K3261" s="511" t="s">
        <v>264</v>
      </c>
      <c r="L3261" s="1028"/>
      <c r="M3261" s="528" t="str">
        <f t="shared" si="52"/>
        <v/>
      </c>
    </row>
    <row r="3262" spans="1:13">
      <c r="A3262" s="1026" t="s">
        <v>647</v>
      </c>
      <c r="B3262" s="1026" t="s">
        <v>648</v>
      </c>
      <c r="C3262" s="1029"/>
      <c r="D3262" s="1028"/>
      <c r="E3262" s="1023" t="s">
        <v>7049</v>
      </c>
      <c r="F3262" s="1023"/>
      <c r="G3262" s="1023" t="s">
        <v>6697</v>
      </c>
      <c r="H3262" s="1023" t="s">
        <v>7979</v>
      </c>
      <c r="I3262" s="1029"/>
      <c r="J3262" s="1028"/>
      <c r="K3262" s="511" t="s">
        <v>264</v>
      </c>
      <c r="L3262" s="1028"/>
      <c r="M3262" s="528" t="str">
        <f t="shared" si="52"/>
        <v/>
      </c>
    </row>
    <row r="3263" spans="1:13">
      <c r="A3263" s="1026" t="s">
        <v>647</v>
      </c>
      <c r="B3263" s="1026" t="s">
        <v>648</v>
      </c>
      <c r="C3263" s="1029"/>
      <c r="D3263" s="1028"/>
      <c r="E3263" s="1023" t="s">
        <v>7050</v>
      </c>
      <c r="F3263" s="1023"/>
      <c r="G3263" s="1023" t="s">
        <v>6697</v>
      </c>
      <c r="H3263" s="1023" t="s">
        <v>7979</v>
      </c>
      <c r="I3263" s="1029"/>
      <c r="J3263" s="1028"/>
      <c r="K3263" s="511" t="s">
        <v>264</v>
      </c>
      <c r="L3263" s="1028"/>
      <c r="M3263" s="528" t="str">
        <f t="shared" si="52"/>
        <v/>
      </c>
    </row>
    <row r="3264" spans="1:13">
      <c r="A3264" s="1026" t="s">
        <v>647</v>
      </c>
      <c r="B3264" s="1026" t="s">
        <v>648</v>
      </c>
      <c r="C3264" s="1029"/>
      <c r="D3264" s="1028"/>
      <c r="E3264" s="1023" t="s">
        <v>7051</v>
      </c>
      <c r="F3264" s="1023"/>
      <c r="G3264" s="1023" t="s">
        <v>6697</v>
      </c>
      <c r="H3264" s="1023" t="s">
        <v>7979</v>
      </c>
      <c r="I3264" s="1029"/>
      <c r="J3264" s="1028"/>
      <c r="K3264" s="511" t="s">
        <v>264</v>
      </c>
      <c r="L3264" s="1028"/>
      <c r="M3264" s="528" t="str">
        <f t="shared" si="52"/>
        <v/>
      </c>
    </row>
    <row r="3265" spans="1:13">
      <c r="A3265" s="1026" t="s">
        <v>647</v>
      </c>
      <c r="B3265" s="1026" t="s">
        <v>648</v>
      </c>
      <c r="C3265" s="1029"/>
      <c r="D3265" s="1028"/>
      <c r="E3265" s="1023" t="s">
        <v>7052</v>
      </c>
      <c r="F3265" s="1023"/>
      <c r="G3265" s="1023" t="s">
        <v>6697</v>
      </c>
      <c r="H3265" s="1023" t="s">
        <v>7979</v>
      </c>
      <c r="I3265" s="1029"/>
      <c r="J3265" s="1028"/>
      <c r="K3265" s="511" t="s">
        <v>264</v>
      </c>
      <c r="L3265" s="1028"/>
      <c r="M3265" s="528" t="str">
        <f t="shared" si="52"/>
        <v/>
      </c>
    </row>
    <row r="3266" spans="1:13">
      <c r="A3266" s="1026" t="s">
        <v>647</v>
      </c>
      <c r="B3266" s="1026" t="s">
        <v>648</v>
      </c>
      <c r="C3266" s="1029"/>
      <c r="D3266" s="1028"/>
      <c r="E3266" s="1023" t="s">
        <v>7053</v>
      </c>
      <c r="F3266" s="1023"/>
      <c r="G3266" s="1023" t="s">
        <v>6697</v>
      </c>
      <c r="H3266" s="1023" t="s">
        <v>7979</v>
      </c>
      <c r="I3266" s="1029"/>
      <c r="J3266" s="1028"/>
      <c r="K3266" s="511" t="s">
        <v>264</v>
      </c>
      <c r="L3266" s="1028"/>
      <c r="M3266" s="528" t="str">
        <f t="shared" si="52"/>
        <v/>
      </c>
    </row>
    <row r="3267" spans="1:13">
      <c r="A3267" s="1026" t="s">
        <v>647</v>
      </c>
      <c r="B3267" s="1026" t="s">
        <v>648</v>
      </c>
      <c r="C3267" s="1029"/>
      <c r="D3267" s="1028"/>
      <c r="E3267" s="1023" t="s">
        <v>7054</v>
      </c>
      <c r="F3267" s="1023"/>
      <c r="G3267" s="1023" t="s">
        <v>6697</v>
      </c>
      <c r="H3267" s="1023" t="s">
        <v>7979</v>
      </c>
      <c r="I3267" s="1029"/>
      <c r="J3267" s="1028"/>
      <c r="K3267" s="511" t="s">
        <v>264</v>
      </c>
      <c r="L3267" s="1028"/>
      <c r="M3267" s="528" t="str">
        <f t="shared" si="52"/>
        <v/>
      </c>
    </row>
    <row r="3268" spans="1:13">
      <c r="A3268" s="1026" t="s">
        <v>647</v>
      </c>
      <c r="B3268" s="1026" t="s">
        <v>648</v>
      </c>
      <c r="C3268" s="1029"/>
      <c r="D3268" s="1028"/>
      <c r="E3268" s="1023" t="s">
        <v>7055</v>
      </c>
      <c r="F3268" s="1023"/>
      <c r="G3268" s="1023" t="s">
        <v>6697</v>
      </c>
      <c r="H3268" s="1023" t="s">
        <v>7979</v>
      </c>
      <c r="I3268" s="1029"/>
      <c r="J3268" s="1028"/>
      <c r="K3268" s="511" t="s">
        <v>264</v>
      </c>
      <c r="L3268" s="1028"/>
      <c r="M3268" s="528" t="str">
        <f t="shared" si="52"/>
        <v/>
      </c>
    </row>
    <row r="3269" spans="1:13">
      <c r="A3269" s="1026" t="s">
        <v>647</v>
      </c>
      <c r="B3269" s="1026" t="s">
        <v>648</v>
      </c>
      <c r="C3269" s="1029"/>
      <c r="D3269" s="1028"/>
      <c r="E3269" s="1023" t="s">
        <v>7056</v>
      </c>
      <c r="F3269" s="1023"/>
      <c r="G3269" s="1023" t="s">
        <v>6697</v>
      </c>
      <c r="H3269" s="1023" t="s">
        <v>7979</v>
      </c>
      <c r="I3269" s="1029"/>
      <c r="J3269" s="1028"/>
      <c r="K3269" s="511" t="s">
        <v>264</v>
      </c>
      <c r="L3269" s="1028"/>
      <c r="M3269" s="528" t="str">
        <f t="shared" si="52"/>
        <v/>
      </c>
    </row>
    <row r="3270" spans="1:13">
      <c r="A3270" s="1026" t="s">
        <v>647</v>
      </c>
      <c r="B3270" s="1026" t="s">
        <v>648</v>
      </c>
      <c r="C3270" s="1029"/>
      <c r="D3270" s="1028"/>
      <c r="E3270" s="1023" t="s">
        <v>7057</v>
      </c>
      <c r="F3270" s="1023"/>
      <c r="G3270" s="1023" t="s">
        <v>6697</v>
      </c>
      <c r="H3270" s="1023" t="s">
        <v>7979</v>
      </c>
      <c r="I3270" s="1029"/>
      <c r="J3270" s="1028"/>
      <c r="K3270" s="511" t="s">
        <v>264</v>
      </c>
      <c r="L3270" s="1028"/>
      <c r="M3270" s="528" t="str">
        <f t="shared" si="52"/>
        <v/>
      </c>
    </row>
    <row r="3271" spans="1:13">
      <c r="A3271" s="1026" t="s">
        <v>647</v>
      </c>
      <c r="B3271" s="1026" t="s">
        <v>648</v>
      </c>
      <c r="C3271" s="522"/>
      <c r="D3271" s="523"/>
      <c r="E3271" s="534" t="s">
        <v>7058</v>
      </c>
      <c r="F3271" s="534"/>
      <c r="G3271" s="1023" t="s">
        <v>6697</v>
      </c>
      <c r="H3271" s="534" t="s">
        <v>7979</v>
      </c>
      <c r="I3271" s="522"/>
      <c r="J3271" s="523"/>
      <c r="K3271" s="511" t="s">
        <v>264</v>
      </c>
      <c r="L3271" s="526"/>
      <c r="M3271" s="528" t="str">
        <f t="shared" si="52"/>
        <v/>
      </c>
    </row>
    <row r="3272" spans="1:13">
      <c r="A3272" s="1030" t="s">
        <v>637</v>
      </c>
      <c r="B3272" s="1031" t="s">
        <v>638</v>
      </c>
      <c r="C3272" s="527" t="s">
        <v>144</v>
      </c>
      <c r="D3272" s="527"/>
      <c r="E3272" s="510" t="s">
        <v>6211</v>
      </c>
      <c r="F3272" s="510" t="s">
        <v>144</v>
      </c>
      <c r="G3272" s="1023" t="s">
        <v>6697</v>
      </c>
      <c r="H3272" s="510" t="s">
        <v>7980</v>
      </c>
      <c r="I3272" s="527" t="s">
        <v>682</v>
      </c>
      <c r="J3272" s="857"/>
      <c r="K3272" s="511" t="s">
        <v>264</v>
      </c>
      <c r="L3272" s="528" t="s">
        <v>646</v>
      </c>
      <c r="M3272" s="528" t="str">
        <f t="shared" si="52"/>
        <v/>
      </c>
    </row>
    <row r="3273" spans="1:13">
      <c r="A3273" s="1026" t="s">
        <v>647</v>
      </c>
      <c r="B3273" s="1026" t="s">
        <v>648</v>
      </c>
      <c r="C3273" s="1029"/>
      <c r="D3273" s="1028"/>
      <c r="E3273" s="1023" t="s">
        <v>7060</v>
      </c>
      <c r="F3273" s="1023"/>
      <c r="G3273" s="1023" t="s">
        <v>6697</v>
      </c>
      <c r="H3273" s="1023" t="s">
        <v>7980</v>
      </c>
      <c r="I3273" s="1029"/>
      <c r="J3273" s="1028"/>
      <c r="K3273" s="511" t="s">
        <v>264</v>
      </c>
      <c r="L3273" s="1028"/>
      <c r="M3273" s="528" t="str">
        <f t="shared" si="52"/>
        <v/>
      </c>
    </row>
    <row r="3274" spans="1:13">
      <c r="A3274" s="1026" t="s">
        <v>647</v>
      </c>
      <c r="B3274" s="1026" t="s">
        <v>648</v>
      </c>
      <c r="C3274" s="1029"/>
      <c r="D3274" s="1028"/>
      <c r="E3274" s="1023" t="s">
        <v>7061</v>
      </c>
      <c r="F3274" s="1023"/>
      <c r="G3274" s="1023" t="s">
        <v>6697</v>
      </c>
      <c r="H3274" s="1023" t="s">
        <v>7980</v>
      </c>
      <c r="I3274" s="1029"/>
      <c r="J3274" s="1028"/>
      <c r="K3274" s="511" t="s">
        <v>264</v>
      </c>
      <c r="L3274" s="1028"/>
      <c r="M3274" s="528" t="str">
        <f t="shared" si="52"/>
        <v/>
      </c>
    </row>
    <row r="3275" spans="1:13">
      <c r="A3275" s="1026" t="s">
        <v>647</v>
      </c>
      <c r="B3275" s="1026" t="s">
        <v>648</v>
      </c>
      <c r="C3275" s="1029"/>
      <c r="D3275" s="1028"/>
      <c r="E3275" s="1023" t="s">
        <v>7062</v>
      </c>
      <c r="F3275" s="1023"/>
      <c r="G3275" s="1023" t="s">
        <v>6697</v>
      </c>
      <c r="H3275" s="1023" t="s">
        <v>7980</v>
      </c>
      <c r="I3275" s="1029"/>
      <c r="J3275" s="1028"/>
      <c r="K3275" s="511" t="s">
        <v>264</v>
      </c>
      <c r="L3275" s="1028"/>
      <c r="M3275" s="528" t="str">
        <f t="shared" si="52"/>
        <v/>
      </c>
    </row>
    <row r="3276" spans="1:13">
      <c r="A3276" s="1026" t="s">
        <v>647</v>
      </c>
      <c r="B3276" s="1026" t="s">
        <v>648</v>
      </c>
      <c r="C3276" s="1029"/>
      <c r="D3276" s="1028"/>
      <c r="E3276" s="1023" t="s">
        <v>7063</v>
      </c>
      <c r="F3276" s="1023"/>
      <c r="G3276" s="1023" t="s">
        <v>6697</v>
      </c>
      <c r="H3276" s="1023" t="s">
        <v>7980</v>
      </c>
      <c r="I3276" s="1029"/>
      <c r="J3276" s="1028"/>
      <c r="K3276" s="511" t="s">
        <v>264</v>
      </c>
      <c r="L3276" s="1028"/>
      <c r="M3276" s="528" t="str">
        <f t="shared" si="52"/>
        <v/>
      </c>
    </row>
    <row r="3277" spans="1:13">
      <c r="A3277" s="1026" t="s">
        <v>647</v>
      </c>
      <c r="B3277" s="1026" t="s">
        <v>648</v>
      </c>
      <c r="C3277" s="1029"/>
      <c r="D3277" s="1028"/>
      <c r="E3277" s="1023" t="s">
        <v>7064</v>
      </c>
      <c r="F3277" s="1023"/>
      <c r="G3277" s="1023" t="s">
        <v>6697</v>
      </c>
      <c r="H3277" s="1023" t="s">
        <v>7980</v>
      </c>
      <c r="I3277" s="1029"/>
      <c r="J3277" s="1028"/>
      <c r="K3277" s="511" t="s">
        <v>264</v>
      </c>
      <c r="L3277" s="1028"/>
      <c r="M3277" s="528" t="str">
        <f t="shared" si="52"/>
        <v/>
      </c>
    </row>
    <row r="3278" spans="1:13">
      <c r="A3278" s="1026" t="s">
        <v>647</v>
      </c>
      <c r="B3278" s="1026" t="s">
        <v>648</v>
      </c>
      <c r="C3278" s="1029"/>
      <c r="D3278" s="1028"/>
      <c r="E3278" s="1023" t="s">
        <v>7065</v>
      </c>
      <c r="F3278" s="1023"/>
      <c r="G3278" s="1023" t="s">
        <v>6697</v>
      </c>
      <c r="H3278" s="1023" t="s">
        <v>7980</v>
      </c>
      <c r="I3278" s="1029"/>
      <c r="J3278" s="1028"/>
      <c r="K3278" s="511" t="s">
        <v>264</v>
      </c>
      <c r="L3278" s="1028"/>
      <c r="M3278" s="528" t="str">
        <f t="shared" si="52"/>
        <v/>
      </c>
    </row>
    <row r="3279" spans="1:13">
      <c r="A3279" s="1026" t="s">
        <v>647</v>
      </c>
      <c r="B3279" s="1026" t="s">
        <v>648</v>
      </c>
      <c r="C3279" s="1029"/>
      <c r="D3279" s="1028"/>
      <c r="E3279" s="1023" t="s">
        <v>7066</v>
      </c>
      <c r="F3279" s="1023"/>
      <c r="G3279" s="1023" t="s">
        <v>6697</v>
      </c>
      <c r="H3279" s="1023" t="s">
        <v>7980</v>
      </c>
      <c r="I3279" s="1029"/>
      <c r="J3279" s="1028"/>
      <c r="K3279" s="511" t="s">
        <v>264</v>
      </c>
      <c r="L3279" s="1028"/>
      <c r="M3279" s="528" t="str">
        <f t="shared" si="52"/>
        <v/>
      </c>
    </row>
    <row r="3280" spans="1:13">
      <c r="A3280" s="1026" t="s">
        <v>647</v>
      </c>
      <c r="B3280" s="1026" t="s">
        <v>648</v>
      </c>
      <c r="C3280" s="1029"/>
      <c r="D3280" s="1028"/>
      <c r="E3280" s="1023" t="s">
        <v>7067</v>
      </c>
      <c r="F3280" s="1023"/>
      <c r="G3280" s="1023" t="s">
        <v>6697</v>
      </c>
      <c r="H3280" s="1023" t="s">
        <v>7980</v>
      </c>
      <c r="I3280" s="1029"/>
      <c r="J3280" s="1028"/>
      <c r="K3280" s="511" t="s">
        <v>264</v>
      </c>
      <c r="L3280" s="1028"/>
      <c r="M3280" s="528" t="str">
        <f t="shared" si="52"/>
        <v/>
      </c>
    </row>
    <row r="3281" spans="1:13">
      <c r="A3281" s="1026" t="s">
        <v>647</v>
      </c>
      <c r="B3281" s="1026" t="s">
        <v>648</v>
      </c>
      <c r="C3281" s="1029"/>
      <c r="D3281" s="1028"/>
      <c r="E3281" s="1023" t="s">
        <v>7068</v>
      </c>
      <c r="F3281" s="1023"/>
      <c r="G3281" s="1023" t="s">
        <v>6697</v>
      </c>
      <c r="H3281" s="1023" t="s">
        <v>7980</v>
      </c>
      <c r="I3281" s="1029"/>
      <c r="J3281" s="1028"/>
      <c r="K3281" s="511" t="s">
        <v>264</v>
      </c>
      <c r="L3281" s="1028"/>
      <c r="M3281" s="528" t="str">
        <f t="shared" si="52"/>
        <v/>
      </c>
    </row>
    <row r="3282" spans="1:13">
      <c r="A3282" s="1026" t="s">
        <v>647</v>
      </c>
      <c r="B3282" s="1026" t="s">
        <v>648</v>
      </c>
      <c r="C3282" s="1029"/>
      <c r="D3282" s="1028"/>
      <c r="E3282" s="1023" t="s">
        <v>7069</v>
      </c>
      <c r="F3282" s="1023"/>
      <c r="G3282" s="1023" t="s">
        <v>6697</v>
      </c>
      <c r="H3282" s="1023" t="s">
        <v>7980</v>
      </c>
      <c r="I3282" s="1029"/>
      <c r="J3282" s="1028"/>
      <c r="K3282" s="511" t="s">
        <v>264</v>
      </c>
      <c r="L3282" s="1028"/>
      <c r="M3282" s="528" t="str">
        <f t="shared" si="52"/>
        <v/>
      </c>
    </row>
    <row r="3283" spans="1:13">
      <c r="A3283" s="1026" t="s">
        <v>647</v>
      </c>
      <c r="B3283" s="1026" t="s">
        <v>648</v>
      </c>
      <c r="C3283" s="1029"/>
      <c r="D3283" s="1028"/>
      <c r="E3283" s="1023" t="s">
        <v>7070</v>
      </c>
      <c r="F3283" s="1023"/>
      <c r="G3283" s="1023" t="s">
        <v>6697</v>
      </c>
      <c r="H3283" s="1023" t="s">
        <v>7980</v>
      </c>
      <c r="I3283" s="1029"/>
      <c r="J3283" s="1028"/>
      <c r="K3283" s="511" t="s">
        <v>264</v>
      </c>
      <c r="L3283" s="1028"/>
      <c r="M3283" s="528" t="str">
        <f t="shared" si="52"/>
        <v/>
      </c>
    </row>
    <row r="3284" spans="1:13">
      <c r="A3284" s="1026" t="s">
        <v>647</v>
      </c>
      <c r="B3284" s="1026" t="s">
        <v>648</v>
      </c>
      <c r="C3284" s="522"/>
      <c r="D3284" s="523"/>
      <c r="E3284" s="534" t="s">
        <v>7071</v>
      </c>
      <c r="F3284" s="534"/>
      <c r="G3284" s="1023" t="s">
        <v>6697</v>
      </c>
      <c r="H3284" s="534" t="s">
        <v>7980</v>
      </c>
      <c r="I3284" s="522"/>
      <c r="J3284" s="523"/>
      <c r="K3284" s="511" t="s">
        <v>264</v>
      </c>
      <c r="L3284" s="526"/>
      <c r="M3284" s="528" t="str">
        <f t="shared" si="52"/>
        <v/>
      </c>
    </row>
    <row r="3285" spans="1:13">
      <c r="A3285" s="1030" t="s">
        <v>637</v>
      </c>
      <c r="B3285" s="1031" t="s">
        <v>638</v>
      </c>
      <c r="C3285" s="527" t="s">
        <v>148</v>
      </c>
      <c r="D3285" s="527"/>
      <c r="E3285" s="527" t="s">
        <v>6217</v>
      </c>
      <c r="F3285" s="527" t="s">
        <v>148</v>
      </c>
      <c r="G3285" s="1023" t="s">
        <v>6697</v>
      </c>
      <c r="H3285" s="527" t="s">
        <v>7981</v>
      </c>
      <c r="I3285" s="527" t="s">
        <v>682</v>
      </c>
      <c r="J3285" s="857"/>
      <c r="K3285" s="511" t="s">
        <v>264</v>
      </c>
      <c r="L3285" s="528" t="s">
        <v>646</v>
      </c>
      <c r="M3285" s="528" t="str">
        <f t="shared" si="52"/>
        <v/>
      </c>
    </row>
    <row r="3286" spans="1:13">
      <c r="A3286" s="1026" t="s">
        <v>647</v>
      </c>
      <c r="B3286" s="1026" t="s">
        <v>648</v>
      </c>
      <c r="C3286" s="1029"/>
      <c r="D3286" s="1028"/>
      <c r="E3286" s="1023" t="s">
        <v>7073</v>
      </c>
      <c r="F3286" s="1023"/>
      <c r="G3286" s="1023" t="s">
        <v>6697</v>
      </c>
      <c r="H3286" s="1023" t="s">
        <v>7981</v>
      </c>
      <c r="I3286" s="1029"/>
      <c r="J3286" s="1028"/>
      <c r="K3286" s="511" t="s">
        <v>264</v>
      </c>
      <c r="L3286" s="1028"/>
      <c r="M3286" s="528" t="str">
        <f t="shared" si="52"/>
        <v/>
      </c>
    </row>
    <row r="3287" spans="1:13">
      <c r="A3287" s="1026" t="s">
        <v>647</v>
      </c>
      <c r="B3287" s="1026" t="s">
        <v>648</v>
      </c>
      <c r="C3287" s="1029"/>
      <c r="D3287" s="1028"/>
      <c r="E3287" s="1023" t="s">
        <v>7074</v>
      </c>
      <c r="F3287" s="1023"/>
      <c r="G3287" s="1023" t="s">
        <v>6697</v>
      </c>
      <c r="H3287" s="1023" t="s">
        <v>7981</v>
      </c>
      <c r="I3287" s="1029"/>
      <c r="J3287" s="1028"/>
      <c r="K3287" s="511" t="s">
        <v>264</v>
      </c>
      <c r="L3287" s="1028"/>
      <c r="M3287" s="528" t="str">
        <f t="shared" si="52"/>
        <v/>
      </c>
    </row>
    <row r="3288" spans="1:13">
      <c r="A3288" s="1026" t="s">
        <v>647</v>
      </c>
      <c r="B3288" s="1026" t="s">
        <v>648</v>
      </c>
      <c r="C3288" s="1029"/>
      <c r="D3288" s="1028"/>
      <c r="E3288" s="1023" t="s">
        <v>7075</v>
      </c>
      <c r="F3288" s="1023"/>
      <c r="G3288" s="1023" t="s">
        <v>6697</v>
      </c>
      <c r="H3288" s="1023" t="s">
        <v>7981</v>
      </c>
      <c r="I3288" s="1029"/>
      <c r="J3288" s="1028"/>
      <c r="K3288" s="511" t="s">
        <v>264</v>
      </c>
      <c r="L3288" s="1028"/>
      <c r="M3288" s="528" t="str">
        <f t="shared" ref="M3288:M3351" si="53">IF(RIGHT(TEXT(E3288,""),4)="ACT1","Remove","")</f>
        <v/>
      </c>
    </row>
    <row r="3289" spans="1:13">
      <c r="A3289" s="1026" t="s">
        <v>647</v>
      </c>
      <c r="B3289" s="1026" t="s">
        <v>648</v>
      </c>
      <c r="C3289" s="1029"/>
      <c r="D3289" s="1028"/>
      <c r="E3289" s="1023" t="s">
        <v>7076</v>
      </c>
      <c r="F3289" s="1023"/>
      <c r="G3289" s="1023" t="s">
        <v>6697</v>
      </c>
      <c r="H3289" s="1023" t="s">
        <v>7981</v>
      </c>
      <c r="I3289" s="1029"/>
      <c r="J3289" s="1028"/>
      <c r="K3289" s="511" t="s">
        <v>264</v>
      </c>
      <c r="L3289" s="1028"/>
      <c r="M3289" s="528" t="str">
        <f t="shared" si="53"/>
        <v/>
      </c>
    </row>
    <row r="3290" spans="1:13">
      <c r="A3290" s="1026" t="s">
        <v>647</v>
      </c>
      <c r="B3290" s="1026" t="s">
        <v>648</v>
      </c>
      <c r="C3290" s="1029"/>
      <c r="D3290" s="1028"/>
      <c r="E3290" s="1023" t="s">
        <v>7077</v>
      </c>
      <c r="F3290" s="1023"/>
      <c r="G3290" s="1023" t="s">
        <v>6697</v>
      </c>
      <c r="H3290" s="1023" t="s">
        <v>7981</v>
      </c>
      <c r="I3290" s="1029"/>
      <c r="J3290" s="1028"/>
      <c r="K3290" s="511" t="s">
        <v>264</v>
      </c>
      <c r="L3290" s="1028"/>
      <c r="M3290" s="528" t="str">
        <f t="shared" si="53"/>
        <v/>
      </c>
    </row>
    <row r="3291" spans="1:13">
      <c r="A3291" s="1026" t="s">
        <v>647</v>
      </c>
      <c r="B3291" s="1026" t="s">
        <v>648</v>
      </c>
      <c r="C3291" s="1029"/>
      <c r="D3291" s="1028"/>
      <c r="E3291" s="1023" t="s">
        <v>7078</v>
      </c>
      <c r="F3291" s="1023"/>
      <c r="G3291" s="1023" t="s">
        <v>6697</v>
      </c>
      <c r="H3291" s="1023" t="s">
        <v>7981</v>
      </c>
      <c r="I3291" s="1029"/>
      <c r="J3291" s="1028"/>
      <c r="K3291" s="511" t="s">
        <v>264</v>
      </c>
      <c r="L3291" s="1028"/>
      <c r="M3291" s="528" t="str">
        <f t="shared" si="53"/>
        <v/>
      </c>
    </row>
    <row r="3292" spans="1:13">
      <c r="A3292" s="1026" t="s">
        <v>647</v>
      </c>
      <c r="B3292" s="1026" t="s">
        <v>648</v>
      </c>
      <c r="C3292" s="1029"/>
      <c r="D3292" s="1028"/>
      <c r="E3292" s="1023" t="s">
        <v>7079</v>
      </c>
      <c r="F3292" s="1023"/>
      <c r="G3292" s="1023" t="s">
        <v>6697</v>
      </c>
      <c r="H3292" s="1023" t="s">
        <v>7981</v>
      </c>
      <c r="I3292" s="1029"/>
      <c r="J3292" s="1028"/>
      <c r="K3292" s="511" t="s">
        <v>264</v>
      </c>
      <c r="L3292" s="1028"/>
      <c r="M3292" s="528" t="str">
        <f t="shared" si="53"/>
        <v/>
      </c>
    </row>
    <row r="3293" spans="1:13">
      <c r="A3293" s="1026" t="s">
        <v>647</v>
      </c>
      <c r="B3293" s="1026" t="s">
        <v>648</v>
      </c>
      <c r="C3293" s="1029"/>
      <c r="D3293" s="1028"/>
      <c r="E3293" s="1023" t="s">
        <v>7080</v>
      </c>
      <c r="F3293" s="1023"/>
      <c r="G3293" s="1023" t="s">
        <v>6697</v>
      </c>
      <c r="H3293" s="1023" t="s">
        <v>7981</v>
      </c>
      <c r="I3293" s="1029"/>
      <c r="J3293" s="1028"/>
      <c r="K3293" s="511" t="s">
        <v>264</v>
      </c>
      <c r="L3293" s="1028"/>
      <c r="M3293" s="528" t="str">
        <f t="shared" si="53"/>
        <v/>
      </c>
    </row>
    <row r="3294" spans="1:13">
      <c r="A3294" s="1026" t="s">
        <v>647</v>
      </c>
      <c r="B3294" s="1026" t="s">
        <v>648</v>
      </c>
      <c r="C3294" s="1029"/>
      <c r="D3294" s="1028"/>
      <c r="E3294" s="1023" t="s">
        <v>7081</v>
      </c>
      <c r="F3294" s="1023"/>
      <c r="G3294" s="1023" t="s">
        <v>6697</v>
      </c>
      <c r="H3294" s="1023" t="s">
        <v>7981</v>
      </c>
      <c r="I3294" s="1029"/>
      <c r="J3294" s="1028"/>
      <c r="K3294" s="511" t="s">
        <v>264</v>
      </c>
      <c r="L3294" s="1028"/>
      <c r="M3294" s="528" t="str">
        <f t="shared" si="53"/>
        <v/>
      </c>
    </row>
    <row r="3295" spans="1:13">
      <c r="A3295" s="1026" t="s">
        <v>647</v>
      </c>
      <c r="B3295" s="1026" t="s">
        <v>648</v>
      </c>
      <c r="C3295" s="1029"/>
      <c r="D3295" s="1028"/>
      <c r="E3295" s="1023" t="s">
        <v>7082</v>
      </c>
      <c r="F3295" s="1023"/>
      <c r="G3295" s="1023" t="s">
        <v>6697</v>
      </c>
      <c r="H3295" s="1023" t="s">
        <v>7981</v>
      </c>
      <c r="I3295" s="1029"/>
      <c r="J3295" s="1028"/>
      <c r="K3295" s="511" t="s">
        <v>264</v>
      </c>
      <c r="L3295" s="1028"/>
      <c r="M3295" s="528" t="str">
        <f t="shared" si="53"/>
        <v/>
      </c>
    </row>
    <row r="3296" spans="1:13">
      <c r="A3296" s="1026" t="s">
        <v>647</v>
      </c>
      <c r="B3296" s="1026" t="s">
        <v>648</v>
      </c>
      <c r="C3296" s="1029"/>
      <c r="D3296" s="1028"/>
      <c r="E3296" s="1023" t="s">
        <v>7083</v>
      </c>
      <c r="F3296" s="1023"/>
      <c r="G3296" s="1023" t="s">
        <v>6697</v>
      </c>
      <c r="H3296" s="1023" t="s">
        <v>7981</v>
      </c>
      <c r="I3296" s="1029"/>
      <c r="J3296" s="1028"/>
      <c r="K3296" s="511" t="s">
        <v>264</v>
      </c>
      <c r="L3296" s="1028"/>
      <c r="M3296" s="528" t="str">
        <f t="shared" si="53"/>
        <v/>
      </c>
    </row>
    <row r="3297" spans="1:13">
      <c r="A3297" s="1026" t="s">
        <v>647</v>
      </c>
      <c r="B3297" s="1026" t="s">
        <v>648</v>
      </c>
      <c r="C3297" s="522"/>
      <c r="D3297" s="523"/>
      <c r="E3297" s="534" t="s">
        <v>7084</v>
      </c>
      <c r="F3297" s="534"/>
      <c r="G3297" s="1023" t="s">
        <v>6697</v>
      </c>
      <c r="H3297" s="534" t="s">
        <v>7981</v>
      </c>
      <c r="I3297" s="522"/>
      <c r="J3297" s="523"/>
      <c r="K3297" s="511" t="s">
        <v>264</v>
      </c>
      <c r="L3297" s="526"/>
      <c r="M3297" s="528" t="str">
        <f t="shared" si="53"/>
        <v/>
      </c>
    </row>
    <row r="3298" spans="1:13">
      <c r="A3298" s="1030" t="s">
        <v>637</v>
      </c>
      <c r="B3298" s="1031" t="s">
        <v>638</v>
      </c>
      <c r="C3298" s="527" t="s">
        <v>6703</v>
      </c>
      <c r="D3298" s="527"/>
      <c r="E3298" s="510" t="s">
        <v>6215</v>
      </c>
      <c r="F3298" s="510" t="s">
        <v>6703</v>
      </c>
      <c r="G3298" s="1023" t="s">
        <v>6697</v>
      </c>
      <c r="H3298" s="510" t="s">
        <v>7982</v>
      </c>
      <c r="I3298" s="527" t="s">
        <v>682</v>
      </c>
      <c r="J3298" s="857"/>
      <c r="K3298" s="511" t="s">
        <v>264</v>
      </c>
      <c r="L3298" s="528" t="s">
        <v>646</v>
      </c>
      <c r="M3298" s="528" t="str">
        <f t="shared" si="53"/>
        <v/>
      </c>
    </row>
    <row r="3299" spans="1:13">
      <c r="A3299" s="1026" t="s">
        <v>647</v>
      </c>
      <c r="B3299" s="1026" t="s">
        <v>648</v>
      </c>
      <c r="C3299" s="1029"/>
      <c r="D3299" s="1028"/>
      <c r="E3299" s="1023" t="s">
        <v>7086</v>
      </c>
      <c r="F3299" s="1023"/>
      <c r="G3299" s="1023" t="s">
        <v>6697</v>
      </c>
      <c r="H3299" s="1023" t="s">
        <v>7982</v>
      </c>
      <c r="I3299" s="1029"/>
      <c r="J3299" s="1028"/>
      <c r="K3299" s="511" t="s">
        <v>264</v>
      </c>
      <c r="L3299" s="1028"/>
      <c r="M3299" s="528" t="str">
        <f t="shared" si="53"/>
        <v/>
      </c>
    </row>
    <row r="3300" spans="1:13">
      <c r="A3300" s="1026" t="s">
        <v>647</v>
      </c>
      <c r="B3300" s="1026" t="s">
        <v>648</v>
      </c>
      <c r="C3300" s="1029"/>
      <c r="D3300" s="1028"/>
      <c r="E3300" s="1023" t="s">
        <v>7087</v>
      </c>
      <c r="F3300" s="1023"/>
      <c r="G3300" s="1023" t="s">
        <v>6697</v>
      </c>
      <c r="H3300" s="1023" t="s">
        <v>7982</v>
      </c>
      <c r="I3300" s="1029"/>
      <c r="J3300" s="1028"/>
      <c r="K3300" s="511" t="s">
        <v>264</v>
      </c>
      <c r="L3300" s="1028"/>
      <c r="M3300" s="528" t="str">
        <f t="shared" si="53"/>
        <v/>
      </c>
    </row>
    <row r="3301" spans="1:13">
      <c r="A3301" s="1026" t="s">
        <v>647</v>
      </c>
      <c r="B3301" s="1026" t="s">
        <v>648</v>
      </c>
      <c r="C3301" s="1029"/>
      <c r="D3301" s="1028"/>
      <c r="E3301" s="1023" t="s">
        <v>7088</v>
      </c>
      <c r="F3301" s="1023"/>
      <c r="G3301" s="1023" t="s">
        <v>6697</v>
      </c>
      <c r="H3301" s="1023" t="s">
        <v>7982</v>
      </c>
      <c r="I3301" s="1029"/>
      <c r="J3301" s="1028"/>
      <c r="K3301" s="511" t="s">
        <v>264</v>
      </c>
      <c r="L3301" s="1028"/>
      <c r="M3301" s="528" t="str">
        <f t="shared" si="53"/>
        <v/>
      </c>
    </row>
    <row r="3302" spans="1:13">
      <c r="A3302" s="1026" t="s">
        <v>647</v>
      </c>
      <c r="B3302" s="1026" t="s">
        <v>648</v>
      </c>
      <c r="C3302" s="1029"/>
      <c r="D3302" s="1028"/>
      <c r="E3302" s="1023" t="s">
        <v>7089</v>
      </c>
      <c r="F3302" s="1023"/>
      <c r="G3302" s="1023" t="s">
        <v>6697</v>
      </c>
      <c r="H3302" s="1023" t="s">
        <v>7982</v>
      </c>
      <c r="I3302" s="1029"/>
      <c r="J3302" s="1028"/>
      <c r="K3302" s="511" t="s">
        <v>264</v>
      </c>
      <c r="L3302" s="1028"/>
      <c r="M3302" s="528" t="str">
        <f t="shared" si="53"/>
        <v/>
      </c>
    </row>
    <row r="3303" spans="1:13">
      <c r="A3303" s="1026" t="s">
        <v>647</v>
      </c>
      <c r="B3303" s="1026" t="s">
        <v>648</v>
      </c>
      <c r="C3303" s="1029"/>
      <c r="D3303" s="1028"/>
      <c r="E3303" s="1023" t="s">
        <v>7090</v>
      </c>
      <c r="F3303" s="1023"/>
      <c r="G3303" s="1023" t="s">
        <v>6697</v>
      </c>
      <c r="H3303" s="1023" t="s">
        <v>7982</v>
      </c>
      <c r="I3303" s="1029"/>
      <c r="J3303" s="1028"/>
      <c r="K3303" s="511" t="s">
        <v>264</v>
      </c>
      <c r="L3303" s="1028"/>
      <c r="M3303" s="528" t="str">
        <f t="shared" si="53"/>
        <v/>
      </c>
    </row>
    <row r="3304" spans="1:13">
      <c r="A3304" s="1026" t="s">
        <v>647</v>
      </c>
      <c r="B3304" s="1026" t="s">
        <v>648</v>
      </c>
      <c r="C3304" s="1029"/>
      <c r="D3304" s="1028"/>
      <c r="E3304" s="1023" t="s">
        <v>7091</v>
      </c>
      <c r="F3304" s="1023"/>
      <c r="G3304" s="1023" t="s">
        <v>6697</v>
      </c>
      <c r="H3304" s="1023" t="s">
        <v>7982</v>
      </c>
      <c r="I3304" s="1029"/>
      <c r="J3304" s="1028"/>
      <c r="K3304" s="511" t="s">
        <v>264</v>
      </c>
      <c r="L3304" s="1028"/>
      <c r="M3304" s="528" t="str">
        <f t="shared" si="53"/>
        <v/>
      </c>
    </row>
    <row r="3305" spans="1:13">
      <c r="A3305" s="1026" t="s">
        <v>647</v>
      </c>
      <c r="B3305" s="1026" t="s">
        <v>648</v>
      </c>
      <c r="C3305" s="1029"/>
      <c r="D3305" s="1028"/>
      <c r="E3305" s="1023" t="s">
        <v>7092</v>
      </c>
      <c r="F3305" s="1023"/>
      <c r="G3305" s="1023" t="s">
        <v>6697</v>
      </c>
      <c r="H3305" s="1023" t="s">
        <v>7982</v>
      </c>
      <c r="I3305" s="1029"/>
      <c r="J3305" s="1028"/>
      <c r="K3305" s="511" t="s">
        <v>264</v>
      </c>
      <c r="L3305" s="1028"/>
      <c r="M3305" s="528" t="str">
        <f t="shared" si="53"/>
        <v/>
      </c>
    </row>
    <row r="3306" spans="1:13">
      <c r="A3306" s="1026" t="s">
        <v>647</v>
      </c>
      <c r="B3306" s="1026" t="s">
        <v>648</v>
      </c>
      <c r="C3306" s="1029"/>
      <c r="D3306" s="1028"/>
      <c r="E3306" s="1023" t="s">
        <v>7093</v>
      </c>
      <c r="F3306" s="1023"/>
      <c r="G3306" s="1023" t="s">
        <v>6697</v>
      </c>
      <c r="H3306" s="1023" t="s">
        <v>7982</v>
      </c>
      <c r="I3306" s="1029"/>
      <c r="J3306" s="1028"/>
      <c r="K3306" s="511" t="s">
        <v>264</v>
      </c>
      <c r="L3306" s="1028"/>
      <c r="M3306" s="528" t="str">
        <f t="shared" si="53"/>
        <v/>
      </c>
    </row>
    <row r="3307" spans="1:13">
      <c r="A3307" s="1026" t="s">
        <v>647</v>
      </c>
      <c r="B3307" s="1026" t="s">
        <v>648</v>
      </c>
      <c r="C3307" s="1029"/>
      <c r="D3307" s="1028"/>
      <c r="E3307" s="1023" t="s">
        <v>7094</v>
      </c>
      <c r="F3307" s="1023"/>
      <c r="G3307" s="1023" t="s">
        <v>6697</v>
      </c>
      <c r="H3307" s="1023" t="s">
        <v>7982</v>
      </c>
      <c r="I3307" s="1029"/>
      <c r="J3307" s="1028"/>
      <c r="K3307" s="511" t="s">
        <v>264</v>
      </c>
      <c r="L3307" s="1028"/>
      <c r="M3307" s="528" t="str">
        <f t="shared" si="53"/>
        <v/>
      </c>
    </row>
    <row r="3308" spans="1:13">
      <c r="A3308" s="1026" t="s">
        <v>647</v>
      </c>
      <c r="B3308" s="1026" t="s">
        <v>648</v>
      </c>
      <c r="C3308" s="1029"/>
      <c r="D3308" s="1028"/>
      <c r="E3308" s="1023" t="s">
        <v>7095</v>
      </c>
      <c r="F3308" s="1023"/>
      <c r="G3308" s="1023" t="s">
        <v>6697</v>
      </c>
      <c r="H3308" s="1023" t="s">
        <v>7982</v>
      </c>
      <c r="I3308" s="1029"/>
      <c r="J3308" s="1028"/>
      <c r="K3308" s="511" t="s">
        <v>264</v>
      </c>
      <c r="L3308" s="1028"/>
      <c r="M3308" s="528" t="str">
        <f t="shared" si="53"/>
        <v/>
      </c>
    </row>
    <row r="3309" spans="1:13">
      <c r="A3309" s="1026" t="s">
        <v>647</v>
      </c>
      <c r="B3309" s="1026" t="s">
        <v>648</v>
      </c>
      <c r="C3309" s="1029"/>
      <c r="D3309" s="1028"/>
      <c r="E3309" s="1023" t="s">
        <v>7096</v>
      </c>
      <c r="F3309" s="1023"/>
      <c r="G3309" s="1023" t="s">
        <v>6697</v>
      </c>
      <c r="H3309" s="1023" t="s">
        <v>7982</v>
      </c>
      <c r="I3309" s="1029"/>
      <c r="J3309" s="1028"/>
      <c r="K3309" s="511" t="s">
        <v>264</v>
      </c>
      <c r="L3309" s="1028"/>
      <c r="M3309" s="528" t="str">
        <f t="shared" si="53"/>
        <v/>
      </c>
    </row>
    <row r="3310" spans="1:13">
      <c r="A3310" s="1026" t="s">
        <v>647</v>
      </c>
      <c r="B3310" s="1026" t="s">
        <v>648</v>
      </c>
      <c r="C3310" s="522"/>
      <c r="D3310" s="523"/>
      <c r="E3310" s="534" t="s">
        <v>7097</v>
      </c>
      <c r="F3310" s="534"/>
      <c r="G3310" s="1023" t="s">
        <v>6697</v>
      </c>
      <c r="H3310" s="534" t="s">
        <v>7982</v>
      </c>
      <c r="I3310" s="522"/>
      <c r="J3310" s="523"/>
      <c r="K3310" s="511" t="s">
        <v>264</v>
      </c>
      <c r="L3310" s="526"/>
      <c r="M3310" s="528" t="str">
        <f t="shared" si="53"/>
        <v/>
      </c>
    </row>
    <row r="3311" spans="1:13">
      <c r="A3311" s="1030" t="s">
        <v>637</v>
      </c>
      <c r="B3311" s="1031" t="s">
        <v>638</v>
      </c>
      <c r="C3311" s="527" t="s">
        <v>393</v>
      </c>
      <c r="D3311" s="527"/>
      <c r="E3311" s="510" t="s">
        <v>6239</v>
      </c>
      <c r="F3311" s="510" t="s">
        <v>393</v>
      </c>
      <c r="G3311" s="1023" t="s">
        <v>6697</v>
      </c>
      <c r="H3311" s="510" t="s">
        <v>7983</v>
      </c>
      <c r="I3311" s="527" t="s">
        <v>6698</v>
      </c>
      <c r="J3311" s="857"/>
      <c r="K3311" s="511" t="s">
        <v>264</v>
      </c>
      <c r="L3311" s="528" t="s">
        <v>646</v>
      </c>
      <c r="M3311" s="528" t="str">
        <f t="shared" si="53"/>
        <v/>
      </c>
    </row>
    <row r="3312" spans="1:13">
      <c r="A3312" s="1026" t="s">
        <v>647</v>
      </c>
      <c r="B3312" s="1026" t="s">
        <v>648</v>
      </c>
      <c r="C3312" s="1029"/>
      <c r="D3312" s="1028"/>
      <c r="E3312" s="1023" t="s">
        <v>7099</v>
      </c>
      <c r="F3312" s="1023"/>
      <c r="G3312" s="1023" t="s">
        <v>6697</v>
      </c>
      <c r="H3312" s="1023" t="s">
        <v>7983</v>
      </c>
      <c r="I3312" s="1029"/>
      <c r="J3312" s="1028"/>
      <c r="K3312" s="511" t="s">
        <v>264</v>
      </c>
      <c r="L3312" s="1028"/>
      <c r="M3312" s="528" t="str">
        <f t="shared" si="53"/>
        <v/>
      </c>
    </row>
    <row r="3313" spans="1:13">
      <c r="A3313" s="1026" t="s">
        <v>647</v>
      </c>
      <c r="B3313" s="1026" t="s">
        <v>648</v>
      </c>
      <c r="C3313" s="1029"/>
      <c r="D3313" s="1028"/>
      <c r="E3313" s="1023" t="s">
        <v>7100</v>
      </c>
      <c r="F3313" s="1023"/>
      <c r="G3313" s="1023" t="s">
        <v>6697</v>
      </c>
      <c r="H3313" s="1023" t="s">
        <v>7983</v>
      </c>
      <c r="I3313" s="1029"/>
      <c r="J3313" s="1028"/>
      <c r="K3313" s="511" t="s">
        <v>264</v>
      </c>
      <c r="L3313" s="1028"/>
      <c r="M3313" s="528" t="str">
        <f t="shared" si="53"/>
        <v/>
      </c>
    </row>
    <row r="3314" spans="1:13">
      <c r="A3314" s="1026" t="s">
        <v>647</v>
      </c>
      <c r="B3314" s="1026" t="s">
        <v>648</v>
      </c>
      <c r="C3314" s="1029"/>
      <c r="D3314" s="1028"/>
      <c r="E3314" s="1023" t="s">
        <v>7101</v>
      </c>
      <c r="F3314" s="1023"/>
      <c r="G3314" s="1023" t="s">
        <v>6697</v>
      </c>
      <c r="H3314" s="1023" t="s">
        <v>7983</v>
      </c>
      <c r="I3314" s="1029"/>
      <c r="J3314" s="1028"/>
      <c r="K3314" s="511" t="s">
        <v>264</v>
      </c>
      <c r="L3314" s="1028"/>
      <c r="M3314" s="528" t="str">
        <f t="shared" si="53"/>
        <v/>
      </c>
    </row>
    <row r="3315" spans="1:13">
      <c r="A3315" s="1026" t="s">
        <v>647</v>
      </c>
      <c r="B3315" s="1026" t="s">
        <v>648</v>
      </c>
      <c r="C3315" s="1029"/>
      <c r="D3315" s="1028"/>
      <c r="E3315" s="1023" t="s">
        <v>7102</v>
      </c>
      <c r="F3315" s="1023"/>
      <c r="G3315" s="1023" t="s">
        <v>6697</v>
      </c>
      <c r="H3315" s="1023" t="s">
        <v>7983</v>
      </c>
      <c r="I3315" s="1029"/>
      <c r="J3315" s="1028"/>
      <c r="K3315" s="511" t="s">
        <v>264</v>
      </c>
      <c r="L3315" s="1028"/>
      <c r="M3315" s="528" t="str">
        <f t="shared" si="53"/>
        <v/>
      </c>
    </row>
    <row r="3316" spans="1:13">
      <c r="A3316" s="1026" t="s">
        <v>647</v>
      </c>
      <c r="B3316" s="1026" t="s">
        <v>648</v>
      </c>
      <c r="C3316" s="1029"/>
      <c r="D3316" s="1028"/>
      <c r="E3316" s="1023" t="s">
        <v>7103</v>
      </c>
      <c r="F3316" s="1023"/>
      <c r="G3316" s="1023" t="s">
        <v>6697</v>
      </c>
      <c r="H3316" s="1023" t="s">
        <v>7983</v>
      </c>
      <c r="I3316" s="1029"/>
      <c r="J3316" s="1028"/>
      <c r="K3316" s="511" t="s">
        <v>264</v>
      </c>
      <c r="L3316" s="1028"/>
      <c r="M3316" s="528" t="str">
        <f t="shared" si="53"/>
        <v/>
      </c>
    </row>
    <row r="3317" spans="1:13">
      <c r="A3317" s="1026" t="s">
        <v>647</v>
      </c>
      <c r="B3317" s="1026" t="s">
        <v>648</v>
      </c>
      <c r="C3317" s="1029"/>
      <c r="D3317" s="1028"/>
      <c r="E3317" s="1023" t="s">
        <v>7104</v>
      </c>
      <c r="F3317" s="1023"/>
      <c r="G3317" s="1023" t="s">
        <v>6697</v>
      </c>
      <c r="H3317" s="1023" t="s">
        <v>7983</v>
      </c>
      <c r="I3317" s="1029"/>
      <c r="J3317" s="1028"/>
      <c r="K3317" s="511" t="s">
        <v>264</v>
      </c>
      <c r="L3317" s="1028"/>
      <c r="M3317" s="528" t="str">
        <f t="shared" si="53"/>
        <v/>
      </c>
    </row>
    <row r="3318" spans="1:13">
      <c r="A3318" s="1026" t="s">
        <v>647</v>
      </c>
      <c r="B3318" s="1026" t="s">
        <v>648</v>
      </c>
      <c r="C3318" s="1029"/>
      <c r="D3318" s="1028"/>
      <c r="E3318" s="1023" t="s">
        <v>7105</v>
      </c>
      <c r="F3318" s="1023"/>
      <c r="G3318" s="1023" t="s">
        <v>6697</v>
      </c>
      <c r="H3318" s="1023" t="s">
        <v>7983</v>
      </c>
      <c r="I3318" s="1029"/>
      <c r="J3318" s="1028"/>
      <c r="K3318" s="511" t="s">
        <v>264</v>
      </c>
      <c r="L3318" s="1028"/>
      <c r="M3318" s="528" t="str">
        <f t="shared" si="53"/>
        <v/>
      </c>
    </row>
    <row r="3319" spans="1:13">
      <c r="A3319" s="1026" t="s">
        <v>647</v>
      </c>
      <c r="B3319" s="1026" t="s">
        <v>648</v>
      </c>
      <c r="C3319" s="1029"/>
      <c r="D3319" s="1028"/>
      <c r="E3319" s="1023" t="s">
        <v>7106</v>
      </c>
      <c r="F3319" s="1023"/>
      <c r="G3319" s="1023" t="s">
        <v>6697</v>
      </c>
      <c r="H3319" s="1023" t="s">
        <v>7983</v>
      </c>
      <c r="I3319" s="1029"/>
      <c r="J3319" s="1028"/>
      <c r="K3319" s="511" t="s">
        <v>264</v>
      </c>
      <c r="L3319" s="1028"/>
      <c r="M3319" s="528" t="str">
        <f t="shared" si="53"/>
        <v/>
      </c>
    </row>
    <row r="3320" spans="1:13">
      <c r="A3320" s="1026" t="s">
        <v>647</v>
      </c>
      <c r="B3320" s="1026" t="s">
        <v>648</v>
      </c>
      <c r="C3320" s="1029"/>
      <c r="D3320" s="1028"/>
      <c r="E3320" s="1023" t="s">
        <v>7107</v>
      </c>
      <c r="F3320" s="1023"/>
      <c r="G3320" s="1023" t="s">
        <v>6697</v>
      </c>
      <c r="H3320" s="1023" t="s">
        <v>7983</v>
      </c>
      <c r="I3320" s="1029"/>
      <c r="J3320" s="1028"/>
      <c r="K3320" s="511" t="s">
        <v>264</v>
      </c>
      <c r="L3320" s="1028"/>
      <c r="M3320" s="528" t="str">
        <f t="shared" si="53"/>
        <v/>
      </c>
    </row>
    <row r="3321" spans="1:13">
      <c r="A3321" s="1026" t="s">
        <v>647</v>
      </c>
      <c r="B3321" s="1026" t="s">
        <v>648</v>
      </c>
      <c r="C3321" s="1029"/>
      <c r="D3321" s="1028"/>
      <c r="E3321" s="1023" t="s">
        <v>7108</v>
      </c>
      <c r="F3321" s="1023"/>
      <c r="G3321" s="1023" t="s">
        <v>6697</v>
      </c>
      <c r="H3321" s="1023" t="s">
        <v>7983</v>
      </c>
      <c r="I3321" s="1029"/>
      <c r="J3321" s="1028"/>
      <c r="K3321" s="511" t="s">
        <v>264</v>
      </c>
      <c r="L3321" s="1028"/>
      <c r="M3321" s="528" t="str">
        <f t="shared" si="53"/>
        <v/>
      </c>
    </row>
    <row r="3322" spans="1:13">
      <c r="A3322" s="1026" t="s">
        <v>647</v>
      </c>
      <c r="B3322" s="1026" t="s">
        <v>648</v>
      </c>
      <c r="C3322" s="1029"/>
      <c r="D3322" s="1028"/>
      <c r="E3322" s="1023" t="s">
        <v>7109</v>
      </c>
      <c r="F3322" s="1023"/>
      <c r="G3322" s="1023" t="s">
        <v>6697</v>
      </c>
      <c r="H3322" s="1023" t="s">
        <v>7983</v>
      </c>
      <c r="I3322" s="1029"/>
      <c r="J3322" s="1028"/>
      <c r="K3322" s="511" t="s">
        <v>264</v>
      </c>
      <c r="L3322" s="1028"/>
      <c r="M3322" s="528" t="str">
        <f t="shared" si="53"/>
        <v/>
      </c>
    </row>
    <row r="3323" spans="1:13">
      <c r="A3323" s="1026" t="s">
        <v>647</v>
      </c>
      <c r="B3323" s="1026" t="s">
        <v>648</v>
      </c>
      <c r="C3323" s="522"/>
      <c r="D3323" s="523"/>
      <c r="E3323" s="534" t="s">
        <v>7110</v>
      </c>
      <c r="F3323" s="534"/>
      <c r="G3323" s="1023" t="s">
        <v>6697</v>
      </c>
      <c r="H3323" s="534" t="s">
        <v>7983</v>
      </c>
      <c r="I3323" s="522"/>
      <c r="J3323" s="523"/>
      <c r="K3323" s="511" t="s">
        <v>264</v>
      </c>
      <c r="L3323" s="526"/>
      <c r="M3323" s="528" t="str">
        <f t="shared" si="53"/>
        <v/>
      </c>
    </row>
    <row r="3324" spans="1:13">
      <c r="A3324" s="1030" t="s">
        <v>637</v>
      </c>
      <c r="B3324" s="1031" t="s">
        <v>638</v>
      </c>
      <c r="C3324" s="527" t="s">
        <v>394</v>
      </c>
      <c r="D3324" s="527"/>
      <c r="E3324" s="510" t="s">
        <v>6243</v>
      </c>
      <c r="F3324" s="510" t="s">
        <v>394</v>
      </c>
      <c r="G3324" s="1023" t="s">
        <v>6697</v>
      </c>
      <c r="H3324" s="510" t="s">
        <v>7984</v>
      </c>
      <c r="I3324" s="527" t="s">
        <v>6698</v>
      </c>
      <c r="J3324" s="857"/>
      <c r="K3324" s="511" t="s">
        <v>264</v>
      </c>
      <c r="L3324" s="528" t="s">
        <v>646</v>
      </c>
      <c r="M3324" s="528" t="str">
        <f t="shared" si="53"/>
        <v/>
      </c>
    </row>
    <row r="3325" spans="1:13">
      <c r="A3325" s="1026" t="s">
        <v>647</v>
      </c>
      <c r="B3325" s="1026" t="s">
        <v>648</v>
      </c>
      <c r="C3325" s="1029"/>
      <c r="D3325" s="1028"/>
      <c r="E3325" s="1023" t="s">
        <v>7112</v>
      </c>
      <c r="F3325" s="1023"/>
      <c r="G3325" s="1023" t="s">
        <v>6697</v>
      </c>
      <c r="H3325" s="1023" t="s">
        <v>7984</v>
      </c>
      <c r="I3325" s="1029"/>
      <c r="J3325" s="1028"/>
      <c r="K3325" s="511" t="s">
        <v>264</v>
      </c>
      <c r="L3325" s="1028"/>
      <c r="M3325" s="528" t="str">
        <f t="shared" si="53"/>
        <v/>
      </c>
    </row>
    <row r="3326" spans="1:13">
      <c r="A3326" s="1026" t="s">
        <v>647</v>
      </c>
      <c r="B3326" s="1026" t="s">
        <v>648</v>
      </c>
      <c r="C3326" s="1029"/>
      <c r="D3326" s="1028"/>
      <c r="E3326" s="1023" t="s">
        <v>7113</v>
      </c>
      <c r="F3326" s="1023"/>
      <c r="G3326" s="1023" t="s">
        <v>6697</v>
      </c>
      <c r="H3326" s="1023" t="s">
        <v>7984</v>
      </c>
      <c r="I3326" s="1029"/>
      <c r="J3326" s="1028"/>
      <c r="K3326" s="511" t="s">
        <v>264</v>
      </c>
      <c r="L3326" s="1028"/>
      <c r="M3326" s="528" t="str">
        <f t="shared" si="53"/>
        <v/>
      </c>
    </row>
    <row r="3327" spans="1:13">
      <c r="A3327" s="1026" t="s">
        <v>647</v>
      </c>
      <c r="B3327" s="1026" t="s">
        <v>648</v>
      </c>
      <c r="C3327" s="1029"/>
      <c r="D3327" s="1028"/>
      <c r="E3327" s="1023" t="s">
        <v>7114</v>
      </c>
      <c r="F3327" s="1023"/>
      <c r="G3327" s="1023" t="s">
        <v>6697</v>
      </c>
      <c r="H3327" s="1023" t="s">
        <v>7984</v>
      </c>
      <c r="I3327" s="1029"/>
      <c r="J3327" s="1028"/>
      <c r="K3327" s="511" t="s">
        <v>264</v>
      </c>
      <c r="L3327" s="1028"/>
      <c r="M3327" s="528" t="str">
        <f t="shared" si="53"/>
        <v/>
      </c>
    </row>
    <row r="3328" spans="1:13">
      <c r="A3328" s="1026" t="s">
        <v>647</v>
      </c>
      <c r="B3328" s="1026" t="s">
        <v>648</v>
      </c>
      <c r="C3328" s="1029"/>
      <c r="D3328" s="1028"/>
      <c r="E3328" s="1023" t="s">
        <v>7115</v>
      </c>
      <c r="F3328" s="1023"/>
      <c r="G3328" s="1023" t="s">
        <v>6697</v>
      </c>
      <c r="H3328" s="1023" t="s">
        <v>7984</v>
      </c>
      <c r="I3328" s="1029"/>
      <c r="J3328" s="1028"/>
      <c r="K3328" s="511" t="s">
        <v>264</v>
      </c>
      <c r="L3328" s="1028"/>
      <c r="M3328" s="528" t="str">
        <f t="shared" si="53"/>
        <v/>
      </c>
    </row>
    <row r="3329" spans="1:13">
      <c r="A3329" s="1026" t="s">
        <v>647</v>
      </c>
      <c r="B3329" s="1026" t="s">
        <v>648</v>
      </c>
      <c r="C3329" s="1029"/>
      <c r="D3329" s="1028"/>
      <c r="E3329" s="1023" t="s">
        <v>7116</v>
      </c>
      <c r="F3329" s="1023"/>
      <c r="G3329" s="1023" t="s">
        <v>6697</v>
      </c>
      <c r="H3329" s="1023" t="s">
        <v>7984</v>
      </c>
      <c r="I3329" s="1029"/>
      <c r="J3329" s="1028"/>
      <c r="K3329" s="511" t="s">
        <v>264</v>
      </c>
      <c r="L3329" s="1028"/>
      <c r="M3329" s="528" t="str">
        <f t="shared" si="53"/>
        <v/>
      </c>
    </row>
    <row r="3330" spans="1:13">
      <c r="A3330" s="1026" t="s">
        <v>647</v>
      </c>
      <c r="B3330" s="1026" t="s">
        <v>648</v>
      </c>
      <c r="C3330" s="1029"/>
      <c r="D3330" s="1028"/>
      <c r="E3330" s="1023" t="s">
        <v>7117</v>
      </c>
      <c r="F3330" s="1023"/>
      <c r="G3330" s="1023" t="s">
        <v>6697</v>
      </c>
      <c r="H3330" s="1023" t="s">
        <v>7984</v>
      </c>
      <c r="I3330" s="1029"/>
      <c r="J3330" s="1028"/>
      <c r="K3330" s="511" t="s">
        <v>264</v>
      </c>
      <c r="L3330" s="1028"/>
      <c r="M3330" s="528" t="str">
        <f t="shared" si="53"/>
        <v/>
      </c>
    </row>
    <row r="3331" spans="1:13">
      <c r="A3331" s="1026" t="s">
        <v>647</v>
      </c>
      <c r="B3331" s="1026" t="s">
        <v>648</v>
      </c>
      <c r="C3331" s="1029"/>
      <c r="D3331" s="1028"/>
      <c r="E3331" s="1023" t="s">
        <v>7118</v>
      </c>
      <c r="F3331" s="1023"/>
      <c r="G3331" s="1023" t="s">
        <v>6697</v>
      </c>
      <c r="H3331" s="1023" t="s">
        <v>7984</v>
      </c>
      <c r="I3331" s="1029"/>
      <c r="J3331" s="1028"/>
      <c r="K3331" s="511" t="s">
        <v>264</v>
      </c>
      <c r="L3331" s="1028"/>
      <c r="M3331" s="528" t="str">
        <f t="shared" si="53"/>
        <v/>
      </c>
    </row>
    <row r="3332" spans="1:13">
      <c r="A3332" s="1026" t="s">
        <v>647</v>
      </c>
      <c r="B3332" s="1026" t="s">
        <v>648</v>
      </c>
      <c r="C3332" s="1029"/>
      <c r="D3332" s="1028"/>
      <c r="E3332" s="1023" t="s">
        <v>7119</v>
      </c>
      <c r="F3332" s="1023"/>
      <c r="G3332" s="1023" t="s">
        <v>6697</v>
      </c>
      <c r="H3332" s="1023" t="s">
        <v>7984</v>
      </c>
      <c r="I3332" s="1029"/>
      <c r="J3332" s="1028"/>
      <c r="K3332" s="511" t="s">
        <v>264</v>
      </c>
      <c r="L3332" s="1028"/>
      <c r="M3332" s="528" t="str">
        <f t="shared" si="53"/>
        <v/>
      </c>
    </row>
    <row r="3333" spans="1:13">
      <c r="A3333" s="1026" t="s">
        <v>647</v>
      </c>
      <c r="B3333" s="1026" t="s">
        <v>648</v>
      </c>
      <c r="C3333" s="1029"/>
      <c r="D3333" s="1028"/>
      <c r="E3333" s="1023" t="s">
        <v>7120</v>
      </c>
      <c r="F3333" s="1023"/>
      <c r="G3333" s="1023" t="s">
        <v>6697</v>
      </c>
      <c r="H3333" s="1023" t="s">
        <v>7984</v>
      </c>
      <c r="I3333" s="1029"/>
      <c r="J3333" s="1028"/>
      <c r="K3333" s="511" t="s">
        <v>264</v>
      </c>
      <c r="L3333" s="1028"/>
      <c r="M3333" s="528" t="str">
        <f t="shared" si="53"/>
        <v/>
      </c>
    </row>
    <row r="3334" spans="1:13">
      <c r="A3334" s="1026" t="s">
        <v>647</v>
      </c>
      <c r="B3334" s="1026" t="s">
        <v>648</v>
      </c>
      <c r="C3334" s="1029"/>
      <c r="D3334" s="1028"/>
      <c r="E3334" s="1023" t="s">
        <v>7121</v>
      </c>
      <c r="F3334" s="1023"/>
      <c r="G3334" s="1023" t="s">
        <v>6697</v>
      </c>
      <c r="H3334" s="1023" t="s">
        <v>7984</v>
      </c>
      <c r="I3334" s="1029"/>
      <c r="J3334" s="1028"/>
      <c r="K3334" s="511" t="s">
        <v>264</v>
      </c>
      <c r="L3334" s="1028"/>
      <c r="M3334" s="528" t="str">
        <f t="shared" si="53"/>
        <v/>
      </c>
    </row>
    <row r="3335" spans="1:13">
      <c r="A3335" s="1026" t="s">
        <v>647</v>
      </c>
      <c r="B3335" s="1026" t="s">
        <v>648</v>
      </c>
      <c r="C3335" s="1029"/>
      <c r="D3335" s="1028"/>
      <c r="E3335" s="1023" t="s">
        <v>7122</v>
      </c>
      <c r="F3335" s="1023"/>
      <c r="G3335" s="1023" t="s">
        <v>6697</v>
      </c>
      <c r="H3335" s="1023" t="s">
        <v>7984</v>
      </c>
      <c r="I3335" s="1029"/>
      <c r="J3335" s="1028"/>
      <c r="K3335" s="511" t="s">
        <v>264</v>
      </c>
      <c r="L3335" s="1028"/>
      <c r="M3335" s="528" t="str">
        <f t="shared" si="53"/>
        <v/>
      </c>
    </row>
    <row r="3336" spans="1:13">
      <c r="A3336" s="1026" t="s">
        <v>647</v>
      </c>
      <c r="B3336" s="1026" t="s">
        <v>648</v>
      </c>
      <c r="C3336" s="522"/>
      <c r="D3336" s="523"/>
      <c r="E3336" s="534" t="s">
        <v>7123</v>
      </c>
      <c r="F3336" s="534"/>
      <c r="G3336" s="1023" t="s">
        <v>6697</v>
      </c>
      <c r="H3336" s="534" t="s">
        <v>7984</v>
      </c>
      <c r="I3336" s="522"/>
      <c r="J3336" s="523"/>
      <c r="K3336" s="511" t="s">
        <v>264</v>
      </c>
      <c r="L3336" s="526"/>
      <c r="M3336" s="528" t="str">
        <f t="shared" si="53"/>
        <v/>
      </c>
    </row>
    <row r="3337" spans="1:13">
      <c r="A3337" s="1030" t="s">
        <v>637</v>
      </c>
      <c r="B3337" s="1031" t="s">
        <v>638</v>
      </c>
      <c r="C3337" s="527" t="s">
        <v>572</v>
      </c>
      <c r="D3337" s="527"/>
      <c r="E3337" s="510" t="s">
        <v>6223</v>
      </c>
      <c r="F3337" s="510" t="s">
        <v>572</v>
      </c>
      <c r="G3337" s="1023" t="s">
        <v>6697</v>
      </c>
      <c r="H3337" s="510" t="s">
        <v>7985</v>
      </c>
      <c r="I3337" s="527" t="s">
        <v>6698</v>
      </c>
      <c r="J3337" s="857"/>
      <c r="K3337" s="511" t="s">
        <v>264</v>
      </c>
      <c r="L3337" s="528" t="s">
        <v>646</v>
      </c>
      <c r="M3337" s="528" t="str">
        <f t="shared" si="53"/>
        <v/>
      </c>
    </row>
    <row r="3338" spans="1:13">
      <c r="A3338" s="1026" t="s">
        <v>647</v>
      </c>
      <c r="B3338" s="1026" t="s">
        <v>648</v>
      </c>
      <c r="C3338" s="1029"/>
      <c r="D3338" s="1028"/>
      <c r="E3338" s="1023" t="s">
        <v>7125</v>
      </c>
      <c r="F3338" s="1023"/>
      <c r="G3338" s="1023" t="s">
        <v>6697</v>
      </c>
      <c r="H3338" s="1023" t="s">
        <v>7985</v>
      </c>
      <c r="I3338" s="1029"/>
      <c r="J3338" s="1028"/>
      <c r="K3338" s="511" t="s">
        <v>264</v>
      </c>
      <c r="L3338" s="1028"/>
      <c r="M3338" s="528" t="str">
        <f t="shared" si="53"/>
        <v/>
      </c>
    </row>
    <row r="3339" spans="1:13">
      <c r="A3339" s="1026" t="s">
        <v>647</v>
      </c>
      <c r="B3339" s="1026" t="s">
        <v>648</v>
      </c>
      <c r="C3339" s="1029"/>
      <c r="D3339" s="1028"/>
      <c r="E3339" s="1023" t="s">
        <v>7126</v>
      </c>
      <c r="F3339" s="1023"/>
      <c r="G3339" s="1023" t="s">
        <v>6697</v>
      </c>
      <c r="H3339" s="1023" t="s">
        <v>7985</v>
      </c>
      <c r="I3339" s="1029"/>
      <c r="J3339" s="1028"/>
      <c r="K3339" s="511" t="s">
        <v>264</v>
      </c>
      <c r="L3339" s="1028"/>
      <c r="M3339" s="528" t="str">
        <f t="shared" si="53"/>
        <v/>
      </c>
    </row>
    <row r="3340" spans="1:13">
      <c r="A3340" s="1026" t="s">
        <v>647</v>
      </c>
      <c r="B3340" s="1026" t="s">
        <v>648</v>
      </c>
      <c r="C3340" s="1029"/>
      <c r="D3340" s="1028"/>
      <c r="E3340" s="1023" t="s">
        <v>7127</v>
      </c>
      <c r="F3340" s="1023"/>
      <c r="G3340" s="1023" t="s">
        <v>6697</v>
      </c>
      <c r="H3340" s="1023" t="s">
        <v>7985</v>
      </c>
      <c r="I3340" s="1029"/>
      <c r="J3340" s="1028"/>
      <c r="K3340" s="511" t="s">
        <v>264</v>
      </c>
      <c r="L3340" s="1028"/>
      <c r="M3340" s="528" t="str">
        <f t="shared" si="53"/>
        <v/>
      </c>
    </row>
    <row r="3341" spans="1:13">
      <c r="A3341" s="1026" t="s">
        <v>647</v>
      </c>
      <c r="B3341" s="1026" t="s">
        <v>648</v>
      </c>
      <c r="C3341" s="1029"/>
      <c r="D3341" s="1028"/>
      <c r="E3341" s="1023" t="s">
        <v>7128</v>
      </c>
      <c r="F3341" s="1023"/>
      <c r="G3341" s="1023" t="s">
        <v>6697</v>
      </c>
      <c r="H3341" s="1023" t="s">
        <v>7985</v>
      </c>
      <c r="I3341" s="1029"/>
      <c r="J3341" s="1028"/>
      <c r="K3341" s="511" t="s">
        <v>264</v>
      </c>
      <c r="L3341" s="1028"/>
      <c r="M3341" s="528" t="str">
        <f t="shared" si="53"/>
        <v/>
      </c>
    </row>
    <row r="3342" spans="1:13">
      <c r="A3342" s="1026" t="s">
        <v>647</v>
      </c>
      <c r="B3342" s="1026" t="s">
        <v>648</v>
      </c>
      <c r="C3342" s="1029"/>
      <c r="D3342" s="1028"/>
      <c r="E3342" s="1023" t="s">
        <v>7129</v>
      </c>
      <c r="F3342" s="1023"/>
      <c r="G3342" s="1023" t="s">
        <v>6697</v>
      </c>
      <c r="H3342" s="1023" t="s">
        <v>7985</v>
      </c>
      <c r="I3342" s="1029"/>
      <c r="J3342" s="1028"/>
      <c r="K3342" s="511" t="s">
        <v>264</v>
      </c>
      <c r="L3342" s="1028"/>
      <c r="M3342" s="528" t="str">
        <f t="shared" si="53"/>
        <v/>
      </c>
    </row>
    <row r="3343" spans="1:13">
      <c r="A3343" s="1026" t="s">
        <v>647</v>
      </c>
      <c r="B3343" s="1026" t="s">
        <v>648</v>
      </c>
      <c r="C3343" s="1029"/>
      <c r="D3343" s="1028"/>
      <c r="E3343" s="1023" t="s">
        <v>7130</v>
      </c>
      <c r="F3343" s="1023"/>
      <c r="G3343" s="1023" t="s">
        <v>6697</v>
      </c>
      <c r="H3343" s="1023" t="s">
        <v>7985</v>
      </c>
      <c r="I3343" s="1029"/>
      <c r="J3343" s="1028"/>
      <c r="K3343" s="511" t="s">
        <v>264</v>
      </c>
      <c r="L3343" s="1028"/>
      <c r="M3343" s="528" t="str">
        <f t="shared" si="53"/>
        <v/>
      </c>
    </row>
    <row r="3344" spans="1:13">
      <c r="A3344" s="1026" t="s">
        <v>647</v>
      </c>
      <c r="B3344" s="1026" t="s">
        <v>648</v>
      </c>
      <c r="C3344" s="1029"/>
      <c r="D3344" s="1028"/>
      <c r="E3344" s="1023" t="s">
        <v>7131</v>
      </c>
      <c r="F3344" s="1023"/>
      <c r="G3344" s="1023" t="s">
        <v>6697</v>
      </c>
      <c r="H3344" s="1023" t="s">
        <v>7985</v>
      </c>
      <c r="I3344" s="1029"/>
      <c r="J3344" s="1028"/>
      <c r="K3344" s="511" t="s">
        <v>264</v>
      </c>
      <c r="L3344" s="1028"/>
      <c r="M3344" s="528" t="str">
        <f t="shared" si="53"/>
        <v/>
      </c>
    </row>
    <row r="3345" spans="1:13">
      <c r="A3345" s="1026" t="s">
        <v>647</v>
      </c>
      <c r="B3345" s="1026" t="s">
        <v>648</v>
      </c>
      <c r="C3345" s="1029"/>
      <c r="D3345" s="1028"/>
      <c r="E3345" s="1023" t="s">
        <v>7132</v>
      </c>
      <c r="F3345" s="1023"/>
      <c r="G3345" s="1023" t="s">
        <v>6697</v>
      </c>
      <c r="H3345" s="1023" t="s">
        <v>7985</v>
      </c>
      <c r="I3345" s="1029"/>
      <c r="J3345" s="1028"/>
      <c r="K3345" s="511" t="s">
        <v>264</v>
      </c>
      <c r="L3345" s="1028"/>
      <c r="M3345" s="528" t="str">
        <f t="shared" si="53"/>
        <v/>
      </c>
    </row>
    <row r="3346" spans="1:13">
      <c r="A3346" s="1026" t="s">
        <v>647</v>
      </c>
      <c r="B3346" s="1026" t="s">
        <v>648</v>
      </c>
      <c r="C3346" s="1029"/>
      <c r="D3346" s="1028"/>
      <c r="E3346" s="1023" t="s">
        <v>7133</v>
      </c>
      <c r="F3346" s="1023"/>
      <c r="G3346" s="1023" t="s">
        <v>6697</v>
      </c>
      <c r="H3346" s="1023" t="s">
        <v>7985</v>
      </c>
      <c r="I3346" s="1029"/>
      <c r="J3346" s="1028"/>
      <c r="K3346" s="511" t="s">
        <v>264</v>
      </c>
      <c r="L3346" s="1028"/>
      <c r="M3346" s="528" t="str">
        <f t="shared" si="53"/>
        <v/>
      </c>
    </row>
    <row r="3347" spans="1:13">
      <c r="A3347" s="1026" t="s">
        <v>647</v>
      </c>
      <c r="B3347" s="1026" t="s">
        <v>648</v>
      </c>
      <c r="C3347" s="1029"/>
      <c r="D3347" s="1028"/>
      <c r="E3347" s="1023" t="s">
        <v>7134</v>
      </c>
      <c r="F3347" s="1023"/>
      <c r="G3347" s="1023" t="s">
        <v>6697</v>
      </c>
      <c r="H3347" s="1023" t="s">
        <v>7985</v>
      </c>
      <c r="I3347" s="1029"/>
      <c r="J3347" s="1028"/>
      <c r="K3347" s="511" t="s">
        <v>264</v>
      </c>
      <c r="L3347" s="1028"/>
      <c r="M3347" s="528" t="str">
        <f t="shared" si="53"/>
        <v/>
      </c>
    </row>
    <row r="3348" spans="1:13">
      <c r="A3348" s="1026" t="s">
        <v>647</v>
      </c>
      <c r="B3348" s="1026" t="s">
        <v>648</v>
      </c>
      <c r="C3348" s="1029"/>
      <c r="D3348" s="1028"/>
      <c r="E3348" s="1023" t="s">
        <v>7135</v>
      </c>
      <c r="F3348" s="1023"/>
      <c r="G3348" s="1023" t="s">
        <v>6697</v>
      </c>
      <c r="H3348" s="1023" t="s">
        <v>7985</v>
      </c>
      <c r="I3348" s="1029"/>
      <c r="J3348" s="1028"/>
      <c r="K3348" s="511" t="s">
        <v>264</v>
      </c>
      <c r="L3348" s="1028"/>
      <c r="M3348" s="528" t="str">
        <f t="shared" si="53"/>
        <v/>
      </c>
    </row>
    <row r="3349" spans="1:13">
      <c r="A3349" s="1026" t="s">
        <v>647</v>
      </c>
      <c r="B3349" s="1026" t="s">
        <v>648</v>
      </c>
      <c r="C3349" s="522"/>
      <c r="D3349" s="523"/>
      <c r="E3349" s="534" t="s">
        <v>7136</v>
      </c>
      <c r="F3349" s="534"/>
      <c r="G3349" s="1023" t="s">
        <v>6697</v>
      </c>
      <c r="H3349" s="534" t="s">
        <v>7985</v>
      </c>
      <c r="I3349" s="522"/>
      <c r="J3349" s="523"/>
      <c r="K3349" s="511" t="s">
        <v>264</v>
      </c>
      <c r="L3349" s="526"/>
      <c r="M3349" s="528" t="str">
        <f t="shared" si="53"/>
        <v/>
      </c>
    </row>
    <row r="3350" spans="1:13">
      <c r="A3350" s="1030" t="s">
        <v>637</v>
      </c>
      <c r="B3350" s="1031" t="s">
        <v>638</v>
      </c>
      <c r="C3350" s="527" t="s">
        <v>147</v>
      </c>
      <c r="D3350" s="527"/>
      <c r="E3350" s="510" t="s">
        <v>6197</v>
      </c>
      <c r="F3350" s="510" t="s">
        <v>147</v>
      </c>
      <c r="G3350" s="1023" t="s">
        <v>6697</v>
      </c>
      <c r="H3350" s="510" t="s">
        <v>7986</v>
      </c>
      <c r="I3350" s="527" t="s">
        <v>9871</v>
      </c>
      <c r="J3350" s="857"/>
      <c r="K3350" s="511" t="s">
        <v>264</v>
      </c>
      <c r="L3350" s="528" t="s">
        <v>646</v>
      </c>
      <c r="M3350" s="528" t="str">
        <f t="shared" si="53"/>
        <v/>
      </c>
    </row>
    <row r="3351" spans="1:13">
      <c r="A3351" s="1026" t="s">
        <v>647</v>
      </c>
      <c r="B3351" s="1026" t="s">
        <v>648</v>
      </c>
      <c r="C3351" s="1029"/>
      <c r="D3351" s="1028"/>
      <c r="E3351" s="1023" t="s">
        <v>7138</v>
      </c>
      <c r="F3351" s="1023"/>
      <c r="G3351" s="1023" t="s">
        <v>6697</v>
      </c>
      <c r="H3351" s="1023" t="s">
        <v>7986</v>
      </c>
      <c r="I3351" s="1029"/>
      <c r="J3351" s="1028"/>
      <c r="K3351" s="511" t="s">
        <v>264</v>
      </c>
      <c r="L3351" s="1028"/>
      <c r="M3351" s="528" t="str">
        <f t="shared" si="53"/>
        <v/>
      </c>
    </row>
    <row r="3352" spans="1:13">
      <c r="A3352" s="1026" t="s">
        <v>647</v>
      </c>
      <c r="B3352" s="1026" t="s">
        <v>648</v>
      </c>
      <c r="C3352" s="1029"/>
      <c r="D3352" s="1028"/>
      <c r="E3352" s="1023" t="s">
        <v>7139</v>
      </c>
      <c r="F3352" s="1023"/>
      <c r="G3352" s="1023" t="s">
        <v>6697</v>
      </c>
      <c r="H3352" s="1023" t="s">
        <v>7986</v>
      </c>
      <c r="I3352" s="1029"/>
      <c r="J3352" s="1028"/>
      <c r="K3352" s="511" t="s">
        <v>264</v>
      </c>
      <c r="L3352" s="1028"/>
      <c r="M3352" s="528" t="str">
        <f t="shared" ref="M3352:M3415" si="54">IF(RIGHT(TEXT(E3352,""),4)="ACT1","Remove","")</f>
        <v/>
      </c>
    </row>
    <row r="3353" spans="1:13">
      <c r="A3353" s="1026" t="s">
        <v>647</v>
      </c>
      <c r="B3353" s="1026" t="s">
        <v>648</v>
      </c>
      <c r="C3353" s="1029"/>
      <c r="D3353" s="1028"/>
      <c r="E3353" s="1023" t="s">
        <v>7140</v>
      </c>
      <c r="F3353" s="1023"/>
      <c r="G3353" s="1023" t="s">
        <v>6697</v>
      </c>
      <c r="H3353" s="1023" t="s">
        <v>7986</v>
      </c>
      <c r="I3353" s="1029"/>
      <c r="J3353" s="1028"/>
      <c r="K3353" s="511" t="s">
        <v>264</v>
      </c>
      <c r="L3353" s="1028"/>
      <c r="M3353" s="528" t="str">
        <f t="shared" si="54"/>
        <v/>
      </c>
    </row>
    <row r="3354" spans="1:13">
      <c r="A3354" s="1026" t="s">
        <v>647</v>
      </c>
      <c r="B3354" s="1026" t="s">
        <v>648</v>
      </c>
      <c r="C3354" s="1029"/>
      <c r="D3354" s="1028"/>
      <c r="E3354" s="1023" t="s">
        <v>7141</v>
      </c>
      <c r="F3354" s="1023"/>
      <c r="G3354" s="1023" t="s">
        <v>6697</v>
      </c>
      <c r="H3354" s="1023" t="s">
        <v>7986</v>
      </c>
      <c r="I3354" s="1029"/>
      <c r="J3354" s="1028"/>
      <c r="K3354" s="511" t="s">
        <v>264</v>
      </c>
      <c r="L3354" s="1028"/>
      <c r="M3354" s="528" t="str">
        <f t="shared" si="54"/>
        <v/>
      </c>
    </row>
    <row r="3355" spans="1:13">
      <c r="A3355" s="1026" t="s">
        <v>647</v>
      </c>
      <c r="B3355" s="1026" t="s">
        <v>648</v>
      </c>
      <c r="C3355" s="1029"/>
      <c r="D3355" s="1028"/>
      <c r="E3355" s="1023" t="s">
        <v>7142</v>
      </c>
      <c r="F3355" s="1023"/>
      <c r="G3355" s="1023" t="s">
        <v>6697</v>
      </c>
      <c r="H3355" s="1023" t="s">
        <v>7986</v>
      </c>
      <c r="I3355" s="1029"/>
      <c r="J3355" s="1028"/>
      <c r="K3355" s="511" t="s">
        <v>264</v>
      </c>
      <c r="L3355" s="1028"/>
      <c r="M3355" s="528" t="str">
        <f t="shared" si="54"/>
        <v/>
      </c>
    </row>
    <row r="3356" spans="1:13">
      <c r="A3356" s="1026" t="s">
        <v>647</v>
      </c>
      <c r="B3356" s="1026" t="s">
        <v>648</v>
      </c>
      <c r="C3356" s="1029"/>
      <c r="D3356" s="1028"/>
      <c r="E3356" s="1023" t="s">
        <v>7143</v>
      </c>
      <c r="F3356" s="1023"/>
      <c r="G3356" s="1023" t="s">
        <v>6697</v>
      </c>
      <c r="H3356" s="1023" t="s">
        <v>7986</v>
      </c>
      <c r="I3356" s="1029"/>
      <c r="J3356" s="1028"/>
      <c r="K3356" s="511" t="s">
        <v>264</v>
      </c>
      <c r="L3356" s="1028"/>
      <c r="M3356" s="528" t="str">
        <f t="shared" si="54"/>
        <v/>
      </c>
    </row>
    <row r="3357" spans="1:13">
      <c r="A3357" s="1026" t="s">
        <v>647</v>
      </c>
      <c r="B3357" s="1026" t="s">
        <v>648</v>
      </c>
      <c r="C3357" s="1029"/>
      <c r="D3357" s="1028"/>
      <c r="E3357" s="1023" t="s">
        <v>7144</v>
      </c>
      <c r="F3357" s="1023"/>
      <c r="G3357" s="1023" t="s">
        <v>6697</v>
      </c>
      <c r="H3357" s="1023" t="s">
        <v>7986</v>
      </c>
      <c r="I3357" s="1029"/>
      <c r="J3357" s="1028"/>
      <c r="K3357" s="511" t="s">
        <v>264</v>
      </c>
      <c r="L3357" s="1028"/>
      <c r="M3357" s="528" t="str">
        <f t="shared" si="54"/>
        <v/>
      </c>
    </row>
    <row r="3358" spans="1:13">
      <c r="A3358" s="1026" t="s">
        <v>647</v>
      </c>
      <c r="B3358" s="1026" t="s">
        <v>648</v>
      </c>
      <c r="C3358" s="1029"/>
      <c r="D3358" s="1028"/>
      <c r="E3358" s="1023" t="s">
        <v>7145</v>
      </c>
      <c r="F3358" s="1023"/>
      <c r="G3358" s="1023" t="s">
        <v>6697</v>
      </c>
      <c r="H3358" s="1023" t="s">
        <v>7986</v>
      </c>
      <c r="I3358" s="1029"/>
      <c r="J3358" s="1028"/>
      <c r="K3358" s="511" t="s">
        <v>264</v>
      </c>
      <c r="L3358" s="1028"/>
      <c r="M3358" s="528" t="str">
        <f t="shared" si="54"/>
        <v/>
      </c>
    </row>
    <row r="3359" spans="1:13">
      <c r="A3359" s="1026" t="s">
        <v>647</v>
      </c>
      <c r="B3359" s="1026" t="s">
        <v>648</v>
      </c>
      <c r="C3359" s="1029"/>
      <c r="D3359" s="1028"/>
      <c r="E3359" s="1023" t="s">
        <v>7146</v>
      </c>
      <c r="F3359" s="1023"/>
      <c r="G3359" s="1023" t="s">
        <v>6697</v>
      </c>
      <c r="H3359" s="1023" t="s">
        <v>7986</v>
      </c>
      <c r="I3359" s="1029"/>
      <c r="J3359" s="1028"/>
      <c r="K3359" s="511" t="s">
        <v>264</v>
      </c>
      <c r="L3359" s="1028"/>
      <c r="M3359" s="528" t="str">
        <f t="shared" si="54"/>
        <v/>
      </c>
    </row>
    <row r="3360" spans="1:13">
      <c r="A3360" s="1026" t="s">
        <v>647</v>
      </c>
      <c r="B3360" s="1026" t="s">
        <v>648</v>
      </c>
      <c r="C3360" s="1029"/>
      <c r="D3360" s="1028"/>
      <c r="E3360" s="1023" t="s">
        <v>7147</v>
      </c>
      <c r="F3360" s="1023"/>
      <c r="G3360" s="1023" t="s">
        <v>6697</v>
      </c>
      <c r="H3360" s="1023" t="s">
        <v>7986</v>
      </c>
      <c r="I3360" s="1029"/>
      <c r="J3360" s="1028"/>
      <c r="K3360" s="511" t="s">
        <v>264</v>
      </c>
      <c r="L3360" s="1028"/>
      <c r="M3360" s="528" t="str">
        <f t="shared" si="54"/>
        <v/>
      </c>
    </row>
    <row r="3361" spans="1:13">
      <c r="A3361" s="1026" t="s">
        <v>647</v>
      </c>
      <c r="B3361" s="1026" t="s">
        <v>648</v>
      </c>
      <c r="C3361" s="1029"/>
      <c r="D3361" s="1028"/>
      <c r="E3361" s="1023" t="s">
        <v>7148</v>
      </c>
      <c r="F3361" s="1023"/>
      <c r="G3361" s="1023" t="s">
        <v>6697</v>
      </c>
      <c r="H3361" s="1023" t="s">
        <v>7986</v>
      </c>
      <c r="I3361" s="1029"/>
      <c r="J3361" s="1028"/>
      <c r="K3361" s="511" t="s">
        <v>264</v>
      </c>
      <c r="L3361" s="1028"/>
      <c r="M3361" s="528" t="str">
        <f t="shared" si="54"/>
        <v/>
      </c>
    </row>
    <row r="3362" spans="1:13">
      <c r="A3362" s="1026" t="s">
        <v>647</v>
      </c>
      <c r="B3362" s="1026" t="s">
        <v>648</v>
      </c>
      <c r="C3362" s="522"/>
      <c r="D3362" s="523"/>
      <c r="E3362" s="534" t="s">
        <v>7149</v>
      </c>
      <c r="F3362" s="534"/>
      <c r="G3362" s="534" t="s">
        <v>6697</v>
      </c>
      <c r="H3362" s="534" t="s">
        <v>7986</v>
      </c>
      <c r="I3362" s="522"/>
      <c r="J3362" s="523"/>
      <c r="K3362" s="511" t="s">
        <v>264</v>
      </c>
      <c r="L3362" s="526"/>
      <c r="M3362" s="528" t="str">
        <f t="shared" si="54"/>
        <v/>
      </c>
    </row>
    <row r="3363" spans="1:13">
      <c r="A3363" s="1030" t="s">
        <v>637</v>
      </c>
      <c r="B3363" s="1031" t="s">
        <v>638</v>
      </c>
      <c r="C3363" s="527" t="s">
        <v>136</v>
      </c>
      <c r="D3363" s="857"/>
      <c r="E3363" s="1029" t="s">
        <v>6183</v>
      </c>
      <c r="F3363" s="1029" t="s">
        <v>136</v>
      </c>
      <c r="G3363" s="1023" t="s">
        <v>6697</v>
      </c>
      <c r="H3363" s="1029" t="s">
        <v>7987</v>
      </c>
      <c r="I3363" s="527" t="s">
        <v>682</v>
      </c>
      <c r="J3363" s="857"/>
      <c r="K3363" s="511" t="s">
        <v>264</v>
      </c>
      <c r="L3363" s="528" t="s">
        <v>646</v>
      </c>
      <c r="M3363" s="528" t="str">
        <f t="shared" si="54"/>
        <v/>
      </c>
    </row>
    <row r="3364" spans="1:13">
      <c r="A3364" s="1026" t="s">
        <v>647</v>
      </c>
      <c r="B3364" s="1026" t="s">
        <v>648</v>
      </c>
      <c r="C3364" s="1029"/>
      <c r="D3364" s="1028"/>
      <c r="E3364" s="1023" t="s">
        <v>7151</v>
      </c>
      <c r="F3364" s="1023"/>
      <c r="G3364" s="1023" t="s">
        <v>6697</v>
      </c>
      <c r="H3364" s="1023" t="s">
        <v>7987</v>
      </c>
      <c r="I3364" s="1029"/>
      <c r="J3364" s="1028"/>
      <c r="K3364" s="511" t="s">
        <v>264</v>
      </c>
      <c r="L3364" s="1028"/>
      <c r="M3364" s="528" t="str">
        <f t="shared" si="54"/>
        <v/>
      </c>
    </row>
    <row r="3365" spans="1:13">
      <c r="A3365" s="1026" t="s">
        <v>647</v>
      </c>
      <c r="B3365" s="1026" t="s">
        <v>648</v>
      </c>
      <c r="C3365" s="1029"/>
      <c r="D3365" s="1028"/>
      <c r="E3365" s="1023" t="s">
        <v>7152</v>
      </c>
      <c r="F3365" s="1023"/>
      <c r="G3365" s="1023" t="s">
        <v>6697</v>
      </c>
      <c r="H3365" s="1023" t="s">
        <v>7987</v>
      </c>
      <c r="I3365" s="1029"/>
      <c r="J3365" s="1028"/>
      <c r="K3365" s="511" t="s">
        <v>264</v>
      </c>
      <c r="L3365" s="1028"/>
      <c r="M3365" s="528" t="str">
        <f t="shared" si="54"/>
        <v/>
      </c>
    </row>
    <row r="3366" spans="1:13">
      <c r="A3366" s="1026" t="s">
        <v>647</v>
      </c>
      <c r="B3366" s="1026" t="s">
        <v>648</v>
      </c>
      <c r="C3366" s="1029"/>
      <c r="D3366" s="1028"/>
      <c r="E3366" s="1023" t="s">
        <v>7153</v>
      </c>
      <c r="F3366" s="1023"/>
      <c r="G3366" s="1023" t="s">
        <v>6697</v>
      </c>
      <c r="H3366" s="1023" t="s">
        <v>7987</v>
      </c>
      <c r="I3366" s="1029"/>
      <c r="J3366" s="1028"/>
      <c r="K3366" s="511" t="s">
        <v>264</v>
      </c>
      <c r="L3366" s="1028"/>
      <c r="M3366" s="528" t="str">
        <f t="shared" si="54"/>
        <v/>
      </c>
    </row>
    <row r="3367" spans="1:13">
      <c r="A3367" s="1026" t="s">
        <v>647</v>
      </c>
      <c r="B3367" s="1026" t="s">
        <v>648</v>
      </c>
      <c r="C3367" s="1029"/>
      <c r="D3367" s="1028"/>
      <c r="E3367" s="1023" t="s">
        <v>7154</v>
      </c>
      <c r="F3367" s="1023"/>
      <c r="G3367" s="1023" t="s">
        <v>6697</v>
      </c>
      <c r="H3367" s="1023" t="s">
        <v>7987</v>
      </c>
      <c r="I3367" s="1029"/>
      <c r="J3367" s="1028"/>
      <c r="K3367" s="511" t="s">
        <v>264</v>
      </c>
      <c r="L3367" s="1028"/>
      <c r="M3367" s="528" t="str">
        <f t="shared" si="54"/>
        <v/>
      </c>
    </row>
    <row r="3368" spans="1:13">
      <c r="A3368" s="1026" t="s">
        <v>647</v>
      </c>
      <c r="B3368" s="1026" t="s">
        <v>648</v>
      </c>
      <c r="C3368" s="1029"/>
      <c r="D3368" s="1028"/>
      <c r="E3368" s="1023" t="s">
        <v>7155</v>
      </c>
      <c r="F3368" s="1023"/>
      <c r="G3368" s="1023" t="s">
        <v>6697</v>
      </c>
      <c r="H3368" s="1023" t="s">
        <v>7987</v>
      </c>
      <c r="I3368" s="1029"/>
      <c r="J3368" s="1028"/>
      <c r="K3368" s="511" t="s">
        <v>264</v>
      </c>
      <c r="L3368" s="1028"/>
      <c r="M3368" s="528" t="str">
        <f t="shared" si="54"/>
        <v/>
      </c>
    </row>
    <row r="3369" spans="1:13">
      <c r="A3369" s="1026" t="s">
        <v>647</v>
      </c>
      <c r="B3369" s="1026" t="s">
        <v>648</v>
      </c>
      <c r="C3369" s="1029"/>
      <c r="D3369" s="1028"/>
      <c r="E3369" s="1023" t="s">
        <v>7156</v>
      </c>
      <c r="F3369" s="1023"/>
      <c r="G3369" s="1023" t="s">
        <v>6697</v>
      </c>
      <c r="H3369" s="1023" t="s">
        <v>7987</v>
      </c>
      <c r="I3369" s="1029"/>
      <c r="J3369" s="1028"/>
      <c r="K3369" s="511" t="s">
        <v>264</v>
      </c>
      <c r="L3369" s="1028"/>
      <c r="M3369" s="528" t="str">
        <f t="shared" si="54"/>
        <v/>
      </c>
    </row>
    <row r="3370" spans="1:13">
      <c r="A3370" s="1026" t="s">
        <v>647</v>
      </c>
      <c r="B3370" s="1026" t="s">
        <v>648</v>
      </c>
      <c r="C3370" s="1029"/>
      <c r="D3370" s="1028"/>
      <c r="E3370" s="1023" t="s">
        <v>7157</v>
      </c>
      <c r="F3370" s="1023"/>
      <c r="G3370" s="1023" t="s">
        <v>6697</v>
      </c>
      <c r="H3370" s="1023" t="s">
        <v>7987</v>
      </c>
      <c r="I3370" s="1029"/>
      <c r="J3370" s="1028"/>
      <c r="K3370" s="511" t="s">
        <v>264</v>
      </c>
      <c r="L3370" s="1028"/>
      <c r="M3370" s="528" t="str">
        <f t="shared" si="54"/>
        <v/>
      </c>
    </row>
    <row r="3371" spans="1:13">
      <c r="A3371" s="1026" t="s">
        <v>647</v>
      </c>
      <c r="B3371" s="1026" t="s">
        <v>648</v>
      </c>
      <c r="C3371" s="1029"/>
      <c r="D3371" s="1028"/>
      <c r="E3371" s="1023" t="s">
        <v>7158</v>
      </c>
      <c r="F3371" s="1023"/>
      <c r="G3371" s="1023" t="s">
        <v>6697</v>
      </c>
      <c r="H3371" s="1023" t="s">
        <v>7987</v>
      </c>
      <c r="I3371" s="1029"/>
      <c r="J3371" s="1028"/>
      <c r="K3371" s="511" t="s">
        <v>264</v>
      </c>
      <c r="L3371" s="1028"/>
      <c r="M3371" s="528" t="str">
        <f t="shared" si="54"/>
        <v/>
      </c>
    </row>
    <row r="3372" spans="1:13">
      <c r="A3372" s="1026" t="s">
        <v>647</v>
      </c>
      <c r="B3372" s="1026" t="s">
        <v>648</v>
      </c>
      <c r="C3372" s="1029"/>
      <c r="D3372" s="1028"/>
      <c r="E3372" s="1023" t="s">
        <v>7159</v>
      </c>
      <c r="F3372" s="1023"/>
      <c r="G3372" s="1023" t="s">
        <v>6697</v>
      </c>
      <c r="H3372" s="1023" t="s">
        <v>7987</v>
      </c>
      <c r="I3372" s="1029"/>
      <c r="J3372" s="1028"/>
      <c r="K3372" s="511" t="s">
        <v>264</v>
      </c>
      <c r="L3372" s="1028"/>
      <c r="M3372" s="528" t="str">
        <f t="shared" si="54"/>
        <v/>
      </c>
    </row>
    <row r="3373" spans="1:13">
      <c r="A3373" s="1026" t="s">
        <v>647</v>
      </c>
      <c r="B3373" s="1026" t="s">
        <v>648</v>
      </c>
      <c r="C3373" s="1029"/>
      <c r="D3373" s="1028"/>
      <c r="E3373" s="1023" t="s">
        <v>7160</v>
      </c>
      <c r="F3373" s="1023"/>
      <c r="G3373" s="1023" t="s">
        <v>6697</v>
      </c>
      <c r="H3373" s="1023" t="s">
        <v>7987</v>
      </c>
      <c r="I3373" s="1029"/>
      <c r="J3373" s="1028"/>
      <c r="K3373" s="511" t="s">
        <v>264</v>
      </c>
      <c r="L3373" s="1028"/>
      <c r="M3373" s="528" t="str">
        <f t="shared" si="54"/>
        <v/>
      </c>
    </row>
    <row r="3374" spans="1:13">
      <c r="A3374" s="1026" t="s">
        <v>647</v>
      </c>
      <c r="B3374" s="1026" t="s">
        <v>648</v>
      </c>
      <c r="C3374" s="1029"/>
      <c r="D3374" s="1028"/>
      <c r="E3374" s="1023" t="s">
        <v>7161</v>
      </c>
      <c r="F3374" s="1023"/>
      <c r="G3374" s="1023" t="s">
        <v>6697</v>
      </c>
      <c r="H3374" s="1023" t="s">
        <v>7987</v>
      </c>
      <c r="I3374" s="1029"/>
      <c r="J3374" s="1028"/>
      <c r="K3374" s="511" t="s">
        <v>264</v>
      </c>
      <c r="L3374" s="1028"/>
      <c r="M3374" s="528" t="str">
        <f t="shared" si="54"/>
        <v/>
      </c>
    </row>
    <row r="3375" spans="1:13">
      <c r="A3375" s="1026" t="s">
        <v>647</v>
      </c>
      <c r="B3375" s="1026" t="s">
        <v>648</v>
      </c>
      <c r="C3375" s="522"/>
      <c r="D3375" s="523"/>
      <c r="E3375" s="1023" t="s">
        <v>7162</v>
      </c>
      <c r="F3375" s="534"/>
      <c r="G3375" s="1023" t="s">
        <v>6697</v>
      </c>
      <c r="H3375" s="534" t="s">
        <v>7987</v>
      </c>
      <c r="I3375" s="522"/>
      <c r="J3375" s="523"/>
      <c r="K3375" s="511" t="s">
        <v>264</v>
      </c>
      <c r="L3375" s="526"/>
      <c r="M3375" s="528" t="str">
        <f t="shared" si="54"/>
        <v/>
      </c>
    </row>
    <row r="3376" spans="1:13">
      <c r="A3376" s="1030" t="s">
        <v>637</v>
      </c>
      <c r="B3376" s="1031" t="s">
        <v>638</v>
      </c>
      <c r="C3376" s="527" t="s">
        <v>137</v>
      </c>
      <c r="D3376" s="857"/>
      <c r="E3376" s="510" t="s">
        <v>6175</v>
      </c>
      <c r="F3376" s="510" t="s">
        <v>137</v>
      </c>
      <c r="G3376" s="1023" t="s">
        <v>6697</v>
      </c>
      <c r="H3376" s="510" t="s">
        <v>7988</v>
      </c>
      <c r="I3376" s="527" t="s">
        <v>682</v>
      </c>
      <c r="J3376" s="857"/>
      <c r="K3376" s="511" t="s">
        <v>264</v>
      </c>
      <c r="L3376" s="528" t="s">
        <v>646</v>
      </c>
      <c r="M3376" s="528" t="str">
        <f t="shared" si="54"/>
        <v/>
      </c>
    </row>
    <row r="3377" spans="1:13">
      <c r="A3377" s="1026" t="s">
        <v>647</v>
      </c>
      <c r="B3377" s="1026" t="s">
        <v>648</v>
      </c>
      <c r="C3377" s="1029"/>
      <c r="D3377" s="1028"/>
      <c r="E3377" s="1023" t="s">
        <v>7164</v>
      </c>
      <c r="F3377" s="1023"/>
      <c r="G3377" s="1023" t="s">
        <v>6697</v>
      </c>
      <c r="H3377" s="1023" t="s">
        <v>7988</v>
      </c>
      <c r="I3377" s="1029"/>
      <c r="J3377" s="1028"/>
      <c r="K3377" s="511" t="s">
        <v>264</v>
      </c>
      <c r="L3377" s="1028"/>
      <c r="M3377" s="528" t="str">
        <f t="shared" si="54"/>
        <v/>
      </c>
    </row>
    <row r="3378" spans="1:13">
      <c r="A3378" s="1026" t="s">
        <v>647</v>
      </c>
      <c r="B3378" s="1026" t="s">
        <v>648</v>
      </c>
      <c r="C3378" s="1029"/>
      <c r="D3378" s="1028"/>
      <c r="E3378" s="1023" t="s">
        <v>7165</v>
      </c>
      <c r="F3378" s="1023"/>
      <c r="G3378" s="1023" t="s">
        <v>6697</v>
      </c>
      <c r="H3378" s="1023" t="s">
        <v>7988</v>
      </c>
      <c r="I3378" s="1029"/>
      <c r="J3378" s="1028"/>
      <c r="K3378" s="511" t="s">
        <v>264</v>
      </c>
      <c r="L3378" s="1028"/>
      <c r="M3378" s="528" t="str">
        <f t="shared" si="54"/>
        <v/>
      </c>
    </row>
    <row r="3379" spans="1:13">
      <c r="A3379" s="1026" t="s">
        <v>647</v>
      </c>
      <c r="B3379" s="1026" t="s">
        <v>648</v>
      </c>
      <c r="C3379" s="1029"/>
      <c r="D3379" s="1028"/>
      <c r="E3379" s="1023" t="s">
        <v>7166</v>
      </c>
      <c r="F3379" s="1023"/>
      <c r="G3379" s="1023" t="s">
        <v>6697</v>
      </c>
      <c r="H3379" s="1023" t="s">
        <v>7988</v>
      </c>
      <c r="I3379" s="1029"/>
      <c r="J3379" s="1028"/>
      <c r="K3379" s="511" t="s">
        <v>264</v>
      </c>
      <c r="L3379" s="1028"/>
      <c r="M3379" s="528" t="str">
        <f t="shared" si="54"/>
        <v/>
      </c>
    </row>
    <row r="3380" spans="1:13">
      <c r="A3380" s="1026" t="s">
        <v>647</v>
      </c>
      <c r="B3380" s="1026" t="s">
        <v>648</v>
      </c>
      <c r="C3380" s="1029"/>
      <c r="D3380" s="1028"/>
      <c r="E3380" s="1023" t="s">
        <v>7167</v>
      </c>
      <c r="F3380" s="1023"/>
      <c r="G3380" s="1023" t="s">
        <v>6697</v>
      </c>
      <c r="H3380" s="1023" t="s">
        <v>7988</v>
      </c>
      <c r="I3380" s="1029"/>
      <c r="J3380" s="1028"/>
      <c r="K3380" s="511" t="s">
        <v>264</v>
      </c>
      <c r="L3380" s="1028"/>
      <c r="M3380" s="528" t="str">
        <f t="shared" si="54"/>
        <v/>
      </c>
    </row>
    <row r="3381" spans="1:13">
      <c r="A3381" s="1026" t="s">
        <v>647</v>
      </c>
      <c r="B3381" s="1026" t="s">
        <v>648</v>
      </c>
      <c r="C3381" s="1029"/>
      <c r="D3381" s="1028"/>
      <c r="E3381" s="1023" t="s">
        <v>7168</v>
      </c>
      <c r="F3381" s="1023"/>
      <c r="G3381" s="1023" t="s">
        <v>6697</v>
      </c>
      <c r="H3381" s="1023" t="s">
        <v>7988</v>
      </c>
      <c r="I3381" s="1029"/>
      <c r="J3381" s="1028"/>
      <c r="K3381" s="511" t="s">
        <v>264</v>
      </c>
      <c r="L3381" s="1028"/>
      <c r="M3381" s="528" t="str">
        <f t="shared" si="54"/>
        <v/>
      </c>
    </row>
    <row r="3382" spans="1:13">
      <c r="A3382" s="1026" t="s">
        <v>647</v>
      </c>
      <c r="B3382" s="1026" t="s">
        <v>648</v>
      </c>
      <c r="C3382" s="1029"/>
      <c r="D3382" s="1028"/>
      <c r="E3382" s="1023" t="s">
        <v>7169</v>
      </c>
      <c r="F3382" s="1023"/>
      <c r="G3382" s="1023" t="s">
        <v>6697</v>
      </c>
      <c r="H3382" s="1023" t="s">
        <v>7988</v>
      </c>
      <c r="I3382" s="1029"/>
      <c r="J3382" s="1028"/>
      <c r="K3382" s="511" t="s">
        <v>264</v>
      </c>
      <c r="L3382" s="1028"/>
      <c r="M3382" s="528" t="str">
        <f t="shared" si="54"/>
        <v/>
      </c>
    </row>
    <row r="3383" spans="1:13">
      <c r="A3383" s="1026" t="s">
        <v>647</v>
      </c>
      <c r="B3383" s="1026" t="s">
        <v>648</v>
      </c>
      <c r="C3383" s="1029"/>
      <c r="D3383" s="1028"/>
      <c r="E3383" s="1023" t="s">
        <v>7170</v>
      </c>
      <c r="F3383" s="1023"/>
      <c r="G3383" s="1023" t="s">
        <v>6697</v>
      </c>
      <c r="H3383" s="1023" t="s">
        <v>7988</v>
      </c>
      <c r="I3383" s="1029"/>
      <c r="J3383" s="1028"/>
      <c r="K3383" s="511" t="s">
        <v>264</v>
      </c>
      <c r="L3383" s="1028"/>
      <c r="M3383" s="528" t="str">
        <f t="shared" si="54"/>
        <v/>
      </c>
    </row>
    <row r="3384" spans="1:13">
      <c r="A3384" s="1026" t="s">
        <v>647</v>
      </c>
      <c r="B3384" s="1026" t="s">
        <v>648</v>
      </c>
      <c r="C3384" s="1029"/>
      <c r="D3384" s="1028"/>
      <c r="E3384" s="1023" t="s">
        <v>7171</v>
      </c>
      <c r="F3384" s="1023"/>
      <c r="G3384" s="1023" t="s">
        <v>6697</v>
      </c>
      <c r="H3384" s="1023" t="s">
        <v>7988</v>
      </c>
      <c r="I3384" s="1029"/>
      <c r="J3384" s="1028"/>
      <c r="K3384" s="511" t="s">
        <v>264</v>
      </c>
      <c r="L3384" s="1028"/>
      <c r="M3384" s="528" t="str">
        <f t="shared" si="54"/>
        <v/>
      </c>
    </row>
    <row r="3385" spans="1:13">
      <c r="A3385" s="1026" t="s">
        <v>647</v>
      </c>
      <c r="B3385" s="1026" t="s">
        <v>648</v>
      </c>
      <c r="C3385" s="1029"/>
      <c r="D3385" s="1028"/>
      <c r="E3385" s="1023" t="s">
        <v>7172</v>
      </c>
      <c r="F3385" s="1023"/>
      <c r="G3385" s="1023" t="s">
        <v>6697</v>
      </c>
      <c r="H3385" s="1023" t="s">
        <v>7988</v>
      </c>
      <c r="I3385" s="1029"/>
      <c r="J3385" s="1028"/>
      <c r="K3385" s="511" t="s">
        <v>264</v>
      </c>
      <c r="L3385" s="1028"/>
      <c r="M3385" s="528" t="str">
        <f t="shared" si="54"/>
        <v/>
      </c>
    </row>
    <row r="3386" spans="1:13">
      <c r="A3386" s="1026" t="s">
        <v>647</v>
      </c>
      <c r="B3386" s="1026" t="s">
        <v>648</v>
      </c>
      <c r="C3386" s="1029"/>
      <c r="D3386" s="1028"/>
      <c r="E3386" s="1023" t="s">
        <v>7173</v>
      </c>
      <c r="F3386" s="1023"/>
      <c r="G3386" s="1023" t="s">
        <v>6697</v>
      </c>
      <c r="H3386" s="1023" t="s">
        <v>7988</v>
      </c>
      <c r="I3386" s="1029"/>
      <c r="J3386" s="1028"/>
      <c r="K3386" s="511" t="s">
        <v>264</v>
      </c>
      <c r="L3386" s="1028"/>
      <c r="M3386" s="528" t="str">
        <f t="shared" si="54"/>
        <v/>
      </c>
    </row>
    <row r="3387" spans="1:13">
      <c r="A3387" s="1026" t="s">
        <v>647</v>
      </c>
      <c r="B3387" s="1026" t="s">
        <v>648</v>
      </c>
      <c r="C3387" s="1029"/>
      <c r="D3387" s="1028"/>
      <c r="E3387" s="1023" t="s">
        <v>7174</v>
      </c>
      <c r="F3387" s="1023"/>
      <c r="G3387" s="1023" t="s">
        <v>6697</v>
      </c>
      <c r="H3387" s="1023" t="s">
        <v>7988</v>
      </c>
      <c r="I3387" s="1029"/>
      <c r="J3387" s="1028"/>
      <c r="K3387" s="511" t="s">
        <v>264</v>
      </c>
      <c r="L3387" s="1028"/>
      <c r="M3387" s="528" t="str">
        <f t="shared" si="54"/>
        <v/>
      </c>
    </row>
    <row r="3388" spans="1:13">
      <c r="A3388" s="1026" t="s">
        <v>647</v>
      </c>
      <c r="B3388" s="1026" t="s">
        <v>648</v>
      </c>
      <c r="C3388" s="522"/>
      <c r="D3388" s="523"/>
      <c r="E3388" s="534" t="s">
        <v>7175</v>
      </c>
      <c r="F3388" s="534"/>
      <c r="G3388" s="1023" t="s">
        <v>6697</v>
      </c>
      <c r="H3388" s="534" t="s">
        <v>7988</v>
      </c>
      <c r="I3388" s="522"/>
      <c r="J3388" s="523"/>
      <c r="K3388" s="511" t="s">
        <v>264</v>
      </c>
      <c r="L3388" s="526"/>
      <c r="M3388" s="528" t="str">
        <f t="shared" si="54"/>
        <v/>
      </c>
    </row>
    <row r="3389" spans="1:13">
      <c r="A3389" s="1030" t="s">
        <v>637</v>
      </c>
      <c r="B3389" s="1031" t="s">
        <v>638</v>
      </c>
      <c r="C3389" s="527" t="s">
        <v>346</v>
      </c>
      <c r="D3389" s="857"/>
      <c r="E3389" s="510" t="s">
        <v>6187</v>
      </c>
      <c r="F3389" s="510" t="s">
        <v>346</v>
      </c>
      <c r="G3389" s="1023" t="s">
        <v>6697</v>
      </c>
      <c r="H3389" s="510" t="s">
        <v>7989</v>
      </c>
      <c r="I3389" s="527" t="s">
        <v>682</v>
      </c>
      <c r="J3389" s="857"/>
      <c r="K3389" s="511" t="s">
        <v>264</v>
      </c>
      <c r="L3389" s="528" t="s">
        <v>646</v>
      </c>
      <c r="M3389" s="528" t="str">
        <f t="shared" si="54"/>
        <v/>
      </c>
    </row>
    <row r="3390" spans="1:13">
      <c r="A3390" s="1026" t="s">
        <v>647</v>
      </c>
      <c r="B3390" s="1026" t="s">
        <v>648</v>
      </c>
      <c r="C3390" s="1029"/>
      <c r="D3390" s="1028"/>
      <c r="E3390" s="1023" t="s">
        <v>7177</v>
      </c>
      <c r="F3390" s="1023"/>
      <c r="G3390" s="1023" t="s">
        <v>6697</v>
      </c>
      <c r="H3390" s="1023" t="s">
        <v>7989</v>
      </c>
      <c r="I3390" s="1029"/>
      <c r="J3390" s="1028"/>
      <c r="K3390" s="511" t="s">
        <v>264</v>
      </c>
      <c r="L3390" s="1028"/>
      <c r="M3390" s="528" t="str">
        <f t="shared" si="54"/>
        <v/>
      </c>
    </row>
    <row r="3391" spans="1:13">
      <c r="A3391" s="1026" t="s">
        <v>647</v>
      </c>
      <c r="B3391" s="1026" t="s">
        <v>648</v>
      </c>
      <c r="C3391" s="1029"/>
      <c r="D3391" s="1028"/>
      <c r="E3391" s="1023" t="s">
        <v>7178</v>
      </c>
      <c r="F3391" s="1023"/>
      <c r="G3391" s="1023" t="s">
        <v>6697</v>
      </c>
      <c r="H3391" s="1023" t="s">
        <v>7989</v>
      </c>
      <c r="I3391" s="1029"/>
      <c r="J3391" s="1028"/>
      <c r="K3391" s="511" t="s">
        <v>264</v>
      </c>
      <c r="L3391" s="1028"/>
      <c r="M3391" s="528" t="str">
        <f t="shared" si="54"/>
        <v/>
      </c>
    </row>
    <row r="3392" spans="1:13">
      <c r="A3392" s="1026" t="s">
        <v>647</v>
      </c>
      <c r="B3392" s="1026" t="s">
        <v>648</v>
      </c>
      <c r="C3392" s="1029"/>
      <c r="D3392" s="1028"/>
      <c r="E3392" s="1023" t="s">
        <v>7179</v>
      </c>
      <c r="F3392" s="1023"/>
      <c r="G3392" s="1023" t="s">
        <v>6697</v>
      </c>
      <c r="H3392" s="1023" t="s">
        <v>7989</v>
      </c>
      <c r="I3392" s="1029"/>
      <c r="J3392" s="1028"/>
      <c r="K3392" s="511" t="s">
        <v>264</v>
      </c>
      <c r="L3392" s="1028"/>
      <c r="M3392" s="528" t="str">
        <f t="shared" si="54"/>
        <v/>
      </c>
    </row>
    <row r="3393" spans="1:13">
      <c r="A3393" s="1026" t="s">
        <v>647</v>
      </c>
      <c r="B3393" s="1026" t="s">
        <v>648</v>
      </c>
      <c r="C3393" s="1029"/>
      <c r="D3393" s="1028"/>
      <c r="E3393" s="1023" t="s">
        <v>7180</v>
      </c>
      <c r="F3393" s="1023"/>
      <c r="G3393" s="1023" t="s">
        <v>6697</v>
      </c>
      <c r="H3393" s="1023" t="s">
        <v>7989</v>
      </c>
      <c r="I3393" s="1029"/>
      <c r="J3393" s="1028"/>
      <c r="K3393" s="511" t="s">
        <v>264</v>
      </c>
      <c r="L3393" s="1028"/>
      <c r="M3393" s="528" t="str">
        <f t="shared" si="54"/>
        <v/>
      </c>
    </row>
    <row r="3394" spans="1:13">
      <c r="A3394" s="1026" t="s">
        <v>647</v>
      </c>
      <c r="B3394" s="1026" t="s">
        <v>648</v>
      </c>
      <c r="C3394" s="1029"/>
      <c r="D3394" s="1028"/>
      <c r="E3394" s="1023" t="s">
        <v>7181</v>
      </c>
      <c r="F3394" s="1023"/>
      <c r="G3394" s="1023" t="s">
        <v>6697</v>
      </c>
      <c r="H3394" s="1023" t="s">
        <v>7989</v>
      </c>
      <c r="I3394" s="1029"/>
      <c r="J3394" s="1028"/>
      <c r="K3394" s="511" t="s">
        <v>264</v>
      </c>
      <c r="L3394" s="1028"/>
      <c r="M3394" s="528" t="str">
        <f t="shared" si="54"/>
        <v/>
      </c>
    </row>
    <row r="3395" spans="1:13">
      <c r="A3395" s="1026" t="s">
        <v>647</v>
      </c>
      <c r="B3395" s="1026" t="s">
        <v>648</v>
      </c>
      <c r="C3395" s="1029"/>
      <c r="D3395" s="1028"/>
      <c r="E3395" s="1023" t="s">
        <v>7182</v>
      </c>
      <c r="F3395" s="1023"/>
      <c r="G3395" s="1023" t="s">
        <v>6697</v>
      </c>
      <c r="H3395" s="1023" t="s">
        <v>7989</v>
      </c>
      <c r="I3395" s="1029"/>
      <c r="J3395" s="1028"/>
      <c r="K3395" s="511" t="s">
        <v>264</v>
      </c>
      <c r="L3395" s="1028"/>
      <c r="M3395" s="528" t="str">
        <f t="shared" si="54"/>
        <v/>
      </c>
    </row>
    <row r="3396" spans="1:13">
      <c r="A3396" s="1026" t="s">
        <v>647</v>
      </c>
      <c r="B3396" s="1026" t="s">
        <v>648</v>
      </c>
      <c r="C3396" s="1029"/>
      <c r="D3396" s="1028"/>
      <c r="E3396" s="1023" t="s">
        <v>7183</v>
      </c>
      <c r="F3396" s="1023"/>
      <c r="G3396" s="1023" t="s">
        <v>6697</v>
      </c>
      <c r="H3396" s="1023" t="s">
        <v>7989</v>
      </c>
      <c r="I3396" s="1029"/>
      <c r="J3396" s="1028"/>
      <c r="K3396" s="511" t="s">
        <v>264</v>
      </c>
      <c r="L3396" s="1028"/>
      <c r="M3396" s="528" t="str">
        <f t="shared" si="54"/>
        <v/>
      </c>
    </row>
    <row r="3397" spans="1:13">
      <c r="A3397" s="1026" t="s">
        <v>647</v>
      </c>
      <c r="B3397" s="1026" t="s">
        <v>648</v>
      </c>
      <c r="C3397" s="1029"/>
      <c r="D3397" s="1028"/>
      <c r="E3397" s="1023" t="s">
        <v>7184</v>
      </c>
      <c r="F3397" s="1023"/>
      <c r="G3397" s="1023" t="s">
        <v>6697</v>
      </c>
      <c r="H3397" s="1023" t="s">
        <v>7989</v>
      </c>
      <c r="I3397" s="1029"/>
      <c r="J3397" s="1028"/>
      <c r="K3397" s="511" t="s">
        <v>264</v>
      </c>
      <c r="L3397" s="1028"/>
      <c r="M3397" s="528" t="str">
        <f t="shared" si="54"/>
        <v/>
      </c>
    </row>
    <row r="3398" spans="1:13">
      <c r="A3398" s="1026" t="s">
        <v>647</v>
      </c>
      <c r="B3398" s="1026" t="s">
        <v>648</v>
      </c>
      <c r="C3398" s="1029"/>
      <c r="D3398" s="1028"/>
      <c r="E3398" s="1023" t="s">
        <v>7185</v>
      </c>
      <c r="F3398" s="1023"/>
      <c r="G3398" s="1023" t="s">
        <v>6697</v>
      </c>
      <c r="H3398" s="1023" t="s">
        <v>7989</v>
      </c>
      <c r="I3398" s="1029"/>
      <c r="J3398" s="1028"/>
      <c r="K3398" s="511" t="s">
        <v>264</v>
      </c>
      <c r="L3398" s="1028"/>
      <c r="M3398" s="528" t="str">
        <f t="shared" si="54"/>
        <v/>
      </c>
    </row>
    <row r="3399" spans="1:13">
      <c r="A3399" s="1026" t="s">
        <v>647</v>
      </c>
      <c r="B3399" s="1026" t="s">
        <v>648</v>
      </c>
      <c r="C3399" s="1029"/>
      <c r="D3399" s="1028"/>
      <c r="E3399" s="1023" t="s">
        <v>7186</v>
      </c>
      <c r="F3399" s="1023"/>
      <c r="G3399" s="1023" t="s">
        <v>6697</v>
      </c>
      <c r="H3399" s="1023" t="s">
        <v>7989</v>
      </c>
      <c r="I3399" s="1029"/>
      <c r="J3399" s="1028"/>
      <c r="K3399" s="511" t="s">
        <v>264</v>
      </c>
      <c r="L3399" s="1028"/>
      <c r="M3399" s="528" t="str">
        <f t="shared" si="54"/>
        <v/>
      </c>
    </row>
    <row r="3400" spans="1:13">
      <c r="A3400" s="1026" t="s">
        <v>647</v>
      </c>
      <c r="B3400" s="1026" t="s">
        <v>648</v>
      </c>
      <c r="C3400" s="1029"/>
      <c r="D3400" s="1028"/>
      <c r="E3400" s="1023" t="s">
        <v>7187</v>
      </c>
      <c r="F3400" s="1023"/>
      <c r="G3400" s="1023" t="s">
        <v>6697</v>
      </c>
      <c r="H3400" s="1023" t="s">
        <v>7989</v>
      </c>
      <c r="I3400" s="1029"/>
      <c r="J3400" s="1028"/>
      <c r="K3400" s="511" t="s">
        <v>264</v>
      </c>
      <c r="L3400" s="1028"/>
      <c r="M3400" s="528" t="str">
        <f t="shared" si="54"/>
        <v/>
      </c>
    </row>
    <row r="3401" spans="1:13">
      <c r="A3401" s="1026" t="s">
        <v>647</v>
      </c>
      <c r="B3401" s="1026" t="s">
        <v>648</v>
      </c>
      <c r="C3401" s="522"/>
      <c r="D3401" s="523"/>
      <c r="E3401" s="534" t="s">
        <v>7188</v>
      </c>
      <c r="F3401" s="534"/>
      <c r="G3401" s="1023" t="s">
        <v>6697</v>
      </c>
      <c r="H3401" s="534" t="s">
        <v>7989</v>
      </c>
      <c r="I3401" s="522"/>
      <c r="J3401" s="523"/>
      <c r="K3401" s="511" t="s">
        <v>264</v>
      </c>
      <c r="L3401" s="526"/>
      <c r="M3401" s="528" t="str">
        <f t="shared" si="54"/>
        <v/>
      </c>
    </row>
    <row r="3402" spans="1:13">
      <c r="A3402" s="1030" t="s">
        <v>637</v>
      </c>
      <c r="B3402" s="1031" t="s">
        <v>638</v>
      </c>
      <c r="C3402" s="527" t="s">
        <v>341</v>
      </c>
      <c r="D3402" s="857"/>
      <c r="E3402" s="510" t="s">
        <v>6163</v>
      </c>
      <c r="F3402" s="510" t="s">
        <v>341</v>
      </c>
      <c r="G3402" s="1023" t="s">
        <v>6697</v>
      </c>
      <c r="H3402" s="510" t="s">
        <v>7990</v>
      </c>
      <c r="I3402" s="527" t="s">
        <v>682</v>
      </c>
      <c r="J3402" s="857"/>
      <c r="K3402" s="511" t="s">
        <v>264</v>
      </c>
      <c r="L3402" s="528" t="s">
        <v>646</v>
      </c>
      <c r="M3402" s="528" t="str">
        <f t="shared" si="54"/>
        <v/>
      </c>
    </row>
    <row r="3403" spans="1:13">
      <c r="A3403" s="1026" t="s">
        <v>647</v>
      </c>
      <c r="B3403" s="1026" t="s">
        <v>648</v>
      </c>
      <c r="C3403" s="1029"/>
      <c r="D3403" s="1028"/>
      <c r="E3403" s="1023" t="s">
        <v>7190</v>
      </c>
      <c r="F3403" s="1023"/>
      <c r="G3403" s="1023" t="s">
        <v>6697</v>
      </c>
      <c r="H3403" s="1023" t="s">
        <v>7990</v>
      </c>
      <c r="I3403" s="1029"/>
      <c r="J3403" s="1028"/>
      <c r="K3403" s="511" t="s">
        <v>264</v>
      </c>
      <c r="L3403" s="1028"/>
      <c r="M3403" s="528" t="str">
        <f t="shared" si="54"/>
        <v/>
      </c>
    </row>
    <row r="3404" spans="1:13">
      <c r="A3404" s="1026" t="s">
        <v>647</v>
      </c>
      <c r="B3404" s="1026" t="s">
        <v>648</v>
      </c>
      <c r="C3404" s="1029"/>
      <c r="D3404" s="1028"/>
      <c r="E3404" s="1023" t="s">
        <v>7191</v>
      </c>
      <c r="F3404" s="1023"/>
      <c r="G3404" s="1023" t="s">
        <v>6697</v>
      </c>
      <c r="H3404" s="1023" t="s">
        <v>7990</v>
      </c>
      <c r="I3404" s="1029"/>
      <c r="J3404" s="1028"/>
      <c r="K3404" s="511" t="s">
        <v>264</v>
      </c>
      <c r="L3404" s="1028"/>
      <c r="M3404" s="528" t="str">
        <f t="shared" si="54"/>
        <v/>
      </c>
    </row>
    <row r="3405" spans="1:13">
      <c r="A3405" s="1026" t="s">
        <v>647</v>
      </c>
      <c r="B3405" s="1026" t="s">
        <v>648</v>
      </c>
      <c r="C3405" s="1029"/>
      <c r="D3405" s="1028"/>
      <c r="E3405" s="1023" t="s">
        <v>7192</v>
      </c>
      <c r="F3405" s="1023"/>
      <c r="G3405" s="1023" t="s">
        <v>6697</v>
      </c>
      <c r="H3405" s="1023" t="s">
        <v>7990</v>
      </c>
      <c r="I3405" s="1029"/>
      <c r="J3405" s="1028"/>
      <c r="K3405" s="511" t="s">
        <v>264</v>
      </c>
      <c r="L3405" s="1028"/>
      <c r="M3405" s="528" t="str">
        <f t="shared" si="54"/>
        <v/>
      </c>
    </row>
    <row r="3406" spans="1:13">
      <c r="A3406" s="1026" t="s">
        <v>647</v>
      </c>
      <c r="B3406" s="1026" t="s">
        <v>648</v>
      </c>
      <c r="C3406" s="1029"/>
      <c r="D3406" s="1028"/>
      <c r="E3406" s="1023" t="s">
        <v>7193</v>
      </c>
      <c r="F3406" s="1023"/>
      <c r="G3406" s="1023" t="s">
        <v>6697</v>
      </c>
      <c r="H3406" s="1023" t="s">
        <v>7990</v>
      </c>
      <c r="I3406" s="1029"/>
      <c r="J3406" s="1028"/>
      <c r="K3406" s="511" t="s">
        <v>264</v>
      </c>
      <c r="L3406" s="1028"/>
      <c r="M3406" s="528" t="str">
        <f t="shared" si="54"/>
        <v/>
      </c>
    </row>
    <row r="3407" spans="1:13">
      <c r="A3407" s="1026" t="s">
        <v>647</v>
      </c>
      <c r="B3407" s="1026" t="s">
        <v>648</v>
      </c>
      <c r="C3407" s="1029"/>
      <c r="D3407" s="1028"/>
      <c r="E3407" s="1023" t="s">
        <v>7194</v>
      </c>
      <c r="F3407" s="1023"/>
      <c r="G3407" s="1023" t="s">
        <v>6697</v>
      </c>
      <c r="H3407" s="1023" t="s">
        <v>7990</v>
      </c>
      <c r="I3407" s="1029"/>
      <c r="J3407" s="1028"/>
      <c r="K3407" s="511" t="s">
        <v>264</v>
      </c>
      <c r="L3407" s="1028"/>
      <c r="M3407" s="528" t="str">
        <f t="shared" si="54"/>
        <v/>
      </c>
    </row>
    <row r="3408" spans="1:13">
      <c r="A3408" s="1026" t="s">
        <v>647</v>
      </c>
      <c r="B3408" s="1026" t="s">
        <v>648</v>
      </c>
      <c r="C3408" s="1029"/>
      <c r="D3408" s="1028"/>
      <c r="E3408" s="1023" t="s">
        <v>7195</v>
      </c>
      <c r="F3408" s="1023"/>
      <c r="G3408" s="1023" t="s">
        <v>6697</v>
      </c>
      <c r="H3408" s="1023" t="s">
        <v>7990</v>
      </c>
      <c r="I3408" s="1029"/>
      <c r="J3408" s="1028"/>
      <c r="K3408" s="511" t="s">
        <v>264</v>
      </c>
      <c r="L3408" s="1028"/>
      <c r="M3408" s="528" t="str">
        <f t="shared" si="54"/>
        <v/>
      </c>
    </row>
    <row r="3409" spans="1:13">
      <c r="A3409" s="1026" t="s">
        <v>647</v>
      </c>
      <c r="B3409" s="1026" t="s">
        <v>648</v>
      </c>
      <c r="C3409" s="1029"/>
      <c r="D3409" s="1028"/>
      <c r="E3409" s="1023" t="s">
        <v>7196</v>
      </c>
      <c r="F3409" s="1023"/>
      <c r="G3409" s="1023" t="s">
        <v>6697</v>
      </c>
      <c r="H3409" s="1023" t="s">
        <v>7990</v>
      </c>
      <c r="I3409" s="1029"/>
      <c r="J3409" s="1028"/>
      <c r="K3409" s="511" t="s">
        <v>264</v>
      </c>
      <c r="L3409" s="1028"/>
      <c r="M3409" s="528" t="str">
        <f t="shared" si="54"/>
        <v/>
      </c>
    </row>
    <row r="3410" spans="1:13">
      <c r="A3410" s="1026" t="s">
        <v>647</v>
      </c>
      <c r="B3410" s="1026" t="s">
        <v>648</v>
      </c>
      <c r="C3410" s="1029"/>
      <c r="D3410" s="1028"/>
      <c r="E3410" s="1023" t="s">
        <v>7197</v>
      </c>
      <c r="F3410" s="1023"/>
      <c r="G3410" s="1023" t="s">
        <v>6697</v>
      </c>
      <c r="H3410" s="1023" t="s">
        <v>7990</v>
      </c>
      <c r="I3410" s="1029"/>
      <c r="J3410" s="1028"/>
      <c r="K3410" s="511" t="s">
        <v>264</v>
      </c>
      <c r="L3410" s="1028"/>
      <c r="M3410" s="528" t="str">
        <f t="shared" si="54"/>
        <v/>
      </c>
    </row>
    <row r="3411" spans="1:13">
      <c r="A3411" s="1026" t="s">
        <v>647</v>
      </c>
      <c r="B3411" s="1026" t="s">
        <v>648</v>
      </c>
      <c r="C3411" s="1029"/>
      <c r="D3411" s="1028"/>
      <c r="E3411" s="1023" t="s">
        <v>7198</v>
      </c>
      <c r="F3411" s="1023"/>
      <c r="G3411" s="1023" t="s">
        <v>6697</v>
      </c>
      <c r="H3411" s="1023" t="s">
        <v>7990</v>
      </c>
      <c r="I3411" s="1029"/>
      <c r="J3411" s="1028"/>
      <c r="K3411" s="511" t="s">
        <v>264</v>
      </c>
      <c r="L3411" s="1028"/>
      <c r="M3411" s="528" t="str">
        <f t="shared" si="54"/>
        <v/>
      </c>
    </row>
    <row r="3412" spans="1:13">
      <c r="A3412" s="1026" t="s">
        <v>647</v>
      </c>
      <c r="B3412" s="1026" t="s">
        <v>648</v>
      </c>
      <c r="C3412" s="1029"/>
      <c r="D3412" s="1028"/>
      <c r="E3412" s="1023" t="s">
        <v>7199</v>
      </c>
      <c r="F3412" s="1023"/>
      <c r="G3412" s="1023" t="s">
        <v>6697</v>
      </c>
      <c r="H3412" s="1023" t="s">
        <v>7990</v>
      </c>
      <c r="I3412" s="1029"/>
      <c r="J3412" s="1028"/>
      <c r="K3412" s="511" t="s">
        <v>264</v>
      </c>
      <c r="L3412" s="1028"/>
      <c r="M3412" s="528" t="str">
        <f t="shared" si="54"/>
        <v/>
      </c>
    </row>
    <row r="3413" spans="1:13">
      <c r="A3413" s="1026" t="s">
        <v>647</v>
      </c>
      <c r="B3413" s="1026" t="s">
        <v>648</v>
      </c>
      <c r="C3413" s="1029"/>
      <c r="D3413" s="1028"/>
      <c r="E3413" s="1023" t="s">
        <v>7200</v>
      </c>
      <c r="F3413" s="1023"/>
      <c r="G3413" s="1023" t="s">
        <v>6697</v>
      </c>
      <c r="H3413" s="1023" t="s">
        <v>7990</v>
      </c>
      <c r="I3413" s="1029"/>
      <c r="J3413" s="1028"/>
      <c r="K3413" s="511" t="s">
        <v>264</v>
      </c>
      <c r="L3413" s="1028"/>
      <c r="M3413" s="528" t="str">
        <f t="shared" si="54"/>
        <v/>
      </c>
    </row>
    <row r="3414" spans="1:13">
      <c r="A3414" s="1026" t="s">
        <v>647</v>
      </c>
      <c r="B3414" s="1026" t="s">
        <v>648</v>
      </c>
      <c r="C3414" s="522"/>
      <c r="D3414" s="523"/>
      <c r="E3414" s="534" t="s">
        <v>7201</v>
      </c>
      <c r="F3414" s="534"/>
      <c r="G3414" s="1023" t="s">
        <v>6697</v>
      </c>
      <c r="H3414" s="534" t="s">
        <v>7990</v>
      </c>
      <c r="I3414" s="522"/>
      <c r="J3414" s="523"/>
      <c r="K3414" s="511" t="s">
        <v>264</v>
      </c>
      <c r="L3414" s="526"/>
      <c r="M3414" s="528" t="str">
        <f t="shared" si="54"/>
        <v/>
      </c>
    </row>
    <row r="3415" spans="1:13">
      <c r="A3415" s="1030" t="s">
        <v>637</v>
      </c>
      <c r="B3415" s="1031" t="s">
        <v>638</v>
      </c>
      <c r="C3415" s="527" t="s">
        <v>138</v>
      </c>
      <c r="D3415" s="857"/>
      <c r="E3415" s="510" t="s">
        <v>6179</v>
      </c>
      <c r="F3415" s="510" t="s">
        <v>138</v>
      </c>
      <c r="G3415" s="1023" t="s">
        <v>6697</v>
      </c>
      <c r="H3415" s="510" t="s">
        <v>7991</v>
      </c>
      <c r="I3415" s="527" t="s">
        <v>682</v>
      </c>
      <c r="J3415" s="857"/>
      <c r="K3415" s="511" t="s">
        <v>264</v>
      </c>
      <c r="L3415" s="528" t="s">
        <v>646</v>
      </c>
      <c r="M3415" s="528" t="str">
        <f t="shared" si="54"/>
        <v/>
      </c>
    </row>
    <row r="3416" spans="1:13">
      <c r="A3416" s="1026" t="s">
        <v>647</v>
      </c>
      <c r="B3416" s="1026" t="s">
        <v>648</v>
      </c>
      <c r="C3416" s="1029"/>
      <c r="D3416" s="1028"/>
      <c r="E3416" s="1023" t="s">
        <v>7281</v>
      </c>
      <c r="F3416" s="1023"/>
      <c r="G3416" s="1023" t="s">
        <v>6697</v>
      </c>
      <c r="H3416" s="1023" t="s">
        <v>7991</v>
      </c>
      <c r="I3416" s="1029"/>
      <c r="J3416" s="1028"/>
      <c r="K3416" s="511" t="s">
        <v>264</v>
      </c>
      <c r="L3416" s="1028"/>
      <c r="M3416" s="528" t="str">
        <f t="shared" ref="M3416:M3479" si="55">IF(RIGHT(TEXT(E3416,""),4)="ACT1","Remove","")</f>
        <v/>
      </c>
    </row>
    <row r="3417" spans="1:13">
      <c r="A3417" s="1026" t="s">
        <v>647</v>
      </c>
      <c r="B3417" s="1026" t="s">
        <v>648</v>
      </c>
      <c r="C3417" s="1029"/>
      <c r="D3417" s="1028"/>
      <c r="E3417" s="1023" t="s">
        <v>7282</v>
      </c>
      <c r="F3417" s="1023"/>
      <c r="G3417" s="1023" t="s">
        <v>6697</v>
      </c>
      <c r="H3417" s="1023" t="s">
        <v>7991</v>
      </c>
      <c r="I3417" s="1029"/>
      <c r="J3417" s="1028"/>
      <c r="K3417" s="511" t="s">
        <v>264</v>
      </c>
      <c r="L3417" s="1028"/>
      <c r="M3417" s="528" t="str">
        <f t="shared" si="55"/>
        <v/>
      </c>
    </row>
    <row r="3418" spans="1:13">
      <c r="A3418" s="1026" t="s">
        <v>647</v>
      </c>
      <c r="B3418" s="1026" t="s">
        <v>648</v>
      </c>
      <c r="C3418" s="1029"/>
      <c r="D3418" s="1028"/>
      <c r="E3418" s="1023" t="s">
        <v>7283</v>
      </c>
      <c r="F3418" s="1023"/>
      <c r="G3418" s="1023" t="s">
        <v>6697</v>
      </c>
      <c r="H3418" s="1023" t="s">
        <v>7991</v>
      </c>
      <c r="I3418" s="1029"/>
      <c r="J3418" s="1028"/>
      <c r="K3418" s="511" t="s">
        <v>264</v>
      </c>
      <c r="L3418" s="1028"/>
      <c r="M3418" s="528" t="str">
        <f t="shared" si="55"/>
        <v/>
      </c>
    </row>
    <row r="3419" spans="1:13">
      <c r="A3419" s="1026" t="s">
        <v>647</v>
      </c>
      <c r="B3419" s="1026" t="s">
        <v>648</v>
      </c>
      <c r="C3419" s="1029"/>
      <c r="D3419" s="1028"/>
      <c r="E3419" s="1023" t="s">
        <v>7284</v>
      </c>
      <c r="F3419" s="1023"/>
      <c r="G3419" s="1023" t="s">
        <v>6697</v>
      </c>
      <c r="H3419" s="1023" t="s">
        <v>7991</v>
      </c>
      <c r="I3419" s="1029"/>
      <c r="J3419" s="1028"/>
      <c r="K3419" s="511" t="s">
        <v>264</v>
      </c>
      <c r="L3419" s="1028"/>
      <c r="M3419" s="528" t="str">
        <f t="shared" si="55"/>
        <v/>
      </c>
    </row>
    <row r="3420" spans="1:13">
      <c r="A3420" s="1026" t="s">
        <v>647</v>
      </c>
      <c r="B3420" s="1026" t="s">
        <v>648</v>
      </c>
      <c r="C3420" s="1029"/>
      <c r="D3420" s="1028"/>
      <c r="E3420" s="1023" t="s">
        <v>7285</v>
      </c>
      <c r="F3420" s="1023"/>
      <c r="G3420" s="1023" t="s">
        <v>6697</v>
      </c>
      <c r="H3420" s="1023" t="s">
        <v>7991</v>
      </c>
      <c r="I3420" s="1029"/>
      <c r="J3420" s="1028"/>
      <c r="K3420" s="511" t="s">
        <v>264</v>
      </c>
      <c r="L3420" s="1028"/>
      <c r="M3420" s="528" t="str">
        <f t="shared" si="55"/>
        <v/>
      </c>
    </row>
    <row r="3421" spans="1:13">
      <c r="A3421" s="1026" t="s">
        <v>647</v>
      </c>
      <c r="B3421" s="1026" t="s">
        <v>648</v>
      </c>
      <c r="C3421" s="1029"/>
      <c r="D3421" s="1028"/>
      <c r="E3421" s="1023" t="s">
        <v>7286</v>
      </c>
      <c r="F3421" s="1023"/>
      <c r="G3421" s="1023" t="s">
        <v>6697</v>
      </c>
      <c r="H3421" s="1023" t="s">
        <v>7991</v>
      </c>
      <c r="I3421" s="1029"/>
      <c r="J3421" s="1028"/>
      <c r="K3421" s="511" t="s">
        <v>264</v>
      </c>
      <c r="L3421" s="1028"/>
      <c r="M3421" s="528" t="str">
        <f t="shared" si="55"/>
        <v/>
      </c>
    </row>
    <row r="3422" spans="1:13">
      <c r="A3422" s="1026" t="s">
        <v>647</v>
      </c>
      <c r="B3422" s="1026" t="s">
        <v>648</v>
      </c>
      <c r="C3422" s="1029"/>
      <c r="D3422" s="1028"/>
      <c r="E3422" s="1023" t="s">
        <v>7287</v>
      </c>
      <c r="F3422" s="1023"/>
      <c r="G3422" s="1023" t="s">
        <v>6697</v>
      </c>
      <c r="H3422" s="1023" t="s">
        <v>7991</v>
      </c>
      <c r="I3422" s="1029"/>
      <c r="J3422" s="1028"/>
      <c r="K3422" s="511" t="s">
        <v>264</v>
      </c>
      <c r="L3422" s="1028"/>
      <c r="M3422" s="528" t="str">
        <f t="shared" si="55"/>
        <v/>
      </c>
    </row>
    <row r="3423" spans="1:13">
      <c r="A3423" s="1026" t="s">
        <v>647</v>
      </c>
      <c r="B3423" s="1026" t="s">
        <v>648</v>
      </c>
      <c r="C3423" s="1029"/>
      <c r="D3423" s="1028"/>
      <c r="E3423" s="1023" t="s">
        <v>7288</v>
      </c>
      <c r="F3423" s="1023"/>
      <c r="G3423" s="1023" t="s">
        <v>6697</v>
      </c>
      <c r="H3423" s="1023" t="s">
        <v>7991</v>
      </c>
      <c r="I3423" s="1029"/>
      <c r="J3423" s="1028"/>
      <c r="K3423" s="511" t="s">
        <v>264</v>
      </c>
      <c r="L3423" s="1028"/>
      <c r="M3423" s="528" t="str">
        <f t="shared" si="55"/>
        <v/>
      </c>
    </row>
    <row r="3424" spans="1:13">
      <c r="A3424" s="1026" t="s">
        <v>647</v>
      </c>
      <c r="B3424" s="1026" t="s">
        <v>648</v>
      </c>
      <c r="C3424" s="1029"/>
      <c r="D3424" s="1028"/>
      <c r="E3424" s="1023" t="s">
        <v>7289</v>
      </c>
      <c r="F3424" s="1023"/>
      <c r="G3424" s="1023" t="s">
        <v>6697</v>
      </c>
      <c r="H3424" s="1023" t="s">
        <v>7991</v>
      </c>
      <c r="I3424" s="1029"/>
      <c r="J3424" s="1028"/>
      <c r="K3424" s="511" t="s">
        <v>264</v>
      </c>
      <c r="L3424" s="1028"/>
      <c r="M3424" s="528" t="str">
        <f t="shared" si="55"/>
        <v/>
      </c>
    </row>
    <row r="3425" spans="1:13">
      <c r="A3425" s="1026" t="s">
        <v>647</v>
      </c>
      <c r="B3425" s="1026" t="s">
        <v>648</v>
      </c>
      <c r="C3425" s="1029"/>
      <c r="D3425" s="1028"/>
      <c r="E3425" s="1023" t="s">
        <v>7290</v>
      </c>
      <c r="F3425" s="1023"/>
      <c r="G3425" s="1023" t="s">
        <v>6697</v>
      </c>
      <c r="H3425" s="1023" t="s">
        <v>7991</v>
      </c>
      <c r="I3425" s="1029"/>
      <c r="J3425" s="1028"/>
      <c r="K3425" s="511" t="s">
        <v>264</v>
      </c>
      <c r="L3425" s="1028"/>
      <c r="M3425" s="528" t="str">
        <f t="shared" si="55"/>
        <v/>
      </c>
    </row>
    <row r="3426" spans="1:13">
      <c r="A3426" s="1026" t="s">
        <v>647</v>
      </c>
      <c r="B3426" s="1026" t="s">
        <v>648</v>
      </c>
      <c r="C3426" s="1029"/>
      <c r="D3426" s="1028"/>
      <c r="E3426" s="1023" t="s">
        <v>7291</v>
      </c>
      <c r="F3426" s="1023"/>
      <c r="G3426" s="1023" t="s">
        <v>6697</v>
      </c>
      <c r="H3426" s="1023" t="s">
        <v>7991</v>
      </c>
      <c r="I3426" s="1029"/>
      <c r="J3426" s="1028"/>
      <c r="K3426" s="511" t="s">
        <v>264</v>
      </c>
      <c r="L3426" s="1028"/>
      <c r="M3426" s="528" t="str">
        <f t="shared" si="55"/>
        <v/>
      </c>
    </row>
    <row r="3427" spans="1:13">
      <c r="A3427" s="1026" t="s">
        <v>647</v>
      </c>
      <c r="B3427" s="1026" t="s">
        <v>648</v>
      </c>
      <c r="C3427" s="522"/>
      <c r="D3427" s="523"/>
      <c r="E3427" s="534" t="s">
        <v>7292</v>
      </c>
      <c r="F3427" s="534"/>
      <c r="G3427" s="1023" t="s">
        <v>6697</v>
      </c>
      <c r="H3427" s="534" t="s">
        <v>7991</v>
      </c>
      <c r="I3427" s="522"/>
      <c r="J3427" s="523"/>
      <c r="K3427" s="511" t="s">
        <v>264</v>
      </c>
      <c r="L3427" s="526"/>
      <c r="M3427" s="528" t="str">
        <f t="shared" si="55"/>
        <v/>
      </c>
    </row>
    <row r="3428" spans="1:13">
      <c r="A3428" s="1030" t="s">
        <v>637</v>
      </c>
      <c r="B3428" s="1031" t="s">
        <v>638</v>
      </c>
      <c r="C3428" s="527" t="s">
        <v>126</v>
      </c>
      <c r="D3428" s="857"/>
      <c r="E3428" s="510" t="s">
        <v>6189</v>
      </c>
      <c r="F3428" s="510" t="s">
        <v>126</v>
      </c>
      <c r="G3428" s="1023" t="s">
        <v>6697</v>
      </c>
      <c r="H3428" s="510" t="s">
        <v>7992</v>
      </c>
      <c r="I3428" s="527" t="s">
        <v>682</v>
      </c>
      <c r="J3428" s="857"/>
      <c r="K3428" s="511" t="s">
        <v>264</v>
      </c>
      <c r="L3428" s="528" t="s">
        <v>646</v>
      </c>
      <c r="M3428" s="528" t="str">
        <f t="shared" si="55"/>
        <v/>
      </c>
    </row>
    <row r="3429" spans="1:13">
      <c r="A3429" s="1026" t="s">
        <v>647</v>
      </c>
      <c r="B3429" s="1026" t="s">
        <v>648</v>
      </c>
      <c r="C3429" s="1029"/>
      <c r="D3429" s="1028"/>
      <c r="E3429" s="1023" t="s">
        <v>7294</v>
      </c>
      <c r="F3429" s="1023"/>
      <c r="G3429" s="1023" t="s">
        <v>6697</v>
      </c>
      <c r="H3429" s="1023" t="s">
        <v>7992</v>
      </c>
      <c r="I3429" s="1029"/>
      <c r="J3429" s="1028"/>
      <c r="K3429" s="511" t="s">
        <v>264</v>
      </c>
      <c r="L3429" s="1028"/>
      <c r="M3429" s="528" t="str">
        <f t="shared" si="55"/>
        <v/>
      </c>
    </row>
    <row r="3430" spans="1:13">
      <c r="A3430" s="1026" t="s">
        <v>647</v>
      </c>
      <c r="B3430" s="1026" t="s">
        <v>648</v>
      </c>
      <c r="C3430" s="1029"/>
      <c r="D3430" s="1028"/>
      <c r="E3430" s="1023" t="s">
        <v>7295</v>
      </c>
      <c r="F3430" s="1023"/>
      <c r="G3430" s="1023" t="s">
        <v>6697</v>
      </c>
      <c r="H3430" s="1023" t="s">
        <v>7992</v>
      </c>
      <c r="I3430" s="1029"/>
      <c r="J3430" s="1028"/>
      <c r="K3430" s="511" t="s">
        <v>264</v>
      </c>
      <c r="L3430" s="1028"/>
      <c r="M3430" s="528" t="str">
        <f t="shared" si="55"/>
        <v/>
      </c>
    </row>
    <row r="3431" spans="1:13">
      <c r="A3431" s="1026" t="s">
        <v>647</v>
      </c>
      <c r="B3431" s="1026" t="s">
        <v>648</v>
      </c>
      <c r="C3431" s="1029"/>
      <c r="D3431" s="1028"/>
      <c r="E3431" s="1023" t="s">
        <v>7296</v>
      </c>
      <c r="F3431" s="1023"/>
      <c r="G3431" s="1023" t="s">
        <v>6697</v>
      </c>
      <c r="H3431" s="1023" t="s">
        <v>7992</v>
      </c>
      <c r="I3431" s="1029"/>
      <c r="J3431" s="1028"/>
      <c r="K3431" s="511" t="s">
        <v>264</v>
      </c>
      <c r="L3431" s="1028"/>
      <c r="M3431" s="528" t="str">
        <f t="shared" si="55"/>
        <v/>
      </c>
    </row>
    <row r="3432" spans="1:13">
      <c r="A3432" s="1026" t="s">
        <v>647</v>
      </c>
      <c r="B3432" s="1026" t="s">
        <v>648</v>
      </c>
      <c r="C3432" s="1029"/>
      <c r="D3432" s="1028"/>
      <c r="E3432" s="1023" t="s">
        <v>7297</v>
      </c>
      <c r="F3432" s="1023"/>
      <c r="G3432" s="1023" t="s">
        <v>6697</v>
      </c>
      <c r="H3432" s="1023" t="s">
        <v>7992</v>
      </c>
      <c r="I3432" s="1029"/>
      <c r="J3432" s="1028"/>
      <c r="K3432" s="511" t="s">
        <v>264</v>
      </c>
      <c r="L3432" s="1028"/>
      <c r="M3432" s="528" t="str">
        <f t="shared" si="55"/>
        <v/>
      </c>
    </row>
    <row r="3433" spans="1:13">
      <c r="A3433" s="1026" t="s">
        <v>647</v>
      </c>
      <c r="B3433" s="1026" t="s">
        <v>648</v>
      </c>
      <c r="C3433" s="1029"/>
      <c r="D3433" s="1028"/>
      <c r="E3433" s="1023" t="s">
        <v>7298</v>
      </c>
      <c r="F3433" s="1023"/>
      <c r="G3433" s="1023" t="s">
        <v>6697</v>
      </c>
      <c r="H3433" s="1023" t="s">
        <v>7992</v>
      </c>
      <c r="I3433" s="1029"/>
      <c r="J3433" s="1028"/>
      <c r="K3433" s="511" t="s">
        <v>264</v>
      </c>
      <c r="L3433" s="1028"/>
      <c r="M3433" s="528" t="str">
        <f t="shared" si="55"/>
        <v/>
      </c>
    </row>
    <row r="3434" spans="1:13">
      <c r="A3434" s="1026" t="s">
        <v>647</v>
      </c>
      <c r="B3434" s="1026" t="s">
        <v>648</v>
      </c>
      <c r="C3434" s="1029"/>
      <c r="D3434" s="1028"/>
      <c r="E3434" s="1023" t="s">
        <v>7299</v>
      </c>
      <c r="F3434" s="1023"/>
      <c r="G3434" s="1023" t="s">
        <v>6697</v>
      </c>
      <c r="H3434" s="1023" t="s">
        <v>7992</v>
      </c>
      <c r="I3434" s="1029"/>
      <c r="J3434" s="1028"/>
      <c r="K3434" s="511" t="s">
        <v>264</v>
      </c>
      <c r="L3434" s="1028"/>
      <c r="M3434" s="528" t="str">
        <f t="shared" si="55"/>
        <v/>
      </c>
    </row>
    <row r="3435" spans="1:13">
      <c r="A3435" s="1026" t="s">
        <v>647</v>
      </c>
      <c r="B3435" s="1026" t="s">
        <v>648</v>
      </c>
      <c r="C3435" s="1029"/>
      <c r="D3435" s="1028"/>
      <c r="E3435" s="1023" t="s">
        <v>7300</v>
      </c>
      <c r="F3435" s="1023"/>
      <c r="G3435" s="1023" t="s">
        <v>6697</v>
      </c>
      <c r="H3435" s="1023" t="s">
        <v>7992</v>
      </c>
      <c r="I3435" s="1029"/>
      <c r="J3435" s="1028"/>
      <c r="K3435" s="511" t="s">
        <v>264</v>
      </c>
      <c r="L3435" s="1028"/>
      <c r="M3435" s="528" t="str">
        <f t="shared" si="55"/>
        <v/>
      </c>
    </row>
    <row r="3436" spans="1:13">
      <c r="A3436" s="1026" t="s">
        <v>647</v>
      </c>
      <c r="B3436" s="1026" t="s">
        <v>648</v>
      </c>
      <c r="C3436" s="1029"/>
      <c r="D3436" s="1028"/>
      <c r="E3436" s="1023" t="s">
        <v>7301</v>
      </c>
      <c r="F3436" s="1023"/>
      <c r="G3436" s="1023" t="s">
        <v>6697</v>
      </c>
      <c r="H3436" s="1023" t="s">
        <v>7992</v>
      </c>
      <c r="I3436" s="1029"/>
      <c r="J3436" s="1028"/>
      <c r="K3436" s="511" t="s">
        <v>264</v>
      </c>
      <c r="L3436" s="1028"/>
      <c r="M3436" s="528" t="str">
        <f t="shared" si="55"/>
        <v/>
      </c>
    </row>
    <row r="3437" spans="1:13">
      <c r="A3437" s="1026" t="s">
        <v>647</v>
      </c>
      <c r="B3437" s="1026" t="s">
        <v>648</v>
      </c>
      <c r="C3437" s="1029"/>
      <c r="D3437" s="1028"/>
      <c r="E3437" s="1023" t="s">
        <v>7302</v>
      </c>
      <c r="F3437" s="1023"/>
      <c r="G3437" s="1023" t="s">
        <v>6697</v>
      </c>
      <c r="H3437" s="1023" t="s">
        <v>7992</v>
      </c>
      <c r="I3437" s="1029"/>
      <c r="J3437" s="1028"/>
      <c r="K3437" s="511" t="s">
        <v>264</v>
      </c>
      <c r="L3437" s="1028"/>
      <c r="M3437" s="528" t="str">
        <f t="shared" si="55"/>
        <v/>
      </c>
    </row>
    <row r="3438" spans="1:13">
      <c r="A3438" s="1026" t="s">
        <v>647</v>
      </c>
      <c r="B3438" s="1026" t="s">
        <v>648</v>
      </c>
      <c r="C3438" s="1029"/>
      <c r="D3438" s="1028"/>
      <c r="E3438" s="1023" t="s">
        <v>7303</v>
      </c>
      <c r="F3438" s="1023"/>
      <c r="G3438" s="1023" t="s">
        <v>6697</v>
      </c>
      <c r="H3438" s="1023" t="s">
        <v>7992</v>
      </c>
      <c r="I3438" s="1029"/>
      <c r="J3438" s="1028"/>
      <c r="K3438" s="511" t="s">
        <v>264</v>
      </c>
      <c r="L3438" s="1028"/>
      <c r="M3438" s="528" t="str">
        <f t="shared" si="55"/>
        <v/>
      </c>
    </row>
    <row r="3439" spans="1:13">
      <c r="A3439" s="1026" t="s">
        <v>647</v>
      </c>
      <c r="B3439" s="1026" t="s">
        <v>648</v>
      </c>
      <c r="C3439" s="1029"/>
      <c r="D3439" s="1028"/>
      <c r="E3439" s="1023" t="s">
        <v>7304</v>
      </c>
      <c r="F3439" s="1023"/>
      <c r="G3439" s="1023" t="s">
        <v>6697</v>
      </c>
      <c r="H3439" s="1023" t="s">
        <v>7992</v>
      </c>
      <c r="I3439" s="1029"/>
      <c r="J3439" s="1028"/>
      <c r="K3439" s="511" t="s">
        <v>264</v>
      </c>
      <c r="L3439" s="1028"/>
      <c r="M3439" s="528" t="str">
        <f t="shared" si="55"/>
        <v/>
      </c>
    </row>
    <row r="3440" spans="1:13">
      <c r="A3440" s="1026" t="s">
        <v>647</v>
      </c>
      <c r="B3440" s="1026" t="s">
        <v>648</v>
      </c>
      <c r="C3440" s="522"/>
      <c r="D3440" s="523"/>
      <c r="E3440" s="534" t="s">
        <v>7305</v>
      </c>
      <c r="F3440" s="534"/>
      <c r="G3440" s="1023" t="s">
        <v>6697</v>
      </c>
      <c r="H3440" s="534" t="s">
        <v>7992</v>
      </c>
      <c r="I3440" s="522"/>
      <c r="J3440" s="523"/>
      <c r="K3440" s="511" t="s">
        <v>264</v>
      </c>
      <c r="L3440" s="526"/>
      <c r="M3440" s="528" t="str">
        <f t="shared" si="55"/>
        <v/>
      </c>
    </row>
    <row r="3441" spans="1:13">
      <c r="A3441" s="1030" t="s">
        <v>637</v>
      </c>
      <c r="B3441" s="1031" t="s">
        <v>638</v>
      </c>
      <c r="C3441" s="527" t="s">
        <v>139</v>
      </c>
      <c r="D3441" s="857"/>
      <c r="E3441" s="510" t="s">
        <v>6181</v>
      </c>
      <c r="F3441" s="510" t="s">
        <v>139</v>
      </c>
      <c r="G3441" s="1023" t="s">
        <v>6697</v>
      </c>
      <c r="H3441" s="510" t="s">
        <v>7993</v>
      </c>
      <c r="I3441" s="527" t="s">
        <v>682</v>
      </c>
      <c r="J3441" s="857"/>
      <c r="K3441" s="511" t="s">
        <v>264</v>
      </c>
      <c r="L3441" s="528" t="s">
        <v>646</v>
      </c>
      <c r="M3441" s="528" t="str">
        <f t="shared" si="55"/>
        <v/>
      </c>
    </row>
    <row r="3442" spans="1:13">
      <c r="A3442" s="1026" t="s">
        <v>647</v>
      </c>
      <c r="B3442" s="1026" t="s">
        <v>648</v>
      </c>
      <c r="C3442" s="1029"/>
      <c r="D3442" s="1028"/>
      <c r="E3442" s="1023" t="s">
        <v>7307</v>
      </c>
      <c r="F3442" s="1023"/>
      <c r="G3442" s="1023" t="s">
        <v>6697</v>
      </c>
      <c r="H3442" s="1023" t="s">
        <v>7993</v>
      </c>
      <c r="I3442" s="1029"/>
      <c r="J3442" s="1028"/>
      <c r="K3442" s="511" t="s">
        <v>264</v>
      </c>
      <c r="L3442" s="1028"/>
      <c r="M3442" s="528" t="str">
        <f t="shared" si="55"/>
        <v/>
      </c>
    </row>
    <row r="3443" spans="1:13">
      <c r="A3443" s="1026" t="s">
        <v>647</v>
      </c>
      <c r="B3443" s="1026" t="s">
        <v>648</v>
      </c>
      <c r="C3443" s="1029"/>
      <c r="D3443" s="1028"/>
      <c r="E3443" s="1023" t="s">
        <v>7308</v>
      </c>
      <c r="F3443" s="1023"/>
      <c r="G3443" s="1023" t="s">
        <v>6697</v>
      </c>
      <c r="H3443" s="1023" t="s">
        <v>7993</v>
      </c>
      <c r="I3443" s="1029"/>
      <c r="J3443" s="1028"/>
      <c r="K3443" s="511" t="s">
        <v>264</v>
      </c>
      <c r="L3443" s="1028"/>
      <c r="M3443" s="528" t="str">
        <f t="shared" si="55"/>
        <v/>
      </c>
    </row>
    <row r="3444" spans="1:13">
      <c r="A3444" s="1026" t="s">
        <v>647</v>
      </c>
      <c r="B3444" s="1026" t="s">
        <v>648</v>
      </c>
      <c r="C3444" s="1029"/>
      <c r="D3444" s="1028"/>
      <c r="E3444" s="1023" t="s">
        <v>7309</v>
      </c>
      <c r="F3444" s="1023"/>
      <c r="G3444" s="1023" t="s">
        <v>6697</v>
      </c>
      <c r="H3444" s="1023" t="s">
        <v>7993</v>
      </c>
      <c r="I3444" s="1029"/>
      <c r="J3444" s="1028"/>
      <c r="K3444" s="511" t="s">
        <v>264</v>
      </c>
      <c r="L3444" s="1028"/>
      <c r="M3444" s="528" t="str">
        <f t="shared" si="55"/>
        <v/>
      </c>
    </row>
    <row r="3445" spans="1:13">
      <c r="A3445" s="1026" t="s">
        <v>647</v>
      </c>
      <c r="B3445" s="1026" t="s">
        <v>648</v>
      </c>
      <c r="C3445" s="1029"/>
      <c r="D3445" s="1028"/>
      <c r="E3445" s="1023" t="s">
        <v>7310</v>
      </c>
      <c r="F3445" s="1023"/>
      <c r="G3445" s="1023" t="s">
        <v>6697</v>
      </c>
      <c r="H3445" s="1023" t="s">
        <v>7993</v>
      </c>
      <c r="I3445" s="1029"/>
      <c r="J3445" s="1028"/>
      <c r="K3445" s="511" t="s">
        <v>264</v>
      </c>
      <c r="L3445" s="1028"/>
      <c r="M3445" s="528" t="str">
        <f t="shared" si="55"/>
        <v/>
      </c>
    </row>
    <row r="3446" spans="1:13">
      <c r="A3446" s="1026" t="s">
        <v>647</v>
      </c>
      <c r="B3446" s="1026" t="s">
        <v>648</v>
      </c>
      <c r="C3446" s="1029"/>
      <c r="D3446" s="1028"/>
      <c r="E3446" s="1023" t="s">
        <v>7311</v>
      </c>
      <c r="F3446" s="1023"/>
      <c r="G3446" s="1023" t="s">
        <v>6697</v>
      </c>
      <c r="H3446" s="1023" t="s">
        <v>7993</v>
      </c>
      <c r="I3446" s="1029"/>
      <c r="J3446" s="1028"/>
      <c r="K3446" s="511" t="s">
        <v>264</v>
      </c>
      <c r="L3446" s="1028"/>
      <c r="M3446" s="528" t="str">
        <f t="shared" si="55"/>
        <v/>
      </c>
    </row>
    <row r="3447" spans="1:13">
      <c r="A3447" s="1026" t="s">
        <v>647</v>
      </c>
      <c r="B3447" s="1026" t="s">
        <v>648</v>
      </c>
      <c r="C3447" s="1029"/>
      <c r="D3447" s="1028"/>
      <c r="E3447" s="1023" t="s">
        <v>7312</v>
      </c>
      <c r="F3447" s="1023"/>
      <c r="G3447" s="1023" t="s">
        <v>6697</v>
      </c>
      <c r="H3447" s="1023" t="s">
        <v>7993</v>
      </c>
      <c r="I3447" s="1029"/>
      <c r="J3447" s="1028"/>
      <c r="K3447" s="511" t="s">
        <v>264</v>
      </c>
      <c r="L3447" s="1028"/>
      <c r="M3447" s="528" t="str">
        <f t="shared" si="55"/>
        <v/>
      </c>
    </row>
    <row r="3448" spans="1:13">
      <c r="A3448" s="1026" t="s">
        <v>647</v>
      </c>
      <c r="B3448" s="1026" t="s">
        <v>648</v>
      </c>
      <c r="C3448" s="1029"/>
      <c r="D3448" s="1028"/>
      <c r="E3448" s="1023" t="s">
        <v>7313</v>
      </c>
      <c r="F3448" s="1023"/>
      <c r="G3448" s="1023" t="s">
        <v>6697</v>
      </c>
      <c r="H3448" s="1023" t="s">
        <v>7993</v>
      </c>
      <c r="I3448" s="1029"/>
      <c r="J3448" s="1028"/>
      <c r="K3448" s="511" t="s">
        <v>264</v>
      </c>
      <c r="L3448" s="1028"/>
      <c r="M3448" s="528" t="str">
        <f t="shared" si="55"/>
        <v/>
      </c>
    </row>
    <row r="3449" spans="1:13">
      <c r="A3449" s="1026" t="s">
        <v>647</v>
      </c>
      <c r="B3449" s="1026" t="s">
        <v>648</v>
      </c>
      <c r="C3449" s="1029"/>
      <c r="D3449" s="1028"/>
      <c r="E3449" s="1023" t="s">
        <v>7314</v>
      </c>
      <c r="F3449" s="1023"/>
      <c r="G3449" s="1023" t="s">
        <v>6697</v>
      </c>
      <c r="H3449" s="1023" t="s">
        <v>7993</v>
      </c>
      <c r="I3449" s="1029"/>
      <c r="J3449" s="1028"/>
      <c r="K3449" s="511" t="s">
        <v>264</v>
      </c>
      <c r="L3449" s="1028"/>
      <c r="M3449" s="528" t="str">
        <f t="shared" si="55"/>
        <v/>
      </c>
    </row>
    <row r="3450" spans="1:13">
      <c r="A3450" s="1026" t="s">
        <v>647</v>
      </c>
      <c r="B3450" s="1026" t="s">
        <v>648</v>
      </c>
      <c r="C3450" s="1029"/>
      <c r="D3450" s="1028"/>
      <c r="E3450" s="1023" t="s">
        <v>7315</v>
      </c>
      <c r="F3450" s="1023"/>
      <c r="G3450" s="1023" t="s">
        <v>6697</v>
      </c>
      <c r="H3450" s="1023" t="s">
        <v>7993</v>
      </c>
      <c r="I3450" s="1029"/>
      <c r="J3450" s="1028"/>
      <c r="K3450" s="511" t="s">
        <v>264</v>
      </c>
      <c r="L3450" s="1028"/>
      <c r="M3450" s="528" t="str">
        <f t="shared" si="55"/>
        <v/>
      </c>
    </row>
    <row r="3451" spans="1:13">
      <c r="A3451" s="1026" t="s">
        <v>647</v>
      </c>
      <c r="B3451" s="1026" t="s">
        <v>648</v>
      </c>
      <c r="C3451" s="1029"/>
      <c r="D3451" s="1028"/>
      <c r="E3451" s="1023" t="s">
        <v>7316</v>
      </c>
      <c r="F3451" s="1023"/>
      <c r="G3451" s="1023" t="s">
        <v>6697</v>
      </c>
      <c r="H3451" s="1023" t="s">
        <v>7993</v>
      </c>
      <c r="I3451" s="1029"/>
      <c r="J3451" s="1028"/>
      <c r="K3451" s="511" t="s">
        <v>264</v>
      </c>
      <c r="L3451" s="1028"/>
      <c r="M3451" s="528" t="str">
        <f t="shared" si="55"/>
        <v/>
      </c>
    </row>
    <row r="3452" spans="1:13">
      <c r="A3452" s="1026" t="s">
        <v>647</v>
      </c>
      <c r="B3452" s="1026" t="s">
        <v>648</v>
      </c>
      <c r="C3452" s="1029"/>
      <c r="D3452" s="1028"/>
      <c r="E3452" s="1023" t="s">
        <v>7317</v>
      </c>
      <c r="F3452" s="1023"/>
      <c r="G3452" s="1023" t="s">
        <v>6697</v>
      </c>
      <c r="H3452" s="1023" t="s">
        <v>7993</v>
      </c>
      <c r="I3452" s="1029"/>
      <c r="J3452" s="1028"/>
      <c r="K3452" s="511" t="s">
        <v>264</v>
      </c>
      <c r="L3452" s="1028"/>
      <c r="M3452" s="528" t="str">
        <f t="shared" si="55"/>
        <v/>
      </c>
    </row>
    <row r="3453" spans="1:13">
      <c r="A3453" s="1026" t="s">
        <v>647</v>
      </c>
      <c r="B3453" s="1026" t="s">
        <v>648</v>
      </c>
      <c r="C3453" s="522"/>
      <c r="D3453" s="523"/>
      <c r="E3453" s="534" t="s">
        <v>7318</v>
      </c>
      <c r="F3453" s="534"/>
      <c r="G3453" s="1023" t="s">
        <v>6697</v>
      </c>
      <c r="H3453" s="534" t="s">
        <v>7993</v>
      </c>
      <c r="I3453" s="522"/>
      <c r="J3453" s="523"/>
      <c r="K3453" s="511" t="s">
        <v>264</v>
      </c>
      <c r="L3453" s="526"/>
      <c r="M3453" s="528" t="str">
        <f t="shared" si="55"/>
        <v/>
      </c>
    </row>
    <row r="3454" spans="1:13">
      <c r="A3454" s="1030" t="s">
        <v>637</v>
      </c>
      <c r="B3454" s="1031" t="s">
        <v>638</v>
      </c>
      <c r="C3454" s="527" t="s">
        <v>140</v>
      </c>
      <c r="D3454" s="857"/>
      <c r="E3454" s="510" t="s">
        <v>6185</v>
      </c>
      <c r="F3454" s="510" t="s">
        <v>140</v>
      </c>
      <c r="G3454" s="1023" t="s">
        <v>6697</v>
      </c>
      <c r="H3454" s="510" t="s">
        <v>7994</v>
      </c>
      <c r="I3454" s="527" t="s">
        <v>682</v>
      </c>
      <c r="J3454" s="857"/>
      <c r="K3454" s="511" t="s">
        <v>264</v>
      </c>
      <c r="L3454" s="528" t="s">
        <v>646</v>
      </c>
      <c r="M3454" s="528" t="str">
        <f t="shared" si="55"/>
        <v/>
      </c>
    </row>
    <row r="3455" spans="1:13">
      <c r="A3455" s="1026" t="s">
        <v>647</v>
      </c>
      <c r="B3455" s="1026" t="s">
        <v>648</v>
      </c>
      <c r="C3455" s="1029"/>
      <c r="D3455" s="1028"/>
      <c r="E3455" s="1023" t="s">
        <v>7320</v>
      </c>
      <c r="F3455" s="1023"/>
      <c r="G3455" s="1023" t="s">
        <v>6697</v>
      </c>
      <c r="H3455" s="1023" t="s">
        <v>7994</v>
      </c>
      <c r="I3455" s="1029"/>
      <c r="J3455" s="1028"/>
      <c r="K3455" s="511" t="s">
        <v>264</v>
      </c>
      <c r="L3455" s="1028"/>
      <c r="M3455" s="528" t="str">
        <f t="shared" si="55"/>
        <v/>
      </c>
    </row>
    <row r="3456" spans="1:13">
      <c r="A3456" s="1026" t="s">
        <v>647</v>
      </c>
      <c r="B3456" s="1026" t="s">
        <v>648</v>
      </c>
      <c r="C3456" s="1029"/>
      <c r="D3456" s="1028"/>
      <c r="E3456" s="1023" t="s">
        <v>7321</v>
      </c>
      <c r="F3456" s="1023"/>
      <c r="G3456" s="1023" t="s">
        <v>6697</v>
      </c>
      <c r="H3456" s="1023" t="s">
        <v>7994</v>
      </c>
      <c r="I3456" s="1029"/>
      <c r="J3456" s="1028"/>
      <c r="K3456" s="511" t="s">
        <v>264</v>
      </c>
      <c r="L3456" s="1028"/>
      <c r="M3456" s="528" t="str">
        <f t="shared" si="55"/>
        <v/>
      </c>
    </row>
    <row r="3457" spans="1:13">
      <c r="A3457" s="1026" t="s">
        <v>647</v>
      </c>
      <c r="B3457" s="1026" t="s">
        <v>648</v>
      </c>
      <c r="C3457" s="1029"/>
      <c r="D3457" s="1028"/>
      <c r="E3457" s="1023" t="s">
        <v>7322</v>
      </c>
      <c r="F3457" s="1023"/>
      <c r="G3457" s="1023" t="s">
        <v>6697</v>
      </c>
      <c r="H3457" s="1023" t="s">
        <v>7994</v>
      </c>
      <c r="I3457" s="1029"/>
      <c r="J3457" s="1028"/>
      <c r="K3457" s="511" t="s">
        <v>264</v>
      </c>
      <c r="L3457" s="1028"/>
      <c r="M3457" s="528" t="str">
        <f t="shared" si="55"/>
        <v/>
      </c>
    </row>
    <row r="3458" spans="1:13">
      <c r="A3458" s="1026" t="s">
        <v>647</v>
      </c>
      <c r="B3458" s="1026" t="s">
        <v>648</v>
      </c>
      <c r="C3458" s="1029"/>
      <c r="D3458" s="1028"/>
      <c r="E3458" s="1023" t="s">
        <v>7323</v>
      </c>
      <c r="F3458" s="1023"/>
      <c r="G3458" s="1023" t="s">
        <v>6697</v>
      </c>
      <c r="H3458" s="1023" t="s">
        <v>7994</v>
      </c>
      <c r="I3458" s="1029"/>
      <c r="J3458" s="1028"/>
      <c r="K3458" s="511" t="s">
        <v>264</v>
      </c>
      <c r="L3458" s="1028"/>
      <c r="M3458" s="528" t="str">
        <f t="shared" si="55"/>
        <v/>
      </c>
    </row>
    <row r="3459" spans="1:13">
      <c r="A3459" s="1026" t="s">
        <v>647</v>
      </c>
      <c r="B3459" s="1026" t="s">
        <v>648</v>
      </c>
      <c r="C3459" s="1029"/>
      <c r="D3459" s="1028"/>
      <c r="E3459" s="1023" t="s">
        <v>7324</v>
      </c>
      <c r="F3459" s="1023"/>
      <c r="G3459" s="1023" t="s">
        <v>6697</v>
      </c>
      <c r="H3459" s="1023" t="s">
        <v>7994</v>
      </c>
      <c r="I3459" s="1029"/>
      <c r="J3459" s="1028"/>
      <c r="K3459" s="511" t="s">
        <v>264</v>
      </c>
      <c r="L3459" s="1028"/>
      <c r="M3459" s="528" t="str">
        <f t="shared" si="55"/>
        <v/>
      </c>
    </row>
    <row r="3460" spans="1:13">
      <c r="A3460" s="1026" t="s">
        <v>647</v>
      </c>
      <c r="B3460" s="1026" t="s">
        <v>648</v>
      </c>
      <c r="C3460" s="1029"/>
      <c r="D3460" s="1028"/>
      <c r="E3460" s="1023" t="s">
        <v>7325</v>
      </c>
      <c r="F3460" s="1023"/>
      <c r="G3460" s="1023" t="s">
        <v>6697</v>
      </c>
      <c r="H3460" s="1023" t="s">
        <v>7994</v>
      </c>
      <c r="I3460" s="1029"/>
      <c r="J3460" s="1028"/>
      <c r="K3460" s="511" t="s">
        <v>264</v>
      </c>
      <c r="L3460" s="1028"/>
      <c r="M3460" s="528" t="str">
        <f t="shared" si="55"/>
        <v/>
      </c>
    </row>
    <row r="3461" spans="1:13">
      <c r="A3461" s="1026" t="s">
        <v>647</v>
      </c>
      <c r="B3461" s="1026" t="s">
        <v>648</v>
      </c>
      <c r="C3461" s="1029"/>
      <c r="D3461" s="1028"/>
      <c r="E3461" s="1023" t="s">
        <v>7326</v>
      </c>
      <c r="F3461" s="1023"/>
      <c r="G3461" s="1023" t="s">
        <v>6697</v>
      </c>
      <c r="H3461" s="1023" t="s">
        <v>7994</v>
      </c>
      <c r="I3461" s="1029"/>
      <c r="J3461" s="1028"/>
      <c r="K3461" s="511" t="s">
        <v>264</v>
      </c>
      <c r="L3461" s="1028"/>
      <c r="M3461" s="528" t="str">
        <f t="shared" si="55"/>
        <v/>
      </c>
    </row>
    <row r="3462" spans="1:13">
      <c r="A3462" s="1026" t="s">
        <v>647</v>
      </c>
      <c r="B3462" s="1026" t="s">
        <v>648</v>
      </c>
      <c r="C3462" s="1029"/>
      <c r="D3462" s="1028"/>
      <c r="E3462" s="1023" t="s">
        <v>7327</v>
      </c>
      <c r="F3462" s="1023"/>
      <c r="G3462" s="1023" t="s">
        <v>6697</v>
      </c>
      <c r="H3462" s="1023" t="s">
        <v>7994</v>
      </c>
      <c r="I3462" s="1029"/>
      <c r="J3462" s="1028"/>
      <c r="K3462" s="511" t="s">
        <v>264</v>
      </c>
      <c r="L3462" s="1028"/>
      <c r="M3462" s="528" t="str">
        <f t="shared" si="55"/>
        <v/>
      </c>
    </row>
    <row r="3463" spans="1:13">
      <c r="A3463" s="1026" t="s">
        <v>647</v>
      </c>
      <c r="B3463" s="1026" t="s">
        <v>648</v>
      </c>
      <c r="C3463" s="1029"/>
      <c r="D3463" s="1028"/>
      <c r="E3463" s="1023" t="s">
        <v>7328</v>
      </c>
      <c r="F3463" s="1023"/>
      <c r="G3463" s="1023" t="s">
        <v>6697</v>
      </c>
      <c r="H3463" s="1023" t="s">
        <v>7994</v>
      </c>
      <c r="I3463" s="1029"/>
      <c r="J3463" s="1028"/>
      <c r="K3463" s="511" t="s">
        <v>264</v>
      </c>
      <c r="L3463" s="1028"/>
      <c r="M3463" s="528" t="str">
        <f t="shared" si="55"/>
        <v/>
      </c>
    </row>
    <row r="3464" spans="1:13">
      <c r="A3464" s="1026" t="s">
        <v>647</v>
      </c>
      <c r="B3464" s="1026" t="s">
        <v>648</v>
      </c>
      <c r="C3464" s="1029"/>
      <c r="D3464" s="1028"/>
      <c r="E3464" s="1023" t="s">
        <v>7329</v>
      </c>
      <c r="F3464" s="1023"/>
      <c r="G3464" s="1023" t="s">
        <v>6697</v>
      </c>
      <c r="H3464" s="1023" t="s">
        <v>7994</v>
      </c>
      <c r="I3464" s="1029"/>
      <c r="J3464" s="1028"/>
      <c r="K3464" s="511" t="s">
        <v>264</v>
      </c>
      <c r="L3464" s="1028"/>
      <c r="M3464" s="528" t="str">
        <f t="shared" si="55"/>
        <v/>
      </c>
    </row>
    <row r="3465" spans="1:13">
      <c r="A3465" s="1026" t="s">
        <v>647</v>
      </c>
      <c r="B3465" s="1026" t="s">
        <v>648</v>
      </c>
      <c r="C3465" s="1029"/>
      <c r="D3465" s="1028"/>
      <c r="E3465" s="1023" t="s">
        <v>7330</v>
      </c>
      <c r="F3465" s="1023"/>
      <c r="G3465" s="1023" t="s">
        <v>6697</v>
      </c>
      <c r="H3465" s="1023" t="s">
        <v>7994</v>
      </c>
      <c r="I3465" s="1029"/>
      <c r="J3465" s="1028"/>
      <c r="K3465" s="511" t="s">
        <v>264</v>
      </c>
      <c r="L3465" s="1028"/>
      <c r="M3465" s="528" t="str">
        <f t="shared" si="55"/>
        <v/>
      </c>
    </row>
    <row r="3466" spans="1:13">
      <c r="A3466" s="1026" t="s">
        <v>647</v>
      </c>
      <c r="B3466" s="1026" t="s">
        <v>648</v>
      </c>
      <c r="C3466" s="522"/>
      <c r="D3466" s="523"/>
      <c r="E3466" s="534" t="s">
        <v>7331</v>
      </c>
      <c r="F3466" s="534"/>
      <c r="G3466" s="1023" t="s">
        <v>6697</v>
      </c>
      <c r="H3466" s="534" t="s">
        <v>7994</v>
      </c>
      <c r="I3466" s="522"/>
      <c r="J3466" s="523"/>
      <c r="K3466" s="511" t="s">
        <v>264</v>
      </c>
      <c r="L3466" s="526"/>
      <c r="M3466" s="528" t="str">
        <f t="shared" si="55"/>
        <v/>
      </c>
    </row>
    <row r="3467" spans="1:13">
      <c r="A3467" s="1030" t="s">
        <v>637</v>
      </c>
      <c r="B3467" s="1031" t="s">
        <v>638</v>
      </c>
      <c r="C3467" s="527" t="s">
        <v>141</v>
      </c>
      <c r="D3467" s="857"/>
      <c r="E3467" s="510" t="s">
        <v>6169</v>
      </c>
      <c r="F3467" s="510" t="s">
        <v>141</v>
      </c>
      <c r="G3467" s="1023" t="s">
        <v>6697</v>
      </c>
      <c r="H3467" s="510" t="s">
        <v>7995</v>
      </c>
      <c r="I3467" s="527" t="s">
        <v>682</v>
      </c>
      <c r="J3467" s="857"/>
      <c r="K3467" s="511" t="s">
        <v>264</v>
      </c>
      <c r="L3467" s="528" t="s">
        <v>646</v>
      </c>
      <c r="M3467" s="528" t="str">
        <f t="shared" si="55"/>
        <v/>
      </c>
    </row>
    <row r="3468" spans="1:13">
      <c r="A3468" s="1026" t="s">
        <v>647</v>
      </c>
      <c r="B3468" s="1026" t="s">
        <v>648</v>
      </c>
      <c r="C3468" s="1029"/>
      <c r="D3468" s="1028"/>
      <c r="E3468" s="1023" t="s">
        <v>7333</v>
      </c>
      <c r="F3468" s="1023"/>
      <c r="G3468" s="1023" t="s">
        <v>6697</v>
      </c>
      <c r="H3468" s="1023" t="s">
        <v>7995</v>
      </c>
      <c r="I3468" s="1029"/>
      <c r="J3468" s="1028"/>
      <c r="K3468" s="511" t="s">
        <v>264</v>
      </c>
      <c r="L3468" s="1028"/>
      <c r="M3468" s="528" t="str">
        <f t="shared" si="55"/>
        <v/>
      </c>
    </row>
    <row r="3469" spans="1:13">
      <c r="A3469" s="1026" t="s">
        <v>647</v>
      </c>
      <c r="B3469" s="1026" t="s">
        <v>648</v>
      </c>
      <c r="C3469" s="1029"/>
      <c r="D3469" s="1028"/>
      <c r="E3469" s="1023" t="s">
        <v>7334</v>
      </c>
      <c r="F3469" s="1023"/>
      <c r="G3469" s="1023" t="s">
        <v>6697</v>
      </c>
      <c r="H3469" s="1023" t="s">
        <v>7995</v>
      </c>
      <c r="I3469" s="1029"/>
      <c r="J3469" s="1028"/>
      <c r="K3469" s="511" t="s">
        <v>264</v>
      </c>
      <c r="L3469" s="1028"/>
      <c r="M3469" s="528" t="str">
        <f t="shared" si="55"/>
        <v/>
      </c>
    </row>
    <row r="3470" spans="1:13">
      <c r="A3470" s="1026" t="s">
        <v>647</v>
      </c>
      <c r="B3470" s="1026" t="s">
        <v>648</v>
      </c>
      <c r="C3470" s="1029"/>
      <c r="D3470" s="1028"/>
      <c r="E3470" s="1023" t="s">
        <v>7335</v>
      </c>
      <c r="F3470" s="1023"/>
      <c r="G3470" s="1023" t="s">
        <v>6697</v>
      </c>
      <c r="H3470" s="1023" t="s">
        <v>7995</v>
      </c>
      <c r="I3470" s="1029"/>
      <c r="J3470" s="1028"/>
      <c r="K3470" s="511" t="s">
        <v>264</v>
      </c>
      <c r="L3470" s="1028"/>
      <c r="M3470" s="528" t="str">
        <f t="shared" si="55"/>
        <v/>
      </c>
    </row>
    <row r="3471" spans="1:13">
      <c r="A3471" s="1026" t="s">
        <v>647</v>
      </c>
      <c r="B3471" s="1026" t="s">
        <v>648</v>
      </c>
      <c r="C3471" s="1029"/>
      <c r="D3471" s="1028"/>
      <c r="E3471" s="1023" t="s">
        <v>7336</v>
      </c>
      <c r="F3471" s="1023"/>
      <c r="G3471" s="1023" t="s">
        <v>6697</v>
      </c>
      <c r="H3471" s="1023" t="s">
        <v>7995</v>
      </c>
      <c r="I3471" s="1029"/>
      <c r="J3471" s="1028"/>
      <c r="K3471" s="511" t="s">
        <v>264</v>
      </c>
      <c r="L3471" s="1028"/>
      <c r="M3471" s="528" t="str">
        <f t="shared" si="55"/>
        <v/>
      </c>
    </row>
    <row r="3472" spans="1:13">
      <c r="A3472" s="1026" t="s">
        <v>647</v>
      </c>
      <c r="B3472" s="1026" t="s">
        <v>648</v>
      </c>
      <c r="C3472" s="1029"/>
      <c r="D3472" s="1028"/>
      <c r="E3472" s="1023" t="s">
        <v>7337</v>
      </c>
      <c r="F3472" s="1023"/>
      <c r="G3472" s="1023" t="s">
        <v>6697</v>
      </c>
      <c r="H3472" s="1023" t="s">
        <v>7995</v>
      </c>
      <c r="I3472" s="1029"/>
      <c r="J3472" s="1028"/>
      <c r="K3472" s="511" t="s">
        <v>264</v>
      </c>
      <c r="L3472" s="1028"/>
      <c r="M3472" s="528" t="str">
        <f t="shared" si="55"/>
        <v/>
      </c>
    </row>
    <row r="3473" spans="1:13">
      <c r="A3473" s="1026" t="s">
        <v>647</v>
      </c>
      <c r="B3473" s="1026" t="s">
        <v>648</v>
      </c>
      <c r="C3473" s="1029"/>
      <c r="D3473" s="1028"/>
      <c r="E3473" s="1023" t="s">
        <v>7338</v>
      </c>
      <c r="F3473" s="1023"/>
      <c r="G3473" s="1023" t="s">
        <v>6697</v>
      </c>
      <c r="H3473" s="1023" t="s">
        <v>7995</v>
      </c>
      <c r="I3473" s="1029"/>
      <c r="J3473" s="1028"/>
      <c r="K3473" s="511" t="s">
        <v>264</v>
      </c>
      <c r="L3473" s="1028"/>
      <c r="M3473" s="528" t="str">
        <f t="shared" si="55"/>
        <v/>
      </c>
    </row>
    <row r="3474" spans="1:13">
      <c r="A3474" s="1026" t="s">
        <v>647</v>
      </c>
      <c r="B3474" s="1026" t="s">
        <v>648</v>
      </c>
      <c r="C3474" s="1029"/>
      <c r="D3474" s="1028"/>
      <c r="E3474" s="1023" t="s">
        <v>7339</v>
      </c>
      <c r="F3474" s="1023"/>
      <c r="G3474" s="1023" t="s">
        <v>6697</v>
      </c>
      <c r="H3474" s="1023" t="s">
        <v>7995</v>
      </c>
      <c r="I3474" s="1029"/>
      <c r="J3474" s="1028"/>
      <c r="K3474" s="511" t="s">
        <v>264</v>
      </c>
      <c r="L3474" s="1028"/>
      <c r="M3474" s="528" t="str">
        <f t="shared" si="55"/>
        <v/>
      </c>
    </row>
    <row r="3475" spans="1:13">
      <c r="A3475" s="1026" t="s">
        <v>647</v>
      </c>
      <c r="B3475" s="1026" t="s">
        <v>648</v>
      </c>
      <c r="C3475" s="1029"/>
      <c r="D3475" s="1028"/>
      <c r="E3475" s="1023" t="s">
        <v>7340</v>
      </c>
      <c r="F3475" s="1023"/>
      <c r="G3475" s="1023" t="s">
        <v>6697</v>
      </c>
      <c r="H3475" s="1023" t="s">
        <v>7995</v>
      </c>
      <c r="I3475" s="1029"/>
      <c r="J3475" s="1028"/>
      <c r="K3475" s="511" t="s">
        <v>264</v>
      </c>
      <c r="L3475" s="1028"/>
      <c r="M3475" s="528" t="str">
        <f t="shared" si="55"/>
        <v/>
      </c>
    </row>
    <row r="3476" spans="1:13">
      <c r="A3476" s="1026" t="s">
        <v>647</v>
      </c>
      <c r="B3476" s="1026" t="s">
        <v>648</v>
      </c>
      <c r="C3476" s="1029"/>
      <c r="D3476" s="1028"/>
      <c r="E3476" s="1023" t="s">
        <v>7341</v>
      </c>
      <c r="F3476" s="1023"/>
      <c r="G3476" s="1023" t="s">
        <v>6697</v>
      </c>
      <c r="H3476" s="1023" t="s">
        <v>7995</v>
      </c>
      <c r="I3476" s="1029"/>
      <c r="J3476" s="1028"/>
      <c r="K3476" s="511" t="s">
        <v>264</v>
      </c>
      <c r="L3476" s="1028"/>
      <c r="M3476" s="528" t="str">
        <f t="shared" si="55"/>
        <v/>
      </c>
    </row>
    <row r="3477" spans="1:13">
      <c r="A3477" s="1026" t="s">
        <v>647</v>
      </c>
      <c r="B3477" s="1026" t="s">
        <v>648</v>
      </c>
      <c r="C3477" s="1029"/>
      <c r="D3477" s="1028"/>
      <c r="E3477" s="1023" t="s">
        <v>7342</v>
      </c>
      <c r="F3477" s="1023"/>
      <c r="G3477" s="1023" t="s">
        <v>6697</v>
      </c>
      <c r="H3477" s="1023" t="s">
        <v>7995</v>
      </c>
      <c r="I3477" s="1029"/>
      <c r="J3477" s="1028"/>
      <c r="K3477" s="511" t="s">
        <v>264</v>
      </c>
      <c r="L3477" s="1028"/>
      <c r="M3477" s="528" t="str">
        <f t="shared" si="55"/>
        <v/>
      </c>
    </row>
    <row r="3478" spans="1:13">
      <c r="A3478" s="1026" t="s">
        <v>647</v>
      </c>
      <c r="B3478" s="1026" t="s">
        <v>648</v>
      </c>
      <c r="C3478" s="1029"/>
      <c r="D3478" s="1028"/>
      <c r="E3478" s="1023" t="s">
        <v>7343</v>
      </c>
      <c r="F3478" s="1023"/>
      <c r="G3478" s="1023" t="s">
        <v>6697</v>
      </c>
      <c r="H3478" s="1023" t="s">
        <v>7995</v>
      </c>
      <c r="I3478" s="1029"/>
      <c r="J3478" s="1028"/>
      <c r="K3478" s="511" t="s">
        <v>264</v>
      </c>
      <c r="L3478" s="1028"/>
      <c r="M3478" s="528" t="str">
        <f t="shared" si="55"/>
        <v/>
      </c>
    </row>
    <row r="3479" spans="1:13">
      <c r="A3479" s="1026" t="s">
        <v>647</v>
      </c>
      <c r="B3479" s="1026" t="s">
        <v>648</v>
      </c>
      <c r="C3479" s="522"/>
      <c r="D3479" s="523"/>
      <c r="E3479" s="1023" t="s">
        <v>7344</v>
      </c>
      <c r="F3479" s="1023"/>
      <c r="G3479" s="1023" t="s">
        <v>6697</v>
      </c>
      <c r="H3479" s="1023" t="s">
        <v>7995</v>
      </c>
      <c r="I3479" s="522"/>
      <c r="J3479" s="523"/>
      <c r="K3479" s="511" t="s">
        <v>264</v>
      </c>
      <c r="L3479" s="526"/>
      <c r="M3479" s="528" t="str">
        <f t="shared" si="55"/>
        <v/>
      </c>
    </row>
    <row r="3480" spans="1:13">
      <c r="A3480" s="1030" t="s">
        <v>637</v>
      </c>
      <c r="B3480" s="1031" t="s">
        <v>638</v>
      </c>
      <c r="C3480" s="527" t="s">
        <v>497</v>
      </c>
      <c r="D3480" s="857"/>
      <c r="E3480" s="510" t="s">
        <v>6159</v>
      </c>
      <c r="F3480" s="510" t="s">
        <v>497</v>
      </c>
      <c r="G3480" s="532" t="s">
        <v>6697</v>
      </c>
      <c r="H3480" s="510" t="s">
        <v>7996</v>
      </c>
      <c r="I3480" s="527" t="s">
        <v>682</v>
      </c>
      <c r="J3480" s="857"/>
      <c r="K3480" s="511" t="s">
        <v>264</v>
      </c>
      <c r="L3480" s="528" t="s">
        <v>646</v>
      </c>
      <c r="M3480" s="528" t="str">
        <f t="shared" ref="M3480:M3543" si="56">IF(RIGHT(TEXT(E3480,""),4)="ACT1","Remove","")</f>
        <v/>
      </c>
    </row>
    <row r="3481" spans="1:13">
      <c r="A3481" s="1026" t="s">
        <v>647</v>
      </c>
      <c r="B3481" s="1026" t="s">
        <v>648</v>
      </c>
      <c r="C3481" s="1029"/>
      <c r="D3481" s="1028"/>
      <c r="E3481" s="1023" t="s">
        <v>7346</v>
      </c>
      <c r="F3481" s="1023"/>
      <c r="G3481" s="1023" t="s">
        <v>6697</v>
      </c>
      <c r="H3481" s="1023" t="s">
        <v>7996</v>
      </c>
      <c r="I3481" s="1029"/>
      <c r="J3481" s="1028"/>
      <c r="K3481" s="511" t="s">
        <v>264</v>
      </c>
      <c r="L3481" s="1028"/>
      <c r="M3481" s="528" t="str">
        <f t="shared" si="56"/>
        <v/>
      </c>
    </row>
    <row r="3482" spans="1:13">
      <c r="A3482" s="1026" t="s">
        <v>647</v>
      </c>
      <c r="B3482" s="1026" t="s">
        <v>648</v>
      </c>
      <c r="C3482" s="1029"/>
      <c r="D3482" s="1028"/>
      <c r="E3482" s="1023" t="s">
        <v>7347</v>
      </c>
      <c r="F3482" s="1023"/>
      <c r="G3482" s="1023" t="s">
        <v>6697</v>
      </c>
      <c r="H3482" s="1023" t="s">
        <v>7996</v>
      </c>
      <c r="I3482" s="1029"/>
      <c r="J3482" s="1028"/>
      <c r="K3482" s="511" t="s">
        <v>264</v>
      </c>
      <c r="L3482" s="1028"/>
      <c r="M3482" s="528" t="str">
        <f t="shared" si="56"/>
        <v/>
      </c>
    </row>
    <row r="3483" spans="1:13">
      <c r="A3483" s="1026" t="s">
        <v>647</v>
      </c>
      <c r="B3483" s="1026" t="s">
        <v>648</v>
      </c>
      <c r="C3483" s="1029"/>
      <c r="D3483" s="1028"/>
      <c r="E3483" s="1023" t="s">
        <v>7348</v>
      </c>
      <c r="F3483" s="1023"/>
      <c r="G3483" s="1023" t="s">
        <v>6697</v>
      </c>
      <c r="H3483" s="1023" t="s">
        <v>7996</v>
      </c>
      <c r="I3483" s="1029"/>
      <c r="J3483" s="1028"/>
      <c r="K3483" s="511" t="s">
        <v>264</v>
      </c>
      <c r="L3483" s="1028"/>
      <c r="M3483" s="528" t="str">
        <f t="shared" si="56"/>
        <v/>
      </c>
    </row>
    <row r="3484" spans="1:13">
      <c r="A3484" s="1026" t="s">
        <v>647</v>
      </c>
      <c r="B3484" s="1026" t="s">
        <v>648</v>
      </c>
      <c r="C3484" s="1029"/>
      <c r="D3484" s="1028"/>
      <c r="E3484" s="1023" t="s">
        <v>7349</v>
      </c>
      <c r="F3484" s="1023"/>
      <c r="G3484" s="1023" t="s">
        <v>6697</v>
      </c>
      <c r="H3484" s="1023" t="s">
        <v>7996</v>
      </c>
      <c r="I3484" s="1029"/>
      <c r="J3484" s="1028"/>
      <c r="K3484" s="511" t="s">
        <v>264</v>
      </c>
      <c r="L3484" s="1028"/>
      <c r="M3484" s="528" t="str">
        <f t="shared" si="56"/>
        <v/>
      </c>
    </row>
    <row r="3485" spans="1:13">
      <c r="A3485" s="1026" t="s">
        <v>647</v>
      </c>
      <c r="B3485" s="1026" t="s">
        <v>648</v>
      </c>
      <c r="C3485" s="1029"/>
      <c r="D3485" s="1028"/>
      <c r="E3485" s="1023" t="s">
        <v>7350</v>
      </c>
      <c r="F3485" s="1023"/>
      <c r="G3485" s="1023" t="s">
        <v>6697</v>
      </c>
      <c r="H3485" s="1023" t="s">
        <v>7996</v>
      </c>
      <c r="I3485" s="1029"/>
      <c r="J3485" s="1028"/>
      <c r="K3485" s="511" t="s">
        <v>264</v>
      </c>
      <c r="L3485" s="1028"/>
      <c r="M3485" s="528" t="str">
        <f t="shared" si="56"/>
        <v/>
      </c>
    </row>
    <row r="3486" spans="1:13">
      <c r="A3486" s="1026" t="s">
        <v>647</v>
      </c>
      <c r="B3486" s="1026" t="s">
        <v>648</v>
      </c>
      <c r="C3486" s="1029"/>
      <c r="D3486" s="1028"/>
      <c r="E3486" s="1023" t="s">
        <v>7351</v>
      </c>
      <c r="F3486" s="1023"/>
      <c r="G3486" s="1023" t="s">
        <v>6697</v>
      </c>
      <c r="H3486" s="1023" t="s">
        <v>7996</v>
      </c>
      <c r="I3486" s="1029"/>
      <c r="J3486" s="1028"/>
      <c r="K3486" s="511" t="s">
        <v>264</v>
      </c>
      <c r="L3486" s="1028"/>
      <c r="M3486" s="528" t="str">
        <f t="shared" si="56"/>
        <v/>
      </c>
    </row>
    <row r="3487" spans="1:13">
      <c r="A3487" s="1026" t="s">
        <v>647</v>
      </c>
      <c r="B3487" s="1026" t="s">
        <v>648</v>
      </c>
      <c r="C3487" s="1029"/>
      <c r="D3487" s="1028"/>
      <c r="E3487" s="1023" t="s">
        <v>7352</v>
      </c>
      <c r="F3487" s="1023"/>
      <c r="G3487" s="1023" t="s">
        <v>6697</v>
      </c>
      <c r="H3487" s="1023" t="s">
        <v>7996</v>
      </c>
      <c r="I3487" s="1029"/>
      <c r="J3487" s="1028"/>
      <c r="K3487" s="511" t="s">
        <v>264</v>
      </c>
      <c r="L3487" s="1028"/>
      <c r="M3487" s="528" t="str">
        <f t="shared" si="56"/>
        <v/>
      </c>
    </row>
    <row r="3488" spans="1:13">
      <c r="A3488" s="1026" t="s">
        <v>647</v>
      </c>
      <c r="B3488" s="1026" t="s">
        <v>648</v>
      </c>
      <c r="C3488" s="1029"/>
      <c r="D3488" s="1028"/>
      <c r="E3488" s="1023" t="s">
        <v>7353</v>
      </c>
      <c r="F3488" s="1023"/>
      <c r="G3488" s="1023" t="s">
        <v>6697</v>
      </c>
      <c r="H3488" s="1023" t="s">
        <v>7996</v>
      </c>
      <c r="I3488" s="1029"/>
      <c r="J3488" s="1028"/>
      <c r="K3488" s="511" t="s">
        <v>264</v>
      </c>
      <c r="L3488" s="1028"/>
      <c r="M3488" s="528" t="str">
        <f t="shared" si="56"/>
        <v/>
      </c>
    </row>
    <row r="3489" spans="1:13">
      <c r="A3489" s="1026" t="s">
        <v>647</v>
      </c>
      <c r="B3489" s="1026" t="s">
        <v>648</v>
      </c>
      <c r="C3489" s="1029"/>
      <c r="D3489" s="1028"/>
      <c r="E3489" s="1023" t="s">
        <v>7354</v>
      </c>
      <c r="F3489" s="1023"/>
      <c r="G3489" s="1023" t="s">
        <v>6697</v>
      </c>
      <c r="H3489" s="1023" t="s">
        <v>7996</v>
      </c>
      <c r="I3489" s="1029"/>
      <c r="J3489" s="1028"/>
      <c r="K3489" s="511" t="s">
        <v>264</v>
      </c>
      <c r="L3489" s="1028"/>
      <c r="M3489" s="528" t="str">
        <f t="shared" si="56"/>
        <v/>
      </c>
    </row>
    <row r="3490" spans="1:13">
      <c r="A3490" s="1026" t="s">
        <v>647</v>
      </c>
      <c r="B3490" s="1026" t="s">
        <v>648</v>
      </c>
      <c r="C3490" s="1029"/>
      <c r="D3490" s="1028"/>
      <c r="E3490" s="1023" t="s">
        <v>7355</v>
      </c>
      <c r="F3490" s="1023"/>
      <c r="G3490" s="1023" t="s">
        <v>6697</v>
      </c>
      <c r="H3490" s="1023" t="s">
        <v>7996</v>
      </c>
      <c r="I3490" s="1029"/>
      <c r="J3490" s="1028"/>
      <c r="K3490" s="511" t="s">
        <v>264</v>
      </c>
      <c r="L3490" s="1028"/>
      <c r="M3490" s="528" t="str">
        <f t="shared" si="56"/>
        <v/>
      </c>
    </row>
    <row r="3491" spans="1:13">
      <c r="A3491" s="1026" t="s">
        <v>647</v>
      </c>
      <c r="B3491" s="1026" t="s">
        <v>648</v>
      </c>
      <c r="C3491" s="1029"/>
      <c r="D3491" s="1028"/>
      <c r="E3491" s="1023" t="s">
        <v>7356</v>
      </c>
      <c r="F3491" s="1023"/>
      <c r="G3491" s="1023" t="s">
        <v>6697</v>
      </c>
      <c r="H3491" s="1023" t="s">
        <v>7996</v>
      </c>
      <c r="I3491" s="1029"/>
      <c r="J3491" s="1028"/>
      <c r="K3491" s="511" t="s">
        <v>264</v>
      </c>
      <c r="L3491" s="1028"/>
      <c r="M3491" s="528" t="str">
        <f t="shared" si="56"/>
        <v/>
      </c>
    </row>
    <row r="3492" spans="1:13">
      <c r="A3492" s="1026" t="s">
        <v>647</v>
      </c>
      <c r="B3492" s="1026" t="s">
        <v>648</v>
      </c>
      <c r="C3492" s="522"/>
      <c r="D3492" s="523"/>
      <c r="E3492" s="1023" t="s">
        <v>7357</v>
      </c>
      <c r="F3492" s="1023"/>
      <c r="G3492" s="1023" t="s">
        <v>6697</v>
      </c>
      <c r="H3492" s="1023" t="s">
        <v>7996</v>
      </c>
      <c r="I3492" s="522"/>
      <c r="J3492" s="523"/>
      <c r="K3492" s="511" t="s">
        <v>264</v>
      </c>
      <c r="L3492" s="526"/>
      <c r="M3492" s="528" t="str">
        <f t="shared" si="56"/>
        <v/>
      </c>
    </row>
    <row r="3493" spans="1:13">
      <c r="A3493" s="1030" t="s">
        <v>637</v>
      </c>
      <c r="B3493" s="1031" t="s">
        <v>638</v>
      </c>
      <c r="C3493" s="527" t="s">
        <v>142</v>
      </c>
      <c r="D3493" s="857"/>
      <c r="E3493" s="510" t="s">
        <v>6147</v>
      </c>
      <c r="F3493" s="510" t="s">
        <v>142</v>
      </c>
      <c r="G3493" s="532" t="s">
        <v>6697</v>
      </c>
      <c r="H3493" s="510" t="s">
        <v>7997</v>
      </c>
      <c r="I3493" s="527" t="s">
        <v>682</v>
      </c>
      <c r="J3493" s="857"/>
      <c r="K3493" s="511" t="s">
        <v>264</v>
      </c>
      <c r="L3493" s="528" t="s">
        <v>646</v>
      </c>
      <c r="M3493" s="528" t="str">
        <f t="shared" si="56"/>
        <v/>
      </c>
    </row>
    <row r="3494" spans="1:13">
      <c r="A3494" s="1026" t="s">
        <v>647</v>
      </c>
      <c r="B3494" s="1026" t="s">
        <v>648</v>
      </c>
      <c r="C3494" s="1029"/>
      <c r="D3494" s="1028"/>
      <c r="E3494" s="1023" t="s">
        <v>7359</v>
      </c>
      <c r="F3494" s="1023"/>
      <c r="G3494" s="1023" t="s">
        <v>6697</v>
      </c>
      <c r="H3494" s="1023" t="s">
        <v>7997</v>
      </c>
      <c r="I3494" s="1029"/>
      <c r="J3494" s="1028"/>
      <c r="K3494" s="511" t="s">
        <v>264</v>
      </c>
      <c r="L3494" s="1028"/>
      <c r="M3494" s="528" t="str">
        <f t="shared" si="56"/>
        <v/>
      </c>
    </row>
    <row r="3495" spans="1:13">
      <c r="A3495" s="1026" t="s">
        <v>647</v>
      </c>
      <c r="B3495" s="1026" t="s">
        <v>648</v>
      </c>
      <c r="C3495" s="1029"/>
      <c r="D3495" s="1028"/>
      <c r="E3495" s="1023" t="s">
        <v>7360</v>
      </c>
      <c r="F3495" s="1023"/>
      <c r="G3495" s="1023" t="s">
        <v>6697</v>
      </c>
      <c r="H3495" s="1023" t="s">
        <v>7997</v>
      </c>
      <c r="I3495" s="1029"/>
      <c r="J3495" s="1028"/>
      <c r="K3495" s="511" t="s">
        <v>264</v>
      </c>
      <c r="L3495" s="1028"/>
      <c r="M3495" s="528" t="str">
        <f t="shared" si="56"/>
        <v/>
      </c>
    </row>
    <row r="3496" spans="1:13">
      <c r="A3496" s="1026" t="s">
        <v>647</v>
      </c>
      <c r="B3496" s="1026" t="s">
        <v>648</v>
      </c>
      <c r="C3496" s="1029"/>
      <c r="D3496" s="1028"/>
      <c r="E3496" s="1023" t="s">
        <v>7361</v>
      </c>
      <c r="F3496" s="1023"/>
      <c r="G3496" s="1023" t="s">
        <v>6697</v>
      </c>
      <c r="H3496" s="1023" t="s">
        <v>7997</v>
      </c>
      <c r="I3496" s="1029"/>
      <c r="J3496" s="1028"/>
      <c r="K3496" s="511" t="s">
        <v>264</v>
      </c>
      <c r="L3496" s="1028"/>
      <c r="M3496" s="528" t="str">
        <f t="shared" si="56"/>
        <v/>
      </c>
    </row>
    <row r="3497" spans="1:13">
      <c r="A3497" s="1026" t="s">
        <v>647</v>
      </c>
      <c r="B3497" s="1026" t="s">
        <v>648</v>
      </c>
      <c r="C3497" s="1029"/>
      <c r="D3497" s="1028"/>
      <c r="E3497" s="1023" t="s">
        <v>7362</v>
      </c>
      <c r="F3497" s="1023"/>
      <c r="G3497" s="1023" t="s">
        <v>6697</v>
      </c>
      <c r="H3497" s="1023" t="s">
        <v>7997</v>
      </c>
      <c r="I3497" s="1029"/>
      <c r="J3497" s="1028"/>
      <c r="K3497" s="511" t="s">
        <v>264</v>
      </c>
      <c r="L3497" s="1028"/>
      <c r="M3497" s="528" t="str">
        <f t="shared" si="56"/>
        <v/>
      </c>
    </row>
    <row r="3498" spans="1:13">
      <c r="A3498" s="1026" t="s">
        <v>647</v>
      </c>
      <c r="B3498" s="1026" t="s">
        <v>648</v>
      </c>
      <c r="C3498" s="1029"/>
      <c r="D3498" s="1028"/>
      <c r="E3498" s="1023" t="s">
        <v>7363</v>
      </c>
      <c r="F3498" s="1023"/>
      <c r="G3498" s="1023" t="s">
        <v>6697</v>
      </c>
      <c r="H3498" s="1023" t="s">
        <v>7997</v>
      </c>
      <c r="I3498" s="1029"/>
      <c r="J3498" s="1028"/>
      <c r="K3498" s="511" t="s">
        <v>264</v>
      </c>
      <c r="L3498" s="1028"/>
      <c r="M3498" s="528" t="str">
        <f t="shared" si="56"/>
        <v/>
      </c>
    </row>
    <row r="3499" spans="1:13">
      <c r="A3499" s="1026" t="s">
        <v>647</v>
      </c>
      <c r="B3499" s="1026" t="s">
        <v>648</v>
      </c>
      <c r="C3499" s="1029"/>
      <c r="D3499" s="1028"/>
      <c r="E3499" s="1023" t="s">
        <v>7364</v>
      </c>
      <c r="F3499" s="1023"/>
      <c r="G3499" s="1023" t="s">
        <v>6697</v>
      </c>
      <c r="H3499" s="1023" t="s">
        <v>7997</v>
      </c>
      <c r="I3499" s="1029"/>
      <c r="J3499" s="1028"/>
      <c r="K3499" s="511" t="s">
        <v>264</v>
      </c>
      <c r="L3499" s="1028"/>
      <c r="M3499" s="528" t="str">
        <f t="shared" si="56"/>
        <v/>
      </c>
    </row>
    <row r="3500" spans="1:13">
      <c r="A3500" s="1026" t="s">
        <v>647</v>
      </c>
      <c r="B3500" s="1026" t="s">
        <v>648</v>
      </c>
      <c r="C3500" s="1029"/>
      <c r="D3500" s="1028"/>
      <c r="E3500" s="1023" t="s">
        <v>7365</v>
      </c>
      <c r="F3500" s="1023"/>
      <c r="G3500" s="1023" t="s">
        <v>6697</v>
      </c>
      <c r="H3500" s="1023" t="s">
        <v>7997</v>
      </c>
      <c r="I3500" s="1029"/>
      <c r="J3500" s="1028"/>
      <c r="K3500" s="511" t="s">
        <v>264</v>
      </c>
      <c r="L3500" s="1028"/>
      <c r="M3500" s="528" t="str">
        <f t="shared" si="56"/>
        <v/>
      </c>
    </row>
    <row r="3501" spans="1:13">
      <c r="A3501" s="1026" t="s">
        <v>647</v>
      </c>
      <c r="B3501" s="1026" t="s">
        <v>648</v>
      </c>
      <c r="C3501" s="1029"/>
      <c r="D3501" s="1028"/>
      <c r="E3501" s="1023" t="s">
        <v>7366</v>
      </c>
      <c r="F3501" s="1023"/>
      <c r="G3501" s="1023" t="s">
        <v>6697</v>
      </c>
      <c r="H3501" s="1023" t="s">
        <v>7997</v>
      </c>
      <c r="I3501" s="1029"/>
      <c r="J3501" s="1028"/>
      <c r="K3501" s="511" t="s">
        <v>264</v>
      </c>
      <c r="L3501" s="1028"/>
      <c r="M3501" s="528" t="str">
        <f t="shared" si="56"/>
        <v/>
      </c>
    </row>
    <row r="3502" spans="1:13">
      <c r="A3502" s="1026" t="s">
        <v>647</v>
      </c>
      <c r="B3502" s="1026" t="s">
        <v>648</v>
      </c>
      <c r="C3502" s="1029"/>
      <c r="D3502" s="1028"/>
      <c r="E3502" s="1023" t="s">
        <v>7367</v>
      </c>
      <c r="F3502" s="1023"/>
      <c r="G3502" s="1023" t="s">
        <v>6697</v>
      </c>
      <c r="H3502" s="1023" t="s">
        <v>7997</v>
      </c>
      <c r="I3502" s="1029"/>
      <c r="J3502" s="1028"/>
      <c r="K3502" s="511" t="s">
        <v>264</v>
      </c>
      <c r="L3502" s="1028"/>
      <c r="M3502" s="528" t="str">
        <f t="shared" si="56"/>
        <v/>
      </c>
    </row>
    <row r="3503" spans="1:13">
      <c r="A3503" s="1026" t="s">
        <v>647</v>
      </c>
      <c r="B3503" s="1026" t="s">
        <v>648</v>
      </c>
      <c r="C3503" s="1029"/>
      <c r="D3503" s="1028"/>
      <c r="E3503" s="1023" t="s">
        <v>7368</v>
      </c>
      <c r="F3503" s="1023"/>
      <c r="G3503" s="1023" t="s">
        <v>6697</v>
      </c>
      <c r="H3503" s="1023" t="s">
        <v>7997</v>
      </c>
      <c r="I3503" s="1029"/>
      <c r="J3503" s="1028"/>
      <c r="K3503" s="511" t="s">
        <v>264</v>
      </c>
      <c r="L3503" s="1028"/>
      <c r="M3503" s="528" t="str">
        <f t="shared" si="56"/>
        <v/>
      </c>
    </row>
    <row r="3504" spans="1:13">
      <c r="A3504" s="1026" t="s">
        <v>647</v>
      </c>
      <c r="B3504" s="1026" t="s">
        <v>648</v>
      </c>
      <c r="C3504" s="1029"/>
      <c r="D3504" s="1028"/>
      <c r="E3504" s="1023" t="s">
        <v>7369</v>
      </c>
      <c r="F3504" s="1023"/>
      <c r="G3504" s="1023" t="s">
        <v>6697</v>
      </c>
      <c r="H3504" s="1023" t="s">
        <v>7997</v>
      </c>
      <c r="I3504" s="1029"/>
      <c r="J3504" s="1028"/>
      <c r="K3504" s="511" t="s">
        <v>264</v>
      </c>
      <c r="L3504" s="1028"/>
      <c r="M3504" s="528" t="str">
        <f t="shared" si="56"/>
        <v/>
      </c>
    </row>
    <row r="3505" spans="1:13">
      <c r="A3505" s="1026" t="s">
        <v>647</v>
      </c>
      <c r="B3505" s="1026" t="s">
        <v>648</v>
      </c>
      <c r="C3505" s="522"/>
      <c r="D3505" s="523"/>
      <c r="E3505" s="1023" t="s">
        <v>7370</v>
      </c>
      <c r="F3505" s="1023"/>
      <c r="G3505" s="1023" t="s">
        <v>6697</v>
      </c>
      <c r="H3505" s="1023" t="s">
        <v>7997</v>
      </c>
      <c r="I3505" s="522"/>
      <c r="J3505" s="523"/>
      <c r="K3505" s="511" t="s">
        <v>264</v>
      </c>
      <c r="L3505" s="526"/>
      <c r="M3505" s="528" t="str">
        <f t="shared" si="56"/>
        <v/>
      </c>
    </row>
    <row r="3506" spans="1:13">
      <c r="A3506" s="1030" t="s">
        <v>637</v>
      </c>
      <c r="B3506" s="1031" t="s">
        <v>638</v>
      </c>
      <c r="C3506" s="527" t="s">
        <v>621</v>
      </c>
      <c r="D3506" s="857"/>
      <c r="E3506" s="510" t="s">
        <v>6151</v>
      </c>
      <c r="F3506" s="510" t="s">
        <v>621</v>
      </c>
      <c r="G3506" s="532" t="s">
        <v>6697</v>
      </c>
      <c r="H3506" s="510" t="s">
        <v>7998</v>
      </c>
      <c r="I3506" s="527" t="s">
        <v>682</v>
      </c>
      <c r="J3506" s="857"/>
      <c r="K3506" s="511" t="s">
        <v>264</v>
      </c>
      <c r="L3506" s="528" t="s">
        <v>646</v>
      </c>
      <c r="M3506" s="528" t="str">
        <f t="shared" si="56"/>
        <v/>
      </c>
    </row>
    <row r="3507" spans="1:13">
      <c r="A3507" s="1026" t="s">
        <v>647</v>
      </c>
      <c r="B3507" s="1026" t="s">
        <v>648</v>
      </c>
      <c r="C3507" s="1029"/>
      <c r="D3507" s="1028"/>
      <c r="E3507" s="1023" t="s">
        <v>7372</v>
      </c>
      <c r="F3507" s="1023"/>
      <c r="G3507" s="1023" t="s">
        <v>6697</v>
      </c>
      <c r="H3507" s="1023" t="s">
        <v>7998</v>
      </c>
      <c r="I3507" s="1029"/>
      <c r="J3507" s="1028"/>
      <c r="K3507" s="511" t="s">
        <v>264</v>
      </c>
      <c r="L3507" s="1028"/>
      <c r="M3507" s="528" t="str">
        <f t="shared" si="56"/>
        <v/>
      </c>
    </row>
    <row r="3508" spans="1:13">
      <c r="A3508" s="1026" t="s">
        <v>647</v>
      </c>
      <c r="B3508" s="1026" t="s">
        <v>648</v>
      </c>
      <c r="C3508" s="1029"/>
      <c r="D3508" s="1028"/>
      <c r="E3508" s="1023" t="s">
        <v>7373</v>
      </c>
      <c r="F3508" s="1023"/>
      <c r="G3508" s="1023" t="s">
        <v>6697</v>
      </c>
      <c r="H3508" s="1023" t="s">
        <v>7998</v>
      </c>
      <c r="I3508" s="1029"/>
      <c r="J3508" s="1028"/>
      <c r="K3508" s="511" t="s">
        <v>264</v>
      </c>
      <c r="L3508" s="1028"/>
      <c r="M3508" s="528" t="str">
        <f t="shared" si="56"/>
        <v/>
      </c>
    </row>
    <row r="3509" spans="1:13">
      <c r="A3509" s="1026" t="s">
        <v>647</v>
      </c>
      <c r="B3509" s="1026" t="s">
        <v>648</v>
      </c>
      <c r="C3509" s="1029"/>
      <c r="D3509" s="1028"/>
      <c r="E3509" s="1023" t="s">
        <v>7374</v>
      </c>
      <c r="F3509" s="1023"/>
      <c r="G3509" s="1023" t="s">
        <v>6697</v>
      </c>
      <c r="H3509" s="1023" t="s">
        <v>7998</v>
      </c>
      <c r="I3509" s="1029"/>
      <c r="J3509" s="1028"/>
      <c r="K3509" s="511" t="s">
        <v>264</v>
      </c>
      <c r="L3509" s="1028"/>
      <c r="M3509" s="528" t="str">
        <f t="shared" si="56"/>
        <v/>
      </c>
    </row>
    <row r="3510" spans="1:13">
      <c r="A3510" s="1026" t="s">
        <v>647</v>
      </c>
      <c r="B3510" s="1026" t="s">
        <v>648</v>
      </c>
      <c r="C3510" s="1029"/>
      <c r="D3510" s="1028"/>
      <c r="E3510" s="1023" t="s">
        <v>7375</v>
      </c>
      <c r="F3510" s="1023"/>
      <c r="G3510" s="1023" t="s">
        <v>6697</v>
      </c>
      <c r="H3510" s="1023" t="s">
        <v>7998</v>
      </c>
      <c r="I3510" s="1029"/>
      <c r="J3510" s="1028"/>
      <c r="K3510" s="511" t="s">
        <v>264</v>
      </c>
      <c r="L3510" s="1028"/>
      <c r="M3510" s="528" t="str">
        <f t="shared" si="56"/>
        <v/>
      </c>
    </row>
    <row r="3511" spans="1:13">
      <c r="A3511" s="1026" t="s">
        <v>647</v>
      </c>
      <c r="B3511" s="1026" t="s">
        <v>648</v>
      </c>
      <c r="C3511" s="1029"/>
      <c r="D3511" s="1028"/>
      <c r="E3511" s="1023" t="s">
        <v>7376</v>
      </c>
      <c r="F3511" s="1023"/>
      <c r="G3511" s="1023" t="s">
        <v>6697</v>
      </c>
      <c r="H3511" s="1023" t="s">
        <v>7998</v>
      </c>
      <c r="I3511" s="1029"/>
      <c r="J3511" s="1028"/>
      <c r="K3511" s="511" t="s">
        <v>264</v>
      </c>
      <c r="L3511" s="1028"/>
      <c r="M3511" s="528" t="str">
        <f t="shared" si="56"/>
        <v/>
      </c>
    </row>
    <row r="3512" spans="1:13">
      <c r="A3512" s="1026" t="s">
        <v>647</v>
      </c>
      <c r="B3512" s="1026" t="s">
        <v>648</v>
      </c>
      <c r="C3512" s="1029"/>
      <c r="D3512" s="1028"/>
      <c r="E3512" s="1023" t="s">
        <v>7377</v>
      </c>
      <c r="F3512" s="1023"/>
      <c r="G3512" s="1023" t="s">
        <v>6697</v>
      </c>
      <c r="H3512" s="1023" t="s">
        <v>7998</v>
      </c>
      <c r="I3512" s="1029"/>
      <c r="J3512" s="1028"/>
      <c r="K3512" s="511" t="s">
        <v>264</v>
      </c>
      <c r="L3512" s="1028"/>
      <c r="M3512" s="528" t="str">
        <f t="shared" si="56"/>
        <v/>
      </c>
    </row>
    <row r="3513" spans="1:13">
      <c r="A3513" s="1026" t="s">
        <v>647</v>
      </c>
      <c r="B3513" s="1026" t="s">
        <v>648</v>
      </c>
      <c r="C3513" s="1029"/>
      <c r="D3513" s="1028"/>
      <c r="E3513" s="1023" t="s">
        <v>7378</v>
      </c>
      <c r="F3513" s="1023"/>
      <c r="G3513" s="1023" t="s">
        <v>6697</v>
      </c>
      <c r="H3513" s="1023" t="s">
        <v>7998</v>
      </c>
      <c r="I3513" s="1029"/>
      <c r="J3513" s="1028"/>
      <c r="K3513" s="511" t="s">
        <v>264</v>
      </c>
      <c r="L3513" s="1028"/>
      <c r="M3513" s="528" t="str">
        <f t="shared" si="56"/>
        <v/>
      </c>
    </row>
    <row r="3514" spans="1:13">
      <c r="A3514" s="1026" t="s">
        <v>647</v>
      </c>
      <c r="B3514" s="1026" t="s">
        <v>648</v>
      </c>
      <c r="C3514" s="1029"/>
      <c r="D3514" s="1028"/>
      <c r="E3514" s="1023" t="s">
        <v>7379</v>
      </c>
      <c r="F3514" s="1023"/>
      <c r="G3514" s="1023" t="s">
        <v>6697</v>
      </c>
      <c r="H3514" s="1023" t="s">
        <v>7998</v>
      </c>
      <c r="I3514" s="1029"/>
      <c r="J3514" s="1028"/>
      <c r="K3514" s="511" t="s">
        <v>264</v>
      </c>
      <c r="L3514" s="1028"/>
      <c r="M3514" s="528" t="str">
        <f t="shared" si="56"/>
        <v/>
      </c>
    </row>
    <row r="3515" spans="1:13">
      <c r="A3515" s="1026" t="s">
        <v>647</v>
      </c>
      <c r="B3515" s="1026" t="s">
        <v>648</v>
      </c>
      <c r="C3515" s="1029"/>
      <c r="D3515" s="1028"/>
      <c r="E3515" s="1023" t="s">
        <v>7380</v>
      </c>
      <c r="F3515" s="1023"/>
      <c r="G3515" s="1023" t="s">
        <v>6697</v>
      </c>
      <c r="H3515" s="1023" t="s">
        <v>7998</v>
      </c>
      <c r="I3515" s="1029"/>
      <c r="J3515" s="1028"/>
      <c r="K3515" s="511" t="s">
        <v>264</v>
      </c>
      <c r="L3515" s="1028"/>
      <c r="M3515" s="528" t="str">
        <f t="shared" si="56"/>
        <v/>
      </c>
    </row>
    <row r="3516" spans="1:13">
      <c r="A3516" s="1026" t="s">
        <v>647</v>
      </c>
      <c r="B3516" s="1026" t="s">
        <v>648</v>
      </c>
      <c r="C3516" s="1029"/>
      <c r="D3516" s="1028"/>
      <c r="E3516" s="1023" t="s">
        <v>7381</v>
      </c>
      <c r="F3516" s="1023"/>
      <c r="G3516" s="1023" t="s">
        <v>6697</v>
      </c>
      <c r="H3516" s="1023" t="s">
        <v>7998</v>
      </c>
      <c r="I3516" s="1029"/>
      <c r="J3516" s="1028"/>
      <c r="K3516" s="511" t="s">
        <v>264</v>
      </c>
      <c r="L3516" s="1028"/>
      <c r="M3516" s="528" t="str">
        <f t="shared" si="56"/>
        <v/>
      </c>
    </row>
    <row r="3517" spans="1:13">
      <c r="A3517" s="1026" t="s">
        <v>647</v>
      </c>
      <c r="B3517" s="1026" t="s">
        <v>648</v>
      </c>
      <c r="C3517" s="1029"/>
      <c r="D3517" s="1028"/>
      <c r="E3517" s="1023" t="s">
        <v>7382</v>
      </c>
      <c r="F3517" s="1023"/>
      <c r="G3517" s="1023" t="s">
        <v>6697</v>
      </c>
      <c r="H3517" s="1023" t="s">
        <v>7998</v>
      </c>
      <c r="I3517" s="1029"/>
      <c r="J3517" s="1028"/>
      <c r="K3517" s="511" t="s">
        <v>264</v>
      </c>
      <c r="L3517" s="1028"/>
      <c r="M3517" s="528" t="str">
        <f t="shared" si="56"/>
        <v/>
      </c>
    </row>
    <row r="3518" spans="1:13">
      <c r="A3518" s="1026" t="s">
        <v>647</v>
      </c>
      <c r="B3518" s="1026" t="s">
        <v>648</v>
      </c>
      <c r="C3518" s="522"/>
      <c r="D3518" s="523"/>
      <c r="E3518" s="534" t="s">
        <v>7383</v>
      </c>
      <c r="F3518" s="534"/>
      <c r="G3518" s="1023" t="s">
        <v>6697</v>
      </c>
      <c r="H3518" s="534" t="s">
        <v>7998</v>
      </c>
      <c r="I3518" s="522"/>
      <c r="J3518" s="523"/>
      <c r="K3518" s="511" t="s">
        <v>264</v>
      </c>
      <c r="L3518" s="526"/>
      <c r="M3518" s="528" t="str">
        <f t="shared" si="56"/>
        <v/>
      </c>
    </row>
    <row r="3519" spans="1:13">
      <c r="A3519" s="1030" t="s">
        <v>637</v>
      </c>
      <c r="B3519" s="1031" t="s">
        <v>638</v>
      </c>
      <c r="C3519" s="527" t="s">
        <v>143</v>
      </c>
      <c r="D3519" s="857"/>
      <c r="E3519" s="510" t="s">
        <v>6177</v>
      </c>
      <c r="F3519" s="510" t="s">
        <v>143</v>
      </c>
      <c r="G3519" s="1023" t="s">
        <v>6697</v>
      </c>
      <c r="H3519" s="510" t="s">
        <v>7999</v>
      </c>
      <c r="I3519" s="527" t="s">
        <v>682</v>
      </c>
      <c r="J3519" s="857"/>
      <c r="K3519" s="511" t="s">
        <v>264</v>
      </c>
      <c r="L3519" s="528" t="s">
        <v>646</v>
      </c>
      <c r="M3519" s="528" t="str">
        <f t="shared" si="56"/>
        <v/>
      </c>
    </row>
    <row r="3520" spans="1:13">
      <c r="A3520" s="1026" t="s">
        <v>647</v>
      </c>
      <c r="B3520" s="1026" t="s">
        <v>648</v>
      </c>
      <c r="C3520" s="1029"/>
      <c r="D3520" s="1028"/>
      <c r="E3520" s="1023" t="s">
        <v>7385</v>
      </c>
      <c r="F3520" s="1023"/>
      <c r="G3520" s="1023" t="s">
        <v>6697</v>
      </c>
      <c r="H3520" s="1023" t="s">
        <v>7999</v>
      </c>
      <c r="I3520" s="1029"/>
      <c r="J3520" s="1028"/>
      <c r="K3520" s="511" t="s">
        <v>264</v>
      </c>
      <c r="L3520" s="1028"/>
      <c r="M3520" s="528" t="str">
        <f t="shared" si="56"/>
        <v/>
      </c>
    </row>
    <row r="3521" spans="1:13">
      <c r="A3521" s="1026" t="s">
        <v>647</v>
      </c>
      <c r="B3521" s="1026" t="s">
        <v>648</v>
      </c>
      <c r="C3521" s="1029"/>
      <c r="D3521" s="1028"/>
      <c r="E3521" s="1023" t="s">
        <v>7386</v>
      </c>
      <c r="F3521" s="1023"/>
      <c r="G3521" s="1023" t="s">
        <v>6697</v>
      </c>
      <c r="H3521" s="1023" t="s">
        <v>7999</v>
      </c>
      <c r="I3521" s="1029"/>
      <c r="J3521" s="1028"/>
      <c r="K3521" s="511" t="s">
        <v>264</v>
      </c>
      <c r="L3521" s="1028"/>
      <c r="M3521" s="528" t="str">
        <f t="shared" si="56"/>
        <v/>
      </c>
    </row>
    <row r="3522" spans="1:13">
      <c r="A3522" s="1026" t="s">
        <v>647</v>
      </c>
      <c r="B3522" s="1026" t="s">
        <v>648</v>
      </c>
      <c r="C3522" s="1029"/>
      <c r="D3522" s="1028"/>
      <c r="E3522" s="1023" t="s">
        <v>7387</v>
      </c>
      <c r="F3522" s="1023"/>
      <c r="G3522" s="1023" t="s">
        <v>6697</v>
      </c>
      <c r="H3522" s="1023" t="s">
        <v>7999</v>
      </c>
      <c r="I3522" s="1029"/>
      <c r="J3522" s="1028"/>
      <c r="K3522" s="511" t="s">
        <v>264</v>
      </c>
      <c r="L3522" s="1028"/>
      <c r="M3522" s="528" t="str">
        <f t="shared" si="56"/>
        <v/>
      </c>
    </row>
    <row r="3523" spans="1:13">
      <c r="A3523" s="1026" t="s">
        <v>647</v>
      </c>
      <c r="B3523" s="1026" t="s">
        <v>648</v>
      </c>
      <c r="C3523" s="1029"/>
      <c r="D3523" s="1028"/>
      <c r="E3523" s="1023" t="s">
        <v>7388</v>
      </c>
      <c r="F3523" s="1023"/>
      <c r="G3523" s="1023" t="s">
        <v>6697</v>
      </c>
      <c r="H3523" s="1023" t="s">
        <v>7999</v>
      </c>
      <c r="I3523" s="1029"/>
      <c r="J3523" s="1028"/>
      <c r="K3523" s="511" t="s">
        <v>264</v>
      </c>
      <c r="L3523" s="1028"/>
      <c r="M3523" s="528" t="str">
        <f t="shared" si="56"/>
        <v/>
      </c>
    </row>
    <row r="3524" spans="1:13">
      <c r="A3524" s="1026" t="s">
        <v>647</v>
      </c>
      <c r="B3524" s="1026" t="s">
        <v>648</v>
      </c>
      <c r="C3524" s="1029"/>
      <c r="D3524" s="1028"/>
      <c r="E3524" s="1023" t="s">
        <v>7389</v>
      </c>
      <c r="F3524" s="1023"/>
      <c r="G3524" s="1023" t="s">
        <v>6697</v>
      </c>
      <c r="H3524" s="1023" t="s">
        <v>7999</v>
      </c>
      <c r="I3524" s="1029"/>
      <c r="J3524" s="1028"/>
      <c r="K3524" s="511" t="s">
        <v>264</v>
      </c>
      <c r="L3524" s="1028"/>
      <c r="M3524" s="528" t="str">
        <f t="shared" si="56"/>
        <v/>
      </c>
    </row>
    <row r="3525" spans="1:13">
      <c r="A3525" s="1026" t="s">
        <v>647</v>
      </c>
      <c r="B3525" s="1026" t="s">
        <v>648</v>
      </c>
      <c r="C3525" s="1029"/>
      <c r="D3525" s="1028"/>
      <c r="E3525" s="1023" t="s">
        <v>7390</v>
      </c>
      <c r="F3525" s="1023"/>
      <c r="G3525" s="1023" t="s">
        <v>6697</v>
      </c>
      <c r="H3525" s="1023" t="s">
        <v>7999</v>
      </c>
      <c r="I3525" s="1029"/>
      <c r="J3525" s="1028"/>
      <c r="K3525" s="511" t="s">
        <v>264</v>
      </c>
      <c r="L3525" s="1028"/>
      <c r="M3525" s="528" t="str">
        <f t="shared" si="56"/>
        <v/>
      </c>
    </row>
    <row r="3526" spans="1:13">
      <c r="A3526" s="1026" t="s">
        <v>647</v>
      </c>
      <c r="B3526" s="1026" t="s">
        <v>648</v>
      </c>
      <c r="C3526" s="1029"/>
      <c r="D3526" s="1028"/>
      <c r="E3526" s="1023" t="s">
        <v>7391</v>
      </c>
      <c r="F3526" s="1023"/>
      <c r="G3526" s="1023" t="s">
        <v>6697</v>
      </c>
      <c r="H3526" s="1023" t="s">
        <v>7999</v>
      </c>
      <c r="I3526" s="1029"/>
      <c r="J3526" s="1028"/>
      <c r="K3526" s="511" t="s">
        <v>264</v>
      </c>
      <c r="L3526" s="1028"/>
      <c r="M3526" s="528" t="str">
        <f t="shared" si="56"/>
        <v/>
      </c>
    </row>
    <row r="3527" spans="1:13">
      <c r="A3527" s="1026" t="s">
        <v>647</v>
      </c>
      <c r="B3527" s="1026" t="s">
        <v>648</v>
      </c>
      <c r="C3527" s="1029"/>
      <c r="D3527" s="1028"/>
      <c r="E3527" s="1023" t="s">
        <v>7392</v>
      </c>
      <c r="F3527" s="1023"/>
      <c r="G3527" s="1023" t="s">
        <v>6697</v>
      </c>
      <c r="H3527" s="1023" t="s">
        <v>7999</v>
      </c>
      <c r="I3527" s="1029"/>
      <c r="J3527" s="1028"/>
      <c r="K3527" s="511" t="s">
        <v>264</v>
      </c>
      <c r="L3527" s="1028"/>
      <c r="M3527" s="528" t="str">
        <f t="shared" si="56"/>
        <v/>
      </c>
    </row>
    <row r="3528" spans="1:13">
      <c r="A3528" s="1026" t="s">
        <v>647</v>
      </c>
      <c r="B3528" s="1026" t="s">
        <v>648</v>
      </c>
      <c r="C3528" s="1029"/>
      <c r="D3528" s="1028"/>
      <c r="E3528" s="1023" t="s">
        <v>7393</v>
      </c>
      <c r="F3528" s="1023"/>
      <c r="G3528" s="1023" t="s">
        <v>6697</v>
      </c>
      <c r="H3528" s="1023" t="s">
        <v>7999</v>
      </c>
      <c r="I3528" s="1029"/>
      <c r="J3528" s="1028"/>
      <c r="K3528" s="511" t="s">
        <v>264</v>
      </c>
      <c r="L3528" s="1028"/>
      <c r="M3528" s="528" t="str">
        <f t="shared" si="56"/>
        <v/>
      </c>
    </row>
    <row r="3529" spans="1:13">
      <c r="A3529" s="1026" t="s">
        <v>647</v>
      </c>
      <c r="B3529" s="1026" t="s">
        <v>648</v>
      </c>
      <c r="C3529" s="1029"/>
      <c r="D3529" s="1028"/>
      <c r="E3529" s="1023" t="s">
        <v>7394</v>
      </c>
      <c r="F3529" s="1023"/>
      <c r="G3529" s="1023" t="s">
        <v>6697</v>
      </c>
      <c r="H3529" s="1023" t="s">
        <v>7999</v>
      </c>
      <c r="I3529" s="1029"/>
      <c r="J3529" s="1028"/>
      <c r="K3529" s="511" t="s">
        <v>264</v>
      </c>
      <c r="L3529" s="1028"/>
      <c r="M3529" s="528" t="str">
        <f t="shared" si="56"/>
        <v/>
      </c>
    </row>
    <row r="3530" spans="1:13">
      <c r="A3530" s="1026" t="s">
        <v>647</v>
      </c>
      <c r="B3530" s="1026" t="s">
        <v>648</v>
      </c>
      <c r="C3530" s="1029"/>
      <c r="D3530" s="1028"/>
      <c r="E3530" s="1023" t="s">
        <v>7395</v>
      </c>
      <c r="F3530" s="1023"/>
      <c r="G3530" s="1023" t="s">
        <v>6697</v>
      </c>
      <c r="H3530" s="1023" t="s">
        <v>7999</v>
      </c>
      <c r="I3530" s="1029"/>
      <c r="J3530" s="1028"/>
      <c r="K3530" s="511" t="s">
        <v>264</v>
      </c>
      <c r="L3530" s="1028"/>
      <c r="M3530" s="528" t="str">
        <f t="shared" si="56"/>
        <v/>
      </c>
    </row>
    <row r="3531" spans="1:13">
      <c r="A3531" s="1026" t="s">
        <v>647</v>
      </c>
      <c r="B3531" s="1026" t="s">
        <v>648</v>
      </c>
      <c r="C3531" s="522"/>
      <c r="D3531" s="523"/>
      <c r="E3531" s="534" t="s">
        <v>7396</v>
      </c>
      <c r="F3531" s="534"/>
      <c r="G3531" s="1023" t="s">
        <v>6697</v>
      </c>
      <c r="H3531" s="534" t="s">
        <v>7999</v>
      </c>
      <c r="I3531" s="522"/>
      <c r="J3531" s="523"/>
      <c r="K3531" s="511" t="s">
        <v>264</v>
      </c>
      <c r="L3531" s="526"/>
      <c r="M3531" s="528" t="str">
        <f t="shared" si="56"/>
        <v/>
      </c>
    </row>
    <row r="3532" spans="1:13">
      <c r="A3532" s="1030" t="s">
        <v>637</v>
      </c>
      <c r="B3532" s="1031" t="s">
        <v>638</v>
      </c>
      <c r="C3532" s="527" t="s">
        <v>605</v>
      </c>
      <c r="D3532" s="857"/>
      <c r="E3532" s="510" t="s">
        <v>6173</v>
      </c>
      <c r="F3532" s="510" t="s">
        <v>605</v>
      </c>
      <c r="G3532" s="1023" t="s">
        <v>6697</v>
      </c>
      <c r="H3532" s="510" t="s">
        <v>8000</v>
      </c>
      <c r="I3532" s="527" t="s">
        <v>682</v>
      </c>
      <c r="J3532" s="857"/>
      <c r="K3532" s="511" t="s">
        <v>264</v>
      </c>
      <c r="L3532" s="528" t="s">
        <v>646</v>
      </c>
      <c r="M3532" s="528" t="str">
        <f t="shared" si="56"/>
        <v/>
      </c>
    </row>
    <row r="3533" spans="1:13">
      <c r="A3533" s="1026" t="s">
        <v>647</v>
      </c>
      <c r="B3533" s="1026" t="s">
        <v>648</v>
      </c>
      <c r="C3533" s="1029"/>
      <c r="D3533" s="1028"/>
      <c r="E3533" s="1023" t="s">
        <v>7398</v>
      </c>
      <c r="F3533" s="1023"/>
      <c r="G3533" s="1023" t="s">
        <v>6697</v>
      </c>
      <c r="H3533" s="1023" t="s">
        <v>8000</v>
      </c>
      <c r="I3533" s="1029"/>
      <c r="J3533" s="1028"/>
      <c r="K3533" s="511" t="s">
        <v>264</v>
      </c>
      <c r="L3533" s="1028"/>
      <c r="M3533" s="528" t="str">
        <f t="shared" si="56"/>
        <v/>
      </c>
    </row>
    <row r="3534" spans="1:13">
      <c r="A3534" s="1026" t="s">
        <v>647</v>
      </c>
      <c r="B3534" s="1026" t="s">
        <v>648</v>
      </c>
      <c r="C3534" s="1029"/>
      <c r="D3534" s="1028"/>
      <c r="E3534" s="1023" t="s">
        <v>7399</v>
      </c>
      <c r="F3534" s="1023"/>
      <c r="G3534" s="1023" t="s">
        <v>6697</v>
      </c>
      <c r="H3534" s="1023" t="s">
        <v>8000</v>
      </c>
      <c r="I3534" s="1029"/>
      <c r="J3534" s="1028"/>
      <c r="K3534" s="511" t="s">
        <v>264</v>
      </c>
      <c r="L3534" s="1028"/>
      <c r="M3534" s="528" t="str">
        <f t="shared" si="56"/>
        <v/>
      </c>
    </row>
    <row r="3535" spans="1:13">
      <c r="A3535" s="1026" t="s">
        <v>647</v>
      </c>
      <c r="B3535" s="1026" t="s">
        <v>648</v>
      </c>
      <c r="C3535" s="1029"/>
      <c r="D3535" s="1028"/>
      <c r="E3535" s="1023" t="s">
        <v>7400</v>
      </c>
      <c r="F3535" s="1023"/>
      <c r="G3535" s="1023" t="s">
        <v>6697</v>
      </c>
      <c r="H3535" s="1023" t="s">
        <v>8000</v>
      </c>
      <c r="I3535" s="1029"/>
      <c r="J3535" s="1028"/>
      <c r="K3535" s="511" t="s">
        <v>264</v>
      </c>
      <c r="L3535" s="1028"/>
      <c r="M3535" s="528" t="str">
        <f t="shared" si="56"/>
        <v/>
      </c>
    </row>
    <row r="3536" spans="1:13">
      <c r="A3536" s="1026" t="s">
        <v>647</v>
      </c>
      <c r="B3536" s="1026" t="s">
        <v>648</v>
      </c>
      <c r="C3536" s="1029"/>
      <c r="D3536" s="1028"/>
      <c r="E3536" s="1023" t="s">
        <v>7401</v>
      </c>
      <c r="F3536" s="1023"/>
      <c r="G3536" s="1023" t="s">
        <v>6697</v>
      </c>
      <c r="H3536" s="1023" t="s">
        <v>8000</v>
      </c>
      <c r="I3536" s="1029"/>
      <c r="J3536" s="1028"/>
      <c r="K3536" s="511" t="s">
        <v>264</v>
      </c>
      <c r="L3536" s="1028"/>
      <c r="M3536" s="528" t="str">
        <f t="shared" si="56"/>
        <v/>
      </c>
    </row>
    <row r="3537" spans="1:13">
      <c r="A3537" s="1026" t="s">
        <v>647</v>
      </c>
      <c r="B3537" s="1026" t="s">
        <v>648</v>
      </c>
      <c r="C3537" s="1029"/>
      <c r="D3537" s="1028"/>
      <c r="E3537" s="1023" t="s">
        <v>7402</v>
      </c>
      <c r="F3537" s="1023"/>
      <c r="G3537" s="1023" t="s">
        <v>6697</v>
      </c>
      <c r="H3537" s="1023" t="s">
        <v>8000</v>
      </c>
      <c r="I3537" s="1029"/>
      <c r="J3537" s="1028"/>
      <c r="K3537" s="511" t="s">
        <v>264</v>
      </c>
      <c r="L3537" s="1028"/>
      <c r="M3537" s="528" t="str">
        <f t="shared" si="56"/>
        <v/>
      </c>
    </row>
    <row r="3538" spans="1:13">
      <c r="A3538" s="1026" t="s">
        <v>647</v>
      </c>
      <c r="B3538" s="1026" t="s">
        <v>648</v>
      </c>
      <c r="C3538" s="1029"/>
      <c r="D3538" s="1028"/>
      <c r="E3538" s="1023" t="s">
        <v>7403</v>
      </c>
      <c r="F3538" s="1023"/>
      <c r="G3538" s="1023" t="s">
        <v>6697</v>
      </c>
      <c r="H3538" s="1023" t="s">
        <v>8000</v>
      </c>
      <c r="I3538" s="1029"/>
      <c r="J3538" s="1028"/>
      <c r="K3538" s="511" t="s">
        <v>264</v>
      </c>
      <c r="L3538" s="1028"/>
      <c r="M3538" s="528" t="str">
        <f t="shared" si="56"/>
        <v/>
      </c>
    </row>
    <row r="3539" spans="1:13">
      <c r="A3539" s="1026" t="s">
        <v>647</v>
      </c>
      <c r="B3539" s="1026" t="s">
        <v>648</v>
      </c>
      <c r="C3539" s="1029"/>
      <c r="D3539" s="1028"/>
      <c r="E3539" s="1023" t="s">
        <v>7404</v>
      </c>
      <c r="F3539" s="1023"/>
      <c r="G3539" s="1023" t="s">
        <v>6697</v>
      </c>
      <c r="H3539" s="1023" t="s">
        <v>8000</v>
      </c>
      <c r="I3539" s="1029"/>
      <c r="J3539" s="1028"/>
      <c r="K3539" s="511" t="s">
        <v>264</v>
      </c>
      <c r="L3539" s="1028"/>
      <c r="M3539" s="528" t="str">
        <f t="shared" si="56"/>
        <v/>
      </c>
    </row>
    <row r="3540" spans="1:13">
      <c r="A3540" s="1026" t="s">
        <v>647</v>
      </c>
      <c r="B3540" s="1026" t="s">
        <v>648</v>
      </c>
      <c r="C3540" s="1029"/>
      <c r="D3540" s="1028"/>
      <c r="E3540" s="1023" t="s">
        <v>7405</v>
      </c>
      <c r="F3540" s="1023"/>
      <c r="G3540" s="1023" t="s">
        <v>6697</v>
      </c>
      <c r="H3540" s="1023" t="s">
        <v>8000</v>
      </c>
      <c r="I3540" s="1029"/>
      <c r="J3540" s="1028"/>
      <c r="K3540" s="511" t="s">
        <v>264</v>
      </c>
      <c r="L3540" s="1028"/>
      <c r="M3540" s="528" t="str">
        <f t="shared" si="56"/>
        <v/>
      </c>
    </row>
    <row r="3541" spans="1:13">
      <c r="A3541" s="1026" t="s">
        <v>647</v>
      </c>
      <c r="B3541" s="1026" t="s">
        <v>648</v>
      </c>
      <c r="C3541" s="1029"/>
      <c r="D3541" s="1028"/>
      <c r="E3541" s="1023" t="s">
        <v>7406</v>
      </c>
      <c r="F3541" s="1023"/>
      <c r="G3541" s="1023" t="s">
        <v>6697</v>
      </c>
      <c r="H3541" s="1023" t="s">
        <v>8000</v>
      </c>
      <c r="I3541" s="1029"/>
      <c r="J3541" s="1028"/>
      <c r="K3541" s="511" t="s">
        <v>264</v>
      </c>
      <c r="L3541" s="1028"/>
      <c r="M3541" s="528" t="str">
        <f t="shared" si="56"/>
        <v/>
      </c>
    </row>
    <row r="3542" spans="1:13">
      <c r="A3542" s="1026" t="s">
        <v>647</v>
      </c>
      <c r="B3542" s="1026" t="s">
        <v>648</v>
      </c>
      <c r="C3542" s="1029"/>
      <c r="D3542" s="1028"/>
      <c r="E3542" s="1023" t="s">
        <v>7407</v>
      </c>
      <c r="F3542" s="1023"/>
      <c r="G3542" s="1023" t="s">
        <v>6697</v>
      </c>
      <c r="H3542" s="1023" t="s">
        <v>8000</v>
      </c>
      <c r="I3542" s="1029"/>
      <c r="J3542" s="1028"/>
      <c r="K3542" s="511" t="s">
        <v>264</v>
      </c>
      <c r="L3542" s="1028"/>
      <c r="M3542" s="528" t="str">
        <f t="shared" si="56"/>
        <v/>
      </c>
    </row>
    <row r="3543" spans="1:13">
      <c r="A3543" s="1026" t="s">
        <v>647</v>
      </c>
      <c r="B3543" s="1026" t="s">
        <v>648</v>
      </c>
      <c r="C3543" s="1029"/>
      <c r="D3543" s="1028"/>
      <c r="E3543" s="1023" t="s">
        <v>7408</v>
      </c>
      <c r="F3543" s="1023"/>
      <c r="G3543" s="1023" t="s">
        <v>6697</v>
      </c>
      <c r="H3543" s="1023" t="s">
        <v>8000</v>
      </c>
      <c r="I3543" s="1029"/>
      <c r="J3543" s="1028"/>
      <c r="K3543" s="511" t="s">
        <v>264</v>
      </c>
      <c r="L3543" s="1028"/>
      <c r="M3543" s="528" t="str">
        <f t="shared" si="56"/>
        <v/>
      </c>
    </row>
    <row r="3544" spans="1:13">
      <c r="A3544" s="1026" t="s">
        <v>647</v>
      </c>
      <c r="B3544" s="1026" t="s">
        <v>648</v>
      </c>
      <c r="C3544" s="522"/>
      <c r="D3544" s="523"/>
      <c r="E3544" s="534" t="s">
        <v>7409</v>
      </c>
      <c r="F3544" s="534"/>
      <c r="G3544" s="1023" t="s">
        <v>6697</v>
      </c>
      <c r="H3544" s="534" t="s">
        <v>8000</v>
      </c>
      <c r="I3544" s="522"/>
      <c r="J3544" s="523"/>
      <c r="K3544" s="511" t="s">
        <v>264</v>
      </c>
      <c r="L3544" s="526"/>
      <c r="M3544" s="528" t="str">
        <f t="shared" ref="M3544:M3607" si="57">IF(RIGHT(TEXT(E3544,""),4)="ACT1","Remove","")</f>
        <v/>
      </c>
    </row>
    <row r="3545" spans="1:13">
      <c r="A3545" s="1030" t="s">
        <v>637</v>
      </c>
      <c r="B3545" s="1031" t="s">
        <v>638</v>
      </c>
      <c r="C3545" s="527" t="s">
        <v>570</v>
      </c>
      <c r="D3545" s="857"/>
      <c r="E3545" s="510" t="s">
        <v>6155</v>
      </c>
      <c r="F3545" s="510" t="s">
        <v>570</v>
      </c>
      <c r="G3545" s="1023" t="s">
        <v>6697</v>
      </c>
      <c r="H3545" s="510" t="s">
        <v>8001</v>
      </c>
      <c r="I3545" s="527" t="s">
        <v>682</v>
      </c>
      <c r="J3545" s="857"/>
      <c r="K3545" s="511" t="s">
        <v>264</v>
      </c>
      <c r="L3545" s="528" t="s">
        <v>646</v>
      </c>
      <c r="M3545" s="528" t="str">
        <f t="shared" si="57"/>
        <v/>
      </c>
    </row>
    <row r="3546" spans="1:13">
      <c r="A3546" s="1026" t="s">
        <v>647</v>
      </c>
      <c r="B3546" s="1026" t="s">
        <v>648</v>
      </c>
      <c r="C3546" s="1029"/>
      <c r="D3546" s="1028"/>
      <c r="E3546" s="1023" t="s">
        <v>7411</v>
      </c>
      <c r="F3546" s="1023"/>
      <c r="G3546" s="1023" t="s">
        <v>6697</v>
      </c>
      <c r="H3546" s="1023" t="s">
        <v>8001</v>
      </c>
      <c r="I3546" s="1029"/>
      <c r="J3546" s="1028"/>
      <c r="K3546" s="511" t="s">
        <v>264</v>
      </c>
      <c r="L3546" s="1028"/>
      <c r="M3546" s="528" t="str">
        <f t="shared" si="57"/>
        <v/>
      </c>
    </row>
    <row r="3547" spans="1:13">
      <c r="A3547" s="1026" t="s">
        <v>647</v>
      </c>
      <c r="B3547" s="1026" t="s">
        <v>648</v>
      </c>
      <c r="C3547" s="1029"/>
      <c r="D3547" s="1028"/>
      <c r="E3547" s="1023" t="s">
        <v>7412</v>
      </c>
      <c r="F3547" s="1023"/>
      <c r="G3547" s="1023" t="s">
        <v>6697</v>
      </c>
      <c r="H3547" s="1023" t="s">
        <v>8001</v>
      </c>
      <c r="I3547" s="1029"/>
      <c r="J3547" s="1028"/>
      <c r="K3547" s="511" t="s">
        <v>264</v>
      </c>
      <c r="L3547" s="1028"/>
      <c r="M3547" s="528" t="str">
        <f t="shared" si="57"/>
        <v/>
      </c>
    </row>
    <row r="3548" spans="1:13">
      <c r="A3548" s="1026" t="s">
        <v>647</v>
      </c>
      <c r="B3548" s="1026" t="s">
        <v>648</v>
      </c>
      <c r="C3548" s="1029"/>
      <c r="D3548" s="1028"/>
      <c r="E3548" s="1023" t="s">
        <v>7413</v>
      </c>
      <c r="F3548" s="1023"/>
      <c r="G3548" s="1023" t="s">
        <v>6697</v>
      </c>
      <c r="H3548" s="1023" t="s">
        <v>8001</v>
      </c>
      <c r="I3548" s="1029"/>
      <c r="J3548" s="1028"/>
      <c r="K3548" s="511" t="s">
        <v>264</v>
      </c>
      <c r="L3548" s="1028"/>
      <c r="M3548" s="528" t="str">
        <f t="shared" si="57"/>
        <v/>
      </c>
    </row>
    <row r="3549" spans="1:13">
      <c r="A3549" s="1026" t="s">
        <v>647</v>
      </c>
      <c r="B3549" s="1026" t="s">
        <v>648</v>
      </c>
      <c r="C3549" s="1029"/>
      <c r="D3549" s="1028"/>
      <c r="E3549" s="1023" t="s">
        <v>7414</v>
      </c>
      <c r="F3549" s="1023"/>
      <c r="G3549" s="1023" t="s">
        <v>6697</v>
      </c>
      <c r="H3549" s="1023" t="s">
        <v>8001</v>
      </c>
      <c r="I3549" s="1029"/>
      <c r="J3549" s="1028"/>
      <c r="K3549" s="511" t="s">
        <v>264</v>
      </c>
      <c r="L3549" s="1028"/>
      <c r="M3549" s="528" t="str">
        <f t="shared" si="57"/>
        <v/>
      </c>
    </row>
    <row r="3550" spans="1:13">
      <c r="A3550" s="1026" t="s">
        <v>647</v>
      </c>
      <c r="B3550" s="1026" t="s">
        <v>648</v>
      </c>
      <c r="C3550" s="1029"/>
      <c r="D3550" s="1028"/>
      <c r="E3550" s="1023" t="s">
        <v>7415</v>
      </c>
      <c r="F3550" s="1023"/>
      <c r="G3550" s="1023" t="s">
        <v>6697</v>
      </c>
      <c r="H3550" s="1023" t="s">
        <v>8001</v>
      </c>
      <c r="I3550" s="1029"/>
      <c r="J3550" s="1028"/>
      <c r="K3550" s="511" t="s">
        <v>264</v>
      </c>
      <c r="L3550" s="1028"/>
      <c r="M3550" s="528" t="str">
        <f t="shared" si="57"/>
        <v/>
      </c>
    </row>
    <row r="3551" spans="1:13">
      <c r="A3551" s="1026" t="s">
        <v>647</v>
      </c>
      <c r="B3551" s="1026" t="s">
        <v>648</v>
      </c>
      <c r="C3551" s="1029"/>
      <c r="D3551" s="1028"/>
      <c r="E3551" s="1023" t="s">
        <v>7416</v>
      </c>
      <c r="F3551" s="1023"/>
      <c r="G3551" s="1023" t="s">
        <v>6697</v>
      </c>
      <c r="H3551" s="1023" t="s">
        <v>8001</v>
      </c>
      <c r="I3551" s="1029"/>
      <c r="J3551" s="1028"/>
      <c r="K3551" s="511" t="s">
        <v>264</v>
      </c>
      <c r="L3551" s="1028"/>
      <c r="M3551" s="528" t="str">
        <f t="shared" si="57"/>
        <v/>
      </c>
    </row>
    <row r="3552" spans="1:13">
      <c r="A3552" s="1026" t="s">
        <v>647</v>
      </c>
      <c r="B3552" s="1026" t="s">
        <v>648</v>
      </c>
      <c r="C3552" s="1029"/>
      <c r="D3552" s="1028"/>
      <c r="E3552" s="1023" t="s">
        <v>7417</v>
      </c>
      <c r="F3552" s="1023"/>
      <c r="G3552" s="1023" t="s">
        <v>6697</v>
      </c>
      <c r="H3552" s="1023" t="s">
        <v>8001</v>
      </c>
      <c r="I3552" s="1029"/>
      <c r="J3552" s="1028"/>
      <c r="K3552" s="511" t="s">
        <v>264</v>
      </c>
      <c r="L3552" s="1028"/>
      <c r="M3552" s="528" t="str">
        <f t="shared" si="57"/>
        <v/>
      </c>
    </row>
    <row r="3553" spans="1:13">
      <c r="A3553" s="1026" t="s">
        <v>647</v>
      </c>
      <c r="B3553" s="1026" t="s">
        <v>648</v>
      </c>
      <c r="C3553" s="1029"/>
      <c r="D3553" s="1028"/>
      <c r="E3553" s="1023" t="s">
        <v>7418</v>
      </c>
      <c r="F3553" s="1023"/>
      <c r="G3553" s="1023" t="s">
        <v>6697</v>
      </c>
      <c r="H3553" s="1023" t="s">
        <v>8001</v>
      </c>
      <c r="I3553" s="1029"/>
      <c r="J3553" s="1028"/>
      <c r="K3553" s="511" t="s">
        <v>264</v>
      </c>
      <c r="L3553" s="1028"/>
      <c r="M3553" s="528" t="str">
        <f t="shared" si="57"/>
        <v/>
      </c>
    </row>
    <row r="3554" spans="1:13">
      <c r="A3554" s="1026" t="s">
        <v>647</v>
      </c>
      <c r="B3554" s="1026" t="s">
        <v>648</v>
      </c>
      <c r="C3554" s="1029"/>
      <c r="D3554" s="1028"/>
      <c r="E3554" s="1023" t="s">
        <v>7419</v>
      </c>
      <c r="F3554" s="1023"/>
      <c r="G3554" s="1023" t="s">
        <v>6697</v>
      </c>
      <c r="H3554" s="1023" t="s">
        <v>8001</v>
      </c>
      <c r="I3554" s="1029"/>
      <c r="J3554" s="1028"/>
      <c r="K3554" s="511" t="s">
        <v>264</v>
      </c>
      <c r="L3554" s="1028"/>
      <c r="M3554" s="528" t="str">
        <f t="shared" si="57"/>
        <v/>
      </c>
    </row>
    <row r="3555" spans="1:13">
      <c r="A3555" s="1026" t="s">
        <v>647</v>
      </c>
      <c r="B3555" s="1026" t="s">
        <v>648</v>
      </c>
      <c r="C3555" s="1029"/>
      <c r="D3555" s="1028"/>
      <c r="E3555" s="1023" t="s">
        <v>7420</v>
      </c>
      <c r="F3555" s="1023"/>
      <c r="G3555" s="1023" t="s">
        <v>6697</v>
      </c>
      <c r="H3555" s="1023" t="s">
        <v>8001</v>
      </c>
      <c r="I3555" s="1029"/>
      <c r="J3555" s="1028"/>
      <c r="K3555" s="511" t="s">
        <v>264</v>
      </c>
      <c r="L3555" s="1028"/>
      <c r="M3555" s="528" t="str">
        <f t="shared" si="57"/>
        <v/>
      </c>
    </row>
    <row r="3556" spans="1:13">
      <c r="A3556" s="1026" t="s">
        <v>647</v>
      </c>
      <c r="B3556" s="1026" t="s">
        <v>648</v>
      </c>
      <c r="C3556" s="1029"/>
      <c r="D3556" s="1028"/>
      <c r="E3556" s="1023" t="s">
        <v>7421</v>
      </c>
      <c r="F3556" s="1023"/>
      <c r="G3556" s="1023" t="s">
        <v>6697</v>
      </c>
      <c r="H3556" s="1023" t="s">
        <v>8001</v>
      </c>
      <c r="I3556" s="1029"/>
      <c r="J3556" s="1028"/>
      <c r="K3556" s="511" t="s">
        <v>264</v>
      </c>
      <c r="L3556" s="1028"/>
      <c r="M3556" s="528" t="str">
        <f t="shared" si="57"/>
        <v/>
      </c>
    </row>
    <row r="3557" spans="1:13">
      <c r="A3557" s="1026" t="s">
        <v>647</v>
      </c>
      <c r="B3557" s="1026" t="s">
        <v>648</v>
      </c>
      <c r="C3557" s="522"/>
      <c r="D3557" s="523"/>
      <c r="E3557" s="534" t="s">
        <v>7422</v>
      </c>
      <c r="F3557" s="534"/>
      <c r="G3557" s="1023" t="s">
        <v>6697</v>
      </c>
      <c r="H3557" s="534" t="s">
        <v>8001</v>
      </c>
      <c r="I3557" s="522"/>
      <c r="J3557" s="523"/>
      <c r="K3557" s="511" t="s">
        <v>264</v>
      </c>
      <c r="L3557" s="526"/>
      <c r="M3557" s="528" t="str">
        <f t="shared" si="57"/>
        <v/>
      </c>
    </row>
    <row r="3558" spans="1:13">
      <c r="A3558" s="1030" t="s">
        <v>637</v>
      </c>
      <c r="B3558" s="1031" t="s">
        <v>638</v>
      </c>
      <c r="C3558" s="527" t="s">
        <v>571</v>
      </c>
      <c r="D3558" s="857"/>
      <c r="E3558" s="510" t="s">
        <v>6153</v>
      </c>
      <c r="F3558" s="510" t="s">
        <v>571</v>
      </c>
      <c r="G3558" s="1023" t="s">
        <v>6697</v>
      </c>
      <c r="H3558" s="510" t="s">
        <v>8002</v>
      </c>
      <c r="I3558" s="527" t="s">
        <v>682</v>
      </c>
      <c r="J3558" s="857"/>
      <c r="K3558" s="511" t="s">
        <v>264</v>
      </c>
      <c r="L3558" s="528" t="s">
        <v>646</v>
      </c>
      <c r="M3558" s="528" t="str">
        <f t="shared" si="57"/>
        <v/>
      </c>
    </row>
    <row r="3559" spans="1:13">
      <c r="A3559" s="1026" t="s">
        <v>647</v>
      </c>
      <c r="B3559" s="1026" t="s">
        <v>648</v>
      </c>
      <c r="C3559" s="1029"/>
      <c r="D3559" s="1028"/>
      <c r="E3559" s="1023" t="s">
        <v>7424</v>
      </c>
      <c r="F3559" s="1023"/>
      <c r="G3559" s="1023" t="s">
        <v>6697</v>
      </c>
      <c r="H3559" s="1023" t="s">
        <v>8002</v>
      </c>
      <c r="I3559" s="1029"/>
      <c r="J3559" s="1028"/>
      <c r="K3559" s="511" t="s">
        <v>264</v>
      </c>
      <c r="L3559" s="1028"/>
      <c r="M3559" s="528" t="str">
        <f t="shared" si="57"/>
        <v/>
      </c>
    </row>
    <row r="3560" spans="1:13">
      <c r="A3560" s="1026" t="s">
        <v>647</v>
      </c>
      <c r="B3560" s="1026" t="s">
        <v>648</v>
      </c>
      <c r="C3560" s="1029"/>
      <c r="D3560" s="1028"/>
      <c r="E3560" s="1023" t="s">
        <v>7425</v>
      </c>
      <c r="F3560" s="1023"/>
      <c r="G3560" s="1023" t="s">
        <v>6697</v>
      </c>
      <c r="H3560" s="1023" t="s">
        <v>8002</v>
      </c>
      <c r="I3560" s="1029"/>
      <c r="J3560" s="1028"/>
      <c r="K3560" s="511" t="s">
        <v>264</v>
      </c>
      <c r="L3560" s="1028"/>
      <c r="M3560" s="528" t="str">
        <f t="shared" si="57"/>
        <v/>
      </c>
    </row>
    <row r="3561" spans="1:13">
      <c r="A3561" s="1026" t="s">
        <v>647</v>
      </c>
      <c r="B3561" s="1026" t="s">
        <v>648</v>
      </c>
      <c r="C3561" s="1029"/>
      <c r="D3561" s="1028"/>
      <c r="E3561" s="1023" t="s">
        <v>7426</v>
      </c>
      <c r="F3561" s="1023"/>
      <c r="G3561" s="1023" t="s">
        <v>6697</v>
      </c>
      <c r="H3561" s="1023" t="s">
        <v>8002</v>
      </c>
      <c r="I3561" s="1029"/>
      <c r="J3561" s="1028"/>
      <c r="K3561" s="511" t="s">
        <v>264</v>
      </c>
      <c r="L3561" s="1028"/>
      <c r="M3561" s="528" t="str">
        <f t="shared" si="57"/>
        <v/>
      </c>
    </row>
    <row r="3562" spans="1:13">
      <c r="A3562" s="1026" t="s">
        <v>647</v>
      </c>
      <c r="B3562" s="1026" t="s">
        <v>648</v>
      </c>
      <c r="C3562" s="1029"/>
      <c r="D3562" s="1028"/>
      <c r="E3562" s="1023" t="s">
        <v>7427</v>
      </c>
      <c r="F3562" s="1023"/>
      <c r="G3562" s="1023" t="s">
        <v>6697</v>
      </c>
      <c r="H3562" s="1023" t="s">
        <v>8002</v>
      </c>
      <c r="I3562" s="1029"/>
      <c r="J3562" s="1028"/>
      <c r="K3562" s="511" t="s">
        <v>264</v>
      </c>
      <c r="L3562" s="1028"/>
      <c r="M3562" s="528" t="str">
        <f t="shared" si="57"/>
        <v/>
      </c>
    </row>
    <row r="3563" spans="1:13">
      <c r="A3563" s="1026" t="s">
        <v>647</v>
      </c>
      <c r="B3563" s="1026" t="s">
        <v>648</v>
      </c>
      <c r="C3563" s="1029"/>
      <c r="D3563" s="1028"/>
      <c r="E3563" s="1023" t="s">
        <v>7428</v>
      </c>
      <c r="F3563" s="1023"/>
      <c r="G3563" s="1023" t="s">
        <v>6697</v>
      </c>
      <c r="H3563" s="1023" t="s">
        <v>8002</v>
      </c>
      <c r="I3563" s="1029"/>
      <c r="J3563" s="1028"/>
      <c r="K3563" s="511" t="s">
        <v>264</v>
      </c>
      <c r="L3563" s="1028"/>
      <c r="M3563" s="528" t="str">
        <f t="shared" si="57"/>
        <v/>
      </c>
    </row>
    <row r="3564" spans="1:13">
      <c r="A3564" s="1026" t="s">
        <v>647</v>
      </c>
      <c r="B3564" s="1026" t="s">
        <v>648</v>
      </c>
      <c r="C3564" s="1029"/>
      <c r="D3564" s="1028"/>
      <c r="E3564" s="1023" t="s">
        <v>7429</v>
      </c>
      <c r="F3564" s="1023"/>
      <c r="G3564" s="1023" t="s">
        <v>6697</v>
      </c>
      <c r="H3564" s="1023" t="s">
        <v>8002</v>
      </c>
      <c r="I3564" s="1029"/>
      <c r="J3564" s="1028"/>
      <c r="K3564" s="511" t="s">
        <v>264</v>
      </c>
      <c r="L3564" s="1028"/>
      <c r="M3564" s="528" t="str">
        <f t="shared" si="57"/>
        <v/>
      </c>
    </row>
    <row r="3565" spans="1:13">
      <c r="A3565" s="1026" t="s">
        <v>647</v>
      </c>
      <c r="B3565" s="1026" t="s">
        <v>648</v>
      </c>
      <c r="C3565" s="1029"/>
      <c r="D3565" s="1028"/>
      <c r="E3565" s="1023" t="s">
        <v>7430</v>
      </c>
      <c r="F3565" s="1023"/>
      <c r="G3565" s="1023" t="s">
        <v>6697</v>
      </c>
      <c r="H3565" s="1023" t="s">
        <v>8002</v>
      </c>
      <c r="I3565" s="1029"/>
      <c r="J3565" s="1028"/>
      <c r="K3565" s="511" t="s">
        <v>264</v>
      </c>
      <c r="L3565" s="1028"/>
      <c r="M3565" s="528" t="str">
        <f t="shared" si="57"/>
        <v/>
      </c>
    </row>
    <row r="3566" spans="1:13">
      <c r="A3566" s="1026" t="s">
        <v>647</v>
      </c>
      <c r="B3566" s="1026" t="s">
        <v>648</v>
      </c>
      <c r="C3566" s="1029"/>
      <c r="D3566" s="1028"/>
      <c r="E3566" s="1023" t="s">
        <v>7431</v>
      </c>
      <c r="F3566" s="1023"/>
      <c r="G3566" s="1023" t="s">
        <v>6697</v>
      </c>
      <c r="H3566" s="1023" t="s">
        <v>8002</v>
      </c>
      <c r="I3566" s="1029"/>
      <c r="J3566" s="1028"/>
      <c r="K3566" s="511" t="s">
        <v>264</v>
      </c>
      <c r="L3566" s="1028"/>
      <c r="M3566" s="528" t="str">
        <f t="shared" si="57"/>
        <v/>
      </c>
    </row>
    <row r="3567" spans="1:13">
      <c r="A3567" s="1026" t="s">
        <v>647</v>
      </c>
      <c r="B3567" s="1026" t="s">
        <v>648</v>
      </c>
      <c r="C3567" s="1029"/>
      <c r="D3567" s="1028"/>
      <c r="E3567" s="1023" t="s">
        <v>7432</v>
      </c>
      <c r="F3567" s="1023"/>
      <c r="G3567" s="1023" t="s">
        <v>6697</v>
      </c>
      <c r="H3567" s="1023" t="s">
        <v>8002</v>
      </c>
      <c r="I3567" s="1029"/>
      <c r="J3567" s="1028"/>
      <c r="K3567" s="511" t="s">
        <v>264</v>
      </c>
      <c r="L3567" s="1028"/>
      <c r="M3567" s="528" t="str">
        <f t="shared" si="57"/>
        <v/>
      </c>
    </row>
    <row r="3568" spans="1:13">
      <c r="A3568" s="1026" t="s">
        <v>647</v>
      </c>
      <c r="B3568" s="1026" t="s">
        <v>648</v>
      </c>
      <c r="C3568" s="1029"/>
      <c r="D3568" s="1028"/>
      <c r="E3568" s="1023" t="s">
        <v>7433</v>
      </c>
      <c r="F3568" s="1023"/>
      <c r="G3568" s="1023" t="s">
        <v>6697</v>
      </c>
      <c r="H3568" s="1023" t="s">
        <v>8002</v>
      </c>
      <c r="I3568" s="1029"/>
      <c r="J3568" s="1028"/>
      <c r="K3568" s="511" t="s">
        <v>264</v>
      </c>
      <c r="L3568" s="1028"/>
      <c r="M3568" s="528" t="str">
        <f t="shared" si="57"/>
        <v/>
      </c>
    </row>
    <row r="3569" spans="1:13">
      <c r="A3569" s="1026" t="s">
        <v>647</v>
      </c>
      <c r="B3569" s="1026" t="s">
        <v>648</v>
      </c>
      <c r="C3569" s="1029"/>
      <c r="D3569" s="1028"/>
      <c r="E3569" s="1023" t="s">
        <v>7434</v>
      </c>
      <c r="F3569" s="1023"/>
      <c r="G3569" s="1023" t="s">
        <v>6697</v>
      </c>
      <c r="H3569" s="1023" t="s">
        <v>8002</v>
      </c>
      <c r="I3569" s="1029"/>
      <c r="J3569" s="1028"/>
      <c r="K3569" s="511" t="s">
        <v>264</v>
      </c>
      <c r="L3569" s="1028"/>
      <c r="M3569" s="528" t="str">
        <f t="shared" si="57"/>
        <v/>
      </c>
    </row>
    <row r="3570" spans="1:13">
      <c r="A3570" s="1026" t="s">
        <v>647</v>
      </c>
      <c r="B3570" s="1026" t="s">
        <v>648</v>
      </c>
      <c r="C3570" s="522"/>
      <c r="D3570" s="523"/>
      <c r="E3570" s="534" t="s">
        <v>7435</v>
      </c>
      <c r="F3570" s="534"/>
      <c r="G3570" s="1023" t="s">
        <v>6697</v>
      </c>
      <c r="H3570" s="534" t="s">
        <v>8002</v>
      </c>
      <c r="I3570" s="522"/>
      <c r="J3570" s="523"/>
      <c r="K3570" s="511" t="s">
        <v>264</v>
      </c>
      <c r="L3570" s="526"/>
      <c r="M3570" s="528" t="str">
        <f t="shared" si="57"/>
        <v/>
      </c>
    </row>
    <row r="3571" spans="1:13" ht="16.5" customHeight="1">
      <c r="A3571" s="1030" t="s">
        <v>637</v>
      </c>
      <c r="B3571" s="1031" t="s">
        <v>638</v>
      </c>
      <c r="C3571" s="527" t="s">
        <v>3726</v>
      </c>
      <c r="D3571" s="857"/>
      <c r="E3571" s="510" t="s">
        <v>6157</v>
      </c>
      <c r="F3571" s="510" t="s">
        <v>6699</v>
      </c>
      <c r="G3571" s="1023" t="s">
        <v>6697</v>
      </c>
      <c r="H3571" s="510" t="s">
        <v>8003</v>
      </c>
      <c r="I3571" s="527" t="s">
        <v>682</v>
      </c>
      <c r="J3571" s="857"/>
      <c r="K3571" s="511" t="s">
        <v>264</v>
      </c>
      <c r="L3571" s="528" t="s">
        <v>646</v>
      </c>
      <c r="M3571" s="528" t="str">
        <f t="shared" si="57"/>
        <v/>
      </c>
    </row>
    <row r="3572" spans="1:13">
      <c r="A3572" s="1026" t="s">
        <v>647</v>
      </c>
      <c r="B3572" s="1026" t="s">
        <v>648</v>
      </c>
      <c r="C3572" s="1029"/>
      <c r="D3572" s="1028"/>
      <c r="E3572" s="1023" t="s">
        <v>7437</v>
      </c>
      <c r="F3572" s="1023"/>
      <c r="G3572" s="1023" t="s">
        <v>6697</v>
      </c>
      <c r="H3572" s="1023" t="s">
        <v>8003</v>
      </c>
      <c r="I3572" s="1029"/>
      <c r="J3572" s="1028"/>
      <c r="K3572" s="511" t="s">
        <v>264</v>
      </c>
      <c r="L3572" s="1028"/>
      <c r="M3572" s="528" t="str">
        <f t="shared" si="57"/>
        <v/>
      </c>
    </row>
    <row r="3573" spans="1:13">
      <c r="A3573" s="1026" t="s">
        <v>647</v>
      </c>
      <c r="B3573" s="1026" t="s">
        <v>648</v>
      </c>
      <c r="C3573" s="1029"/>
      <c r="D3573" s="1028"/>
      <c r="E3573" s="1023" t="s">
        <v>7438</v>
      </c>
      <c r="F3573" s="1023"/>
      <c r="G3573" s="1023" t="s">
        <v>6697</v>
      </c>
      <c r="H3573" s="1023" t="s">
        <v>8003</v>
      </c>
      <c r="I3573" s="1029"/>
      <c r="J3573" s="1028"/>
      <c r="K3573" s="511" t="s">
        <v>264</v>
      </c>
      <c r="L3573" s="1028"/>
      <c r="M3573" s="528" t="str">
        <f t="shared" si="57"/>
        <v/>
      </c>
    </row>
    <row r="3574" spans="1:13">
      <c r="A3574" s="1026" t="s">
        <v>647</v>
      </c>
      <c r="B3574" s="1026" t="s">
        <v>648</v>
      </c>
      <c r="C3574" s="1029"/>
      <c r="D3574" s="1028"/>
      <c r="E3574" s="1023" t="s">
        <v>7439</v>
      </c>
      <c r="F3574" s="1023"/>
      <c r="G3574" s="1023" t="s">
        <v>6697</v>
      </c>
      <c r="H3574" s="1023" t="s">
        <v>8003</v>
      </c>
      <c r="I3574" s="1029"/>
      <c r="J3574" s="1028"/>
      <c r="K3574" s="511" t="s">
        <v>264</v>
      </c>
      <c r="L3574" s="1028"/>
      <c r="M3574" s="528" t="str">
        <f t="shared" si="57"/>
        <v/>
      </c>
    </row>
    <row r="3575" spans="1:13">
      <c r="A3575" s="1026" t="s">
        <v>647</v>
      </c>
      <c r="B3575" s="1026" t="s">
        <v>648</v>
      </c>
      <c r="C3575" s="1029"/>
      <c r="D3575" s="1028"/>
      <c r="E3575" s="1023" t="s">
        <v>7440</v>
      </c>
      <c r="F3575" s="1023"/>
      <c r="G3575" s="1023" t="s">
        <v>6697</v>
      </c>
      <c r="H3575" s="1023" t="s">
        <v>8003</v>
      </c>
      <c r="I3575" s="1029"/>
      <c r="J3575" s="1028"/>
      <c r="K3575" s="511" t="s">
        <v>264</v>
      </c>
      <c r="L3575" s="1028"/>
      <c r="M3575" s="528" t="str">
        <f t="shared" si="57"/>
        <v/>
      </c>
    </row>
    <row r="3576" spans="1:13">
      <c r="A3576" s="1026" t="s">
        <v>647</v>
      </c>
      <c r="B3576" s="1026" t="s">
        <v>648</v>
      </c>
      <c r="C3576" s="1029"/>
      <c r="D3576" s="1028"/>
      <c r="E3576" s="1023" t="s">
        <v>7441</v>
      </c>
      <c r="F3576" s="1023"/>
      <c r="G3576" s="1023" t="s">
        <v>6697</v>
      </c>
      <c r="H3576" s="1023" t="s">
        <v>8003</v>
      </c>
      <c r="I3576" s="1029"/>
      <c r="J3576" s="1028"/>
      <c r="K3576" s="511" t="s">
        <v>264</v>
      </c>
      <c r="L3576" s="1028"/>
      <c r="M3576" s="528" t="str">
        <f t="shared" si="57"/>
        <v/>
      </c>
    </row>
    <row r="3577" spans="1:13">
      <c r="A3577" s="1026" t="s">
        <v>647</v>
      </c>
      <c r="B3577" s="1026" t="s">
        <v>648</v>
      </c>
      <c r="C3577" s="1029"/>
      <c r="D3577" s="1028"/>
      <c r="E3577" s="1023" t="s">
        <v>7442</v>
      </c>
      <c r="F3577" s="1023"/>
      <c r="G3577" s="1023" t="s">
        <v>6697</v>
      </c>
      <c r="H3577" s="1023" t="s">
        <v>8003</v>
      </c>
      <c r="I3577" s="1029"/>
      <c r="J3577" s="1028"/>
      <c r="K3577" s="511" t="s">
        <v>264</v>
      </c>
      <c r="L3577" s="1028"/>
      <c r="M3577" s="528" t="str">
        <f t="shared" si="57"/>
        <v/>
      </c>
    </row>
    <row r="3578" spans="1:13">
      <c r="A3578" s="1026" t="s">
        <v>647</v>
      </c>
      <c r="B3578" s="1026" t="s">
        <v>648</v>
      </c>
      <c r="C3578" s="1029"/>
      <c r="D3578" s="1028"/>
      <c r="E3578" s="1023" t="s">
        <v>7443</v>
      </c>
      <c r="F3578" s="1023"/>
      <c r="G3578" s="1023" t="s">
        <v>6697</v>
      </c>
      <c r="H3578" s="1023" t="s">
        <v>8003</v>
      </c>
      <c r="I3578" s="1029"/>
      <c r="J3578" s="1028"/>
      <c r="K3578" s="511" t="s">
        <v>264</v>
      </c>
      <c r="L3578" s="1028"/>
      <c r="M3578" s="528" t="str">
        <f t="shared" si="57"/>
        <v/>
      </c>
    </row>
    <row r="3579" spans="1:13">
      <c r="A3579" s="1026" t="s">
        <v>647</v>
      </c>
      <c r="B3579" s="1026" t="s">
        <v>648</v>
      </c>
      <c r="C3579" s="1029"/>
      <c r="D3579" s="1028"/>
      <c r="E3579" s="1023" t="s">
        <v>7444</v>
      </c>
      <c r="F3579" s="1023"/>
      <c r="G3579" s="1023" t="s">
        <v>6697</v>
      </c>
      <c r="H3579" s="1023" t="s">
        <v>8003</v>
      </c>
      <c r="I3579" s="1029"/>
      <c r="J3579" s="1028"/>
      <c r="K3579" s="511" t="s">
        <v>264</v>
      </c>
      <c r="L3579" s="1028"/>
      <c r="M3579" s="528" t="str">
        <f t="shared" si="57"/>
        <v/>
      </c>
    </row>
    <row r="3580" spans="1:13">
      <c r="A3580" s="1026" t="s">
        <v>647</v>
      </c>
      <c r="B3580" s="1026" t="s">
        <v>648</v>
      </c>
      <c r="C3580" s="1029"/>
      <c r="D3580" s="1028"/>
      <c r="E3580" s="1023" t="s">
        <v>7445</v>
      </c>
      <c r="F3580" s="1023"/>
      <c r="G3580" s="1023" t="s">
        <v>6697</v>
      </c>
      <c r="H3580" s="1023" t="s">
        <v>8003</v>
      </c>
      <c r="I3580" s="1029"/>
      <c r="J3580" s="1028"/>
      <c r="K3580" s="511" t="s">
        <v>264</v>
      </c>
      <c r="L3580" s="1028"/>
      <c r="M3580" s="528" t="str">
        <f t="shared" si="57"/>
        <v/>
      </c>
    </row>
    <row r="3581" spans="1:13">
      <c r="A3581" s="1026" t="s">
        <v>647</v>
      </c>
      <c r="B3581" s="1026" t="s">
        <v>648</v>
      </c>
      <c r="C3581" s="1029"/>
      <c r="D3581" s="1028"/>
      <c r="E3581" s="1023" t="s">
        <v>7446</v>
      </c>
      <c r="F3581" s="1023"/>
      <c r="G3581" s="1023" t="s">
        <v>6697</v>
      </c>
      <c r="H3581" s="1023" t="s">
        <v>8003</v>
      </c>
      <c r="I3581" s="1029"/>
      <c r="J3581" s="1028"/>
      <c r="K3581" s="511" t="s">
        <v>264</v>
      </c>
      <c r="L3581" s="1028"/>
      <c r="M3581" s="528" t="str">
        <f t="shared" si="57"/>
        <v/>
      </c>
    </row>
    <row r="3582" spans="1:13">
      <c r="A3582" s="1026" t="s">
        <v>647</v>
      </c>
      <c r="B3582" s="1026" t="s">
        <v>648</v>
      </c>
      <c r="C3582" s="1029"/>
      <c r="D3582" s="1028"/>
      <c r="E3582" s="1023" t="s">
        <v>7447</v>
      </c>
      <c r="F3582" s="1023"/>
      <c r="G3582" s="1023" t="s">
        <v>6697</v>
      </c>
      <c r="H3582" s="1023" t="s">
        <v>8003</v>
      </c>
      <c r="I3582" s="1029"/>
      <c r="J3582" s="1028"/>
      <c r="K3582" s="511" t="s">
        <v>264</v>
      </c>
      <c r="L3582" s="1028"/>
      <c r="M3582" s="528" t="str">
        <f t="shared" si="57"/>
        <v/>
      </c>
    </row>
    <row r="3583" spans="1:13">
      <c r="A3583" s="1026" t="s">
        <v>647</v>
      </c>
      <c r="B3583" s="1026" t="s">
        <v>648</v>
      </c>
      <c r="C3583" s="522"/>
      <c r="D3583" s="523"/>
      <c r="E3583" s="1023" t="s">
        <v>7448</v>
      </c>
      <c r="F3583" s="534"/>
      <c r="G3583" s="1023" t="s">
        <v>6697</v>
      </c>
      <c r="H3583" s="534" t="s">
        <v>8003</v>
      </c>
      <c r="I3583" s="522"/>
      <c r="J3583" s="523"/>
      <c r="K3583" s="511" t="s">
        <v>264</v>
      </c>
      <c r="L3583" s="526"/>
      <c r="M3583" s="528" t="str">
        <f t="shared" si="57"/>
        <v/>
      </c>
    </row>
    <row r="3584" spans="1:13">
      <c r="A3584" s="1030" t="s">
        <v>637</v>
      </c>
      <c r="B3584" s="1031" t="s">
        <v>638</v>
      </c>
      <c r="C3584" s="527" t="s">
        <v>144</v>
      </c>
      <c r="D3584" s="857"/>
      <c r="E3584" s="510" t="s">
        <v>6161</v>
      </c>
      <c r="F3584" s="510" t="s">
        <v>144</v>
      </c>
      <c r="G3584" s="1023" t="s">
        <v>6697</v>
      </c>
      <c r="H3584" s="510" t="s">
        <v>8004</v>
      </c>
      <c r="I3584" s="527" t="s">
        <v>682</v>
      </c>
      <c r="J3584" s="857"/>
      <c r="K3584" s="511" t="s">
        <v>264</v>
      </c>
      <c r="L3584" s="528" t="s">
        <v>646</v>
      </c>
      <c r="M3584" s="528" t="str">
        <f t="shared" si="57"/>
        <v/>
      </c>
    </row>
    <row r="3585" spans="1:13">
      <c r="A3585" s="1026" t="s">
        <v>647</v>
      </c>
      <c r="B3585" s="1026" t="s">
        <v>648</v>
      </c>
      <c r="C3585" s="1029"/>
      <c r="D3585" s="1028"/>
      <c r="E3585" s="1023" t="s">
        <v>7450</v>
      </c>
      <c r="F3585" s="1029"/>
      <c r="G3585" s="1023" t="s">
        <v>6697</v>
      </c>
      <c r="H3585" s="1023" t="s">
        <v>8004</v>
      </c>
      <c r="I3585" s="1029"/>
      <c r="J3585" s="1028"/>
      <c r="K3585" s="511" t="s">
        <v>264</v>
      </c>
      <c r="L3585" s="1028"/>
      <c r="M3585" s="528" t="str">
        <f t="shared" si="57"/>
        <v/>
      </c>
    </row>
    <row r="3586" spans="1:13">
      <c r="A3586" s="1026" t="s">
        <v>647</v>
      </c>
      <c r="B3586" s="1026" t="s">
        <v>648</v>
      </c>
      <c r="C3586" s="1029"/>
      <c r="D3586" s="1028"/>
      <c r="E3586" s="1023" t="s">
        <v>7451</v>
      </c>
      <c r="F3586" s="1029"/>
      <c r="G3586" s="1023" t="s">
        <v>6697</v>
      </c>
      <c r="H3586" s="1023" t="s">
        <v>8004</v>
      </c>
      <c r="I3586" s="1029"/>
      <c r="J3586" s="1028"/>
      <c r="K3586" s="511" t="s">
        <v>264</v>
      </c>
      <c r="L3586" s="1028"/>
      <c r="M3586" s="528" t="str">
        <f t="shared" si="57"/>
        <v/>
      </c>
    </row>
    <row r="3587" spans="1:13">
      <c r="A3587" s="1026" t="s">
        <v>647</v>
      </c>
      <c r="B3587" s="1026" t="s">
        <v>648</v>
      </c>
      <c r="C3587" s="1029"/>
      <c r="D3587" s="1028"/>
      <c r="E3587" s="1023" t="s">
        <v>7452</v>
      </c>
      <c r="F3587" s="1029"/>
      <c r="G3587" s="1023" t="s">
        <v>6697</v>
      </c>
      <c r="H3587" s="1023" t="s">
        <v>8004</v>
      </c>
      <c r="I3587" s="1029"/>
      <c r="J3587" s="1028"/>
      <c r="K3587" s="511" t="s">
        <v>264</v>
      </c>
      <c r="L3587" s="1028"/>
      <c r="M3587" s="528" t="str">
        <f t="shared" si="57"/>
        <v/>
      </c>
    </row>
    <row r="3588" spans="1:13">
      <c r="A3588" s="1026" t="s">
        <v>647</v>
      </c>
      <c r="B3588" s="1026" t="s">
        <v>648</v>
      </c>
      <c r="C3588" s="1029"/>
      <c r="D3588" s="1028"/>
      <c r="E3588" s="1023" t="s">
        <v>7453</v>
      </c>
      <c r="F3588" s="1029"/>
      <c r="G3588" s="1023" t="s">
        <v>6697</v>
      </c>
      <c r="H3588" s="1023" t="s">
        <v>8004</v>
      </c>
      <c r="I3588" s="1029"/>
      <c r="J3588" s="1028"/>
      <c r="K3588" s="511" t="s">
        <v>264</v>
      </c>
      <c r="L3588" s="1028"/>
      <c r="M3588" s="528" t="str">
        <f t="shared" si="57"/>
        <v/>
      </c>
    </row>
    <row r="3589" spans="1:13">
      <c r="A3589" s="1026" t="s">
        <v>647</v>
      </c>
      <c r="B3589" s="1026" t="s">
        <v>648</v>
      </c>
      <c r="C3589" s="1029"/>
      <c r="D3589" s="1028"/>
      <c r="E3589" s="1023" t="s">
        <v>7454</v>
      </c>
      <c r="F3589" s="1029"/>
      <c r="G3589" s="1023" t="s">
        <v>6697</v>
      </c>
      <c r="H3589" s="1023" t="s">
        <v>8004</v>
      </c>
      <c r="I3589" s="1029"/>
      <c r="J3589" s="1028"/>
      <c r="K3589" s="511" t="s">
        <v>264</v>
      </c>
      <c r="L3589" s="1028"/>
      <c r="M3589" s="528" t="str">
        <f t="shared" si="57"/>
        <v/>
      </c>
    </row>
    <row r="3590" spans="1:13">
      <c r="A3590" s="1026" t="s">
        <v>647</v>
      </c>
      <c r="B3590" s="1026" t="s">
        <v>648</v>
      </c>
      <c r="C3590" s="1029"/>
      <c r="D3590" s="1028"/>
      <c r="E3590" s="1023" t="s">
        <v>7455</v>
      </c>
      <c r="F3590" s="1029"/>
      <c r="G3590" s="1023" t="s">
        <v>6697</v>
      </c>
      <c r="H3590" s="1023" t="s">
        <v>8004</v>
      </c>
      <c r="I3590" s="1029"/>
      <c r="J3590" s="1028"/>
      <c r="K3590" s="511" t="s">
        <v>264</v>
      </c>
      <c r="L3590" s="1028"/>
      <c r="M3590" s="528" t="str">
        <f t="shared" si="57"/>
        <v/>
      </c>
    </row>
    <row r="3591" spans="1:13">
      <c r="A3591" s="1026" t="s">
        <v>647</v>
      </c>
      <c r="B3591" s="1026" t="s">
        <v>648</v>
      </c>
      <c r="C3591" s="1029"/>
      <c r="D3591" s="1028"/>
      <c r="E3591" s="1023" t="s">
        <v>7456</v>
      </c>
      <c r="F3591" s="1029"/>
      <c r="G3591" s="1023" t="s">
        <v>6697</v>
      </c>
      <c r="H3591" s="1023" t="s">
        <v>8004</v>
      </c>
      <c r="I3591" s="1029"/>
      <c r="J3591" s="1028"/>
      <c r="K3591" s="511" t="s">
        <v>264</v>
      </c>
      <c r="L3591" s="1028"/>
      <c r="M3591" s="528" t="str">
        <f t="shared" si="57"/>
        <v/>
      </c>
    </row>
    <row r="3592" spans="1:13">
      <c r="A3592" s="1026" t="s">
        <v>647</v>
      </c>
      <c r="B3592" s="1026" t="s">
        <v>648</v>
      </c>
      <c r="C3592" s="1029"/>
      <c r="D3592" s="1028"/>
      <c r="E3592" s="1023" t="s">
        <v>7457</v>
      </c>
      <c r="F3592" s="1029"/>
      <c r="G3592" s="1023" t="s">
        <v>6697</v>
      </c>
      <c r="H3592" s="1023" t="s">
        <v>8004</v>
      </c>
      <c r="I3592" s="1029"/>
      <c r="J3592" s="1028"/>
      <c r="K3592" s="511" t="s">
        <v>264</v>
      </c>
      <c r="L3592" s="1028"/>
      <c r="M3592" s="528" t="str">
        <f t="shared" si="57"/>
        <v/>
      </c>
    </row>
    <row r="3593" spans="1:13">
      <c r="A3593" s="1026" t="s">
        <v>647</v>
      </c>
      <c r="B3593" s="1026" t="s">
        <v>648</v>
      </c>
      <c r="C3593" s="1029"/>
      <c r="D3593" s="1028"/>
      <c r="E3593" s="1023" t="s">
        <v>7458</v>
      </c>
      <c r="F3593" s="1029"/>
      <c r="G3593" s="1023" t="s">
        <v>6697</v>
      </c>
      <c r="H3593" s="1023" t="s">
        <v>8004</v>
      </c>
      <c r="I3593" s="1029"/>
      <c r="J3593" s="1028"/>
      <c r="K3593" s="511" t="s">
        <v>264</v>
      </c>
      <c r="L3593" s="1028"/>
      <c r="M3593" s="528" t="str">
        <f t="shared" si="57"/>
        <v/>
      </c>
    </row>
    <row r="3594" spans="1:13">
      <c r="A3594" s="1026" t="s">
        <v>647</v>
      </c>
      <c r="B3594" s="1026" t="s">
        <v>648</v>
      </c>
      <c r="C3594" s="1029"/>
      <c r="D3594" s="1028"/>
      <c r="E3594" s="1023" t="s">
        <v>7459</v>
      </c>
      <c r="F3594" s="1029"/>
      <c r="G3594" s="1023" t="s">
        <v>6697</v>
      </c>
      <c r="H3594" s="1023" t="s">
        <v>8004</v>
      </c>
      <c r="I3594" s="1029"/>
      <c r="J3594" s="1028"/>
      <c r="K3594" s="511" t="s">
        <v>264</v>
      </c>
      <c r="L3594" s="1028"/>
      <c r="M3594" s="528" t="str">
        <f t="shared" si="57"/>
        <v/>
      </c>
    </row>
    <row r="3595" spans="1:13">
      <c r="A3595" s="1026" t="s">
        <v>647</v>
      </c>
      <c r="B3595" s="1026" t="s">
        <v>648</v>
      </c>
      <c r="C3595" s="1029"/>
      <c r="D3595" s="1028"/>
      <c r="E3595" s="1023" t="s">
        <v>7460</v>
      </c>
      <c r="F3595" s="1029"/>
      <c r="G3595" s="1023" t="s">
        <v>6697</v>
      </c>
      <c r="H3595" s="1023" t="s">
        <v>8004</v>
      </c>
      <c r="I3595" s="1029"/>
      <c r="J3595" s="1028"/>
      <c r="K3595" s="511" t="s">
        <v>264</v>
      </c>
      <c r="L3595" s="1028"/>
      <c r="M3595" s="528" t="str">
        <f t="shared" si="57"/>
        <v/>
      </c>
    </row>
    <row r="3596" spans="1:13">
      <c r="A3596" s="1026" t="s">
        <v>647</v>
      </c>
      <c r="B3596" s="1026" t="s">
        <v>648</v>
      </c>
      <c r="C3596" s="522"/>
      <c r="D3596" s="523"/>
      <c r="E3596" s="1023" t="s">
        <v>7461</v>
      </c>
      <c r="F3596" s="522"/>
      <c r="G3596" s="1023" t="s">
        <v>6697</v>
      </c>
      <c r="H3596" s="1023" t="s">
        <v>8004</v>
      </c>
      <c r="I3596" s="522"/>
      <c r="J3596" s="523"/>
      <c r="K3596" s="511" t="s">
        <v>264</v>
      </c>
      <c r="L3596" s="526"/>
      <c r="M3596" s="528" t="str">
        <f t="shared" si="57"/>
        <v/>
      </c>
    </row>
    <row r="3597" spans="1:13">
      <c r="A3597" s="1030" t="s">
        <v>637</v>
      </c>
      <c r="B3597" s="1031" t="s">
        <v>638</v>
      </c>
      <c r="C3597" s="527" t="s">
        <v>148</v>
      </c>
      <c r="D3597" s="857"/>
      <c r="E3597" s="510" t="s">
        <v>6167</v>
      </c>
      <c r="F3597" s="510" t="s">
        <v>148</v>
      </c>
      <c r="G3597" s="1023" t="s">
        <v>6697</v>
      </c>
      <c r="H3597" s="510" t="s">
        <v>8005</v>
      </c>
      <c r="I3597" s="527" t="s">
        <v>682</v>
      </c>
      <c r="J3597" s="857"/>
      <c r="K3597" s="511" t="s">
        <v>264</v>
      </c>
      <c r="L3597" s="528" t="s">
        <v>646</v>
      </c>
      <c r="M3597" s="528" t="str">
        <f t="shared" si="57"/>
        <v/>
      </c>
    </row>
    <row r="3598" spans="1:13">
      <c r="A3598" s="1026" t="s">
        <v>647</v>
      </c>
      <c r="B3598" s="1026" t="s">
        <v>648</v>
      </c>
      <c r="C3598" s="1029"/>
      <c r="D3598" s="1028"/>
      <c r="E3598" s="1023" t="s">
        <v>7463</v>
      </c>
      <c r="F3598" s="1029"/>
      <c r="G3598" s="1023" t="s">
        <v>6697</v>
      </c>
      <c r="H3598" s="1023" t="s">
        <v>8005</v>
      </c>
      <c r="I3598" s="1029"/>
      <c r="J3598" s="1028"/>
      <c r="K3598" s="511" t="s">
        <v>264</v>
      </c>
      <c r="L3598" s="1028"/>
      <c r="M3598" s="528" t="str">
        <f t="shared" si="57"/>
        <v/>
      </c>
    </row>
    <row r="3599" spans="1:13">
      <c r="A3599" s="1026" t="s">
        <v>647</v>
      </c>
      <c r="B3599" s="1026" t="s">
        <v>648</v>
      </c>
      <c r="C3599" s="1029"/>
      <c r="D3599" s="1028"/>
      <c r="E3599" s="1023" t="s">
        <v>7464</v>
      </c>
      <c r="F3599" s="1029"/>
      <c r="G3599" s="1023" t="s">
        <v>6697</v>
      </c>
      <c r="H3599" s="1023" t="s">
        <v>8005</v>
      </c>
      <c r="I3599" s="1029"/>
      <c r="J3599" s="1028"/>
      <c r="K3599" s="511" t="s">
        <v>264</v>
      </c>
      <c r="L3599" s="1028"/>
      <c r="M3599" s="528" t="str">
        <f t="shared" si="57"/>
        <v/>
      </c>
    </row>
    <row r="3600" spans="1:13">
      <c r="A3600" s="1026" t="s">
        <v>647</v>
      </c>
      <c r="B3600" s="1026" t="s">
        <v>648</v>
      </c>
      <c r="C3600" s="1029"/>
      <c r="D3600" s="1028"/>
      <c r="E3600" s="1023" t="s">
        <v>7465</v>
      </c>
      <c r="F3600" s="1029"/>
      <c r="G3600" s="1023" t="s">
        <v>6697</v>
      </c>
      <c r="H3600" s="1023" t="s">
        <v>8005</v>
      </c>
      <c r="I3600" s="1029"/>
      <c r="J3600" s="1028"/>
      <c r="K3600" s="511" t="s">
        <v>264</v>
      </c>
      <c r="L3600" s="1028"/>
      <c r="M3600" s="528" t="str">
        <f t="shared" si="57"/>
        <v/>
      </c>
    </row>
    <row r="3601" spans="1:13">
      <c r="A3601" s="1026" t="s">
        <v>647</v>
      </c>
      <c r="B3601" s="1026" t="s">
        <v>648</v>
      </c>
      <c r="C3601" s="1029"/>
      <c r="D3601" s="1028"/>
      <c r="E3601" s="1023" t="s">
        <v>7466</v>
      </c>
      <c r="F3601" s="1029"/>
      <c r="G3601" s="1023" t="s">
        <v>6697</v>
      </c>
      <c r="H3601" s="1023" t="s">
        <v>8005</v>
      </c>
      <c r="I3601" s="1029"/>
      <c r="J3601" s="1028"/>
      <c r="K3601" s="511" t="s">
        <v>264</v>
      </c>
      <c r="L3601" s="1028"/>
      <c r="M3601" s="528" t="str">
        <f t="shared" si="57"/>
        <v/>
      </c>
    </row>
    <row r="3602" spans="1:13">
      <c r="A3602" s="1026" t="s">
        <v>647</v>
      </c>
      <c r="B3602" s="1026" t="s">
        <v>648</v>
      </c>
      <c r="C3602" s="1029"/>
      <c r="D3602" s="1028"/>
      <c r="E3602" s="1023" t="s">
        <v>7467</v>
      </c>
      <c r="F3602" s="1029"/>
      <c r="G3602" s="1023" t="s">
        <v>6697</v>
      </c>
      <c r="H3602" s="1023" t="s">
        <v>8005</v>
      </c>
      <c r="I3602" s="1029"/>
      <c r="J3602" s="1028"/>
      <c r="K3602" s="511" t="s">
        <v>264</v>
      </c>
      <c r="L3602" s="1028"/>
      <c r="M3602" s="528" t="str">
        <f t="shared" si="57"/>
        <v/>
      </c>
    </row>
    <row r="3603" spans="1:13">
      <c r="A3603" s="1026" t="s">
        <v>647</v>
      </c>
      <c r="B3603" s="1026" t="s">
        <v>648</v>
      </c>
      <c r="C3603" s="1029"/>
      <c r="D3603" s="1028"/>
      <c r="E3603" s="1023" t="s">
        <v>7468</v>
      </c>
      <c r="F3603" s="1029"/>
      <c r="G3603" s="1023" t="s">
        <v>6697</v>
      </c>
      <c r="H3603" s="1023" t="s">
        <v>8005</v>
      </c>
      <c r="I3603" s="1029"/>
      <c r="J3603" s="1028"/>
      <c r="K3603" s="511" t="s">
        <v>264</v>
      </c>
      <c r="L3603" s="1028"/>
      <c r="M3603" s="528" t="str">
        <f t="shared" si="57"/>
        <v/>
      </c>
    </row>
    <row r="3604" spans="1:13">
      <c r="A3604" s="1026" t="s">
        <v>647</v>
      </c>
      <c r="B3604" s="1026" t="s">
        <v>648</v>
      </c>
      <c r="C3604" s="1029"/>
      <c r="D3604" s="1028"/>
      <c r="E3604" s="1023" t="s">
        <v>7469</v>
      </c>
      <c r="F3604" s="1029"/>
      <c r="G3604" s="1023" t="s">
        <v>6697</v>
      </c>
      <c r="H3604" s="1023" t="s">
        <v>8005</v>
      </c>
      <c r="I3604" s="1029"/>
      <c r="J3604" s="1028"/>
      <c r="K3604" s="511" t="s">
        <v>264</v>
      </c>
      <c r="L3604" s="1028"/>
      <c r="M3604" s="528" t="str">
        <f t="shared" si="57"/>
        <v/>
      </c>
    </row>
    <row r="3605" spans="1:13">
      <c r="A3605" s="1026" t="s">
        <v>647</v>
      </c>
      <c r="B3605" s="1026" t="s">
        <v>648</v>
      </c>
      <c r="C3605" s="1029"/>
      <c r="D3605" s="1028"/>
      <c r="E3605" s="1023" t="s">
        <v>7470</v>
      </c>
      <c r="F3605" s="1029"/>
      <c r="G3605" s="1023" t="s">
        <v>6697</v>
      </c>
      <c r="H3605" s="1023" t="s">
        <v>8005</v>
      </c>
      <c r="I3605" s="1029"/>
      <c r="J3605" s="1028"/>
      <c r="K3605" s="511" t="s">
        <v>264</v>
      </c>
      <c r="L3605" s="1028"/>
      <c r="M3605" s="528" t="str">
        <f t="shared" si="57"/>
        <v/>
      </c>
    </row>
    <row r="3606" spans="1:13">
      <c r="A3606" s="1026" t="s">
        <v>647</v>
      </c>
      <c r="B3606" s="1026" t="s">
        <v>648</v>
      </c>
      <c r="C3606" s="1029"/>
      <c r="D3606" s="1028"/>
      <c r="E3606" s="1023" t="s">
        <v>7471</v>
      </c>
      <c r="F3606" s="1029"/>
      <c r="G3606" s="1023" t="s">
        <v>6697</v>
      </c>
      <c r="H3606" s="1023" t="s">
        <v>8005</v>
      </c>
      <c r="I3606" s="1029"/>
      <c r="J3606" s="1028"/>
      <c r="K3606" s="511" t="s">
        <v>264</v>
      </c>
      <c r="L3606" s="1028"/>
      <c r="M3606" s="528" t="str">
        <f t="shared" si="57"/>
        <v/>
      </c>
    </row>
    <row r="3607" spans="1:13">
      <c r="A3607" s="1026" t="s">
        <v>647</v>
      </c>
      <c r="B3607" s="1026" t="s">
        <v>648</v>
      </c>
      <c r="C3607" s="1029"/>
      <c r="D3607" s="1028"/>
      <c r="E3607" s="1023" t="s">
        <v>7472</v>
      </c>
      <c r="F3607" s="1029"/>
      <c r="G3607" s="1023" t="s">
        <v>6697</v>
      </c>
      <c r="H3607" s="1023" t="s">
        <v>8005</v>
      </c>
      <c r="I3607" s="1029"/>
      <c r="J3607" s="1028"/>
      <c r="K3607" s="511" t="s">
        <v>264</v>
      </c>
      <c r="L3607" s="1028"/>
      <c r="M3607" s="528" t="str">
        <f t="shared" si="57"/>
        <v/>
      </c>
    </row>
    <row r="3608" spans="1:13">
      <c r="A3608" s="1026" t="s">
        <v>647</v>
      </c>
      <c r="B3608" s="1026" t="s">
        <v>648</v>
      </c>
      <c r="C3608" s="1029"/>
      <c r="D3608" s="1028"/>
      <c r="E3608" s="1023" t="s">
        <v>7473</v>
      </c>
      <c r="F3608" s="1029"/>
      <c r="G3608" s="1023" t="s">
        <v>6697</v>
      </c>
      <c r="H3608" s="1023" t="s">
        <v>8005</v>
      </c>
      <c r="I3608" s="1029"/>
      <c r="J3608" s="1028"/>
      <c r="K3608" s="511" t="s">
        <v>264</v>
      </c>
      <c r="L3608" s="1028"/>
      <c r="M3608" s="528" t="str">
        <f t="shared" ref="M3608:M3671" si="58">IF(RIGHT(TEXT(E3608,""),4)="ACT1","Remove","")</f>
        <v/>
      </c>
    </row>
    <row r="3609" spans="1:13">
      <c r="A3609" s="1026" t="s">
        <v>647</v>
      </c>
      <c r="B3609" s="1026" t="s">
        <v>648</v>
      </c>
      <c r="C3609" s="522"/>
      <c r="D3609" s="523"/>
      <c r="E3609" s="1023" t="s">
        <v>7474</v>
      </c>
      <c r="F3609" s="522"/>
      <c r="G3609" s="1023" t="s">
        <v>6697</v>
      </c>
      <c r="H3609" s="1023" t="s">
        <v>8005</v>
      </c>
      <c r="I3609" s="522"/>
      <c r="J3609" s="523"/>
      <c r="K3609" s="511" t="s">
        <v>264</v>
      </c>
      <c r="L3609" s="526"/>
      <c r="M3609" s="528" t="str">
        <f t="shared" si="58"/>
        <v/>
      </c>
    </row>
    <row r="3610" spans="1:13">
      <c r="A3610" s="1030" t="s">
        <v>637</v>
      </c>
      <c r="B3610" s="1031" t="s">
        <v>638</v>
      </c>
      <c r="C3610" s="527" t="s">
        <v>6703</v>
      </c>
      <c r="D3610" s="857"/>
      <c r="E3610" s="510" t="s">
        <v>6165</v>
      </c>
      <c r="F3610" s="510" t="s">
        <v>6703</v>
      </c>
      <c r="G3610" s="1023" t="s">
        <v>6697</v>
      </c>
      <c r="H3610" s="510" t="s">
        <v>8006</v>
      </c>
      <c r="I3610" s="527" t="s">
        <v>682</v>
      </c>
      <c r="J3610" s="857"/>
      <c r="K3610" s="511" t="s">
        <v>264</v>
      </c>
      <c r="L3610" s="528" t="s">
        <v>646</v>
      </c>
      <c r="M3610" s="528" t="str">
        <f t="shared" si="58"/>
        <v/>
      </c>
    </row>
    <row r="3611" spans="1:13">
      <c r="A3611" s="1026" t="s">
        <v>647</v>
      </c>
      <c r="B3611" s="1026" t="s">
        <v>648</v>
      </c>
      <c r="C3611" s="1029"/>
      <c r="D3611" s="1028"/>
      <c r="E3611" s="1023" t="s">
        <v>7476</v>
      </c>
      <c r="F3611" s="1029"/>
      <c r="G3611" s="1023" t="s">
        <v>6697</v>
      </c>
      <c r="H3611" s="1023" t="s">
        <v>8006</v>
      </c>
      <c r="I3611" s="1029"/>
      <c r="J3611" s="1028"/>
      <c r="K3611" s="511" t="s">
        <v>264</v>
      </c>
      <c r="L3611" s="1028"/>
      <c r="M3611" s="528" t="str">
        <f t="shared" si="58"/>
        <v/>
      </c>
    </row>
    <row r="3612" spans="1:13">
      <c r="A3612" s="1026" t="s">
        <v>647</v>
      </c>
      <c r="B3612" s="1026" t="s">
        <v>648</v>
      </c>
      <c r="C3612" s="1029"/>
      <c r="D3612" s="1028"/>
      <c r="E3612" s="1023" t="s">
        <v>7477</v>
      </c>
      <c r="F3612" s="1029"/>
      <c r="G3612" s="1023" t="s">
        <v>6697</v>
      </c>
      <c r="H3612" s="1023" t="s">
        <v>8006</v>
      </c>
      <c r="I3612" s="1029"/>
      <c r="J3612" s="1028"/>
      <c r="K3612" s="511" t="s">
        <v>264</v>
      </c>
      <c r="L3612" s="1028"/>
      <c r="M3612" s="528" t="str">
        <f t="shared" si="58"/>
        <v/>
      </c>
    </row>
    <row r="3613" spans="1:13">
      <c r="A3613" s="1026" t="s">
        <v>647</v>
      </c>
      <c r="B3613" s="1026" t="s">
        <v>648</v>
      </c>
      <c r="C3613" s="1029"/>
      <c r="D3613" s="1028"/>
      <c r="E3613" s="1023" t="s">
        <v>7478</v>
      </c>
      <c r="F3613" s="1029"/>
      <c r="G3613" s="1023" t="s">
        <v>6697</v>
      </c>
      <c r="H3613" s="1023" t="s">
        <v>8006</v>
      </c>
      <c r="I3613" s="1029"/>
      <c r="J3613" s="1028"/>
      <c r="K3613" s="511" t="s">
        <v>264</v>
      </c>
      <c r="L3613" s="1028"/>
      <c r="M3613" s="528" t="str">
        <f t="shared" si="58"/>
        <v/>
      </c>
    </row>
    <row r="3614" spans="1:13">
      <c r="A3614" s="1026" t="s">
        <v>647</v>
      </c>
      <c r="B3614" s="1026" t="s">
        <v>648</v>
      </c>
      <c r="C3614" s="1029"/>
      <c r="D3614" s="1028"/>
      <c r="E3614" s="1023" t="s">
        <v>7479</v>
      </c>
      <c r="F3614" s="1029"/>
      <c r="G3614" s="1023" t="s">
        <v>6697</v>
      </c>
      <c r="H3614" s="1023" t="s">
        <v>8006</v>
      </c>
      <c r="I3614" s="1029"/>
      <c r="J3614" s="1028"/>
      <c r="K3614" s="511" t="s">
        <v>264</v>
      </c>
      <c r="L3614" s="1028"/>
      <c r="M3614" s="528" t="str">
        <f t="shared" si="58"/>
        <v/>
      </c>
    </row>
    <row r="3615" spans="1:13">
      <c r="A3615" s="1026" t="s">
        <v>647</v>
      </c>
      <c r="B3615" s="1026" t="s">
        <v>648</v>
      </c>
      <c r="C3615" s="1029"/>
      <c r="D3615" s="1028"/>
      <c r="E3615" s="1023" t="s">
        <v>7480</v>
      </c>
      <c r="F3615" s="1029"/>
      <c r="G3615" s="1023" t="s">
        <v>6697</v>
      </c>
      <c r="H3615" s="1023" t="s">
        <v>8006</v>
      </c>
      <c r="I3615" s="1029"/>
      <c r="J3615" s="1028"/>
      <c r="K3615" s="511" t="s">
        <v>264</v>
      </c>
      <c r="L3615" s="1028"/>
      <c r="M3615" s="528" t="str">
        <f t="shared" si="58"/>
        <v/>
      </c>
    </row>
    <row r="3616" spans="1:13">
      <c r="A3616" s="1026" t="s">
        <v>647</v>
      </c>
      <c r="B3616" s="1026" t="s">
        <v>648</v>
      </c>
      <c r="C3616" s="1029"/>
      <c r="D3616" s="1028"/>
      <c r="E3616" s="1023" t="s">
        <v>7481</v>
      </c>
      <c r="F3616" s="1029"/>
      <c r="G3616" s="1023" t="s">
        <v>6697</v>
      </c>
      <c r="H3616" s="1023" t="s">
        <v>8006</v>
      </c>
      <c r="I3616" s="1029"/>
      <c r="J3616" s="1028"/>
      <c r="K3616" s="511" t="s">
        <v>264</v>
      </c>
      <c r="L3616" s="1028"/>
      <c r="M3616" s="528" t="str">
        <f t="shared" si="58"/>
        <v/>
      </c>
    </row>
    <row r="3617" spans="1:13">
      <c r="A3617" s="1026" t="s">
        <v>647</v>
      </c>
      <c r="B3617" s="1026" t="s">
        <v>648</v>
      </c>
      <c r="C3617" s="1029"/>
      <c r="D3617" s="1028"/>
      <c r="E3617" s="1023" t="s">
        <v>7482</v>
      </c>
      <c r="F3617" s="1029"/>
      <c r="G3617" s="1023" t="s">
        <v>6697</v>
      </c>
      <c r="H3617" s="1023" t="s">
        <v>8006</v>
      </c>
      <c r="I3617" s="1029"/>
      <c r="J3617" s="1028"/>
      <c r="K3617" s="511" t="s">
        <v>264</v>
      </c>
      <c r="L3617" s="1028"/>
      <c r="M3617" s="528" t="str">
        <f t="shared" si="58"/>
        <v/>
      </c>
    </row>
    <row r="3618" spans="1:13">
      <c r="A3618" s="1026" t="s">
        <v>647</v>
      </c>
      <c r="B3618" s="1026" t="s">
        <v>648</v>
      </c>
      <c r="C3618" s="1029"/>
      <c r="D3618" s="1028"/>
      <c r="E3618" s="1023" t="s">
        <v>7483</v>
      </c>
      <c r="F3618" s="1029"/>
      <c r="G3618" s="1023" t="s">
        <v>6697</v>
      </c>
      <c r="H3618" s="1023" t="s">
        <v>8006</v>
      </c>
      <c r="I3618" s="1029"/>
      <c r="J3618" s="1028"/>
      <c r="K3618" s="511" t="s">
        <v>264</v>
      </c>
      <c r="L3618" s="1028"/>
      <c r="M3618" s="528" t="str">
        <f t="shared" si="58"/>
        <v/>
      </c>
    </row>
    <row r="3619" spans="1:13">
      <c r="A3619" s="1026" t="s">
        <v>647</v>
      </c>
      <c r="B3619" s="1026" t="s">
        <v>648</v>
      </c>
      <c r="C3619" s="1029"/>
      <c r="D3619" s="1028"/>
      <c r="E3619" s="1023" t="s">
        <v>7484</v>
      </c>
      <c r="F3619" s="1029"/>
      <c r="G3619" s="1023" t="s">
        <v>6697</v>
      </c>
      <c r="H3619" s="1023" t="s">
        <v>8006</v>
      </c>
      <c r="I3619" s="1029"/>
      <c r="J3619" s="1028"/>
      <c r="K3619" s="511" t="s">
        <v>264</v>
      </c>
      <c r="L3619" s="1028"/>
      <c r="M3619" s="528" t="str">
        <f t="shared" si="58"/>
        <v/>
      </c>
    </row>
    <row r="3620" spans="1:13">
      <c r="A3620" s="1026" t="s">
        <v>647</v>
      </c>
      <c r="B3620" s="1026" t="s">
        <v>648</v>
      </c>
      <c r="C3620" s="1029"/>
      <c r="D3620" s="1028"/>
      <c r="E3620" s="1023" t="s">
        <v>7485</v>
      </c>
      <c r="F3620" s="1029"/>
      <c r="G3620" s="1023" t="s">
        <v>6697</v>
      </c>
      <c r="H3620" s="1023" t="s">
        <v>8006</v>
      </c>
      <c r="I3620" s="1029"/>
      <c r="J3620" s="1028"/>
      <c r="K3620" s="511" t="s">
        <v>264</v>
      </c>
      <c r="L3620" s="1028"/>
      <c r="M3620" s="528" t="str">
        <f t="shared" si="58"/>
        <v/>
      </c>
    </row>
    <row r="3621" spans="1:13">
      <c r="A3621" s="1026" t="s">
        <v>647</v>
      </c>
      <c r="B3621" s="1026" t="s">
        <v>648</v>
      </c>
      <c r="C3621" s="1029"/>
      <c r="D3621" s="1028"/>
      <c r="E3621" s="1023" t="s">
        <v>7486</v>
      </c>
      <c r="F3621" s="1029"/>
      <c r="G3621" s="1023" t="s">
        <v>6697</v>
      </c>
      <c r="H3621" s="1023" t="s">
        <v>8006</v>
      </c>
      <c r="I3621" s="1029"/>
      <c r="J3621" s="1028"/>
      <c r="K3621" s="511" t="s">
        <v>264</v>
      </c>
      <c r="L3621" s="1028"/>
      <c r="M3621" s="528" t="str">
        <f t="shared" si="58"/>
        <v/>
      </c>
    </row>
    <row r="3622" spans="1:13">
      <c r="A3622" s="1026" t="s">
        <v>647</v>
      </c>
      <c r="B3622" s="1026" t="s">
        <v>648</v>
      </c>
      <c r="C3622" s="522"/>
      <c r="D3622" s="523"/>
      <c r="E3622" s="1023" t="s">
        <v>7487</v>
      </c>
      <c r="F3622" s="522"/>
      <c r="G3622" s="1023" t="s">
        <v>6697</v>
      </c>
      <c r="H3622" s="1023" t="s">
        <v>8006</v>
      </c>
      <c r="I3622" s="522"/>
      <c r="J3622" s="523"/>
      <c r="K3622" s="511" t="s">
        <v>264</v>
      </c>
      <c r="L3622" s="526"/>
      <c r="M3622" s="528" t="str">
        <f t="shared" si="58"/>
        <v/>
      </c>
    </row>
    <row r="3623" spans="1:13">
      <c r="A3623" s="1030" t="s">
        <v>637</v>
      </c>
      <c r="B3623" s="1031" t="s">
        <v>638</v>
      </c>
      <c r="C3623" s="527" t="s">
        <v>6701</v>
      </c>
      <c r="D3623" s="857"/>
      <c r="E3623" s="510" t="s">
        <v>6191</v>
      </c>
      <c r="F3623" s="510" t="s">
        <v>6701</v>
      </c>
      <c r="G3623" s="1023" t="s">
        <v>6697</v>
      </c>
      <c r="H3623" s="510" t="s">
        <v>8007</v>
      </c>
      <c r="I3623" s="527" t="s">
        <v>6698</v>
      </c>
      <c r="J3623" s="857"/>
      <c r="K3623" s="511" t="s">
        <v>264</v>
      </c>
      <c r="L3623" s="528" t="s">
        <v>646</v>
      </c>
      <c r="M3623" s="528" t="str">
        <f t="shared" si="58"/>
        <v/>
      </c>
    </row>
    <row r="3624" spans="1:13">
      <c r="A3624" s="1026" t="s">
        <v>647</v>
      </c>
      <c r="B3624" s="1026" t="s">
        <v>648</v>
      </c>
      <c r="C3624" s="1029"/>
      <c r="D3624" s="1028"/>
      <c r="E3624" s="1023" t="s">
        <v>7489</v>
      </c>
      <c r="F3624" s="1029"/>
      <c r="G3624" s="1023" t="s">
        <v>6697</v>
      </c>
      <c r="H3624" s="1023" t="s">
        <v>8007</v>
      </c>
      <c r="I3624" s="1029"/>
      <c r="J3624" s="1028"/>
      <c r="K3624" s="511" t="s">
        <v>264</v>
      </c>
      <c r="L3624" s="1028"/>
      <c r="M3624" s="528" t="str">
        <f t="shared" si="58"/>
        <v/>
      </c>
    </row>
    <row r="3625" spans="1:13">
      <c r="A3625" s="1026" t="s">
        <v>647</v>
      </c>
      <c r="B3625" s="1026" t="s">
        <v>648</v>
      </c>
      <c r="C3625" s="1029"/>
      <c r="D3625" s="1028"/>
      <c r="E3625" s="1023" t="s">
        <v>7490</v>
      </c>
      <c r="F3625" s="1029"/>
      <c r="G3625" s="1023" t="s">
        <v>6697</v>
      </c>
      <c r="H3625" s="1023" t="s">
        <v>8007</v>
      </c>
      <c r="I3625" s="1029"/>
      <c r="J3625" s="1028"/>
      <c r="K3625" s="511" t="s">
        <v>264</v>
      </c>
      <c r="L3625" s="1028"/>
      <c r="M3625" s="528" t="str">
        <f t="shared" si="58"/>
        <v/>
      </c>
    </row>
    <row r="3626" spans="1:13">
      <c r="A3626" s="1026" t="s">
        <v>647</v>
      </c>
      <c r="B3626" s="1026" t="s">
        <v>648</v>
      </c>
      <c r="C3626" s="1029"/>
      <c r="D3626" s="1028"/>
      <c r="E3626" s="1023" t="s">
        <v>7491</v>
      </c>
      <c r="F3626" s="1029"/>
      <c r="G3626" s="1023" t="s">
        <v>6697</v>
      </c>
      <c r="H3626" s="1023" t="s">
        <v>8007</v>
      </c>
      <c r="I3626" s="1029"/>
      <c r="J3626" s="1028"/>
      <c r="K3626" s="511" t="s">
        <v>264</v>
      </c>
      <c r="L3626" s="1028"/>
      <c r="M3626" s="528" t="str">
        <f t="shared" si="58"/>
        <v/>
      </c>
    </row>
    <row r="3627" spans="1:13">
      <c r="A3627" s="1026" t="s">
        <v>647</v>
      </c>
      <c r="B3627" s="1026" t="s">
        <v>648</v>
      </c>
      <c r="C3627" s="1029"/>
      <c r="D3627" s="1028"/>
      <c r="E3627" s="1023" t="s">
        <v>7492</v>
      </c>
      <c r="F3627" s="1029"/>
      <c r="G3627" s="1023" t="s">
        <v>6697</v>
      </c>
      <c r="H3627" s="1023" t="s">
        <v>8007</v>
      </c>
      <c r="I3627" s="1029"/>
      <c r="J3627" s="1028"/>
      <c r="K3627" s="511" t="s">
        <v>264</v>
      </c>
      <c r="L3627" s="1028"/>
      <c r="M3627" s="528" t="str">
        <f t="shared" si="58"/>
        <v/>
      </c>
    </row>
    <row r="3628" spans="1:13">
      <c r="A3628" s="1026" t="s">
        <v>647</v>
      </c>
      <c r="B3628" s="1026" t="s">
        <v>648</v>
      </c>
      <c r="C3628" s="1029"/>
      <c r="D3628" s="1028"/>
      <c r="E3628" s="1023" t="s">
        <v>7493</v>
      </c>
      <c r="F3628" s="1029"/>
      <c r="G3628" s="1023" t="s">
        <v>6697</v>
      </c>
      <c r="H3628" s="1023" t="s">
        <v>8007</v>
      </c>
      <c r="I3628" s="1029"/>
      <c r="J3628" s="1028"/>
      <c r="K3628" s="511" t="s">
        <v>264</v>
      </c>
      <c r="L3628" s="1028"/>
      <c r="M3628" s="528" t="str">
        <f t="shared" si="58"/>
        <v/>
      </c>
    </row>
    <row r="3629" spans="1:13">
      <c r="A3629" s="1026" t="s">
        <v>647</v>
      </c>
      <c r="B3629" s="1026" t="s">
        <v>648</v>
      </c>
      <c r="C3629" s="1029"/>
      <c r="D3629" s="1028"/>
      <c r="E3629" s="1023" t="s">
        <v>7494</v>
      </c>
      <c r="F3629" s="1029"/>
      <c r="G3629" s="1023" t="s">
        <v>6697</v>
      </c>
      <c r="H3629" s="1023" t="s">
        <v>8007</v>
      </c>
      <c r="I3629" s="1029"/>
      <c r="J3629" s="1028"/>
      <c r="K3629" s="511" t="s">
        <v>264</v>
      </c>
      <c r="L3629" s="1028"/>
      <c r="M3629" s="528" t="str">
        <f t="shared" si="58"/>
        <v/>
      </c>
    </row>
    <row r="3630" spans="1:13">
      <c r="A3630" s="1026" t="s">
        <v>647</v>
      </c>
      <c r="B3630" s="1026" t="s">
        <v>648</v>
      </c>
      <c r="C3630" s="1029"/>
      <c r="D3630" s="1028"/>
      <c r="E3630" s="1023" t="s">
        <v>7495</v>
      </c>
      <c r="F3630" s="1029"/>
      <c r="G3630" s="1023" t="s">
        <v>6697</v>
      </c>
      <c r="H3630" s="1023" t="s">
        <v>8007</v>
      </c>
      <c r="I3630" s="1029"/>
      <c r="J3630" s="1028"/>
      <c r="K3630" s="511" t="s">
        <v>264</v>
      </c>
      <c r="L3630" s="1028"/>
      <c r="M3630" s="528" t="str">
        <f t="shared" si="58"/>
        <v/>
      </c>
    </row>
    <row r="3631" spans="1:13">
      <c r="A3631" s="1026" t="s">
        <v>647</v>
      </c>
      <c r="B3631" s="1026" t="s">
        <v>648</v>
      </c>
      <c r="C3631" s="1029"/>
      <c r="D3631" s="1028"/>
      <c r="E3631" s="1023" t="s">
        <v>7496</v>
      </c>
      <c r="F3631" s="1029"/>
      <c r="G3631" s="1023" t="s">
        <v>6697</v>
      </c>
      <c r="H3631" s="1023" t="s">
        <v>8007</v>
      </c>
      <c r="I3631" s="1029"/>
      <c r="J3631" s="1028"/>
      <c r="K3631" s="511" t="s">
        <v>264</v>
      </c>
      <c r="L3631" s="1028"/>
      <c r="M3631" s="528" t="str">
        <f t="shared" si="58"/>
        <v/>
      </c>
    </row>
    <row r="3632" spans="1:13">
      <c r="A3632" s="1026" t="s">
        <v>647</v>
      </c>
      <c r="B3632" s="1026" t="s">
        <v>648</v>
      </c>
      <c r="C3632" s="1029"/>
      <c r="D3632" s="1028"/>
      <c r="E3632" s="1023" t="s">
        <v>7497</v>
      </c>
      <c r="F3632" s="1029"/>
      <c r="G3632" s="1023" t="s">
        <v>6697</v>
      </c>
      <c r="H3632" s="1023" t="s">
        <v>8007</v>
      </c>
      <c r="I3632" s="1029"/>
      <c r="J3632" s="1028"/>
      <c r="K3632" s="511" t="s">
        <v>264</v>
      </c>
      <c r="L3632" s="1028"/>
      <c r="M3632" s="528" t="str">
        <f t="shared" si="58"/>
        <v/>
      </c>
    </row>
    <row r="3633" spans="1:13">
      <c r="A3633" s="1026" t="s">
        <v>647</v>
      </c>
      <c r="B3633" s="1026" t="s">
        <v>648</v>
      </c>
      <c r="C3633" s="1029"/>
      <c r="D3633" s="1028"/>
      <c r="E3633" s="1023" t="s">
        <v>7498</v>
      </c>
      <c r="F3633" s="1029"/>
      <c r="G3633" s="1023" t="s">
        <v>6697</v>
      </c>
      <c r="H3633" s="1023" t="s">
        <v>8007</v>
      </c>
      <c r="I3633" s="1029"/>
      <c r="J3633" s="1028"/>
      <c r="K3633" s="511" t="s">
        <v>264</v>
      </c>
      <c r="L3633" s="1028"/>
      <c r="M3633" s="528" t="str">
        <f t="shared" si="58"/>
        <v/>
      </c>
    </row>
    <row r="3634" spans="1:13">
      <c r="A3634" s="1026" t="s">
        <v>647</v>
      </c>
      <c r="B3634" s="1026" t="s">
        <v>648</v>
      </c>
      <c r="C3634" s="1029"/>
      <c r="D3634" s="1028"/>
      <c r="E3634" s="1023" t="s">
        <v>7499</v>
      </c>
      <c r="F3634" s="1029"/>
      <c r="G3634" s="1023" t="s">
        <v>6697</v>
      </c>
      <c r="H3634" s="1023" t="s">
        <v>8007</v>
      </c>
      <c r="I3634" s="1029"/>
      <c r="J3634" s="1028"/>
      <c r="K3634" s="511" t="s">
        <v>264</v>
      </c>
      <c r="L3634" s="1028"/>
      <c r="M3634" s="528" t="str">
        <f t="shared" si="58"/>
        <v/>
      </c>
    </row>
    <row r="3635" spans="1:13">
      <c r="A3635" s="1026" t="s">
        <v>647</v>
      </c>
      <c r="B3635" s="1026" t="s">
        <v>648</v>
      </c>
      <c r="C3635" s="522"/>
      <c r="D3635" s="523"/>
      <c r="E3635" s="1023" t="s">
        <v>7500</v>
      </c>
      <c r="F3635" s="522"/>
      <c r="G3635" s="1023" t="s">
        <v>6697</v>
      </c>
      <c r="H3635" s="1023" t="s">
        <v>8007</v>
      </c>
      <c r="I3635" s="522"/>
      <c r="J3635" s="523"/>
      <c r="K3635" s="511" t="s">
        <v>264</v>
      </c>
      <c r="L3635" s="526"/>
      <c r="M3635" s="528" t="str">
        <f t="shared" si="58"/>
        <v/>
      </c>
    </row>
    <row r="3636" spans="1:13">
      <c r="A3636" s="1030" t="s">
        <v>637</v>
      </c>
      <c r="B3636" s="1031" t="s">
        <v>638</v>
      </c>
      <c r="C3636" s="527" t="s">
        <v>6700</v>
      </c>
      <c r="D3636" s="857"/>
      <c r="E3636" s="510" t="s">
        <v>6193</v>
      </c>
      <c r="F3636" s="510" t="s">
        <v>6700</v>
      </c>
      <c r="G3636" s="1023" t="s">
        <v>6697</v>
      </c>
      <c r="H3636" s="510" t="s">
        <v>8008</v>
      </c>
      <c r="I3636" s="527" t="s">
        <v>6698</v>
      </c>
      <c r="J3636" s="857"/>
      <c r="K3636" s="511" t="s">
        <v>264</v>
      </c>
      <c r="L3636" s="528" t="s">
        <v>646</v>
      </c>
      <c r="M3636" s="528" t="str">
        <f t="shared" si="58"/>
        <v/>
      </c>
    </row>
    <row r="3637" spans="1:13">
      <c r="A3637" s="1026" t="s">
        <v>647</v>
      </c>
      <c r="B3637" s="1026" t="s">
        <v>648</v>
      </c>
      <c r="C3637" s="1029"/>
      <c r="D3637" s="1028"/>
      <c r="E3637" s="1023" t="s">
        <v>7502</v>
      </c>
      <c r="F3637" s="1029"/>
      <c r="G3637" s="1023" t="s">
        <v>6697</v>
      </c>
      <c r="H3637" s="1023" t="s">
        <v>8008</v>
      </c>
      <c r="I3637" s="1029"/>
      <c r="J3637" s="1028"/>
      <c r="K3637" s="511" t="s">
        <v>264</v>
      </c>
      <c r="L3637" s="1028"/>
      <c r="M3637" s="528" t="str">
        <f t="shared" si="58"/>
        <v/>
      </c>
    </row>
    <row r="3638" spans="1:13">
      <c r="A3638" s="1026" t="s">
        <v>647</v>
      </c>
      <c r="B3638" s="1026" t="s">
        <v>648</v>
      </c>
      <c r="C3638" s="1029"/>
      <c r="D3638" s="1028"/>
      <c r="E3638" s="1023" t="s">
        <v>7503</v>
      </c>
      <c r="F3638" s="1029"/>
      <c r="G3638" s="1023" t="s">
        <v>6697</v>
      </c>
      <c r="H3638" s="1023" t="s">
        <v>8008</v>
      </c>
      <c r="I3638" s="1029"/>
      <c r="J3638" s="1028"/>
      <c r="K3638" s="511" t="s">
        <v>264</v>
      </c>
      <c r="L3638" s="1028"/>
      <c r="M3638" s="528" t="str">
        <f t="shared" si="58"/>
        <v/>
      </c>
    </row>
    <row r="3639" spans="1:13">
      <c r="A3639" s="1026" t="s">
        <v>647</v>
      </c>
      <c r="B3639" s="1026" t="s">
        <v>648</v>
      </c>
      <c r="C3639" s="1029"/>
      <c r="D3639" s="1028"/>
      <c r="E3639" s="1023" t="s">
        <v>7504</v>
      </c>
      <c r="F3639" s="1029"/>
      <c r="G3639" s="1023" t="s">
        <v>6697</v>
      </c>
      <c r="H3639" s="1023" t="s">
        <v>8008</v>
      </c>
      <c r="I3639" s="1029"/>
      <c r="J3639" s="1028"/>
      <c r="K3639" s="511" t="s">
        <v>264</v>
      </c>
      <c r="L3639" s="1028"/>
      <c r="M3639" s="528" t="str">
        <f t="shared" si="58"/>
        <v/>
      </c>
    </row>
    <row r="3640" spans="1:13">
      <c r="A3640" s="1026" t="s">
        <v>647</v>
      </c>
      <c r="B3640" s="1026" t="s">
        <v>648</v>
      </c>
      <c r="C3640" s="1029"/>
      <c r="D3640" s="1028"/>
      <c r="E3640" s="1023" t="s">
        <v>7505</v>
      </c>
      <c r="F3640" s="1029"/>
      <c r="G3640" s="1023" t="s">
        <v>6697</v>
      </c>
      <c r="H3640" s="1023" t="s">
        <v>8008</v>
      </c>
      <c r="I3640" s="1029"/>
      <c r="J3640" s="1028"/>
      <c r="K3640" s="511" t="s">
        <v>264</v>
      </c>
      <c r="L3640" s="1028"/>
      <c r="M3640" s="528" t="str">
        <f t="shared" si="58"/>
        <v/>
      </c>
    </row>
    <row r="3641" spans="1:13">
      <c r="A3641" s="1026" t="s">
        <v>647</v>
      </c>
      <c r="B3641" s="1026" t="s">
        <v>648</v>
      </c>
      <c r="C3641" s="1029"/>
      <c r="D3641" s="1028"/>
      <c r="E3641" s="1023" t="s">
        <v>7506</v>
      </c>
      <c r="F3641" s="1029"/>
      <c r="G3641" s="1023" t="s">
        <v>6697</v>
      </c>
      <c r="H3641" s="1023" t="s">
        <v>8008</v>
      </c>
      <c r="I3641" s="1029"/>
      <c r="J3641" s="1028"/>
      <c r="K3641" s="511" t="s">
        <v>264</v>
      </c>
      <c r="L3641" s="1028"/>
      <c r="M3641" s="528" t="str">
        <f t="shared" si="58"/>
        <v/>
      </c>
    </row>
    <row r="3642" spans="1:13">
      <c r="A3642" s="1026" t="s">
        <v>647</v>
      </c>
      <c r="B3642" s="1026" t="s">
        <v>648</v>
      </c>
      <c r="C3642" s="1029"/>
      <c r="D3642" s="1028"/>
      <c r="E3642" s="1023" t="s">
        <v>7507</v>
      </c>
      <c r="F3642" s="1029"/>
      <c r="G3642" s="1023" t="s">
        <v>6697</v>
      </c>
      <c r="H3642" s="1023" t="s">
        <v>8008</v>
      </c>
      <c r="I3642" s="1029"/>
      <c r="J3642" s="1028"/>
      <c r="K3642" s="511" t="s">
        <v>264</v>
      </c>
      <c r="L3642" s="1028"/>
      <c r="M3642" s="528" t="str">
        <f t="shared" si="58"/>
        <v/>
      </c>
    </row>
    <row r="3643" spans="1:13">
      <c r="A3643" s="1026" t="s">
        <v>647</v>
      </c>
      <c r="B3643" s="1026" t="s">
        <v>648</v>
      </c>
      <c r="C3643" s="1029"/>
      <c r="D3643" s="1028"/>
      <c r="E3643" s="1023" t="s">
        <v>7508</v>
      </c>
      <c r="F3643" s="1029"/>
      <c r="G3643" s="1023" t="s">
        <v>6697</v>
      </c>
      <c r="H3643" s="1023" t="s">
        <v>8008</v>
      </c>
      <c r="I3643" s="1029"/>
      <c r="J3643" s="1028"/>
      <c r="K3643" s="511" t="s">
        <v>264</v>
      </c>
      <c r="L3643" s="1028"/>
      <c r="M3643" s="528" t="str">
        <f t="shared" si="58"/>
        <v/>
      </c>
    </row>
    <row r="3644" spans="1:13">
      <c r="A3644" s="1026" t="s">
        <v>647</v>
      </c>
      <c r="B3644" s="1026" t="s">
        <v>648</v>
      </c>
      <c r="C3644" s="1029"/>
      <c r="D3644" s="1028"/>
      <c r="E3644" s="1023" t="s">
        <v>7509</v>
      </c>
      <c r="F3644" s="1029"/>
      <c r="G3644" s="1023" t="s">
        <v>6697</v>
      </c>
      <c r="H3644" s="1023" t="s">
        <v>8008</v>
      </c>
      <c r="I3644" s="1029"/>
      <c r="J3644" s="1028"/>
      <c r="K3644" s="511" t="s">
        <v>264</v>
      </c>
      <c r="L3644" s="1028"/>
      <c r="M3644" s="528" t="str">
        <f t="shared" si="58"/>
        <v/>
      </c>
    </row>
    <row r="3645" spans="1:13">
      <c r="A3645" s="1026" t="s">
        <v>647</v>
      </c>
      <c r="B3645" s="1026" t="s">
        <v>648</v>
      </c>
      <c r="C3645" s="1029"/>
      <c r="D3645" s="1028"/>
      <c r="E3645" s="1023" t="s">
        <v>7510</v>
      </c>
      <c r="F3645" s="1029"/>
      <c r="G3645" s="1023" t="s">
        <v>6697</v>
      </c>
      <c r="H3645" s="1023" t="s">
        <v>8008</v>
      </c>
      <c r="I3645" s="1029"/>
      <c r="J3645" s="1028"/>
      <c r="K3645" s="511" t="s">
        <v>264</v>
      </c>
      <c r="L3645" s="1028"/>
      <c r="M3645" s="528" t="str">
        <f t="shared" si="58"/>
        <v/>
      </c>
    </row>
    <row r="3646" spans="1:13">
      <c r="A3646" s="1026" t="s">
        <v>647</v>
      </c>
      <c r="B3646" s="1026" t="s">
        <v>648</v>
      </c>
      <c r="C3646" s="1029"/>
      <c r="D3646" s="1028"/>
      <c r="E3646" s="1023" t="s">
        <v>7511</v>
      </c>
      <c r="F3646" s="1029"/>
      <c r="G3646" s="1023" t="s">
        <v>6697</v>
      </c>
      <c r="H3646" s="1023" t="s">
        <v>8008</v>
      </c>
      <c r="I3646" s="1029"/>
      <c r="J3646" s="1028"/>
      <c r="K3646" s="511" t="s">
        <v>264</v>
      </c>
      <c r="L3646" s="1028"/>
      <c r="M3646" s="528" t="str">
        <f t="shared" si="58"/>
        <v/>
      </c>
    </row>
    <row r="3647" spans="1:13">
      <c r="A3647" s="1026" t="s">
        <v>647</v>
      </c>
      <c r="B3647" s="1026" t="s">
        <v>648</v>
      </c>
      <c r="C3647" s="1029"/>
      <c r="D3647" s="1028"/>
      <c r="E3647" s="1023" t="s">
        <v>7512</v>
      </c>
      <c r="F3647" s="1029"/>
      <c r="G3647" s="1023" t="s">
        <v>6697</v>
      </c>
      <c r="H3647" s="1023" t="s">
        <v>8008</v>
      </c>
      <c r="I3647" s="1029"/>
      <c r="J3647" s="1028"/>
      <c r="K3647" s="511" t="s">
        <v>264</v>
      </c>
      <c r="L3647" s="1028"/>
      <c r="M3647" s="528" t="str">
        <f t="shared" si="58"/>
        <v/>
      </c>
    </row>
    <row r="3648" spans="1:13">
      <c r="A3648" s="1026" t="s">
        <v>647</v>
      </c>
      <c r="B3648" s="1026" t="s">
        <v>648</v>
      </c>
      <c r="C3648" s="522"/>
      <c r="D3648" s="523"/>
      <c r="E3648" s="1023" t="s">
        <v>7513</v>
      </c>
      <c r="F3648" s="522"/>
      <c r="G3648" s="1023" t="s">
        <v>6697</v>
      </c>
      <c r="H3648" s="1023" t="s">
        <v>8008</v>
      </c>
      <c r="I3648" s="522"/>
      <c r="J3648" s="523"/>
      <c r="K3648" s="511" t="s">
        <v>264</v>
      </c>
      <c r="L3648" s="526"/>
      <c r="M3648" s="528" t="str">
        <f t="shared" si="58"/>
        <v/>
      </c>
    </row>
    <row r="3649" spans="1:13">
      <c r="A3649" s="1030" t="s">
        <v>637</v>
      </c>
      <c r="B3649" s="1031" t="s">
        <v>638</v>
      </c>
      <c r="C3649" s="527" t="s">
        <v>572</v>
      </c>
      <c r="D3649" s="857"/>
      <c r="E3649" s="510" t="s">
        <v>6171</v>
      </c>
      <c r="F3649" s="510" t="s">
        <v>572</v>
      </c>
      <c r="G3649" s="1023" t="s">
        <v>6697</v>
      </c>
      <c r="H3649" s="510" t="s">
        <v>8009</v>
      </c>
      <c r="I3649" s="527" t="s">
        <v>6698</v>
      </c>
      <c r="J3649" s="857"/>
      <c r="K3649" s="511" t="s">
        <v>264</v>
      </c>
      <c r="L3649" s="528" t="s">
        <v>646</v>
      </c>
      <c r="M3649" s="528" t="str">
        <f t="shared" si="58"/>
        <v/>
      </c>
    </row>
    <row r="3650" spans="1:13">
      <c r="A3650" s="1026" t="s">
        <v>647</v>
      </c>
      <c r="B3650" s="1026" t="s">
        <v>648</v>
      </c>
      <c r="C3650" s="1029"/>
      <c r="D3650" s="1028"/>
      <c r="E3650" s="1023" t="s">
        <v>7515</v>
      </c>
      <c r="F3650" s="1029"/>
      <c r="G3650" s="1023" t="s">
        <v>6697</v>
      </c>
      <c r="H3650" s="1023" t="s">
        <v>8009</v>
      </c>
      <c r="I3650" s="1029"/>
      <c r="J3650" s="1028"/>
      <c r="K3650" s="511" t="s">
        <v>264</v>
      </c>
      <c r="L3650" s="1028"/>
      <c r="M3650" s="528" t="str">
        <f t="shared" si="58"/>
        <v/>
      </c>
    </row>
    <row r="3651" spans="1:13">
      <c r="A3651" s="1026" t="s">
        <v>647</v>
      </c>
      <c r="B3651" s="1026" t="s">
        <v>648</v>
      </c>
      <c r="C3651" s="1029"/>
      <c r="D3651" s="1028"/>
      <c r="E3651" s="1023" t="s">
        <v>7516</v>
      </c>
      <c r="F3651" s="1029"/>
      <c r="G3651" s="1023" t="s">
        <v>6697</v>
      </c>
      <c r="H3651" s="1023" t="s">
        <v>8009</v>
      </c>
      <c r="I3651" s="1029"/>
      <c r="J3651" s="1028"/>
      <c r="K3651" s="511" t="s">
        <v>264</v>
      </c>
      <c r="L3651" s="1028"/>
      <c r="M3651" s="528" t="str">
        <f t="shared" si="58"/>
        <v/>
      </c>
    </row>
    <row r="3652" spans="1:13">
      <c r="A3652" s="1026" t="s">
        <v>647</v>
      </c>
      <c r="B3652" s="1026" t="s">
        <v>648</v>
      </c>
      <c r="C3652" s="1029"/>
      <c r="D3652" s="1028"/>
      <c r="E3652" s="1023" t="s">
        <v>7517</v>
      </c>
      <c r="F3652" s="1029"/>
      <c r="G3652" s="1023" t="s">
        <v>6697</v>
      </c>
      <c r="H3652" s="1023" t="s">
        <v>8009</v>
      </c>
      <c r="I3652" s="1029"/>
      <c r="J3652" s="1028"/>
      <c r="K3652" s="511" t="s">
        <v>264</v>
      </c>
      <c r="L3652" s="1028"/>
      <c r="M3652" s="528" t="str">
        <f t="shared" si="58"/>
        <v/>
      </c>
    </row>
    <row r="3653" spans="1:13">
      <c r="A3653" s="1026" t="s">
        <v>647</v>
      </c>
      <c r="B3653" s="1026" t="s">
        <v>648</v>
      </c>
      <c r="C3653" s="1029"/>
      <c r="D3653" s="1028"/>
      <c r="E3653" s="1023" t="s">
        <v>7518</v>
      </c>
      <c r="F3653" s="1029"/>
      <c r="G3653" s="1023" t="s">
        <v>6697</v>
      </c>
      <c r="H3653" s="1023" t="s">
        <v>8009</v>
      </c>
      <c r="I3653" s="1029"/>
      <c r="J3653" s="1028"/>
      <c r="K3653" s="511" t="s">
        <v>264</v>
      </c>
      <c r="L3653" s="1028"/>
      <c r="M3653" s="528" t="str">
        <f t="shared" si="58"/>
        <v/>
      </c>
    </row>
    <row r="3654" spans="1:13">
      <c r="A3654" s="1026" t="s">
        <v>647</v>
      </c>
      <c r="B3654" s="1026" t="s">
        <v>648</v>
      </c>
      <c r="C3654" s="1029"/>
      <c r="D3654" s="1028"/>
      <c r="E3654" s="1023" t="s">
        <v>7519</v>
      </c>
      <c r="F3654" s="1029"/>
      <c r="G3654" s="1023" t="s">
        <v>6697</v>
      </c>
      <c r="H3654" s="1023" t="s">
        <v>8009</v>
      </c>
      <c r="I3654" s="1029"/>
      <c r="J3654" s="1028"/>
      <c r="K3654" s="511" t="s">
        <v>264</v>
      </c>
      <c r="L3654" s="1028"/>
      <c r="M3654" s="528" t="str">
        <f t="shared" si="58"/>
        <v/>
      </c>
    </row>
    <row r="3655" spans="1:13">
      <c r="A3655" s="1026" t="s">
        <v>647</v>
      </c>
      <c r="B3655" s="1026" t="s">
        <v>648</v>
      </c>
      <c r="C3655" s="1029"/>
      <c r="D3655" s="1028"/>
      <c r="E3655" s="1023" t="s">
        <v>7520</v>
      </c>
      <c r="F3655" s="1029"/>
      <c r="G3655" s="1023" t="s">
        <v>6697</v>
      </c>
      <c r="H3655" s="1023" t="s">
        <v>8009</v>
      </c>
      <c r="I3655" s="1029"/>
      <c r="J3655" s="1028"/>
      <c r="K3655" s="511" t="s">
        <v>264</v>
      </c>
      <c r="L3655" s="1028"/>
      <c r="M3655" s="528" t="str">
        <f t="shared" si="58"/>
        <v/>
      </c>
    </row>
    <row r="3656" spans="1:13">
      <c r="A3656" s="1026" t="s">
        <v>647</v>
      </c>
      <c r="B3656" s="1026" t="s">
        <v>648</v>
      </c>
      <c r="C3656" s="1029"/>
      <c r="D3656" s="1028"/>
      <c r="E3656" s="1023" t="s">
        <v>7521</v>
      </c>
      <c r="F3656" s="1029"/>
      <c r="G3656" s="1023" t="s">
        <v>6697</v>
      </c>
      <c r="H3656" s="1023" t="s">
        <v>8009</v>
      </c>
      <c r="I3656" s="1029"/>
      <c r="J3656" s="1028"/>
      <c r="K3656" s="511" t="s">
        <v>264</v>
      </c>
      <c r="L3656" s="1028"/>
      <c r="M3656" s="528" t="str">
        <f t="shared" si="58"/>
        <v/>
      </c>
    </row>
    <row r="3657" spans="1:13">
      <c r="A3657" s="1026" t="s">
        <v>647</v>
      </c>
      <c r="B3657" s="1026" t="s">
        <v>648</v>
      </c>
      <c r="C3657" s="1029"/>
      <c r="D3657" s="1028"/>
      <c r="E3657" s="1023" t="s">
        <v>7522</v>
      </c>
      <c r="F3657" s="1029"/>
      <c r="G3657" s="1023" t="s">
        <v>6697</v>
      </c>
      <c r="H3657" s="1023" t="s">
        <v>8009</v>
      </c>
      <c r="I3657" s="1029"/>
      <c r="J3657" s="1028"/>
      <c r="K3657" s="511" t="s">
        <v>264</v>
      </c>
      <c r="L3657" s="1028"/>
      <c r="M3657" s="528" t="str">
        <f t="shared" si="58"/>
        <v/>
      </c>
    </row>
    <row r="3658" spans="1:13">
      <c r="A3658" s="1026" t="s">
        <v>647</v>
      </c>
      <c r="B3658" s="1026" t="s">
        <v>648</v>
      </c>
      <c r="C3658" s="1029"/>
      <c r="D3658" s="1028"/>
      <c r="E3658" s="1023" t="s">
        <v>7523</v>
      </c>
      <c r="F3658" s="1029"/>
      <c r="G3658" s="1023" t="s">
        <v>6697</v>
      </c>
      <c r="H3658" s="1023" t="s">
        <v>8009</v>
      </c>
      <c r="I3658" s="1029"/>
      <c r="J3658" s="1028"/>
      <c r="K3658" s="511" t="s">
        <v>264</v>
      </c>
      <c r="L3658" s="1028"/>
      <c r="M3658" s="528" t="str">
        <f t="shared" si="58"/>
        <v/>
      </c>
    </row>
    <row r="3659" spans="1:13">
      <c r="A3659" s="1026" t="s">
        <v>647</v>
      </c>
      <c r="B3659" s="1026" t="s">
        <v>648</v>
      </c>
      <c r="C3659" s="1029"/>
      <c r="D3659" s="1028"/>
      <c r="E3659" s="1023" t="s">
        <v>7524</v>
      </c>
      <c r="F3659" s="1029"/>
      <c r="G3659" s="1023" t="s">
        <v>6697</v>
      </c>
      <c r="H3659" s="1023" t="s">
        <v>8009</v>
      </c>
      <c r="I3659" s="1029"/>
      <c r="J3659" s="1028"/>
      <c r="K3659" s="511" t="s">
        <v>264</v>
      </c>
      <c r="L3659" s="1028"/>
      <c r="M3659" s="528" t="str">
        <f t="shared" si="58"/>
        <v/>
      </c>
    </row>
    <row r="3660" spans="1:13">
      <c r="A3660" s="1026" t="s">
        <v>647</v>
      </c>
      <c r="B3660" s="1026" t="s">
        <v>648</v>
      </c>
      <c r="C3660" s="1029"/>
      <c r="D3660" s="1028"/>
      <c r="E3660" s="1023" t="s">
        <v>7525</v>
      </c>
      <c r="F3660" s="1029"/>
      <c r="G3660" s="1023" t="s">
        <v>6697</v>
      </c>
      <c r="H3660" s="1023" t="s">
        <v>8009</v>
      </c>
      <c r="I3660" s="1029"/>
      <c r="J3660" s="1028"/>
      <c r="K3660" s="511" t="s">
        <v>264</v>
      </c>
      <c r="L3660" s="1028"/>
      <c r="M3660" s="528" t="str">
        <f t="shared" si="58"/>
        <v/>
      </c>
    </row>
    <row r="3661" spans="1:13">
      <c r="A3661" s="1026" t="s">
        <v>647</v>
      </c>
      <c r="B3661" s="1026" t="s">
        <v>648</v>
      </c>
      <c r="C3661" s="522"/>
      <c r="D3661" s="523"/>
      <c r="E3661" s="1023" t="s">
        <v>7526</v>
      </c>
      <c r="F3661" s="522"/>
      <c r="G3661" s="1023" t="s">
        <v>6697</v>
      </c>
      <c r="H3661" s="1023" t="s">
        <v>8009</v>
      </c>
      <c r="I3661" s="522"/>
      <c r="J3661" s="523"/>
      <c r="K3661" s="511" t="s">
        <v>264</v>
      </c>
      <c r="L3661" s="526"/>
      <c r="M3661" s="528" t="str">
        <f t="shared" si="58"/>
        <v/>
      </c>
    </row>
    <row r="3662" spans="1:13">
      <c r="A3662" s="1030" t="s">
        <v>637</v>
      </c>
      <c r="B3662" s="1031" t="s">
        <v>638</v>
      </c>
      <c r="C3662" s="527" t="s">
        <v>147</v>
      </c>
      <c r="D3662" s="857"/>
      <c r="E3662" s="510" t="s">
        <v>6149</v>
      </c>
      <c r="F3662" s="510" t="s">
        <v>147</v>
      </c>
      <c r="G3662" s="1023" t="s">
        <v>6697</v>
      </c>
      <c r="H3662" s="510" t="s">
        <v>8010</v>
      </c>
      <c r="I3662" s="527" t="s">
        <v>9871</v>
      </c>
      <c r="J3662" s="857"/>
      <c r="K3662" s="511" t="s">
        <v>264</v>
      </c>
      <c r="L3662" s="528" t="s">
        <v>646</v>
      </c>
      <c r="M3662" s="528" t="str">
        <f t="shared" si="58"/>
        <v/>
      </c>
    </row>
    <row r="3663" spans="1:13">
      <c r="A3663" s="1026" t="s">
        <v>647</v>
      </c>
      <c r="B3663" s="1026" t="s">
        <v>648</v>
      </c>
      <c r="C3663" s="1029"/>
      <c r="D3663" s="1028"/>
      <c r="E3663" s="1023" t="s">
        <v>7528</v>
      </c>
      <c r="F3663" s="1023"/>
      <c r="G3663" s="1023" t="s">
        <v>6697</v>
      </c>
      <c r="H3663" s="1023" t="s">
        <v>8010</v>
      </c>
      <c r="I3663" s="1029"/>
      <c r="J3663" s="1028"/>
      <c r="K3663" s="511" t="s">
        <v>264</v>
      </c>
      <c r="L3663" s="1028"/>
      <c r="M3663" s="528" t="str">
        <f t="shared" si="58"/>
        <v/>
      </c>
    </row>
    <row r="3664" spans="1:13">
      <c r="A3664" s="1026" t="s">
        <v>647</v>
      </c>
      <c r="B3664" s="1026" t="s">
        <v>648</v>
      </c>
      <c r="C3664" s="1029"/>
      <c r="D3664" s="1028"/>
      <c r="E3664" s="1023" t="s">
        <v>7529</v>
      </c>
      <c r="F3664" s="1029"/>
      <c r="G3664" s="1023" t="s">
        <v>6697</v>
      </c>
      <c r="H3664" s="1023" t="s">
        <v>8010</v>
      </c>
      <c r="I3664" s="1029"/>
      <c r="J3664" s="1028"/>
      <c r="K3664" s="511" t="s">
        <v>264</v>
      </c>
      <c r="L3664" s="1028"/>
      <c r="M3664" s="528" t="str">
        <f t="shared" si="58"/>
        <v/>
      </c>
    </row>
    <row r="3665" spans="1:13">
      <c r="A3665" s="1026" t="s">
        <v>647</v>
      </c>
      <c r="B3665" s="1026" t="s">
        <v>648</v>
      </c>
      <c r="C3665" s="1029"/>
      <c r="D3665" s="1028"/>
      <c r="E3665" s="1023" t="s">
        <v>7530</v>
      </c>
      <c r="F3665" s="1029"/>
      <c r="G3665" s="1023" t="s">
        <v>6697</v>
      </c>
      <c r="H3665" s="1023" t="s">
        <v>8010</v>
      </c>
      <c r="I3665" s="1029"/>
      <c r="J3665" s="1028"/>
      <c r="K3665" s="511" t="s">
        <v>264</v>
      </c>
      <c r="L3665" s="1028"/>
      <c r="M3665" s="528" t="str">
        <f t="shared" si="58"/>
        <v/>
      </c>
    </row>
    <row r="3666" spans="1:13">
      <c r="A3666" s="1026" t="s">
        <v>647</v>
      </c>
      <c r="B3666" s="1026" t="s">
        <v>648</v>
      </c>
      <c r="C3666" s="1029"/>
      <c r="D3666" s="1028"/>
      <c r="E3666" s="1023" t="s">
        <v>7531</v>
      </c>
      <c r="F3666" s="1029"/>
      <c r="G3666" s="1023" t="s">
        <v>6697</v>
      </c>
      <c r="H3666" s="1023" t="s">
        <v>8010</v>
      </c>
      <c r="I3666" s="1029"/>
      <c r="J3666" s="1028"/>
      <c r="K3666" s="511" t="s">
        <v>264</v>
      </c>
      <c r="L3666" s="1028"/>
      <c r="M3666" s="528" t="str">
        <f t="shared" si="58"/>
        <v/>
      </c>
    </row>
    <row r="3667" spans="1:13">
      <c r="A3667" s="1026" t="s">
        <v>647</v>
      </c>
      <c r="B3667" s="1026" t="s">
        <v>648</v>
      </c>
      <c r="C3667" s="1029"/>
      <c r="D3667" s="1028"/>
      <c r="E3667" s="1023" t="s">
        <v>7532</v>
      </c>
      <c r="F3667" s="1029"/>
      <c r="G3667" s="1023" t="s">
        <v>6697</v>
      </c>
      <c r="H3667" s="1023" t="s">
        <v>8010</v>
      </c>
      <c r="I3667" s="1029"/>
      <c r="J3667" s="1028"/>
      <c r="K3667" s="511" t="s">
        <v>264</v>
      </c>
      <c r="L3667" s="1028"/>
      <c r="M3667" s="528" t="str">
        <f t="shared" si="58"/>
        <v/>
      </c>
    </row>
    <row r="3668" spans="1:13">
      <c r="A3668" s="1026" t="s">
        <v>647</v>
      </c>
      <c r="B3668" s="1026" t="s">
        <v>648</v>
      </c>
      <c r="C3668" s="1029"/>
      <c r="D3668" s="1028"/>
      <c r="E3668" s="1023" t="s">
        <v>7533</v>
      </c>
      <c r="F3668" s="1029"/>
      <c r="G3668" s="1023" t="s">
        <v>6697</v>
      </c>
      <c r="H3668" s="1023" t="s">
        <v>8010</v>
      </c>
      <c r="I3668" s="1029"/>
      <c r="J3668" s="1028"/>
      <c r="K3668" s="511" t="s">
        <v>264</v>
      </c>
      <c r="L3668" s="1028"/>
      <c r="M3668" s="528" t="str">
        <f t="shared" si="58"/>
        <v/>
      </c>
    </row>
    <row r="3669" spans="1:13">
      <c r="A3669" s="1026" t="s">
        <v>647</v>
      </c>
      <c r="B3669" s="1026" t="s">
        <v>648</v>
      </c>
      <c r="C3669" s="1029"/>
      <c r="D3669" s="1028"/>
      <c r="E3669" s="1023" t="s">
        <v>7534</v>
      </c>
      <c r="F3669" s="1029"/>
      <c r="G3669" s="1023" t="s">
        <v>6697</v>
      </c>
      <c r="H3669" s="1023" t="s">
        <v>8010</v>
      </c>
      <c r="I3669" s="1029"/>
      <c r="J3669" s="1028"/>
      <c r="K3669" s="511" t="s">
        <v>264</v>
      </c>
      <c r="L3669" s="1028"/>
      <c r="M3669" s="528" t="str">
        <f t="shared" si="58"/>
        <v/>
      </c>
    </row>
    <row r="3670" spans="1:13">
      <c r="A3670" s="1026" t="s">
        <v>647</v>
      </c>
      <c r="B3670" s="1026" t="s">
        <v>648</v>
      </c>
      <c r="C3670" s="1029"/>
      <c r="D3670" s="1028"/>
      <c r="E3670" s="1023" t="s">
        <v>7535</v>
      </c>
      <c r="F3670" s="1029"/>
      <c r="G3670" s="1023" t="s">
        <v>6697</v>
      </c>
      <c r="H3670" s="1023" t="s">
        <v>8010</v>
      </c>
      <c r="I3670" s="1029"/>
      <c r="J3670" s="1028"/>
      <c r="K3670" s="511" t="s">
        <v>264</v>
      </c>
      <c r="L3670" s="1028"/>
      <c r="M3670" s="528" t="str">
        <f t="shared" si="58"/>
        <v/>
      </c>
    </row>
    <row r="3671" spans="1:13">
      <c r="A3671" s="1026" t="s">
        <v>647</v>
      </c>
      <c r="B3671" s="1026" t="s">
        <v>648</v>
      </c>
      <c r="C3671" s="1029"/>
      <c r="D3671" s="1028"/>
      <c r="E3671" s="1023" t="s">
        <v>7536</v>
      </c>
      <c r="F3671" s="1029"/>
      <c r="G3671" s="1023" t="s">
        <v>6697</v>
      </c>
      <c r="H3671" s="1023" t="s">
        <v>8010</v>
      </c>
      <c r="I3671" s="1029"/>
      <c r="J3671" s="1028"/>
      <c r="K3671" s="511" t="s">
        <v>264</v>
      </c>
      <c r="L3671" s="1028"/>
      <c r="M3671" s="528" t="str">
        <f t="shared" si="58"/>
        <v/>
      </c>
    </row>
    <row r="3672" spans="1:13">
      <c r="A3672" s="1026" t="s">
        <v>647</v>
      </c>
      <c r="B3672" s="1026" t="s">
        <v>648</v>
      </c>
      <c r="C3672" s="1029"/>
      <c r="D3672" s="1028"/>
      <c r="E3672" s="1023" t="s">
        <v>7537</v>
      </c>
      <c r="F3672" s="1029"/>
      <c r="G3672" s="1023" t="s">
        <v>6697</v>
      </c>
      <c r="H3672" s="1023" t="s">
        <v>8010</v>
      </c>
      <c r="I3672" s="1029"/>
      <c r="J3672" s="1028"/>
      <c r="K3672" s="511" t="s">
        <v>264</v>
      </c>
      <c r="L3672" s="1028"/>
      <c r="M3672" s="528" t="str">
        <f t="shared" ref="M3672:M3735" si="59">IF(RIGHT(TEXT(E3672,""),4)="ACT1","Remove","")</f>
        <v/>
      </c>
    </row>
    <row r="3673" spans="1:13">
      <c r="A3673" s="1026" t="s">
        <v>647</v>
      </c>
      <c r="B3673" s="1026" t="s">
        <v>648</v>
      </c>
      <c r="C3673" s="1029"/>
      <c r="D3673" s="1028"/>
      <c r="E3673" s="1023" t="s">
        <v>7538</v>
      </c>
      <c r="F3673" s="1029"/>
      <c r="G3673" s="1023" t="s">
        <v>6697</v>
      </c>
      <c r="H3673" s="1023" t="s">
        <v>8010</v>
      </c>
      <c r="I3673" s="1029"/>
      <c r="J3673" s="1028"/>
      <c r="K3673" s="511" t="s">
        <v>264</v>
      </c>
      <c r="L3673" s="1028"/>
      <c r="M3673" s="528" t="str">
        <f t="shared" si="59"/>
        <v/>
      </c>
    </row>
    <row r="3674" spans="1:13">
      <c r="A3674" s="1026" t="s">
        <v>647</v>
      </c>
      <c r="B3674" s="1026" t="s">
        <v>648</v>
      </c>
      <c r="C3674" s="522"/>
      <c r="D3674" s="523"/>
      <c r="E3674" s="1023" t="s">
        <v>7539</v>
      </c>
      <c r="F3674" s="522"/>
      <c r="G3674" s="1023" t="s">
        <v>6697</v>
      </c>
      <c r="H3674" s="1023" t="s">
        <v>8010</v>
      </c>
      <c r="I3674" s="522"/>
      <c r="J3674" s="523"/>
      <c r="K3674" s="511" t="s">
        <v>264</v>
      </c>
      <c r="L3674" s="526"/>
      <c r="M3674" s="528" t="str">
        <f t="shared" si="59"/>
        <v/>
      </c>
    </row>
    <row r="3675" spans="1:13">
      <c r="A3675" s="1030" t="s">
        <v>637</v>
      </c>
      <c r="B3675" s="1031" t="s">
        <v>638</v>
      </c>
      <c r="C3675" s="527" t="s">
        <v>136</v>
      </c>
      <c r="D3675" s="857"/>
      <c r="E3675" s="510" t="s">
        <v>6281</v>
      </c>
      <c r="F3675" s="510" t="s">
        <v>136</v>
      </c>
      <c r="G3675" s="1023" t="s">
        <v>6697</v>
      </c>
      <c r="H3675" s="510" t="s">
        <v>8011</v>
      </c>
      <c r="I3675" s="527" t="s">
        <v>682</v>
      </c>
      <c r="J3675" s="857"/>
      <c r="K3675" s="511" t="s">
        <v>264</v>
      </c>
      <c r="L3675" s="528" t="s">
        <v>646</v>
      </c>
      <c r="M3675" s="528" t="str">
        <f t="shared" si="59"/>
        <v/>
      </c>
    </row>
    <row r="3676" spans="1:13">
      <c r="A3676" s="1026" t="s">
        <v>647</v>
      </c>
      <c r="B3676" s="1026" t="s">
        <v>648</v>
      </c>
      <c r="C3676" s="1029"/>
      <c r="D3676" s="1028"/>
      <c r="E3676" s="1023" t="s">
        <v>7541</v>
      </c>
      <c r="F3676" s="1029"/>
      <c r="G3676" s="1023" t="s">
        <v>6697</v>
      </c>
      <c r="H3676" s="1023" t="s">
        <v>8011</v>
      </c>
      <c r="I3676" s="1029"/>
      <c r="J3676" s="1028"/>
      <c r="K3676" s="511" t="s">
        <v>264</v>
      </c>
      <c r="L3676" s="1028"/>
      <c r="M3676" s="528" t="str">
        <f t="shared" si="59"/>
        <v/>
      </c>
    </row>
    <row r="3677" spans="1:13">
      <c r="A3677" s="1026" t="s">
        <v>647</v>
      </c>
      <c r="B3677" s="1026" t="s">
        <v>648</v>
      </c>
      <c r="C3677" s="1029"/>
      <c r="D3677" s="1028"/>
      <c r="E3677" s="1023" t="s">
        <v>7542</v>
      </c>
      <c r="F3677" s="1029"/>
      <c r="G3677" s="1023" t="s">
        <v>6697</v>
      </c>
      <c r="H3677" s="1023" t="s">
        <v>8011</v>
      </c>
      <c r="I3677" s="1029"/>
      <c r="J3677" s="1028"/>
      <c r="K3677" s="511" t="s">
        <v>264</v>
      </c>
      <c r="L3677" s="1028"/>
      <c r="M3677" s="528" t="str">
        <f t="shared" si="59"/>
        <v/>
      </c>
    </row>
    <row r="3678" spans="1:13">
      <c r="A3678" s="1026" t="s">
        <v>647</v>
      </c>
      <c r="B3678" s="1026" t="s">
        <v>648</v>
      </c>
      <c r="C3678" s="1029"/>
      <c r="D3678" s="1028"/>
      <c r="E3678" s="1023" t="s">
        <v>7543</v>
      </c>
      <c r="F3678" s="1029"/>
      <c r="G3678" s="1023" t="s">
        <v>6697</v>
      </c>
      <c r="H3678" s="1023" t="s">
        <v>8011</v>
      </c>
      <c r="I3678" s="1029"/>
      <c r="J3678" s="1028"/>
      <c r="K3678" s="511" t="s">
        <v>264</v>
      </c>
      <c r="L3678" s="1028"/>
      <c r="M3678" s="528" t="str">
        <f t="shared" si="59"/>
        <v/>
      </c>
    </row>
    <row r="3679" spans="1:13">
      <c r="A3679" s="1026" t="s">
        <v>647</v>
      </c>
      <c r="B3679" s="1026" t="s">
        <v>648</v>
      </c>
      <c r="C3679" s="1029"/>
      <c r="D3679" s="1028"/>
      <c r="E3679" s="1023" t="s">
        <v>7544</v>
      </c>
      <c r="F3679" s="1029"/>
      <c r="G3679" s="1023" t="s">
        <v>6697</v>
      </c>
      <c r="H3679" s="1023" t="s">
        <v>8011</v>
      </c>
      <c r="I3679" s="1029"/>
      <c r="J3679" s="1028"/>
      <c r="K3679" s="511" t="s">
        <v>264</v>
      </c>
      <c r="L3679" s="1028"/>
      <c r="M3679" s="528" t="str">
        <f t="shared" si="59"/>
        <v/>
      </c>
    </row>
    <row r="3680" spans="1:13">
      <c r="A3680" s="1026" t="s">
        <v>647</v>
      </c>
      <c r="B3680" s="1026" t="s">
        <v>648</v>
      </c>
      <c r="C3680" s="1029"/>
      <c r="D3680" s="1028"/>
      <c r="E3680" s="1023" t="s">
        <v>7545</v>
      </c>
      <c r="F3680" s="1029"/>
      <c r="G3680" s="1023" t="s">
        <v>6697</v>
      </c>
      <c r="H3680" s="1023" t="s">
        <v>8011</v>
      </c>
      <c r="I3680" s="1029"/>
      <c r="J3680" s="1028"/>
      <c r="K3680" s="511" t="s">
        <v>264</v>
      </c>
      <c r="L3680" s="1028"/>
      <c r="M3680" s="528" t="str">
        <f t="shared" si="59"/>
        <v/>
      </c>
    </row>
    <row r="3681" spans="1:13">
      <c r="A3681" s="1026" t="s">
        <v>647</v>
      </c>
      <c r="B3681" s="1026" t="s">
        <v>648</v>
      </c>
      <c r="C3681" s="1029"/>
      <c r="D3681" s="1028"/>
      <c r="E3681" s="1023" t="s">
        <v>7546</v>
      </c>
      <c r="F3681" s="1029"/>
      <c r="G3681" s="1023" t="s">
        <v>6697</v>
      </c>
      <c r="H3681" s="1023" t="s">
        <v>8011</v>
      </c>
      <c r="I3681" s="1029"/>
      <c r="J3681" s="1028"/>
      <c r="K3681" s="511" t="s">
        <v>264</v>
      </c>
      <c r="L3681" s="1028"/>
      <c r="M3681" s="528" t="str">
        <f t="shared" si="59"/>
        <v/>
      </c>
    </row>
    <row r="3682" spans="1:13">
      <c r="A3682" s="1026" t="s">
        <v>647</v>
      </c>
      <c r="B3682" s="1026" t="s">
        <v>648</v>
      </c>
      <c r="C3682" s="1029"/>
      <c r="D3682" s="1028"/>
      <c r="E3682" s="1023" t="s">
        <v>7547</v>
      </c>
      <c r="F3682" s="1029"/>
      <c r="G3682" s="1023" t="s">
        <v>6697</v>
      </c>
      <c r="H3682" s="1023" t="s">
        <v>8011</v>
      </c>
      <c r="I3682" s="1029"/>
      <c r="J3682" s="1028"/>
      <c r="K3682" s="511" t="s">
        <v>264</v>
      </c>
      <c r="L3682" s="1028"/>
      <c r="M3682" s="528" t="str">
        <f t="shared" si="59"/>
        <v/>
      </c>
    </row>
    <row r="3683" spans="1:13">
      <c r="A3683" s="1026" t="s">
        <v>647</v>
      </c>
      <c r="B3683" s="1026" t="s">
        <v>648</v>
      </c>
      <c r="C3683" s="1029"/>
      <c r="D3683" s="1028"/>
      <c r="E3683" s="1023" t="s">
        <v>7548</v>
      </c>
      <c r="F3683" s="1029"/>
      <c r="G3683" s="1023" t="s">
        <v>6697</v>
      </c>
      <c r="H3683" s="1023" t="s">
        <v>8011</v>
      </c>
      <c r="I3683" s="1029"/>
      <c r="J3683" s="1028"/>
      <c r="K3683" s="511" t="s">
        <v>264</v>
      </c>
      <c r="L3683" s="1028"/>
      <c r="M3683" s="528" t="str">
        <f t="shared" si="59"/>
        <v/>
      </c>
    </row>
    <row r="3684" spans="1:13">
      <c r="A3684" s="1026" t="s">
        <v>647</v>
      </c>
      <c r="B3684" s="1026" t="s">
        <v>648</v>
      </c>
      <c r="C3684" s="1029"/>
      <c r="D3684" s="1028"/>
      <c r="E3684" s="1023" t="s">
        <v>7549</v>
      </c>
      <c r="F3684" s="1029"/>
      <c r="G3684" s="1023" t="s">
        <v>6697</v>
      </c>
      <c r="H3684" s="1023" t="s">
        <v>8011</v>
      </c>
      <c r="I3684" s="1029"/>
      <c r="J3684" s="1028"/>
      <c r="K3684" s="511" t="s">
        <v>264</v>
      </c>
      <c r="L3684" s="1028"/>
      <c r="M3684" s="528" t="str">
        <f t="shared" si="59"/>
        <v/>
      </c>
    </row>
    <row r="3685" spans="1:13">
      <c r="A3685" s="1026" t="s">
        <v>647</v>
      </c>
      <c r="B3685" s="1026" t="s">
        <v>648</v>
      </c>
      <c r="C3685" s="1029"/>
      <c r="D3685" s="1028"/>
      <c r="E3685" s="1023" t="s">
        <v>7550</v>
      </c>
      <c r="F3685" s="1029"/>
      <c r="G3685" s="1023" t="s">
        <v>6697</v>
      </c>
      <c r="H3685" s="1023" t="s">
        <v>8011</v>
      </c>
      <c r="I3685" s="1029"/>
      <c r="J3685" s="1028"/>
      <c r="K3685" s="511" t="s">
        <v>264</v>
      </c>
      <c r="L3685" s="1028"/>
      <c r="M3685" s="528" t="str">
        <f t="shared" si="59"/>
        <v/>
      </c>
    </row>
    <row r="3686" spans="1:13">
      <c r="A3686" s="1026" t="s">
        <v>647</v>
      </c>
      <c r="B3686" s="1026" t="s">
        <v>648</v>
      </c>
      <c r="C3686" s="1029"/>
      <c r="D3686" s="1028"/>
      <c r="E3686" s="1023" t="s">
        <v>7551</v>
      </c>
      <c r="F3686" s="1029"/>
      <c r="G3686" s="1023" t="s">
        <v>6697</v>
      </c>
      <c r="H3686" s="1023" t="s">
        <v>8011</v>
      </c>
      <c r="I3686" s="1029"/>
      <c r="J3686" s="1028"/>
      <c r="K3686" s="511" t="s">
        <v>264</v>
      </c>
      <c r="L3686" s="1028"/>
      <c r="M3686" s="528" t="str">
        <f t="shared" si="59"/>
        <v/>
      </c>
    </row>
    <row r="3687" spans="1:13">
      <c r="A3687" s="1026" t="s">
        <v>647</v>
      </c>
      <c r="B3687" s="1026" t="s">
        <v>648</v>
      </c>
      <c r="C3687" s="522"/>
      <c r="D3687" s="523"/>
      <c r="E3687" s="1023" t="s">
        <v>7552</v>
      </c>
      <c r="F3687" s="522"/>
      <c r="G3687" s="1023" t="s">
        <v>6697</v>
      </c>
      <c r="H3687" s="1023" t="s">
        <v>8011</v>
      </c>
      <c r="I3687" s="522"/>
      <c r="J3687" s="523"/>
      <c r="K3687" s="511" t="s">
        <v>264</v>
      </c>
      <c r="L3687" s="526"/>
      <c r="M3687" s="528" t="str">
        <f t="shared" si="59"/>
        <v/>
      </c>
    </row>
    <row r="3688" spans="1:13">
      <c r="A3688" s="1030" t="s">
        <v>637</v>
      </c>
      <c r="B3688" s="1031" t="s">
        <v>638</v>
      </c>
      <c r="C3688" s="527" t="s">
        <v>137</v>
      </c>
      <c r="D3688" s="857"/>
      <c r="E3688" s="510" t="s">
        <v>6273</v>
      </c>
      <c r="F3688" s="510" t="s">
        <v>137</v>
      </c>
      <c r="G3688" s="1023" t="s">
        <v>6697</v>
      </c>
      <c r="H3688" s="510" t="s">
        <v>8012</v>
      </c>
      <c r="I3688" s="527" t="s">
        <v>682</v>
      </c>
      <c r="J3688" s="857"/>
      <c r="K3688" s="511" t="s">
        <v>264</v>
      </c>
      <c r="L3688" s="528" t="s">
        <v>646</v>
      </c>
      <c r="M3688" s="528" t="str">
        <f t="shared" si="59"/>
        <v/>
      </c>
    </row>
    <row r="3689" spans="1:13">
      <c r="A3689" s="1026" t="s">
        <v>647</v>
      </c>
      <c r="B3689" s="1026" t="s">
        <v>648</v>
      </c>
      <c r="C3689" s="1029"/>
      <c r="D3689" s="1028"/>
      <c r="E3689" s="1023" t="s">
        <v>7554</v>
      </c>
      <c r="F3689" s="1029"/>
      <c r="G3689" s="1023" t="s">
        <v>6697</v>
      </c>
      <c r="H3689" s="1023" t="s">
        <v>8012</v>
      </c>
      <c r="I3689" s="1029"/>
      <c r="J3689" s="1028"/>
      <c r="K3689" s="511" t="s">
        <v>264</v>
      </c>
      <c r="L3689" s="1028"/>
      <c r="M3689" s="528" t="str">
        <f t="shared" si="59"/>
        <v/>
      </c>
    </row>
    <row r="3690" spans="1:13">
      <c r="A3690" s="1026" t="s">
        <v>647</v>
      </c>
      <c r="B3690" s="1026" t="s">
        <v>648</v>
      </c>
      <c r="C3690" s="1029"/>
      <c r="D3690" s="1028"/>
      <c r="E3690" s="1023" t="s">
        <v>7555</v>
      </c>
      <c r="F3690" s="1029"/>
      <c r="G3690" s="1023" t="s">
        <v>6697</v>
      </c>
      <c r="H3690" s="1023" t="s">
        <v>8012</v>
      </c>
      <c r="I3690" s="1029"/>
      <c r="J3690" s="1028"/>
      <c r="K3690" s="511" t="s">
        <v>264</v>
      </c>
      <c r="L3690" s="1028"/>
      <c r="M3690" s="528" t="str">
        <f t="shared" si="59"/>
        <v/>
      </c>
    </row>
    <row r="3691" spans="1:13">
      <c r="A3691" s="1026" t="s">
        <v>647</v>
      </c>
      <c r="B3691" s="1026" t="s">
        <v>648</v>
      </c>
      <c r="C3691" s="1029"/>
      <c r="D3691" s="1028"/>
      <c r="E3691" s="1023" t="s">
        <v>7556</v>
      </c>
      <c r="F3691" s="1029"/>
      <c r="G3691" s="1023" t="s">
        <v>6697</v>
      </c>
      <c r="H3691" s="1023" t="s">
        <v>8012</v>
      </c>
      <c r="I3691" s="1029"/>
      <c r="J3691" s="1028"/>
      <c r="K3691" s="511" t="s">
        <v>264</v>
      </c>
      <c r="L3691" s="1028"/>
      <c r="M3691" s="528" t="str">
        <f t="shared" si="59"/>
        <v/>
      </c>
    </row>
    <row r="3692" spans="1:13">
      <c r="A3692" s="1026" t="s">
        <v>647</v>
      </c>
      <c r="B3692" s="1026" t="s">
        <v>648</v>
      </c>
      <c r="C3692" s="1029"/>
      <c r="D3692" s="1028"/>
      <c r="E3692" s="1023" t="s">
        <v>7557</v>
      </c>
      <c r="F3692" s="1029"/>
      <c r="G3692" s="1023" t="s">
        <v>6697</v>
      </c>
      <c r="H3692" s="1023" t="s">
        <v>8012</v>
      </c>
      <c r="I3692" s="1029"/>
      <c r="J3692" s="1028"/>
      <c r="K3692" s="511" t="s">
        <v>264</v>
      </c>
      <c r="L3692" s="1028"/>
      <c r="M3692" s="528" t="str">
        <f t="shared" si="59"/>
        <v/>
      </c>
    </row>
    <row r="3693" spans="1:13">
      <c r="A3693" s="1026" t="s">
        <v>647</v>
      </c>
      <c r="B3693" s="1026" t="s">
        <v>648</v>
      </c>
      <c r="C3693" s="1029"/>
      <c r="D3693" s="1028"/>
      <c r="E3693" s="1023" t="s">
        <v>7558</v>
      </c>
      <c r="F3693" s="1029"/>
      <c r="G3693" s="1023" t="s">
        <v>6697</v>
      </c>
      <c r="H3693" s="1023" t="s">
        <v>8012</v>
      </c>
      <c r="I3693" s="1029"/>
      <c r="J3693" s="1028"/>
      <c r="K3693" s="511" t="s">
        <v>264</v>
      </c>
      <c r="L3693" s="1028"/>
      <c r="M3693" s="528" t="str">
        <f t="shared" si="59"/>
        <v/>
      </c>
    </row>
    <row r="3694" spans="1:13">
      <c r="A3694" s="1026" t="s">
        <v>647</v>
      </c>
      <c r="B3694" s="1026" t="s">
        <v>648</v>
      </c>
      <c r="C3694" s="1029"/>
      <c r="D3694" s="1028"/>
      <c r="E3694" s="1023" t="s">
        <v>7559</v>
      </c>
      <c r="F3694" s="1029"/>
      <c r="G3694" s="1023" t="s">
        <v>6697</v>
      </c>
      <c r="H3694" s="1023" t="s">
        <v>8012</v>
      </c>
      <c r="I3694" s="1029"/>
      <c r="J3694" s="1028"/>
      <c r="K3694" s="511" t="s">
        <v>264</v>
      </c>
      <c r="L3694" s="1028"/>
      <c r="M3694" s="528" t="str">
        <f t="shared" si="59"/>
        <v/>
      </c>
    </row>
    <row r="3695" spans="1:13">
      <c r="A3695" s="1026" t="s">
        <v>647</v>
      </c>
      <c r="B3695" s="1026" t="s">
        <v>648</v>
      </c>
      <c r="C3695" s="1029"/>
      <c r="D3695" s="1028"/>
      <c r="E3695" s="1023" t="s">
        <v>7560</v>
      </c>
      <c r="F3695" s="1029"/>
      <c r="G3695" s="1023" t="s">
        <v>6697</v>
      </c>
      <c r="H3695" s="1023" t="s">
        <v>8012</v>
      </c>
      <c r="I3695" s="1029"/>
      <c r="J3695" s="1028"/>
      <c r="K3695" s="511" t="s">
        <v>264</v>
      </c>
      <c r="L3695" s="1028"/>
      <c r="M3695" s="528" t="str">
        <f t="shared" si="59"/>
        <v/>
      </c>
    </row>
    <row r="3696" spans="1:13">
      <c r="A3696" s="1026" t="s">
        <v>647</v>
      </c>
      <c r="B3696" s="1026" t="s">
        <v>648</v>
      </c>
      <c r="C3696" s="1029"/>
      <c r="D3696" s="1028"/>
      <c r="E3696" s="1023" t="s">
        <v>7561</v>
      </c>
      <c r="F3696" s="1029"/>
      <c r="G3696" s="1023" t="s">
        <v>6697</v>
      </c>
      <c r="H3696" s="1023" t="s">
        <v>8012</v>
      </c>
      <c r="I3696" s="1029"/>
      <c r="J3696" s="1028"/>
      <c r="K3696" s="511" t="s">
        <v>264</v>
      </c>
      <c r="L3696" s="1028"/>
      <c r="M3696" s="528" t="str">
        <f t="shared" si="59"/>
        <v/>
      </c>
    </row>
    <row r="3697" spans="1:13">
      <c r="A3697" s="1026" t="s">
        <v>647</v>
      </c>
      <c r="B3697" s="1026" t="s">
        <v>648</v>
      </c>
      <c r="C3697" s="1029"/>
      <c r="D3697" s="1028"/>
      <c r="E3697" s="1023" t="s">
        <v>7562</v>
      </c>
      <c r="F3697" s="1029"/>
      <c r="G3697" s="1023" t="s">
        <v>6697</v>
      </c>
      <c r="H3697" s="1023" t="s">
        <v>8012</v>
      </c>
      <c r="I3697" s="1029"/>
      <c r="J3697" s="1028"/>
      <c r="K3697" s="511" t="s">
        <v>264</v>
      </c>
      <c r="L3697" s="1028"/>
      <c r="M3697" s="528" t="str">
        <f t="shared" si="59"/>
        <v/>
      </c>
    </row>
    <row r="3698" spans="1:13">
      <c r="A3698" s="1026" t="s">
        <v>647</v>
      </c>
      <c r="B3698" s="1026" t="s">
        <v>648</v>
      </c>
      <c r="C3698" s="1029"/>
      <c r="D3698" s="1028"/>
      <c r="E3698" s="1023" t="s">
        <v>7563</v>
      </c>
      <c r="F3698" s="1029"/>
      <c r="G3698" s="1023" t="s">
        <v>6697</v>
      </c>
      <c r="H3698" s="1023" t="s">
        <v>8012</v>
      </c>
      <c r="I3698" s="1029"/>
      <c r="J3698" s="1028"/>
      <c r="K3698" s="511" t="s">
        <v>264</v>
      </c>
      <c r="L3698" s="1028"/>
      <c r="M3698" s="528" t="str">
        <f t="shared" si="59"/>
        <v/>
      </c>
    </row>
    <row r="3699" spans="1:13">
      <c r="A3699" s="1026" t="s">
        <v>647</v>
      </c>
      <c r="B3699" s="1026" t="s">
        <v>648</v>
      </c>
      <c r="C3699" s="1029"/>
      <c r="D3699" s="1028"/>
      <c r="E3699" s="1023" t="s">
        <v>7564</v>
      </c>
      <c r="F3699" s="1029"/>
      <c r="G3699" s="1023" t="s">
        <v>6697</v>
      </c>
      <c r="H3699" s="1023" t="s">
        <v>8012</v>
      </c>
      <c r="I3699" s="1029"/>
      <c r="J3699" s="1028"/>
      <c r="K3699" s="511" t="s">
        <v>264</v>
      </c>
      <c r="L3699" s="1028"/>
      <c r="M3699" s="528" t="str">
        <f t="shared" si="59"/>
        <v/>
      </c>
    </row>
    <row r="3700" spans="1:13">
      <c r="A3700" s="1026" t="s">
        <v>647</v>
      </c>
      <c r="B3700" s="1026" t="s">
        <v>648</v>
      </c>
      <c r="C3700" s="522"/>
      <c r="D3700" s="523"/>
      <c r="E3700" s="1023" t="s">
        <v>7565</v>
      </c>
      <c r="F3700" s="522"/>
      <c r="G3700" s="1023" t="s">
        <v>6697</v>
      </c>
      <c r="H3700" s="1023" t="s">
        <v>8012</v>
      </c>
      <c r="I3700" s="522"/>
      <c r="J3700" s="523"/>
      <c r="K3700" s="511" t="s">
        <v>264</v>
      </c>
      <c r="L3700" s="526"/>
      <c r="M3700" s="528" t="str">
        <f t="shared" si="59"/>
        <v/>
      </c>
    </row>
    <row r="3701" spans="1:13">
      <c r="A3701" s="1030" t="s">
        <v>637</v>
      </c>
      <c r="B3701" s="1031" t="s">
        <v>638</v>
      </c>
      <c r="C3701" s="527" t="s">
        <v>346</v>
      </c>
      <c r="D3701" s="857"/>
      <c r="E3701" s="510" t="s">
        <v>6285</v>
      </c>
      <c r="F3701" s="510" t="s">
        <v>346</v>
      </c>
      <c r="G3701" s="1023" t="s">
        <v>6697</v>
      </c>
      <c r="H3701" s="532" t="s">
        <v>8013</v>
      </c>
      <c r="I3701" s="527" t="s">
        <v>682</v>
      </c>
      <c r="J3701" s="857"/>
      <c r="K3701" s="511" t="s">
        <v>264</v>
      </c>
      <c r="L3701" s="528" t="s">
        <v>646</v>
      </c>
      <c r="M3701" s="528" t="str">
        <f t="shared" si="59"/>
        <v/>
      </c>
    </row>
    <row r="3702" spans="1:13">
      <c r="A3702" s="1026" t="s">
        <v>647</v>
      </c>
      <c r="B3702" s="1026" t="s">
        <v>648</v>
      </c>
      <c r="C3702" s="1029"/>
      <c r="D3702" s="1028"/>
      <c r="E3702" s="1023" t="s">
        <v>7567</v>
      </c>
      <c r="F3702" s="1029"/>
      <c r="G3702" s="1023" t="s">
        <v>6697</v>
      </c>
      <c r="H3702" s="1023" t="s">
        <v>8013</v>
      </c>
      <c r="I3702" s="1029"/>
      <c r="J3702" s="1028"/>
      <c r="K3702" s="511" t="s">
        <v>264</v>
      </c>
      <c r="L3702" s="1028"/>
      <c r="M3702" s="528" t="str">
        <f t="shared" si="59"/>
        <v/>
      </c>
    </row>
    <row r="3703" spans="1:13">
      <c r="A3703" s="1026" t="s">
        <v>647</v>
      </c>
      <c r="B3703" s="1026" t="s">
        <v>648</v>
      </c>
      <c r="C3703" s="1029"/>
      <c r="D3703" s="1028"/>
      <c r="E3703" s="1023" t="s">
        <v>7568</v>
      </c>
      <c r="F3703" s="1029"/>
      <c r="G3703" s="1023" t="s">
        <v>6697</v>
      </c>
      <c r="H3703" s="1023" t="s">
        <v>8013</v>
      </c>
      <c r="I3703" s="1029"/>
      <c r="J3703" s="1028"/>
      <c r="K3703" s="511" t="s">
        <v>264</v>
      </c>
      <c r="L3703" s="1028"/>
      <c r="M3703" s="528" t="str">
        <f t="shared" si="59"/>
        <v/>
      </c>
    </row>
    <row r="3704" spans="1:13">
      <c r="A3704" s="1026" t="s">
        <v>647</v>
      </c>
      <c r="B3704" s="1026" t="s">
        <v>648</v>
      </c>
      <c r="C3704" s="1029"/>
      <c r="D3704" s="1028"/>
      <c r="E3704" s="1023" t="s">
        <v>7569</v>
      </c>
      <c r="F3704" s="1029"/>
      <c r="G3704" s="1023" t="s">
        <v>6697</v>
      </c>
      <c r="H3704" s="1023" t="s">
        <v>8013</v>
      </c>
      <c r="I3704" s="1029"/>
      <c r="J3704" s="1028"/>
      <c r="K3704" s="511" t="s">
        <v>264</v>
      </c>
      <c r="L3704" s="1028"/>
      <c r="M3704" s="528" t="str">
        <f t="shared" si="59"/>
        <v/>
      </c>
    </row>
    <row r="3705" spans="1:13">
      <c r="A3705" s="1026" t="s">
        <v>647</v>
      </c>
      <c r="B3705" s="1026" t="s">
        <v>648</v>
      </c>
      <c r="C3705" s="1029"/>
      <c r="D3705" s="1028"/>
      <c r="E3705" s="1023" t="s">
        <v>7570</v>
      </c>
      <c r="F3705" s="1029"/>
      <c r="G3705" s="1023" t="s">
        <v>6697</v>
      </c>
      <c r="H3705" s="1023" t="s">
        <v>8013</v>
      </c>
      <c r="I3705" s="1029"/>
      <c r="J3705" s="1028"/>
      <c r="K3705" s="511" t="s">
        <v>264</v>
      </c>
      <c r="L3705" s="1028"/>
      <c r="M3705" s="528" t="str">
        <f t="shared" si="59"/>
        <v/>
      </c>
    </row>
    <row r="3706" spans="1:13">
      <c r="A3706" s="1026" t="s">
        <v>647</v>
      </c>
      <c r="B3706" s="1026" t="s">
        <v>648</v>
      </c>
      <c r="C3706" s="1029"/>
      <c r="D3706" s="1028"/>
      <c r="E3706" s="1023" t="s">
        <v>7571</v>
      </c>
      <c r="F3706" s="1029"/>
      <c r="G3706" s="1023" t="s">
        <v>6697</v>
      </c>
      <c r="H3706" s="1023" t="s">
        <v>8013</v>
      </c>
      <c r="I3706" s="1029"/>
      <c r="J3706" s="1028"/>
      <c r="K3706" s="511" t="s">
        <v>264</v>
      </c>
      <c r="L3706" s="1028"/>
      <c r="M3706" s="528" t="str">
        <f t="shared" si="59"/>
        <v/>
      </c>
    </row>
    <row r="3707" spans="1:13">
      <c r="A3707" s="1026" t="s">
        <v>647</v>
      </c>
      <c r="B3707" s="1026" t="s">
        <v>648</v>
      </c>
      <c r="C3707" s="1029"/>
      <c r="D3707" s="1028"/>
      <c r="E3707" s="1023" t="s">
        <v>7572</v>
      </c>
      <c r="F3707" s="1029"/>
      <c r="G3707" s="1023" t="s">
        <v>6697</v>
      </c>
      <c r="H3707" s="1023" t="s">
        <v>8013</v>
      </c>
      <c r="I3707" s="1029"/>
      <c r="J3707" s="1028"/>
      <c r="K3707" s="511" t="s">
        <v>264</v>
      </c>
      <c r="L3707" s="1028"/>
      <c r="M3707" s="528" t="str">
        <f t="shared" si="59"/>
        <v/>
      </c>
    </row>
    <row r="3708" spans="1:13">
      <c r="A3708" s="1026" t="s">
        <v>647</v>
      </c>
      <c r="B3708" s="1026" t="s">
        <v>648</v>
      </c>
      <c r="C3708" s="1029"/>
      <c r="D3708" s="1028"/>
      <c r="E3708" s="1023" t="s">
        <v>7573</v>
      </c>
      <c r="F3708" s="1029"/>
      <c r="G3708" s="1023" t="s">
        <v>6697</v>
      </c>
      <c r="H3708" s="1023" t="s">
        <v>8013</v>
      </c>
      <c r="I3708" s="1029"/>
      <c r="J3708" s="1028"/>
      <c r="K3708" s="511" t="s">
        <v>264</v>
      </c>
      <c r="L3708" s="1028"/>
      <c r="M3708" s="528" t="str">
        <f t="shared" si="59"/>
        <v/>
      </c>
    </row>
    <row r="3709" spans="1:13">
      <c r="A3709" s="1026" t="s">
        <v>647</v>
      </c>
      <c r="B3709" s="1026" t="s">
        <v>648</v>
      </c>
      <c r="C3709" s="1029"/>
      <c r="D3709" s="1028"/>
      <c r="E3709" s="1023" t="s">
        <v>7574</v>
      </c>
      <c r="F3709" s="1029"/>
      <c r="G3709" s="1023" t="s">
        <v>6697</v>
      </c>
      <c r="H3709" s="1023" t="s">
        <v>8013</v>
      </c>
      <c r="I3709" s="1029"/>
      <c r="J3709" s="1028"/>
      <c r="K3709" s="511" t="s">
        <v>264</v>
      </c>
      <c r="L3709" s="1028"/>
      <c r="M3709" s="528" t="str">
        <f t="shared" si="59"/>
        <v/>
      </c>
    </row>
    <row r="3710" spans="1:13">
      <c r="A3710" s="1026" t="s">
        <v>647</v>
      </c>
      <c r="B3710" s="1026" t="s">
        <v>648</v>
      </c>
      <c r="C3710" s="1029"/>
      <c r="D3710" s="1028"/>
      <c r="E3710" s="1023" t="s">
        <v>7575</v>
      </c>
      <c r="F3710" s="1029"/>
      <c r="G3710" s="1023" t="s">
        <v>6697</v>
      </c>
      <c r="H3710" s="1023" t="s">
        <v>8013</v>
      </c>
      <c r="I3710" s="1029"/>
      <c r="J3710" s="1028"/>
      <c r="K3710" s="511" t="s">
        <v>264</v>
      </c>
      <c r="L3710" s="1028"/>
      <c r="M3710" s="528" t="str">
        <f t="shared" si="59"/>
        <v/>
      </c>
    </row>
    <row r="3711" spans="1:13">
      <c r="A3711" s="1026" t="s">
        <v>647</v>
      </c>
      <c r="B3711" s="1026" t="s">
        <v>648</v>
      </c>
      <c r="C3711" s="1029"/>
      <c r="D3711" s="1028"/>
      <c r="E3711" s="1023" t="s">
        <v>7576</v>
      </c>
      <c r="F3711" s="1029"/>
      <c r="G3711" s="1023" t="s">
        <v>6697</v>
      </c>
      <c r="H3711" s="1023" t="s">
        <v>8013</v>
      </c>
      <c r="I3711" s="1029"/>
      <c r="J3711" s="1028"/>
      <c r="K3711" s="511" t="s">
        <v>264</v>
      </c>
      <c r="L3711" s="1028"/>
      <c r="M3711" s="528" t="str">
        <f t="shared" si="59"/>
        <v/>
      </c>
    </row>
    <row r="3712" spans="1:13">
      <c r="A3712" s="1026" t="s">
        <v>647</v>
      </c>
      <c r="B3712" s="1026" t="s">
        <v>648</v>
      </c>
      <c r="C3712" s="1029"/>
      <c r="D3712" s="1028"/>
      <c r="E3712" s="1023" t="s">
        <v>7577</v>
      </c>
      <c r="F3712" s="1029"/>
      <c r="G3712" s="1023" t="s">
        <v>6697</v>
      </c>
      <c r="H3712" s="1023" t="s">
        <v>8013</v>
      </c>
      <c r="I3712" s="1029"/>
      <c r="J3712" s="1028"/>
      <c r="K3712" s="511" t="s">
        <v>264</v>
      </c>
      <c r="L3712" s="1028"/>
      <c r="M3712" s="528" t="str">
        <f t="shared" si="59"/>
        <v/>
      </c>
    </row>
    <row r="3713" spans="1:13">
      <c r="A3713" s="1026" t="s">
        <v>647</v>
      </c>
      <c r="B3713" s="1026" t="s">
        <v>648</v>
      </c>
      <c r="C3713" s="522"/>
      <c r="D3713" s="523"/>
      <c r="E3713" s="1023" t="s">
        <v>7578</v>
      </c>
      <c r="F3713" s="522"/>
      <c r="G3713" s="1023" t="s">
        <v>6697</v>
      </c>
      <c r="H3713" s="1023" t="s">
        <v>8013</v>
      </c>
      <c r="I3713" s="522"/>
      <c r="J3713" s="523"/>
      <c r="K3713" s="511" t="s">
        <v>264</v>
      </c>
      <c r="L3713" s="526"/>
      <c r="M3713" s="528" t="str">
        <f t="shared" si="59"/>
        <v/>
      </c>
    </row>
    <row r="3714" spans="1:13">
      <c r="A3714" s="1030" t="s">
        <v>637</v>
      </c>
      <c r="B3714" s="1031" t="s">
        <v>638</v>
      </c>
      <c r="C3714" s="527" t="s">
        <v>341</v>
      </c>
      <c r="D3714" s="857"/>
      <c r="E3714" s="510" t="s">
        <v>6261</v>
      </c>
      <c r="F3714" s="510" t="s">
        <v>341</v>
      </c>
      <c r="G3714" s="1023" t="s">
        <v>6697</v>
      </c>
      <c r="H3714" s="510" t="s">
        <v>8014</v>
      </c>
      <c r="I3714" s="527" t="s">
        <v>682</v>
      </c>
      <c r="J3714" s="857"/>
      <c r="K3714" s="511" t="s">
        <v>264</v>
      </c>
      <c r="L3714" s="528" t="s">
        <v>646</v>
      </c>
      <c r="M3714" s="528" t="str">
        <f t="shared" si="59"/>
        <v/>
      </c>
    </row>
    <row r="3715" spans="1:13">
      <c r="A3715" s="1026" t="s">
        <v>647</v>
      </c>
      <c r="B3715" s="1026" t="s">
        <v>648</v>
      </c>
      <c r="C3715" s="1029"/>
      <c r="D3715" s="1028"/>
      <c r="E3715" s="1023" t="s">
        <v>7580</v>
      </c>
      <c r="F3715" s="1029"/>
      <c r="G3715" s="1023" t="s">
        <v>6697</v>
      </c>
      <c r="H3715" s="1023" t="s">
        <v>8014</v>
      </c>
      <c r="I3715" s="1029"/>
      <c r="J3715" s="1028"/>
      <c r="K3715" s="511" t="s">
        <v>264</v>
      </c>
      <c r="L3715" s="1028"/>
      <c r="M3715" s="528" t="str">
        <f t="shared" si="59"/>
        <v/>
      </c>
    </row>
    <row r="3716" spans="1:13">
      <c r="A3716" s="1026" t="s">
        <v>647</v>
      </c>
      <c r="B3716" s="1026" t="s">
        <v>648</v>
      </c>
      <c r="C3716" s="1029"/>
      <c r="D3716" s="1028"/>
      <c r="E3716" s="1023" t="s">
        <v>7581</v>
      </c>
      <c r="F3716" s="1029"/>
      <c r="G3716" s="1023" t="s">
        <v>6697</v>
      </c>
      <c r="H3716" s="1023" t="s">
        <v>8014</v>
      </c>
      <c r="I3716" s="1029"/>
      <c r="J3716" s="1028"/>
      <c r="K3716" s="511" t="s">
        <v>264</v>
      </c>
      <c r="L3716" s="1028"/>
      <c r="M3716" s="528" t="str">
        <f t="shared" si="59"/>
        <v/>
      </c>
    </row>
    <row r="3717" spans="1:13">
      <c r="A3717" s="1026" t="s">
        <v>647</v>
      </c>
      <c r="B3717" s="1026" t="s">
        <v>648</v>
      </c>
      <c r="C3717" s="1029"/>
      <c r="D3717" s="1028"/>
      <c r="E3717" s="1023" t="s">
        <v>7582</v>
      </c>
      <c r="F3717" s="1029"/>
      <c r="G3717" s="1023" t="s">
        <v>6697</v>
      </c>
      <c r="H3717" s="1023" t="s">
        <v>8014</v>
      </c>
      <c r="I3717" s="1029"/>
      <c r="J3717" s="1028"/>
      <c r="K3717" s="511" t="s">
        <v>264</v>
      </c>
      <c r="L3717" s="1028"/>
      <c r="M3717" s="528" t="str">
        <f t="shared" si="59"/>
        <v/>
      </c>
    </row>
    <row r="3718" spans="1:13">
      <c r="A3718" s="1026" t="s">
        <v>647</v>
      </c>
      <c r="B3718" s="1026" t="s">
        <v>648</v>
      </c>
      <c r="C3718" s="1029"/>
      <c r="D3718" s="1028"/>
      <c r="E3718" s="1023" t="s">
        <v>7583</v>
      </c>
      <c r="F3718" s="1029"/>
      <c r="G3718" s="1023" t="s">
        <v>6697</v>
      </c>
      <c r="H3718" s="1023" t="s">
        <v>8014</v>
      </c>
      <c r="I3718" s="1029"/>
      <c r="J3718" s="1028"/>
      <c r="K3718" s="511" t="s">
        <v>264</v>
      </c>
      <c r="L3718" s="1028"/>
      <c r="M3718" s="528" t="str">
        <f t="shared" si="59"/>
        <v/>
      </c>
    </row>
    <row r="3719" spans="1:13">
      <c r="A3719" s="1026" t="s">
        <v>647</v>
      </c>
      <c r="B3719" s="1026" t="s">
        <v>648</v>
      </c>
      <c r="C3719" s="1029"/>
      <c r="D3719" s="1028"/>
      <c r="E3719" s="1023" t="s">
        <v>7584</v>
      </c>
      <c r="F3719" s="1029"/>
      <c r="G3719" s="1023" t="s">
        <v>6697</v>
      </c>
      <c r="H3719" s="1023" t="s">
        <v>8014</v>
      </c>
      <c r="I3719" s="1029"/>
      <c r="J3719" s="1028"/>
      <c r="K3719" s="511" t="s">
        <v>264</v>
      </c>
      <c r="L3719" s="1028"/>
      <c r="M3719" s="528" t="str">
        <f t="shared" si="59"/>
        <v/>
      </c>
    </row>
    <row r="3720" spans="1:13">
      <c r="A3720" s="1026" t="s">
        <v>647</v>
      </c>
      <c r="B3720" s="1026" t="s">
        <v>648</v>
      </c>
      <c r="C3720" s="1029"/>
      <c r="D3720" s="1028"/>
      <c r="E3720" s="1023" t="s">
        <v>7585</v>
      </c>
      <c r="F3720" s="1029"/>
      <c r="G3720" s="1023" t="s">
        <v>6697</v>
      </c>
      <c r="H3720" s="1023" t="s">
        <v>8014</v>
      </c>
      <c r="I3720" s="1029"/>
      <c r="J3720" s="1028"/>
      <c r="K3720" s="511" t="s">
        <v>264</v>
      </c>
      <c r="L3720" s="1028"/>
      <c r="M3720" s="528" t="str">
        <f t="shared" si="59"/>
        <v/>
      </c>
    </row>
    <row r="3721" spans="1:13">
      <c r="A3721" s="1026" t="s">
        <v>647</v>
      </c>
      <c r="B3721" s="1026" t="s">
        <v>648</v>
      </c>
      <c r="C3721" s="1029"/>
      <c r="D3721" s="1028"/>
      <c r="E3721" s="1023" t="s">
        <v>7586</v>
      </c>
      <c r="F3721" s="1029"/>
      <c r="G3721" s="1023" t="s">
        <v>6697</v>
      </c>
      <c r="H3721" s="1023" t="s">
        <v>8014</v>
      </c>
      <c r="I3721" s="1029"/>
      <c r="J3721" s="1028"/>
      <c r="K3721" s="511" t="s">
        <v>264</v>
      </c>
      <c r="L3721" s="1028"/>
      <c r="M3721" s="528" t="str">
        <f t="shared" si="59"/>
        <v/>
      </c>
    </row>
    <row r="3722" spans="1:13">
      <c r="A3722" s="1026" t="s">
        <v>647</v>
      </c>
      <c r="B3722" s="1026" t="s">
        <v>648</v>
      </c>
      <c r="C3722" s="1029"/>
      <c r="D3722" s="1028"/>
      <c r="E3722" s="1023" t="s">
        <v>7587</v>
      </c>
      <c r="F3722" s="1029"/>
      <c r="G3722" s="1023" t="s">
        <v>6697</v>
      </c>
      <c r="H3722" s="1023" t="s">
        <v>8014</v>
      </c>
      <c r="I3722" s="1029"/>
      <c r="J3722" s="1028"/>
      <c r="K3722" s="511" t="s">
        <v>264</v>
      </c>
      <c r="L3722" s="1028"/>
      <c r="M3722" s="528" t="str">
        <f t="shared" si="59"/>
        <v/>
      </c>
    </row>
    <row r="3723" spans="1:13">
      <c r="A3723" s="1026" t="s">
        <v>647</v>
      </c>
      <c r="B3723" s="1026" t="s">
        <v>648</v>
      </c>
      <c r="C3723" s="1029"/>
      <c r="D3723" s="1028"/>
      <c r="E3723" s="1023" t="s">
        <v>7588</v>
      </c>
      <c r="F3723" s="1029"/>
      <c r="G3723" s="1023" t="s">
        <v>6697</v>
      </c>
      <c r="H3723" s="1023" t="s">
        <v>8014</v>
      </c>
      <c r="I3723" s="1029"/>
      <c r="J3723" s="1028"/>
      <c r="K3723" s="511" t="s">
        <v>264</v>
      </c>
      <c r="L3723" s="1028"/>
      <c r="M3723" s="528" t="str">
        <f t="shared" si="59"/>
        <v/>
      </c>
    </row>
    <row r="3724" spans="1:13">
      <c r="A3724" s="1026" t="s">
        <v>647</v>
      </c>
      <c r="B3724" s="1026" t="s">
        <v>648</v>
      </c>
      <c r="C3724" s="1029"/>
      <c r="D3724" s="1028"/>
      <c r="E3724" s="1023" t="s">
        <v>7589</v>
      </c>
      <c r="F3724" s="1029"/>
      <c r="G3724" s="1023" t="s">
        <v>6697</v>
      </c>
      <c r="H3724" s="1023" t="s">
        <v>8014</v>
      </c>
      <c r="I3724" s="1029"/>
      <c r="J3724" s="1028"/>
      <c r="K3724" s="511" t="s">
        <v>264</v>
      </c>
      <c r="L3724" s="1028"/>
      <c r="M3724" s="528" t="str">
        <f t="shared" si="59"/>
        <v/>
      </c>
    </row>
    <row r="3725" spans="1:13">
      <c r="A3725" s="1026" t="s">
        <v>647</v>
      </c>
      <c r="B3725" s="1026" t="s">
        <v>648</v>
      </c>
      <c r="C3725" s="1029"/>
      <c r="D3725" s="1028"/>
      <c r="E3725" s="1023" t="s">
        <v>7590</v>
      </c>
      <c r="F3725" s="1029"/>
      <c r="G3725" s="1023" t="s">
        <v>6697</v>
      </c>
      <c r="H3725" s="1023" t="s">
        <v>8014</v>
      </c>
      <c r="I3725" s="1029"/>
      <c r="J3725" s="1028"/>
      <c r="K3725" s="511" t="s">
        <v>264</v>
      </c>
      <c r="L3725" s="1028"/>
      <c r="M3725" s="528" t="str">
        <f t="shared" si="59"/>
        <v/>
      </c>
    </row>
    <row r="3726" spans="1:13">
      <c r="A3726" s="1026" t="s">
        <v>647</v>
      </c>
      <c r="B3726" s="1026" t="s">
        <v>648</v>
      </c>
      <c r="C3726" s="522"/>
      <c r="D3726" s="523"/>
      <c r="E3726" s="1023" t="s">
        <v>7591</v>
      </c>
      <c r="F3726" s="522"/>
      <c r="G3726" s="1023" t="s">
        <v>6697</v>
      </c>
      <c r="H3726" s="1023" t="s">
        <v>8014</v>
      </c>
      <c r="I3726" s="522"/>
      <c r="J3726" s="523"/>
      <c r="K3726" s="511" t="s">
        <v>264</v>
      </c>
      <c r="L3726" s="526"/>
      <c r="M3726" s="528" t="str">
        <f t="shared" si="59"/>
        <v/>
      </c>
    </row>
    <row r="3727" spans="1:13">
      <c r="A3727" s="1030" t="s">
        <v>637</v>
      </c>
      <c r="B3727" s="1031" t="s">
        <v>638</v>
      </c>
      <c r="C3727" s="527" t="s">
        <v>138</v>
      </c>
      <c r="D3727" s="857"/>
      <c r="E3727" s="510" t="s">
        <v>6277</v>
      </c>
      <c r="F3727" s="510" t="s">
        <v>138</v>
      </c>
      <c r="G3727" s="1023" t="s">
        <v>6697</v>
      </c>
      <c r="H3727" s="510" t="s">
        <v>8015</v>
      </c>
      <c r="I3727" s="527" t="s">
        <v>682</v>
      </c>
      <c r="J3727" s="857"/>
      <c r="K3727" s="511" t="s">
        <v>264</v>
      </c>
      <c r="L3727" s="528" t="s">
        <v>646</v>
      </c>
      <c r="M3727" s="528" t="str">
        <f t="shared" si="59"/>
        <v/>
      </c>
    </row>
    <row r="3728" spans="1:13">
      <c r="A3728" s="1026" t="s">
        <v>647</v>
      </c>
      <c r="B3728" s="1026" t="s">
        <v>648</v>
      </c>
      <c r="C3728" s="1029"/>
      <c r="D3728" s="1028"/>
      <c r="E3728" s="1023" t="s">
        <v>7593</v>
      </c>
      <c r="F3728" s="1029"/>
      <c r="G3728" s="1023" t="s">
        <v>6697</v>
      </c>
      <c r="H3728" s="1023" t="s">
        <v>8015</v>
      </c>
      <c r="I3728" s="1029"/>
      <c r="J3728" s="1028"/>
      <c r="K3728" s="511" t="s">
        <v>264</v>
      </c>
      <c r="L3728" s="1028"/>
      <c r="M3728" s="528" t="str">
        <f t="shared" si="59"/>
        <v/>
      </c>
    </row>
    <row r="3729" spans="1:13">
      <c r="A3729" s="1026" t="s">
        <v>647</v>
      </c>
      <c r="B3729" s="1026" t="s">
        <v>648</v>
      </c>
      <c r="C3729" s="1029"/>
      <c r="D3729" s="1028"/>
      <c r="E3729" s="1023" t="s">
        <v>7594</v>
      </c>
      <c r="F3729" s="1029"/>
      <c r="G3729" s="1023" t="s">
        <v>6697</v>
      </c>
      <c r="H3729" s="1023" t="s">
        <v>8015</v>
      </c>
      <c r="I3729" s="1029"/>
      <c r="J3729" s="1028"/>
      <c r="K3729" s="511" t="s">
        <v>264</v>
      </c>
      <c r="L3729" s="1028"/>
      <c r="M3729" s="528" t="str">
        <f t="shared" si="59"/>
        <v/>
      </c>
    </row>
    <row r="3730" spans="1:13">
      <c r="A3730" s="1026" t="s">
        <v>647</v>
      </c>
      <c r="B3730" s="1026" t="s">
        <v>648</v>
      </c>
      <c r="C3730" s="1029"/>
      <c r="D3730" s="1028"/>
      <c r="E3730" s="1023" t="s">
        <v>7595</v>
      </c>
      <c r="F3730" s="1029"/>
      <c r="G3730" s="1023" t="s">
        <v>6697</v>
      </c>
      <c r="H3730" s="1023" t="s">
        <v>8015</v>
      </c>
      <c r="I3730" s="1029"/>
      <c r="J3730" s="1028"/>
      <c r="K3730" s="511" t="s">
        <v>264</v>
      </c>
      <c r="L3730" s="1028"/>
      <c r="M3730" s="528" t="str">
        <f t="shared" si="59"/>
        <v/>
      </c>
    </row>
    <row r="3731" spans="1:13">
      <c r="A3731" s="1026" t="s">
        <v>647</v>
      </c>
      <c r="B3731" s="1026" t="s">
        <v>648</v>
      </c>
      <c r="C3731" s="1029"/>
      <c r="D3731" s="1028"/>
      <c r="E3731" s="1023" t="s">
        <v>7596</v>
      </c>
      <c r="F3731" s="1029"/>
      <c r="G3731" s="1023" t="s">
        <v>6697</v>
      </c>
      <c r="H3731" s="1023" t="s">
        <v>8015</v>
      </c>
      <c r="I3731" s="1029"/>
      <c r="J3731" s="1028"/>
      <c r="K3731" s="511" t="s">
        <v>264</v>
      </c>
      <c r="L3731" s="1028"/>
      <c r="M3731" s="528" t="str">
        <f t="shared" si="59"/>
        <v/>
      </c>
    </row>
    <row r="3732" spans="1:13">
      <c r="A3732" s="1026" t="s">
        <v>647</v>
      </c>
      <c r="B3732" s="1026" t="s">
        <v>648</v>
      </c>
      <c r="C3732" s="1029"/>
      <c r="D3732" s="1028"/>
      <c r="E3732" s="1023" t="s">
        <v>7597</v>
      </c>
      <c r="F3732" s="1029"/>
      <c r="G3732" s="1023" t="s">
        <v>6697</v>
      </c>
      <c r="H3732" s="1023" t="s">
        <v>8015</v>
      </c>
      <c r="I3732" s="1029"/>
      <c r="J3732" s="1028"/>
      <c r="K3732" s="511" t="s">
        <v>264</v>
      </c>
      <c r="L3732" s="1028"/>
      <c r="M3732" s="528" t="str">
        <f t="shared" si="59"/>
        <v/>
      </c>
    </row>
    <row r="3733" spans="1:13">
      <c r="A3733" s="1026" t="s">
        <v>647</v>
      </c>
      <c r="B3733" s="1026" t="s">
        <v>648</v>
      </c>
      <c r="C3733" s="1029"/>
      <c r="D3733" s="1028"/>
      <c r="E3733" s="1023" t="s">
        <v>7598</v>
      </c>
      <c r="F3733" s="1029"/>
      <c r="G3733" s="1023" t="s">
        <v>6697</v>
      </c>
      <c r="H3733" s="1023" t="s">
        <v>8015</v>
      </c>
      <c r="I3733" s="1029"/>
      <c r="J3733" s="1028"/>
      <c r="K3733" s="511" t="s">
        <v>264</v>
      </c>
      <c r="L3733" s="1028"/>
      <c r="M3733" s="528" t="str">
        <f t="shared" si="59"/>
        <v/>
      </c>
    </row>
    <row r="3734" spans="1:13">
      <c r="A3734" s="1026" t="s">
        <v>647</v>
      </c>
      <c r="B3734" s="1026" t="s">
        <v>648</v>
      </c>
      <c r="C3734" s="1029"/>
      <c r="D3734" s="1028"/>
      <c r="E3734" s="1023" t="s">
        <v>7599</v>
      </c>
      <c r="F3734" s="1029"/>
      <c r="G3734" s="1023" t="s">
        <v>6697</v>
      </c>
      <c r="H3734" s="1023" t="s">
        <v>8015</v>
      </c>
      <c r="I3734" s="1029"/>
      <c r="J3734" s="1028"/>
      <c r="K3734" s="511" t="s">
        <v>264</v>
      </c>
      <c r="L3734" s="1028"/>
      <c r="M3734" s="528" t="str">
        <f t="shared" si="59"/>
        <v/>
      </c>
    </row>
    <row r="3735" spans="1:13">
      <c r="A3735" s="1026" t="s">
        <v>647</v>
      </c>
      <c r="B3735" s="1026" t="s">
        <v>648</v>
      </c>
      <c r="C3735" s="1029"/>
      <c r="D3735" s="1028"/>
      <c r="E3735" s="1023" t="s">
        <v>7600</v>
      </c>
      <c r="F3735" s="1029"/>
      <c r="G3735" s="1023" t="s">
        <v>6697</v>
      </c>
      <c r="H3735" s="1023" t="s">
        <v>8015</v>
      </c>
      <c r="I3735" s="1029"/>
      <c r="J3735" s="1028"/>
      <c r="K3735" s="511" t="s">
        <v>264</v>
      </c>
      <c r="L3735" s="1028"/>
      <c r="M3735" s="528" t="str">
        <f t="shared" si="59"/>
        <v/>
      </c>
    </row>
    <row r="3736" spans="1:13">
      <c r="A3736" s="1026" t="s">
        <v>647</v>
      </c>
      <c r="B3736" s="1026" t="s">
        <v>648</v>
      </c>
      <c r="C3736" s="1029"/>
      <c r="D3736" s="1028"/>
      <c r="E3736" s="1023" t="s">
        <v>7601</v>
      </c>
      <c r="F3736" s="1029"/>
      <c r="G3736" s="1023" t="s">
        <v>6697</v>
      </c>
      <c r="H3736" s="1023" t="s">
        <v>8015</v>
      </c>
      <c r="I3736" s="1029"/>
      <c r="J3736" s="1028"/>
      <c r="K3736" s="511" t="s">
        <v>264</v>
      </c>
      <c r="L3736" s="1028"/>
      <c r="M3736" s="528" t="str">
        <f t="shared" ref="M3736:M3799" si="60">IF(RIGHT(TEXT(E3736,""),4)="ACT1","Remove","")</f>
        <v/>
      </c>
    </row>
    <row r="3737" spans="1:13">
      <c r="A3737" s="1026" t="s">
        <v>647</v>
      </c>
      <c r="B3737" s="1026" t="s">
        <v>648</v>
      </c>
      <c r="C3737" s="1029"/>
      <c r="D3737" s="1028"/>
      <c r="E3737" s="1023" t="s">
        <v>7602</v>
      </c>
      <c r="F3737" s="1029"/>
      <c r="G3737" s="1023" t="s">
        <v>6697</v>
      </c>
      <c r="H3737" s="1023" t="s">
        <v>8015</v>
      </c>
      <c r="I3737" s="1029"/>
      <c r="J3737" s="1028"/>
      <c r="K3737" s="511" t="s">
        <v>264</v>
      </c>
      <c r="L3737" s="1028"/>
      <c r="M3737" s="528" t="str">
        <f t="shared" si="60"/>
        <v/>
      </c>
    </row>
    <row r="3738" spans="1:13">
      <c r="A3738" s="1026" t="s">
        <v>647</v>
      </c>
      <c r="B3738" s="1026" t="s">
        <v>648</v>
      </c>
      <c r="C3738" s="1029"/>
      <c r="D3738" s="1028"/>
      <c r="E3738" s="1023" t="s">
        <v>7603</v>
      </c>
      <c r="F3738" s="1029"/>
      <c r="G3738" s="1023" t="s">
        <v>6697</v>
      </c>
      <c r="H3738" s="1023" t="s">
        <v>8015</v>
      </c>
      <c r="I3738" s="1029"/>
      <c r="J3738" s="1028"/>
      <c r="K3738" s="511" t="s">
        <v>264</v>
      </c>
      <c r="L3738" s="1028"/>
      <c r="M3738" s="528" t="str">
        <f t="shared" si="60"/>
        <v/>
      </c>
    </row>
    <row r="3739" spans="1:13">
      <c r="A3739" s="1026" t="s">
        <v>647</v>
      </c>
      <c r="B3739" s="1026" t="s">
        <v>648</v>
      </c>
      <c r="C3739" s="1029"/>
      <c r="D3739" s="1028"/>
      <c r="E3739" s="1023" t="s">
        <v>7604</v>
      </c>
      <c r="F3739" s="1029"/>
      <c r="G3739" s="1023" t="s">
        <v>6697</v>
      </c>
      <c r="H3739" s="1023" t="s">
        <v>8015</v>
      </c>
      <c r="I3739" s="1029"/>
      <c r="J3739" s="1028"/>
      <c r="K3739" s="511" t="s">
        <v>264</v>
      </c>
      <c r="L3739" s="526"/>
      <c r="M3739" s="528" t="str">
        <f t="shared" si="60"/>
        <v/>
      </c>
    </row>
    <row r="3740" spans="1:13">
      <c r="A3740" s="1024" t="s">
        <v>637</v>
      </c>
      <c r="B3740" s="1025" t="s">
        <v>638</v>
      </c>
      <c r="C3740" s="510" t="s">
        <v>126</v>
      </c>
      <c r="D3740" s="856"/>
      <c r="E3740" s="510" t="s">
        <v>6287</v>
      </c>
      <c r="F3740" s="510" t="s">
        <v>126</v>
      </c>
      <c r="G3740" s="532" t="s">
        <v>6697</v>
      </c>
      <c r="H3740" s="510" t="s">
        <v>8016</v>
      </c>
      <c r="I3740" s="510" t="s">
        <v>682</v>
      </c>
      <c r="J3740" s="856"/>
      <c r="K3740" s="511" t="s">
        <v>264</v>
      </c>
      <c r="L3740" s="524" t="s">
        <v>646</v>
      </c>
      <c r="M3740" s="528" t="str">
        <f t="shared" si="60"/>
        <v/>
      </c>
    </row>
    <row r="3741" spans="1:13">
      <c r="A3741" s="1026" t="s">
        <v>647</v>
      </c>
      <c r="B3741" s="1026" t="s">
        <v>648</v>
      </c>
      <c r="C3741" s="1029"/>
      <c r="D3741" s="1028"/>
      <c r="E3741" s="1023" t="s">
        <v>7606</v>
      </c>
      <c r="F3741" s="1023"/>
      <c r="G3741" s="1023" t="s">
        <v>6697</v>
      </c>
      <c r="H3741" s="1023" t="s">
        <v>8016</v>
      </c>
      <c r="I3741" s="1029"/>
      <c r="J3741" s="1028"/>
      <c r="K3741" s="511" t="s">
        <v>264</v>
      </c>
      <c r="L3741" s="1028"/>
      <c r="M3741" s="528" t="str">
        <f t="shared" si="60"/>
        <v/>
      </c>
    </row>
    <row r="3742" spans="1:13">
      <c r="A3742" s="1026" t="s">
        <v>647</v>
      </c>
      <c r="B3742" s="1026" t="s">
        <v>648</v>
      </c>
      <c r="C3742" s="1029"/>
      <c r="D3742" s="1028"/>
      <c r="E3742" s="1023" t="s">
        <v>7607</v>
      </c>
      <c r="F3742" s="1029"/>
      <c r="G3742" s="1023" t="s">
        <v>6697</v>
      </c>
      <c r="H3742" s="1023" t="s">
        <v>8016</v>
      </c>
      <c r="I3742" s="1029"/>
      <c r="J3742" s="1028"/>
      <c r="K3742" s="511" t="s">
        <v>264</v>
      </c>
      <c r="L3742" s="1028"/>
      <c r="M3742" s="528" t="str">
        <f t="shared" si="60"/>
        <v/>
      </c>
    </row>
    <row r="3743" spans="1:13">
      <c r="A3743" s="1026" t="s">
        <v>647</v>
      </c>
      <c r="B3743" s="1026" t="s">
        <v>648</v>
      </c>
      <c r="C3743" s="1029"/>
      <c r="D3743" s="1028"/>
      <c r="E3743" s="1023" t="s">
        <v>7608</v>
      </c>
      <c r="F3743" s="1029"/>
      <c r="G3743" s="1023" t="s">
        <v>6697</v>
      </c>
      <c r="H3743" s="1023" t="s">
        <v>8016</v>
      </c>
      <c r="I3743" s="1029"/>
      <c r="J3743" s="1028"/>
      <c r="K3743" s="511" t="s">
        <v>264</v>
      </c>
      <c r="L3743" s="1028"/>
      <c r="M3743" s="528" t="str">
        <f t="shared" si="60"/>
        <v/>
      </c>
    </row>
    <row r="3744" spans="1:13">
      <c r="A3744" s="1026" t="s">
        <v>647</v>
      </c>
      <c r="B3744" s="1026" t="s">
        <v>648</v>
      </c>
      <c r="C3744" s="1029"/>
      <c r="D3744" s="1028"/>
      <c r="E3744" s="1023" t="s">
        <v>7609</v>
      </c>
      <c r="F3744" s="1029"/>
      <c r="G3744" s="1023" t="s">
        <v>6697</v>
      </c>
      <c r="H3744" s="1023" t="s">
        <v>8016</v>
      </c>
      <c r="I3744" s="1029"/>
      <c r="J3744" s="1028"/>
      <c r="K3744" s="511" t="s">
        <v>264</v>
      </c>
      <c r="L3744" s="1028"/>
      <c r="M3744" s="528" t="str">
        <f t="shared" si="60"/>
        <v/>
      </c>
    </row>
    <row r="3745" spans="1:13">
      <c r="A3745" s="1026" t="s">
        <v>647</v>
      </c>
      <c r="B3745" s="1026" t="s">
        <v>648</v>
      </c>
      <c r="C3745" s="1029"/>
      <c r="D3745" s="1028"/>
      <c r="E3745" s="1023" t="s">
        <v>7610</v>
      </c>
      <c r="F3745" s="1029"/>
      <c r="G3745" s="1023" t="s">
        <v>6697</v>
      </c>
      <c r="H3745" s="1023" t="s">
        <v>8016</v>
      </c>
      <c r="I3745" s="1029"/>
      <c r="J3745" s="1028"/>
      <c r="K3745" s="511" t="s">
        <v>264</v>
      </c>
      <c r="L3745" s="1028"/>
      <c r="M3745" s="528" t="str">
        <f t="shared" si="60"/>
        <v/>
      </c>
    </row>
    <row r="3746" spans="1:13">
      <c r="A3746" s="1026" t="s">
        <v>647</v>
      </c>
      <c r="B3746" s="1026" t="s">
        <v>648</v>
      </c>
      <c r="C3746" s="1029"/>
      <c r="D3746" s="1028"/>
      <c r="E3746" s="1023" t="s">
        <v>7611</v>
      </c>
      <c r="F3746" s="1029"/>
      <c r="G3746" s="1023" t="s">
        <v>6697</v>
      </c>
      <c r="H3746" s="1023" t="s">
        <v>8016</v>
      </c>
      <c r="I3746" s="1029"/>
      <c r="J3746" s="1028"/>
      <c r="K3746" s="511" t="s">
        <v>264</v>
      </c>
      <c r="L3746" s="1028"/>
      <c r="M3746" s="528" t="str">
        <f t="shared" si="60"/>
        <v/>
      </c>
    </row>
    <row r="3747" spans="1:13">
      <c r="A3747" s="1026" t="s">
        <v>647</v>
      </c>
      <c r="B3747" s="1026" t="s">
        <v>648</v>
      </c>
      <c r="C3747" s="1029"/>
      <c r="D3747" s="1028"/>
      <c r="E3747" s="1023" t="s">
        <v>7612</v>
      </c>
      <c r="F3747" s="1029"/>
      <c r="G3747" s="1023" t="s">
        <v>6697</v>
      </c>
      <c r="H3747" s="1023" t="s">
        <v>8016</v>
      </c>
      <c r="I3747" s="1029"/>
      <c r="J3747" s="1028"/>
      <c r="K3747" s="511" t="s">
        <v>264</v>
      </c>
      <c r="L3747" s="1028"/>
      <c r="M3747" s="528" t="str">
        <f t="shared" si="60"/>
        <v/>
      </c>
    </row>
    <row r="3748" spans="1:13">
      <c r="A3748" s="1026" t="s">
        <v>647</v>
      </c>
      <c r="B3748" s="1026" t="s">
        <v>648</v>
      </c>
      <c r="C3748" s="1029"/>
      <c r="D3748" s="1028"/>
      <c r="E3748" s="1023" t="s">
        <v>7613</v>
      </c>
      <c r="F3748" s="1029"/>
      <c r="G3748" s="1023" t="s">
        <v>6697</v>
      </c>
      <c r="H3748" s="1023" t="s">
        <v>8016</v>
      </c>
      <c r="I3748" s="1029"/>
      <c r="J3748" s="1028"/>
      <c r="K3748" s="511" t="s">
        <v>264</v>
      </c>
      <c r="L3748" s="1028"/>
      <c r="M3748" s="528" t="str">
        <f t="shared" si="60"/>
        <v/>
      </c>
    </row>
    <row r="3749" spans="1:13">
      <c r="A3749" s="1026" t="s">
        <v>647</v>
      </c>
      <c r="B3749" s="1026" t="s">
        <v>648</v>
      </c>
      <c r="C3749" s="1029"/>
      <c r="D3749" s="1028"/>
      <c r="E3749" s="1023" t="s">
        <v>7614</v>
      </c>
      <c r="F3749" s="1029"/>
      <c r="G3749" s="1023" t="s">
        <v>6697</v>
      </c>
      <c r="H3749" s="1023" t="s">
        <v>8016</v>
      </c>
      <c r="I3749" s="1029"/>
      <c r="J3749" s="1028"/>
      <c r="K3749" s="511" t="s">
        <v>264</v>
      </c>
      <c r="L3749" s="1028"/>
      <c r="M3749" s="528" t="str">
        <f t="shared" si="60"/>
        <v/>
      </c>
    </row>
    <row r="3750" spans="1:13">
      <c r="A3750" s="1026" t="s">
        <v>647</v>
      </c>
      <c r="B3750" s="1026" t="s">
        <v>648</v>
      </c>
      <c r="C3750" s="1029"/>
      <c r="D3750" s="1028"/>
      <c r="E3750" s="1023" t="s">
        <v>7615</v>
      </c>
      <c r="F3750" s="1029"/>
      <c r="G3750" s="1023" t="s">
        <v>6697</v>
      </c>
      <c r="H3750" s="1023" t="s">
        <v>8016</v>
      </c>
      <c r="I3750" s="1029"/>
      <c r="J3750" s="1028"/>
      <c r="K3750" s="511" t="s">
        <v>264</v>
      </c>
      <c r="L3750" s="1028"/>
      <c r="M3750" s="528" t="str">
        <f t="shared" si="60"/>
        <v/>
      </c>
    </row>
    <row r="3751" spans="1:13">
      <c r="A3751" s="1026" t="s">
        <v>647</v>
      </c>
      <c r="B3751" s="1026" t="s">
        <v>648</v>
      </c>
      <c r="C3751" s="1029"/>
      <c r="D3751" s="1028"/>
      <c r="E3751" s="1023" t="s">
        <v>7616</v>
      </c>
      <c r="F3751" s="1029"/>
      <c r="G3751" s="1023" t="s">
        <v>6697</v>
      </c>
      <c r="H3751" s="1023" t="s">
        <v>8016</v>
      </c>
      <c r="I3751" s="1029"/>
      <c r="J3751" s="1028"/>
      <c r="K3751" s="511" t="s">
        <v>264</v>
      </c>
      <c r="L3751" s="1028"/>
      <c r="M3751" s="528" t="str">
        <f t="shared" si="60"/>
        <v/>
      </c>
    </row>
    <row r="3752" spans="1:13">
      <c r="A3752" s="1026" t="s">
        <v>647</v>
      </c>
      <c r="B3752" s="1026" t="s">
        <v>648</v>
      </c>
      <c r="C3752" s="522"/>
      <c r="D3752" s="523"/>
      <c r="E3752" s="1023" t="s">
        <v>7617</v>
      </c>
      <c r="F3752" s="522"/>
      <c r="G3752" s="1023" t="s">
        <v>6697</v>
      </c>
      <c r="H3752" s="1023" t="s">
        <v>8016</v>
      </c>
      <c r="I3752" s="522"/>
      <c r="J3752" s="523"/>
      <c r="K3752" s="511" t="s">
        <v>264</v>
      </c>
      <c r="L3752" s="526"/>
      <c r="M3752" s="528" t="str">
        <f t="shared" si="60"/>
        <v/>
      </c>
    </row>
    <row r="3753" spans="1:13">
      <c r="A3753" s="1024" t="s">
        <v>637</v>
      </c>
      <c r="B3753" s="1025" t="s">
        <v>638</v>
      </c>
      <c r="C3753" s="510" t="s">
        <v>139</v>
      </c>
      <c r="D3753" s="856"/>
      <c r="E3753" s="510" t="s">
        <v>6279</v>
      </c>
      <c r="F3753" s="510" t="s">
        <v>139</v>
      </c>
      <c r="G3753" s="532" t="s">
        <v>6697</v>
      </c>
      <c r="H3753" s="510" t="s">
        <v>8017</v>
      </c>
      <c r="I3753" s="510" t="s">
        <v>682</v>
      </c>
      <c r="J3753" s="856"/>
      <c r="K3753" s="511" t="s">
        <v>264</v>
      </c>
      <c r="L3753" s="524" t="s">
        <v>646</v>
      </c>
      <c r="M3753" s="528" t="str">
        <f t="shared" si="60"/>
        <v/>
      </c>
    </row>
    <row r="3754" spans="1:13">
      <c r="A3754" s="1026" t="s">
        <v>647</v>
      </c>
      <c r="B3754" s="1026" t="s">
        <v>648</v>
      </c>
      <c r="C3754" s="1029"/>
      <c r="D3754" s="1028"/>
      <c r="E3754" s="1023" t="s">
        <v>7619</v>
      </c>
      <c r="F3754" s="1023"/>
      <c r="G3754" s="1023" t="s">
        <v>6697</v>
      </c>
      <c r="H3754" s="1023" t="s">
        <v>8017</v>
      </c>
      <c r="I3754" s="1029"/>
      <c r="J3754" s="1028"/>
      <c r="K3754" s="511" t="s">
        <v>264</v>
      </c>
      <c r="L3754" s="1028"/>
      <c r="M3754" s="528" t="str">
        <f t="shared" si="60"/>
        <v/>
      </c>
    </row>
    <row r="3755" spans="1:13">
      <c r="A3755" s="1026" t="s">
        <v>647</v>
      </c>
      <c r="B3755" s="1026" t="s">
        <v>648</v>
      </c>
      <c r="C3755" s="1029"/>
      <c r="D3755" s="1028"/>
      <c r="E3755" s="1023" t="s">
        <v>7620</v>
      </c>
      <c r="F3755" s="1029"/>
      <c r="G3755" s="1023" t="s">
        <v>6697</v>
      </c>
      <c r="H3755" s="1023" t="s">
        <v>8017</v>
      </c>
      <c r="I3755" s="1029"/>
      <c r="J3755" s="1028"/>
      <c r="K3755" s="511" t="s">
        <v>264</v>
      </c>
      <c r="L3755" s="1028"/>
      <c r="M3755" s="528" t="str">
        <f t="shared" si="60"/>
        <v/>
      </c>
    </row>
    <row r="3756" spans="1:13">
      <c r="A3756" s="1026" t="s">
        <v>647</v>
      </c>
      <c r="B3756" s="1026" t="s">
        <v>648</v>
      </c>
      <c r="C3756" s="1029"/>
      <c r="D3756" s="1028"/>
      <c r="E3756" s="1023" t="s">
        <v>7621</v>
      </c>
      <c r="F3756" s="1029"/>
      <c r="G3756" s="1023" t="s">
        <v>6697</v>
      </c>
      <c r="H3756" s="1023" t="s">
        <v>8017</v>
      </c>
      <c r="I3756" s="1029"/>
      <c r="J3756" s="1028"/>
      <c r="K3756" s="511" t="s">
        <v>264</v>
      </c>
      <c r="L3756" s="1028"/>
      <c r="M3756" s="528" t="str">
        <f t="shared" si="60"/>
        <v/>
      </c>
    </row>
    <row r="3757" spans="1:13">
      <c r="A3757" s="1026" t="s">
        <v>647</v>
      </c>
      <c r="B3757" s="1026" t="s">
        <v>648</v>
      </c>
      <c r="C3757" s="1029"/>
      <c r="D3757" s="1028"/>
      <c r="E3757" s="1023" t="s">
        <v>7622</v>
      </c>
      <c r="F3757" s="1029"/>
      <c r="G3757" s="1023" t="s">
        <v>6697</v>
      </c>
      <c r="H3757" s="1023" t="s">
        <v>8017</v>
      </c>
      <c r="I3757" s="1029"/>
      <c r="J3757" s="1028"/>
      <c r="K3757" s="511" t="s">
        <v>264</v>
      </c>
      <c r="L3757" s="1028"/>
      <c r="M3757" s="528" t="str">
        <f t="shared" si="60"/>
        <v/>
      </c>
    </row>
    <row r="3758" spans="1:13">
      <c r="A3758" s="1026" t="s">
        <v>647</v>
      </c>
      <c r="B3758" s="1026" t="s">
        <v>648</v>
      </c>
      <c r="C3758" s="1029"/>
      <c r="D3758" s="1028"/>
      <c r="E3758" s="1023" t="s">
        <v>7623</v>
      </c>
      <c r="F3758" s="1029"/>
      <c r="G3758" s="1023" t="s">
        <v>6697</v>
      </c>
      <c r="H3758" s="1023" t="s">
        <v>8017</v>
      </c>
      <c r="I3758" s="1029"/>
      <c r="J3758" s="1028"/>
      <c r="K3758" s="511" t="s">
        <v>264</v>
      </c>
      <c r="L3758" s="1028"/>
      <c r="M3758" s="528" t="str">
        <f t="shared" si="60"/>
        <v/>
      </c>
    </row>
    <row r="3759" spans="1:13">
      <c r="A3759" s="1026" t="s">
        <v>647</v>
      </c>
      <c r="B3759" s="1026" t="s">
        <v>648</v>
      </c>
      <c r="C3759" s="1029"/>
      <c r="D3759" s="1028"/>
      <c r="E3759" s="1023" t="s">
        <v>7624</v>
      </c>
      <c r="F3759" s="1029"/>
      <c r="G3759" s="1023" t="s">
        <v>6697</v>
      </c>
      <c r="H3759" s="1023" t="s">
        <v>8017</v>
      </c>
      <c r="I3759" s="1029"/>
      <c r="J3759" s="1028"/>
      <c r="K3759" s="511" t="s">
        <v>264</v>
      </c>
      <c r="L3759" s="1028"/>
      <c r="M3759" s="528" t="str">
        <f t="shared" si="60"/>
        <v/>
      </c>
    </row>
    <row r="3760" spans="1:13">
      <c r="A3760" s="1026" t="s">
        <v>647</v>
      </c>
      <c r="B3760" s="1026" t="s">
        <v>648</v>
      </c>
      <c r="C3760" s="1029"/>
      <c r="D3760" s="1028"/>
      <c r="E3760" s="1023" t="s">
        <v>7625</v>
      </c>
      <c r="F3760" s="1029"/>
      <c r="G3760" s="1023" t="s">
        <v>6697</v>
      </c>
      <c r="H3760" s="1023" t="s">
        <v>8017</v>
      </c>
      <c r="I3760" s="1029"/>
      <c r="J3760" s="1028"/>
      <c r="K3760" s="511" t="s">
        <v>264</v>
      </c>
      <c r="L3760" s="1028"/>
      <c r="M3760" s="528" t="str">
        <f t="shared" si="60"/>
        <v/>
      </c>
    </row>
    <row r="3761" spans="1:13">
      <c r="A3761" s="1026" t="s">
        <v>647</v>
      </c>
      <c r="B3761" s="1026" t="s">
        <v>648</v>
      </c>
      <c r="C3761" s="1029"/>
      <c r="D3761" s="1028"/>
      <c r="E3761" s="1023" t="s">
        <v>7626</v>
      </c>
      <c r="F3761" s="1029"/>
      <c r="G3761" s="1023" t="s">
        <v>6697</v>
      </c>
      <c r="H3761" s="1023" t="s">
        <v>8017</v>
      </c>
      <c r="I3761" s="1029"/>
      <c r="J3761" s="1028"/>
      <c r="K3761" s="511" t="s">
        <v>264</v>
      </c>
      <c r="L3761" s="1028"/>
      <c r="M3761" s="528" t="str">
        <f t="shared" si="60"/>
        <v/>
      </c>
    </row>
    <row r="3762" spans="1:13">
      <c r="A3762" s="1026" t="s">
        <v>647</v>
      </c>
      <c r="B3762" s="1026" t="s">
        <v>648</v>
      </c>
      <c r="C3762" s="1029"/>
      <c r="D3762" s="1028"/>
      <c r="E3762" s="1023" t="s">
        <v>7627</v>
      </c>
      <c r="F3762" s="1029"/>
      <c r="G3762" s="1023" t="s">
        <v>6697</v>
      </c>
      <c r="H3762" s="1023" t="s">
        <v>8017</v>
      </c>
      <c r="I3762" s="1029"/>
      <c r="J3762" s="1028"/>
      <c r="K3762" s="511" t="s">
        <v>264</v>
      </c>
      <c r="L3762" s="1028"/>
      <c r="M3762" s="528" t="str">
        <f t="shared" si="60"/>
        <v/>
      </c>
    </row>
    <row r="3763" spans="1:13">
      <c r="A3763" s="1026" t="s">
        <v>647</v>
      </c>
      <c r="B3763" s="1026" t="s">
        <v>648</v>
      </c>
      <c r="C3763" s="1029"/>
      <c r="D3763" s="1028"/>
      <c r="E3763" s="1023" t="s">
        <v>7628</v>
      </c>
      <c r="F3763" s="1029"/>
      <c r="G3763" s="1023" t="s">
        <v>6697</v>
      </c>
      <c r="H3763" s="1023" t="s">
        <v>8017</v>
      </c>
      <c r="I3763" s="1029"/>
      <c r="J3763" s="1028"/>
      <c r="K3763" s="511" t="s">
        <v>264</v>
      </c>
      <c r="L3763" s="1028"/>
      <c r="M3763" s="528" t="str">
        <f t="shared" si="60"/>
        <v/>
      </c>
    </row>
    <row r="3764" spans="1:13">
      <c r="A3764" s="1026" t="s">
        <v>647</v>
      </c>
      <c r="B3764" s="1026" t="s">
        <v>648</v>
      </c>
      <c r="C3764" s="1029"/>
      <c r="D3764" s="1028"/>
      <c r="E3764" s="1023" t="s">
        <v>7629</v>
      </c>
      <c r="F3764" s="1029"/>
      <c r="G3764" s="1023" t="s">
        <v>6697</v>
      </c>
      <c r="H3764" s="1023" t="s">
        <v>8017</v>
      </c>
      <c r="I3764" s="1029"/>
      <c r="J3764" s="1028"/>
      <c r="K3764" s="511" t="s">
        <v>264</v>
      </c>
      <c r="L3764" s="1028"/>
      <c r="M3764" s="528" t="str">
        <f t="shared" si="60"/>
        <v/>
      </c>
    </row>
    <row r="3765" spans="1:13">
      <c r="A3765" s="1026" t="s">
        <v>647</v>
      </c>
      <c r="B3765" s="1026" t="s">
        <v>648</v>
      </c>
      <c r="C3765" s="522"/>
      <c r="D3765" s="523"/>
      <c r="E3765" s="1023" t="s">
        <v>7630</v>
      </c>
      <c r="F3765" s="522"/>
      <c r="G3765" s="1023" t="s">
        <v>6697</v>
      </c>
      <c r="H3765" s="1023" t="s">
        <v>8017</v>
      </c>
      <c r="I3765" s="522"/>
      <c r="J3765" s="523"/>
      <c r="K3765" s="511" t="s">
        <v>264</v>
      </c>
      <c r="L3765" s="526"/>
      <c r="M3765" s="528" t="str">
        <f t="shared" si="60"/>
        <v/>
      </c>
    </row>
    <row r="3766" spans="1:13">
      <c r="A3766" s="1030" t="s">
        <v>637</v>
      </c>
      <c r="B3766" s="1031" t="s">
        <v>638</v>
      </c>
      <c r="C3766" s="527" t="s">
        <v>140</v>
      </c>
      <c r="D3766" s="857"/>
      <c r="E3766" s="510" t="s">
        <v>6283</v>
      </c>
      <c r="F3766" s="510" t="s">
        <v>140</v>
      </c>
      <c r="G3766" s="1023" t="s">
        <v>6697</v>
      </c>
      <c r="H3766" s="510" t="s">
        <v>8018</v>
      </c>
      <c r="I3766" s="527" t="s">
        <v>682</v>
      </c>
      <c r="J3766" s="857"/>
      <c r="K3766" s="511" t="s">
        <v>264</v>
      </c>
      <c r="L3766" s="528" t="s">
        <v>646</v>
      </c>
      <c r="M3766" s="528" t="str">
        <f t="shared" si="60"/>
        <v/>
      </c>
    </row>
    <row r="3767" spans="1:13">
      <c r="A3767" s="1026" t="s">
        <v>647</v>
      </c>
      <c r="B3767" s="1026" t="s">
        <v>648</v>
      </c>
      <c r="C3767" s="1029"/>
      <c r="D3767" s="1028"/>
      <c r="E3767" s="1023" t="s">
        <v>7632</v>
      </c>
      <c r="F3767" s="1023"/>
      <c r="G3767" s="1023" t="s">
        <v>6697</v>
      </c>
      <c r="H3767" s="1023" t="s">
        <v>8018</v>
      </c>
      <c r="I3767" s="1029"/>
      <c r="J3767" s="1028"/>
      <c r="K3767" s="511" t="s">
        <v>264</v>
      </c>
      <c r="L3767" s="1028"/>
      <c r="M3767" s="528" t="str">
        <f t="shared" si="60"/>
        <v/>
      </c>
    </row>
    <row r="3768" spans="1:13">
      <c r="A3768" s="1026" t="s">
        <v>647</v>
      </c>
      <c r="B3768" s="1026" t="s">
        <v>648</v>
      </c>
      <c r="C3768" s="1029"/>
      <c r="D3768" s="1028"/>
      <c r="E3768" s="1023" t="s">
        <v>7633</v>
      </c>
      <c r="F3768" s="1023"/>
      <c r="G3768" s="1023" t="s">
        <v>6697</v>
      </c>
      <c r="H3768" s="1023" t="s">
        <v>8018</v>
      </c>
      <c r="I3768" s="1029"/>
      <c r="J3768" s="1028"/>
      <c r="K3768" s="511" t="s">
        <v>264</v>
      </c>
      <c r="L3768" s="1028"/>
      <c r="M3768" s="528" t="str">
        <f t="shared" si="60"/>
        <v/>
      </c>
    </row>
    <row r="3769" spans="1:13">
      <c r="A3769" s="1026" t="s">
        <v>647</v>
      </c>
      <c r="B3769" s="1026" t="s">
        <v>648</v>
      </c>
      <c r="C3769" s="1029"/>
      <c r="D3769" s="1028"/>
      <c r="E3769" s="1023" t="s">
        <v>7634</v>
      </c>
      <c r="F3769" s="1023"/>
      <c r="G3769" s="1023" t="s">
        <v>6697</v>
      </c>
      <c r="H3769" s="1023" t="s">
        <v>8018</v>
      </c>
      <c r="I3769" s="1029"/>
      <c r="J3769" s="1028"/>
      <c r="K3769" s="511" t="s">
        <v>264</v>
      </c>
      <c r="L3769" s="1028"/>
      <c r="M3769" s="528" t="str">
        <f t="shared" si="60"/>
        <v/>
      </c>
    </row>
    <row r="3770" spans="1:13">
      <c r="A3770" s="1026" t="s">
        <v>647</v>
      </c>
      <c r="B3770" s="1026" t="s">
        <v>648</v>
      </c>
      <c r="C3770" s="1029"/>
      <c r="D3770" s="1028"/>
      <c r="E3770" s="1023" t="s">
        <v>7635</v>
      </c>
      <c r="F3770" s="1023"/>
      <c r="G3770" s="1023" t="s">
        <v>6697</v>
      </c>
      <c r="H3770" s="1023" t="s">
        <v>8018</v>
      </c>
      <c r="I3770" s="1029"/>
      <c r="J3770" s="1028"/>
      <c r="K3770" s="511" t="s">
        <v>264</v>
      </c>
      <c r="L3770" s="1028"/>
      <c r="M3770" s="528" t="str">
        <f t="shared" si="60"/>
        <v/>
      </c>
    </row>
    <row r="3771" spans="1:13">
      <c r="A3771" s="1026" t="s">
        <v>647</v>
      </c>
      <c r="B3771" s="1026" t="s">
        <v>648</v>
      </c>
      <c r="C3771" s="1029"/>
      <c r="D3771" s="1028"/>
      <c r="E3771" s="1023" t="s">
        <v>7636</v>
      </c>
      <c r="F3771" s="1029"/>
      <c r="G3771" s="1023" t="s">
        <v>6697</v>
      </c>
      <c r="H3771" s="1023" t="s">
        <v>8018</v>
      </c>
      <c r="I3771" s="1029"/>
      <c r="J3771" s="1028"/>
      <c r="K3771" s="511" t="s">
        <v>264</v>
      </c>
      <c r="L3771" s="1028"/>
      <c r="M3771" s="528" t="str">
        <f t="shared" si="60"/>
        <v/>
      </c>
    </row>
    <row r="3772" spans="1:13">
      <c r="A3772" s="1026" t="s">
        <v>647</v>
      </c>
      <c r="B3772" s="1026" t="s">
        <v>648</v>
      </c>
      <c r="C3772" s="1029"/>
      <c r="D3772" s="1028"/>
      <c r="E3772" s="1023" t="s">
        <v>7637</v>
      </c>
      <c r="F3772" s="1029"/>
      <c r="G3772" s="1023" t="s">
        <v>6697</v>
      </c>
      <c r="H3772" s="1023" t="s">
        <v>8018</v>
      </c>
      <c r="I3772" s="1029"/>
      <c r="J3772" s="1028"/>
      <c r="K3772" s="511" t="s">
        <v>264</v>
      </c>
      <c r="L3772" s="1028"/>
      <c r="M3772" s="528" t="str">
        <f t="shared" si="60"/>
        <v/>
      </c>
    </row>
    <row r="3773" spans="1:13">
      <c r="A3773" s="1026" t="s">
        <v>647</v>
      </c>
      <c r="B3773" s="1026" t="s">
        <v>648</v>
      </c>
      <c r="C3773" s="1029"/>
      <c r="D3773" s="1028"/>
      <c r="E3773" s="1023" t="s">
        <v>7638</v>
      </c>
      <c r="F3773" s="1029"/>
      <c r="G3773" s="1023" t="s">
        <v>6697</v>
      </c>
      <c r="H3773" s="1023" t="s">
        <v>8018</v>
      </c>
      <c r="I3773" s="1029"/>
      <c r="J3773" s="1028"/>
      <c r="K3773" s="511" t="s">
        <v>264</v>
      </c>
      <c r="L3773" s="1028"/>
      <c r="M3773" s="528" t="str">
        <f t="shared" si="60"/>
        <v/>
      </c>
    </row>
    <row r="3774" spans="1:13">
      <c r="A3774" s="1026" t="s">
        <v>647</v>
      </c>
      <c r="B3774" s="1026" t="s">
        <v>648</v>
      </c>
      <c r="C3774" s="1029"/>
      <c r="D3774" s="1028"/>
      <c r="E3774" s="1023" t="s">
        <v>7639</v>
      </c>
      <c r="F3774" s="1029"/>
      <c r="G3774" s="1023" t="s">
        <v>6697</v>
      </c>
      <c r="H3774" s="1023" t="s">
        <v>8018</v>
      </c>
      <c r="I3774" s="1029"/>
      <c r="J3774" s="1028"/>
      <c r="K3774" s="511" t="s">
        <v>264</v>
      </c>
      <c r="L3774" s="1028"/>
      <c r="M3774" s="528" t="str">
        <f t="shared" si="60"/>
        <v/>
      </c>
    </row>
    <row r="3775" spans="1:13">
      <c r="A3775" s="1026" t="s">
        <v>647</v>
      </c>
      <c r="B3775" s="1026" t="s">
        <v>648</v>
      </c>
      <c r="C3775" s="1029"/>
      <c r="D3775" s="1028"/>
      <c r="E3775" s="1023" t="s">
        <v>7640</v>
      </c>
      <c r="F3775" s="1029"/>
      <c r="G3775" s="1023" t="s">
        <v>6697</v>
      </c>
      <c r="H3775" s="1023" t="s">
        <v>8018</v>
      </c>
      <c r="I3775" s="1029"/>
      <c r="J3775" s="1028"/>
      <c r="K3775" s="511" t="s">
        <v>264</v>
      </c>
      <c r="L3775" s="1028"/>
      <c r="M3775" s="528" t="str">
        <f t="shared" si="60"/>
        <v/>
      </c>
    </row>
    <row r="3776" spans="1:13">
      <c r="A3776" s="1026" t="s">
        <v>647</v>
      </c>
      <c r="B3776" s="1026" t="s">
        <v>648</v>
      </c>
      <c r="C3776" s="1029"/>
      <c r="D3776" s="1028"/>
      <c r="E3776" s="1023" t="s">
        <v>7641</v>
      </c>
      <c r="F3776" s="1029"/>
      <c r="G3776" s="1023" t="s">
        <v>6697</v>
      </c>
      <c r="H3776" s="1023" t="s">
        <v>8018</v>
      </c>
      <c r="I3776" s="1029"/>
      <c r="J3776" s="1028"/>
      <c r="K3776" s="511" t="s">
        <v>264</v>
      </c>
      <c r="L3776" s="1028"/>
      <c r="M3776" s="528" t="str">
        <f t="shared" si="60"/>
        <v/>
      </c>
    </row>
    <row r="3777" spans="1:13">
      <c r="A3777" s="1026" t="s">
        <v>647</v>
      </c>
      <c r="B3777" s="1026" t="s">
        <v>648</v>
      </c>
      <c r="C3777" s="1029"/>
      <c r="D3777" s="1028"/>
      <c r="E3777" s="1023" t="s">
        <v>7642</v>
      </c>
      <c r="F3777" s="1029"/>
      <c r="G3777" s="1023" t="s">
        <v>6697</v>
      </c>
      <c r="H3777" s="1023" t="s">
        <v>8018</v>
      </c>
      <c r="I3777" s="1029"/>
      <c r="J3777" s="1028"/>
      <c r="K3777" s="511" t="s">
        <v>264</v>
      </c>
      <c r="L3777" s="1028"/>
      <c r="M3777" s="528" t="str">
        <f t="shared" si="60"/>
        <v/>
      </c>
    </row>
    <row r="3778" spans="1:13">
      <c r="A3778" s="1026" t="s">
        <v>647</v>
      </c>
      <c r="B3778" s="1026" t="s">
        <v>648</v>
      </c>
      <c r="C3778" s="522"/>
      <c r="D3778" s="523"/>
      <c r="E3778" s="1023" t="s">
        <v>7643</v>
      </c>
      <c r="F3778" s="522"/>
      <c r="G3778" s="1023" t="s">
        <v>6697</v>
      </c>
      <c r="H3778" s="1023" t="s">
        <v>8018</v>
      </c>
      <c r="I3778" s="522"/>
      <c r="J3778" s="523"/>
      <c r="K3778" s="511" t="s">
        <v>264</v>
      </c>
      <c r="L3778" s="526"/>
      <c r="M3778" s="528" t="str">
        <f t="shared" si="60"/>
        <v/>
      </c>
    </row>
    <row r="3779" spans="1:13">
      <c r="A3779" s="1030" t="s">
        <v>637</v>
      </c>
      <c r="B3779" s="1031" t="s">
        <v>638</v>
      </c>
      <c r="C3779" s="527" t="s">
        <v>141</v>
      </c>
      <c r="D3779" s="857"/>
      <c r="E3779" s="510" t="s">
        <v>6267</v>
      </c>
      <c r="F3779" s="510" t="s">
        <v>141</v>
      </c>
      <c r="G3779" s="1023" t="s">
        <v>6697</v>
      </c>
      <c r="H3779" s="510" t="s">
        <v>8019</v>
      </c>
      <c r="I3779" s="527" t="s">
        <v>682</v>
      </c>
      <c r="J3779" s="857"/>
      <c r="K3779" s="511" t="s">
        <v>264</v>
      </c>
      <c r="L3779" s="528" t="s">
        <v>646</v>
      </c>
      <c r="M3779" s="528" t="str">
        <f t="shared" si="60"/>
        <v/>
      </c>
    </row>
    <row r="3780" spans="1:13">
      <c r="A3780" s="1026" t="s">
        <v>647</v>
      </c>
      <c r="B3780" s="1026" t="s">
        <v>648</v>
      </c>
      <c r="C3780" s="1029"/>
      <c r="D3780" s="1028"/>
      <c r="E3780" s="1023" t="s">
        <v>7645</v>
      </c>
      <c r="F3780" s="1029"/>
      <c r="G3780" s="1023" t="s">
        <v>6697</v>
      </c>
      <c r="H3780" s="1023" t="s">
        <v>8019</v>
      </c>
      <c r="I3780" s="1029"/>
      <c r="J3780" s="1028"/>
      <c r="K3780" s="511" t="s">
        <v>264</v>
      </c>
      <c r="L3780" s="1028"/>
      <c r="M3780" s="528" t="str">
        <f t="shared" si="60"/>
        <v/>
      </c>
    </row>
    <row r="3781" spans="1:13">
      <c r="A3781" s="1026" t="s">
        <v>647</v>
      </c>
      <c r="B3781" s="1026" t="s">
        <v>648</v>
      </c>
      <c r="C3781" s="1029"/>
      <c r="D3781" s="1028"/>
      <c r="E3781" s="1023" t="s">
        <v>7646</v>
      </c>
      <c r="F3781" s="1029"/>
      <c r="G3781" s="1023" t="s">
        <v>6697</v>
      </c>
      <c r="H3781" s="1023" t="s">
        <v>8019</v>
      </c>
      <c r="I3781" s="1029"/>
      <c r="J3781" s="1028"/>
      <c r="K3781" s="511" t="s">
        <v>264</v>
      </c>
      <c r="L3781" s="1028"/>
      <c r="M3781" s="528" t="str">
        <f t="shared" si="60"/>
        <v/>
      </c>
    </row>
    <row r="3782" spans="1:13">
      <c r="A3782" s="1026" t="s">
        <v>647</v>
      </c>
      <c r="B3782" s="1026" t="s">
        <v>648</v>
      </c>
      <c r="C3782" s="1029"/>
      <c r="D3782" s="1028"/>
      <c r="E3782" s="1023" t="s">
        <v>7647</v>
      </c>
      <c r="F3782" s="1029"/>
      <c r="G3782" s="1023" t="s">
        <v>6697</v>
      </c>
      <c r="H3782" s="1023" t="s">
        <v>8019</v>
      </c>
      <c r="I3782" s="1029"/>
      <c r="J3782" s="1028"/>
      <c r="K3782" s="511" t="s">
        <v>264</v>
      </c>
      <c r="L3782" s="1028"/>
      <c r="M3782" s="528" t="str">
        <f t="shared" si="60"/>
        <v/>
      </c>
    </row>
    <row r="3783" spans="1:13">
      <c r="A3783" s="1026" t="s">
        <v>647</v>
      </c>
      <c r="B3783" s="1026" t="s">
        <v>648</v>
      </c>
      <c r="C3783" s="1029"/>
      <c r="D3783" s="1028"/>
      <c r="E3783" s="1023" t="s">
        <v>7648</v>
      </c>
      <c r="F3783" s="1029"/>
      <c r="G3783" s="1023" t="s">
        <v>6697</v>
      </c>
      <c r="H3783" s="1023" t="s">
        <v>8019</v>
      </c>
      <c r="I3783" s="1029"/>
      <c r="J3783" s="1028"/>
      <c r="K3783" s="511" t="s">
        <v>264</v>
      </c>
      <c r="L3783" s="1028"/>
      <c r="M3783" s="528" t="str">
        <f t="shared" si="60"/>
        <v/>
      </c>
    </row>
    <row r="3784" spans="1:13">
      <c r="A3784" s="1026" t="s">
        <v>647</v>
      </c>
      <c r="B3784" s="1026" t="s">
        <v>648</v>
      </c>
      <c r="C3784" s="1029"/>
      <c r="D3784" s="1028"/>
      <c r="E3784" s="1023" t="s">
        <v>7649</v>
      </c>
      <c r="F3784" s="1029"/>
      <c r="G3784" s="1023" t="s">
        <v>6697</v>
      </c>
      <c r="H3784" s="1023" t="s">
        <v>8019</v>
      </c>
      <c r="I3784" s="1029"/>
      <c r="J3784" s="1028"/>
      <c r="K3784" s="511" t="s">
        <v>264</v>
      </c>
      <c r="L3784" s="1028"/>
      <c r="M3784" s="528" t="str">
        <f t="shared" si="60"/>
        <v/>
      </c>
    </row>
    <row r="3785" spans="1:13">
      <c r="A3785" s="1026" t="s">
        <v>647</v>
      </c>
      <c r="B3785" s="1026" t="s">
        <v>648</v>
      </c>
      <c r="C3785" s="1029"/>
      <c r="D3785" s="1028"/>
      <c r="E3785" s="1023" t="s">
        <v>7650</v>
      </c>
      <c r="F3785" s="1029"/>
      <c r="G3785" s="1023" t="s">
        <v>6697</v>
      </c>
      <c r="H3785" s="1023" t="s">
        <v>8019</v>
      </c>
      <c r="I3785" s="1029"/>
      <c r="J3785" s="1028"/>
      <c r="K3785" s="511" t="s">
        <v>264</v>
      </c>
      <c r="L3785" s="1028"/>
      <c r="M3785" s="528" t="str">
        <f t="shared" si="60"/>
        <v/>
      </c>
    </row>
    <row r="3786" spans="1:13">
      <c r="A3786" s="1026" t="s">
        <v>647</v>
      </c>
      <c r="B3786" s="1026" t="s">
        <v>648</v>
      </c>
      <c r="C3786" s="1029"/>
      <c r="D3786" s="1028"/>
      <c r="E3786" s="1023" t="s">
        <v>7651</v>
      </c>
      <c r="F3786" s="1029"/>
      <c r="G3786" s="1023" t="s">
        <v>6697</v>
      </c>
      <c r="H3786" s="1023" t="s">
        <v>8019</v>
      </c>
      <c r="I3786" s="1029"/>
      <c r="J3786" s="1028"/>
      <c r="K3786" s="511" t="s">
        <v>264</v>
      </c>
      <c r="L3786" s="1028"/>
      <c r="M3786" s="528" t="str">
        <f t="shared" si="60"/>
        <v/>
      </c>
    </row>
    <row r="3787" spans="1:13">
      <c r="A3787" s="1026" t="s">
        <v>647</v>
      </c>
      <c r="B3787" s="1026" t="s">
        <v>648</v>
      </c>
      <c r="C3787" s="1029"/>
      <c r="D3787" s="1028"/>
      <c r="E3787" s="1023" t="s">
        <v>7652</v>
      </c>
      <c r="F3787" s="1029"/>
      <c r="G3787" s="1023" t="s">
        <v>6697</v>
      </c>
      <c r="H3787" s="1023" t="s">
        <v>8019</v>
      </c>
      <c r="I3787" s="1029"/>
      <c r="J3787" s="1028"/>
      <c r="K3787" s="511" t="s">
        <v>264</v>
      </c>
      <c r="L3787" s="1028"/>
      <c r="M3787" s="528" t="str">
        <f t="shared" si="60"/>
        <v/>
      </c>
    </row>
    <row r="3788" spans="1:13">
      <c r="A3788" s="1026" t="s">
        <v>647</v>
      </c>
      <c r="B3788" s="1026" t="s">
        <v>648</v>
      </c>
      <c r="C3788" s="1029"/>
      <c r="D3788" s="1028"/>
      <c r="E3788" s="1023" t="s">
        <v>7653</v>
      </c>
      <c r="F3788" s="1029"/>
      <c r="G3788" s="1023" t="s">
        <v>6697</v>
      </c>
      <c r="H3788" s="1023" t="s">
        <v>8019</v>
      </c>
      <c r="I3788" s="1029"/>
      <c r="J3788" s="1028"/>
      <c r="K3788" s="511" t="s">
        <v>264</v>
      </c>
      <c r="L3788" s="1028"/>
      <c r="M3788" s="528" t="str">
        <f t="shared" si="60"/>
        <v/>
      </c>
    </row>
    <row r="3789" spans="1:13">
      <c r="A3789" s="1026" t="s">
        <v>647</v>
      </c>
      <c r="B3789" s="1026" t="s">
        <v>648</v>
      </c>
      <c r="C3789" s="1029"/>
      <c r="D3789" s="1028"/>
      <c r="E3789" s="1023" t="s">
        <v>7654</v>
      </c>
      <c r="F3789" s="1029"/>
      <c r="G3789" s="1023" t="s">
        <v>6697</v>
      </c>
      <c r="H3789" s="1023" t="s">
        <v>8019</v>
      </c>
      <c r="I3789" s="1029"/>
      <c r="J3789" s="1028"/>
      <c r="K3789" s="511" t="s">
        <v>264</v>
      </c>
      <c r="L3789" s="1028"/>
      <c r="M3789" s="528" t="str">
        <f t="shared" si="60"/>
        <v/>
      </c>
    </row>
    <row r="3790" spans="1:13">
      <c r="A3790" s="1026" t="s">
        <v>647</v>
      </c>
      <c r="B3790" s="1026" t="s">
        <v>648</v>
      </c>
      <c r="C3790" s="1029"/>
      <c r="D3790" s="1028"/>
      <c r="E3790" s="1023" t="s">
        <v>7655</v>
      </c>
      <c r="F3790" s="1029"/>
      <c r="G3790" s="1023" t="s">
        <v>6697</v>
      </c>
      <c r="H3790" s="1023" t="s">
        <v>8019</v>
      </c>
      <c r="I3790" s="1029"/>
      <c r="J3790" s="1028"/>
      <c r="K3790" s="511" t="s">
        <v>264</v>
      </c>
      <c r="L3790" s="1028"/>
      <c r="M3790" s="528" t="str">
        <f t="shared" si="60"/>
        <v/>
      </c>
    </row>
    <row r="3791" spans="1:13">
      <c r="A3791" s="1026" t="s">
        <v>647</v>
      </c>
      <c r="B3791" s="1026" t="s">
        <v>648</v>
      </c>
      <c r="C3791" s="522"/>
      <c r="D3791" s="523"/>
      <c r="E3791" s="1023" t="s">
        <v>7656</v>
      </c>
      <c r="F3791" s="522"/>
      <c r="G3791" s="1023" t="s">
        <v>6697</v>
      </c>
      <c r="H3791" s="1023" t="s">
        <v>8019</v>
      </c>
      <c r="I3791" s="522"/>
      <c r="J3791" s="523"/>
      <c r="K3791" s="511" t="s">
        <v>264</v>
      </c>
      <c r="L3791" s="526"/>
      <c r="M3791" s="528" t="str">
        <f t="shared" si="60"/>
        <v/>
      </c>
    </row>
    <row r="3792" spans="1:13">
      <c r="A3792" s="1030" t="s">
        <v>637</v>
      </c>
      <c r="B3792" s="1031" t="s">
        <v>638</v>
      </c>
      <c r="C3792" s="527" t="s">
        <v>497</v>
      </c>
      <c r="D3792" s="857"/>
      <c r="E3792" s="510" t="s">
        <v>6257</v>
      </c>
      <c r="F3792" s="510" t="s">
        <v>497</v>
      </c>
      <c r="G3792" s="1023" t="s">
        <v>6697</v>
      </c>
      <c r="H3792" s="510" t="s">
        <v>8020</v>
      </c>
      <c r="I3792" s="527" t="s">
        <v>682</v>
      </c>
      <c r="J3792" s="857"/>
      <c r="K3792" s="511" t="s">
        <v>264</v>
      </c>
      <c r="L3792" s="528" t="s">
        <v>646</v>
      </c>
      <c r="M3792" s="528" t="str">
        <f t="shared" si="60"/>
        <v/>
      </c>
    </row>
    <row r="3793" spans="1:13">
      <c r="A3793" s="1026" t="s">
        <v>647</v>
      </c>
      <c r="B3793" s="1026" t="s">
        <v>648</v>
      </c>
      <c r="C3793" s="1029"/>
      <c r="D3793" s="1028"/>
      <c r="E3793" s="1023" t="s">
        <v>7658</v>
      </c>
      <c r="F3793" s="1029"/>
      <c r="G3793" s="1023" t="s">
        <v>6697</v>
      </c>
      <c r="H3793" s="1023" t="s">
        <v>8020</v>
      </c>
      <c r="I3793" s="1029"/>
      <c r="J3793" s="1028"/>
      <c r="K3793" s="511" t="s">
        <v>264</v>
      </c>
      <c r="L3793" s="1028"/>
      <c r="M3793" s="528" t="str">
        <f t="shared" si="60"/>
        <v/>
      </c>
    </row>
    <row r="3794" spans="1:13">
      <c r="A3794" s="1026" t="s">
        <v>647</v>
      </c>
      <c r="B3794" s="1026" t="s">
        <v>648</v>
      </c>
      <c r="C3794" s="1029"/>
      <c r="D3794" s="1028"/>
      <c r="E3794" s="1023" t="s">
        <v>7659</v>
      </c>
      <c r="F3794" s="1029"/>
      <c r="G3794" s="1023" t="s">
        <v>6697</v>
      </c>
      <c r="H3794" s="1023" t="s">
        <v>8020</v>
      </c>
      <c r="I3794" s="1029"/>
      <c r="J3794" s="1028"/>
      <c r="K3794" s="511" t="s">
        <v>264</v>
      </c>
      <c r="L3794" s="1028"/>
      <c r="M3794" s="528" t="str">
        <f t="shared" si="60"/>
        <v/>
      </c>
    </row>
    <row r="3795" spans="1:13">
      <c r="A3795" s="1026" t="s">
        <v>647</v>
      </c>
      <c r="B3795" s="1026" t="s">
        <v>648</v>
      </c>
      <c r="C3795" s="1029"/>
      <c r="D3795" s="1028"/>
      <c r="E3795" s="1023" t="s">
        <v>7660</v>
      </c>
      <c r="F3795" s="1029"/>
      <c r="G3795" s="1023" t="s">
        <v>6697</v>
      </c>
      <c r="H3795" s="1023" t="s">
        <v>8020</v>
      </c>
      <c r="I3795" s="1029"/>
      <c r="J3795" s="1028"/>
      <c r="K3795" s="511" t="s">
        <v>264</v>
      </c>
      <c r="L3795" s="1028"/>
      <c r="M3795" s="528" t="str">
        <f t="shared" si="60"/>
        <v/>
      </c>
    </row>
    <row r="3796" spans="1:13">
      <c r="A3796" s="1026" t="s">
        <v>647</v>
      </c>
      <c r="B3796" s="1026" t="s">
        <v>648</v>
      </c>
      <c r="C3796" s="1029"/>
      <c r="D3796" s="1028"/>
      <c r="E3796" s="1023" t="s">
        <v>7661</v>
      </c>
      <c r="F3796" s="1029"/>
      <c r="G3796" s="1023" t="s">
        <v>6697</v>
      </c>
      <c r="H3796" s="1023" t="s">
        <v>8020</v>
      </c>
      <c r="I3796" s="1029"/>
      <c r="J3796" s="1028"/>
      <c r="K3796" s="511" t="s">
        <v>264</v>
      </c>
      <c r="L3796" s="1028"/>
      <c r="M3796" s="528" t="str">
        <f t="shared" si="60"/>
        <v/>
      </c>
    </row>
    <row r="3797" spans="1:13">
      <c r="A3797" s="1026" t="s">
        <v>647</v>
      </c>
      <c r="B3797" s="1026" t="s">
        <v>648</v>
      </c>
      <c r="C3797" s="1029"/>
      <c r="D3797" s="1028"/>
      <c r="E3797" s="1023" t="s">
        <v>7662</v>
      </c>
      <c r="F3797" s="1029"/>
      <c r="G3797" s="1023" t="s">
        <v>6697</v>
      </c>
      <c r="H3797" s="1023" t="s">
        <v>8020</v>
      </c>
      <c r="I3797" s="1029"/>
      <c r="J3797" s="1028"/>
      <c r="K3797" s="511" t="s">
        <v>264</v>
      </c>
      <c r="L3797" s="1028"/>
      <c r="M3797" s="528" t="str">
        <f t="shared" si="60"/>
        <v/>
      </c>
    </row>
    <row r="3798" spans="1:13">
      <c r="A3798" s="1026" t="s">
        <v>647</v>
      </c>
      <c r="B3798" s="1026" t="s">
        <v>648</v>
      </c>
      <c r="C3798" s="1029"/>
      <c r="D3798" s="1028"/>
      <c r="E3798" s="1023" t="s">
        <v>7663</v>
      </c>
      <c r="F3798" s="1029"/>
      <c r="G3798" s="1023" t="s">
        <v>6697</v>
      </c>
      <c r="H3798" s="1023" t="s">
        <v>8020</v>
      </c>
      <c r="I3798" s="1029"/>
      <c r="J3798" s="1028"/>
      <c r="K3798" s="511" t="s">
        <v>264</v>
      </c>
      <c r="L3798" s="1028"/>
      <c r="M3798" s="528" t="str">
        <f t="shared" si="60"/>
        <v/>
      </c>
    </row>
    <row r="3799" spans="1:13">
      <c r="A3799" s="1026" t="s">
        <v>647</v>
      </c>
      <c r="B3799" s="1026" t="s">
        <v>648</v>
      </c>
      <c r="C3799" s="1029"/>
      <c r="D3799" s="1028"/>
      <c r="E3799" s="1023" t="s">
        <v>7664</v>
      </c>
      <c r="F3799" s="1029"/>
      <c r="G3799" s="1023" t="s">
        <v>6697</v>
      </c>
      <c r="H3799" s="1023" t="s">
        <v>8020</v>
      </c>
      <c r="I3799" s="1029"/>
      <c r="J3799" s="1028"/>
      <c r="K3799" s="511" t="s">
        <v>264</v>
      </c>
      <c r="L3799" s="1028"/>
      <c r="M3799" s="528" t="str">
        <f t="shared" si="60"/>
        <v/>
      </c>
    </row>
    <row r="3800" spans="1:13">
      <c r="A3800" s="1026" t="s">
        <v>647</v>
      </c>
      <c r="B3800" s="1026" t="s">
        <v>648</v>
      </c>
      <c r="C3800" s="1029"/>
      <c r="D3800" s="1028"/>
      <c r="E3800" s="1023" t="s">
        <v>7665</v>
      </c>
      <c r="F3800" s="1029"/>
      <c r="G3800" s="1023" t="s">
        <v>6697</v>
      </c>
      <c r="H3800" s="1023" t="s">
        <v>8020</v>
      </c>
      <c r="I3800" s="1029"/>
      <c r="J3800" s="1028"/>
      <c r="K3800" s="511" t="s">
        <v>264</v>
      </c>
      <c r="L3800" s="1028"/>
      <c r="M3800" s="528" t="str">
        <f t="shared" ref="M3800:M3863" si="61">IF(RIGHT(TEXT(E3800,""),4)="ACT1","Remove","")</f>
        <v/>
      </c>
    </row>
    <row r="3801" spans="1:13">
      <c r="A3801" s="1026" t="s">
        <v>647</v>
      </c>
      <c r="B3801" s="1026" t="s">
        <v>648</v>
      </c>
      <c r="C3801" s="1029"/>
      <c r="D3801" s="1028"/>
      <c r="E3801" s="1023" t="s">
        <v>7666</v>
      </c>
      <c r="F3801" s="1029"/>
      <c r="G3801" s="1023" t="s">
        <v>6697</v>
      </c>
      <c r="H3801" s="1023" t="s">
        <v>8020</v>
      </c>
      <c r="I3801" s="1029"/>
      <c r="J3801" s="1028"/>
      <c r="K3801" s="511" t="s">
        <v>264</v>
      </c>
      <c r="L3801" s="1028"/>
      <c r="M3801" s="528" t="str">
        <f t="shared" si="61"/>
        <v/>
      </c>
    </row>
    <row r="3802" spans="1:13">
      <c r="A3802" s="1026" t="s">
        <v>647</v>
      </c>
      <c r="B3802" s="1026" t="s">
        <v>648</v>
      </c>
      <c r="C3802" s="1029"/>
      <c r="D3802" s="1028"/>
      <c r="E3802" s="1023" t="s">
        <v>7667</v>
      </c>
      <c r="F3802" s="1029"/>
      <c r="G3802" s="1023" t="s">
        <v>6697</v>
      </c>
      <c r="H3802" s="1023" t="s">
        <v>8020</v>
      </c>
      <c r="I3802" s="1029"/>
      <c r="J3802" s="1028"/>
      <c r="K3802" s="511" t="s">
        <v>264</v>
      </c>
      <c r="L3802" s="1028"/>
      <c r="M3802" s="528" t="str">
        <f t="shared" si="61"/>
        <v/>
      </c>
    </row>
    <row r="3803" spans="1:13">
      <c r="A3803" s="1026" t="s">
        <v>647</v>
      </c>
      <c r="B3803" s="1026" t="s">
        <v>648</v>
      </c>
      <c r="C3803" s="1029"/>
      <c r="D3803" s="1028"/>
      <c r="E3803" s="1023" t="s">
        <v>7668</v>
      </c>
      <c r="F3803" s="1029"/>
      <c r="G3803" s="1023" t="s">
        <v>6697</v>
      </c>
      <c r="H3803" s="1023" t="s">
        <v>8020</v>
      </c>
      <c r="I3803" s="1029"/>
      <c r="J3803" s="1028"/>
      <c r="K3803" s="511" t="s">
        <v>264</v>
      </c>
      <c r="L3803" s="1028"/>
      <c r="M3803" s="528" t="str">
        <f t="shared" si="61"/>
        <v/>
      </c>
    </row>
    <row r="3804" spans="1:13">
      <c r="A3804" s="1026" t="s">
        <v>647</v>
      </c>
      <c r="B3804" s="1026" t="s">
        <v>648</v>
      </c>
      <c r="C3804" s="522"/>
      <c r="D3804" s="523"/>
      <c r="E3804" s="1023" t="s">
        <v>7669</v>
      </c>
      <c r="F3804" s="522"/>
      <c r="G3804" s="1023" t="s">
        <v>6697</v>
      </c>
      <c r="H3804" s="1023" t="s">
        <v>8020</v>
      </c>
      <c r="I3804" s="522"/>
      <c r="J3804" s="523"/>
      <c r="K3804" s="511" t="s">
        <v>264</v>
      </c>
      <c r="L3804" s="526"/>
      <c r="M3804" s="528" t="str">
        <f t="shared" si="61"/>
        <v/>
      </c>
    </row>
    <row r="3805" spans="1:13">
      <c r="A3805" s="1030" t="s">
        <v>637</v>
      </c>
      <c r="B3805" s="1031" t="s">
        <v>638</v>
      </c>
      <c r="C3805" s="527" t="s">
        <v>142</v>
      </c>
      <c r="D3805" s="857"/>
      <c r="E3805" s="510" t="s">
        <v>6245</v>
      </c>
      <c r="F3805" s="510" t="s">
        <v>142</v>
      </c>
      <c r="G3805" s="1023" t="s">
        <v>6697</v>
      </c>
      <c r="H3805" s="510" t="s">
        <v>8021</v>
      </c>
      <c r="I3805" s="527" t="s">
        <v>682</v>
      </c>
      <c r="J3805" s="857"/>
      <c r="K3805" s="511" t="s">
        <v>264</v>
      </c>
      <c r="L3805" s="528" t="s">
        <v>646</v>
      </c>
      <c r="M3805" s="528" t="str">
        <f t="shared" si="61"/>
        <v/>
      </c>
    </row>
    <row r="3806" spans="1:13">
      <c r="A3806" s="1026" t="s">
        <v>647</v>
      </c>
      <c r="B3806" s="1026" t="s">
        <v>648</v>
      </c>
      <c r="C3806" s="1029"/>
      <c r="D3806" s="1028"/>
      <c r="E3806" s="1023" t="s">
        <v>7671</v>
      </c>
      <c r="F3806" s="1023"/>
      <c r="G3806" s="1023" t="s">
        <v>6697</v>
      </c>
      <c r="H3806" s="1023" t="s">
        <v>8021</v>
      </c>
      <c r="I3806" s="1029"/>
      <c r="J3806" s="1028"/>
      <c r="K3806" s="511" t="s">
        <v>264</v>
      </c>
      <c r="L3806" s="1028"/>
      <c r="M3806" s="528" t="str">
        <f t="shared" si="61"/>
        <v/>
      </c>
    </row>
    <row r="3807" spans="1:13">
      <c r="A3807" s="1026" t="s">
        <v>647</v>
      </c>
      <c r="B3807" s="1026" t="s">
        <v>648</v>
      </c>
      <c r="C3807" s="1029"/>
      <c r="D3807" s="1028"/>
      <c r="E3807" s="1023" t="s">
        <v>7672</v>
      </c>
      <c r="F3807" s="1029"/>
      <c r="G3807" s="1023" t="s">
        <v>6697</v>
      </c>
      <c r="H3807" s="1023" t="s">
        <v>8021</v>
      </c>
      <c r="I3807" s="1029"/>
      <c r="J3807" s="1028"/>
      <c r="K3807" s="511" t="s">
        <v>264</v>
      </c>
      <c r="L3807" s="1028"/>
      <c r="M3807" s="528" t="str">
        <f t="shared" si="61"/>
        <v/>
      </c>
    </row>
    <row r="3808" spans="1:13">
      <c r="A3808" s="1026" t="s">
        <v>647</v>
      </c>
      <c r="B3808" s="1026" t="s">
        <v>648</v>
      </c>
      <c r="C3808" s="1029"/>
      <c r="D3808" s="1028"/>
      <c r="E3808" s="1023" t="s">
        <v>7673</v>
      </c>
      <c r="F3808" s="1029"/>
      <c r="G3808" s="1023" t="s">
        <v>6697</v>
      </c>
      <c r="H3808" s="1023" t="s">
        <v>8021</v>
      </c>
      <c r="I3808" s="1029"/>
      <c r="J3808" s="1028"/>
      <c r="K3808" s="511" t="s">
        <v>264</v>
      </c>
      <c r="L3808" s="1028"/>
      <c r="M3808" s="528" t="str">
        <f t="shared" si="61"/>
        <v/>
      </c>
    </row>
    <row r="3809" spans="1:13">
      <c r="A3809" s="1026" t="s">
        <v>647</v>
      </c>
      <c r="B3809" s="1026" t="s">
        <v>648</v>
      </c>
      <c r="C3809" s="1029"/>
      <c r="D3809" s="1028"/>
      <c r="E3809" s="1023" t="s">
        <v>7674</v>
      </c>
      <c r="F3809" s="1029"/>
      <c r="G3809" s="1023" t="s">
        <v>6697</v>
      </c>
      <c r="H3809" s="1023" t="s">
        <v>8021</v>
      </c>
      <c r="I3809" s="1029"/>
      <c r="J3809" s="1028"/>
      <c r="K3809" s="511" t="s">
        <v>264</v>
      </c>
      <c r="L3809" s="1028"/>
      <c r="M3809" s="528" t="str">
        <f t="shared" si="61"/>
        <v/>
      </c>
    </row>
    <row r="3810" spans="1:13">
      <c r="A3810" s="1026" t="s">
        <v>647</v>
      </c>
      <c r="B3810" s="1026" t="s">
        <v>648</v>
      </c>
      <c r="C3810" s="1029"/>
      <c r="D3810" s="1028"/>
      <c r="E3810" s="1023" t="s">
        <v>7675</v>
      </c>
      <c r="F3810" s="1029"/>
      <c r="G3810" s="1023" t="s">
        <v>6697</v>
      </c>
      <c r="H3810" s="1023" t="s">
        <v>8021</v>
      </c>
      <c r="I3810" s="1029"/>
      <c r="J3810" s="1028"/>
      <c r="K3810" s="511" t="s">
        <v>264</v>
      </c>
      <c r="L3810" s="1028"/>
      <c r="M3810" s="528" t="str">
        <f t="shared" si="61"/>
        <v/>
      </c>
    </row>
    <row r="3811" spans="1:13">
      <c r="A3811" s="1026" t="s">
        <v>647</v>
      </c>
      <c r="B3811" s="1026" t="s">
        <v>648</v>
      </c>
      <c r="C3811" s="1029"/>
      <c r="D3811" s="1028"/>
      <c r="E3811" s="1023" t="s">
        <v>7676</v>
      </c>
      <c r="F3811" s="1029"/>
      <c r="G3811" s="1023" t="s">
        <v>6697</v>
      </c>
      <c r="H3811" s="1023" t="s">
        <v>8021</v>
      </c>
      <c r="I3811" s="1029"/>
      <c r="J3811" s="1028"/>
      <c r="K3811" s="511" t="s">
        <v>264</v>
      </c>
      <c r="L3811" s="1028"/>
      <c r="M3811" s="528" t="str">
        <f t="shared" si="61"/>
        <v/>
      </c>
    </row>
    <row r="3812" spans="1:13">
      <c r="A3812" s="1026" t="s">
        <v>647</v>
      </c>
      <c r="B3812" s="1026" t="s">
        <v>648</v>
      </c>
      <c r="C3812" s="1029"/>
      <c r="D3812" s="1028"/>
      <c r="E3812" s="1023" t="s">
        <v>7677</v>
      </c>
      <c r="F3812" s="1029"/>
      <c r="G3812" s="1023" t="s">
        <v>6697</v>
      </c>
      <c r="H3812" s="1023" t="s">
        <v>8021</v>
      </c>
      <c r="I3812" s="1029"/>
      <c r="J3812" s="1028"/>
      <c r="K3812" s="511" t="s">
        <v>264</v>
      </c>
      <c r="L3812" s="1028"/>
      <c r="M3812" s="528" t="str">
        <f t="shared" si="61"/>
        <v/>
      </c>
    </row>
    <row r="3813" spans="1:13">
      <c r="A3813" s="1026" t="s">
        <v>647</v>
      </c>
      <c r="B3813" s="1026" t="s">
        <v>648</v>
      </c>
      <c r="C3813" s="1029"/>
      <c r="D3813" s="1028"/>
      <c r="E3813" s="1023" t="s">
        <v>7678</v>
      </c>
      <c r="F3813" s="1029"/>
      <c r="G3813" s="1023" t="s">
        <v>6697</v>
      </c>
      <c r="H3813" s="1023" t="s">
        <v>8021</v>
      </c>
      <c r="I3813" s="1029"/>
      <c r="J3813" s="1028"/>
      <c r="K3813" s="511" t="s">
        <v>264</v>
      </c>
      <c r="L3813" s="1028"/>
      <c r="M3813" s="528" t="str">
        <f t="shared" si="61"/>
        <v/>
      </c>
    </row>
    <row r="3814" spans="1:13">
      <c r="A3814" s="1026" t="s">
        <v>647</v>
      </c>
      <c r="B3814" s="1026" t="s">
        <v>648</v>
      </c>
      <c r="C3814" s="1029"/>
      <c r="D3814" s="1028"/>
      <c r="E3814" s="1023" t="s">
        <v>7679</v>
      </c>
      <c r="F3814" s="1029"/>
      <c r="G3814" s="1023" t="s">
        <v>6697</v>
      </c>
      <c r="H3814" s="1023" t="s">
        <v>8021</v>
      </c>
      <c r="I3814" s="1029"/>
      <c r="J3814" s="1028"/>
      <c r="K3814" s="511" t="s">
        <v>264</v>
      </c>
      <c r="L3814" s="1028"/>
      <c r="M3814" s="528" t="str">
        <f t="shared" si="61"/>
        <v/>
      </c>
    </row>
    <row r="3815" spans="1:13">
      <c r="A3815" s="1026" t="s">
        <v>647</v>
      </c>
      <c r="B3815" s="1026" t="s">
        <v>648</v>
      </c>
      <c r="C3815" s="1029"/>
      <c r="D3815" s="1028"/>
      <c r="E3815" s="1023" t="s">
        <v>7680</v>
      </c>
      <c r="F3815" s="1029"/>
      <c r="G3815" s="1023" t="s">
        <v>6697</v>
      </c>
      <c r="H3815" s="1023" t="s">
        <v>8021</v>
      </c>
      <c r="I3815" s="1029"/>
      <c r="J3815" s="1028"/>
      <c r="K3815" s="511" t="s">
        <v>264</v>
      </c>
      <c r="L3815" s="1028"/>
      <c r="M3815" s="528" t="str">
        <f t="shared" si="61"/>
        <v/>
      </c>
    </row>
    <row r="3816" spans="1:13">
      <c r="A3816" s="1026" t="s">
        <v>647</v>
      </c>
      <c r="B3816" s="1026" t="s">
        <v>648</v>
      </c>
      <c r="C3816" s="1029"/>
      <c r="D3816" s="1028"/>
      <c r="E3816" s="1023" t="s">
        <v>7681</v>
      </c>
      <c r="F3816" s="1029"/>
      <c r="G3816" s="1023" t="s">
        <v>6697</v>
      </c>
      <c r="H3816" s="1023" t="s">
        <v>8021</v>
      </c>
      <c r="I3816" s="1029"/>
      <c r="J3816" s="1028"/>
      <c r="K3816" s="511" t="s">
        <v>264</v>
      </c>
      <c r="L3816" s="1028"/>
      <c r="M3816" s="528" t="str">
        <f t="shared" si="61"/>
        <v/>
      </c>
    </row>
    <row r="3817" spans="1:13">
      <c r="A3817" s="1026" t="s">
        <v>647</v>
      </c>
      <c r="B3817" s="1026" t="s">
        <v>648</v>
      </c>
      <c r="C3817" s="522"/>
      <c r="D3817" s="523"/>
      <c r="E3817" s="1023" t="s">
        <v>7682</v>
      </c>
      <c r="F3817" s="522"/>
      <c r="G3817" s="1023" t="s">
        <v>6697</v>
      </c>
      <c r="H3817" s="1023" t="s">
        <v>8021</v>
      </c>
      <c r="I3817" s="522"/>
      <c r="J3817" s="523"/>
      <c r="K3817" s="511" t="s">
        <v>264</v>
      </c>
      <c r="L3817" s="526"/>
      <c r="M3817" s="528" t="str">
        <f t="shared" si="61"/>
        <v/>
      </c>
    </row>
    <row r="3818" spans="1:13">
      <c r="A3818" s="1030" t="s">
        <v>637</v>
      </c>
      <c r="B3818" s="1031" t="s">
        <v>638</v>
      </c>
      <c r="C3818" s="527" t="s">
        <v>621</v>
      </c>
      <c r="D3818" s="857"/>
      <c r="E3818" s="510" t="s">
        <v>6249</v>
      </c>
      <c r="F3818" s="510" t="s">
        <v>621</v>
      </c>
      <c r="G3818" s="1023" t="s">
        <v>6697</v>
      </c>
      <c r="H3818" s="510" t="s">
        <v>8022</v>
      </c>
      <c r="I3818" s="527" t="s">
        <v>682</v>
      </c>
      <c r="J3818" s="857"/>
      <c r="K3818" s="511" t="s">
        <v>264</v>
      </c>
      <c r="L3818" s="528" t="s">
        <v>646</v>
      </c>
      <c r="M3818" s="528" t="str">
        <f t="shared" si="61"/>
        <v/>
      </c>
    </row>
    <row r="3819" spans="1:13">
      <c r="A3819" s="1026" t="s">
        <v>647</v>
      </c>
      <c r="B3819" s="1026" t="s">
        <v>648</v>
      </c>
      <c r="C3819" s="1029"/>
      <c r="D3819" s="1028"/>
      <c r="E3819" s="1023" t="s">
        <v>7684</v>
      </c>
      <c r="F3819" s="1023"/>
      <c r="G3819" s="1023" t="s">
        <v>6697</v>
      </c>
      <c r="H3819" s="1023" t="s">
        <v>8022</v>
      </c>
      <c r="I3819" s="1029"/>
      <c r="J3819" s="1028"/>
      <c r="K3819" s="511" t="s">
        <v>264</v>
      </c>
      <c r="L3819" s="1028"/>
      <c r="M3819" s="528" t="str">
        <f t="shared" si="61"/>
        <v/>
      </c>
    </row>
    <row r="3820" spans="1:13">
      <c r="A3820" s="1026" t="s">
        <v>647</v>
      </c>
      <c r="B3820" s="1026" t="s">
        <v>648</v>
      </c>
      <c r="C3820" s="1029"/>
      <c r="D3820" s="1028"/>
      <c r="E3820" s="1023" t="s">
        <v>7685</v>
      </c>
      <c r="F3820" s="1029"/>
      <c r="G3820" s="1023" t="s">
        <v>6697</v>
      </c>
      <c r="H3820" s="1023" t="s">
        <v>8022</v>
      </c>
      <c r="I3820" s="1029"/>
      <c r="J3820" s="1028"/>
      <c r="K3820" s="511" t="s">
        <v>264</v>
      </c>
      <c r="L3820" s="1028"/>
      <c r="M3820" s="528" t="str">
        <f t="shared" si="61"/>
        <v/>
      </c>
    </row>
    <row r="3821" spans="1:13">
      <c r="A3821" s="1026" t="s">
        <v>647</v>
      </c>
      <c r="B3821" s="1026" t="s">
        <v>648</v>
      </c>
      <c r="C3821" s="1029"/>
      <c r="D3821" s="1028"/>
      <c r="E3821" s="1023" t="s">
        <v>7686</v>
      </c>
      <c r="F3821" s="1029"/>
      <c r="G3821" s="1023" t="s">
        <v>6697</v>
      </c>
      <c r="H3821" s="1023" t="s">
        <v>8022</v>
      </c>
      <c r="I3821" s="1029"/>
      <c r="J3821" s="1028"/>
      <c r="K3821" s="511" t="s">
        <v>264</v>
      </c>
      <c r="L3821" s="1028"/>
      <c r="M3821" s="528" t="str">
        <f t="shared" si="61"/>
        <v/>
      </c>
    </row>
    <row r="3822" spans="1:13">
      <c r="A3822" s="1026" t="s">
        <v>647</v>
      </c>
      <c r="B3822" s="1026" t="s">
        <v>648</v>
      </c>
      <c r="C3822" s="1029"/>
      <c r="D3822" s="1028"/>
      <c r="E3822" s="1023" t="s">
        <v>7687</v>
      </c>
      <c r="F3822" s="1029"/>
      <c r="G3822" s="1023" t="s">
        <v>6697</v>
      </c>
      <c r="H3822" s="1023" t="s">
        <v>8022</v>
      </c>
      <c r="I3822" s="1029"/>
      <c r="J3822" s="1028"/>
      <c r="K3822" s="511" t="s">
        <v>264</v>
      </c>
      <c r="L3822" s="1028"/>
      <c r="M3822" s="528" t="str">
        <f t="shared" si="61"/>
        <v/>
      </c>
    </row>
    <row r="3823" spans="1:13">
      <c r="A3823" s="1026" t="s">
        <v>647</v>
      </c>
      <c r="B3823" s="1026" t="s">
        <v>648</v>
      </c>
      <c r="C3823" s="1029"/>
      <c r="D3823" s="1028"/>
      <c r="E3823" s="1023" t="s">
        <v>7688</v>
      </c>
      <c r="F3823" s="1029"/>
      <c r="G3823" s="1023" t="s">
        <v>6697</v>
      </c>
      <c r="H3823" s="1023" t="s">
        <v>8022</v>
      </c>
      <c r="I3823" s="1029"/>
      <c r="J3823" s="1028"/>
      <c r="K3823" s="511" t="s">
        <v>264</v>
      </c>
      <c r="L3823" s="1028"/>
      <c r="M3823" s="528" t="str">
        <f t="shared" si="61"/>
        <v/>
      </c>
    </row>
    <row r="3824" spans="1:13">
      <c r="A3824" s="1026" t="s">
        <v>647</v>
      </c>
      <c r="B3824" s="1026" t="s">
        <v>648</v>
      </c>
      <c r="C3824" s="1029"/>
      <c r="D3824" s="1028"/>
      <c r="E3824" s="1023" t="s">
        <v>7689</v>
      </c>
      <c r="F3824" s="1029"/>
      <c r="G3824" s="1023" t="s">
        <v>6697</v>
      </c>
      <c r="H3824" s="1023" t="s">
        <v>8022</v>
      </c>
      <c r="I3824" s="1029"/>
      <c r="J3824" s="1028"/>
      <c r="K3824" s="511" t="s">
        <v>264</v>
      </c>
      <c r="L3824" s="1028"/>
      <c r="M3824" s="528" t="str">
        <f t="shared" si="61"/>
        <v/>
      </c>
    </row>
    <row r="3825" spans="1:13">
      <c r="A3825" s="1026" t="s">
        <v>647</v>
      </c>
      <c r="B3825" s="1026" t="s">
        <v>648</v>
      </c>
      <c r="C3825" s="1029"/>
      <c r="D3825" s="1028"/>
      <c r="E3825" s="1023" t="s">
        <v>7690</v>
      </c>
      <c r="F3825" s="1029"/>
      <c r="G3825" s="1023" t="s">
        <v>6697</v>
      </c>
      <c r="H3825" s="1023" t="s">
        <v>8022</v>
      </c>
      <c r="I3825" s="1029"/>
      <c r="J3825" s="1028"/>
      <c r="K3825" s="511" t="s">
        <v>264</v>
      </c>
      <c r="L3825" s="1028"/>
      <c r="M3825" s="528" t="str">
        <f t="shared" si="61"/>
        <v/>
      </c>
    </row>
    <row r="3826" spans="1:13">
      <c r="A3826" s="1026" t="s">
        <v>647</v>
      </c>
      <c r="B3826" s="1026" t="s">
        <v>648</v>
      </c>
      <c r="C3826" s="1029"/>
      <c r="D3826" s="1028"/>
      <c r="E3826" s="1023" t="s">
        <v>7691</v>
      </c>
      <c r="F3826" s="1029"/>
      <c r="G3826" s="1023" t="s">
        <v>6697</v>
      </c>
      <c r="H3826" s="1023" t="s">
        <v>8022</v>
      </c>
      <c r="I3826" s="1029"/>
      <c r="J3826" s="1028"/>
      <c r="K3826" s="511" t="s">
        <v>264</v>
      </c>
      <c r="L3826" s="1028"/>
      <c r="M3826" s="528" t="str">
        <f t="shared" si="61"/>
        <v/>
      </c>
    </row>
    <row r="3827" spans="1:13">
      <c r="A3827" s="1026" t="s">
        <v>647</v>
      </c>
      <c r="B3827" s="1026" t="s">
        <v>648</v>
      </c>
      <c r="C3827" s="1029"/>
      <c r="D3827" s="1028"/>
      <c r="E3827" s="1023" t="s">
        <v>7692</v>
      </c>
      <c r="F3827" s="1029"/>
      <c r="G3827" s="1023" t="s">
        <v>6697</v>
      </c>
      <c r="H3827" s="1023" t="s">
        <v>8022</v>
      </c>
      <c r="I3827" s="1029"/>
      <c r="J3827" s="1028"/>
      <c r="K3827" s="511" t="s">
        <v>264</v>
      </c>
      <c r="L3827" s="1028"/>
      <c r="M3827" s="528" t="str">
        <f t="shared" si="61"/>
        <v/>
      </c>
    </row>
    <row r="3828" spans="1:13">
      <c r="A3828" s="1026" t="s">
        <v>647</v>
      </c>
      <c r="B3828" s="1026" t="s">
        <v>648</v>
      </c>
      <c r="C3828" s="1029"/>
      <c r="D3828" s="1028"/>
      <c r="E3828" s="1023" t="s">
        <v>7693</v>
      </c>
      <c r="F3828" s="1029"/>
      <c r="G3828" s="1023" t="s">
        <v>6697</v>
      </c>
      <c r="H3828" s="1023" t="s">
        <v>8022</v>
      </c>
      <c r="I3828" s="1029"/>
      <c r="J3828" s="1028"/>
      <c r="K3828" s="511" t="s">
        <v>264</v>
      </c>
      <c r="L3828" s="1028"/>
      <c r="M3828" s="528" t="str">
        <f t="shared" si="61"/>
        <v/>
      </c>
    </row>
    <row r="3829" spans="1:13">
      <c r="A3829" s="1026" t="s">
        <v>647</v>
      </c>
      <c r="B3829" s="1026" t="s">
        <v>648</v>
      </c>
      <c r="C3829" s="1029"/>
      <c r="D3829" s="1028"/>
      <c r="E3829" s="1023" t="s">
        <v>7694</v>
      </c>
      <c r="F3829" s="1029"/>
      <c r="G3829" s="1023" t="s">
        <v>6697</v>
      </c>
      <c r="H3829" s="1023" t="s">
        <v>8022</v>
      </c>
      <c r="I3829" s="1029"/>
      <c r="J3829" s="1028"/>
      <c r="K3829" s="511" t="s">
        <v>264</v>
      </c>
      <c r="L3829" s="1028"/>
      <c r="M3829" s="528" t="str">
        <f t="shared" si="61"/>
        <v/>
      </c>
    </row>
    <row r="3830" spans="1:13">
      <c r="A3830" s="1026" t="s">
        <v>647</v>
      </c>
      <c r="B3830" s="1026" t="s">
        <v>648</v>
      </c>
      <c r="C3830" s="522"/>
      <c r="D3830" s="523"/>
      <c r="E3830" s="1023" t="s">
        <v>7695</v>
      </c>
      <c r="F3830" s="522"/>
      <c r="G3830" s="1023" t="s">
        <v>6697</v>
      </c>
      <c r="H3830" s="1023" t="s">
        <v>8022</v>
      </c>
      <c r="I3830" s="522"/>
      <c r="J3830" s="523"/>
      <c r="K3830" s="511" t="s">
        <v>264</v>
      </c>
      <c r="L3830" s="526"/>
      <c r="M3830" s="528" t="str">
        <f t="shared" si="61"/>
        <v/>
      </c>
    </row>
    <row r="3831" spans="1:13">
      <c r="A3831" s="1030" t="s">
        <v>637</v>
      </c>
      <c r="B3831" s="1031" t="s">
        <v>638</v>
      </c>
      <c r="C3831" s="527" t="s">
        <v>143</v>
      </c>
      <c r="D3831" s="857"/>
      <c r="E3831" s="510" t="s">
        <v>6275</v>
      </c>
      <c r="F3831" s="510" t="s">
        <v>143</v>
      </c>
      <c r="G3831" s="1023" t="s">
        <v>6697</v>
      </c>
      <c r="H3831" s="510" t="s">
        <v>8023</v>
      </c>
      <c r="I3831" s="527" t="s">
        <v>682</v>
      </c>
      <c r="J3831" s="857"/>
      <c r="K3831" s="511" t="s">
        <v>264</v>
      </c>
      <c r="L3831" s="528" t="s">
        <v>646</v>
      </c>
      <c r="M3831" s="528" t="str">
        <f t="shared" si="61"/>
        <v/>
      </c>
    </row>
    <row r="3832" spans="1:13">
      <c r="A3832" s="1026" t="s">
        <v>647</v>
      </c>
      <c r="B3832" s="1026" t="s">
        <v>648</v>
      </c>
      <c r="C3832" s="1029"/>
      <c r="D3832" s="1028"/>
      <c r="E3832" s="1023" t="s">
        <v>7697</v>
      </c>
      <c r="F3832" s="1023"/>
      <c r="G3832" s="1023" t="s">
        <v>6697</v>
      </c>
      <c r="H3832" s="1023" t="s">
        <v>8023</v>
      </c>
      <c r="I3832" s="1029"/>
      <c r="J3832" s="1028"/>
      <c r="K3832" s="511" t="s">
        <v>264</v>
      </c>
      <c r="L3832" s="1028"/>
      <c r="M3832" s="528" t="str">
        <f t="shared" si="61"/>
        <v/>
      </c>
    </row>
    <row r="3833" spans="1:13">
      <c r="A3833" s="1026" t="s">
        <v>647</v>
      </c>
      <c r="B3833" s="1026" t="s">
        <v>648</v>
      </c>
      <c r="C3833" s="1029"/>
      <c r="D3833" s="1028"/>
      <c r="E3833" s="1023" t="s">
        <v>7698</v>
      </c>
      <c r="F3833" s="1029"/>
      <c r="G3833" s="1023" t="s">
        <v>6697</v>
      </c>
      <c r="H3833" s="1023" t="s">
        <v>8023</v>
      </c>
      <c r="I3833" s="1029"/>
      <c r="J3833" s="1028"/>
      <c r="K3833" s="511" t="s">
        <v>264</v>
      </c>
      <c r="L3833" s="1028"/>
      <c r="M3833" s="528" t="str">
        <f t="shared" si="61"/>
        <v/>
      </c>
    </row>
    <row r="3834" spans="1:13">
      <c r="A3834" s="1026" t="s">
        <v>647</v>
      </c>
      <c r="B3834" s="1026" t="s">
        <v>648</v>
      </c>
      <c r="C3834" s="1029"/>
      <c r="D3834" s="1028"/>
      <c r="E3834" s="1023" t="s">
        <v>7699</v>
      </c>
      <c r="F3834" s="1029"/>
      <c r="G3834" s="1023" t="s">
        <v>6697</v>
      </c>
      <c r="H3834" s="1023" t="s">
        <v>8023</v>
      </c>
      <c r="I3834" s="1029"/>
      <c r="J3834" s="1028"/>
      <c r="K3834" s="511" t="s">
        <v>264</v>
      </c>
      <c r="L3834" s="1028"/>
      <c r="M3834" s="528" t="str">
        <f t="shared" si="61"/>
        <v/>
      </c>
    </row>
    <row r="3835" spans="1:13">
      <c r="A3835" s="1026" t="s">
        <v>647</v>
      </c>
      <c r="B3835" s="1026" t="s">
        <v>648</v>
      </c>
      <c r="C3835" s="1029"/>
      <c r="D3835" s="1028"/>
      <c r="E3835" s="1023" t="s">
        <v>7700</v>
      </c>
      <c r="F3835" s="1029"/>
      <c r="G3835" s="1023" t="s">
        <v>6697</v>
      </c>
      <c r="H3835" s="1023" t="s">
        <v>8023</v>
      </c>
      <c r="I3835" s="1029"/>
      <c r="J3835" s="1028"/>
      <c r="K3835" s="511" t="s">
        <v>264</v>
      </c>
      <c r="L3835" s="1028"/>
      <c r="M3835" s="528" t="str">
        <f t="shared" si="61"/>
        <v/>
      </c>
    </row>
    <row r="3836" spans="1:13">
      <c r="A3836" s="1026" t="s">
        <v>647</v>
      </c>
      <c r="B3836" s="1026" t="s">
        <v>648</v>
      </c>
      <c r="C3836" s="1029"/>
      <c r="D3836" s="1028"/>
      <c r="E3836" s="1023" t="s">
        <v>7701</v>
      </c>
      <c r="F3836" s="1029"/>
      <c r="G3836" s="1023" t="s">
        <v>6697</v>
      </c>
      <c r="H3836" s="1023" t="s">
        <v>8023</v>
      </c>
      <c r="I3836" s="1029"/>
      <c r="J3836" s="1028"/>
      <c r="K3836" s="511" t="s">
        <v>264</v>
      </c>
      <c r="L3836" s="1028"/>
      <c r="M3836" s="528" t="str">
        <f t="shared" si="61"/>
        <v/>
      </c>
    </row>
    <row r="3837" spans="1:13">
      <c r="A3837" s="1026" t="s">
        <v>647</v>
      </c>
      <c r="B3837" s="1026" t="s">
        <v>648</v>
      </c>
      <c r="C3837" s="1029"/>
      <c r="D3837" s="1028"/>
      <c r="E3837" s="1023" t="s">
        <v>7702</v>
      </c>
      <c r="F3837" s="1029"/>
      <c r="G3837" s="1023" t="s">
        <v>6697</v>
      </c>
      <c r="H3837" s="1023" t="s">
        <v>8023</v>
      </c>
      <c r="I3837" s="1029"/>
      <c r="J3837" s="1028"/>
      <c r="K3837" s="511" t="s">
        <v>264</v>
      </c>
      <c r="L3837" s="1028"/>
      <c r="M3837" s="528" t="str">
        <f t="shared" si="61"/>
        <v/>
      </c>
    </row>
    <row r="3838" spans="1:13">
      <c r="A3838" s="1026" t="s">
        <v>647</v>
      </c>
      <c r="B3838" s="1026" t="s">
        <v>648</v>
      </c>
      <c r="C3838" s="1029"/>
      <c r="D3838" s="1028"/>
      <c r="E3838" s="1023" t="s">
        <v>7703</v>
      </c>
      <c r="F3838" s="1029"/>
      <c r="G3838" s="1023" t="s">
        <v>6697</v>
      </c>
      <c r="H3838" s="1023" t="s">
        <v>8023</v>
      </c>
      <c r="I3838" s="1029"/>
      <c r="J3838" s="1028"/>
      <c r="K3838" s="511" t="s">
        <v>264</v>
      </c>
      <c r="L3838" s="1028"/>
      <c r="M3838" s="528" t="str">
        <f t="shared" si="61"/>
        <v/>
      </c>
    </row>
    <row r="3839" spans="1:13">
      <c r="A3839" s="1026" t="s">
        <v>647</v>
      </c>
      <c r="B3839" s="1026" t="s">
        <v>648</v>
      </c>
      <c r="C3839" s="1029"/>
      <c r="D3839" s="1028"/>
      <c r="E3839" s="1023" t="s">
        <v>7704</v>
      </c>
      <c r="F3839" s="1029"/>
      <c r="G3839" s="1023" t="s">
        <v>6697</v>
      </c>
      <c r="H3839" s="1023" t="s">
        <v>8023</v>
      </c>
      <c r="I3839" s="1029"/>
      <c r="J3839" s="1028"/>
      <c r="K3839" s="511" t="s">
        <v>264</v>
      </c>
      <c r="L3839" s="1028"/>
      <c r="M3839" s="528" t="str">
        <f t="shared" si="61"/>
        <v/>
      </c>
    </row>
    <row r="3840" spans="1:13">
      <c r="A3840" s="1026" t="s">
        <v>647</v>
      </c>
      <c r="B3840" s="1026" t="s">
        <v>648</v>
      </c>
      <c r="C3840" s="1029"/>
      <c r="D3840" s="1028"/>
      <c r="E3840" s="1023" t="s">
        <v>7705</v>
      </c>
      <c r="F3840" s="1029"/>
      <c r="G3840" s="1023" t="s">
        <v>6697</v>
      </c>
      <c r="H3840" s="1023" t="s">
        <v>8023</v>
      </c>
      <c r="I3840" s="1029"/>
      <c r="J3840" s="1028"/>
      <c r="K3840" s="511" t="s">
        <v>264</v>
      </c>
      <c r="L3840" s="1028"/>
      <c r="M3840" s="528" t="str">
        <f t="shared" si="61"/>
        <v/>
      </c>
    </row>
    <row r="3841" spans="1:13">
      <c r="A3841" s="1026" t="s">
        <v>647</v>
      </c>
      <c r="B3841" s="1026" t="s">
        <v>648</v>
      </c>
      <c r="C3841" s="1029"/>
      <c r="D3841" s="1028"/>
      <c r="E3841" s="1023" t="s">
        <v>7706</v>
      </c>
      <c r="F3841" s="1029"/>
      <c r="G3841" s="1023" t="s">
        <v>6697</v>
      </c>
      <c r="H3841" s="1023" t="s">
        <v>8023</v>
      </c>
      <c r="I3841" s="1029"/>
      <c r="J3841" s="1028"/>
      <c r="K3841" s="511" t="s">
        <v>264</v>
      </c>
      <c r="L3841" s="1028"/>
      <c r="M3841" s="528" t="str">
        <f t="shared" si="61"/>
        <v/>
      </c>
    </row>
    <row r="3842" spans="1:13">
      <c r="A3842" s="1026" t="s">
        <v>647</v>
      </c>
      <c r="B3842" s="1026" t="s">
        <v>648</v>
      </c>
      <c r="C3842" s="1029"/>
      <c r="D3842" s="1028"/>
      <c r="E3842" s="1023" t="s">
        <v>7707</v>
      </c>
      <c r="F3842" s="1029"/>
      <c r="G3842" s="1023" t="s">
        <v>6697</v>
      </c>
      <c r="H3842" s="1023" t="s">
        <v>8023</v>
      </c>
      <c r="I3842" s="1029"/>
      <c r="J3842" s="1028"/>
      <c r="K3842" s="511" t="s">
        <v>264</v>
      </c>
      <c r="L3842" s="1028"/>
      <c r="M3842" s="528" t="str">
        <f t="shared" si="61"/>
        <v/>
      </c>
    </row>
    <row r="3843" spans="1:13">
      <c r="A3843" s="1026" t="s">
        <v>647</v>
      </c>
      <c r="B3843" s="1026" t="s">
        <v>648</v>
      </c>
      <c r="C3843" s="522"/>
      <c r="D3843" s="523"/>
      <c r="E3843" s="1023" t="s">
        <v>7708</v>
      </c>
      <c r="F3843" s="522"/>
      <c r="G3843" s="1023" t="s">
        <v>6697</v>
      </c>
      <c r="H3843" s="1023" t="s">
        <v>8023</v>
      </c>
      <c r="I3843" s="522"/>
      <c r="J3843" s="523"/>
      <c r="K3843" s="511" t="s">
        <v>264</v>
      </c>
      <c r="L3843" s="526"/>
      <c r="M3843" s="528" t="str">
        <f t="shared" si="61"/>
        <v/>
      </c>
    </row>
    <row r="3844" spans="1:13">
      <c r="A3844" s="1030" t="s">
        <v>637</v>
      </c>
      <c r="B3844" s="1031" t="s">
        <v>638</v>
      </c>
      <c r="C3844" s="527" t="s">
        <v>605</v>
      </c>
      <c r="D3844" s="857"/>
      <c r="E3844" s="510" t="s">
        <v>6271</v>
      </c>
      <c r="F3844" s="510" t="s">
        <v>605</v>
      </c>
      <c r="G3844" s="1023" t="s">
        <v>6697</v>
      </c>
      <c r="H3844" s="510" t="s">
        <v>8024</v>
      </c>
      <c r="I3844" s="527" t="s">
        <v>682</v>
      </c>
      <c r="J3844" s="857"/>
      <c r="K3844" s="511" t="s">
        <v>264</v>
      </c>
      <c r="L3844" s="528" t="s">
        <v>646</v>
      </c>
      <c r="M3844" s="528" t="str">
        <f t="shared" si="61"/>
        <v/>
      </c>
    </row>
    <row r="3845" spans="1:13">
      <c r="A3845" s="1026" t="s">
        <v>647</v>
      </c>
      <c r="B3845" s="1026" t="s">
        <v>648</v>
      </c>
      <c r="C3845" s="1029"/>
      <c r="D3845" s="1028"/>
      <c r="E3845" s="1023" t="s">
        <v>7710</v>
      </c>
      <c r="F3845" s="1023"/>
      <c r="G3845" s="1023" t="s">
        <v>6697</v>
      </c>
      <c r="H3845" s="1023" t="s">
        <v>8024</v>
      </c>
      <c r="I3845" s="1029"/>
      <c r="J3845" s="1028"/>
      <c r="K3845" s="511" t="s">
        <v>264</v>
      </c>
      <c r="L3845" s="1028"/>
      <c r="M3845" s="528" t="str">
        <f t="shared" si="61"/>
        <v/>
      </c>
    </row>
    <row r="3846" spans="1:13">
      <c r="A3846" s="1026" t="s">
        <v>647</v>
      </c>
      <c r="B3846" s="1026" t="s">
        <v>648</v>
      </c>
      <c r="C3846" s="1029"/>
      <c r="D3846" s="1028"/>
      <c r="E3846" s="1023" t="s">
        <v>7711</v>
      </c>
      <c r="F3846" s="1029"/>
      <c r="G3846" s="1023" t="s">
        <v>6697</v>
      </c>
      <c r="H3846" s="1023" t="s">
        <v>8024</v>
      </c>
      <c r="I3846" s="1029"/>
      <c r="J3846" s="1028"/>
      <c r="K3846" s="511" t="s">
        <v>264</v>
      </c>
      <c r="L3846" s="1028"/>
      <c r="M3846" s="528" t="str">
        <f t="shared" si="61"/>
        <v/>
      </c>
    </row>
    <row r="3847" spans="1:13">
      <c r="A3847" s="1026" t="s">
        <v>647</v>
      </c>
      <c r="B3847" s="1026" t="s">
        <v>648</v>
      </c>
      <c r="C3847" s="1029"/>
      <c r="D3847" s="1028"/>
      <c r="E3847" s="1023" t="s">
        <v>8949</v>
      </c>
      <c r="F3847" s="1029"/>
      <c r="G3847" s="1023" t="s">
        <v>6697</v>
      </c>
      <c r="H3847" s="1023" t="s">
        <v>8024</v>
      </c>
      <c r="I3847" s="1029"/>
      <c r="J3847" s="1028"/>
      <c r="K3847" s="511" t="s">
        <v>264</v>
      </c>
      <c r="L3847" s="1028"/>
      <c r="M3847" s="528" t="str">
        <f t="shared" si="61"/>
        <v/>
      </c>
    </row>
    <row r="3848" spans="1:13">
      <c r="A3848" s="1026" t="s">
        <v>647</v>
      </c>
      <c r="B3848" s="1026" t="s">
        <v>648</v>
      </c>
      <c r="C3848" s="1029"/>
      <c r="D3848" s="1028"/>
      <c r="E3848" s="1023" t="s">
        <v>8951</v>
      </c>
      <c r="F3848" s="1029"/>
      <c r="G3848" s="1023" t="s">
        <v>6697</v>
      </c>
      <c r="H3848" s="1023" t="s">
        <v>8024</v>
      </c>
      <c r="I3848" s="1029"/>
      <c r="J3848" s="1028"/>
      <c r="K3848" s="511" t="s">
        <v>264</v>
      </c>
      <c r="L3848" s="1028"/>
      <c r="M3848" s="528" t="str">
        <f t="shared" si="61"/>
        <v/>
      </c>
    </row>
    <row r="3849" spans="1:13">
      <c r="A3849" s="1026" t="s">
        <v>647</v>
      </c>
      <c r="B3849" s="1026" t="s">
        <v>648</v>
      </c>
      <c r="C3849" s="1029"/>
      <c r="D3849" s="1028"/>
      <c r="E3849" s="1023" t="s">
        <v>8953</v>
      </c>
      <c r="F3849" s="1029"/>
      <c r="G3849" s="1023" t="s">
        <v>6697</v>
      </c>
      <c r="H3849" s="1023" t="s">
        <v>8024</v>
      </c>
      <c r="I3849" s="1029"/>
      <c r="J3849" s="1028"/>
      <c r="K3849" s="511" t="s">
        <v>264</v>
      </c>
      <c r="L3849" s="1028"/>
      <c r="M3849" s="528" t="str">
        <f t="shared" si="61"/>
        <v/>
      </c>
    </row>
    <row r="3850" spans="1:13">
      <c r="A3850" s="1026" t="s">
        <v>647</v>
      </c>
      <c r="B3850" s="1026" t="s">
        <v>648</v>
      </c>
      <c r="C3850" s="1029"/>
      <c r="D3850" s="1028"/>
      <c r="E3850" s="1023" t="s">
        <v>8955</v>
      </c>
      <c r="F3850" s="1029"/>
      <c r="G3850" s="1023" t="s">
        <v>6697</v>
      </c>
      <c r="H3850" s="1023" t="s">
        <v>8024</v>
      </c>
      <c r="I3850" s="1029"/>
      <c r="J3850" s="1028"/>
      <c r="K3850" s="511" t="s">
        <v>264</v>
      </c>
      <c r="L3850" s="1028"/>
      <c r="M3850" s="528" t="str">
        <f t="shared" si="61"/>
        <v/>
      </c>
    </row>
    <row r="3851" spans="1:13">
      <c r="A3851" s="1026" t="s">
        <v>647</v>
      </c>
      <c r="B3851" s="1026" t="s">
        <v>648</v>
      </c>
      <c r="C3851" s="1029"/>
      <c r="D3851" s="1028"/>
      <c r="E3851" s="1023" t="s">
        <v>8957</v>
      </c>
      <c r="F3851" s="1029"/>
      <c r="G3851" s="1023" t="s">
        <v>6697</v>
      </c>
      <c r="H3851" s="1023" t="s">
        <v>8024</v>
      </c>
      <c r="I3851" s="1029"/>
      <c r="J3851" s="1028"/>
      <c r="K3851" s="511" t="s">
        <v>264</v>
      </c>
      <c r="L3851" s="1028"/>
      <c r="M3851" s="528" t="str">
        <f t="shared" si="61"/>
        <v/>
      </c>
    </row>
    <row r="3852" spans="1:13">
      <c r="A3852" s="1026" t="s">
        <v>647</v>
      </c>
      <c r="B3852" s="1026" t="s">
        <v>648</v>
      </c>
      <c r="C3852" s="1029"/>
      <c r="D3852" s="1028"/>
      <c r="E3852" s="1023" t="s">
        <v>8959</v>
      </c>
      <c r="F3852" s="1029"/>
      <c r="G3852" s="1023" t="s">
        <v>6697</v>
      </c>
      <c r="H3852" s="1023" t="s">
        <v>8024</v>
      </c>
      <c r="I3852" s="1029"/>
      <c r="J3852" s="1028"/>
      <c r="K3852" s="511" t="s">
        <v>264</v>
      </c>
      <c r="L3852" s="1028"/>
      <c r="M3852" s="528" t="str">
        <f t="shared" si="61"/>
        <v/>
      </c>
    </row>
    <row r="3853" spans="1:13">
      <c r="A3853" s="1026" t="s">
        <v>647</v>
      </c>
      <c r="B3853" s="1026" t="s">
        <v>648</v>
      </c>
      <c r="C3853" s="1029"/>
      <c r="D3853" s="1028"/>
      <c r="E3853" s="1023" t="s">
        <v>8961</v>
      </c>
      <c r="F3853" s="1029"/>
      <c r="G3853" s="1023" t="s">
        <v>6697</v>
      </c>
      <c r="H3853" s="1023" t="s">
        <v>8024</v>
      </c>
      <c r="I3853" s="1029"/>
      <c r="J3853" s="1028"/>
      <c r="K3853" s="511" t="s">
        <v>264</v>
      </c>
      <c r="L3853" s="1028"/>
      <c r="M3853" s="528" t="str">
        <f t="shared" si="61"/>
        <v/>
      </c>
    </row>
    <row r="3854" spans="1:13">
      <c r="A3854" s="1026" t="s">
        <v>647</v>
      </c>
      <c r="B3854" s="1026" t="s">
        <v>648</v>
      </c>
      <c r="C3854" s="1029"/>
      <c r="D3854" s="1028"/>
      <c r="E3854" s="1023" t="s">
        <v>8963</v>
      </c>
      <c r="F3854" s="1029"/>
      <c r="G3854" s="1023" t="s">
        <v>6697</v>
      </c>
      <c r="H3854" s="1023" t="s">
        <v>8024</v>
      </c>
      <c r="I3854" s="1029"/>
      <c r="J3854" s="1028"/>
      <c r="K3854" s="511" t="s">
        <v>264</v>
      </c>
      <c r="L3854" s="1028"/>
      <c r="M3854" s="528" t="str">
        <f t="shared" si="61"/>
        <v/>
      </c>
    </row>
    <row r="3855" spans="1:13">
      <c r="A3855" s="1026" t="s">
        <v>647</v>
      </c>
      <c r="B3855" s="1026" t="s">
        <v>648</v>
      </c>
      <c r="C3855" s="1029"/>
      <c r="D3855" s="1028"/>
      <c r="E3855" s="1023" t="s">
        <v>8965</v>
      </c>
      <c r="F3855" s="1029"/>
      <c r="G3855" s="1023" t="s">
        <v>6697</v>
      </c>
      <c r="H3855" s="1023" t="s">
        <v>8024</v>
      </c>
      <c r="I3855" s="1029"/>
      <c r="J3855" s="1028"/>
      <c r="K3855" s="511" t="s">
        <v>264</v>
      </c>
      <c r="L3855" s="1028"/>
      <c r="M3855" s="528" t="str">
        <f t="shared" si="61"/>
        <v/>
      </c>
    </row>
    <row r="3856" spans="1:13">
      <c r="A3856" s="1026" t="s">
        <v>647</v>
      </c>
      <c r="B3856" s="1026" t="s">
        <v>648</v>
      </c>
      <c r="C3856" s="522"/>
      <c r="D3856" s="523"/>
      <c r="E3856" s="1023" t="s">
        <v>8967</v>
      </c>
      <c r="F3856" s="522"/>
      <c r="G3856" s="1023" t="s">
        <v>6697</v>
      </c>
      <c r="H3856" s="1023" t="s">
        <v>8024</v>
      </c>
      <c r="I3856" s="522"/>
      <c r="J3856" s="523"/>
      <c r="K3856" s="511" t="s">
        <v>264</v>
      </c>
      <c r="L3856" s="526"/>
      <c r="M3856" s="528" t="str">
        <f t="shared" si="61"/>
        <v/>
      </c>
    </row>
    <row r="3857" spans="1:13">
      <c r="A3857" s="1030" t="s">
        <v>637</v>
      </c>
      <c r="B3857" s="1031" t="s">
        <v>638</v>
      </c>
      <c r="C3857" s="527" t="s">
        <v>570</v>
      </c>
      <c r="D3857" s="857"/>
      <c r="E3857" s="510" t="s">
        <v>6253</v>
      </c>
      <c r="F3857" s="510" t="s">
        <v>570</v>
      </c>
      <c r="G3857" s="1023" t="s">
        <v>6697</v>
      </c>
      <c r="H3857" s="510" t="s">
        <v>8025</v>
      </c>
      <c r="I3857" s="527" t="s">
        <v>682</v>
      </c>
      <c r="J3857" s="857"/>
      <c r="K3857" s="511" t="s">
        <v>264</v>
      </c>
      <c r="L3857" s="528" t="s">
        <v>646</v>
      </c>
      <c r="M3857" s="528" t="str">
        <f t="shared" si="61"/>
        <v/>
      </c>
    </row>
    <row r="3858" spans="1:13">
      <c r="A3858" s="1026" t="s">
        <v>647</v>
      </c>
      <c r="B3858" s="1026" t="s">
        <v>648</v>
      </c>
      <c r="C3858" s="1029"/>
      <c r="D3858" s="1028"/>
      <c r="E3858" s="1023" t="s">
        <v>7713</v>
      </c>
      <c r="F3858" s="1029"/>
      <c r="G3858" s="1023" t="s">
        <v>6697</v>
      </c>
      <c r="H3858" s="1023" t="s">
        <v>8025</v>
      </c>
      <c r="I3858" s="1029"/>
      <c r="J3858" s="1028"/>
      <c r="K3858" s="511" t="s">
        <v>264</v>
      </c>
      <c r="L3858" s="1028"/>
      <c r="M3858" s="528" t="str">
        <f t="shared" si="61"/>
        <v/>
      </c>
    </row>
    <row r="3859" spans="1:13">
      <c r="A3859" s="1026" t="s">
        <v>647</v>
      </c>
      <c r="B3859" s="1026" t="s">
        <v>648</v>
      </c>
      <c r="C3859" s="1029"/>
      <c r="D3859" s="1028"/>
      <c r="E3859" s="1023" t="s">
        <v>7714</v>
      </c>
      <c r="F3859" s="1029"/>
      <c r="G3859" s="1023" t="s">
        <v>6697</v>
      </c>
      <c r="H3859" s="1023" t="s">
        <v>8025</v>
      </c>
      <c r="I3859" s="1029"/>
      <c r="J3859" s="1028"/>
      <c r="K3859" s="511" t="s">
        <v>264</v>
      </c>
      <c r="L3859" s="1028"/>
      <c r="M3859" s="528" t="str">
        <f t="shared" si="61"/>
        <v/>
      </c>
    </row>
    <row r="3860" spans="1:13">
      <c r="A3860" s="1026" t="s">
        <v>647</v>
      </c>
      <c r="B3860" s="1026" t="s">
        <v>648</v>
      </c>
      <c r="C3860" s="1029"/>
      <c r="D3860" s="1028"/>
      <c r="E3860" s="1023" t="s">
        <v>7715</v>
      </c>
      <c r="F3860" s="1029"/>
      <c r="G3860" s="1023" t="s">
        <v>6697</v>
      </c>
      <c r="H3860" s="1023" t="s">
        <v>8025</v>
      </c>
      <c r="I3860" s="1029"/>
      <c r="J3860" s="1028"/>
      <c r="K3860" s="511" t="s">
        <v>264</v>
      </c>
      <c r="L3860" s="1028"/>
      <c r="M3860" s="528" t="str">
        <f t="shared" si="61"/>
        <v/>
      </c>
    </row>
    <row r="3861" spans="1:13">
      <c r="A3861" s="1026" t="s">
        <v>647</v>
      </c>
      <c r="B3861" s="1026" t="s">
        <v>648</v>
      </c>
      <c r="C3861" s="1029"/>
      <c r="D3861" s="1028"/>
      <c r="E3861" s="1023" t="s">
        <v>7716</v>
      </c>
      <c r="F3861" s="1029"/>
      <c r="G3861" s="1023" t="s">
        <v>6697</v>
      </c>
      <c r="H3861" s="1023" t="s">
        <v>8025</v>
      </c>
      <c r="I3861" s="1029"/>
      <c r="J3861" s="1028"/>
      <c r="K3861" s="511" t="s">
        <v>264</v>
      </c>
      <c r="L3861" s="1028"/>
      <c r="M3861" s="528" t="str">
        <f t="shared" si="61"/>
        <v/>
      </c>
    </row>
    <row r="3862" spans="1:13">
      <c r="A3862" s="1026" t="s">
        <v>647</v>
      </c>
      <c r="B3862" s="1026" t="s">
        <v>648</v>
      </c>
      <c r="C3862" s="1029"/>
      <c r="D3862" s="1028"/>
      <c r="E3862" s="1023" t="s">
        <v>7717</v>
      </c>
      <c r="F3862" s="1029"/>
      <c r="G3862" s="1023" t="s">
        <v>6697</v>
      </c>
      <c r="H3862" s="1023" t="s">
        <v>8025</v>
      </c>
      <c r="I3862" s="1029"/>
      <c r="J3862" s="1028"/>
      <c r="K3862" s="511" t="s">
        <v>264</v>
      </c>
      <c r="L3862" s="1028"/>
      <c r="M3862" s="528" t="str">
        <f t="shared" si="61"/>
        <v/>
      </c>
    </row>
    <row r="3863" spans="1:13">
      <c r="A3863" s="1026" t="s">
        <v>647</v>
      </c>
      <c r="B3863" s="1026" t="s">
        <v>648</v>
      </c>
      <c r="C3863" s="1029"/>
      <c r="D3863" s="1028"/>
      <c r="E3863" s="1023" t="s">
        <v>7718</v>
      </c>
      <c r="F3863" s="1029"/>
      <c r="G3863" s="1023" t="s">
        <v>6697</v>
      </c>
      <c r="H3863" s="1023" t="s">
        <v>8025</v>
      </c>
      <c r="I3863" s="1029"/>
      <c r="J3863" s="1028"/>
      <c r="K3863" s="511" t="s">
        <v>264</v>
      </c>
      <c r="L3863" s="1028"/>
      <c r="M3863" s="528" t="str">
        <f t="shared" si="61"/>
        <v/>
      </c>
    </row>
    <row r="3864" spans="1:13">
      <c r="A3864" s="1026" t="s">
        <v>647</v>
      </c>
      <c r="B3864" s="1026" t="s">
        <v>648</v>
      </c>
      <c r="C3864" s="1029"/>
      <c r="D3864" s="1028"/>
      <c r="E3864" s="1023" t="s">
        <v>7719</v>
      </c>
      <c r="F3864" s="1029"/>
      <c r="G3864" s="1023" t="s">
        <v>6697</v>
      </c>
      <c r="H3864" s="1023" t="s">
        <v>8025</v>
      </c>
      <c r="I3864" s="1029"/>
      <c r="J3864" s="1028"/>
      <c r="K3864" s="511" t="s">
        <v>264</v>
      </c>
      <c r="L3864" s="1028"/>
      <c r="M3864" s="528" t="str">
        <f t="shared" ref="M3864:M3927" si="62">IF(RIGHT(TEXT(E3864,""),4)="ACT1","Remove","")</f>
        <v/>
      </c>
    </row>
    <row r="3865" spans="1:13">
      <c r="A3865" s="1026" t="s">
        <v>647</v>
      </c>
      <c r="B3865" s="1026" t="s">
        <v>648</v>
      </c>
      <c r="C3865" s="1029"/>
      <c r="D3865" s="1028"/>
      <c r="E3865" s="1023" t="s">
        <v>7720</v>
      </c>
      <c r="F3865" s="1029"/>
      <c r="G3865" s="1023" t="s">
        <v>6697</v>
      </c>
      <c r="H3865" s="1023" t="s">
        <v>8025</v>
      </c>
      <c r="I3865" s="1029"/>
      <c r="J3865" s="1028"/>
      <c r="K3865" s="511" t="s">
        <v>264</v>
      </c>
      <c r="L3865" s="1028"/>
      <c r="M3865" s="528" t="str">
        <f t="shared" si="62"/>
        <v/>
      </c>
    </row>
    <row r="3866" spans="1:13">
      <c r="A3866" s="1026" t="s">
        <v>647</v>
      </c>
      <c r="B3866" s="1026" t="s">
        <v>648</v>
      </c>
      <c r="C3866" s="1029"/>
      <c r="D3866" s="1028"/>
      <c r="E3866" s="1023" t="s">
        <v>7721</v>
      </c>
      <c r="F3866" s="1029"/>
      <c r="G3866" s="1023" t="s">
        <v>6697</v>
      </c>
      <c r="H3866" s="1023" t="s">
        <v>8025</v>
      </c>
      <c r="I3866" s="1029"/>
      <c r="J3866" s="1028"/>
      <c r="K3866" s="511" t="s">
        <v>264</v>
      </c>
      <c r="L3866" s="1028"/>
      <c r="M3866" s="528" t="str">
        <f t="shared" si="62"/>
        <v/>
      </c>
    </row>
    <row r="3867" spans="1:13">
      <c r="A3867" s="1026" t="s">
        <v>647</v>
      </c>
      <c r="B3867" s="1026" t="s">
        <v>648</v>
      </c>
      <c r="C3867" s="1029"/>
      <c r="D3867" s="1028"/>
      <c r="E3867" s="1023" t="s">
        <v>7722</v>
      </c>
      <c r="F3867" s="1029"/>
      <c r="G3867" s="1023" t="s">
        <v>6697</v>
      </c>
      <c r="H3867" s="1023" t="s">
        <v>8025</v>
      </c>
      <c r="I3867" s="1029"/>
      <c r="J3867" s="1028"/>
      <c r="K3867" s="511" t="s">
        <v>264</v>
      </c>
      <c r="L3867" s="1028"/>
      <c r="M3867" s="528" t="str">
        <f t="shared" si="62"/>
        <v/>
      </c>
    </row>
    <row r="3868" spans="1:13">
      <c r="A3868" s="1026" t="s">
        <v>647</v>
      </c>
      <c r="B3868" s="1026" t="s">
        <v>648</v>
      </c>
      <c r="C3868" s="1029"/>
      <c r="D3868" s="1028"/>
      <c r="E3868" s="1023" t="s">
        <v>7723</v>
      </c>
      <c r="F3868" s="1029"/>
      <c r="G3868" s="1023" t="s">
        <v>6697</v>
      </c>
      <c r="H3868" s="1023" t="s">
        <v>8025</v>
      </c>
      <c r="I3868" s="1029"/>
      <c r="J3868" s="1028"/>
      <c r="K3868" s="511" t="s">
        <v>264</v>
      </c>
      <c r="L3868" s="1028"/>
      <c r="M3868" s="528" t="str">
        <f t="shared" si="62"/>
        <v/>
      </c>
    </row>
    <row r="3869" spans="1:13">
      <c r="A3869" s="1026" t="s">
        <v>647</v>
      </c>
      <c r="B3869" s="1026" t="s">
        <v>648</v>
      </c>
      <c r="C3869" s="522"/>
      <c r="D3869" s="523"/>
      <c r="E3869" s="1023" t="s">
        <v>7724</v>
      </c>
      <c r="F3869" s="522"/>
      <c r="G3869" s="1023" t="s">
        <v>6697</v>
      </c>
      <c r="H3869" s="1023" t="s">
        <v>8025</v>
      </c>
      <c r="I3869" s="522"/>
      <c r="J3869" s="523"/>
      <c r="K3869" s="511" t="s">
        <v>264</v>
      </c>
      <c r="L3869" s="526"/>
      <c r="M3869" s="528" t="str">
        <f t="shared" si="62"/>
        <v/>
      </c>
    </row>
    <row r="3870" spans="1:13">
      <c r="A3870" s="1030" t="s">
        <v>637</v>
      </c>
      <c r="B3870" s="1031" t="s">
        <v>638</v>
      </c>
      <c r="C3870" s="527" t="s">
        <v>571</v>
      </c>
      <c r="D3870" s="857"/>
      <c r="E3870" s="510" t="s">
        <v>6251</v>
      </c>
      <c r="F3870" s="510" t="s">
        <v>571</v>
      </c>
      <c r="G3870" s="1023" t="s">
        <v>6697</v>
      </c>
      <c r="H3870" s="510" t="s">
        <v>8026</v>
      </c>
      <c r="I3870" s="527" t="s">
        <v>682</v>
      </c>
      <c r="J3870" s="857"/>
      <c r="K3870" s="511" t="s">
        <v>264</v>
      </c>
      <c r="L3870" s="528" t="s">
        <v>646</v>
      </c>
      <c r="M3870" s="528" t="str">
        <f t="shared" si="62"/>
        <v/>
      </c>
    </row>
    <row r="3871" spans="1:13">
      <c r="A3871" s="1026" t="s">
        <v>647</v>
      </c>
      <c r="B3871" s="1026" t="s">
        <v>648</v>
      </c>
      <c r="C3871" s="1029"/>
      <c r="D3871" s="1028"/>
      <c r="E3871" s="1023" t="s">
        <v>7726</v>
      </c>
      <c r="F3871" s="1029"/>
      <c r="G3871" s="1023" t="s">
        <v>6697</v>
      </c>
      <c r="H3871" s="1023" t="s">
        <v>8026</v>
      </c>
      <c r="I3871" s="1029"/>
      <c r="J3871" s="1028"/>
      <c r="K3871" s="511" t="s">
        <v>264</v>
      </c>
      <c r="L3871" s="1028"/>
      <c r="M3871" s="528" t="str">
        <f t="shared" si="62"/>
        <v/>
      </c>
    </row>
    <row r="3872" spans="1:13">
      <c r="A3872" s="1026" t="s">
        <v>647</v>
      </c>
      <c r="B3872" s="1026" t="s">
        <v>648</v>
      </c>
      <c r="C3872" s="1029"/>
      <c r="D3872" s="1028"/>
      <c r="E3872" s="1023" t="s">
        <v>7727</v>
      </c>
      <c r="F3872" s="1029"/>
      <c r="G3872" s="1023" t="s">
        <v>6697</v>
      </c>
      <c r="H3872" s="1023" t="s">
        <v>8026</v>
      </c>
      <c r="I3872" s="1029"/>
      <c r="J3872" s="1028"/>
      <c r="K3872" s="511" t="s">
        <v>264</v>
      </c>
      <c r="L3872" s="1028"/>
      <c r="M3872" s="528" t="str">
        <f t="shared" si="62"/>
        <v/>
      </c>
    </row>
    <row r="3873" spans="1:13">
      <c r="A3873" s="1026" t="s">
        <v>647</v>
      </c>
      <c r="B3873" s="1026" t="s">
        <v>648</v>
      </c>
      <c r="C3873" s="1029"/>
      <c r="D3873" s="1028"/>
      <c r="E3873" s="1023" t="s">
        <v>7728</v>
      </c>
      <c r="F3873" s="1029"/>
      <c r="G3873" s="1023" t="s">
        <v>6697</v>
      </c>
      <c r="H3873" s="1023" t="s">
        <v>8026</v>
      </c>
      <c r="I3873" s="1029"/>
      <c r="J3873" s="1028"/>
      <c r="K3873" s="511" t="s">
        <v>264</v>
      </c>
      <c r="L3873" s="1028"/>
      <c r="M3873" s="528" t="str">
        <f t="shared" si="62"/>
        <v/>
      </c>
    </row>
    <row r="3874" spans="1:13">
      <c r="A3874" s="1026" t="s">
        <v>647</v>
      </c>
      <c r="B3874" s="1026" t="s">
        <v>648</v>
      </c>
      <c r="C3874" s="1029"/>
      <c r="D3874" s="1028"/>
      <c r="E3874" s="1023" t="s">
        <v>7729</v>
      </c>
      <c r="F3874" s="1029"/>
      <c r="G3874" s="1023" t="s">
        <v>6697</v>
      </c>
      <c r="H3874" s="1023" t="s">
        <v>8026</v>
      </c>
      <c r="I3874" s="1029"/>
      <c r="J3874" s="1028"/>
      <c r="K3874" s="511" t="s">
        <v>264</v>
      </c>
      <c r="L3874" s="1028"/>
      <c r="M3874" s="528" t="str">
        <f t="shared" si="62"/>
        <v/>
      </c>
    </row>
    <row r="3875" spans="1:13">
      <c r="A3875" s="1026" t="s">
        <v>647</v>
      </c>
      <c r="B3875" s="1026" t="s">
        <v>648</v>
      </c>
      <c r="C3875" s="1029"/>
      <c r="D3875" s="1028"/>
      <c r="E3875" s="1023" t="s">
        <v>7730</v>
      </c>
      <c r="F3875" s="1029"/>
      <c r="G3875" s="1023" t="s">
        <v>6697</v>
      </c>
      <c r="H3875" s="1023" t="s">
        <v>8026</v>
      </c>
      <c r="I3875" s="1029"/>
      <c r="J3875" s="1028"/>
      <c r="K3875" s="511" t="s">
        <v>264</v>
      </c>
      <c r="L3875" s="1028"/>
      <c r="M3875" s="528" t="str">
        <f t="shared" si="62"/>
        <v/>
      </c>
    </row>
    <row r="3876" spans="1:13">
      <c r="A3876" s="1026" t="s">
        <v>647</v>
      </c>
      <c r="B3876" s="1026" t="s">
        <v>648</v>
      </c>
      <c r="C3876" s="1029"/>
      <c r="D3876" s="1028"/>
      <c r="E3876" s="1023" t="s">
        <v>7731</v>
      </c>
      <c r="F3876" s="1029"/>
      <c r="G3876" s="1023" t="s">
        <v>6697</v>
      </c>
      <c r="H3876" s="1023" t="s">
        <v>8026</v>
      </c>
      <c r="I3876" s="1029"/>
      <c r="J3876" s="1028"/>
      <c r="K3876" s="511" t="s">
        <v>264</v>
      </c>
      <c r="L3876" s="1028"/>
      <c r="M3876" s="528" t="str">
        <f t="shared" si="62"/>
        <v/>
      </c>
    </row>
    <row r="3877" spans="1:13">
      <c r="A3877" s="1026" t="s">
        <v>647</v>
      </c>
      <c r="B3877" s="1026" t="s">
        <v>648</v>
      </c>
      <c r="C3877" s="1029"/>
      <c r="D3877" s="1028"/>
      <c r="E3877" s="1023" t="s">
        <v>7732</v>
      </c>
      <c r="F3877" s="1029"/>
      <c r="G3877" s="1023" t="s">
        <v>6697</v>
      </c>
      <c r="H3877" s="1023" t="s">
        <v>8026</v>
      </c>
      <c r="I3877" s="1029"/>
      <c r="J3877" s="1028"/>
      <c r="K3877" s="511" t="s">
        <v>264</v>
      </c>
      <c r="L3877" s="1028"/>
      <c r="M3877" s="528" t="str">
        <f t="shared" si="62"/>
        <v/>
      </c>
    </row>
    <row r="3878" spans="1:13">
      <c r="A3878" s="1026" t="s">
        <v>647</v>
      </c>
      <c r="B3878" s="1026" t="s">
        <v>648</v>
      </c>
      <c r="C3878" s="1029"/>
      <c r="D3878" s="1028"/>
      <c r="E3878" s="1023" t="s">
        <v>7733</v>
      </c>
      <c r="F3878" s="1029"/>
      <c r="G3878" s="1023" t="s">
        <v>6697</v>
      </c>
      <c r="H3878" s="1023" t="s">
        <v>8026</v>
      </c>
      <c r="I3878" s="1029"/>
      <c r="J3878" s="1028"/>
      <c r="K3878" s="511" t="s">
        <v>264</v>
      </c>
      <c r="L3878" s="1028"/>
      <c r="M3878" s="528" t="str">
        <f t="shared" si="62"/>
        <v/>
      </c>
    </row>
    <row r="3879" spans="1:13">
      <c r="A3879" s="1026" t="s">
        <v>647</v>
      </c>
      <c r="B3879" s="1026" t="s">
        <v>648</v>
      </c>
      <c r="C3879" s="1029"/>
      <c r="D3879" s="1028"/>
      <c r="E3879" s="1023" t="s">
        <v>7734</v>
      </c>
      <c r="F3879" s="1029"/>
      <c r="G3879" s="1023" t="s">
        <v>6697</v>
      </c>
      <c r="H3879" s="1023" t="s">
        <v>8026</v>
      </c>
      <c r="I3879" s="1029"/>
      <c r="J3879" s="1028"/>
      <c r="K3879" s="511" t="s">
        <v>264</v>
      </c>
      <c r="L3879" s="1028"/>
      <c r="M3879" s="528" t="str">
        <f t="shared" si="62"/>
        <v/>
      </c>
    </row>
    <row r="3880" spans="1:13">
      <c r="A3880" s="1026" t="s">
        <v>647</v>
      </c>
      <c r="B3880" s="1026" t="s">
        <v>648</v>
      </c>
      <c r="C3880" s="1029"/>
      <c r="D3880" s="1028"/>
      <c r="E3880" s="1023" t="s">
        <v>7735</v>
      </c>
      <c r="F3880" s="1029"/>
      <c r="G3880" s="1023" t="s">
        <v>6697</v>
      </c>
      <c r="H3880" s="1023" t="s">
        <v>8026</v>
      </c>
      <c r="I3880" s="1029"/>
      <c r="J3880" s="1028"/>
      <c r="K3880" s="511" t="s">
        <v>264</v>
      </c>
      <c r="L3880" s="1028"/>
      <c r="M3880" s="528" t="str">
        <f t="shared" si="62"/>
        <v/>
      </c>
    </row>
    <row r="3881" spans="1:13">
      <c r="A3881" s="1026" t="s">
        <v>647</v>
      </c>
      <c r="B3881" s="1026" t="s">
        <v>648</v>
      </c>
      <c r="C3881" s="1029"/>
      <c r="D3881" s="1028"/>
      <c r="E3881" s="1023" t="s">
        <v>7736</v>
      </c>
      <c r="F3881" s="1029"/>
      <c r="G3881" s="1023" t="s">
        <v>6697</v>
      </c>
      <c r="H3881" s="1023" t="s">
        <v>8026</v>
      </c>
      <c r="I3881" s="1029"/>
      <c r="J3881" s="1028"/>
      <c r="K3881" s="511" t="s">
        <v>264</v>
      </c>
      <c r="L3881" s="1028"/>
      <c r="M3881" s="528" t="str">
        <f t="shared" si="62"/>
        <v/>
      </c>
    </row>
    <row r="3882" spans="1:13">
      <c r="A3882" s="1026" t="s">
        <v>647</v>
      </c>
      <c r="B3882" s="1026" t="s">
        <v>648</v>
      </c>
      <c r="C3882" s="522"/>
      <c r="D3882" s="523"/>
      <c r="E3882" s="1023" t="s">
        <v>7737</v>
      </c>
      <c r="F3882" s="522"/>
      <c r="G3882" s="1023" t="s">
        <v>6697</v>
      </c>
      <c r="H3882" s="1023" t="s">
        <v>8026</v>
      </c>
      <c r="I3882" s="522"/>
      <c r="J3882" s="523"/>
      <c r="K3882" s="511" t="s">
        <v>264</v>
      </c>
      <c r="L3882" s="526"/>
      <c r="M3882" s="528" t="str">
        <f t="shared" si="62"/>
        <v/>
      </c>
    </row>
    <row r="3883" spans="1:13">
      <c r="A3883" s="1030" t="s">
        <v>637</v>
      </c>
      <c r="B3883" s="1031" t="s">
        <v>638</v>
      </c>
      <c r="C3883" s="527" t="s">
        <v>3726</v>
      </c>
      <c r="D3883" s="857"/>
      <c r="E3883" s="510" t="s">
        <v>6255</v>
      </c>
      <c r="F3883" s="510" t="s">
        <v>10425</v>
      </c>
      <c r="G3883" s="1023" t="s">
        <v>6697</v>
      </c>
      <c r="H3883" s="510" t="s">
        <v>8027</v>
      </c>
      <c r="I3883" s="527" t="s">
        <v>682</v>
      </c>
      <c r="J3883" s="857"/>
      <c r="K3883" s="511" t="s">
        <v>264</v>
      </c>
      <c r="L3883" s="528" t="s">
        <v>646</v>
      </c>
      <c r="M3883" s="528" t="s">
        <v>10424</v>
      </c>
    </row>
    <row r="3884" spans="1:13">
      <c r="A3884" s="1026" t="s">
        <v>647</v>
      </c>
      <c r="B3884" s="1026" t="s">
        <v>648</v>
      </c>
      <c r="C3884" s="1029"/>
      <c r="D3884" s="1028"/>
      <c r="E3884" s="1023" t="s">
        <v>7739</v>
      </c>
      <c r="F3884" s="1029"/>
      <c r="G3884" s="1023" t="s">
        <v>6697</v>
      </c>
      <c r="H3884" s="1023" t="s">
        <v>8027</v>
      </c>
      <c r="I3884" s="1029"/>
      <c r="J3884" s="1028"/>
      <c r="K3884" s="511" t="s">
        <v>264</v>
      </c>
      <c r="L3884" s="1028"/>
      <c r="M3884" s="528" t="str">
        <f t="shared" si="62"/>
        <v/>
      </c>
    </row>
    <row r="3885" spans="1:13">
      <c r="A3885" s="1026" t="s">
        <v>647</v>
      </c>
      <c r="B3885" s="1026" t="s">
        <v>648</v>
      </c>
      <c r="C3885" s="1029"/>
      <c r="D3885" s="1028"/>
      <c r="E3885" s="1023" t="s">
        <v>7740</v>
      </c>
      <c r="F3885" s="1029"/>
      <c r="G3885" s="1023" t="s">
        <v>6697</v>
      </c>
      <c r="H3885" s="1023" t="s">
        <v>8027</v>
      </c>
      <c r="I3885" s="1029"/>
      <c r="J3885" s="1028"/>
      <c r="K3885" s="511" t="s">
        <v>264</v>
      </c>
      <c r="L3885" s="1028"/>
      <c r="M3885" s="528" t="str">
        <f t="shared" si="62"/>
        <v/>
      </c>
    </row>
    <row r="3886" spans="1:13">
      <c r="A3886" s="1026" t="s">
        <v>647</v>
      </c>
      <c r="B3886" s="1026" t="s">
        <v>648</v>
      </c>
      <c r="C3886" s="1029"/>
      <c r="D3886" s="1028"/>
      <c r="E3886" s="1023" t="s">
        <v>7741</v>
      </c>
      <c r="F3886" s="1029"/>
      <c r="G3886" s="1023" t="s">
        <v>6697</v>
      </c>
      <c r="H3886" s="1023" t="s">
        <v>8027</v>
      </c>
      <c r="I3886" s="1029"/>
      <c r="J3886" s="1028"/>
      <c r="K3886" s="511" t="s">
        <v>264</v>
      </c>
      <c r="L3886" s="1028"/>
      <c r="M3886" s="528" t="str">
        <f t="shared" si="62"/>
        <v/>
      </c>
    </row>
    <row r="3887" spans="1:13">
      <c r="A3887" s="1026" t="s">
        <v>647</v>
      </c>
      <c r="B3887" s="1026" t="s">
        <v>648</v>
      </c>
      <c r="C3887" s="1029"/>
      <c r="D3887" s="1028"/>
      <c r="E3887" s="1023" t="s">
        <v>7742</v>
      </c>
      <c r="F3887" s="1029"/>
      <c r="G3887" s="1023" t="s">
        <v>6697</v>
      </c>
      <c r="H3887" s="1023" t="s">
        <v>8027</v>
      </c>
      <c r="I3887" s="1029"/>
      <c r="J3887" s="1028"/>
      <c r="K3887" s="511" t="s">
        <v>264</v>
      </c>
      <c r="L3887" s="1028"/>
      <c r="M3887" s="528" t="str">
        <f t="shared" si="62"/>
        <v/>
      </c>
    </row>
    <row r="3888" spans="1:13">
      <c r="A3888" s="1026" t="s">
        <v>647</v>
      </c>
      <c r="B3888" s="1026" t="s">
        <v>648</v>
      </c>
      <c r="C3888" s="1029"/>
      <c r="D3888" s="1028"/>
      <c r="E3888" s="1023" t="s">
        <v>7743</v>
      </c>
      <c r="F3888" s="1029"/>
      <c r="G3888" s="1023" t="s">
        <v>6697</v>
      </c>
      <c r="H3888" s="1023" t="s">
        <v>8027</v>
      </c>
      <c r="I3888" s="1029"/>
      <c r="J3888" s="1028"/>
      <c r="K3888" s="511" t="s">
        <v>264</v>
      </c>
      <c r="L3888" s="1028"/>
      <c r="M3888" s="528" t="str">
        <f t="shared" si="62"/>
        <v/>
      </c>
    </row>
    <row r="3889" spans="1:13">
      <c r="A3889" s="1026" t="s">
        <v>647</v>
      </c>
      <c r="B3889" s="1026" t="s">
        <v>648</v>
      </c>
      <c r="C3889" s="1029"/>
      <c r="D3889" s="1028"/>
      <c r="E3889" s="1023" t="s">
        <v>7744</v>
      </c>
      <c r="F3889" s="1029"/>
      <c r="G3889" s="1023" t="s">
        <v>6697</v>
      </c>
      <c r="H3889" s="1023" t="s">
        <v>8027</v>
      </c>
      <c r="I3889" s="1029"/>
      <c r="J3889" s="1028"/>
      <c r="K3889" s="511" t="s">
        <v>264</v>
      </c>
      <c r="L3889" s="1028"/>
      <c r="M3889" s="528" t="str">
        <f t="shared" si="62"/>
        <v/>
      </c>
    </row>
    <row r="3890" spans="1:13">
      <c r="A3890" s="1026" t="s">
        <v>647</v>
      </c>
      <c r="B3890" s="1026" t="s">
        <v>648</v>
      </c>
      <c r="C3890" s="1029"/>
      <c r="D3890" s="1028"/>
      <c r="E3890" s="1023" t="s">
        <v>7745</v>
      </c>
      <c r="F3890" s="1029"/>
      <c r="G3890" s="1023" t="s">
        <v>6697</v>
      </c>
      <c r="H3890" s="1023" t="s">
        <v>8027</v>
      </c>
      <c r="I3890" s="1029"/>
      <c r="J3890" s="1028"/>
      <c r="K3890" s="511" t="s">
        <v>264</v>
      </c>
      <c r="L3890" s="1028"/>
      <c r="M3890" s="528" t="str">
        <f t="shared" si="62"/>
        <v/>
      </c>
    </row>
    <row r="3891" spans="1:13">
      <c r="A3891" s="1026" t="s">
        <v>647</v>
      </c>
      <c r="B3891" s="1026" t="s">
        <v>648</v>
      </c>
      <c r="C3891" s="1029"/>
      <c r="D3891" s="1028"/>
      <c r="E3891" s="1023" t="s">
        <v>7746</v>
      </c>
      <c r="F3891" s="1029"/>
      <c r="G3891" s="1023" t="s">
        <v>6697</v>
      </c>
      <c r="H3891" s="1023" t="s">
        <v>8027</v>
      </c>
      <c r="I3891" s="1029"/>
      <c r="J3891" s="1028"/>
      <c r="K3891" s="511" t="s">
        <v>264</v>
      </c>
      <c r="L3891" s="1028"/>
      <c r="M3891" s="528" t="str">
        <f t="shared" si="62"/>
        <v/>
      </c>
    </row>
    <row r="3892" spans="1:13">
      <c r="A3892" s="1026" t="s">
        <v>647</v>
      </c>
      <c r="B3892" s="1026" t="s">
        <v>648</v>
      </c>
      <c r="C3892" s="1029"/>
      <c r="D3892" s="1028"/>
      <c r="E3892" s="1023" t="s">
        <v>7747</v>
      </c>
      <c r="F3892" s="1029"/>
      <c r="G3892" s="1023" t="s">
        <v>6697</v>
      </c>
      <c r="H3892" s="1023" t="s">
        <v>8027</v>
      </c>
      <c r="I3892" s="1029"/>
      <c r="J3892" s="1028"/>
      <c r="K3892" s="511" t="s">
        <v>264</v>
      </c>
      <c r="L3892" s="1028"/>
      <c r="M3892" s="528" t="str">
        <f t="shared" si="62"/>
        <v/>
      </c>
    </row>
    <row r="3893" spans="1:13">
      <c r="A3893" s="1026" t="s">
        <v>647</v>
      </c>
      <c r="B3893" s="1026" t="s">
        <v>648</v>
      </c>
      <c r="C3893" s="1029"/>
      <c r="D3893" s="1028"/>
      <c r="E3893" s="1023" t="s">
        <v>7748</v>
      </c>
      <c r="F3893" s="1029"/>
      <c r="G3893" s="1023" t="s">
        <v>6697</v>
      </c>
      <c r="H3893" s="1023" t="s">
        <v>8027</v>
      </c>
      <c r="I3893" s="1029"/>
      <c r="J3893" s="1028"/>
      <c r="K3893" s="511" t="s">
        <v>264</v>
      </c>
      <c r="L3893" s="1028"/>
      <c r="M3893" s="528" t="str">
        <f t="shared" si="62"/>
        <v/>
      </c>
    </row>
    <row r="3894" spans="1:13">
      <c r="A3894" s="1026" t="s">
        <v>647</v>
      </c>
      <c r="B3894" s="1026" t="s">
        <v>648</v>
      </c>
      <c r="C3894" s="1029"/>
      <c r="D3894" s="1028"/>
      <c r="E3894" s="1023" t="s">
        <v>7749</v>
      </c>
      <c r="F3894" s="1029"/>
      <c r="G3894" s="1023" t="s">
        <v>6697</v>
      </c>
      <c r="H3894" s="1023" t="s">
        <v>8027</v>
      </c>
      <c r="I3894" s="1029"/>
      <c r="J3894" s="1028"/>
      <c r="K3894" s="511" t="s">
        <v>264</v>
      </c>
      <c r="L3894" s="1028"/>
      <c r="M3894" s="528" t="str">
        <f t="shared" si="62"/>
        <v/>
      </c>
    </row>
    <row r="3895" spans="1:13">
      <c r="A3895" s="1026" t="s">
        <v>647</v>
      </c>
      <c r="B3895" s="1026" t="s">
        <v>648</v>
      </c>
      <c r="C3895" s="522"/>
      <c r="D3895" s="523"/>
      <c r="E3895" s="1023" t="s">
        <v>7750</v>
      </c>
      <c r="F3895" s="522"/>
      <c r="G3895" s="1023" t="s">
        <v>6697</v>
      </c>
      <c r="H3895" s="1023" t="s">
        <v>8027</v>
      </c>
      <c r="I3895" s="522"/>
      <c r="J3895" s="523"/>
      <c r="K3895" s="511" t="s">
        <v>264</v>
      </c>
      <c r="L3895" s="526"/>
      <c r="M3895" s="528" t="str">
        <f t="shared" si="62"/>
        <v/>
      </c>
    </row>
    <row r="3896" spans="1:13">
      <c r="A3896" s="1030" t="s">
        <v>637</v>
      </c>
      <c r="B3896" s="1031" t="s">
        <v>638</v>
      </c>
      <c r="C3896" s="527" t="s">
        <v>144</v>
      </c>
      <c r="D3896" s="857"/>
      <c r="E3896" s="510" t="s">
        <v>6259</v>
      </c>
      <c r="F3896" s="510" t="s">
        <v>144</v>
      </c>
      <c r="G3896" s="1023" t="s">
        <v>6697</v>
      </c>
      <c r="H3896" s="510" t="s">
        <v>8028</v>
      </c>
      <c r="I3896" s="527" t="s">
        <v>682</v>
      </c>
      <c r="J3896" s="857"/>
      <c r="K3896" s="511" t="s">
        <v>264</v>
      </c>
      <c r="L3896" s="528" t="s">
        <v>646</v>
      </c>
      <c r="M3896" s="528" t="str">
        <f t="shared" si="62"/>
        <v/>
      </c>
    </row>
    <row r="3897" spans="1:13">
      <c r="A3897" s="1026" t="s">
        <v>647</v>
      </c>
      <c r="B3897" s="1026" t="s">
        <v>648</v>
      </c>
      <c r="C3897" s="1029"/>
      <c r="D3897" s="1028"/>
      <c r="E3897" s="1023" t="s">
        <v>7752</v>
      </c>
      <c r="F3897" s="1029"/>
      <c r="G3897" s="1023" t="s">
        <v>6697</v>
      </c>
      <c r="H3897" s="1023" t="s">
        <v>8028</v>
      </c>
      <c r="I3897" s="1029"/>
      <c r="J3897" s="1028"/>
      <c r="K3897" s="511" t="s">
        <v>264</v>
      </c>
      <c r="L3897" s="1028"/>
      <c r="M3897" s="528" t="str">
        <f t="shared" si="62"/>
        <v/>
      </c>
    </row>
    <row r="3898" spans="1:13">
      <c r="A3898" s="1026" t="s">
        <v>647</v>
      </c>
      <c r="B3898" s="1026" t="s">
        <v>648</v>
      </c>
      <c r="C3898" s="1029"/>
      <c r="D3898" s="1028"/>
      <c r="E3898" s="1023" t="s">
        <v>7753</v>
      </c>
      <c r="F3898" s="1029"/>
      <c r="G3898" s="1023" t="s">
        <v>6697</v>
      </c>
      <c r="H3898" s="1023" t="s">
        <v>8028</v>
      </c>
      <c r="I3898" s="1029"/>
      <c r="J3898" s="1028"/>
      <c r="K3898" s="511" t="s">
        <v>264</v>
      </c>
      <c r="L3898" s="1028"/>
      <c r="M3898" s="528" t="str">
        <f t="shared" si="62"/>
        <v/>
      </c>
    </row>
    <row r="3899" spans="1:13">
      <c r="A3899" s="1026" t="s">
        <v>647</v>
      </c>
      <c r="B3899" s="1026" t="s">
        <v>648</v>
      </c>
      <c r="C3899" s="1029"/>
      <c r="D3899" s="1028"/>
      <c r="E3899" s="1023" t="s">
        <v>7754</v>
      </c>
      <c r="F3899" s="1029"/>
      <c r="G3899" s="1023" t="s">
        <v>6697</v>
      </c>
      <c r="H3899" s="1023" t="s">
        <v>8028</v>
      </c>
      <c r="I3899" s="1029"/>
      <c r="J3899" s="1028"/>
      <c r="K3899" s="511" t="s">
        <v>264</v>
      </c>
      <c r="L3899" s="1028"/>
      <c r="M3899" s="528" t="str">
        <f t="shared" si="62"/>
        <v/>
      </c>
    </row>
    <row r="3900" spans="1:13">
      <c r="A3900" s="1026" t="s">
        <v>647</v>
      </c>
      <c r="B3900" s="1026" t="s">
        <v>648</v>
      </c>
      <c r="C3900" s="1029"/>
      <c r="D3900" s="1028"/>
      <c r="E3900" s="1023" t="s">
        <v>7755</v>
      </c>
      <c r="F3900" s="1029"/>
      <c r="G3900" s="1023" t="s">
        <v>6697</v>
      </c>
      <c r="H3900" s="1023" t="s">
        <v>8028</v>
      </c>
      <c r="I3900" s="1029"/>
      <c r="J3900" s="1028"/>
      <c r="K3900" s="511" t="s">
        <v>264</v>
      </c>
      <c r="L3900" s="1028"/>
      <c r="M3900" s="528" t="str">
        <f t="shared" si="62"/>
        <v/>
      </c>
    </row>
    <row r="3901" spans="1:13">
      <c r="A3901" s="1026" t="s">
        <v>647</v>
      </c>
      <c r="B3901" s="1026" t="s">
        <v>648</v>
      </c>
      <c r="C3901" s="1029"/>
      <c r="D3901" s="1028"/>
      <c r="E3901" s="1023" t="s">
        <v>7756</v>
      </c>
      <c r="F3901" s="1029"/>
      <c r="G3901" s="1023" t="s">
        <v>6697</v>
      </c>
      <c r="H3901" s="1023" t="s">
        <v>8028</v>
      </c>
      <c r="I3901" s="1029"/>
      <c r="J3901" s="1028"/>
      <c r="K3901" s="511" t="s">
        <v>264</v>
      </c>
      <c r="L3901" s="1028"/>
      <c r="M3901" s="528" t="str">
        <f t="shared" si="62"/>
        <v/>
      </c>
    </row>
    <row r="3902" spans="1:13">
      <c r="A3902" s="1026" t="s">
        <v>647</v>
      </c>
      <c r="B3902" s="1026" t="s">
        <v>648</v>
      </c>
      <c r="C3902" s="1029"/>
      <c r="D3902" s="1028"/>
      <c r="E3902" s="1023" t="s">
        <v>7757</v>
      </c>
      <c r="F3902" s="1029"/>
      <c r="G3902" s="1023" t="s">
        <v>6697</v>
      </c>
      <c r="H3902" s="1023" t="s">
        <v>8028</v>
      </c>
      <c r="I3902" s="1029"/>
      <c r="J3902" s="1028"/>
      <c r="K3902" s="511" t="s">
        <v>264</v>
      </c>
      <c r="L3902" s="1028"/>
      <c r="M3902" s="528" t="str">
        <f t="shared" si="62"/>
        <v/>
      </c>
    </row>
    <row r="3903" spans="1:13">
      <c r="A3903" s="1026" t="s">
        <v>647</v>
      </c>
      <c r="B3903" s="1026" t="s">
        <v>648</v>
      </c>
      <c r="C3903" s="1029"/>
      <c r="D3903" s="1028"/>
      <c r="E3903" s="1023" t="s">
        <v>7758</v>
      </c>
      <c r="F3903" s="1029"/>
      <c r="G3903" s="1023" t="s">
        <v>6697</v>
      </c>
      <c r="H3903" s="1023" t="s">
        <v>8028</v>
      </c>
      <c r="I3903" s="1029"/>
      <c r="J3903" s="1028"/>
      <c r="K3903" s="511" t="s">
        <v>264</v>
      </c>
      <c r="L3903" s="1028"/>
      <c r="M3903" s="528" t="str">
        <f t="shared" si="62"/>
        <v/>
      </c>
    </row>
    <row r="3904" spans="1:13">
      <c r="A3904" s="1026" t="s">
        <v>647</v>
      </c>
      <c r="B3904" s="1026" t="s">
        <v>648</v>
      </c>
      <c r="C3904" s="1029"/>
      <c r="D3904" s="1028"/>
      <c r="E3904" s="1023" t="s">
        <v>7759</v>
      </c>
      <c r="F3904" s="1029"/>
      <c r="G3904" s="1023" t="s">
        <v>6697</v>
      </c>
      <c r="H3904" s="1023" t="s">
        <v>8028</v>
      </c>
      <c r="I3904" s="1029"/>
      <c r="J3904" s="1028"/>
      <c r="K3904" s="511" t="s">
        <v>264</v>
      </c>
      <c r="L3904" s="1028"/>
      <c r="M3904" s="528" t="str">
        <f t="shared" si="62"/>
        <v/>
      </c>
    </row>
    <row r="3905" spans="1:13">
      <c r="A3905" s="1026" t="s">
        <v>647</v>
      </c>
      <c r="B3905" s="1026" t="s">
        <v>648</v>
      </c>
      <c r="C3905" s="1029"/>
      <c r="D3905" s="1028"/>
      <c r="E3905" s="1023" t="s">
        <v>7760</v>
      </c>
      <c r="F3905" s="1029"/>
      <c r="G3905" s="1023" t="s">
        <v>6697</v>
      </c>
      <c r="H3905" s="1023" t="s">
        <v>8028</v>
      </c>
      <c r="I3905" s="1029"/>
      <c r="J3905" s="1028"/>
      <c r="K3905" s="511" t="s">
        <v>264</v>
      </c>
      <c r="L3905" s="1028"/>
      <c r="M3905" s="528" t="str">
        <f t="shared" si="62"/>
        <v/>
      </c>
    </row>
    <row r="3906" spans="1:13">
      <c r="A3906" s="1026" t="s">
        <v>647</v>
      </c>
      <c r="B3906" s="1026" t="s">
        <v>648</v>
      </c>
      <c r="C3906" s="1029"/>
      <c r="D3906" s="1028"/>
      <c r="E3906" s="1023" t="s">
        <v>7761</v>
      </c>
      <c r="F3906" s="1029"/>
      <c r="G3906" s="1023" t="s">
        <v>6697</v>
      </c>
      <c r="H3906" s="1023" t="s">
        <v>8028</v>
      </c>
      <c r="I3906" s="1029"/>
      <c r="J3906" s="1028"/>
      <c r="K3906" s="511" t="s">
        <v>264</v>
      </c>
      <c r="L3906" s="1028"/>
      <c r="M3906" s="528" t="str">
        <f t="shared" si="62"/>
        <v/>
      </c>
    </row>
    <row r="3907" spans="1:13">
      <c r="A3907" s="1026" t="s">
        <v>647</v>
      </c>
      <c r="B3907" s="1026" t="s">
        <v>648</v>
      </c>
      <c r="C3907" s="1029"/>
      <c r="D3907" s="1028"/>
      <c r="E3907" s="1023" t="s">
        <v>7762</v>
      </c>
      <c r="F3907" s="1029"/>
      <c r="G3907" s="1023" t="s">
        <v>6697</v>
      </c>
      <c r="H3907" s="1023" t="s">
        <v>8028</v>
      </c>
      <c r="I3907" s="1029"/>
      <c r="J3907" s="1028"/>
      <c r="K3907" s="511" t="s">
        <v>264</v>
      </c>
      <c r="L3907" s="1028"/>
      <c r="M3907" s="528" t="str">
        <f t="shared" si="62"/>
        <v/>
      </c>
    </row>
    <row r="3908" spans="1:13">
      <c r="A3908" s="1026" t="s">
        <v>647</v>
      </c>
      <c r="B3908" s="1026" t="s">
        <v>648</v>
      </c>
      <c r="C3908" s="522"/>
      <c r="D3908" s="523"/>
      <c r="E3908" s="1023" t="s">
        <v>7763</v>
      </c>
      <c r="F3908" s="522"/>
      <c r="G3908" s="1023" t="s">
        <v>6697</v>
      </c>
      <c r="H3908" s="1023" t="s">
        <v>8028</v>
      </c>
      <c r="I3908" s="522"/>
      <c r="J3908" s="523"/>
      <c r="K3908" s="511" t="s">
        <v>264</v>
      </c>
      <c r="L3908" s="526"/>
      <c r="M3908" s="528" t="str">
        <f t="shared" si="62"/>
        <v/>
      </c>
    </row>
    <row r="3909" spans="1:13">
      <c r="A3909" s="1030" t="s">
        <v>637</v>
      </c>
      <c r="B3909" s="1031" t="s">
        <v>638</v>
      </c>
      <c r="C3909" s="527" t="s">
        <v>148</v>
      </c>
      <c r="D3909" s="857"/>
      <c r="E3909" s="510" t="s">
        <v>6265</v>
      </c>
      <c r="F3909" s="510" t="s">
        <v>148</v>
      </c>
      <c r="G3909" s="1023" t="s">
        <v>6697</v>
      </c>
      <c r="H3909" s="510" t="s">
        <v>8029</v>
      </c>
      <c r="I3909" s="527" t="s">
        <v>682</v>
      </c>
      <c r="J3909" s="857"/>
      <c r="K3909" s="511" t="s">
        <v>264</v>
      </c>
      <c r="L3909" s="528" t="s">
        <v>646</v>
      </c>
      <c r="M3909" s="528" t="str">
        <f t="shared" si="62"/>
        <v/>
      </c>
    </row>
    <row r="3910" spans="1:13">
      <c r="A3910" s="1026" t="s">
        <v>647</v>
      </c>
      <c r="B3910" s="1026" t="s">
        <v>648</v>
      </c>
      <c r="C3910" s="1029"/>
      <c r="D3910" s="1028"/>
      <c r="E3910" s="1023" t="s">
        <v>7765</v>
      </c>
      <c r="F3910" s="1023"/>
      <c r="G3910" s="1023" t="s">
        <v>6697</v>
      </c>
      <c r="H3910" s="1023" t="s">
        <v>8029</v>
      </c>
      <c r="I3910" s="1029"/>
      <c r="J3910" s="1028"/>
      <c r="K3910" s="511" t="s">
        <v>264</v>
      </c>
      <c r="L3910" s="1028"/>
      <c r="M3910" s="528" t="str">
        <f t="shared" si="62"/>
        <v/>
      </c>
    </row>
    <row r="3911" spans="1:13">
      <c r="A3911" s="1026" t="s">
        <v>647</v>
      </c>
      <c r="B3911" s="1026" t="s">
        <v>648</v>
      </c>
      <c r="C3911" s="1029"/>
      <c r="D3911" s="1028"/>
      <c r="E3911" s="1023" t="s">
        <v>7766</v>
      </c>
      <c r="F3911" s="1023"/>
      <c r="G3911" s="1023" t="s">
        <v>6697</v>
      </c>
      <c r="H3911" s="1023" t="s">
        <v>8029</v>
      </c>
      <c r="I3911" s="1029"/>
      <c r="J3911" s="1028"/>
      <c r="K3911" s="511" t="s">
        <v>264</v>
      </c>
      <c r="L3911" s="1028"/>
      <c r="M3911" s="528" t="str">
        <f t="shared" si="62"/>
        <v/>
      </c>
    </row>
    <row r="3912" spans="1:13">
      <c r="A3912" s="1026" t="s">
        <v>647</v>
      </c>
      <c r="B3912" s="1026" t="s">
        <v>648</v>
      </c>
      <c r="C3912" s="1029"/>
      <c r="D3912" s="1028"/>
      <c r="E3912" s="1023" t="s">
        <v>7767</v>
      </c>
      <c r="F3912" s="1029"/>
      <c r="G3912" s="1023" t="s">
        <v>6697</v>
      </c>
      <c r="H3912" s="1023" t="s">
        <v>8029</v>
      </c>
      <c r="I3912" s="1029"/>
      <c r="J3912" s="1028"/>
      <c r="K3912" s="511" t="s">
        <v>264</v>
      </c>
      <c r="L3912" s="1028"/>
      <c r="M3912" s="528" t="str">
        <f t="shared" si="62"/>
        <v/>
      </c>
    </row>
    <row r="3913" spans="1:13">
      <c r="A3913" s="1026" t="s">
        <v>647</v>
      </c>
      <c r="B3913" s="1026" t="s">
        <v>648</v>
      </c>
      <c r="C3913" s="1029"/>
      <c r="D3913" s="1028"/>
      <c r="E3913" s="1023" t="s">
        <v>7768</v>
      </c>
      <c r="F3913" s="1029"/>
      <c r="G3913" s="1023" t="s">
        <v>6697</v>
      </c>
      <c r="H3913" s="1023" t="s">
        <v>8029</v>
      </c>
      <c r="I3913" s="1029"/>
      <c r="J3913" s="1028"/>
      <c r="K3913" s="511" t="s">
        <v>264</v>
      </c>
      <c r="L3913" s="1028"/>
      <c r="M3913" s="528" t="str">
        <f t="shared" si="62"/>
        <v/>
      </c>
    </row>
    <row r="3914" spans="1:13">
      <c r="A3914" s="1026" t="s">
        <v>647</v>
      </c>
      <c r="B3914" s="1026" t="s">
        <v>648</v>
      </c>
      <c r="C3914" s="1029"/>
      <c r="D3914" s="1028"/>
      <c r="E3914" s="1023" t="s">
        <v>7769</v>
      </c>
      <c r="F3914" s="1029"/>
      <c r="G3914" s="1023" t="s">
        <v>6697</v>
      </c>
      <c r="H3914" s="1023" t="s">
        <v>8029</v>
      </c>
      <c r="I3914" s="1029"/>
      <c r="J3914" s="1028"/>
      <c r="K3914" s="511" t="s">
        <v>264</v>
      </c>
      <c r="L3914" s="1028"/>
      <c r="M3914" s="528" t="str">
        <f t="shared" si="62"/>
        <v/>
      </c>
    </row>
    <row r="3915" spans="1:13">
      <c r="A3915" s="1026" t="s">
        <v>647</v>
      </c>
      <c r="B3915" s="1026" t="s">
        <v>648</v>
      </c>
      <c r="C3915" s="1029"/>
      <c r="D3915" s="1028"/>
      <c r="E3915" s="1023" t="s">
        <v>7770</v>
      </c>
      <c r="F3915" s="1029"/>
      <c r="G3915" s="1023" t="s">
        <v>6697</v>
      </c>
      <c r="H3915" s="1023" t="s">
        <v>8029</v>
      </c>
      <c r="I3915" s="1029"/>
      <c r="J3915" s="1028"/>
      <c r="K3915" s="511" t="s">
        <v>264</v>
      </c>
      <c r="L3915" s="1028"/>
      <c r="M3915" s="528" t="str">
        <f t="shared" si="62"/>
        <v/>
      </c>
    </row>
    <row r="3916" spans="1:13">
      <c r="A3916" s="1026" t="s">
        <v>647</v>
      </c>
      <c r="B3916" s="1026" t="s">
        <v>648</v>
      </c>
      <c r="C3916" s="1029"/>
      <c r="D3916" s="1028"/>
      <c r="E3916" s="1023" t="s">
        <v>7771</v>
      </c>
      <c r="F3916" s="1029"/>
      <c r="G3916" s="1023" t="s">
        <v>6697</v>
      </c>
      <c r="H3916" s="1023" t="s">
        <v>8029</v>
      </c>
      <c r="I3916" s="1029"/>
      <c r="J3916" s="1028"/>
      <c r="K3916" s="511" t="s">
        <v>264</v>
      </c>
      <c r="L3916" s="1028"/>
      <c r="M3916" s="528" t="str">
        <f t="shared" si="62"/>
        <v/>
      </c>
    </row>
    <row r="3917" spans="1:13">
      <c r="A3917" s="1026" t="s">
        <v>647</v>
      </c>
      <c r="B3917" s="1026" t="s">
        <v>648</v>
      </c>
      <c r="C3917" s="1029"/>
      <c r="D3917" s="1028"/>
      <c r="E3917" s="1023" t="s">
        <v>7772</v>
      </c>
      <c r="F3917" s="1029"/>
      <c r="G3917" s="1023" t="s">
        <v>6697</v>
      </c>
      <c r="H3917" s="1023" t="s">
        <v>8029</v>
      </c>
      <c r="I3917" s="1029"/>
      <c r="J3917" s="1028"/>
      <c r="K3917" s="511" t="s">
        <v>264</v>
      </c>
      <c r="L3917" s="1028"/>
      <c r="M3917" s="528" t="str">
        <f t="shared" si="62"/>
        <v/>
      </c>
    </row>
    <row r="3918" spans="1:13">
      <c r="A3918" s="1026" t="s">
        <v>647</v>
      </c>
      <c r="B3918" s="1026" t="s">
        <v>648</v>
      </c>
      <c r="C3918" s="1029"/>
      <c r="D3918" s="1028"/>
      <c r="E3918" s="1023" t="s">
        <v>7773</v>
      </c>
      <c r="F3918" s="1029"/>
      <c r="G3918" s="1023" t="s">
        <v>6697</v>
      </c>
      <c r="H3918" s="1023" t="s">
        <v>8029</v>
      </c>
      <c r="I3918" s="1029"/>
      <c r="J3918" s="1028"/>
      <c r="K3918" s="511" t="s">
        <v>264</v>
      </c>
      <c r="L3918" s="1028"/>
      <c r="M3918" s="528" t="str">
        <f t="shared" si="62"/>
        <v/>
      </c>
    </row>
    <row r="3919" spans="1:13">
      <c r="A3919" s="1026" t="s">
        <v>647</v>
      </c>
      <c r="B3919" s="1026" t="s">
        <v>648</v>
      </c>
      <c r="C3919" s="1029"/>
      <c r="D3919" s="1028"/>
      <c r="E3919" s="1023" t="s">
        <v>7774</v>
      </c>
      <c r="F3919" s="1029"/>
      <c r="G3919" s="1023" t="s">
        <v>6697</v>
      </c>
      <c r="H3919" s="1023" t="s">
        <v>8029</v>
      </c>
      <c r="I3919" s="1029"/>
      <c r="J3919" s="1028"/>
      <c r="K3919" s="511" t="s">
        <v>264</v>
      </c>
      <c r="L3919" s="1028"/>
      <c r="M3919" s="528" t="str">
        <f t="shared" si="62"/>
        <v/>
      </c>
    </row>
    <row r="3920" spans="1:13">
      <c r="A3920" s="1026" t="s">
        <v>647</v>
      </c>
      <c r="B3920" s="1026" t="s">
        <v>648</v>
      </c>
      <c r="C3920" s="1029"/>
      <c r="D3920" s="1028"/>
      <c r="E3920" s="1023" t="s">
        <v>7775</v>
      </c>
      <c r="F3920" s="1029"/>
      <c r="G3920" s="1023" t="s">
        <v>6697</v>
      </c>
      <c r="H3920" s="1023" t="s">
        <v>8029</v>
      </c>
      <c r="I3920" s="1029"/>
      <c r="J3920" s="1028"/>
      <c r="K3920" s="511" t="s">
        <v>264</v>
      </c>
      <c r="L3920" s="1028"/>
      <c r="M3920" s="528" t="str">
        <f t="shared" si="62"/>
        <v/>
      </c>
    </row>
    <row r="3921" spans="1:13">
      <c r="A3921" s="1026" t="s">
        <v>647</v>
      </c>
      <c r="B3921" s="1026" t="s">
        <v>648</v>
      </c>
      <c r="C3921" s="522"/>
      <c r="D3921" s="523"/>
      <c r="E3921" s="1023" t="s">
        <v>7776</v>
      </c>
      <c r="F3921" s="522"/>
      <c r="G3921" s="1023" t="s">
        <v>6697</v>
      </c>
      <c r="H3921" s="1023" t="s">
        <v>8029</v>
      </c>
      <c r="I3921" s="522"/>
      <c r="J3921" s="523"/>
      <c r="K3921" s="511" t="s">
        <v>264</v>
      </c>
      <c r="L3921" s="526"/>
      <c r="M3921" s="528" t="str">
        <f t="shared" si="62"/>
        <v/>
      </c>
    </row>
    <row r="3922" spans="1:13">
      <c r="A3922" s="1030" t="s">
        <v>637</v>
      </c>
      <c r="B3922" s="1031" t="s">
        <v>638</v>
      </c>
      <c r="C3922" s="527" t="s">
        <v>6703</v>
      </c>
      <c r="D3922" s="857"/>
      <c r="E3922" s="510" t="s">
        <v>6263</v>
      </c>
      <c r="F3922" s="510" t="s">
        <v>6703</v>
      </c>
      <c r="G3922" s="1023" t="s">
        <v>6697</v>
      </c>
      <c r="H3922" s="510" t="s">
        <v>8030</v>
      </c>
      <c r="I3922" s="527" t="s">
        <v>682</v>
      </c>
      <c r="J3922" s="857"/>
      <c r="K3922" s="511" t="s">
        <v>264</v>
      </c>
      <c r="L3922" s="528" t="s">
        <v>646</v>
      </c>
      <c r="M3922" s="528" t="str">
        <f t="shared" si="62"/>
        <v/>
      </c>
    </row>
    <row r="3923" spans="1:13">
      <c r="A3923" s="1026" t="s">
        <v>647</v>
      </c>
      <c r="B3923" s="1026" t="s">
        <v>648</v>
      </c>
      <c r="C3923" s="1029"/>
      <c r="D3923" s="1028"/>
      <c r="E3923" s="1023" t="s">
        <v>7778</v>
      </c>
      <c r="F3923" s="1029"/>
      <c r="G3923" s="1023" t="s">
        <v>6697</v>
      </c>
      <c r="H3923" s="1023" t="s">
        <v>8030</v>
      </c>
      <c r="I3923" s="1029"/>
      <c r="J3923" s="1028"/>
      <c r="K3923" s="511" t="s">
        <v>264</v>
      </c>
      <c r="L3923" s="1028"/>
      <c r="M3923" s="528" t="str">
        <f t="shared" si="62"/>
        <v/>
      </c>
    </row>
    <row r="3924" spans="1:13">
      <c r="A3924" s="1026" t="s">
        <v>647</v>
      </c>
      <c r="B3924" s="1026" t="s">
        <v>648</v>
      </c>
      <c r="C3924" s="1029"/>
      <c r="D3924" s="1028"/>
      <c r="E3924" s="1023" t="s">
        <v>7779</v>
      </c>
      <c r="F3924" s="1029"/>
      <c r="G3924" s="1023" t="s">
        <v>6697</v>
      </c>
      <c r="H3924" s="1023" t="s">
        <v>8030</v>
      </c>
      <c r="I3924" s="1029"/>
      <c r="J3924" s="1028"/>
      <c r="K3924" s="511" t="s">
        <v>264</v>
      </c>
      <c r="L3924" s="1028"/>
      <c r="M3924" s="528" t="str">
        <f t="shared" si="62"/>
        <v/>
      </c>
    </row>
    <row r="3925" spans="1:13">
      <c r="A3925" s="1026" t="s">
        <v>647</v>
      </c>
      <c r="B3925" s="1026" t="s">
        <v>648</v>
      </c>
      <c r="C3925" s="1029"/>
      <c r="D3925" s="1028"/>
      <c r="E3925" s="1023" t="s">
        <v>7780</v>
      </c>
      <c r="F3925" s="1029"/>
      <c r="G3925" s="1023" t="s">
        <v>6697</v>
      </c>
      <c r="H3925" s="1023" t="s">
        <v>8030</v>
      </c>
      <c r="I3925" s="1029"/>
      <c r="J3925" s="1028"/>
      <c r="K3925" s="511" t="s">
        <v>264</v>
      </c>
      <c r="L3925" s="1028"/>
      <c r="M3925" s="528" t="str">
        <f t="shared" si="62"/>
        <v/>
      </c>
    </row>
    <row r="3926" spans="1:13">
      <c r="A3926" s="1026" t="s">
        <v>647</v>
      </c>
      <c r="B3926" s="1026" t="s">
        <v>648</v>
      </c>
      <c r="C3926" s="1029"/>
      <c r="D3926" s="1028"/>
      <c r="E3926" s="1023" t="s">
        <v>7781</v>
      </c>
      <c r="F3926" s="1029"/>
      <c r="G3926" s="1023" t="s">
        <v>6697</v>
      </c>
      <c r="H3926" s="1023" t="s">
        <v>8030</v>
      </c>
      <c r="I3926" s="1029"/>
      <c r="J3926" s="1028"/>
      <c r="K3926" s="511" t="s">
        <v>264</v>
      </c>
      <c r="L3926" s="1028"/>
      <c r="M3926" s="528" t="str">
        <f t="shared" si="62"/>
        <v/>
      </c>
    </row>
    <row r="3927" spans="1:13">
      <c r="A3927" s="1026" t="s">
        <v>647</v>
      </c>
      <c r="B3927" s="1026" t="s">
        <v>648</v>
      </c>
      <c r="C3927" s="1029"/>
      <c r="D3927" s="1028"/>
      <c r="E3927" s="1023" t="s">
        <v>7782</v>
      </c>
      <c r="F3927" s="1029"/>
      <c r="G3927" s="1023" t="s">
        <v>6697</v>
      </c>
      <c r="H3927" s="1023" t="s">
        <v>8030</v>
      </c>
      <c r="I3927" s="1029"/>
      <c r="J3927" s="1028"/>
      <c r="K3927" s="511" t="s">
        <v>264</v>
      </c>
      <c r="L3927" s="1028"/>
      <c r="M3927" s="528" t="str">
        <f t="shared" si="62"/>
        <v/>
      </c>
    </row>
    <row r="3928" spans="1:13">
      <c r="A3928" s="1026" t="s">
        <v>647</v>
      </c>
      <c r="B3928" s="1026" t="s">
        <v>648</v>
      </c>
      <c r="C3928" s="1029"/>
      <c r="D3928" s="1028"/>
      <c r="E3928" s="1023" t="s">
        <v>7783</v>
      </c>
      <c r="F3928" s="1029"/>
      <c r="G3928" s="1023" t="s">
        <v>6697</v>
      </c>
      <c r="H3928" s="1023" t="s">
        <v>8030</v>
      </c>
      <c r="I3928" s="1029"/>
      <c r="J3928" s="1028"/>
      <c r="K3928" s="511" t="s">
        <v>264</v>
      </c>
      <c r="L3928" s="1028"/>
      <c r="M3928" s="528" t="str">
        <f t="shared" ref="M3928:M3991" si="63">IF(RIGHT(TEXT(E3928,""),4)="ACT1","Remove","")</f>
        <v/>
      </c>
    </row>
    <row r="3929" spans="1:13">
      <c r="A3929" s="1026" t="s">
        <v>647</v>
      </c>
      <c r="B3929" s="1026" t="s">
        <v>648</v>
      </c>
      <c r="C3929" s="1029"/>
      <c r="D3929" s="1028"/>
      <c r="E3929" s="1023" t="s">
        <v>7784</v>
      </c>
      <c r="F3929" s="1029"/>
      <c r="G3929" s="1023" t="s">
        <v>6697</v>
      </c>
      <c r="H3929" s="1023" t="s">
        <v>8030</v>
      </c>
      <c r="I3929" s="1029"/>
      <c r="J3929" s="1028"/>
      <c r="K3929" s="511" t="s">
        <v>264</v>
      </c>
      <c r="L3929" s="1028"/>
      <c r="M3929" s="528" t="str">
        <f t="shared" si="63"/>
        <v/>
      </c>
    </row>
    <row r="3930" spans="1:13">
      <c r="A3930" s="1026" t="s">
        <v>647</v>
      </c>
      <c r="B3930" s="1026" t="s">
        <v>648</v>
      </c>
      <c r="C3930" s="1029"/>
      <c r="D3930" s="1028"/>
      <c r="E3930" s="1023" t="s">
        <v>7785</v>
      </c>
      <c r="F3930" s="1029"/>
      <c r="G3930" s="1023" t="s">
        <v>6697</v>
      </c>
      <c r="H3930" s="1023" t="s">
        <v>8030</v>
      </c>
      <c r="I3930" s="1029"/>
      <c r="J3930" s="1028"/>
      <c r="K3930" s="511" t="s">
        <v>264</v>
      </c>
      <c r="L3930" s="1028"/>
      <c r="M3930" s="528" t="str">
        <f t="shared" si="63"/>
        <v/>
      </c>
    </row>
    <row r="3931" spans="1:13">
      <c r="A3931" s="1026" t="s">
        <v>647</v>
      </c>
      <c r="B3931" s="1026" t="s">
        <v>648</v>
      </c>
      <c r="C3931" s="1029"/>
      <c r="D3931" s="1028"/>
      <c r="E3931" s="1023" t="s">
        <v>7786</v>
      </c>
      <c r="F3931" s="1029"/>
      <c r="G3931" s="1023" t="s">
        <v>6697</v>
      </c>
      <c r="H3931" s="1023" t="s">
        <v>8030</v>
      </c>
      <c r="I3931" s="1029"/>
      <c r="J3931" s="1028"/>
      <c r="K3931" s="511" t="s">
        <v>264</v>
      </c>
      <c r="L3931" s="1028"/>
      <c r="M3931" s="528" t="str">
        <f t="shared" si="63"/>
        <v/>
      </c>
    </row>
    <row r="3932" spans="1:13">
      <c r="A3932" s="1026" t="s">
        <v>647</v>
      </c>
      <c r="B3932" s="1026" t="s">
        <v>648</v>
      </c>
      <c r="C3932" s="1029"/>
      <c r="D3932" s="1028"/>
      <c r="E3932" s="1023" t="s">
        <v>7787</v>
      </c>
      <c r="F3932" s="1029"/>
      <c r="G3932" s="1023" t="s">
        <v>6697</v>
      </c>
      <c r="H3932" s="1023" t="s">
        <v>8030</v>
      </c>
      <c r="I3932" s="1029"/>
      <c r="J3932" s="1028"/>
      <c r="K3932" s="511" t="s">
        <v>264</v>
      </c>
      <c r="L3932" s="1028"/>
      <c r="M3932" s="528" t="str">
        <f t="shared" si="63"/>
        <v/>
      </c>
    </row>
    <row r="3933" spans="1:13">
      <c r="A3933" s="1026" t="s">
        <v>647</v>
      </c>
      <c r="B3933" s="1026" t="s">
        <v>648</v>
      </c>
      <c r="C3933" s="1029"/>
      <c r="D3933" s="1028"/>
      <c r="E3933" s="1023" t="s">
        <v>7788</v>
      </c>
      <c r="F3933" s="1029"/>
      <c r="G3933" s="1023" t="s">
        <v>6697</v>
      </c>
      <c r="H3933" s="1023" t="s">
        <v>8030</v>
      </c>
      <c r="I3933" s="1029"/>
      <c r="J3933" s="1028"/>
      <c r="K3933" s="511" t="s">
        <v>264</v>
      </c>
      <c r="L3933" s="1028"/>
      <c r="M3933" s="528" t="str">
        <f t="shared" si="63"/>
        <v/>
      </c>
    </row>
    <row r="3934" spans="1:13">
      <c r="A3934" s="1026" t="s">
        <v>647</v>
      </c>
      <c r="B3934" s="1026" t="s">
        <v>648</v>
      </c>
      <c r="C3934" s="522"/>
      <c r="D3934" s="523"/>
      <c r="E3934" s="1023" t="s">
        <v>7789</v>
      </c>
      <c r="F3934" s="522"/>
      <c r="G3934" s="1023" t="s">
        <v>6697</v>
      </c>
      <c r="H3934" s="1023" t="s">
        <v>8030</v>
      </c>
      <c r="I3934" s="522"/>
      <c r="J3934" s="523"/>
      <c r="K3934" s="511" t="s">
        <v>264</v>
      </c>
      <c r="L3934" s="526"/>
      <c r="M3934" s="528" t="str">
        <f t="shared" si="63"/>
        <v/>
      </c>
    </row>
    <row r="3935" spans="1:13">
      <c r="A3935" s="1030" t="s">
        <v>637</v>
      </c>
      <c r="B3935" s="1031" t="s">
        <v>638</v>
      </c>
      <c r="C3935" s="527" t="s">
        <v>6701</v>
      </c>
      <c r="D3935" s="857"/>
      <c r="E3935" s="510" t="s">
        <v>6289</v>
      </c>
      <c r="F3935" s="510" t="s">
        <v>6701</v>
      </c>
      <c r="G3935" s="1023" t="s">
        <v>6697</v>
      </c>
      <c r="H3935" s="510" t="s">
        <v>8031</v>
      </c>
      <c r="I3935" s="527" t="s">
        <v>682</v>
      </c>
      <c r="J3935" s="857"/>
      <c r="K3935" s="511" t="s">
        <v>264</v>
      </c>
      <c r="L3935" s="528" t="s">
        <v>646</v>
      </c>
      <c r="M3935" s="528" t="str">
        <f t="shared" si="63"/>
        <v/>
      </c>
    </row>
    <row r="3936" spans="1:13">
      <c r="A3936" s="1026" t="s">
        <v>647</v>
      </c>
      <c r="B3936" s="1026" t="s">
        <v>648</v>
      </c>
      <c r="C3936" s="1029"/>
      <c r="D3936" s="1028"/>
      <c r="E3936" s="1023" t="s">
        <v>7791</v>
      </c>
      <c r="F3936" s="1029"/>
      <c r="G3936" s="1023" t="s">
        <v>6697</v>
      </c>
      <c r="H3936" s="1023" t="s">
        <v>8031</v>
      </c>
      <c r="I3936" s="1029"/>
      <c r="J3936" s="1028"/>
      <c r="K3936" s="511" t="s">
        <v>264</v>
      </c>
      <c r="L3936" s="1028"/>
      <c r="M3936" s="528" t="str">
        <f t="shared" si="63"/>
        <v/>
      </c>
    </row>
    <row r="3937" spans="1:13">
      <c r="A3937" s="1026" t="s">
        <v>647</v>
      </c>
      <c r="B3937" s="1026" t="s">
        <v>648</v>
      </c>
      <c r="C3937" s="1029"/>
      <c r="D3937" s="1028"/>
      <c r="E3937" s="1023" t="s">
        <v>7792</v>
      </c>
      <c r="F3937" s="1029"/>
      <c r="G3937" s="1023" t="s">
        <v>6697</v>
      </c>
      <c r="H3937" s="1023" t="s">
        <v>8031</v>
      </c>
      <c r="I3937" s="1029"/>
      <c r="J3937" s="1028"/>
      <c r="K3937" s="511" t="s">
        <v>264</v>
      </c>
      <c r="L3937" s="1028"/>
      <c r="M3937" s="528" t="str">
        <f t="shared" si="63"/>
        <v/>
      </c>
    </row>
    <row r="3938" spans="1:13">
      <c r="A3938" s="1026" t="s">
        <v>647</v>
      </c>
      <c r="B3938" s="1026" t="s">
        <v>648</v>
      </c>
      <c r="C3938" s="1029"/>
      <c r="D3938" s="1028"/>
      <c r="E3938" s="1023" t="s">
        <v>7793</v>
      </c>
      <c r="F3938" s="1029"/>
      <c r="G3938" s="1023" t="s">
        <v>6697</v>
      </c>
      <c r="H3938" s="1023" t="s">
        <v>8031</v>
      </c>
      <c r="I3938" s="1029"/>
      <c r="J3938" s="1028"/>
      <c r="K3938" s="511" t="s">
        <v>264</v>
      </c>
      <c r="L3938" s="1028"/>
      <c r="M3938" s="528" t="str">
        <f t="shared" si="63"/>
        <v/>
      </c>
    </row>
    <row r="3939" spans="1:13">
      <c r="A3939" s="1026" t="s">
        <v>647</v>
      </c>
      <c r="B3939" s="1026" t="s">
        <v>648</v>
      </c>
      <c r="C3939" s="1029"/>
      <c r="D3939" s="1028"/>
      <c r="E3939" s="1023" t="s">
        <v>7794</v>
      </c>
      <c r="F3939" s="1029"/>
      <c r="G3939" s="1023" t="s">
        <v>6697</v>
      </c>
      <c r="H3939" s="1023" t="s">
        <v>8031</v>
      </c>
      <c r="I3939" s="1029"/>
      <c r="J3939" s="1028"/>
      <c r="K3939" s="511" t="s">
        <v>264</v>
      </c>
      <c r="L3939" s="1028"/>
      <c r="M3939" s="528" t="str">
        <f t="shared" si="63"/>
        <v/>
      </c>
    </row>
    <row r="3940" spans="1:13">
      <c r="A3940" s="1026" t="s">
        <v>647</v>
      </c>
      <c r="B3940" s="1026" t="s">
        <v>648</v>
      </c>
      <c r="C3940" s="1029"/>
      <c r="D3940" s="1028"/>
      <c r="E3940" s="1023" t="s">
        <v>7795</v>
      </c>
      <c r="F3940" s="1029"/>
      <c r="G3940" s="1023" t="s">
        <v>6697</v>
      </c>
      <c r="H3940" s="1023" t="s">
        <v>8031</v>
      </c>
      <c r="I3940" s="1029"/>
      <c r="J3940" s="1028"/>
      <c r="K3940" s="511" t="s">
        <v>264</v>
      </c>
      <c r="L3940" s="1028"/>
      <c r="M3940" s="528" t="str">
        <f t="shared" si="63"/>
        <v/>
      </c>
    </row>
    <row r="3941" spans="1:13">
      <c r="A3941" s="1026" t="s">
        <v>647</v>
      </c>
      <c r="B3941" s="1026" t="s">
        <v>648</v>
      </c>
      <c r="C3941" s="1029"/>
      <c r="D3941" s="1028"/>
      <c r="E3941" s="1023" t="s">
        <v>7796</v>
      </c>
      <c r="F3941" s="1029"/>
      <c r="G3941" s="1023" t="s">
        <v>6697</v>
      </c>
      <c r="H3941" s="1023" t="s">
        <v>8031</v>
      </c>
      <c r="I3941" s="1029"/>
      <c r="J3941" s="1028"/>
      <c r="K3941" s="511" t="s">
        <v>264</v>
      </c>
      <c r="L3941" s="1028"/>
      <c r="M3941" s="528" t="str">
        <f t="shared" si="63"/>
        <v/>
      </c>
    </row>
    <row r="3942" spans="1:13">
      <c r="A3942" s="1026" t="s">
        <v>647</v>
      </c>
      <c r="B3942" s="1026" t="s">
        <v>648</v>
      </c>
      <c r="C3942" s="1029"/>
      <c r="D3942" s="1028"/>
      <c r="E3942" s="1023" t="s">
        <v>7797</v>
      </c>
      <c r="F3942" s="1029"/>
      <c r="G3942" s="1023" t="s">
        <v>6697</v>
      </c>
      <c r="H3942" s="1023" t="s">
        <v>8031</v>
      </c>
      <c r="I3942" s="1029"/>
      <c r="J3942" s="1028"/>
      <c r="K3942" s="511" t="s">
        <v>264</v>
      </c>
      <c r="L3942" s="1028"/>
      <c r="M3942" s="528" t="str">
        <f t="shared" si="63"/>
        <v/>
      </c>
    </row>
    <row r="3943" spans="1:13">
      <c r="A3943" s="1026" t="s">
        <v>647</v>
      </c>
      <c r="B3943" s="1026" t="s">
        <v>648</v>
      </c>
      <c r="C3943" s="1029"/>
      <c r="D3943" s="1028"/>
      <c r="E3943" s="1023" t="s">
        <v>7798</v>
      </c>
      <c r="F3943" s="1029"/>
      <c r="G3943" s="1023" t="s">
        <v>6697</v>
      </c>
      <c r="H3943" s="1023" t="s">
        <v>8031</v>
      </c>
      <c r="I3943" s="1029"/>
      <c r="J3943" s="1028"/>
      <c r="K3943" s="511" t="s">
        <v>264</v>
      </c>
      <c r="L3943" s="1028"/>
      <c r="M3943" s="528" t="str">
        <f t="shared" si="63"/>
        <v/>
      </c>
    </row>
    <row r="3944" spans="1:13">
      <c r="A3944" s="1026" t="s">
        <v>647</v>
      </c>
      <c r="B3944" s="1026" t="s">
        <v>648</v>
      </c>
      <c r="C3944" s="1029"/>
      <c r="D3944" s="1028"/>
      <c r="E3944" s="1023" t="s">
        <v>7799</v>
      </c>
      <c r="F3944" s="1029"/>
      <c r="G3944" s="1023" t="s">
        <v>6697</v>
      </c>
      <c r="H3944" s="1023" t="s">
        <v>8031</v>
      </c>
      <c r="I3944" s="1029"/>
      <c r="J3944" s="1028"/>
      <c r="K3944" s="511" t="s">
        <v>264</v>
      </c>
      <c r="L3944" s="1028"/>
      <c r="M3944" s="528" t="str">
        <f t="shared" si="63"/>
        <v/>
      </c>
    </row>
    <row r="3945" spans="1:13">
      <c r="A3945" s="1026" t="s">
        <v>647</v>
      </c>
      <c r="B3945" s="1026" t="s">
        <v>648</v>
      </c>
      <c r="C3945" s="1029"/>
      <c r="D3945" s="1028"/>
      <c r="E3945" s="1023" t="s">
        <v>7800</v>
      </c>
      <c r="F3945" s="1029"/>
      <c r="G3945" s="1023" t="s">
        <v>6697</v>
      </c>
      <c r="H3945" s="1023" t="s">
        <v>8031</v>
      </c>
      <c r="I3945" s="1029"/>
      <c r="J3945" s="1028"/>
      <c r="K3945" s="511" t="s">
        <v>264</v>
      </c>
      <c r="L3945" s="1028"/>
      <c r="M3945" s="528" t="str">
        <f t="shared" si="63"/>
        <v/>
      </c>
    </row>
    <row r="3946" spans="1:13">
      <c r="A3946" s="1026" t="s">
        <v>647</v>
      </c>
      <c r="B3946" s="1026" t="s">
        <v>648</v>
      </c>
      <c r="C3946" s="1029"/>
      <c r="D3946" s="1028"/>
      <c r="E3946" s="1023" t="s">
        <v>7801</v>
      </c>
      <c r="F3946" s="1029"/>
      <c r="G3946" s="1023" t="s">
        <v>6697</v>
      </c>
      <c r="H3946" s="1023" t="s">
        <v>8031</v>
      </c>
      <c r="I3946" s="1029"/>
      <c r="J3946" s="1028"/>
      <c r="K3946" s="511" t="s">
        <v>264</v>
      </c>
      <c r="L3946" s="1028"/>
      <c r="M3946" s="528" t="str">
        <f t="shared" si="63"/>
        <v/>
      </c>
    </row>
    <row r="3947" spans="1:13">
      <c r="A3947" s="1026" t="s">
        <v>647</v>
      </c>
      <c r="B3947" s="1026" t="s">
        <v>648</v>
      </c>
      <c r="C3947" s="522"/>
      <c r="D3947" s="523"/>
      <c r="E3947" s="1023" t="s">
        <v>7802</v>
      </c>
      <c r="F3947" s="522"/>
      <c r="G3947" s="1023" t="s">
        <v>6697</v>
      </c>
      <c r="H3947" s="1023" t="s">
        <v>8031</v>
      </c>
      <c r="I3947" s="522"/>
      <c r="J3947" s="523"/>
      <c r="K3947" s="511" t="s">
        <v>264</v>
      </c>
      <c r="L3947" s="526"/>
      <c r="M3947" s="528" t="str">
        <f t="shared" si="63"/>
        <v/>
      </c>
    </row>
    <row r="3948" spans="1:13">
      <c r="A3948" s="1030" t="s">
        <v>637</v>
      </c>
      <c r="B3948" s="1031" t="s">
        <v>638</v>
      </c>
      <c r="C3948" s="527" t="s">
        <v>6700</v>
      </c>
      <c r="D3948" s="857"/>
      <c r="E3948" s="510" t="s">
        <v>6291</v>
      </c>
      <c r="F3948" s="510" t="s">
        <v>6700</v>
      </c>
      <c r="G3948" s="1023" t="s">
        <v>6697</v>
      </c>
      <c r="H3948" s="510" t="s">
        <v>8032</v>
      </c>
      <c r="I3948" s="527" t="s">
        <v>682</v>
      </c>
      <c r="J3948" s="857"/>
      <c r="K3948" s="511" t="s">
        <v>264</v>
      </c>
      <c r="L3948" s="528" t="s">
        <v>646</v>
      </c>
      <c r="M3948" s="528" t="str">
        <f t="shared" si="63"/>
        <v/>
      </c>
    </row>
    <row r="3949" spans="1:13">
      <c r="A3949" s="1026" t="s">
        <v>647</v>
      </c>
      <c r="B3949" s="1026" t="s">
        <v>648</v>
      </c>
      <c r="C3949" s="1029"/>
      <c r="D3949" s="1028"/>
      <c r="E3949" s="1023" t="s">
        <v>7804</v>
      </c>
      <c r="F3949" s="1023"/>
      <c r="G3949" s="1023" t="s">
        <v>6697</v>
      </c>
      <c r="H3949" s="1023" t="s">
        <v>8032</v>
      </c>
      <c r="I3949" s="1029"/>
      <c r="J3949" s="1028"/>
      <c r="K3949" s="511" t="s">
        <v>264</v>
      </c>
      <c r="L3949" s="1028"/>
      <c r="M3949" s="528" t="str">
        <f t="shared" si="63"/>
        <v/>
      </c>
    </row>
    <row r="3950" spans="1:13">
      <c r="A3950" s="1026" t="s">
        <v>647</v>
      </c>
      <c r="B3950" s="1026" t="s">
        <v>648</v>
      </c>
      <c r="C3950" s="1029"/>
      <c r="D3950" s="1028"/>
      <c r="E3950" s="1023" t="s">
        <v>7805</v>
      </c>
      <c r="F3950" s="1029"/>
      <c r="G3950" s="1023" t="s">
        <v>6697</v>
      </c>
      <c r="H3950" s="1023" t="s">
        <v>8032</v>
      </c>
      <c r="I3950" s="1029"/>
      <c r="J3950" s="1028"/>
      <c r="K3950" s="511" t="s">
        <v>264</v>
      </c>
      <c r="L3950" s="1028"/>
      <c r="M3950" s="528" t="str">
        <f t="shared" si="63"/>
        <v/>
      </c>
    </row>
    <row r="3951" spans="1:13">
      <c r="A3951" s="1026" t="s">
        <v>647</v>
      </c>
      <c r="B3951" s="1026" t="s">
        <v>648</v>
      </c>
      <c r="C3951" s="1029"/>
      <c r="D3951" s="1028"/>
      <c r="E3951" s="1023" t="s">
        <v>7806</v>
      </c>
      <c r="F3951" s="1029"/>
      <c r="G3951" s="1023" t="s">
        <v>6697</v>
      </c>
      <c r="H3951" s="1023" t="s">
        <v>8032</v>
      </c>
      <c r="I3951" s="1029"/>
      <c r="J3951" s="1028"/>
      <c r="K3951" s="511" t="s">
        <v>264</v>
      </c>
      <c r="L3951" s="1028"/>
      <c r="M3951" s="528" t="str">
        <f t="shared" si="63"/>
        <v/>
      </c>
    </row>
    <row r="3952" spans="1:13">
      <c r="A3952" s="1026" t="s">
        <v>647</v>
      </c>
      <c r="B3952" s="1026" t="s">
        <v>648</v>
      </c>
      <c r="C3952" s="1029"/>
      <c r="D3952" s="1028"/>
      <c r="E3952" s="1023" t="s">
        <v>7807</v>
      </c>
      <c r="F3952" s="1029"/>
      <c r="G3952" s="1023" t="s">
        <v>6697</v>
      </c>
      <c r="H3952" s="1023" t="s">
        <v>8032</v>
      </c>
      <c r="I3952" s="1029"/>
      <c r="J3952" s="1028"/>
      <c r="K3952" s="511" t="s">
        <v>264</v>
      </c>
      <c r="L3952" s="1028"/>
      <c r="M3952" s="528" t="str">
        <f t="shared" si="63"/>
        <v/>
      </c>
    </row>
    <row r="3953" spans="1:13">
      <c r="A3953" s="1026" t="s">
        <v>647</v>
      </c>
      <c r="B3953" s="1026" t="s">
        <v>648</v>
      </c>
      <c r="C3953" s="1029"/>
      <c r="D3953" s="1028"/>
      <c r="E3953" s="1023" t="s">
        <v>7808</v>
      </c>
      <c r="F3953" s="1029"/>
      <c r="G3953" s="1023" t="s">
        <v>6697</v>
      </c>
      <c r="H3953" s="1023" t="s">
        <v>8032</v>
      </c>
      <c r="I3953" s="1029"/>
      <c r="J3953" s="1028"/>
      <c r="K3953" s="511" t="s">
        <v>264</v>
      </c>
      <c r="L3953" s="1028"/>
      <c r="M3953" s="528" t="str">
        <f t="shared" si="63"/>
        <v/>
      </c>
    </row>
    <row r="3954" spans="1:13">
      <c r="A3954" s="1026" t="s">
        <v>647</v>
      </c>
      <c r="B3954" s="1026" t="s">
        <v>648</v>
      </c>
      <c r="C3954" s="1029"/>
      <c r="D3954" s="1028"/>
      <c r="E3954" s="1023" t="s">
        <v>7809</v>
      </c>
      <c r="F3954" s="1029"/>
      <c r="G3954" s="1023" t="s">
        <v>6697</v>
      </c>
      <c r="H3954" s="1023" t="s">
        <v>8032</v>
      </c>
      <c r="I3954" s="1029"/>
      <c r="J3954" s="1028"/>
      <c r="K3954" s="511" t="s">
        <v>264</v>
      </c>
      <c r="L3954" s="1028"/>
      <c r="M3954" s="528" t="str">
        <f t="shared" si="63"/>
        <v/>
      </c>
    </row>
    <row r="3955" spans="1:13">
      <c r="A3955" s="1026" t="s">
        <v>647</v>
      </c>
      <c r="B3955" s="1026" t="s">
        <v>648</v>
      </c>
      <c r="C3955" s="1029"/>
      <c r="D3955" s="1028"/>
      <c r="E3955" s="1023" t="s">
        <v>7810</v>
      </c>
      <c r="F3955" s="1029"/>
      <c r="G3955" s="1023" t="s">
        <v>6697</v>
      </c>
      <c r="H3955" s="1023" t="s">
        <v>8032</v>
      </c>
      <c r="I3955" s="1029"/>
      <c r="J3955" s="1028"/>
      <c r="K3955" s="511" t="s">
        <v>264</v>
      </c>
      <c r="L3955" s="1028"/>
      <c r="M3955" s="528" t="str">
        <f t="shared" si="63"/>
        <v/>
      </c>
    </row>
    <row r="3956" spans="1:13">
      <c r="A3956" s="1026" t="s">
        <v>647</v>
      </c>
      <c r="B3956" s="1026" t="s">
        <v>648</v>
      </c>
      <c r="C3956" s="1029"/>
      <c r="D3956" s="1028"/>
      <c r="E3956" s="1023" t="s">
        <v>7811</v>
      </c>
      <c r="F3956" s="1029"/>
      <c r="G3956" s="1023" t="s">
        <v>6697</v>
      </c>
      <c r="H3956" s="1023" t="s">
        <v>8032</v>
      </c>
      <c r="I3956" s="1029"/>
      <c r="J3956" s="1028"/>
      <c r="K3956" s="511" t="s">
        <v>264</v>
      </c>
      <c r="L3956" s="1028"/>
      <c r="M3956" s="528" t="str">
        <f t="shared" si="63"/>
        <v/>
      </c>
    </row>
    <row r="3957" spans="1:13">
      <c r="A3957" s="1026" t="s">
        <v>647</v>
      </c>
      <c r="B3957" s="1026" t="s">
        <v>648</v>
      </c>
      <c r="C3957" s="1029"/>
      <c r="D3957" s="1028"/>
      <c r="E3957" s="1023" t="s">
        <v>7812</v>
      </c>
      <c r="F3957" s="1029"/>
      <c r="G3957" s="1023" t="s">
        <v>6697</v>
      </c>
      <c r="H3957" s="1023" t="s">
        <v>8032</v>
      </c>
      <c r="I3957" s="1029"/>
      <c r="J3957" s="1028"/>
      <c r="K3957" s="511" t="s">
        <v>264</v>
      </c>
      <c r="L3957" s="1028"/>
      <c r="M3957" s="528" t="str">
        <f t="shared" si="63"/>
        <v/>
      </c>
    </row>
    <row r="3958" spans="1:13">
      <c r="A3958" s="1026" t="s">
        <v>647</v>
      </c>
      <c r="B3958" s="1026" t="s">
        <v>648</v>
      </c>
      <c r="C3958" s="1029"/>
      <c r="D3958" s="1028"/>
      <c r="E3958" s="1023" t="s">
        <v>7813</v>
      </c>
      <c r="F3958" s="1029"/>
      <c r="G3958" s="1023" t="s">
        <v>6697</v>
      </c>
      <c r="H3958" s="1023" t="s">
        <v>8032</v>
      </c>
      <c r="I3958" s="1029"/>
      <c r="J3958" s="1028"/>
      <c r="K3958" s="511" t="s">
        <v>264</v>
      </c>
      <c r="L3958" s="1028"/>
      <c r="M3958" s="528" t="str">
        <f t="shared" si="63"/>
        <v/>
      </c>
    </row>
    <row r="3959" spans="1:13">
      <c r="A3959" s="1026" t="s">
        <v>647</v>
      </c>
      <c r="B3959" s="1026" t="s">
        <v>648</v>
      </c>
      <c r="C3959" s="1029"/>
      <c r="D3959" s="1028"/>
      <c r="E3959" s="1023" t="s">
        <v>7814</v>
      </c>
      <c r="F3959" s="1029"/>
      <c r="G3959" s="1023" t="s">
        <v>6697</v>
      </c>
      <c r="H3959" s="1023" t="s">
        <v>8032</v>
      </c>
      <c r="I3959" s="1029"/>
      <c r="J3959" s="1028"/>
      <c r="K3959" s="511" t="s">
        <v>264</v>
      </c>
      <c r="L3959" s="1028"/>
      <c r="M3959" s="528" t="str">
        <f t="shared" si="63"/>
        <v/>
      </c>
    </row>
    <row r="3960" spans="1:13">
      <c r="A3960" s="1026" t="s">
        <v>647</v>
      </c>
      <c r="B3960" s="1026" t="s">
        <v>648</v>
      </c>
      <c r="C3960" s="522"/>
      <c r="D3960" s="523"/>
      <c r="E3960" s="1023" t="s">
        <v>7815</v>
      </c>
      <c r="F3960" s="522"/>
      <c r="G3960" s="1023" t="s">
        <v>6697</v>
      </c>
      <c r="H3960" s="1023" t="s">
        <v>8032</v>
      </c>
      <c r="I3960" s="522"/>
      <c r="J3960" s="523"/>
      <c r="K3960" s="511" t="s">
        <v>264</v>
      </c>
      <c r="L3960" s="526"/>
      <c r="M3960" s="528" t="str">
        <f t="shared" si="63"/>
        <v/>
      </c>
    </row>
    <row r="3961" spans="1:13">
      <c r="A3961" s="1030" t="s">
        <v>637</v>
      </c>
      <c r="B3961" s="1031" t="s">
        <v>638</v>
      </c>
      <c r="C3961" s="527" t="s">
        <v>572</v>
      </c>
      <c r="D3961" s="857"/>
      <c r="E3961" s="510" t="s">
        <v>6269</v>
      </c>
      <c r="F3961" s="510" t="s">
        <v>572</v>
      </c>
      <c r="G3961" s="1023" t="s">
        <v>6697</v>
      </c>
      <c r="H3961" s="510" t="s">
        <v>8033</v>
      </c>
      <c r="I3961" s="527" t="s">
        <v>682</v>
      </c>
      <c r="J3961" s="857"/>
      <c r="K3961" s="511" t="s">
        <v>264</v>
      </c>
      <c r="L3961" s="528" t="s">
        <v>646</v>
      </c>
      <c r="M3961" s="528" t="str">
        <f t="shared" si="63"/>
        <v/>
      </c>
    </row>
    <row r="3962" spans="1:13">
      <c r="A3962" s="1026" t="s">
        <v>647</v>
      </c>
      <c r="B3962" s="1026" t="s">
        <v>648</v>
      </c>
      <c r="C3962" s="1029"/>
      <c r="D3962" s="1028"/>
      <c r="E3962" s="1023" t="s">
        <v>7817</v>
      </c>
      <c r="F3962" s="1023"/>
      <c r="G3962" s="1023" t="s">
        <v>6697</v>
      </c>
      <c r="H3962" s="1023" t="s">
        <v>8033</v>
      </c>
      <c r="I3962" s="1029"/>
      <c r="J3962" s="1028"/>
      <c r="K3962" s="511" t="s">
        <v>264</v>
      </c>
      <c r="L3962" s="1028"/>
      <c r="M3962" s="528" t="str">
        <f t="shared" si="63"/>
        <v/>
      </c>
    </row>
    <row r="3963" spans="1:13">
      <c r="A3963" s="1026" t="s">
        <v>647</v>
      </c>
      <c r="B3963" s="1026" t="s">
        <v>648</v>
      </c>
      <c r="C3963" s="1029"/>
      <c r="D3963" s="1028"/>
      <c r="E3963" s="1023" t="s">
        <v>7818</v>
      </c>
      <c r="F3963" s="1029"/>
      <c r="G3963" s="1023" t="s">
        <v>6697</v>
      </c>
      <c r="H3963" s="1023" t="s">
        <v>8033</v>
      </c>
      <c r="I3963" s="1029"/>
      <c r="J3963" s="1028"/>
      <c r="K3963" s="511" t="s">
        <v>264</v>
      </c>
      <c r="L3963" s="1028"/>
      <c r="M3963" s="528" t="str">
        <f t="shared" si="63"/>
        <v/>
      </c>
    </row>
    <row r="3964" spans="1:13">
      <c r="A3964" s="1026" t="s">
        <v>647</v>
      </c>
      <c r="B3964" s="1026" t="s">
        <v>648</v>
      </c>
      <c r="C3964" s="1029"/>
      <c r="D3964" s="1028"/>
      <c r="E3964" s="1023" t="s">
        <v>7819</v>
      </c>
      <c r="F3964" s="1029"/>
      <c r="G3964" s="1023" t="s">
        <v>6697</v>
      </c>
      <c r="H3964" s="1023" t="s">
        <v>8033</v>
      </c>
      <c r="I3964" s="1029"/>
      <c r="J3964" s="1028"/>
      <c r="K3964" s="511" t="s">
        <v>264</v>
      </c>
      <c r="L3964" s="1028"/>
      <c r="M3964" s="528" t="str">
        <f t="shared" si="63"/>
        <v/>
      </c>
    </row>
    <row r="3965" spans="1:13">
      <c r="A3965" s="1026" t="s">
        <v>647</v>
      </c>
      <c r="B3965" s="1026" t="s">
        <v>648</v>
      </c>
      <c r="C3965" s="1029"/>
      <c r="D3965" s="1028"/>
      <c r="E3965" s="1023" t="s">
        <v>7820</v>
      </c>
      <c r="F3965" s="1029"/>
      <c r="G3965" s="1023" t="s">
        <v>6697</v>
      </c>
      <c r="H3965" s="1023" t="s">
        <v>8033</v>
      </c>
      <c r="I3965" s="1029"/>
      <c r="J3965" s="1028"/>
      <c r="K3965" s="511" t="s">
        <v>264</v>
      </c>
      <c r="L3965" s="1028"/>
      <c r="M3965" s="528" t="str">
        <f t="shared" si="63"/>
        <v/>
      </c>
    </row>
    <row r="3966" spans="1:13">
      <c r="A3966" s="1026" t="s">
        <v>647</v>
      </c>
      <c r="B3966" s="1026" t="s">
        <v>648</v>
      </c>
      <c r="C3966" s="1029"/>
      <c r="D3966" s="1028"/>
      <c r="E3966" s="1023" t="s">
        <v>7821</v>
      </c>
      <c r="F3966" s="1029"/>
      <c r="G3966" s="1023" t="s">
        <v>6697</v>
      </c>
      <c r="H3966" s="1023" t="s">
        <v>8033</v>
      </c>
      <c r="I3966" s="1029"/>
      <c r="J3966" s="1028"/>
      <c r="K3966" s="511" t="s">
        <v>264</v>
      </c>
      <c r="L3966" s="1028"/>
      <c r="M3966" s="528" t="str">
        <f t="shared" si="63"/>
        <v/>
      </c>
    </row>
    <row r="3967" spans="1:13">
      <c r="A3967" s="1026" t="s">
        <v>647</v>
      </c>
      <c r="B3967" s="1026" t="s">
        <v>648</v>
      </c>
      <c r="C3967" s="1029"/>
      <c r="D3967" s="1028"/>
      <c r="E3967" s="1023" t="s">
        <v>7822</v>
      </c>
      <c r="F3967" s="1029"/>
      <c r="G3967" s="1023" t="s">
        <v>6697</v>
      </c>
      <c r="H3967" s="1023" t="s">
        <v>8033</v>
      </c>
      <c r="I3967" s="1029"/>
      <c r="J3967" s="1028"/>
      <c r="K3967" s="511" t="s">
        <v>264</v>
      </c>
      <c r="L3967" s="1028"/>
      <c r="M3967" s="528" t="str">
        <f t="shared" si="63"/>
        <v/>
      </c>
    </row>
    <row r="3968" spans="1:13">
      <c r="A3968" s="1026" t="s">
        <v>647</v>
      </c>
      <c r="B3968" s="1026" t="s">
        <v>648</v>
      </c>
      <c r="C3968" s="1029"/>
      <c r="D3968" s="1028"/>
      <c r="E3968" s="1023" t="s">
        <v>7823</v>
      </c>
      <c r="F3968" s="1029"/>
      <c r="G3968" s="1023" t="s">
        <v>6697</v>
      </c>
      <c r="H3968" s="1023" t="s">
        <v>8033</v>
      </c>
      <c r="I3968" s="1029"/>
      <c r="J3968" s="1028"/>
      <c r="K3968" s="511" t="s">
        <v>264</v>
      </c>
      <c r="L3968" s="1028"/>
      <c r="M3968" s="528" t="str">
        <f t="shared" si="63"/>
        <v/>
      </c>
    </row>
    <row r="3969" spans="1:13">
      <c r="A3969" s="1026" t="s">
        <v>647</v>
      </c>
      <c r="B3969" s="1026" t="s">
        <v>648</v>
      </c>
      <c r="C3969" s="1029"/>
      <c r="D3969" s="1028"/>
      <c r="E3969" s="1023" t="s">
        <v>7824</v>
      </c>
      <c r="F3969" s="1029"/>
      <c r="G3969" s="1023" t="s">
        <v>6697</v>
      </c>
      <c r="H3969" s="1023" t="s">
        <v>8033</v>
      </c>
      <c r="I3969" s="1029"/>
      <c r="J3969" s="1028"/>
      <c r="K3969" s="511" t="s">
        <v>264</v>
      </c>
      <c r="L3969" s="1028"/>
      <c r="M3969" s="528" t="str">
        <f t="shared" si="63"/>
        <v/>
      </c>
    </row>
    <row r="3970" spans="1:13">
      <c r="A3970" s="1026" t="s">
        <v>647</v>
      </c>
      <c r="B3970" s="1026" t="s">
        <v>648</v>
      </c>
      <c r="C3970" s="1029"/>
      <c r="D3970" s="1028"/>
      <c r="E3970" s="1023" t="s">
        <v>7825</v>
      </c>
      <c r="F3970" s="1029"/>
      <c r="G3970" s="1023" t="s">
        <v>6697</v>
      </c>
      <c r="H3970" s="1023" t="s">
        <v>8033</v>
      </c>
      <c r="I3970" s="1029"/>
      <c r="J3970" s="1028"/>
      <c r="K3970" s="511" t="s">
        <v>264</v>
      </c>
      <c r="L3970" s="1028"/>
      <c r="M3970" s="528" t="str">
        <f t="shared" si="63"/>
        <v/>
      </c>
    </row>
    <row r="3971" spans="1:13">
      <c r="A3971" s="1026" t="s">
        <v>647</v>
      </c>
      <c r="B3971" s="1026" t="s">
        <v>648</v>
      </c>
      <c r="C3971" s="1029"/>
      <c r="D3971" s="1028"/>
      <c r="E3971" s="1023" t="s">
        <v>7826</v>
      </c>
      <c r="F3971" s="1029"/>
      <c r="G3971" s="1023" t="s">
        <v>6697</v>
      </c>
      <c r="H3971" s="1023" t="s">
        <v>8033</v>
      </c>
      <c r="I3971" s="1029"/>
      <c r="J3971" s="1028"/>
      <c r="K3971" s="511" t="s">
        <v>264</v>
      </c>
      <c r="L3971" s="1028"/>
      <c r="M3971" s="528" t="str">
        <f t="shared" si="63"/>
        <v/>
      </c>
    </row>
    <row r="3972" spans="1:13">
      <c r="A3972" s="1026" t="s">
        <v>647</v>
      </c>
      <c r="B3972" s="1026" t="s">
        <v>648</v>
      </c>
      <c r="C3972" s="1029"/>
      <c r="D3972" s="1028"/>
      <c r="E3972" s="1023" t="s">
        <v>7827</v>
      </c>
      <c r="F3972" s="1029"/>
      <c r="G3972" s="1023" t="s">
        <v>6697</v>
      </c>
      <c r="H3972" s="1023" t="s">
        <v>8033</v>
      </c>
      <c r="I3972" s="1029"/>
      <c r="J3972" s="1028"/>
      <c r="K3972" s="511" t="s">
        <v>264</v>
      </c>
      <c r="L3972" s="1028"/>
      <c r="M3972" s="528" t="str">
        <f t="shared" si="63"/>
        <v/>
      </c>
    </row>
    <row r="3973" spans="1:13">
      <c r="A3973" s="1026" t="s">
        <v>647</v>
      </c>
      <c r="B3973" s="1026" t="s">
        <v>648</v>
      </c>
      <c r="C3973" s="522"/>
      <c r="D3973" s="523"/>
      <c r="E3973" s="1023" t="s">
        <v>7828</v>
      </c>
      <c r="F3973" s="522"/>
      <c r="G3973" s="1023" t="s">
        <v>6697</v>
      </c>
      <c r="H3973" s="1023" t="s">
        <v>8033</v>
      </c>
      <c r="I3973" s="522"/>
      <c r="J3973" s="523"/>
      <c r="K3973" s="511" t="s">
        <v>264</v>
      </c>
      <c r="L3973" s="526"/>
      <c r="M3973" s="528" t="str">
        <f t="shared" si="63"/>
        <v/>
      </c>
    </row>
    <row r="3974" spans="1:13">
      <c r="A3974" s="1030" t="s">
        <v>637</v>
      </c>
      <c r="B3974" s="1031" t="s">
        <v>638</v>
      </c>
      <c r="C3974" s="527" t="s">
        <v>147</v>
      </c>
      <c r="D3974" s="857"/>
      <c r="E3974" s="510" t="s">
        <v>6247</v>
      </c>
      <c r="F3974" s="510" t="s">
        <v>147</v>
      </c>
      <c r="G3974" s="1023" t="s">
        <v>6697</v>
      </c>
      <c r="H3974" s="510" t="s">
        <v>8034</v>
      </c>
      <c r="I3974" s="527" t="s">
        <v>3294</v>
      </c>
      <c r="J3974" s="857"/>
      <c r="K3974" s="511" t="s">
        <v>264</v>
      </c>
      <c r="L3974" s="528" t="s">
        <v>646</v>
      </c>
      <c r="M3974" s="528" t="str">
        <f t="shared" si="63"/>
        <v/>
      </c>
    </row>
    <row r="3975" spans="1:13">
      <c r="A3975" s="1026" t="s">
        <v>647</v>
      </c>
      <c r="B3975" s="1026" t="s">
        <v>648</v>
      </c>
      <c r="C3975" s="1029"/>
      <c r="D3975" s="1028"/>
      <c r="E3975" s="1023" t="s">
        <v>7830</v>
      </c>
      <c r="F3975" s="1023"/>
      <c r="G3975" s="1023" t="s">
        <v>6697</v>
      </c>
      <c r="H3975" s="1023" t="s">
        <v>8034</v>
      </c>
      <c r="I3975" s="1029"/>
      <c r="J3975" s="1028"/>
      <c r="K3975" s="511" t="s">
        <v>264</v>
      </c>
      <c r="L3975" s="1028"/>
      <c r="M3975" s="528" t="str">
        <f t="shared" si="63"/>
        <v/>
      </c>
    </row>
    <row r="3976" spans="1:13">
      <c r="A3976" s="1026" t="s">
        <v>647</v>
      </c>
      <c r="B3976" s="1026" t="s">
        <v>648</v>
      </c>
      <c r="C3976" s="1029"/>
      <c r="D3976" s="1028"/>
      <c r="E3976" s="1023" t="s">
        <v>7831</v>
      </c>
      <c r="F3976" s="1023"/>
      <c r="G3976" s="1023" t="s">
        <v>6697</v>
      </c>
      <c r="H3976" s="1023" t="s">
        <v>8034</v>
      </c>
      <c r="I3976" s="1029"/>
      <c r="J3976" s="1028"/>
      <c r="K3976" s="511" t="s">
        <v>264</v>
      </c>
      <c r="L3976" s="1028"/>
      <c r="M3976" s="528" t="str">
        <f t="shared" si="63"/>
        <v/>
      </c>
    </row>
    <row r="3977" spans="1:13">
      <c r="A3977" s="1026" t="s">
        <v>647</v>
      </c>
      <c r="B3977" s="1026" t="s">
        <v>648</v>
      </c>
      <c r="C3977" s="1029"/>
      <c r="D3977" s="1028"/>
      <c r="E3977" s="1023" t="s">
        <v>7832</v>
      </c>
      <c r="F3977" s="1029"/>
      <c r="G3977" s="1023" t="s">
        <v>6697</v>
      </c>
      <c r="H3977" s="1023" t="s">
        <v>8034</v>
      </c>
      <c r="I3977" s="1029"/>
      <c r="J3977" s="1028"/>
      <c r="K3977" s="511" t="s">
        <v>264</v>
      </c>
      <c r="L3977" s="1028"/>
      <c r="M3977" s="528" t="str">
        <f t="shared" si="63"/>
        <v/>
      </c>
    </row>
    <row r="3978" spans="1:13">
      <c r="A3978" s="1026" t="s">
        <v>647</v>
      </c>
      <c r="B3978" s="1026" t="s">
        <v>648</v>
      </c>
      <c r="C3978" s="1029"/>
      <c r="D3978" s="1028"/>
      <c r="E3978" s="1023" t="s">
        <v>7833</v>
      </c>
      <c r="F3978" s="1029"/>
      <c r="G3978" s="1023" t="s">
        <v>6697</v>
      </c>
      <c r="H3978" s="1023" t="s">
        <v>8034</v>
      </c>
      <c r="I3978" s="1029"/>
      <c r="J3978" s="1028"/>
      <c r="K3978" s="511" t="s">
        <v>264</v>
      </c>
      <c r="L3978" s="1028"/>
      <c r="M3978" s="528" t="str">
        <f t="shared" si="63"/>
        <v/>
      </c>
    </row>
    <row r="3979" spans="1:13">
      <c r="A3979" s="1026" t="s">
        <v>647</v>
      </c>
      <c r="B3979" s="1026" t="s">
        <v>648</v>
      </c>
      <c r="C3979" s="1029"/>
      <c r="D3979" s="1028"/>
      <c r="E3979" s="1023" t="s">
        <v>7834</v>
      </c>
      <c r="F3979" s="1029"/>
      <c r="G3979" s="1023" t="s">
        <v>6697</v>
      </c>
      <c r="H3979" s="1023" t="s">
        <v>8034</v>
      </c>
      <c r="I3979" s="1029"/>
      <c r="J3979" s="1028"/>
      <c r="K3979" s="511" t="s">
        <v>264</v>
      </c>
      <c r="L3979" s="1028"/>
      <c r="M3979" s="528" t="str">
        <f t="shared" si="63"/>
        <v/>
      </c>
    </row>
    <row r="3980" spans="1:13">
      <c r="A3980" s="1026" t="s">
        <v>647</v>
      </c>
      <c r="B3980" s="1026" t="s">
        <v>648</v>
      </c>
      <c r="C3980" s="1029"/>
      <c r="D3980" s="1028"/>
      <c r="E3980" s="1023" t="s">
        <v>7835</v>
      </c>
      <c r="F3980" s="1029"/>
      <c r="G3980" s="1023" t="s">
        <v>6697</v>
      </c>
      <c r="H3980" s="1023" t="s">
        <v>8034</v>
      </c>
      <c r="I3980" s="1029"/>
      <c r="J3980" s="1028"/>
      <c r="K3980" s="511" t="s">
        <v>264</v>
      </c>
      <c r="L3980" s="1028"/>
      <c r="M3980" s="528" t="str">
        <f t="shared" si="63"/>
        <v/>
      </c>
    </row>
    <row r="3981" spans="1:13">
      <c r="A3981" s="1026" t="s">
        <v>647</v>
      </c>
      <c r="B3981" s="1026" t="s">
        <v>648</v>
      </c>
      <c r="C3981" s="1029"/>
      <c r="D3981" s="1028"/>
      <c r="E3981" s="1023" t="s">
        <v>7836</v>
      </c>
      <c r="F3981" s="1029"/>
      <c r="G3981" s="1023" t="s">
        <v>6697</v>
      </c>
      <c r="H3981" s="1023" t="s">
        <v>8034</v>
      </c>
      <c r="I3981" s="1029"/>
      <c r="J3981" s="1028"/>
      <c r="K3981" s="511" t="s">
        <v>264</v>
      </c>
      <c r="L3981" s="1028"/>
      <c r="M3981" s="528" t="str">
        <f t="shared" si="63"/>
        <v/>
      </c>
    </row>
    <row r="3982" spans="1:13">
      <c r="A3982" s="1026" t="s">
        <v>647</v>
      </c>
      <c r="B3982" s="1026" t="s">
        <v>648</v>
      </c>
      <c r="C3982" s="1029"/>
      <c r="D3982" s="1028"/>
      <c r="E3982" s="1023" t="s">
        <v>7837</v>
      </c>
      <c r="F3982" s="1029"/>
      <c r="G3982" s="1023" t="s">
        <v>6697</v>
      </c>
      <c r="H3982" s="1023" t="s">
        <v>8034</v>
      </c>
      <c r="I3982" s="1029"/>
      <c r="J3982" s="1028"/>
      <c r="K3982" s="511" t="s">
        <v>264</v>
      </c>
      <c r="L3982" s="1028"/>
      <c r="M3982" s="528" t="str">
        <f t="shared" si="63"/>
        <v/>
      </c>
    </row>
    <row r="3983" spans="1:13">
      <c r="A3983" s="1026" t="s">
        <v>647</v>
      </c>
      <c r="B3983" s="1026" t="s">
        <v>648</v>
      </c>
      <c r="C3983" s="1029"/>
      <c r="D3983" s="1028"/>
      <c r="E3983" s="1023" t="s">
        <v>7838</v>
      </c>
      <c r="F3983" s="1029"/>
      <c r="G3983" s="1023" t="s">
        <v>6697</v>
      </c>
      <c r="H3983" s="1023" t="s">
        <v>8034</v>
      </c>
      <c r="I3983" s="1029"/>
      <c r="J3983" s="1028"/>
      <c r="K3983" s="511" t="s">
        <v>264</v>
      </c>
      <c r="L3983" s="1028"/>
      <c r="M3983" s="528" t="str">
        <f t="shared" si="63"/>
        <v/>
      </c>
    </row>
    <row r="3984" spans="1:13">
      <c r="A3984" s="1026" t="s">
        <v>647</v>
      </c>
      <c r="B3984" s="1026" t="s">
        <v>648</v>
      </c>
      <c r="C3984" s="1029"/>
      <c r="D3984" s="1028"/>
      <c r="E3984" s="1023" t="s">
        <v>7839</v>
      </c>
      <c r="F3984" s="1029"/>
      <c r="G3984" s="1023" t="s">
        <v>6697</v>
      </c>
      <c r="H3984" s="1023" t="s">
        <v>8034</v>
      </c>
      <c r="I3984" s="1029"/>
      <c r="J3984" s="1028"/>
      <c r="K3984" s="511" t="s">
        <v>264</v>
      </c>
      <c r="L3984" s="1028"/>
      <c r="M3984" s="528" t="str">
        <f t="shared" si="63"/>
        <v/>
      </c>
    </row>
    <row r="3985" spans="1:13">
      <c r="A3985" s="1026" t="s">
        <v>647</v>
      </c>
      <c r="B3985" s="1026" t="s">
        <v>648</v>
      </c>
      <c r="C3985" s="1029"/>
      <c r="D3985" s="1028"/>
      <c r="E3985" s="1023" t="s">
        <v>7840</v>
      </c>
      <c r="F3985" s="1029"/>
      <c r="G3985" s="1023" t="s">
        <v>6697</v>
      </c>
      <c r="H3985" s="1023" t="s">
        <v>8034</v>
      </c>
      <c r="I3985" s="1029"/>
      <c r="J3985" s="1028"/>
      <c r="K3985" s="511" t="s">
        <v>264</v>
      </c>
      <c r="L3985" s="1028"/>
      <c r="M3985" s="528" t="str">
        <f t="shared" si="63"/>
        <v/>
      </c>
    </row>
    <row r="3986" spans="1:13">
      <c r="A3986" s="1026" t="s">
        <v>647</v>
      </c>
      <c r="B3986" s="1026" t="s">
        <v>648</v>
      </c>
      <c r="C3986" s="522"/>
      <c r="D3986" s="523"/>
      <c r="E3986" s="1023" t="s">
        <v>7841</v>
      </c>
      <c r="F3986" s="522"/>
      <c r="G3986" s="1023" t="s">
        <v>6697</v>
      </c>
      <c r="H3986" s="1023" t="s">
        <v>8034</v>
      </c>
      <c r="I3986" s="522"/>
      <c r="J3986" s="523"/>
      <c r="K3986" s="511" t="s">
        <v>264</v>
      </c>
      <c r="L3986" s="526"/>
      <c r="M3986" s="528" t="str">
        <f t="shared" si="63"/>
        <v/>
      </c>
    </row>
    <row r="3987" spans="1:13">
      <c r="A3987" s="1030" t="s">
        <v>637</v>
      </c>
      <c r="B3987" s="1031" t="s">
        <v>638</v>
      </c>
      <c r="C3987" s="527" t="s">
        <v>137</v>
      </c>
      <c r="D3987" s="857"/>
      <c r="E3987" s="510" t="s">
        <v>6315</v>
      </c>
      <c r="F3987" s="510" t="s">
        <v>137</v>
      </c>
      <c r="G3987" s="1023" t="s">
        <v>6697</v>
      </c>
      <c r="H3987" s="510" t="s">
        <v>8035</v>
      </c>
      <c r="I3987" s="527" t="s">
        <v>682</v>
      </c>
      <c r="J3987" s="857"/>
      <c r="K3987" s="511" t="s">
        <v>264</v>
      </c>
      <c r="L3987" s="528" t="s">
        <v>646</v>
      </c>
      <c r="M3987" s="528" t="str">
        <f t="shared" si="63"/>
        <v/>
      </c>
    </row>
    <row r="3988" spans="1:13">
      <c r="A3988" s="1026" t="s">
        <v>647</v>
      </c>
      <c r="B3988" s="1026" t="s">
        <v>648</v>
      </c>
      <c r="C3988" s="1029"/>
      <c r="D3988" s="1028"/>
      <c r="E3988" s="1023" t="s">
        <v>7843</v>
      </c>
      <c r="F3988" s="1029"/>
      <c r="G3988" s="1023" t="s">
        <v>6697</v>
      </c>
      <c r="H3988" s="1023" t="s">
        <v>8035</v>
      </c>
      <c r="I3988" s="1029"/>
      <c r="J3988" s="1028"/>
      <c r="K3988" s="511" t="s">
        <v>264</v>
      </c>
      <c r="L3988" s="1028"/>
      <c r="M3988" s="528" t="str">
        <f t="shared" si="63"/>
        <v/>
      </c>
    </row>
    <row r="3989" spans="1:13">
      <c r="A3989" s="1026" t="s">
        <v>647</v>
      </c>
      <c r="B3989" s="1026" t="s">
        <v>648</v>
      </c>
      <c r="C3989" s="1029"/>
      <c r="D3989" s="1028"/>
      <c r="E3989" s="1023" t="s">
        <v>7844</v>
      </c>
      <c r="F3989" s="1029"/>
      <c r="G3989" s="1023" t="s">
        <v>6697</v>
      </c>
      <c r="H3989" s="1023" t="s">
        <v>8035</v>
      </c>
      <c r="I3989" s="1029"/>
      <c r="J3989" s="1028"/>
      <c r="K3989" s="511" t="s">
        <v>264</v>
      </c>
      <c r="L3989" s="1028"/>
      <c r="M3989" s="528" t="str">
        <f t="shared" si="63"/>
        <v/>
      </c>
    </row>
    <row r="3990" spans="1:13">
      <c r="A3990" s="1026" t="s">
        <v>647</v>
      </c>
      <c r="B3990" s="1026" t="s">
        <v>648</v>
      </c>
      <c r="C3990" s="1029"/>
      <c r="D3990" s="1028"/>
      <c r="E3990" s="1023" t="s">
        <v>7845</v>
      </c>
      <c r="F3990" s="1029"/>
      <c r="G3990" s="1023" t="s">
        <v>6697</v>
      </c>
      <c r="H3990" s="1023" t="s">
        <v>8035</v>
      </c>
      <c r="I3990" s="1029"/>
      <c r="J3990" s="1028"/>
      <c r="K3990" s="511" t="s">
        <v>264</v>
      </c>
      <c r="L3990" s="1028"/>
      <c r="M3990" s="528" t="str">
        <f t="shared" si="63"/>
        <v/>
      </c>
    </row>
    <row r="3991" spans="1:13">
      <c r="A3991" s="1026" t="s">
        <v>647</v>
      </c>
      <c r="B3991" s="1026" t="s">
        <v>648</v>
      </c>
      <c r="C3991" s="1029"/>
      <c r="D3991" s="1028"/>
      <c r="E3991" s="1023" t="s">
        <v>7846</v>
      </c>
      <c r="F3991" s="1029"/>
      <c r="G3991" s="1023" t="s">
        <v>6697</v>
      </c>
      <c r="H3991" s="1023" t="s">
        <v>8035</v>
      </c>
      <c r="I3991" s="1029"/>
      <c r="J3991" s="1028"/>
      <c r="K3991" s="511" t="s">
        <v>264</v>
      </c>
      <c r="L3991" s="1028"/>
      <c r="M3991" s="528" t="str">
        <f t="shared" si="63"/>
        <v/>
      </c>
    </row>
    <row r="3992" spans="1:13">
      <c r="A3992" s="1026" t="s">
        <v>647</v>
      </c>
      <c r="B3992" s="1026" t="s">
        <v>648</v>
      </c>
      <c r="C3992" s="1029"/>
      <c r="D3992" s="1028"/>
      <c r="E3992" s="1023" t="s">
        <v>7847</v>
      </c>
      <c r="F3992" s="1029"/>
      <c r="G3992" s="1023" t="s">
        <v>6697</v>
      </c>
      <c r="H3992" s="1023" t="s">
        <v>8035</v>
      </c>
      <c r="I3992" s="1029"/>
      <c r="J3992" s="1028"/>
      <c r="K3992" s="511" t="s">
        <v>264</v>
      </c>
      <c r="L3992" s="1028"/>
      <c r="M3992" s="528" t="str">
        <f t="shared" ref="M3992:M4055" si="64">IF(RIGHT(TEXT(E3992,""),4)="ACT1","Remove","")</f>
        <v/>
      </c>
    </row>
    <row r="3993" spans="1:13">
      <c r="A3993" s="1026" t="s">
        <v>647</v>
      </c>
      <c r="B3993" s="1026" t="s">
        <v>648</v>
      </c>
      <c r="C3993" s="1029"/>
      <c r="D3993" s="1028"/>
      <c r="E3993" s="1023" t="s">
        <v>7848</v>
      </c>
      <c r="F3993" s="1029"/>
      <c r="G3993" s="1023" t="s">
        <v>6697</v>
      </c>
      <c r="H3993" s="1023" t="s">
        <v>8035</v>
      </c>
      <c r="I3993" s="1029"/>
      <c r="J3993" s="1028"/>
      <c r="K3993" s="511" t="s">
        <v>264</v>
      </c>
      <c r="L3993" s="1028"/>
      <c r="M3993" s="528" t="str">
        <f t="shared" si="64"/>
        <v/>
      </c>
    </row>
    <row r="3994" spans="1:13">
      <c r="A3994" s="1026" t="s">
        <v>647</v>
      </c>
      <c r="B3994" s="1026" t="s">
        <v>648</v>
      </c>
      <c r="C3994" s="1029"/>
      <c r="D3994" s="1028"/>
      <c r="E3994" s="1023" t="s">
        <v>7849</v>
      </c>
      <c r="F3994" s="1029"/>
      <c r="G3994" s="1023" t="s">
        <v>6697</v>
      </c>
      <c r="H3994" s="1023" t="s">
        <v>8035</v>
      </c>
      <c r="I3994" s="1029"/>
      <c r="J3994" s="1028"/>
      <c r="K3994" s="511" t="s">
        <v>264</v>
      </c>
      <c r="L3994" s="1028"/>
      <c r="M3994" s="528" t="str">
        <f t="shared" si="64"/>
        <v/>
      </c>
    </row>
    <row r="3995" spans="1:13">
      <c r="A3995" s="1026" t="s">
        <v>647</v>
      </c>
      <c r="B3995" s="1026" t="s">
        <v>648</v>
      </c>
      <c r="C3995" s="1029"/>
      <c r="D3995" s="1028"/>
      <c r="E3995" s="1023" t="s">
        <v>7850</v>
      </c>
      <c r="F3995" s="1029"/>
      <c r="G3995" s="1023" t="s">
        <v>6697</v>
      </c>
      <c r="H3995" s="1023" t="s">
        <v>8035</v>
      </c>
      <c r="I3995" s="1029"/>
      <c r="J3995" s="1028"/>
      <c r="K3995" s="511" t="s">
        <v>264</v>
      </c>
      <c r="L3995" s="1028"/>
      <c r="M3995" s="528" t="str">
        <f t="shared" si="64"/>
        <v/>
      </c>
    </row>
    <row r="3996" spans="1:13">
      <c r="A3996" s="1026" t="s">
        <v>647</v>
      </c>
      <c r="B3996" s="1026" t="s">
        <v>648</v>
      </c>
      <c r="C3996" s="1029"/>
      <c r="D3996" s="1028"/>
      <c r="E3996" s="1023" t="s">
        <v>7851</v>
      </c>
      <c r="F3996" s="1029"/>
      <c r="G3996" s="1023" t="s">
        <v>6697</v>
      </c>
      <c r="H3996" s="1023" t="s">
        <v>8035</v>
      </c>
      <c r="I3996" s="1029"/>
      <c r="J3996" s="1028"/>
      <c r="K3996" s="511" t="s">
        <v>264</v>
      </c>
      <c r="L3996" s="1028"/>
      <c r="M3996" s="528" t="str">
        <f t="shared" si="64"/>
        <v/>
      </c>
    </row>
    <row r="3997" spans="1:13">
      <c r="A3997" s="1026" t="s">
        <v>647</v>
      </c>
      <c r="B3997" s="1026" t="s">
        <v>648</v>
      </c>
      <c r="C3997" s="1029"/>
      <c r="D3997" s="1028"/>
      <c r="E3997" s="1023" t="s">
        <v>7852</v>
      </c>
      <c r="F3997" s="1029"/>
      <c r="G3997" s="1023" t="s">
        <v>6697</v>
      </c>
      <c r="H3997" s="1023" t="s">
        <v>8035</v>
      </c>
      <c r="I3997" s="1029"/>
      <c r="J3997" s="1028"/>
      <c r="K3997" s="511" t="s">
        <v>264</v>
      </c>
      <c r="L3997" s="1028"/>
      <c r="M3997" s="528" t="str">
        <f t="shared" si="64"/>
        <v/>
      </c>
    </row>
    <row r="3998" spans="1:13">
      <c r="A3998" s="1026" t="s">
        <v>647</v>
      </c>
      <c r="B3998" s="1026" t="s">
        <v>648</v>
      </c>
      <c r="C3998" s="1029"/>
      <c r="D3998" s="1028"/>
      <c r="E3998" s="1023" t="s">
        <v>7853</v>
      </c>
      <c r="F3998" s="1029"/>
      <c r="G3998" s="1023" t="s">
        <v>6697</v>
      </c>
      <c r="H3998" s="1023" t="s">
        <v>8035</v>
      </c>
      <c r="I3998" s="1029"/>
      <c r="J3998" s="1028"/>
      <c r="K3998" s="511" t="s">
        <v>264</v>
      </c>
      <c r="L3998" s="1028"/>
      <c r="M3998" s="528" t="str">
        <f t="shared" si="64"/>
        <v/>
      </c>
    </row>
    <row r="3999" spans="1:13">
      <c r="A3999" s="1026" t="s">
        <v>647</v>
      </c>
      <c r="B3999" s="1026" t="s">
        <v>648</v>
      </c>
      <c r="C3999" s="522"/>
      <c r="D3999" s="523"/>
      <c r="E3999" s="1023" t="s">
        <v>7854</v>
      </c>
      <c r="F3999" s="522"/>
      <c r="G3999" s="1023" t="s">
        <v>6697</v>
      </c>
      <c r="H3999" s="1023" t="s">
        <v>8035</v>
      </c>
      <c r="I3999" s="522"/>
      <c r="J3999" s="523"/>
      <c r="K3999" s="511" t="s">
        <v>264</v>
      </c>
      <c r="L3999" s="526"/>
      <c r="M3999" s="528" t="str">
        <f t="shared" si="64"/>
        <v/>
      </c>
    </row>
    <row r="4000" spans="1:13">
      <c r="A4000" s="1030" t="s">
        <v>637</v>
      </c>
      <c r="B4000" s="1031" t="s">
        <v>638</v>
      </c>
      <c r="C4000" s="527" t="s">
        <v>346</v>
      </c>
      <c r="D4000" s="857"/>
      <c r="E4000" s="510" t="s">
        <v>6323</v>
      </c>
      <c r="F4000" s="510" t="s">
        <v>346</v>
      </c>
      <c r="G4000" s="1023" t="s">
        <v>6697</v>
      </c>
      <c r="H4000" s="510" t="s">
        <v>8036</v>
      </c>
      <c r="I4000" s="527" t="s">
        <v>682</v>
      </c>
      <c r="J4000" s="857"/>
      <c r="K4000" s="511" t="s">
        <v>264</v>
      </c>
      <c r="L4000" s="528" t="s">
        <v>646</v>
      </c>
      <c r="M4000" s="528" t="str">
        <f t="shared" si="64"/>
        <v/>
      </c>
    </row>
    <row r="4001" spans="1:13">
      <c r="A4001" s="1026" t="s">
        <v>647</v>
      </c>
      <c r="B4001" s="1026" t="s">
        <v>648</v>
      </c>
      <c r="C4001" s="1029"/>
      <c r="D4001" s="1028"/>
      <c r="E4001" s="1023" t="s">
        <v>7856</v>
      </c>
      <c r="F4001" s="1023"/>
      <c r="G4001" s="1023" t="s">
        <v>6697</v>
      </c>
      <c r="H4001" s="1023" t="s">
        <v>8036</v>
      </c>
      <c r="I4001" s="1029"/>
      <c r="J4001" s="1028"/>
      <c r="K4001" s="511" t="s">
        <v>264</v>
      </c>
      <c r="L4001" s="1028"/>
      <c r="M4001" s="528" t="str">
        <f t="shared" si="64"/>
        <v/>
      </c>
    </row>
    <row r="4002" spans="1:13">
      <c r="A4002" s="1026" t="s">
        <v>647</v>
      </c>
      <c r="B4002" s="1026" t="s">
        <v>648</v>
      </c>
      <c r="C4002" s="1029"/>
      <c r="D4002" s="1028"/>
      <c r="E4002" s="1023" t="s">
        <v>7857</v>
      </c>
      <c r="F4002" s="1029"/>
      <c r="G4002" s="1023" t="s">
        <v>6697</v>
      </c>
      <c r="H4002" s="1023" t="s">
        <v>8036</v>
      </c>
      <c r="I4002" s="1029"/>
      <c r="J4002" s="1028"/>
      <c r="K4002" s="511" t="s">
        <v>264</v>
      </c>
      <c r="L4002" s="1028"/>
      <c r="M4002" s="528" t="str">
        <f t="shared" si="64"/>
        <v/>
      </c>
    </row>
    <row r="4003" spans="1:13">
      <c r="A4003" s="1026" t="s">
        <v>647</v>
      </c>
      <c r="B4003" s="1026" t="s">
        <v>648</v>
      </c>
      <c r="C4003" s="1029"/>
      <c r="D4003" s="1028"/>
      <c r="E4003" s="1023" t="s">
        <v>7858</v>
      </c>
      <c r="F4003" s="1029"/>
      <c r="G4003" s="1023" t="s">
        <v>6697</v>
      </c>
      <c r="H4003" s="1023" t="s">
        <v>8036</v>
      </c>
      <c r="I4003" s="1029"/>
      <c r="J4003" s="1028"/>
      <c r="K4003" s="511" t="s">
        <v>264</v>
      </c>
      <c r="L4003" s="1028"/>
      <c r="M4003" s="528" t="str">
        <f t="shared" si="64"/>
        <v/>
      </c>
    </row>
    <row r="4004" spans="1:13">
      <c r="A4004" s="1026" t="s">
        <v>647</v>
      </c>
      <c r="B4004" s="1026" t="s">
        <v>648</v>
      </c>
      <c r="C4004" s="1029"/>
      <c r="D4004" s="1028"/>
      <c r="E4004" s="1023" t="s">
        <v>7859</v>
      </c>
      <c r="F4004" s="1029"/>
      <c r="G4004" s="1023" t="s">
        <v>6697</v>
      </c>
      <c r="H4004" s="1023" t="s">
        <v>8036</v>
      </c>
      <c r="I4004" s="1029"/>
      <c r="J4004" s="1028"/>
      <c r="K4004" s="511" t="s">
        <v>264</v>
      </c>
      <c r="L4004" s="1028"/>
      <c r="M4004" s="528" t="str">
        <f t="shared" si="64"/>
        <v/>
      </c>
    </row>
    <row r="4005" spans="1:13">
      <c r="A4005" s="1026" t="s">
        <v>647</v>
      </c>
      <c r="B4005" s="1026" t="s">
        <v>648</v>
      </c>
      <c r="C4005" s="1029"/>
      <c r="D4005" s="1028"/>
      <c r="E4005" s="1023" t="s">
        <v>7860</v>
      </c>
      <c r="F4005" s="1029"/>
      <c r="G4005" s="1023" t="s">
        <v>6697</v>
      </c>
      <c r="H4005" s="1023" t="s">
        <v>8036</v>
      </c>
      <c r="I4005" s="1029"/>
      <c r="J4005" s="1028"/>
      <c r="K4005" s="511" t="s">
        <v>264</v>
      </c>
      <c r="L4005" s="1028"/>
      <c r="M4005" s="528" t="str">
        <f t="shared" si="64"/>
        <v/>
      </c>
    </row>
    <row r="4006" spans="1:13">
      <c r="A4006" s="1026" t="s">
        <v>647</v>
      </c>
      <c r="B4006" s="1026" t="s">
        <v>648</v>
      </c>
      <c r="C4006" s="1029"/>
      <c r="D4006" s="1028"/>
      <c r="E4006" s="1023" t="s">
        <v>7861</v>
      </c>
      <c r="F4006" s="1029"/>
      <c r="G4006" s="1023" t="s">
        <v>6697</v>
      </c>
      <c r="H4006" s="1023" t="s">
        <v>8036</v>
      </c>
      <c r="I4006" s="1029"/>
      <c r="J4006" s="1028"/>
      <c r="K4006" s="511" t="s">
        <v>264</v>
      </c>
      <c r="L4006" s="1028"/>
      <c r="M4006" s="528" t="str">
        <f t="shared" si="64"/>
        <v/>
      </c>
    </row>
    <row r="4007" spans="1:13">
      <c r="A4007" s="1026" t="s">
        <v>647</v>
      </c>
      <c r="B4007" s="1026" t="s">
        <v>648</v>
      </c>
      <c r="C4007" s="1029"/>
      <c r="D4007" s="1028"/>
      <c r="E4007" s="1023" t="s">
        <v>7862</v>
      </c>
      <c r="F4007" s="1029"/>
      <c r="G4007" s="1023" t="s">
        <v>6697</v>
      </c>
      <c r="H4007" s="1023" t="s">
        <v>8036</v>
      </c>
      <c r="I4007" s="1029"/>
      <c r="J4007" s="1028"/>
      <c r="K4007" s="511" t="s">
        <v>264</v>
      </c>
      <c r="L4007" s="1028"/>
      <c r="M4007" s="528" t="str">
        <f t="shared" si="64"/>
        <v/>
      </c>
    </row>
    <row r="4008" spans="1:13">
      <c r="A4008" s="1026" t="s">
        <v>647</v>
      </c>
      <c r="B4008" s="1026" t="s">
        <v>648</v>
      </c>
      <c r="C4008" s="1029"/>
      <c r="D4008" s="1028"/>
      <c r="E4008" s="1023" t="s">
        <v>7863</v>
      </c>
      <c r="F4008" s="1029"/>
      <c r="G4008" s="1023" t="s">
        <v>6697</v>
      </c>
      <c r="H4008" s="1023" t="s">
        <v>8036</v>
      </c>
      <c r="I4008" s="1029"/>
      <c r="J4008" s="1028"/>
      <c r="K4008" s="511" t="s">
        <v>264</v>
      </c>
      <c r="L4008" s="1028"/>
      <c r="M4008" s="528" t="str">
        <f t="shared" si="64"/>
        <v/>
      </c>
    </row>
    <row r="4009" spans="1:13">
      <c r="A4009" s="1026" t="s">
        <v>647</v>
      </c>
      <c r="B4009" s="1026" t="s">
        <v>648</v>
      </c>
      <c r="C4009" s="1029"/>
      <c r="D4009" s="1028"/>
      <c r="E4009" s="1023" t="s">
        <v>7864</v>
      </c>
      <c r="F4009" s="1029"/>
      <c r="G4009" s="1023" t="s">
        <v>6697</v>
      </c>
      <c r="H4009" s="1023" t="s">
        <v>8036</v>
      </c>
      <c r="I4009" s="1029"/>
      <c r="J4009" s="1028"/>
      <c r="K4009" s="511" t="s">
        <v>264</v>
      </c>
      <c r="L4009" s="1028"/>
      <c r="M4009" s="528" t="str">
        <f t="shared" si="64"/>
        <v/>
      </c>
    </row>
    <row r="4010" spans="1:13">
      <c r="A4010" s="1026" t="s">
        <v>647</v>
      </c>
      <c r="B4010" s="1026" t="s">
        <v>648</v>
      </c>
      <c r="C4010" s="1029"/>
      <c r="D4010" s="1028"/>
      <c r="E4010" s="1023" t="s">
        <v>7865</v>
      </c>
      <c r="F4010" s="1029"/>
      <c r="G4010" s="1023" t="s">
        <v>6697</v>
      </c>
      <c r="H4010" s="1023" t="s">
        <v>8036</v>
      </c>
      <c r="I4010" s="1029"/>
      <c r="J4010" s="1028"/>
      <c r="K4010" s="511" t="s">
        <v>264</v>
      </c>
      <c r="L4010" s="1028"/>
      <c r="M4010" s="528" t="str">
        <f t="shared" si="64"/>
        <v/>
      </c>
    </row>
    <row r="4011" spans="1:13">
      <c r="A4011" s="1026" t="s">
        <v>647</v>
      </c>
      <c r="B4011" s="1026" t="s">
        <v>648</v>
      </c>
      <c r="C4011" s="1029"/>
      <c r="D4011" s="1028"/>
      <c r="E4011" s="1023" t="s">
        <v>7866</v>
      </c>
      <c r="F4011" s="1029"/>
      <c r="G4011" s="1023" t="s">
        <v>6697</v>
      </c>
      <c r="H4011" s="1023" t="s">
        <v>8036</v>
      </c>
      <c r="I4011" s="1029"/>
      <c r="J4011" s="1028"/>
      <c r="K4011" s="511" t="s">
        <v>264</v>
      </c>
      <c r="L4011" s="1028"/>
      <c r="M4011" s="528" t="str">
        <f t="shared" si="64"/>
        <v/>
      </c>
    </row>
    <row r="4012" spans="1:13">
      <c r="A4012" s="1026" t="s">
        <v>647</v>
      </c>
      <c r="B4012" s="1026" t="s">
        <v>648</v>
      </c>
      <c r="C4012" s="522"/>
      <c r="D4012" s="523"/>
      <c r="E4012" s="534" t="s">
        <v>7867</v>
      </c>
      <c r="F4012" s="522"/>
      <c r="G4012" s="1023" t="s">
        <v>6697</v>
      </c>
      <c r="H4012" s="534" t="s">
        <v>8036</v>
      </c>
      <c r="I4012" s="522"/>
      <c r="J4012" s="523"/>
      <c r="K4012" s="511" t="s">
        <v>264</v>
      </c>
      <c r="L4012" s="526"/>
      <c r="M4012" s="528" t="str">
        <f t="shared" si="64"/>
        <v/>
      </c>
    </row>
    <row r="4013" spans="1:13">
      <c r="A4013" s="1030" t="s">
        <v>637</v>
      </c>
      <c r="B4013" s="1031" t="s">
        <v>638</v>
      </c>
      <c r="C4013" s="527" t="s">
        <v>341</v>
      </c>
      <c r="D4013" s="857"/>
      <c r="E4013" s="510" t="s">
        <v>6307</v>
      </c>
      <c r="F4013" s="510" t="s">
        <v>341</v>
      </c>
      <c r="G4013" s="1023" t="s">
        <v>6697</v>
      </c>
      <c r="H4013" s="510" t="s">
        <v>8037</v>
      </c>
      <c r="I4013" s="527" t="s">
        <v>682</v>
      </c>
      <c r="J4013" s="857"/>
      <c r="K4013" s="511" t="s">
        <v>264</v>
      </c>
      <c r="L4013" s="528" t="s">
        <v>646</v>
      </c>
      <c r="M4013" s="528" t="str">
        <f t="shared" si="64"/>
        <v/>
      </c>
    </row>
    <row r="4014" spans="1:13">
      <c r="A4014" s="1026" t="s">
        <v>647</v>
      </c>
      <c r="B4014" s="1026" t="s">
        <v>648</v>
      </c>
      <c r="C4014" s="1029"/>
      <c r="D4014" s="1028"/>
      <c r="E4014" s="1023" t="s">
        <v>7869</v>
      </c>
      <c r="F4014" s="1023"/>
      <c r="G4014" s="1023" t="s">
        <v>6697</v>
      </c>
      <c r="H4014" s="1023" t="s">
        <v>8037</v>
      </c>
      <c r="I4014" s="1029"/>
      <c r="J4014" s="1028"/>
      <c r="K4014" s="511" t="s">
        <v>264</v>
      </c>
      <c r="L4014" s="1028"/>
      <c r="M4014" s="528" t="str">
        <f t="shared" si="64"/>
        <v/>
      </c>
    </row>
    <row r="4015" spans="1:13">
      <c r="A4015" s="1026" t="s">
        <v>647</v>
      </c>
      <c r="B4015" s="1026" t="s">
        <v>648</v>
      </c>
      <c r="C4015" s="1029"/>
      <c r="D4015" s="1028"/>
      <c r="E4015" s="1023" t="s">
        <v>7870</v>
      </c>
      <c r="F4015" s="1029"/>
      <c r="G4015" s="1023" t="s">
        <v>6697</v>
      </c>
      <c r="H4015" s="1023" t="s">
        <v>8037</v>
      </c>
      <c r="I4015" s="1029"/>
      <c r="J4015" s="1028"/>
      <c r="K4015" s="511" t="s">
        <v>264</v>
      </c>
      <c r="L4015" s="1028"/>
      <c r="M4015" s="528" t="str">
        <f t="shared" si="64"/>
        <v/>
      </c>
    </row>
    <row r="4016" spans="1:13">
      <c r="A4016" s="1026" t="s">
        <v>647</v>
      </c>
      <c r="B4016" s="1026" t="s">
        <v>648</v>
      </c>
      <c r="C4016" s="1029"/>
      <c r="D4016" s="1028"/>
      <c r="E4016" s="1023" t="s">
        <v>7871</v>
      </c>
      <c r="F4016" s="1029"/>
      <c r="G4016" s="1023" t="s">
        <v>6697</v>
      </c>
      <c r="H4016" s="1023" t="s">
        <v>8037</v>
      </c>
      <c r="I4016" s="1029"/>
      <c r="J4016" s="1028"/>
      <c r="K4016" s="511" t="s">
        <v>264</v>
      </c>
      <c r="L4016" s="1028"/>
      <c r="M4016" s="528" t="str">
        <f t="shared" si="64"/>
        <v/>
      </c>
    </row>
    <row r="4017" spans="1:13">
      <c r="A4017" s="1026" t="s">
        <v>647</v>
      </c>
      <c r="B4017" s="1026" t="s">
        <v>648</v>
      </c>
      <c r="C4017" s="1029"/>
      <c r="D4017" s="1028"/>
      <c r="E4017" s="1023" t="s">
        <v>7872</v>
      </c>
      <c r="F4017" s="1029"/>
      <c r="G4017" s="1023" t="s">
        <v>6697</v>
      </c>
      <c r="H4017" s="1023" t="s">
        <v>8037</v>
      </c>
      <c r="I4017" s="1029"/>
      <c r="J4017" s="1028"/>
      <c r="K4017" s="511" t="s">
        <v>264</v>
      </c>
      <c r="L4017" s="1028"/>
      <c r="M4017" s="528" t="str">
        <f t="shared" si="64"/>
        <v/>
      </c>
    </row>
    <row r="4018" spans="1:13">
      <c r="A4018" s="1026" t="s">
        <v>647</v>
      </c>
      <c r="B4018" s="1026" t="s">
        <v>648</v>
      </c>
      <c r="C4018" s="1029"/>
      <c r="D4018" s="1028"/>
      <c r="E4018" s="1023" t="s">
        <v>7873</v>
      </c>
      <c r="F4018" s="1029"/>
      <c r="G4018" s="1023" t="s">
        <v>6697</v>
      </c>
      <c r="H4018" s="1023" t="s">
        <v>8037</v>
      </c>
      <c r="I4018" s="1029"/>
      <c r="J4018" s="1028"/>
      <c r="K4018" s="511" t="s">
        <v>264</v>
      </c>
      <c r="L4018" s="1028"/>
      <c r="M4018" s="528" t="str">
        <f t="shared" si="64"/>
        <v/>
      </c>
    </row>
    <row r="4019" spans="1:13">
      <c r="A4019" s="1026" t="s">
        <v>647</v>
      </c>
      <c r="B4019" s="1026" t="s">
        <v>648</v>
      </c>
      <c r="C4019" s="1029"/>
      <c r="D4019" s="1028"/>
      <c r="E4019" s="1023" t="s">
        <v>7874</v>
      </c>
      <c r="F4019" s="1029"/>
      <c r="G4019" s="1023" t="s">
        <v>6697</v>
      </c>
      <c r="H4019" s="1023" t="s">
        <v>8037</v>
      </c>
      <c r="I4019" s="1029"/>
      <c r="J4019" s="1028"/>
      <c r="K4019" s="511" t="s">
        <v>264</v>
      </c>
      <c r="L4019" s="1028"/>
      <c r="M4019" s="528" t="str">
        <f t="shared" si="64"/>
        <v/>
      </c>
    </row>
    <row r="4020" spans="1:13">
      <c r="A4020" s="1026" t="s">
        <v>647</v>
      </c>
      <c r="B4020" s="1026" t="s">
        <v>648</v>
      </c>
      <c r="C4020" s="1029"/>
      <c r="D4020" s="1028"/>
      <c r="E4020" s="1023" t="s">
        <v>7875</v>
      </c>
      <c r="F4020" s="1029"/>
      <c r="G4020" s="1023" t="s">
        <v>6697</v>
      </c>
      <c r="H4020" s="1023" t="s">
        <v>8037</v>
      </c>
      <c r="I4020" s="1029"/>
      <c r="J4020" s="1028"/>
      <c r="K4020" s="511" t="s">
        <v>264</v>
      </c>
      <c r="L4020" s="1028"/>
      <c r="M4020" s="528" t="str">
        <f t="shared" si="64"/>
        <v/>
      </c>
    </row>
    <row r="4021" spans="1:13">
      <c r="A4021" s="1026" t="s">
        <v>647</v>
      </c>
      <c r="B4021" s="1026" t="s">
        <v>648</v>
      </c>
      <c r="C4021" s="1029"/>
      <c r="D4021" s="1028"/>
      <c r="E4021" s="1023" t="s">
        <v>7876</v>
      </c>
      <c r="F4021" s="1029"/>
      <c r="G4021" s="1023" t="s">
        <v>6697</v>
      </c>
      <c r="H4021" s="1023" t="s">
        <v>8037</v>
      </c>
      <c r="I4021" s="1029"/>
      <c r="J4021" s="1028"/>
      <c r="K4021" s="511" t="s">
        <v>264</v>
      </c>
      <c r="L4021" s="1028"/>
      <c r="M4021" s="528" t="str">
        <f t="shared" si="64"/>
        <v/>
      </c>
    </row>
    <row r="4022" spans="1:13">
      <c r="A4022" s="1026" t="s">
        <v>647</v>
      </c>
      <c r="B4022" s="1026" t="s">
        <v>648</v>
      </c>
      <c r="C4022" s="1029"/>
      <c r="D4022" s="1028"/>
      <c r="E4022" s="1023" t="s">
        <v>7877</v>
      </c>
      <c r="F4022" s="1029"/>
      <c r="G4022" s="1023" t="s">
        <v>6697</v>
      </c>
      <c r="H4022" s="1023" t="s">
        <v>8037</v>
      </c>
      <c r="I4022" s="1029"/>
      <c r="J4022" s="1028"/>
      <c r="K4022" s="511" t="s">
        <v>264</v>
      </c>
      <c r="L4022" s="1028"/>
      <c r="M4022" s="528" t="str">
        <f t="shared" si="64"/>
        <v/>
      </c>
    </row>
    <row r="4023" spans="1:13">
      <c r="A4023" s="1026" t="s">
        <v>647</v>
      </c>
      <c r="B4023" s="1026" t="s">
        <v>648</v>
      </c>
      <c r="C4023" s="1029"/>
      <c r="D4023" s="1028"/>
      <c r="E4023" s="1023" t="s">
        <v>7878</v>
      </c>
      <c r="F4023" s="1029"/>
      <c r="G4023" s="1023" t="s">
        <v>6697</v>
      </c>
      <c r="H4023" s="1023" t="s">
        <v>8037</v>
      </c>
      <c r="I4023" s="1029"/>
      <c r="J4023" s="1028"/>
      <c r="K4023" s="511" t="s">
        <v>264</v>
      </c>
      <c r="L4023" s="1028"/>
      <c r="M4023" s="528" t="str">
        <f t="shared" si="64"/>
        <v/>
      </c>
    </row>
    <row r="4024" spans="1:13">
      <c r="A4024" s="1026" t="s">
        <v>647</v>
      </c>
      <c r="B4024" s="1026" t="s">
        <v>648</v>
      </c>
      <c r="C4024" s="1029"/>
      <c r="D4024" s="1028"/>
      <c r="E4024" s="1023" t="s">
        <v>7879</v>
      </c>
      <c r="F4024" s="1029"/>
      <c r="G4024" s="1023" t="s">
        <v>6697</v>
      </c>
      <c r="H4024" s="1023" t="s">
        <v>8037</v>
      </c>
      <c r="I4024" s="1029"/>
      <c r="J4024" s="1028"/>
      <c r="K4024" s="511" t="s">
        <v>264</v>
      </c>
      <c r="L4024" s="1028"/>
      <c r="M4024" s="528" t="str">
        <f t="shared" si="64"/>
        <v/>
      </c>
    </row>
    <row r="4025" spans="1:13">
      <c r="A4025" s="1026" t="s">
        <v>647</v>
      </c>
      <c r="B4025" s="1026" t="s">
        <v>648</v>
      </c>
      <c r="C4025" s="522"/>
      <c r="D4025" s="523"/>
      <c r="E4025" s="1023" t="s">
        <v>7880</v>
      </c>
      <c r="F4025" s="522"/>
      <c r="G4025" s="1023" t="s">
        <v>6697</v>
      </c>
      <c r="H4025" s="1023" t="s">
        <v>8037</v>
      </c>
      <c r="I4025" s="522"/>
      <c r="J4025" s="523"/>
      <c r="K4025" s="511" t="s">
        <v>264</v>
      </c>
      <c r="L4025" s="526"/>
      <c r="M4025" s="528" t="str">
        <f t="shared" si="64"/>
        <v/>
      </c>
    </row>
    <row r="4026" spans="1:13">
      <c r="A4026" s="1030" t="s">
        <v>637</v>
      </c>
      <c r="B4026" s="1031" t="s">
        <v>638</v>
      </c>
      <c r="C4026" s="527" t="s">
        <v>138</v>
      </c>
      <c r="D4026" s="857"/>
      <c r="E4026" s="510" t="s">
        <v>6319</v>
      </c>
      <c r="F4026" s="510" t="s">
        <v>138</v>
      </c>
      <c r="G4026" s="1023" t="s">
        <v>6697</v>
      </c>
      <c r="H4026" s="510" t="s">
        <v>8038</v>
      </c>
      <c r="I4026" s="527" t="s">
        <v>682</v>
      </c>
      <c r="J4026" s="857"/>
      <c r="K4026" s="511" t="s">
        <v>264</v>
      </c>
      <c r="L4026" s="528" t="s">
        <v>646</v>
      </c>
      <c r="M4026" s="528" t="str">
        <f t="shared" si="64"/>
        <v/>
      </c>
    </row>
    <row r="4027" spans="1:13">
      <c r="A4027" s="1026" t="s">
        <v>647</v>
      </c>
      <c r="B4027" s="1026" t="s">
        <v>648</v>
      </c>
      <c r="C4027" s="1029"/>
      <c r="D4027" s="1028"/>
      <c r="E4027" s="1023" t="s">
        <v>7882</v>
      </c>
      <c r="F4027" s="1029"/>
      <c r="G4027" s="1023" t="s">
        <v>6697</v>
      </c>
      <c r="H4027" s="1023" t="s">
        <v>8038</v>
      </c>
      <c r="I4027" s="1029"/>
      <c r="J4027" s="1028"/>
      <c r="K4027" s="511" t="s">
        <v>264</v>
      </c>
      <c r="L4027" s="1028"/>
      <c r="M4027" s="528" t="str">
        <f t="shared" si="64"/>
        <v/>
      </c>
    </row>
    <row r="4028" spans="1:13">
      <c r="A4028" s="1026" t="s">
        <v>647</v>
      </c>
      <c r="B4028" s="1026" t="s">
        <v>648</v>
      </c>
      <c r="C4028" s="1029"/>
      <c r="D4028" s="1028"/>
      <c r="E4028" s="1023" t="s">
        <v>7883</v>
      </c>
      <c r="F4028" s="1029"/>
      <c r="G4028" s="1023" t="s">
        <v>6697</v>
      </c>
      <c r="H4028" s="1023" t="s">
        <v>8038</v>
      </c>
      <c r="I4028" s="1029"/>
      <c r="J4028" s="1028"/>
      <c r="K4028" s="511" t="s">
        <v>264</v>
      </c>
      <c r="L4028" s="1028"/>
      <c r="M4028" s="528" t="str">
        <f t="shared" si="64"/>
        <v/>
      </c>
    </row>
    <row r="4029" spans="1:13">
      <c r="A4029" s="1026" t="s">
        <v>647</v>
      </c>
      <c r="B4029" s="1026" t="s">
        <v>648</v>
      </c>
      <c r="C4029" s="1029"/>
      <c r="D4029" s="1028"/>
      <c r="E4029" s="1023" t="s">
        <v>7884</v>
      </c>
      <c r="F4029" s="1029"/>
      <c r="G4029" s="1023" t="s">
        <v>6697</v>
      </c>
      <c r="H4029" s="1023" t="s">
        <v>8038</v>
      </c>
      <c r="I4029" s="1029"/>
      <c r="J4029" s="1028"/>
      <c r="K4029" s="511" t="s">
        <v>264</v>
      </c>
      <c r="L4029" s="1028"/>
      <c r="M4029" s="528" t="str">
        <f t="shared" si="64"/>
        <v/>
      </c>
    </row>
    <row r="4030" spans="1:13">
      <c r="A4030" s="1026" t="s">
        <v>647</v>
      </c>
      <c r="B4030" s="1026" t="s">
        <v>648</v>
      </c>
      <c r="C4030" s="1029"/>
      <c r="D4030" s="1028"/>
      <c r="E4030" s="1023" t="s">
        <v>7885</v>
      </c>
      <c r="F4030" s="1029"/>
      <c r="G4030" s="1023" t="s">
        <v>6697</v>
      </c>
      <c r="H4030" s="1023" t="s">
        <v>8038</v>
      </c>
      <c r="I4030" s="1029"/>
      <c r="J4030" s="1028"/>
      <c r="K4030" s="511" t="s">
        <v>264</v>
      </c>
      <c r="L4030" s="1028"/>
      <c r="M4030" s="528" t="str">
        <f t="shared" si="64"/>
        <v/>
      </c>
    </row>
    <row r="4031" spans="1:13">
      <c r="A4031" s="1026" t="s">
        <v>647</v>
      </c>
      <c r="B4031" s="1026" t="s">
        <v>648</v>
      </c>
      <c r="C4031" s="1029"/>
      <c r="D4031" s="1028"/>
      <c r="E4031" s="1023" t="s">
        <v>7886</v>
      </c>
      <c r="F4031" s="1029"/>
      <c r="G4031" s="1023" t="s">
        <v>6697</v>
      </c>
      <c r="H4031" s="1023" t="s">
        <v>8038</v>
      </c>
      <c r="I4031" s="1029"/>
      <c r="J4031" s="1028"/>
      <c r="K4031" s="511" t="s">
        <v>264</v>
      </c>
      <c r="L4031" s="1028"/>
      <c r="M4031" s="528" t="str">
        <f t="shared" si="64"/>
        <v/>
      </c>
    </row>
    <row r="4032" spans="1:13">
      <c r="A4032" s="1026" t="s">
        <v>647</v>
      </c>
      <c r="B4032" s="1026" t="s">
        <v>648</v>
      </c>
      <c r="C4032" s="1029"/>
      <c r="D4032" s="1028"/>
      <c r="E4032" s="1023" t="s">
        <v>7887</v>
      </c>
      <c r="F4032" s="1029"/>
      <c r="G4032" s="1023" t="s">
        <v>6697</v>
      </c>
      <c r="H4032" s="1023" t="s">
        <v>8038</v>
      </c>
      <c r="I4032" s="1029"/>
      <c r="J4032" s="1028"/>
      <c r="K4032" s="511" t="s">
        <v>264</v>
      </c>
      <c r="L4032" s="1028"/>
      <c r="M4032" s="528" t="str">
        <f t="shared" si="64"/>
        <v/>
      </c>
    </row>
    <row r="4033" spans="1:13">
      <c r="A4033" s="1026" t="s">
        <v>647</v>
      </c>
      <c r="B4033" s="1026" t="s">
        <v>648</v>
      </c>
      <c r="C4033" s="1029"/>
      <c r="D4033" s="1028"/>
      <c r="E4033" s="1023" t="s">
        <v>7888</v>
      </c>
      <c r="F4033" s="1029"/>
      <c r="G4033" s="1023" t="s">
        <v>6697</v>
      </c>
      <c r="H4033" s="1023" t="s">
        <v>8038</v>
      </c>
      <c r="I4033" s="1029"/>
      <c r="J4033" s="1028"/>
      <c r="K4033" s="511" t="s">
        <v>264</v>
      </c>
      <c r="L4033" s="1028"/>
      <c r="M4033" s="528" t="str">
        <f t="shared" si="64"/>
        <v/>
      </c>
    </row>
    <row r="4034" spans="1:13">
      <c r="A4034" s="1026" t="s">
        <v>647</v>
      </c>
      <c r="B4034" s="1026" t="s">
        <v>648</v>
      </c>
      <c r="C4034" s="1029"/>
      <c r="D4034" s="1028"/>
      <c r="E4034" s="1023" t="s">
        <v>7889</v>
      </c>
      <c r="F4034" s="1029"/>
      <c r="G4034" s="1023" t="s">
        <v>6697</v>
      </c>
      <c r="H4034" s="1023" t="s">
        <v>8038</v>
      </c>
      <c r="I4034" s="1029"/>
      <c r="J4034" s="1028"/>
      <c r="K4034" s="511" t="s">
        <v>264</v>
      </c>
      <c r="L4034" s="1028"/>
      <c r="M4034" s="528" t="str">
        <f t="shared" si="64"/>
        <v/>
      </c>
    </row>
    <row r="4035" spans="1:13">
      <c r="A4035" s="1026" t="s">
        <v>647</v>
      </c>
      <c r="B4035" s="1026" t="s">
        <v>648</v>
      </c>
      <c r="C4035" s="1029"/>
      <c r="D4035" s="1028"/>
      <c r="E4035" s="1023" t="s">
        <v>7890</v>
      </c>
      <c r="F4035" s="1029"/>
      <c r="G4035" s="1023" t="s">
        <v>6697</v>
      </c>
      <c r="H4035" s="1023" t="s">
        <v>8038</v>
      </c>
      <c r="I4035" s="1029"/>
      <c r="J4035" s="1028"/>
      <c r="K4035" s="511" t="s">
        <v>264</v>
      </c>
      <c r="L4035" s="1028"/>
      <c r="M4035" s="528" t="str">
        <f t="shared" si="64"/>
        <v/>
      </c>
    </row>
    <row r="4036" spans="1:13">
      <c r="A4036" s="1026" t="s">
        <v>647</v>
      </c>
      <c r="B4036" s="1026" t="s">
        <v>648</v>
      </c>
      <c r="C4036" s="1029"/>
      <c r="D4036" s="1028"/>
      <c r="E4036" s="1023" t="s">
        <v>7891</v>
      </c>
      <c r="F4036" s="1029"/>
      <c r="G4036" s="1023" t="s">
        <v>6697</v>
      </c>
      <c r="H4036" s="1023" t="s">
        <v>8038</v>
      </c>
      <c r="I4036" s="1029"/>
      <c r="J4036" s="1028"/>
      <c r="K4036" s="511" t="s">
        <v>264</v>
      </c>
      <c r="L4036" s="1028"/>
      <c r="M4036" s="528" t="str">
        <f t="shared" si="64"/>
        <v/>
      </c>
    </row>
    <row r="4037" spans="1:13">
      <c r="A4037" s="1026" t="s">
        <v>647</v>
      </c>
      <c r="B4037" s="1026" t="s">
        <v>648</v>
      </c>
      <c r="C4037" s="1029"/>
      <c r="D4037" s="1028"/>
      <c r="E4037" s="1023" t="s">
        <v>7892</v>
      </c>
      <c r="F4037" s="1029"/>
      <c r="G4037" s="1023" t="s">
        <v>6697</v>
      </c>
      <c r="H4037" s="1023" t="s">
        <v>8038</v>
      </c>
      <c r="I4037" s="1029"/>
      <c r="J4037" s="1028"/>
      <c r="K4037" s="511" t="s">
        <v>264</v>
      </c>
      <c r="L4037" s="1028"/>
      <c r="M4037" s="528" t="str">
        <f t="shared" si="64"/>
        <v/>
      </c>
    </row>
    <row r="4038" spans="1:13">
      <c r="A4038" s="1026" t="s">
        <v>647</v>
      </c>
      <c r="B4038" s="1026" t="s">
        <v>648</v>
      </c>
      <c r="C4038" s="522"/>
      <c r="D4038" s="523"/>
      <c r="E4038" s="1023" t="s">
        <v>7893</v>
      </c>
      <c r="F4038" s="522"/>
      <c r="G4038" s="1023" t="s">
        <v>6697</v>
      </c>
      <c r="H4038" s="1023" t="s">
        <v>8038</v>
      </c>
      <c r="I4038" s="522"/>
      <c r="J4038" s="523"/>
      <c r="K4038" s="511" t="s">
        <v>264</v>
      </c>
      <c r="L4038" s="526"/>
      <c r="M4038" s="528" t="str">
        <f t="shared" si="64"/>
        <v/>
      </c>
    </row>
    <row r="4039" spans="1:13">
      <c r="A4039" s="1030" t="s">
        <v>637</v>
      </c>
      <c r="B4039" s="1031" t="s">
        <v>638</v>
      </c>
      <c r="C4039" s="527" t="s">
        <v>126</v>
      </c>
      <c r="D4039" s="857"/>
      <c r="E4039" s="510" t="s">
        <v>6321</v>
      </c>
      <c r="F4039" s="510" t="s">
        <v>126</v>
      </c>
      <c r="G4039" s="1023" t="s">
        <v>6697</v>
      </c>
      <c r="H4039" s="510" t="s">
        <v>8039</v>
      </c>
      <c r="I4039" s="527" t="s">
        <v>682</v>
      </c>
      <c r="J4039" s="857"/>
      <c r="K4039" s="511" t="s">
        <v>264</v>
      </c>
      <c r="L4039" s="528" t="s">
        <v>646</v>
      </c>
      <c r="M4039" s="528" t="str">
        <f t="shared" si="64"/>
        <v/>
      </c>
    </row>
    <row r="4040" spans="1:13">
      <c r="A4040" s="1026" t="s">
        <v>647</v>
      </c>
      <c r="B4040" s="1026" t="s">
        <v>648</v>
      </c>
      <c r="C4040" s="1029"/>
      <c r="D4040" s="1028"/>
      <c r="E4040" s="1023" t="s">
        <v>7895</v>
      </c>
      <c r="F4040" s="1023"/>
      <c r="G4040" s="1023" t="s">
        <v>6697</v>
      </c>
      <c r="H4040" s="1023" t="s">
        <v>8039</v>
      </c>
      <c r="I4040" s="1029"/>
      <c r="J4040" s="1028"/>
      <c r="K4040" s="511" t="s">
        <v>264</v>
      </c>
      <c r="L4040" s="1028"/>
      <c r="M4040" s="528" t="str">
        <f t="shared" si="64"/>
        <v/>
      </c>
    </row>
    <row r="4041" spans="1:13">
      <c r="A4041" s="1026" t="s">
        <v>647</v>
      </c>
      <c r="B4041" s="1026" t="s">
        <v>648</v>
      </c>
      <c r="C4041" s="1029"/>
      <c r="D4041" s="1028"/>
      <c r="E4041" s="1023" t="s">
        <v>7896</v>
      </c>
      <c r="F4041" s="1029"/>
      <c r="G4041" s="1023" t="s">
        <v>6697</v>
      </c>
      <c r="H4041" s="1023" t="s">
        <v>8039</v>
      </c>
      <c r="I4041" s="1029"/>
      <c r="J4041" s="1028"/>
      <c r="K4041" s="511" t="s">
        <v>264</v>
      </c>
      <c r="L4041" s="1028"/>
      <c r="M4041" s="528" t="str">
        <f t="shared" si="64"/>
        <v/>
      </c>
    </row>
    <row r="4042" spans="1:13">
      <c r="A4042" s="1026" t="s">
        <v>647</v>
      </c>
      <c r="B4042" s="1026" t="s">
        <v>648</v>
      </c>
      <c r="C4042" s="1029"/>
      <c r="D4042" s="1028"/>
      <c r="E4042" s="1023" t="s">
        <v>7897</v>
      </c>
      <c r="F4042" s="1029"/>
      <c r="G4042" s="1023" t="s">
        <v>6697</v>
      </c>
      <c r="H4042" s="1023" t="s">
        <v>8039</v>
      </c>
      <c r="I4042" s="1029"/>
      <c r="J4042" s="1028"/>
      <c r="K4042" s="511" t="s">
        <v>264</v>
      </c>
      <c r="L4042" s="1028"/>
      <c r="M4042" s="528" t="str">
        <f t="shared" si="64"/>
        <v/>
      </c>
    </row>
    <row r="4043" spans="1:13">
      <c r="A4043" s="1026" t="s">
        <v>647</v>
      </c>
      <c r="B4043" s="1026" t="s">
        <v>648</v>
      </c>
      <c r="C4043" s="1029"/>
      <c r="D4043" s="1028"/>
      <c r="E4043" s="1023" t="s">
        <v>7898</v>
      </c>
      <c r="F4043" s="1029"/>
      <c r="G4043" s="1023" t="s">
        <v>6697</v>
      </c>
      <c r="H4043" s="1023" t="s">
        <v>8039</v>
      </c>
      <c r="I4043" s="1029"/>
      <c r="J4043" s="1028"/>
      <c r="K4043" s="511" t="s">
        <v>264</v>
      </c>
      <c r="L4043" s="1028"/>
      <c r="M4043" s="528" t="str">
        <f t="shared" si="64"/>
        <v/>
      </c>
    </row>
    <row r="4044" spans="1:13">
      <c r="A4044" s="1026" t="s">
        <v>647</v>
      </c>
      <c r="B4044" s="1026" t="s">
        <v>648</v>
      </c>
      <c r="C4044" s="1029"/>
      <c r="D4044" s="1028"/>
      <c r="E4044" s="1023" t="s">
        <v>7899</v>
      </c>
      <c r="F4044" s="1029"/>
      <c r="G4044" s="1023" t="s">
        <v>6697</v>
      </c>
      <c r="H4044" s="1023" t="s">
        <v>8039</v>
      </c>
      <c r="I4044" s="1029"/>
      <c r="J4044" s="1028"/>
      <c r="K4044" s="511" t="s">
        <v>264</v>
      </c>
      <c r="L4044" s="1028"/>
      <c r="M4044" s="528" t="str">
        <f t="shared" si="64"/>
        <v/>
      </c>
    </row>
    <row r="4045" spans="1:13">
      <c r="A4045" s="1026" t="s">
        <v>647</v>
      </c>
      <c r="B4045" s="1026" t="s">
        <v>648</v>
      </c>
      <c r="C4045" s="1029"/>
      <c r="D4045" s="1028"/>
      <c r="E4045" s="1023" t="s">
        <v>7900</v>
      </c>
      <c r="F4045" s="1029"/>
      <c r="G4045" s="1023" t="s">
        <v>6697</v>
      </c>
      <c r="H4045" s="1023" t="s">
        <v>8039</v>
      </c>
      <c r="I4045" s="1029"/>
      <c r="J4045" s="1028"/>
      <c r="K4045" s="511" t="s">
        <v>264</v>
      </c>
      <c r="L4045" s="1028"/>
      <c r="M4045" s="528" t="str">
        <f t="shared" si="64"/>
        <v/>
      </c>
    </row>
    <row r="4046" spans="1:13">
      <c r="A4046" s="1026" t="s">
        <v>647</v>
      </c>
      <c r="B4046" s="1026" t="s">
        <v>648</v>
      </c>
      <c r="C4046" s="1029"/>
      <c r="D4046" s="1028"/>
      <c r="E4046" s="1023" t="s">
        <v>7901</v>
      </c>
      <c r="F4046" s="1029"/>
      <c r="G4046" s="1023" t="s">
        <v>6697</v>
      </c>
      <c r="H4046" s="1023" t="s">
        <v>8039</v>
      </c>
      <c r="I4046" s="1029"/>
      <c r="J4046" s="1028"/>
      <c r="K4046" s="511" t="s">
        <v>264</v>
      </c>
      <c r="L4046" s="1028"/>
      <c r="M4046" s="528" t="str">
        <f t="shared" si="64"/>
        <v/>
      </c>
    </row>
    <row r="4047" spans="1:13">
      <c r="A4047" s="1026" t="s">
        <v>647</v>
      </c>
      <c r="B4047" s="1026" t="s">
        <v>648</v>
      </c>
      <c r="C4047" s="1029"/>
      <c r="D4047" s="1028"/>
      <c r="E4047" s="1023" t="s">
        <v>7902</v>
      </c>
      <c r="F4047" s="1029"/>
      <c r="G4047" s="1023" t="s">
        <v>6697</v>
      </c>
      <c r="H4047" s="1023" t="s">
        <v>8039</v>
      </c>
      <c r="I4047" s="1029"/>
      <c r="J4047" s="1028"/>
      <c r="K4047" s="511" t="s">
        <v>264</v>
      </c>
      <c r="L4047" s="1028"/>
      <c r="M4047" s="528" t="str">
        <f t="shared" si="64"/>
        <v/>
      </c>
    </row>
    <row r="4048" spans="1:13">
      <c r="A4048" s="1026" t="s">
        <v>647</v>
      </c>
      <c r="B4048" s="1026" t="s">
        <v>648</v>
      </c>
      <c r="C4048" s="1029"/>
      <c r="D4048" s="1028"/>
      <c r="E4048" s="1023" t="s">
        <v>7903</v>
      </c>
      <c r="F4048" s="1029"/>
      <c r="G4048" s="1023" t="s">
        <v>6697</v>
      </c>
      <c r="H4048" s="1023" t="s">
        <v>8039</v>
      </c>
      <c r="I4048" s="1029"/>
      <c r="J4048" s="1028"/>
      <c r="K4048" s="511" t="s">
        <v>264</v>
      </c>
      <c r="L4048" s="1028"/>
      <c r="M4048" s="528" t="str">
        <f t="shared" si="64"/>
        <v/>
      </c>
    </row>
    <row r="4049" spans="1:13">
      <c r="A4049" s="1026" t="s">
        <v>647</v>
      </c>
      <c r="B4049" s="1026" t="s">
        <v>648</v>
      </c>
      <c r="C4049" s="1029"/>
      <c r="D4049" s="1028"/>
      <c r="E4049" s="1023" t="s">
        <v>7904</v>
      </c>
      <c r="F4049" s="1029"/>
      <c r="G4049" s="1023" t="s">
        <v>6697</v>
      </c>
      <c r="H4049" s="1023" t="s">
        <v>8039</v>
      </c>
      <c r="I4049" s="1029"/>
      <c r="J4049" s="1028"/>
      <c r="K4049" s="511" t="s">
        <v>264</v>
      </c>
      <c r="L4049" s="1028"/>
      <c r="M4049" s="528" t="str">
        <f t="shared" si="64"/>
        <v/>
      </c>
    </row>
    <row r="4050" spans="1:13">
      <c r="A4050" s="1026" t="s">
        <v>647</v>
      </c>
      <c r="B4050" s="1026" t="s">
        <v>648</v>
      </c>
      <c r="C4050" s="1029"/>
      <c r="D4050" s="1028"/>
      <c r="E4050" s="1023" t="s">
        <v>7905</v>
      </c>
      <c r="F4050" s="1029"/>
      <c r="G4050" s="1023" t="s">
        <v>6697</v>
      </c>
      <c r="H4050" s="1023" t="s">
        <v>8039</v>
      </c>
      <c r="I4050" s="1029"/>
      <c r="J4050" s="1028"/>
      <c r="K4050" s="511" t="s">
        <v>264</v>
      </c>
      <c r="L4050" s="1028"/>
      <c r="M4050" s="528" t="str">
        <f t="shared" si="64"/>
        <v/>
      </c>
    </row>
    <row r="4051" spans="1:13">
      <c r="A4051" s="1026" t="s">
        <v>647</v>
      </c>
      <c r="B4051" s="1026" t="s">
        <v>648</v>
      </c>
      <c r="C4051" s="522"/>
      <c r="D4051" s="523"/>
      <c r="E4051" s="1023" t="s">
        <v>7906</v>
      </c>
      <c r="F4051" s="522"/>
      <c r="G4051" s="1023" t="s">
        <v>6697</v>
      </c>
      <c r="H4051" s="1023" t="s">
        <v>8039</v>
      </c>
      <c r="I4051" s="522"/>
      <c r="J4051" s="523"/>
      <c r="K4051" s="511" t="s">
        <v>264</v>
      </c>
      <c r="L4051" s="526"/>
      <c r="M4051" s="528" t="str">
        <f t="shared" si="64"/>
        <v/>
      </c>
    </row>
    <row r="4052" spans="1:13">
      <c r="A4052" s="1030" t="s">
        <v>637</v>
      </c>
      <c r="B4052" s="1031" t="s">
        <v>638</v>
      </c>
      <c r="C4052" s="527" t="s">
        <v>497</v>
      </c>
      <c r="D4052" s="857"/>
      <c r="E4052" s="510" t="s">
        <v>6303</v>
      </c>
      <c r="F4052" s="510" t="s">
        <v>497</v>
      </c>
      <c r="G4052" s="1023" t="s">
        <v>6697</v>
      </c>
      <c r="H4052" s="510" t="s">
        <v>8040</v>
      </c>
      <c r="I4052" s="527" t="s">
        <v>682</v>
      </c>
      <c r="J4052" s="857"/>
      <c r="K4052" s="511" t="s">
        <v>264</v>
      </c>
      <c r="L4052" s="528" t="s">
        <v>646</v>
      </c>
      <c r="M4052" s="528" t="str">
        <f t="shared" si="64"/>
        <v/>
      </c>
    </row>
    <row r="4053" spans="1:13">
      <c r="A4053" s="1026" t="s">
        <v>647</v>
      </c>
      <c r="B4053" s="1026" t="s">
        <v>648</v>
      </c>
      <c r="C4053" s="1029"/>
      <c r="D4053" s="1028"/>
      <c r="E4053" s="1023" t="s">
        <v>7908</v>
      </c>
      <c r="F4053" s="1029"/>
      <c r="G4053" s="1023" t="s">
        <v>6697</v>
      </c>
      <c r="H4053" s="1023" t="s">
        <v>8040</v>
      </c>
      <c r="I4053" s="1029"/>
      <c r="J4053" s="1028"/>
      <c r="K4053" s="511" t="s">
        <v>264</v>
      </c>
      <c r="L4053" s="1028"/>
      <c r="M4053" s="528" t="str">
        <f t="shared" si="64"/>
        <v/>
      </c>
    </row>
    <row r="4054" spans="1:13">
      <c r="A4054" s="1026" t="s">
        <v>647</v>
      </c>
      <c r="B4054" s="1026" t="s">
        <v>648</v>
      </c>
      <c r="C4054" s="1029"/>
      <c r="D4054" s="1028"/>
      <c r="E4054" s="1023" t="s">
        <v>7909</v>
      </c>
      <c r="F4054" s="1029"/>
      <c r="G4054" s="1023" t="s">
        <v>6697</v>
      </c>
      <c r="H4054" s="1023" t="s">
        <v>8040</v>
      </c>
      <c r="I4054" s="1029"/>
      <c r="J4054" s="1028"/>
      <c r="K4054" s="511" t="s">
        <v>264</v>
      </c>
      <c r="L4054" s="1028"/>
      <c r="M4054" s="528" t="str">
        <f t="shared" si="64"/>
        <v/>
      </c>
    </row>
    <row r="4055" spans="1:13">
      <c r="A4055" s="1026" t="s">
        <v>647</v>
      </c>
      <c r="B4055" s="1026" t="s">
        <v>648</v>
      </c>
      <c r="C4055" s="1029"/>
      <c r="D4055" s="1028"/>
      <c r="E4055" s="1023" t="s">
        <v>7910</v>
      </c>
      <c r="F4055" s="1029"/>
      <c r="G4055" s="1023" t="s">
        <v>6697</v>
      </c>
      <c r="H4055" s="1023" t="s">
        <v>8040</v>
      </c>
      <c r="I4055" s="1029"/>
      <c r="J4055" s="1028"/>
      <c r="K4055" s="511" t="s">
        <v>264</v>
      </c>
      <c r="L4055" s="1028"/>
      <c r="M4055" s="528" t="str">
        <f t="shared" si="64"/>
        <v/>
      </c>
    </row>
    <row r="4056" spans="1:13">
      <c r="A4056" s="1026" t="s">
        <v>647</v>
      </c>
      <c r="B4056" s="1026" t="s">
        <v>648</v>
      </c>
      <c r="C4056" s="1029"/>
      <c r="D4056" s="1028"/>
      <c r="E4056" s="1023" t="s">
        <v>7911</v>
      </c>
      <c r="F4056" s="1029"/>
      <c r="G4056" s="1023" t="s">
        <v>6697</v>
      </c>
      <c r="H4056" s="1023" t="s">
        <v>8040</v>
      </c>
      <c r="I4056" s="1029"/>
      <c r="J4056" s="1028"/>
      <c r="K4056" s="511" t="s">
        <v>264</v>
      </c>
      <c r="L4056" s="1028"/>
      <c r="M4056" s="528" t="str">
        <f t="shared" ref="M4056:M4119" si="65">IF(RIGHT(TEXT(E4056,""),4)="ACT1","Remove","")</f>
        <v/>
      </c>
    </row>
    <row r="4057" spans="1:13">
      <c r="A4057" s="1026" t="s">
        <v>647</v>
      </c>
      <c r="B4057" s="1026" t="s">
        <v>648</v>
      </c>
      <c r="C4057" s="1029"/>
      <c r="D4057" s="1028"/>
      <c r="E4057" s="1023" t="s">
        <v>7912</v>
      </c>
      <c r="F4057" s="1029"/>
      <c r="G4057" s="1023" t="s">
        <v>6697</v>
      </c>
      <c r="H4057" s="1023" t="s">
        <v>8040</v>
      </c>
      <c r="I4057" s="1029"/>
      <c r="J4057" s="1028"/>
      <c r="K4057" s="511" t="s">
        <v>264</v>
      </c>
      <c r="L4057" s="1028"/>
      <c r="M4057" s="528" t="str">
        <f t="shared" si="65"/>
        <v/>
      </c>
    </row>
    <row r="4058" spans="1:13">
      <c r="A4058" s="1026" t="s">
        <v>647</v>
      </c>
      <c r="B4058" s="1026" t="s">
        <v>648</v>
      </c>
      <c r="C4058" s="1029"/>
      <c r="D4058" s="1028"/>
      <c r="E4058" s="1023" t="s">
        <v>7913</v>
      </c>
      <c r="F4058" s="1029"/>
      <c r="G4058" s="1023" t="s">
        <v>6697</v>
      </c>
      <c r="H4058" s="1023" t="s">
        <v>8040</v>
      </c>
      <c r="I4058" s="1029"/>
      <c r="J4058" s="1028"/>
      <c r="K4058" s="511" t="s">
        <v>264</v>
      </c>
      <c r="L4058" s="1028"/>
      <c r="M4058" s="528" t="str">
        <f t="shared" si="65"/>
        <v/>
      </c>
    </row>
    <row r="4059" spans="1:13">
      <c r="A4059" s="1026" t="s">
        <v>647</v>
      </c>
      <c r="B4059" s="1026" t="s">
        <v>648</v>
      </c>
      <c r="C4059" s="1029"/>
      <c r="D4059" s="1028"/>
      <c r="E4059" s="1023" t="s">
        <v>7914</v>
      </c>
      <c r="F4059" s="1029"/>
      <c r="G4059" s="1023" t="s">
        <v>6697</v>
      </c>
      <c r="H4059" s="1023" t="s">
        <v>8040</v>
      </c>
      <c r="I4059" s="1029"/>
      <c r="J4059" s="1028"/>
      <c r="K4059" s="511" t="s">
        <v>264</v>
      </c>
      <c r="L4059" s="1028"/>
      <c r="M4059" s="528" t="str">
        <f t="shared" si="65"/>
        <v/>
      </c>
    </row>
    <row r="4060" spans="1:13">
      <c r="A4060" s="1026" t="s">
        <v>647</v>
      </c>
      <c r="B4060" s="1026" t="s">
        <v>648</v>
      </c>
      <c r="C4060" s="1029"/>
      <c r="D4060" s="1028"/>
      <c r="E4060" s="1023" t="s">
        <v>7915</v>
      </c>
      <c r="F4060" s="1029"/>
      <c r="G4060" s="1023" t="s">
        <v>6697</v>
      </c>
      <c r="H4060" s="1023" t="s">
        <v>8040</v>
      </c>
      <c r="I4060" s="1029"/>
      <c r="J4060" s="1028"/>
      <c r="K4060" s="511" t="s">
        <v>264</v>
      </c>
      <c r="L4060" s="1028"/>
      <c r="M4060" s="528" t="str">
        <f t="shared" si="65"/>
        <v/>
      </c>
    </row>
    <row r="4061" spans="1:13">
      <c r="A4061" s="1026" t="s">
        <v>647</v>
      </c>
      <c r="B4061" s="1026" t="s">
        <v>648</v>
      </c>
      <c r="C4061" s="1029"/>
      <c r="D4061" s="1028"/>
      <c r="E4061" s="1023" t="s">
        <v>7916</v>
      </c>
      <c r="F4061" s="1029"/>
      <c r="G4061" s="1023" t="s">
        <v>6697</v>
      </c>
      <c r="H4061" s="1023" t="s">
        <v>8040</v>
      </c>
      <c r="I4061" s="1029"/>
      <c r="J4061" s="1028"/>
      <c r="K4061" s="511" t="s">
        <v>264</v>
      </c>
      <c r="L4061" s="1028"/>
      <c r="M4061" s="528" t="str">
        <f t="shared" si="65"/>
        <v/>
      </c>
    </row>
    <row r="4062" spans="1:13">
      <c r="A4062" s="1026" t="s">
        <v>647</v>
      </c>
      <c r="B4062" s="1026" t="s">
        <v>648</v>
      </c>
      <c r="C4062" s="1029"/>
      <c r="D4062" s="1028"/>
      <c r="E4062" s="1023" t="s">
        <v>7917</v>
      </c>
      <c r="F4062" s="1029"/>
      <c r="G4062" s="1023" t="s">
        <v>6697</v>
      </c>
      <c r="H4062" s="1023" t="s">
        <v>8040</v>
      </c>
      <c r="I4062" s="1029"/>
      <c r="J4062" s="1028"/>
      <c r="K4062" s="511" t="s">
        <v>264</v>
      </c>
      <c r="L4062" s="1028"/>
      <c r="M4062" s="528" t="str">
        <f t="shared" si="65"/>
        <v/>
      </c>
    </row>
    <row r="4063" spans="1:13">
      <c r="A4063" s="1026" t="s">
        <v>647</v>
      </c>
      <c r="B4063" s="1026" t="s">
        <v>648</v>
      </c>
      <c r="C4063" s="1029"/>
      <c r="D4063" s="1028"/>
      <c r="E4063" s="1023" t="s">
        <v>7918</v>
      </c>
      <c r="F4063" s="1029"/>
      <c r="G4063" s="1023" t="s">
        <v>6697</v>
      </c>
      <c r="H4063" s="1023" t="s">
        <v>8040</v>
      </c>
      <c r="I4063" s="1029"/>
      <c r="J4063" s="1028"/>
      <c r="K4063" s="511" t="s">
        <v>264</v>
      </c>
      <c r="L4063" s="1028"/>
      <c r="M4063" s="528" t="str">
        <f t="shared" si="65"/>
        <v/>
      </c>
    </row>
    <row r="4064" spans="1:13">
      <c r="A4064" s="1026" t="s">
        <v>647</v>
      </c>
      <c r="B4064" s="1026" t="s">
        <v>648</v>
      </c>
      <c r="C4064" s="522"/>
      <c r="D4064" s="523"/>
      <c r="E4064" s="1023" t="s">
        <v>7919</v>
      </c>
      <c r="F4064" s="522"/>
      <c r="G4064" s="1023" t="s">
        <v>6697</v>
      </c>
      <c r="H4064" s="1023" t="s">
        <v>8040</v>
      </c>
      <c r="I4064" s="522"/>
      <c r="J4064" s="523"/>
      <c r="K4064" s="511" t="s">
        <v>264</v>
      </c>
      <c r="L4064" s="526"/>
      <c r="M4064" s="528" t="str">
        <f t="shared" si="65"/>
        <v/>
      </c>
    </row>
    <row r="4065" spans="1:13">
      <c r="A4065" s="1030" t="s">
        <v>637</v>
      </c>
      <c r="B4065" s="1031" t="s">
        <v>638</v>
      </c>
      <c r="C4065" s="527" t="s">
        <v>142</v>
      </c>
      <c r="D4065" s="857"/>
      <c r="E4065" s="510" t="s">
        <v>6293</v>
      </c>
      <c r="F4065" s="510" t="s">
        <v>142</v>
      </c>
      <c r="G4065" s="1023" t="s">
        <v>6697</v>
      </c>
      <c r="H4065" s="510" t="s">
        <v>8041</v>
      </c>
      <c r="I4065" s="527" t="s">
        <v>682</v>
      </c>
      <c r="J4065" s="857"/>
      <c r="K4065" s="511" t="s">
        <v>264</v>
      </c>
      <c r="L4065" s="528" t="s">
        <v>646</v>
      </c>
      <c r="M4065" s="528" t="str">
        <f t="shared" si="65"/>
        <v/>
      </c>
    </row>
    <row r="4066" spans="1:13">
      <c r="A4066" s="1026" t="s">
        <v>647</v>
      </c>
      <c r="B4066" s="1026" t="s">
        <v>648</v>
      </c>
      <c r="C4066" s="1029"/>
      <c r="D4066" s="1028"/>
      <c r="E4066" s="1023" t="s">
        <v>7921</v>
      </c>
      <c r="F4066" s="1029"/>
      <c r="G4066" s="1023" t="s">
        <v>6697</v>
      </c>
      <c r="H4066" s="1023" t="s">
        <v>8041</v>
      </c>
      <c r="I4066" s="1029"/>
      <c r="J4066" s="1028"/>
      <c r="K4066" s="511" t="s">
        <v>264</v>
      </c>
      <c r="L4066" s="1028"/>
      <c r="M4066" s="528" t="str">
        <f t="shared" si="65"/>
        <v/>
      </c>
    </row>
    <row r="4067" spans="1:13">
      <c r="A4067" s="1026" t="s">
        <v>647</v>
      </c>
      <c r="B4067" s="1026" t="s">
        <v>648</v>
      </c>
      <c r="C4067" s="1029"/>
      <c r="D4067" s="1028"/>
      <c r="E4067" s="1023" t="s">
        <v>7922</v>
      </c>
      <c r="F4067" s="1029"/>
      <c r="G4067" s="1023" t="s">
        <v>6697</v>
      </c>
      <c r="H4067" s="1023" t="s">
        <v>8041</v>
      </c>
      <c r="I4067" s="1029"/>
      <c r="J4067" s="1028"/>
      <c r="K4067" s="511" t="s">
        <v>264</v>
      </c>
      <c r="L4067" s="1028"/>
      <c r="M4067" s="528" t="str">
        <f t="shared" si="65"/>
        <v/>
      </c>
    </row>
    <row r="4068" spans="1:13">
      <c r="A4068" s="1026" t="s">
        <v>647</v>
      </c>
      <c r="B4068" s="1026" t="s">
        <v>648</v>
      </c>
      <c r="C4068" s="1029"/>
      <c r="D4068" s="1028"/>
      <c r="E4068" s="1023" t="s">
        <v>7923</v>
      </c>
      <c r="F4068" s="1029"/>
      <c r="G4068" s="1023" t="s">
        <v>6697</v>
      </c>
      <c r="H4068" s="1023" t="s">
        <v>8041</v>
      </c>
      <c r="I4068" s="1029"/>
      <c r="J4068" s="1028"/>
      <c r="K4068" s="511" t="s">
        <v>264</v>
      </c>
      <c r="L4068" s="1028"/>
      <c r="M4068" s="528" t="str">
        <f t="shared" si="65"/>
        <v/>
      </c>
    </row>
    <row r="4069" spans="1:13">
      <c r="A4069" s="1026" t="s">
        <v>647</v>
      </c>
      <c r="B4069" s="1026" t="s">
        <v>648</v>
      </c>
      <c r="C4069" s="1029"/>
      <c r="D4069" s="1028"/>
      <c r="E4069" s="1023" t="s">
        <v>7924</v>
      </c>
      <c r="F4069" s="1029"/>
      <c r="G4069" s="1023" t="s">
        <v>6697</v>
      </c>
      <c r="H4069" s="1023" t="s">
        <v>8041</v>
      </c>
      <c r="I4069" s="1029"/>
      <c r="J4069" s="1028"/>
      <c r="K4069" s="511" t="s">
        <v>264</v>
      </c>
      <c r="L4069" s="1028"/>
      <c r="M4069" s="528" t="str">
        <f t="shared" si="65"/>
        <v/>
      </c>
    </row>
    <row r="4070" spans="1:13">
      <c r="A4070" s="1026" t="s">
        <v>647</v>
      </c>
      <c r="B4070" s="1026" t="s">
        <v>648</v>
      </c>
      <c r="C4070" s="1029"/>
      <c r="D4070" s="1028"/>
      <c r="E4070" s="1023" t="s">
        <v>7925</v>
      </c>
      <c r="F4070" s="1029"/>
      <c r="G4070" s="1023" t="s">
        <v>6697</v>
      </c>
      <c r="H4070" s="1023" t="s">
        <v>8041</v>
      </c>
      <c r="I4070" s="1029"/>
      <c r="J4070" s="1028"/>
      <c r="K4070" s="511" t="s">
        <v>264</v>
      </c>
      <c r="L4070" s="1028"/>
      <c r="M4070" s="528" t="str">
        <f t="shared" si="65"/>
        <v/>
      </c>
    </row>
    <row r="4071" spans="1:13">
      <c r="A4071" s="1026" t="s">
        <v>647</v>
      </c>
      <c r="B4071" s="1026" t="s">
        <v>648</v>
      </c>
      <c r="C4071" s="1029"/>
      <c r="D4071" s="1028"/>
      <c r="E4071" s="1023" t="s">
        <v>7926</v>
      </c>
      <c r="F4071" s="1029"/>
      <c r="G4071" s="1023" t="s">
        <v>6697</v>
      </c>
      <c r="H4071" s="1023" t="s">
        <v>8041</v>
      </c>
      <c r="I4071" s="1029"/>
      <c r="J4071" s="1028"/>
      <c r="K4071" s="511" t="s">
        <v>264</v>
      </c>
      <c r="L4071" s="1028"/>
      <c r="M4071" s="528" t="str">
        <f t="shared" si="65"/>
        <v/>
      </c>
    </row>
    <row r="4072" spans="1:13">
      <c r="A4072" s="1026" t="s">
        <v>647</v>
      </c>
      <c r="B4072" s="1026" t="s">
        <v>648</v>
      </c>
      <c r="C4072" s="1029"/>
      <c r="D4072" s="1028"/>
      <c r="E4072" s="1023" t="s">
        <v>7927</v>
      </c>
      <c r="F4072" s="1029"/>
      <c r="G4072" s="1023" t="s">
        <v>6697</v>
      </c>
      <c r="H4072" s="1023" t="s">
        <v>8041</v>
      </c>
      <c r="I4072" s="1029"/>
      <c r="J4072" s="1028"/>
      <c r="K4072" s="511" t="s">
        <v>264</v>
      </c>
      <c r="L4072" s="1028"/>
      <c r="M4072" s="528" t="str">
        <f t="shared" si="65"/>
        <v/>
      </c>
    </row>
    <row r="4073" spans="1:13">
      <c r="A4073" s="1026" t="s">
        <v>647</v>
      </c>
      <c r="B4073" s="1026" t="s">
        <v>648</v>
      </c>
      <c r="C4073" s="1029"/>
      <c r="D4073" s="1028"/>
      <c r="E4073" s="1023" t="s">
        <v>7928</v>
      </c>
      <c r="F4073" s="1029"/>
      <c r="G4073" s="1023" t="s">
        <v>6697</v>
      </c>
      <c r="H4073" s="1023" t="s">
        <v>8041</v>
      </c>
      <c r="I4073" s="1029"/>
      <c r="J4073" s="1028"/>
      <c r="K4073" s="511" t="s">
        <v>264</v>
      </c>
      <c r="L4073" s="1028"/>
      <c r="M4073" s="528" t="str">
        <f t="shared" si="65"/>
        <v/>
      </c>
    </row>
    <row r="4074" spans="1:13">
      <c r="A4074" s="1026" t="s">
        <v>647</v>
      </c>
      <c r="B4074" s="1026" t="s">
        <v>648</v>
      </c>
      <c r="C4074" s="1029"/>
      <c r="D4074" s="1028"/>
      <c r="E4074" s="1023" t="s">
        <v>7929</v>
      </c>
      <c r="F4074" s="1029"/>
      <c r="G4074" s="1023" t="s">
        <v>6697</v>
      </c>
      <c r="H4074" s="1023" t="s">
        <v>8041</v>
      </c>
      <c r="I4074" s="1029"/>
      <c r="J4074" s="1028"/>
      <c r="K4074" s="511" t="s">
        <v>264</v>
      </c>
      <c r="L4074" s="1028"/>
      <c r="M4074" s="528" t="str">
        <f t="shared" si="65"/>
        <v/>
      </c>
    </row>
    <row r="4075" spans="1:13">
      <c r="A4075" s="1026" t="s">
        <v>647</v>
      </c>
      <c r="B4075" s="1026" t="s">
        <v>648</v>
      </c>
      <c r="C4075" s="1029"/>
      <c r="D4075" s="1028"/>
      <c r="E4075" s="1023" t="s">
        <v>7930</v>
      </c>
      <c r="F4075" s="1029"/>
      <c r="G4075" s="1023" t="s">
        <v>6697</v>
      </c>
      <c r="H4075" s="1023" t="s">
        <v>8041</v>
      </c>
      <c r="I4075" s="1029"/>
      <c r="J4075" s="1028"/>
      <c r="K4075" s="511" t="s">
        <v>264</v>
      </c>
      <c r="L4075" s="1028"/>
      <c r="M4075" s="528" t="str">
        <f t="shared" si="65"/>
        <v/>
      </c>
    </row>
    <row r="4076" spans="1:13">
      <c r="A4076" s="1026" t="s">
        <v>647</v>
      </c>
      <c r="B4076" s="1026" t="s">
        <v>648</v>
      </c>
      <c r="C4076" s="1029"/>
      <c r="D4076" s="1028"/>
      <c r="E4076" s="1023" t="s">
        <v>7931</v>
      </c>
      <c r="F4076" s="1029"/>
      <c r="G4076" s="1023" t="s">
        <v>6697</v>
      </c>
      <c r="H4076" s="1023" t="s">
        <v>8041</v>
      </c>
      <c r="I4076" s="1029"/>
      <c r="J4076" s="1028"/>
      <c r="K4076" s="511" t="s">
        <v>264</v>
      </c>
      <c r="L4076" s="1028"/>
      <c r="M4076" s="528" t="str">
        <f t="shared" si="65"/>
        <v/>
      </c>
    </row>
    <row r="4077" spans="1:13">
      <c r="A4077" s="1026" t="s">
        <v>647</v>
      </c>
      <c r="B4077" s="1026" t="s">
        <v>648</v>
      </c>
      <c r="C4077" s="522"/>
      <c r="D4077" s="523"/>
      <c r="E4077" s="1023" t="s">
        <v>7932</v>
      </c>
      <c r="F4077" s="522"/>
      <c r="G4077" s="1023" t="s">
        <v>6697</v>
      </c>
      <c r="H4077" s="1023" t="s">
        <v>8041</v>
      </c>
      <c r="I4077" s="522"/>
      <c r="J4077" s="523"/>
      <c r="K4077" s="511" t="s">
        <v>264</v>
      </c>
      <c r="L4077" s="526"/>
      <c r="M4077" s="528" t="str">
        <f t="shared" si="65"/>
        <v/>
      </c>
    </row>
    <row r="4078" spans="1:13">
      <c r="A4078" s="1030" t="s">
        <v>637</v>
      </c>
      <c r="B4078" s="1031" t="s">
        <v>638</v>
      </c>
      <c r="C4078" s="527" t="s">
        <v>143</v>
      </c>
      <c r="D4078" s="857"/>
      <c r="E4078" s="510" t="s">
        <v>6317</v>
      </c>
      <c r="F4078" s="510" t="s">
        <v>143</v>
      </c>
      <c r="G4078" s="1023" t="s">
        <v>6697</v>
      </c>
      <c r="H4078" s="510" t="s">
        <v>8042</v>
      </c>
      <c r="I4078" s="527" t="s">
        <v>682</v>
      </c>
      <c r="J4078" s="857"/>
      <c r="K4078" s="511" t="s">
        <v>264</v>
      </c>
      <c r="L4078" s="528" t="s">
        <v>646</v>
      </c>
      <c r="M4078" s="528" t="str">
        <f t="shared" si="65"/>
        <v/>
      </c>
    </row>
    <row r="4079" spans="1:13">
      <c r="A4079" s="1026" t="s">
        <v>647</v>
      </c>
      <c r="B4079" s="1026" t="s">
        <v>648</v>
      </c>
      <c r="C4079" s="1029"/>
      <c r="D4079" s="1028"/>
      <c r="E4079" s="1023" t="s">
        <v>7934</v>
      </c>
      <c r="F4079" s="1029"/>
      <c r="G4079" s="1023" t="s">
        <v>6697</v>
      </c>
      <c r="H4079" s="1023" t="s">
        <v>8042</v>
      </c>
      <c r="I4079" s="1029"/>
      <c r="J4079" s="1028"/>
      <c r="K4079" s="511" t="s">
        <v>264</v>
      </c>
      <c r="L4079" s="1028"/>
      <c r="M4079" s="528" t="str">
        <f t="shared" si="65"/>
        <v/>
      </c>
    </row>
    <row r="4080" spans="1:13">
      <c r="A4080" s="1026" t="s">
        <v>647</v>
      </c>
      <c r="B4080" s="1026" t="s">
        <v>648</v>
      </c>
      <c r="C4080" s="1029"/>
      <c r="D4080" s="1028"/>
      <c r="E4080" s="1023" t="s">
        <v>7935</v>
      </c>
      <c r="F4080" s="1029"/>
      <c r="G4080" s="1023" t="s">
        <v>6697</v>
      </c>
      <c r="H4080" s="1023" t="s">
        <v>8042</v>
      </c>
      <c r="I4080" s="1029"/>
      <c r="J4080" s="1028"/>
      <c r="K4080" s="511" t="s">
        <v>264</v>
      </c>
      <c r="L4080" s="1028"/>
      <c r="M4080" s="528" t="str">
        <f t="shared" si="65"/>
        <v/>
      </c>
    </row>
    <row r="4081" spans="1:13">
      <c r="A4081" s="1026" t="s">
        <v>647</v>
      </c>
      <c r="B4081" s="1026" t="s">
        <v>648</v>
      </c>
      <c r="C4081" s="1029"/>
      <c r="D4081" s="1028"/>
      <c r="E4081" s="1023" t="s">
        <v>7936</v>
      </c>
      <c r="F4081" s="1029"/>
      <c r="G4081" s="1023" t="s">
        <v>6697</v>
      </c>
      <c r="H4081" s="1023" t="s">
        <v>8042</v>
      </c>
      <c r="I4081" s="1029"/>
      <c r="J4081" s="1028"/>
      <c r="K4081" s="511" t="s">
        <v>264</v>
      </c>
      <c r="L4081" s="1028"/>
      <c r="M4081" s="528" t="str">
        <f t="shared" si="65"/>
        <v/>
      </c>
    </row>
    <row r="4082" spans="1:13">
      <c r="A4082" s="1026" t="s">
        <v>647</v>
      </c>
      <c r="B4082" s="1026" t="s">
        <v>648</v>
      </c>
      <c r="C4082" s="1029"/>
      <c r="D4082" s="1028"/>
      <c r="E4082" s="1023" t="s">
        <v>7937</v>
      </c>
      <c r="F4082" s="1029"/>
      <c r="G4082" s="1023" t="s">
        <v>6697</v>
      </c>
      <c r="H4082" s="1023" t="s">
        <v>8042</v>
      </c>
      <c r="I4082" s="1029"/>
      <c r="J4082" s="1028"/>
      <c r="K4082" s="511" t="s">
        <v>264</v>
      </c>
      <c r="L4082" s="1028"/>
      <c r="M4082" s="528" t="str">
        <f t="shared" si="65"/>
        <v/>
      </c>
    </row>
    <row r="4083" spans="1:13">
      <c r="A4083" s="1026" t="s">
        <v>647</v>
      </c>
      <c r="B4083" s="1026" t="s">
        <v>648</v>
      </c>
      <c r="C4083" s="1029"/>
      <c r="D4083" s="1028"/>
      <c r="E4083" s="1023" t="s">
        <v>7938</v>
      </c>
      <c r="F4083" s="1029"/>
      <c r="G4083" s="1023" t="s">
        <v>6697</v>
      </c>
      <c r="H4083" s="1023" t="s">
        <v>8042</v>
      </c>
      <c r="I4083" s="1029"/>
      <c r="J4083" s="1028"/>
      <c r="K4083" s="511" t="s">
        <v>264</v>
      </c>
      <c r="L4083" s="1028"/>
      <c r="M4083" s="528" t="str">
        <f t="shared" si="65"/>
        <v/>
      </c>
    </row>
    <row r="4084" spans="1:13">
      <c r="A4084" s="1026" t="s">
        <v>647</v>
      </c>
      <c r="B4084" s="1026" t="s">
        <v>648</v>
      </c>
      <c r="C4084" s="1029"/>
      <c r="D4084" s="1028"/>
      <c r="E4084" s="1023" t="s">
        <v>7939</v>
      </c>
      <c r="F4084" s="1029"/>
      <c r="G4084" s="1023" t="s">
        <v>6697</v>
      </c>
      <c r="H4084" s="1023" t="s">
        <v>8042</v>
      </c>
      <c r="I4084" s="1029"/>
      <c r="J4084" s="1028"/>
      <c r="K4084" s="511" t="s">
        <v>264</v>
      </c>
      <c r="L4084" s="1028"/>
      <c r="M4084" s="528" t="str">
        <f t="shared" si="65"/>
        <v/>
      </c>
    </row>
    <row r="4085" spans="1:13">
      <c r="A4085" s="1026" t="s">
        <v>647</v>
      </c>
      <c r="B4085" s="1026" t="s">
        <v>648</v>
      </c>
      <c r="C4085" s="1029"/>
      <c r="D4085" s="1028"/>
      <c r="E4085" s="1023" t="s">
        <v>7940</v>
      </c>
      <c r="F4085" s="1029"/>
      <c r="G4085" s="1023" t="s">
        <v>6697</v>
      </c>
      <c r="H4085" s="1023" t="s">
        <v>8042</v>
      </c>
      <c r="I4085" s="1029"/>
      <c r="J4085" s="1028"/>
      <c r="K4085" s="511" t="s">
        <v>264</v>
      </c>
      <c r="L4085" s="1028"/>
      <c r="M4085" s="528" t="str">
        <f t="shared" si="65"/>
        <v/>
      </c>
    </row>
    <row r="4086" spans="1:13">
      <c r="A4086" s="1026" t="s">
        <v>647</v>
      </c>
      <c r="B4086" s="1026" t="s">
        <v>648</v>
      </c>
      <c r="C4086" s="1029"/>
      <c r="D4086" s="1028"/>
      <c r="E4086" s="1023" t="s">
        <v>7941</v>
      </c>
      <c r="F4086" s="1029"/>
      <c r="G4086" s="1023" t="s">
        <v>6697</v>
      </c>
      <c r="H4086" s="1023" t="s">
        <v>8042</v>
      </c>
      <c r="I4086" s="1029"/>
      <c r="J4086" s="1028"/>
      <c r="K4086" s="511" t="s">
        <v>264</v>
      </c>
      <c r="L4086" s="1028"/>
      <c r="M4086" s="528" t="str">
        <f t="shared" si="65"/>
        <v/>
      </c>
    </row>
    <row r="4087" spans="1:13">
      <c r="A4087" s="1026" t="s">
        <v>647</v>
      </c>
      <c r="B4087" s="1026" t="s">
        <v>648</v>
      </c>
      <c r="C4087" s="1029"/>
      <c r="D4087" s="1028"/>
      <c r="E4087" s="1023" t="s">
        <v>7942</v>
      </c>
      <c r="F4087" s="1029"/>
      <c r="G4087" s="1023" t="s">
        <v>6697</v>
      </c>
      <c r="H4087" s="1023" t="s">
        <v>8042</v>
      </c>
      <c r="I4087" s="1029"/>
      <c r="J4087" s="1028"/>
      <c r="K4087" s="511" t="s">
        <v>264</v>
      </c>
      <c r="L4087" s="1028"/>
      <c r="M4087" s="528" t="str">
        <f t="shared" si="65"/>
        <v/>
      </c>
    </row>
    <row r="4088" spans="1:13">
      <c r="A4088" s="1026" t="s">
        <v>647</v>
      </c>
      <c r="B4088" s="1026" t="s">
        <v>648</v>
      </c>
      <c r="C4088" s="1029"/>
      <c r="D4088" s="1028"/>
      <c r="E4088" s="1023" t="s">
        <v>7943</v>
      </c>
      <c r="F4088" s="1029"/>
      <c r="G4088" s="1023" t="s">
        <v>6697</v>
      </c>
      <c r="H4088" s="1023" t="s">
        <v>8042</v>
      </c>
      <c r="I4088" s="1029"/>
      <c r="J4088" s="1028"/>
      <c r="K4088" s="511" t="s">
        <v>264</v>
      </c>
      <c r="L4088" s="1028"/>
      <c r="M4088" s="528" t="str">
        <f t="shared" si="65"/>
        <v/>
      </c>
    </row>
    <row r="4089" spans="1:13">
      <c r="A4089" s="1026" t="s">
        <v>647</v>
      </c>
      <c r="B4089" s="1026" t="s">
        <v>648</v>
      </c>
      <c r="C4089" s="1029"/>
      <c r="D4089" s="1028"/>
      <c r="E4089" s="1023" t="s">
        <v>7944</v>
      </c>
      <c r="F4089" s="1029"/>
      <c r="G4089" s="1023" t="s">
        <v>6697</v>
      </c>
      <c r="H4089" s="1023" t="s">
        <v>8042</v>
      </c>
      <c r="I4089" s="1029"/>
      <c r="J4089" s="1028"/>
      <c r="K4089" s="511" t="s">
        <v>264</v>
      </c>
      <c r="L4089" s="1028"/>
      <c r="M4089" s="528" t="str">
        <f t="shared" si="65"/>
        <v/>
      </c>
    </row>
    <row r="4090" spans="1:13">
      <c r="A4090" s="1026" t="s">
        <v>647</v>
      </c>
      <c r="B4090" s="1026" t="s">
        <v>648</v>
      </c>
      <c r="C4090" s="522"/>
      <c r="D4090" s="523"/>
      <c r="E4090" s="1023" t="s">
        <v>7945</v>
      </c>
      <c r="F4090" s="522"/>
      <c r="G4090" s="1023" t="s">
        <v>6697</v>
      </c>
      <c r="H4090" s="1023" t="s">
        <v>8042</v>
      </c>
      <c r="I4090" s="522"/>
      <c r="J4090" s="523"/>
      <c r="K4090" s="511" t="s">
        <v>264</v>
      </c>
      <c r="L4090" s="526"/>
      <c r="M4090" s="528" t="str">
        <f t="shared" si="65"/>
        <v/>
      </c>
    </row>
    <row r="4091" spans="1:13">
      <c r="A4091" s="1030" t="s">
        <v>637</v>
      </c>
      <c r="B4091" s="1031" t="s">
        <v>638</v>
      </c>
      <c r="C4091" s="527" t="s">
        <v>605</v>
      </c>
      <c r="D4091" s="857"/>
      <c r="E4091" s="510" t="s">
        <v>6313</v>
      </c>
      <c r="F4091" s="510" t="s">
        <v>605</v>
      </c>
      <c r="G4091" s="1023" t="s">
        <v>6697</v>
      </c>
      <c r="H4091" s="510" t="s">
        <v>8043</v>
      </c>
      <c r="I4091" s="527" t="s">
        <v>682</v>
      </c>
      <c r="J4091" s="857"/>
      <c r="K4091" s="511" t="s">
        <v>264</v>
      </c>
      <c r="L4091" s="528" t="s">
        <v>646</v>
      </c>
      <c r="M4091" s="528" t="str">
        <f t="shared" si="65"/>
        <v/>
      </c>
    </row>
    <row r="4092" spans="1:13">
      <c r="A4092" s="1026" t="s">
        <v>647</v>
      </c>
      <c r="B4092" s="1026" t="s">
        <v>648</v>
      </c>
      <c r="C4092" s="1029"/>
      <c r="D4092" s="1028"/>
      <c r="E4092" s="1023" t="s">
        <v>7947</v>
      </c>
      <c r="F4092" s="1023"/>
      <c r="G4092" s="1023" t="s">
        <v>6697</v>
      </c>
      <c r="H4092" s="1023" t="s">
        <v>8043</v>
      </c>
      <c r="I4092" s="1029"/>
      <c r="J4092" s="1028"/>
      <c r="K4092" s="511" t="s">
        <v>264</v>
      </c>
      <c r="L4092" s="1028"/>
      <c r="M4092" s="528" t="str">
        <f t="shared" si="65"/>
        <v/>
      </c>
    </row>
    <row r="4093" spans="1:13">
      <c r="A4093" s="1026" t="s">
        <v>647</v>
      </c>
      <c r="B4093" s="1026" t="s">
        <v>648</v>
      </c>
      <c r="C4093" s="1029"/>
      <c r="D4093" s="1028"/>
      <c r="E4093" s="1023" t="s">
        <v>7948</v>
      </c>
      <c r="F4093" s="1023"/>
      <c r="G4093" s="1023" t="s">
        <v>6697</v>
      </c>
      <c r="H4093" s="1023" t="s">
        <v>8043</v>
      </c>
      <c r="I4093" s="1029"/>
      <c r="J4093" s="1028"/>
      <c r="K4093" s="511" t="s">
        <v>264</v>
      </c>
      <c r="L4093" s="1028"/>
      <c r="M4093" s="528" t="str">
        <f t="shared" si="65"/>
        <v/>
      </c>
    </row>
    <row r="4094" spans="1:13">
      <c r="A4094" s="1026" t="s">
        <v>647</v>
      </c>
      <c r="B4094" s="1026" t="s">
        <v>648</v>
      </c>
      <c r="C4094" s="1029"/>
      <c r="D4094" s="1028"/>
      <c r="E4094" s="1023" t="s">
        <v>7949</v>
      </c>
      <c r="F4094" s="1029"/>
      <c r="G4094" s="1023" t="s">
        <v>6697</v>
      </c>
      <c r="H4094" s="1023" t="s">
        <v>8043</v>
      </c>
      <c r="I4094" s="1029"/>
      <c r="J4094" s="1028"/>
      <c r="K4094" s="511" t="s">
        <v>264</v>
      </c>
      <c r="L4094" s="1028"/>
      <c r="M4094" s="528" t="str">
        <f t="shared" si="65"/>
        <v/>
      </c>
    </row>
    <row r="4095" spans="1:13">
      <c r="A4095" s="1026" t="s">
        <v>647</v>
      </c>
      <c r="B4095" s="1026" t="s">
        <v>648</v>
      </c>
      <c r="C4095" s="1029"/>
      <c r="D4095" s="1028"/>
      <c r="E4095" s="1023" t="s">
        <v>7950</v>
      </c>
      <c r="F4095" s="1029"/>
      <c r="G4095" s="1023" t="s">
        <v>6697</v>
      </c>
      <c r="H4095" s="1023" t="s">
        <v>8043</v>
      </c>
      <c r="I4095" s="1029"/>
      <c r="J4095" s="1028"/>
      <c r="K4095" s="511" t="s">
        <v>264</v>
      </c>
      <c r="L4095" s="1028"/>
      <c r="M4095" s="528" t="str">
        <f t="shared" si="65"/>
        <v/>
      </c>
    </row>
    <row r="4096" spans="1:13">
      <c r="A4096" s="1026" t="s">
        <v>647</v>
      </c>
      <c r="B4096" s="1026" t="s">
        <v>648</v>
      </c>
      <c r="C4096" s="1029"/>
      <c r="D4096" s="1028"/>
      <c r="E4096" s="1023" t="s">
        <v>7951</v>
      </c>
      <c r="F4096" s="1029"/>
      <c r="G4096" s="1023" t="s">
        <v>6697</v>
      </c>
      <c r="H4096" s="1023" t="s">
        <v>8043</v>
      </c>
      <c r="I4096" s="1029"/>
      <c r="J4096" s="1028"/>
      <c r="K4096" s="511" t="s">
        <v>264</v>
      </c>
      <c r="L4096" s="1028"/>
      <c r="M4096" s="528" t="str">
        <f t="shared" si="65"/>
        <v/>
      </c>
    </row>
    <row r="4097" spans="1:13">
      <c r="A4097" s="1026" t="s">
        <v>647</v>
      </c>
      <c r="B4097" s="1026" t="s">
        <v>648</v>
      </c>
      <c r="C4097" s="1029"/>
      <c r="D4097" s="1028"/>
      <c r="E4097" s="1023" t="s">
        <v>7952</v>
      </c>
      <c r="F4097" s="1029"/>
      <c r="G4097" s="1023" t="s">
        <v>6697</v>
      </c>
      <c r="H4097" s="1023" t="s">
        <v>8043</v>
      </c>
      <c r="I4097" s="1029"/>
      <c r="J4097" s="1028"/>
      <c r="K4097" s="511" t="s">
        <v>264</v>
      </c>
      <c r="L4097" s="1028"/>
      <c r="M4097" s="528" t="str">
        <f t="shared" si="65"/>
        <v/>
      </c>
    </row>
    <row r="4098" spans="1:13">
      <c r="A4098" s="1026" t="s">
        <v>647</v>
      </c>
      <c r="B4098" s="1026" t="s">
        <v>648</v>
      </c>
      <c r="C4098" s="1029"/>
      <c r="D4098" s="1028"/>
      <c r="E4098" s="1023" t="s">
        <v>7953</v>
      </c>
      <c r="F4098" s="1029"/>
      <c r="G4098" s="1023" t="s">
        <v>6697</v>
      </c>
      <c r="H4098" s="1023" t="s">
        <v>8043</v>
      </c>
      <c r="I4098" s="1029"/>
      <c r="J4098" s="1028"/>
      <c r="K4098" s="511" t="s">
        <v>264</v>
      </c>
      <c r="L4098" s="1028"/>
      <c r="M4098" s="528" t="str">
        <f t="shared" si="65"/>
        <v/>
      </c>
    </row>
    <row r="4099" spans="1:13">
      <c r="A4099" s="1026" t="s">
        <v>647</v>
      </c>
      <c r="B4099" s="1026" t="s">
        <v>648</v>
      </c>
      <c r="C4099" s="1029"/>
      <c r="D4099" s="1028"/>
      <c r="E4099" s="1023" t="s">
        <v>7954</v>
      </c>
      <c r="F4099" s="1029"/>
      <c r="G4099" s="1023" t="s">
        <v>6697</v>
      </c>
      <c r="H4099" s="1023" t="s">
        <v>8043</v>
      </c>
      <c r="I4099" s="1029"/>
      <c r="J4099" s="1028"/>
      <c r="K4099" s="511" t="s">
        <v>264</v>
      </c>
      <c r="L4099" s="1028"/>
      <c r="M4099" s="528" t="str">
        <f t="shared" si="65"/>
        <v/>
      </c>
    </row>
    <row r="4100" spans="1:13">
      <c r="A4100" s="1026" t="s">
        <v>647</v>
      </c>
      <c r="B4100" s="1026" t="s">
        <v>648</v>
      </c>
      <c r="C4100" s="1029"/>
      <c r="D4100" s="1028"/>
      <c r="E4100" s="1023" t="s">
        <v>7955</v>
      </c>
      <c r="F4100" s="1029"/>
      <c r="G4100" s="1023" t="s">
        <v>6697</v>
      </c>
      <c r="H4100" s="1023" t="s">
        <v>8043</v>
      </c>
      <c r="I4100" s="1029"/>
      <c r="J4100" s="1028"/>
      <c r="K4100" s="511" t="s">
        <v>264</v>
      </c>
      <c r="L4100" s="1028"/>
      <c r="M4100" s="528" t="str">
        <f t="shared" si="65"/>
        <v/>
      </c>
    </row>
    <row r="4101" spans="1:13">
      <c r="A4101" s="1026" t="s">
        <v>647</v>
      </c>
      <c r="B4101" s="1026" t="s">
        <v>648</v>
      </c>
      <c r="C4101" s="1029"/>
      <c r="D4101" s="1028"/>
      <c r="E4101" s="1023" t="s">
        <v>7956</v>
      </c>
      <c r="F4101" s="1029"/>
      <c r="G4101" s="1023" t="s">
        <v>6697</v>
      </c>
      <c r="H4101" s="1023" t="s">
        <v>8043</v>
      </c>
      <c r="I4101" s="1029"/>
      <c r="J4101" s="1028"/>
      <c r="K4101" s="511" t="s">
        <v>264</v>
      </c>
      <c r="L4101" s="1028"/>
      <c r="M4101" s="528" t="str">
        <f t="shared" si="65"/>
        <v/>
      </c>
    </row>
    <row r="4102" spans="1:13">
      <c r="A4102" s="1026" t="s">
        <v>647</v>
      </c>
      <c r="B4102" s="1026" t="s">
        <v>648</v>
      </c>
      <c r="C4102" s="1029"/>
      <c r="D4102" s="1028"/>
      <c r="E4102" s="1023" t="s">
        <v>7957</v>
      </c>
      <c r="F4102" s="1029"/>
      <c r="G4102" s="1023" t="s">
        <v>6697</v>
      </c>
      <c r="H4102" s="1023" t="s">
        <v>8043</v>
      </c>
      <c r="I4102" s="1029"/>
      <c r="J4102" s="1028"/>
      <c r="K4102" s="511" t="s">
        <v>264</v>
      </c>
      <c r="L4102" s="1028"/>
      <c r="M4102" s="528" t="str">
        <f t="shared" si="65"/>
        <v/>
      </c>
    </row>
    <row r="4103" spans="1:13">
      <c r="A4103" s="1026" t="s">
        <v>647</v>
      </c>
      <c r="B4103" s="1026" t="s">
        <v>648</v>
      </c>
      <c r="C4103" s="522"/>
      <c r="D4103" s="523"/>
      <c r="E4103" s="1023" t="s">
        <v>7958</v>
      </c>
      <c r="F4103" s="522"/>
      <c r="G4103" s="1023" t="s">
        <v>6697</v>
      </c>
      <c r="H4103" s="1023" t="s">
        <v>8043</v>
      </c>
      <c r="I4103" s="522"/>
      <c r="J4103" s="523"/>
      <c r="K4103" s="511" t="s">
        <v>264</v>
      </c>
      <c r="L4103" s="526"/>
      <c r="M4103" s="528" t="str">
        <f t="shared" si="65"/>
        <v/>
      </c>
    </row>
    <row r="4104" spans="1:13">
      <c r="A4104" s="1030" t="s">
        <v>637</v>
      </c>
      <c r="B4104" s="1031" t="s">
        <v>638</v>
      </c>
      <c r="C4104" s="527" t="s">
        <v>570</v>
      </c>
      <c r="D4104" s="857"/>
      <c r="E4104" s="510" t="s">
        <v>6299</v>
      </c>
      <c r="F4104" s="510" t="s">
        <v>570</v>
      </c>
      <c r="G4104" s="1023" t="s">
        <v>6697</v>
      </c>
      <c r="H4104" s="510" t="s">
        <v>8044</v>
      </c>
      <c r="I4104" s="527" t="s">
        <v>682</v>
      </c>
      <c r="J4104" s="857"/>
      <c r="K4104" s="511" t="s">
        <v>264</v>
      </c>
      <c r="L4104" s="528" t="s">
        <v>646</v>
      </c>
      <c r="M4104" s="528" t="str">
        <f t="shared" si="65"/>
        <v/>
      </c>
    </row>
    <row r="4105" spans="1:13">
      <c r="A4105" s="1026" t="s">
        <v>647</v>
      </c>
      <c r="B4105" s="1026" t="s">
        <v>648</v>
      </c>
      <c r="C4105" s="1029"/>
      <c r="D4105" s="1028"/>
      <c r="E4105" s="1023" t="s">
        <v>7268</v>
      </c>
      <c r="F4105" s="1023"/>
      <c r="G4105" s="1023" t="s">
        <v>6697</v>
      </c>
      <c r="H4105" s="1023" t="s">
        <v>8044</v>
      </c>
      <c r="I4105" s="1029"/>
      <c r="J4105" s="1028"/>
      <c r="K4105" s="511" t="s">
        <v>264</v>
      </c>
      <c r="L4105" s="1028"/>
      <c r="M4105" s="528" t="str">
        <f t="shared" si="65"/>
        <v/>
      </c>
    </row>
    <row r="4106" spans="1:13">
      <c r="A4106" s="1026" t="s">
        <v>647</v>
      </c>
      <c r="B4106" s="1026" t="s">
        <v>648</v>
      </c>
      <c r="C4106" s="1029"/>
      <c r="D4106" s="1028"/>
      <c r="E4106" s="1023" t="s">
        <v>7269</v>
      </c>
      <c r="F4106" s="1023"/>
      <c r="G4106" s="1023" t="s">
        <v>6697</v>
      </c>
      <c r="H4106" s="1023" t="s">
        <v>8044</v>
      </c>
      <c r="I4106" s="1029"/>
      <c r="J4106" s="1028"/>
      <c r="K4106" s="511" t="s">
        <v>264</v>
      </c>
      <c r="L4106" s="1028"/>
      <c r="M4106" s="528" t="str">
        <f t="shared" si="65"/>
        <v/>
      </c>
    </row>
    <row r="4107" spans="1:13">
      <c r="A4107" s="1026" t="s">
        <v>647</v>
      </c>
      <c r="B4107" s="1026" t="s">
        <v>648</v>
      </c>
      <c r="C4107" s="1029"/>
      <c r="D4107" s="1028"/>
      <c r="E4107" s="1023" t="s">
        <v>7270</v>
      </c>
      <c r="F4107" s="1023"/>
      <c r="G4107" s="1023" t="s">
        <v>6697</v>
      </c>
      <c r="H4107" s="1023" t="s">
        <v>8044</v>
      </c>
      <c r="I4107" s="1029"/>
      <c r="J4107" s="1028"/>
      <c r="K4107" s="511" t="s">
        <v>264</v>
      </c>
      <c r="L4107" s="1028"/>
      <c r="M4107" s="528" t="str">
        <f t="shared" si="65"/>
        <v/>
      </c>
    </row>
    <row r="4108" spans="1:13">
      <c r="A4108" s="1026" t="s">
        <v>647</v>
      </c>
      <c r="B4108" s="1026" t="s">
        <v>648</v>
      </c>
      <c r="C4108" s="1029"/>
      <c r="D4108" s="1028"/>
      <c r="E4108" s="1023" t="s">
        <v>7271</v>
      </c>
      <c r="F4108" s="1023"/>
      <c r="G4108" s="1023" t="s">
        <v>6697</v>
      </c>
      <c r="H4108" s="1023" t="s">
        <v>8044</v>
      </c>
      <c r="I4108" s="1029"/>
      <c r="J4108" s="1028"/>
      <c r="K4108" s="511" t="s">
        <v>264</v>
      </c>
      <c r="L4108" s="1028"/>
      <c r="M4108" s="528" t="str">
        <f t="shared" si="65"/>
        <v/>
      </c>
    </row>
    <row r="4109" spans="1:13">
      <c r="A4109" s="1026" t="s">
        <v>647</v>
      </c>
      <c r="B4109" s="1026" t="s">
        <v>648</v>
      </c>
      <c r="C4109" s="1029"/>
      <c r="D4109" s="1028"/>
      <c r="E4109" s="1023" t="s">
        <v>7272</v>
      </c>
      <c r="F4109" s="1023"/>
      <c r="G4109" s="1023" t="s">
        <v>6697</v>
      </c>
      <c r="H4109" s="1023" t="s">
        <v>8044</v>
      </c>
      <c r="I4109" s="1029"/>
      <c r="J4109" s="1028"/>
      <c r="K4109" s="511" t="s">
        <v>264</v>
      </c>
      <c r="L4109" s="1028"/>
      <c r="M4109" s="528" t="str">
        <f t="shared" si="65"/>
        <v/>
      </c>
    </row>
    <row r="4110" spans="1:13">
      <c r="A4110" s="1026" t="s">
        <v>647</v>
      </c>
      <c r="B4110" s="1026" t="s">
        <v>648</v>
      </c>
      <c r="C4110" s="1029"/>
      <c r="D4110" s="1028"/>
      <c r="E4110" s="1023" t="s">
        <v>7273</v>
      </c>
      <c r="F4110" s="1023"/>
      <c r="G4110" s="1023" t="s">
        <v>6697</v>
      </c>
      <c r="H4110" s="1023" t="s">
        <v>8044</v>
      </c>
      <c r="I4110" s="1029"/>
      <c r="J4110" s="1028"/>
      <c r="K4110" s="511" t="s">
        <v>264</v>
      </c>
      <c r="L4110" s="1028"/>
      <c r="M4110" s="528" t="str">
        <f t="shared" si="65"/>
        <v/>
      </c>
    </row>
    <row r="4111" spans="1:13">
      <c r="A4111" s="1026" t="s">
        <v>647</v>
      </c>
      <c r="B4111" s="1026" t="s">
        <v>648</v>
      </c>
      <c r="C4111" s="1029"/>
      <c r="D4111" s="1028"/>
      <c r="E4111" s="1023" t="s">
        <v>7274</v>
      </c>
      <c r="F4111" s="1023"/>
      <c r="G4111" s="1023" t="s">
        <v>6697</v>
      </c>
      <c r="H4111" s="1023" t="s">
        <v>8044</v>
      </c>
      <c r="I4111" s="1029"/>
      <c r="J4111" s="1028"/>
      <c r="K4111" s="511" t="s">
        <v>264</v>
      </c>
      <c r="L4111" s="1028"/>
      <c r="M4111" s="528" t="str">
        <f t="shared" si="65"/>
        <v/>
      </c>
    </row>
    <row r="4112" spans="1:13">
      <c r="A4112" s="1026" t="s">
        <v>647</v>
      </c>
      <c r="B4112" s="1026" t="s">
        <v>648</v>
      </c>
      <c r="C4112" s="1029"/>
      <c r="D4112" s="1028"/>
      <c r="E4112" s="1023" t="s">
        <v>7275</v>
      </c>
      <c r="F4112" s="1023"/>
      <c r="G4112" s="1023" t="s">
        <v>6697</v>
      </c>
      <c r="H4112" s="1023" t="s">
        <v>8044</v>
      </c>
      <c r="I4112" s="1029"/>
      <c r="J4112" s="1028"/>
      <c r="K4112" s="511" t="s">
        <v>264</v>
      </c>
      <c r="L4112" s="1028"/>
      <c r="M4112" s="528" t="str">
        <f t="shared" si="65"/>
        <v/>
      </c>
    </row>
    <row r="4113" spans="1:13">
      <c r="A4113" s="1026" t="s">
        <v>647</v>
      </c>
      <c r="B4113" s="1026" t="s">
        <v>648</v>
      </c>
      <c r="C4113" s="1029"/>
      <c r="D4113" s="1028"/>
      <c r="E4113" s="1023" t="s">
        <v>7276</v>
      </c>
      <c r="F4113" s="1023"/>
      <c r="G4113" s="1023" t="s">
        <v>6697</v>
      </c>
      <c r="H4113" s="1023" t="s">
        <v>8044</v>
      </c>
      <c r="I4113" s="1029"/>
      <c r="J4113" s="1028"/>
      <c r="K4113" s="511" t="s">
        <v>264</v>
      </c>
      <c r="L4113" s="1028"/>
      <c r="M4113" s="528" t="str">
        <f t="shared" si="65"/>
        <v/>
      </c>
    </row>
    <row r="4114" spans="1:13">
      <c r="A4114" s="1026" t="s">
        <v>647</v>
      </c>
      <c r="B4114" s="1026" t="s">
        <v>648</v>
      </c>
      <c r="C4114" s="1029"/>
      <c r="D4114" s="1028"/>
      <c r="E4114" s="1023" t="s">
        <v>7277</v>
      </c>
      <c r="F4114" s="1023"/>
      <c r="G4114" s="1023" t="s">
        <v>6697</v>
      </c>
      <c r="H4114" s="1023" t="s">
        <v>8044</v>
      </c>
      <c r="I4114" s="1029"/>
      <c r="J4114" s="1028"/>
      <c r="K4114" s="511" t="s">
        <v>264</v>
      </c>
      <c r="L4114" s="1028"/>
      <c r="M4114" s="528" t="str">
        <f t="shared" si="65"/>
        <v/>
      </c>
    </row>
    <row r="4115" spans="1:13">
      <c r="A4115" s="1026" t="s">
        <v>647</v>
      </c>
      <c r="B4115" s="1026" t="s">
        <v>648</v>
      </c>
      <c r="C4115" s="1029"/>
      <c r="D4115" s="1028"/>
      <c r="E4115" s="1023" t="s">
        <v>7278</v>
      </c>
      <c r="F4115" s="1023"/>
      <c r="G4115" s="1023" t="s">
        <v>6697</v>
      </c>
      <c r="H4115" s="1023" t="s">
        <v>8044</v>
      </c>
      <c r="I4115" s="1029"/>
      <c r="J4115" s="1028"/>
      <c r="K4115" s="511" t="s">
        <v>264</v>
      </c>
      <c r="L4115" s="1028"/>
      <c r="M4115" s="528" t="str">
        <f t="shared" si="65"/>
        <v/>
      </c>
    </row>
    <row r="4116" spans="1:13">
      <c r="A4116" s="1026" t="s">
        <v>647</v>
      </c>
      <c r="B4116" s="1026" t="s">
        <v>648</v>
      </c>
      <c r="C4116" s="522"/>
      <c r="D4116" s="523"/>
      <c r="E4116" s="534" t="s">
        <v>7279</v>
      </c>
      <c r="F4116" s="534"/>
      <c r="G4116" s="1023" t="s">
        <v>6697</v>
      </c>
      <c r="H4116" s="534" t="s">
        <v>8044</v>
      </c>
      <c r="I4116" s="522"/>
      <c r="J4116" s="523"/>
      <c r="K4116" s="511" t="s">
        <v>264</v>
      </c>
      <c r="L4116" s="526"/>
      <c r="M4116" s="528" t="str">
        <f t="shared" si="65"/>
        <v/>
      </c>
    </row>
    <row r="4117" spans="1:13">
      <c r="A4117" s="1030" t="s">
        <v>637</v>
      </c>
      <c r="B4117" s="1031" t="s">
        <v>638</v>
      </c>
      <c r="C4117" s="527" t="s">
        <v>571</v>
      </c>
      <c r="D4117" s="857"/>
      <c r="E4117" s="510" t="s">
        <v>6297</v>
      </c>
      <c r="F4117" s="510" t="s">
        <v>571</v>
      </c>
      <c r="G4117" s="1023" t="s">
        <v>6697</v>
      </c>
      <c r="H4117" s="510" t="s">
        <v>8045</v>
      </c>
      <c r="I4117" s="527" t="s">
        <v>682</v>
      </c>
      <c r="J4117" s="857"/>
      <c r="K4117" s="511" t="s">
        <v>264</v>
      </c>
      <c r="L4117" s="528" t="s">
        <v>646</v>
      </c>
      <c r="M4117" s="528" t="str">
        <f t="shared" si="65"/>
        <v/>
      </c>
    </row>
    <row r="4118" spans="1:13">
      <c r="A4118" s="1026" t="s">
        <v>647</v>
      </c>
      <c r="B4118" s="1026" t="s">
        <v>648</v>
      </c>
      <c r="C4118" s="1029"/>
      <c r="D4118" s="1028"/>
      <c r="E4118" s="1029" t="s">
        <v>7255</v>
      </c>
      <c r="F4118" s="1029"/>
      <c r="G4118" s="1023" t="s">
        <v>6697</v>
      </c>
      <c r="H4118" s="1029" t="s">
        <v>8045</v>
      </c>
      <c r="I4118" s="1029"/>
      <c r="J4118" s="1028"/>
      <c r="K4118" s="511" t="s">
        <v>264</v>
      </c>
      <c r="L4118" s="1028"/>
      <c r="M4118" s="528" t="str">
        <f t="shared" si="65"/>
        <v/>
      </c>
    </row>
    <row r="4119" spans="1:13">
      <c r="A4119" s="1026" t="s">
        <v>647</v>
      </c>
      <c r="B4119" s="1026" t="s">
        <v>648</v>
      </c>
      <c r="C4119" s="1029"/>
      <c r="D4119" s="1028"/>
      <c r="E4119" s="1029" t="s">
        <v>7256</v>
      </c>
      <c r="F4119" s="1029"/>
      <c r="G4119" s="1023" t="s">
        <v>6697</v>
      </c>
      <c r="H4119" s="1029" t="s">
        <v>8045</v>
      </c>
      <c r="I4119" s="1029"/>
      <c r="J4119" s="1028"/>
      <c r="K4119" s="511" t="s">
        <v>264</v>
      </c>
      <c r="L4119" s="1028"/>
      <c r="M4119" s="528" t="str">
        <f t="shared" si="65"/>
        <v/>
      </c>
    </row>
    <row r="4120" spans="1:13">
      <c r="A4120" s="1026" t="s">
        <v>647</v>
      </c>
      <c r="B4120" s="1026" t="s">
        <v>648</v>
      </c>
      <c r="C4120" s="1029"/>
      <c r="D4120" s="1028"/>
      <c r="E4120" s="1029" t="s">
        <v>7257</v>
      </c>
      <c r="F4120" s="1029"/>
      <c r="G4120" s="1023" t="s">
        <v>6697</v>
      </c>
      <c r="H4120" s="1029" t="s">
        <v>8045</v>
      </c>
      <c r="I4120" s="1029"/>
      <c r="J4120" s="1028"/>
      <c r="K4120" s="511" t="s">
        <v>264</v>
      </c>
      <c r="L4120" s="1028"/>
      <c r="M4120" s="528" t="str">
        <f t="shared" ref="M4120:M4183" si="66">IF(RIGHT(TEXT(E4120,""),4)="ACT1","Remove","")</f>
        <v/>
      </c>
    </row>
    <row r="4121" spans="1:13">
      <c r="A4121" s="1026" t="s">
        <v>647</v>
      </c>
      <c r="B4121" s="1026" t="s">
        <v>648</v>
      </c>
      <c r="C4121" s="1029"/>
      <c r="D4121" s="1028"/>
      <c r="E4121" s="1029" t="s">
        <v>7258</v>
      </c>
      <c r="F4121" s="1029"/>
      <c r="G4121" s="1023" t="s">
        <v>6697</v>
      </c>
      <c r="H4121" s="1029" t="s">
        <v>8045</v>
      </c>
      <c r="I4121" s="1029"/>
      <c r="J4121" s="1028"/>
      <c r="K4121" s="511" t="s">
        <v>264</v>
      </c>
      <c r="L4121" s="1028"/>
      <c r="M4121" s="528" t="str">
        <f t="shared" si="66"/>
        <v/>
      </c>
    </row>
    <row r="4122" spans="1:13">
      <c r="A4122" s="1026" t="s">
        <v>647</v>
      </c>
      <c r="B4122" s="1026" t="s">
        <v>648</v>
      </c>
      <c r="C4122" s="1029"/>
      <c r="D4122" s="1028"/>
      <c r="E4122" s="1029" t="s">
        <v>7259</v>
      </c>
      <c r="F4122" s="1029"/>
      <c r="G4122" s="1023" t="s">
        <v>6697</v>
      </c>
      <c r="H4122" s="1029" t="s">
        <v>8045</v>
      </c>
      <c r="I4122" s="1029"/>
      <c r="J4122" s="1028"/>
      <c r="K4122" s="511" t="s">
        <v>264</v>
      </c>
      <c r="L4122" s="1028"/>
      <c r="M4122" s="528" t="str">
        <f t="shared" si="66"/>
        <v/>
      </c>
    </row>
    <row r="4123" spans="1:13">
      <c r="A4123" s="1026" t="s">
        <v>647</v>
      </c>
      <c r="B4123" s="1026" t="s">
        <v>648</v>
      </c>
      <c r="C4123" s="1029"/>
      <c r="D4123" s="1028"/>
      <c r="E4123" s="1029" t="s">
        <v>7260</v>
      </c>
      <c r="F4123" s="1029"/>
      <c r="G4123" s="1023" t="s">
        <v>6697</v>
      </c>
      <c r="H4123" s="1029" t="s">
        <v>8045</v>
      </c>
      <c r="I4123" s="1029"/>
      <c r="J4123" s="1028"/>
      <c r="K4123" s="511" t="s">
        <v>264</v>
      </c>
      <c r="L4123" s="1028"/>
      <c r="M4123" s="528" t="str">
        <f t="shared" si="66"/>
        <v/>
      </c>
    </row>
    <row r="4124" spans="1:13">
      <c r="A4124" s="1026" t="s">
        <v>647</v>
      </c>
      <c r="B4124" s="1026" t="s">
        <v>648</v>
      </c>
      <c r="C4124" s="1029"/>
      <c r="D4124" s="1028"/>
      <c r="E4124" s="1029" t="s">
        <v>7261</v>
      </c>
      <c r="F4124" s="1029"/>
      <c r="G4124" s="1023" t="s">
        <v>6697</v>
      </c>
      <c r="H4124" s="1029" t="s">
        <v>8045</v>
      </c>
      <c r="I4124" s="1029"/>
      <c r="J4124" s="1028"/>
      <c r="K4124" s="511" t="s">
        <v>264</v>
      </c>
      <c r="L4124" s="1028"/>
      <c r="M4124" s="528" t="str">
        <f t="shared" si="66"/>
        <v/>
      </c>
    </row>
    <row r="4125" spans="1:13">
      <c r="A4125" s="1026" t="s">
        <v>647</v>
      </c>
      <c r="B4125" s="1026" t="s">
        <v>648</v>
      </c>
      <c r="C4125" s="1029"/>
      <c r="D4125" s="1028"/>
      <c r="E4125" s="1029" t="s">
        <v>7262</v>
      </c>
      <c r="F4125" s="1029"/>
      <c r="G4125" s="1023" t="s">
        <v>6697</v>
      </c>
      <c r="H4125" s="1029" t="s">
        <v>8045</v>
      </c>
      <c r="I4125" s="1029"/>
      <c r="J4125" s="1028"/>
      <c r="K4125" s="511" t="s">
        <v>264</v>
      </c>
      <c r="L4125" s="1028"/>
      <c r="M4125" s="528" t="str">
        <f t="shared" si="66"/>
        <v/>
      </c>
    </row>
    <row r="4126" spans="1:13">
      <c r="A4126" s="1026" t="s">
        <v>647</v>
      </c>
      <c r="B4126" s="1026" t="s">
        <v>648</v>
      </c>
      <c r="C4126" s="1029"/>
      <c r="D4126" s="1028"/>
      <c r="E4126" s="1029" t="s">
        <v>7263</v>
      </c>
      <c r="F4126" s="1029"/>
      <c r="G4126" s="1023" t="s">
        <v>6697</v>
      </c>
      <c r="H4126" s="1029" t="s">
        <v>8045</v>
      </c>
      <c r="I4126" s="1029"/>
      <c r="J4126" s="1028"/>
      <c r="K4126" s="511" t="s">
        <v>264</v>
      </c>
      <c r="L4126" s="1028"/>
      <c r="M4126" s="528" t="str">
        <f t="shared" si="66"/>
        <v/>
      </c>
    </row>
    <row r="4127" spans="1:13">
      <c r="A4127" s="1026" t="s">
        <v>647</v>
      </c>
      <c r="B4127" s="1026" t="s">
        <v>648</v>
      </c>
      <c r="C4127" s="1029"/>
      <c r="D4127" s="1028"/>
      <c r="E4127" s="1029" t="s">
        <v>7264</v>
      </c>
      <c r="F4127" s="1029"/>
      <c r="G4127" s="1023" t="s">
        <v>6697</v>
      </c>
      <c r="H4127" s="1029" t="s">
        <v>8045</v>
      </c>
      <c r="I4127" s="1029"/>
      <c r="J4127" s="1028"/>
      <c r="K4127" s="511" t="s">
        <v>264</v>
      </c>
      <c r="L4127" s="1028"/>
      <c r="M4127" s="528" t="str">
        <f t="shared" si="66"/>
        <v/>
      </c>
    </row>
    <row r="4128" spans="1:13">
      <c r="A4128" s="1026" t="s">
        <v>647</v>
      </c>
      <c r="B4128" s="1026" t="s">
        <v>648</v>
      </c>
      <c r="C4128" s="1029"/>
      <c r="D4128" s="1028"/>
      <c r="E4128" s="1029" t="s">
        <v>7265</v>
      </c>
      <c r="F4128" s="1029"/>
      <c r="G4128" s="1023" t="s">
        <v>6697</v>
      </c>
      <c r="H4128" s="1029" t="s">
        <v>8045</v>
      </c>
      <c r="I4128" s="1029"/>
      <c r="J4128" s="1028"/>
      <c r="K4128" s="511" t="s">
        <v>264</v>
      </c>
      <c r="L4128" s="1028"/>
      <c r="M4128" s="528" t="str">
        <f t="shared" si="66"/>
        <v/>
      </c>
    </row>
    <row r="4129" spans="1:13">
      <c r="A4129" s="1026" t="s">
        <v>647</v>
      </c>
      <c r="B4129" s="1026" t="s">
        <v>648</v>
      </c>
      <c r="C4129" s="522"/>
      <c r="D4129" s="523"/>
      <c r="E4129" s="522" t="s">
        <v>7266</v>
      </c>
      <c r="F4129" s="522"/>
      <c r="G4129" s="1023" t="s">
        <v>6697</v>
      </c>
      <c r="H4129" s="522" t="s">
        <v>8045</v>
      </c>
      <c r="I4129" s="522"/>
      <c r="J4129" s="523"/>
      <c r="K4129" s="511" t="s">
        <v>264</v>
      </c>
      <c r="L4129" s="526"/>
      <c r="M4129" s="528" t="str">
        <f t="shared" si="66"/>
        <v/>
      </c>
    </row>
    <row r="4130" spans="1:13">
      <c r="A4130" s="1030" t="s">
        <v>637</v>
      </c>
      <c r="B4130" s="1031" t="s">
        <v>638</v>
      </c>
      <c r="C4130" s="527" t="s">
        <v>3726</v>
      </c>
      <c r="D4130" s="857"/>
      <c r="E4130" s="510" t="s">
        <v>6301</v>
      </c>
      <c r="F4130" s="510" t="s">
        <v>6699</v>
      </c>
      <c r="G4130" s="1023" t="s">
        <v>6697</v>
      </c>
      <c r="H4130" s="510" t="s">
        <v>8046</v>
      </c>
      <c r="I4130" s="527" t="s">
        <v>682</v>
      </c>
      <c r="J4130" s="857"/>
      <c r="K4130" s="511" t="s">
        <v>264</v>
      </c>
      <c r="L4130" s="528" t="s">
        <v>646</v>
      </c>
      <c r="M4130" s="528" t="str">
        <f t="shared" si="66"/>
        <v/>
      </c>
    </row>
    <row r="4131" spans="1:13">
      <c r="A4131" s="1026" t="s">
        <v>647</v>
      </c>
      <c r="B4131" s="1026" t="s">
        <v>648</v>
      </c>
      <c r="C4131" s="1029"/>
      <c r="D4131" s="1028"/>
      <c r="E4131" s="1029" t="s">
        <v>7242</v>
      </c>
      <c r="F4131" s="1029"/>
      <c r="G4131" s="1023" t="s">
        <v>6697</v>
      </c>
      <c r="H4131" s="1029" t="s">
        <v>8046</v>
      </c>
      <c r="I4131" s="1029"/>
      <c r="J4131" s="1028"/>
      <c r="K4131" s="511" t="s">
        <v>264</v>
      </c>
      <c r="L4131" s="1028"/>
      <c r="M4131" s="528" t="str">
        <f t="shared" si="66"/>
        <v/>
      </c>
    </row>
    <row r="4132" spans="1:13">
      <c r="A4132" s="1026" t="s">
        <v>647</v>
      </c>
      <c r="B4132" s="1026" t="s">
        <v>648</v>
      </c>
      <c r="C4132" s="1029"/>
      <c r="D4132" s="1028"/>
      <c r="E4132" s="1029" t="s">
        <v>7243</v>
      </c>
      <c r="F4132" s="1029"/>
      <c r="G4132" s="1023" t="s">
        <v>6697</v>
      </c>
      <c r="H4132" s="1029" t="s">
        <v>8046</v>
      </c>
      <c r="I4132" s="1029"/>
      <c r="J4132" s="1028"/>
      <c r="K4132" s="511" t="s">
        <v>264</v>
      </c>
      <c r="L4132" s="1028"/>
      <c r="M4132" s="528" t="str">
        <f t="shared" si="66"/>
        <v/>
      </c>
    </row>
    <row r="4133" spans="1:13">
      <c r="A4133" s="1026" t="s">
        <v>647</v>
      </c>
      <c r="B4133" s="1026" t="s">
        <v>648</v>
      </c>
      <c r="C4133" s="1029"/>
      <c r="D4133" s="1028"/>
      <c r="E4133" s="1029" t="s">
        <v>7244</v>
      </c>
      <c r="F4133" s="1029"/>
      <c r="G4133" s="1023" t="s">
        <v>6697</v>
      </c>
      <c r="H4133" s="1029" t="s">
        <v>8046</v>
      </c>
      <c r="I4133" s="1029"/>
      <c r="J4133" s="1028"/>
      <c r="K4133" s="511" t="s">
        <v>264</v>
      </c>
      <c r="L4133" s="1028"/>
      <c r="M4133" s="528" t="str">
        <f t="shared" si="66"/>
        <v/>
      </c>
    </row>
    <row r="4134" spans="1:13">
      <c r="A4134" s="1026" t="s">
        <v>647</v>
      </c>
      <c r="B4134" s="1026" t="s">
        <v>648</v>
      </c>
      <c r="C4134" s="1029"/>
      <c r="D4134" s="1028"/>
      <c r="E4134" s="1029" t="s">
        <v>7245</v>
      </c>
      <c r="F4134" s="1029"/>
      <c r="G4134" s="1023" t="s">
        <v>6697</v>
      </c>
      <c r="H4134" s="1029" t="s">
        <v>8046</v>
      </c>
      <c r="I4134" s="1029"/>
      <c r="J4134" s="1028"/>
      <c r="K4134" s="511" t="s">
        <v>264</v>
      </c>
      <c r="L4134" s="1028"/>
      <c r="M4134" s="528" t="str">
        <f t="shared" si="66"/>
        <v/>
      </c>
    </row>
    <row r="4135" spans="1:13">
      <c r="A4135" s="1026" t="s">
        <v>647</v>
      </c>
      <c r="B4135" s="1026" t="s">
        <v>648</v>
      </c>
      <c r="C4135" s="1029"/>
      <c r="D4135" s="1028"/>
      <c r="E4135" s="1029" t="s">
        <v>7246</v>
      </c>
      <c r="F4135" s="1029"/>
      <c r="G4135" s="1023" t="s">
        <v>6697</v>
      </c>
      <c r="H4135" s="1029" t="s">
        <v>8046</v>
      </c>
      <c r="I4135" s="1029"/>
      <c r="J4135" s="1028"/>
      <c r="K4135" s="511" t="s">
        <v>264</v>
      </c>
      <c r="L4135" s="1028"/>
      <c r="M4135" s="528" t="str">
        <f t="shared" si="66"/>
        <v/>
      </c>
    </row>
    <row r="4136" spans="1:13">
      <c r="A4136" s="1026" t="s">
        <v>647</v>
      </c>
      <c r="B4136" s="1026" t="s">
        <v>648</v>
      </c>
      <c r="C4136" s="1029"/>
      <c r="D4136" s="1028"/>
      <c r="E4136" s="1029" t="s">
        <v>7247</v>
      </c>
      <c r="F4136" s="1029"/>
      <c r="G4136" s="1023" t="s">
        <v>6697</v>
      </c>
      <c r="H4136" s="1029" t="s">
        <v>8046</v>
      </c>
      <c r="I4136" s="1029"/>
      <c r="J4136" s="1028"/>
      <c r="K4136" s="511" t="s">
        <v>264</v>
      </c>
      <c r="L4136" s="1028"/>
      <c r="M4136" s="528" t="str">
        <f t="shared" si="66"/>
        <v/>
      </c>
    </row>
    <row r="4137" spans="1:13">
      <c r="A4137" s="1026" t="s">
        <v>647</v>
      </c>
      <c r="B4137" s="1026" t="s">
        <v>648</v>
      </c>
      <c r="C4137" s="1029"/>
      <c r="D4137" s="1028"/>
      <c r="E4137" s="1029" t="s">
        <v>7248</v>
      </c>
      <c r="F4137" s="1029"/>
      <c r="G4137" s="1023" t="s">
        <v>6697</v>
      </c>
      <c r="H4137" s="1029" t="s">
        <v>8046</v>
      </c>
      <c r="I4137" s="1029"/>
      <c r="J4137" s="1028"/>
      <c r="K4137" s="511" t="s">
        <v>264</v>
      </c>
      <c r="L4137" s="1028"/>
      <c r="M4137" s="528" t="str">
        <f t="shared" si="66"/>
        <v/>
      </c>
    </row>
    <row r="4138" spans="1:13">
      <c r="A4138" s="1026" t="s">
        <v>647</v>
      </c>
      <c r="B4138" s="1026" t="s">
        <v>648</v>
      </c>
      <c r="C4138" s="1029"/>
      <c r="D4138" s="1028"/>
      <c r="E4138" s="1029" t="s">
        <v>7249</v>
      </c>
      <c r="F4138" s="1029"/>
      <c r="G4138" s="1023" t="s">
        <v>6697</v>
      </c>
      <c r="H4138" s="1029" t="s">
        <v>8046</v>
      </c>
      <c r="I4138" s="1029"/>
      <c r="J4138" s="1028"/>
      <c r="K4138" s="511" t="s">
        <v>264</v>
      </c>
      <c r="L4138" s="1028"/>
      <c r="M4138" s="528" t="str">
        <f t="shared" si="66"/>
        <v/>
      </c>
    </row>
    <row r="4139" spans="1:13">
      <c r="A4139" s="1026" t="s">
        <v>647</v>
      </c>
      <c r="B4139" s="1026" t="s">
        <v>648</v>
      </c>
      <c r="C4139" s="1029"/>
      <c r="D4139" s="1028"/>
      <c r="E4139" s="1029" t="s">
        <v>7250</v>
      </c>
      <c r="F4139" s="1029"/>
      <c r="G4139" s="1023" t="s">
        <v>6697</v>
      </c>
      <c r="H4139" s="1029" t="s">
        <v>8046</v>
      </c>
      <c r="I4139" s="1029"/>
      <c r="J4139" s="1028"/>
      <c r="K4139" s="511" t="s">
        <v>264</v>
      </c>
      <c r="L4139" s="1028"/>
      <c r="M4139" s="528" t="str">
        <f t="shared" si="66"/>
        <v/>
      </c>
    </row>
    <row r="4140" spans="1:13">
      <c r="A4140" s="1026" t="s">
        <v>647</v>
      </c>
      <c r="B4140" s="1026" t="s">
        <v>648</v>
      </c>
      <c r="C4140" s="1029"/>
      <c r="D4140" s="1028"/>
      <c r="E4140" s="1029" t="s">
        <v>7251</v>
      </c>
      <c r="F4140" s="1029"/>
      <c r="G4140" s="1023" t="s">
        <v>6697</v>
      </c>
      <c r="H4140" s="1029" t="s">
        <v>8046</v>
      </c>
      <c r="I4140" s="1029"/>
      <c r="J4140" s="1028"/>
      <c r="K4140" s="511" t="s">
        <v>264</v>
      </c>
      <c r="L4140" s="1028"/>
      <c r="M4140" s="528" t="str">
        <f t="shared" si="66"/>
        <v/>
      </c>
    </row>
    <row r="4141" spans="1:13">
      <c r="A4141" s="1026" t="s">
        <v>647</v>
      </c>
      <c r="B4141" s="1026" t="s">
        <v>648</v>
      </c>
      <c r="C4141" s="1029"/>
      <c r="D4141" s="1028"/>
      <c r="E4141" s="522" t="s">
        <v>7252</v>
      </c>
      <c r="F4141" s="1029"/>
      <c r="G4141" s="1023" t="s">
        <v>6697</v>
      </c>
      <c r="H4141" s="522" t="s">
        <v>8046</v>
      </c>
      <c r="I4141" s="1029"/>
      <c r="J4141" s="1028"/>
      <c r="K4141" s="511" t="s">
        <v>264</v>
      </c>
      <c r="L4141" s="1028"/>
      <c r="M4141" s="528" t="str">
        <f t="shared" si="66"/>
        <v/>
      </c>
    </row>
    <row r="4142" spans="1:13">
      <c r="A4142" s="1026" t="s">
        <v>647</v>
      </c>
      <c r="B4142" s="1026" t="s">
        <v>648</v>
      </c>
      <c r="C4142" s="522"/>
      <c r="D4142" s="523"/>
      <c r="E4142" s="527" t="s">
        <v>7253</v>
      </c>
      <c r="F4142" s="522"/>
      <c r="G4142" s="1023" t="s">
        <v>6697</v>
      </c>
      <c r="H4142" s="522" t="s">
        <v>8046</v>
      </c>
      <c r="I4142" s="522"/>
      <c r="J4142" s="523"/>
      <c r="K4142" s="511" t="s">
        <v>264</v>
      </c>
      <c r="L4142" s="526"/>
      <c r="M4142" s="528" t="str">
        <f t="shared" si="66"/>
        <v/>
      </c>
    </row>
    <row r="4143" spans="1:13">
      <c r="A4143" s="1030" t="s">
        <v>637</v>
      </c>
      <c r="B4143" s="1031" t="s">
        <v>638</v>
      </c>
      <c r="C4143" s="527" t="s">
        <v>144</v>
      </c>
      <c r="D4143" s="857"/>
      <c r="E4143" s="510" t="s">
        <v>6305</v>
      </c>
      <c r="F4143" s="510" t="s">
        <v>144</v>
      </c>
      <c r="G4143" s="1023" t="s">
        <v>6697</v>
      </c>
      <c r="H4143" s="510" t="s">
        <v>8047</v>
      </c>
      <c r="I4143" s="527" t="s">
        <v>682</v>
      </c>
      <c r="J4143" s="857"/>
      <c r="K4143" s="511" t="s">
        <v>264</v>
      </c>
      <c r="L4143" s="528" t="s">
        <v>646</v>
      </c>
      <c r="M4143" s="528" t="str">
        <f t="shared" si="66"/>
        <v/>
      </c>
    </row>
    <row r="4144" spans="1:13">
      <c r="A4144" s="1026" t="s">
        <v>647</v>
      </c>
      <c r="B4144" s="1026" t="s">
        <v>648</v>
      </c>
      <c r="C4144" s="1029"/>
      <c r="D4144" s="1028"/>
      <c r="E4144" s="1029" t="s">
        <v>7229</v>
      </c>
      <c r="F4144" s="1029"/>
      <c r="G4144" s="1023" t="s">
        <v>6697</v>
      </c>
      <c r="H4144" s="1029" t="s">
        <v>8047</v>
      </c>
      <c r="I4144" s="1029"/>
      <c r="J4144" s="1028"/>
      <c r="K4144" s="511" t="s">
        <v>264</v>
      </c>
      <c r="L4144" s="1028"/>
      <c r="M4144" s="528" t="str">
        <f t="shared" si="66"/>
        <v/>
      </c>
    </row>
    <row r="4145" spans="1:13">
      <c r="A4145" s="1026" t="s">
        <v>647</v>
      </c>
      <c r="B4145" s="1026" t="s">
        <v>648</v>
      </c>
      <c r="C4145" s="1029"/>
      <c r="D4145" s="1028"/>
      <c r="E4145" s="1029" t="s">
        <v>7230</v>
      </c>
      <c r="F4145" s="1029"/>
      <c r="G4145" s="1023" t="s">
        <v>6697</v>
      </c>
      <c r="H4145" s="1029" t="s">
        <v>8047</v>
      </c>
      <c r="I4145" s="1029"/>
      <c r="J4145" s="1028"/>
      <c r="K4145" s="511" t="s">
        <v>264</v>
      </c>
      <c r="L4145" s="1028"/>
      <c r="M4145" s="528" t="str">
        <f t="shared" si="66"/>
        <v/>
      </c>
    </row>
    <row r="4146" spans="1:13">
      <c r="A4146" s="1026" t="s">
        <v>647</v>
      </c>
      <c r="B4146" s="1026" t="s">
        <v>648</v>
      </c>
      <c r="C4146" s="1029"/>
      <c r="D4146" s="1028"/>
      <c r="E4146" s="1029" t="s">
        <v>7231</v>
      </c>
      <c r="F4146" s="1029"/>
      <c r="G4146" s="1023" t="s">
        <v>6697</v>
      </c>
      <c r="H4146" s="1029" t="s">
        <v>8047</v>
      </c>
      <c r="I4146" s="1029"/>
      <c r="J4146" s="1028"/>
      <c r="K4146" s="511" t="s">
        <v>264</v>
      </c>
      <c r="L4146" s="1028"/>
      <c r="M4146" s="528" t="str">
        <f t="shared" si="66"/>
        <v/>
      </c>
    </row>
    <row r="4147" spans="1:13">
      <c r="A4147" s="1026" t="s">
        <v>647</v>
      </c>
      <c r="B4147" s="1026" t="s">
        <v>648</v>
      </c>
      <c r="C4147" s="1029"/>
      <c r="D4147" s="1028"/>
      <c r="E4147" s="1029" t="s">
        <v>7232</v>
      </c>
      <c r="F4147" s="1029"/>
      <c r="G4147" s="1023" t="s">
        <v>6697</v>
      </c>
      <c r="H4147" s="1029" t="s">
        <v>8047</v>
      </c>
      <c r="I4147" s="1029"/>
      <c r="J4147" s="1028"/>
      <c r="K4147" s="511" t="s">
        <v>264</v>
      </c>
      <c r="L4147" s="1028"/>
      <c r="M4147" s="528" t="str">
        <f t="shared" si="66"/>
        <v/>
      </c>
    </row>
    <row r="4148" spans="1:13">
      <c r="A4148" s="1026" t="s">
        <v>647</v>
      </c>
      <c r="B4148" s="1026" t="s">
        <v>648</v>
      </c>
      <c r="C4148" s="1029"/>
      <c r="D4148" s="1028"/>
      <c r="E4148" s="1029" t="s">
        <v>7233</v>
      </c>
      <c r="F4148" s="1029"/>
      <c r="G4148" s="1023" t="s">
        <v>6697</v>
      </c>
      <c r="H4148" s="1029" t="s">
        <v>8047</v>
      </c>
      <c r="I4148" s="1029"/>
      <c r="J4148" s="1028"/>
      <c r="K4148" s="511" t="s">
        <v>264</v>
      </c>
      <c r="L4148" s="1028"/>
      <c r="M4148" s="528" t="str">
        <f t="shared" si="66"/>
        <v/>
      </c>
    </row>
    <row r="4149" spans="1:13">
      <c r="A4149" s="1026" t="s">
        <v>647</v>
      </c>
      <c r="B4149" s="1026" t="s">
        <v>648</v>
      </c>
      <c r="C4149" s="1029"/>
      <c r="D4149" s="1028"/>
      <c r="E4149" s="1029" t="s">
        <v>7234</v>
      </c>
      <c r="F4149" s="1029"/>
      <c r="G4149" s="1023" t="s">
        <v>6697</v>
      </c>
      <c r="H4149" s="1029" t="s">
        <v>8047</v>
      </c>
      <c r="I4149" s="1029"/>
      <c r="J4149" s="1028"/>
      <c r="K4149" s="511" t="s">
        <v>264</v>
      </c>
      <c r="L4149" s="1028"/>
      <c r="M4149" s="528" t="str">
        <f t="shared" si="66"/>
        <v/>
      </c>
    </row>
    <row r="4150" spans="1:13">
      <c r="A4150" s="1026" t="s">
        <v>647</v>
      </c>
      <c r="B4150" s="1026" t="s">
        <v>648</v>
      </c>
      <c r="C4150" s="1029"/>
      <c r="D4150" s="1028"/>
      <c r="E4150" s="1029" t="s">
        <v>7235</v>
      </c>
      <c r="F4150" s="1029"/>
      <c r="G4150" s="1023" t="s">
        <v>6697</v>
      </c>
      <c r="H4150" s="1029" t="s">
        <v>8047</v>
      </c>
      <c r="I4150" s="1029"/>
      <c r="J4150" s="1028"/>
      <c r="K4150" s="511" t="s">
        <v>264</v>
      </c>
      <c r="L4150" s="1028"/>
      <c r="M4150" s="528" t="str">
        <f t="shared" si="66"/>
        <v/>
      </c>
    </row>
    <row r="4151" spans="1:13">
      <c r="A4151" s="1026" t="s">
        <v>647</v>
      </c>
      <c r="B4151" s="1026" t="s">
        <v>648</v>
      </c>
      <c r="C4151" s="1029"/>
      <c r="D4151" s="1028"/>
      <c r="E4151" s="1029" t="s">
        <v>7236</v>
      </c>
      <c r="F4151" s="1029"/>
      <c r="G4151" s="1023" t="s">
        <v>6697</v>
      </c>
      <c r="H4151" s="1029" t="s">
        <v>8047</v>
      </c>
      <c r="I4151" s="1029"/>
      <c r="J4151" s="1028"/>
      <c r="K4151" s="511" t="s">
        <v>264</v>
      </c>
      <c r="L4151" s="1028"/>
      <c r="M4151" s="528" t="str">
        <f t="shared" si="66"/>
        <v/>
      </c>
    </row>
    <row r="4152" spans="1:13">
      <c r="A4152" s="1026" t="s">
        <v>647</v>
      </c>
      <c r="B4152" s="1026" t="s">
        <v>648</v>
      </c>
      <c r="C4152" s="1029"/>
      <c r="D4152" s="1028"/>
      <c r="E4152" s="1029" t="s">
        <v>7237</v>
      </c>
      <c r="F4152" s="1029"/>
      <c r="G4152" s="1023" t="s">
        <v>6697</v>
      </c>
      <c r="H4152" s="1029" t="s">
        <v>8047</v>
      </c>
      <c r="I4152" s="1029"/>
      <c r="J4152" s="1028"/>
      <c r="K4152" s="511" t="s">
        <v>264</v>
      </c>
      <c r="L4152" s="1028"/>
      <c r="M4152" s="528" t="str">
        <f t="shared" si="66"/>
        <v/>
      </c>
    </row>
    <row r="4153" spans="1:13">
      <c r="A4153" s="1026" t="s">
        <v>647</v>
      </c>
      <c r="B4153" s="1026" t="s">
        <v>648</v>
      </c>
      <c r="C4153" s="1029"/>
      <c r="D4153" s="1028"/>
      <c r="E4153" s="1029" t="s">
        <v>7238</v>
      </c>
      <c r="F4153" s="1029"/>
      <c r="G4153" s="1023" t="s">
        <v>6697</v>
      </c>
      <c r="H4153" s="1029" t="s">
        <v>8047</v>
      </c>
      <c r="I4153" s="1029"/>
      <c r="J4153" s="1028"/>
      <c r="K4153" s="511" t="s">
        <v>264</v>
      </c>
      <c r="L4153" s="1028"/>
      <c r="M4153" s="528" t="str">
        <f t="shared" si="66"/>
        <v/>
      </c>
    </row>
    <row r="4154" spans="1:13">
      <c r="A4154" s="1026" t="s">
        <v>647</v>
      </c>
      <c r="B4154" s="1026" t="s">
        <v>648</v>
      </c>
      <c r="C4154" s="1029"/>
      <c r="D4154" s="1028"/>
      <c r="E4154" s="1029" t="s">
        <v>7239</v>
      </c>
      <c r="F4154" s="1029"/>
      <c r="G4154" s="1023" t="s">
        <v>6697</v>
      </c>
      <c r="H4154" s="1029" t="s">
        <v>8047</v>
      </c>
      <c r="I4154" s="1029"/>
      <c r="J4154" s="1028"/>
      <c r="K4154" s="511" t="s">
        <v>264</v>
      </c>
      <c r="L4154" s="1028"/>
      <c r="M4154" s="528" t="str">
        <f t="shared" si="66"/>
        <v/>
      </c>
    </row>
    <row r="4155" spans="1:13">
      <c r="A4155" s="1026" t="s">
        <v>647</v>
      </c>
      <c r="B4155" s="1026" t="s">
        <v>648</v>
      </c>
      <c r="C4155" s="522"/>
      <c r="D4155" s="523"/>
      <c r="E4155" s="522" t="s">
        <v>7240</v>
      </c>
      <c r="F4155" s="522"/>
      <c r="G4155" s="1023" t="s">
        <v>6697</v>
      </c>
      <c r="H4155" s="522" t="s">
        <v>8047</v>
      </c>
      <c r="I4155" s="522"/>
      <c r="J4155" s="523"/>
      <c r="K4155" s="511" t="s">
        <v>264</v>
      </c>
      <c r="L4155" s="526"/>
      <c r="M4155" s="528" t="str">
        <f t="shared" si="66"/>
        <v/>
      </c>
    </row>
    <row r="4156" spans="1:13">
      <c r="A4156" s="1030" t="s">
        <v>637</v>
      </c>
      <c r="B4156" s="1031" t="s">
        <v>638</v>
      </c>
      <c r="C4156" s="527" t="s">
        <v>148</v>
      </c>
      <c r="D4156" s="857"/>
      <c r="E4156" s="510" t="s">
        <v>6311</v>
      </c>
      <c r="F4156" s="510" t="s">
        <v>148</v>
      </c>
      <c r="G4156" s="1023" t="s">
        <v>6697</v>
      </c>
      <c r="H4156" s="510" t="s">
        <v>8048</v>
      </c>
      <c r="I4156" s="527" t="s">
        <v>682</v>
      </c>
      <c r="J4156" s="857"/>
      <c r="K4156" s="511" t="s">
        <v>264</v>
      </c>
      <c r="L4156" s="528" t="s">
        <v>646</v>
      </c>
      <c r="M4156" s="528" t="str">
        <f t="shared" si="66"/>
        <v/>
      </c>
    </row>
    <row r="4157" spans="1:13">
      <c r="A4157" s="1026" t="s">
        <v>647</v>
      </c>
      <c r="B4157" s="1026" t="s">
        <v>648</v>
      </c>
      <c r="C4157" s="1029"/>
      <c r="D4157" s="1028"/>
      <c r="E4157" s="1029" t="s">
        <v>7216</v>
      </c>
      <c r="F4157" s="1029"/>
      <c r="G4157" s="1023" t="s">
        <v>6697</v>
      </c>
      <c r="H4157" s="1029" t="s">
        <v>8048</v>
      </c>
      <c r="I4157" s="1029"/>
      <c r="J4157" s="1028"/>
      <c r="K4157" s="511" t="s">
        <v>264</v>
      </c>
      <c r="L4157" s="1028"/>
      <c r="M4157" s="528" t="str">
        <f t="shared" si="66"/>
        <v/>
      </c>
    </row>
    <row r="4158" spans="1:13">
      <c r="A4158" s="1026" t="s">
        <v>647</v>
      </c>
      <c r="B4158" s="1026" t="s">
        <v>648</v>
      </c>
      <c r="C4158" s="1029"/>
      <c r="D4158" s="1028"/>
      <c r="E4158" s="1029" t="s">
        <v>7217</v>
      </c>
      <c r="F4158" s="1029"/>
      <c r="G4158" s="1023" t="s">
        <v>6697</v>
      </c>
      <c r="H4158" s="1029" t="s">
        <v>8048</v>
      </c>
      <c r="I4158" s="1029"/>
      <c r="J4158" s="1028"/>
      <c r="K4158" s="511" t="s">
        <v>264</v>
      </c>
      <c r="L4158" s="1028"/>
      <c r="M4158" s="528" t="str">
        <f t="shared" si="66"/>
        <v/>
      </c>
    </row>
    <row r="4159" spans="1:13">
      <c r="A4159" s="1026" t="s">
        <v>647</v>
      </c>
      <c r="B4159" s="1026" t="s">
        <v>648</v>
      </c>
      <c r="C4159" s="1029"/>
      <c r="D4159" s="1028"/>
      <c r="E4159" s="1029" t="s">
        <v>7218</v>
      </c>
      <c r="F4159" s="1029"/>
      <c r="G4159" s="1023" t="s">
        <v>6697</v>
      </c>
      <c r="H4159" s="1029" t="s">
        <v>8048</v>
      </c>
      <c r="I4159" s="1029"/>
      <c r="J4159" s="1028"/>
      <c r="K4159" s="511" t="s">
        <v>264</v>
      </c>
      <c r="L4159" s="1028"/>
      <c r="M4159" s="528" t="str">
        <f t="shared" si="66"/>
        <v/>
      </c>
    </row>
    <row r="4160" spans="1:13">
      <c r="A4160" s="1026" t="s">
        <v>647</v>
      </c>
      <c r="B4160" s="1026" t="s">
        <v>648</v>
      </c>
      <c r="C4160" s="1029"/>
      <c r="D4160" s="1028"/>
      <c r="E4160" s="1029" t="s">
        <v>7219</v>
      </c>
      <c r="F4160" s="1029"/>
      <c r="G4160" s="1023" t="s">
        <v>6697</v>
      </c>
      <c r="H4160" s="1029" t="s">
        <v>8048</v>
      </c>
      <c r="I4160" s="1029"/>
      <c r="J4160" s="1028"/>
      <c r="K4160" s="511" t="s">
        <v>264</v>
      </c>
      <c r="L4160" s="1028"/>
      <c r="M4160" s="528" t="str">
        <f t="shared" si="66"/>
        <v/>
      </c>
    </row>
    <row r="4161" spans="1:13">
      <c r="A4161" s="1026" t="s">
        <v>647</v>
      </c>
      <c r="B4161" s="1026" t="s">
        <v>648</v>
      </c>
      <c r="C4161" s="1029"/>
      <c r="D4161" s="1028"/>
      <c r="E4161" s="1029" t="s">
        <v>7220</v>
      </c>
      <c r="F4161" s="1029"/>
      <c r="G4161" s="1023" t="s">
        <v>6697</v>
      </c>
      <c r="H4161" s="1029" t="s">
        <v>8048</v>
      </c>
      <c r="I4161" s="1029"/>
      <c r="J4161" s="1028"/>
      <c r="K4161" s="511" t="s">
        <v>264</v>
      </c>
      <c r="L4161" s="1028"/>
      <c r="M4161" s="528" t="str">
        <f t="shared" si="66"/>
        <v/>
      </c>
    </row>
    <row r="4162" spans="1:13">
      <c r="A4162" s="1026" t="s">
        <v>647</v>
      </c>
      <c r="B4162" s="1026" t="s">
        <v>648</v>
      </c>
      <c r="C4162" s="1029"/>
      <c r="D4162" s="1028"/>
      <c r="E4162" s="1029" t="s">
        <v>7221</v>
      </c>
      <c r="F4162" s="1029"/>
      <c r="G4162" s="1023" t="s">
        <v>6697</v>
      </c>
      <c r="H4162" s="1029" t="s">
        <v>8048</v>
      </c>
      <c r="I4162" s="1029"/>
      <c r="J4162" s="1028"/>
      <c r="K4162" s="511" t="s">
        <v>264</v>
      </c>
      <c r="L4162" s="1028"/>
      <c r="M4162" s="528" t="str">
        <f t="shared" si="66"/>
        <v/>
      </c>
    </row>
    <row r="4163" spans="1:13">
      <c r="A4163" s="1026" t="s">
        <v>647</v>
      </c>
      <c r="B4163" s="1026" t="s">
        <v>648</v>
      </c>
      <c r="C4163" s="1029"/>
      <c r="D4163" s="1028"/>
      <c r="E4163" s="1029" t="s">
        <v>7222</v>
      </c>
      <c r="F4163" s="1029"/>
      <c r="G4163" s="1023" t="s">
        <v>6697</v>
      </c>
      <c r="H4163" s="1029" t="s">
        <v>8048</v>
      </c>
      <c r="I4163" s="1029"/>
      <c r="J4163" s="1028"/>
      <c r="K4163" s="511" t="s">
        <v>264</v>
      </c>
      <c r="L4163" s="1028"/>
      <c r="M4163" s="528" t="str">
        <f t="shared" si="66"/>
        <v/>
      </c>
    </row>
    <row r="4164" spans="1:13">
      <c r="A4164" s="1026" t="s">
        <v>647</v>
      </c>
      <c r="B4164" s="1026" t="s">
        <v>648</v>
      </c>
      <c r="C4164" s="1029"/>
      <c r="D4164" s="1028"/>
      <c r="E4164" s="1029" t="s">
        <v>7223</v>
      </c>
      <c r="F4164" s="1029"/>
      <c r="G4164" s="1023" t="s">
        <v>6697</v>
      </c>
      <c r="H4164" s="1029" t="s">
        <v>8048</v>
      </c>
      <c r="I4164" s="1029"/>
      <c r="J4164" s="1028"/>
      <c r="K4164" s="511" t="s">
        <v>264</v>
      </c>
      <c r="L4164" s="1028"/>
      <c r="M4164" s="528" t="str">
        <f t="shared" si="66"/>
        <v/>
      </c>
    </row>
    <row r="4165" spans="1:13">
      <c r="A4165" s="1026" t="s">
        <v>647</v>
      </c>
      <c r="B4165" s="1026" t="s">
        <v>648</v>
      </c>
      <c r="C4165" s="1029"/>
      <c r="D4165" s="1028"/>
      <c r="E4165" s="1029" t="s">
        <v>7224</v>
      </c>
      <c r="F4165" s="1029"/>
      <c r="G4165" s="1023" t="s">
        <v>6697</v>
      </c>
      <c r="H4165" s="1029" t="s">
        <v>8048</v>
      </c>
      <c r="I4165" s="1029"/>
      <c r="J4165" s="1028"/>
      <c r="K4165" s="511" t="s">
        <v>264</v>
      </c>
      <c r="L4165" s="1028"/>
      <c r="M4165" s="528" t="str">
        <f t="shared" si="66"/>
        <v/>
      </c>
    </row>
    <row r="4166" spans="1:13">
      <c r="A4166" s="1026" t="s">
        <v>647</v>
      </c>
      <c r="B4166" s="1026" t="s">
        <v>648</v>
      </c>
      <c r="C4166" s="1029"/>
      <c r="D4166" s="1028"/>
      <c r="E4166" s="1029" t="s">
        <v>7225</v>
      </c>
      <c r="F4166" s="1029"/>
      <c r="G4166" s="1023" t="s">
        <v>6697</v>
      </c>
      <c r="H4166" s="1029" t="s">
        <v>8048</v>
      </c>
      <c r="I4166" s="1029"/>
      <c r="J4166" s="1028"/>
      <c r="K4166" s="511" t="s">
        <v>264</v>
      </c>
      <c r="L4166" s="1028"/>
      <c r="M4166" s="528" t="str">
        <f t="shared" si="66"/>
        <v/>
      </c>
    </row>
    <row r="4167" spans="1:13">
      <c r="A4167" s="1026" t="s">
        <v>647</v>
      </c>
      <c r="B4167" s="1026" t="s">
        <v>648</v>
      </c>
      <c r="C4167" s="1029"/>
      <c r="D4167" s="1028"/>
      <c r="E4167" s="1029" t="s">
        <v>7226</v>
      </c>
      <c r="F4167" s="1029"/>
      <c r="G4167" s="1023" t="s">
        <v>6697</v>
      </c>
      <c r="H4167" s="1029" t="s">
        <v>8048</v>
      </c>
      <c r="I4167" s="1029"/>
      <c r="J4167" s="1028"/>
      <c r="K4167" s="511" t="s">
        <v>264</v>
      </c>
      <c r="L4167" s="1028"/>
      <c r="M4167" s="528" t="str">
        <f t="shared" si="66"/>
        <v/>
      </c>
    </row>
    <row r="4168" spans="1:13">
      <c r="A4168" s="1026" t="s">
        <v>647</v>
      </c>
      <c r="B4168" s="1026" t="s">
        <v>648</v>
      </c>
      <c r="C4168" s="522"/>
      <c r="D4168" s="523"/>
      <c r="E4168" s="522" t="s">
        <v>7227</v>
      </c>
      <c r="F4168" s="522"/>
      <c r="G4168" s="1023" t="s">
        <v>6697</v>
      </c>
      <c r="H4168" s="522" t="s">
        <v>8048</v>
      </c>
      <c r="I4168" s="522"/>
      <c r="J4168" s="523"/>
      <c r="K4168" s="511" t="s">
        <v>264</v>
      </c>
      <c r="L4168" s="526"/>
      <c r="M4168" s="528" t="str">
        <f t="shared" si="66"/>
        <v/>
      </c>
    </row>
    <row r="4169" spans="1:13">
      <c r="A4169" s="1030" t="s">
        <v>637</v>
      </c>
      <c r="B4169" s="1031" t="s">
        <v>638</v>
      </c>
      <c r="C4169" s="527" t="s">
        <v>6703</v>
      </c>
      <c r="D4169" s="857"/>
      <c r="E4169" s="510" t="s">
        <v>6309</v>
      </c>
      <c r="F4169" s="510" t="s">
        <v>6703</v>
      </c>
      <c r="G4169" s="1023" t="s">
        <v>6697</v>
      </c>
      <c r="H4169" s="510" t="s">
        <v>8049</v>
      </c>
      <c r="I4169" s="527" t="s">
        <v>682</v>
      </c>
      <c r="J4169" s="857"/>
      <c r="K4169" s="511" t="s">
        <v>264</v>
      </c>
      <c r="L4169" s="528" t="s">
        <v>646</v>
      </c>
      <c r="M4169" s="528" t="str">
        <f t="shared" si="66"/>
        <v/>
      </c>
    </row>
    <row r="4170" spans="1:13">
      <c r="A4170" s="1026" t="s">
        <v>647</v>
      </c>
      <c r="B4170" s="1026" t="s">
        <v>648</v>
      </c>
      <c r="C4170" s="1029"/>
      <c r="D4170" s="1028"/>
      <c r="E4170" s="1029" t="s">
        <v>7203</v>
      </c>
      <c r="F4170" s="1029"/>
      <c r="G4170" s="1023" t="s">
        <v>6697</v>
      </c>
      <c r="H4170" s="1029" t="s">
        <v>8049</v>
      </c>
      <c r="I4170" s="1029"/>
      <c r="J4170" s="1028"/>
      <c r="K4170" s="511" t="s">
        <v>264</v>
      </c>
      <c r="L4170" s="1028"/>
      <c r="M4170" s="528" t="str">
        <f t="shared" si="66"/>
        <v/>
      </c>
    </row>
    <row r="4171" spans="1:13">
      <c r="A4171" s="1026" t="s">
        <v>647</v>
      </c>
      <c r="B4171" s="1026" t="s">
        <v>648</v>
      </c>
      <c r="C4171" s="1029"/>
      <c r="D4171" s="1028"/>
      <c r="E4171" s="1029" t="s">
        <v>7204</v>
      </c>
      <c r="F4171" s="1029"/>
      <c r="G4171" s="1023" t="s">
        <v>6697</v>
      </c>
      <c r="H4171" s="1029" t="s">
        <v>8049</v>
      </c>
      <c r="I4171" s="1029"/>
      <c r="J4171" s="1028"/>
      <c r="K4171" s="511" t="s">
        <v>264</v>
      </c>
      <c r="L4171" s="1028"/>
      <c r="M4171" s="528" t="str">
        <f t="shared" si="66"/>
        <v/>
      </c>
    </row>
    <row r="4172" spans="1:13">
      <c r="A4172" s="1026" t="s">
        <v>647</v>
      </c>
      <c r="B4172" s="1026" t="s">
        <v>648</v>
      </c>
      <c r="C4172" s="1029"/>
      <c r="D4172" s="1028"/>
      <c r="E4172" s="1029" t="s">
        <v>7205</v>
      </c>
      <c r="F4172" s="1029"/>
      <c r="G4172" s="1023" t="s">
        <v>6697</v>
      </c>
      <c r="H4172" s="1029" t="s">
        <v>8049</v>
      </c>
      <c r="I4172" s="1029"/>
      <c r="J4172" s="1028"/>
      <c r="K4172" s="511" t="s">
        <v>264</v>
      </c>
      <c r="L4172" s="1028"/>
      <c r="M4172" s="528" t="str">
        <f t="shared" si="66"/>
        <v/>
      </c>
    </row>
    <row r="4173" spans="1:13">
      <c r="A4173" s="1026" t="s">
        <v>647</v>
      </c>
      <c r="B4173" s="1026" t="s">
        <v>648</v>
      </c>
      <c r="C4173" s="1029"/>
      <c r="D4173" s="1028"/>
      <c r="E4173" s="1029" t="s">
        <v>7206</v>
      </c>
      <c r="F4173" s="1029"/>
      <c r="G4173" s="1023" t="s">
        <v>6697</v>
      </c>
      <c r="H4173" s="1029" t="s">
        <v>8049</v>
      </c>
      <c r="I4173" s="1029"/>
      <c r="J4173" s="1028"/>
      <c r="K4173" s="511" t="s">
        <v>264</v>
      </c>
      <c r="L4173" s="1028"/>
      <c r="M4173" s="528" t="str">
        <f t="shared" si="66"/>
        <v/>
      </c>
    </row>
    <row r="4174" spans="1:13">
      <c r="A4174" s="1026" t="s">
        <v>647</v>
      </c>
      <c r="B4174" s="1026" t="s">
        <v>648</v>
      </c>
      <c r="C4174" s="1029"/>
      <c r="D4174" s="1028"/>
      <c r="E4174" s="1029" t="s">
        <v>7207</v>
      </c>
      <c r="F4174" s="1029"/>
      <c r="G4174" s="1023" t="s">
        <v>6697</v>
      </c>
      <c r="H4174" s="1029" t="s">
        <v>8049</v>
      </c>
      <c r="I4174" s="1029"/>
      <c r="J4174" s="1028"/>
      <c r="K4174" s="511" t="s">
        <v>264</v>
      </c>
      <c r="L4174" s="1028"/>
      <c r="M4174" s="528" t="str">
        <f t="shared" si="66"/>
        <v/>
      </c>
    </row>
    <row r="4175" spans="1:13">
      <c r="A4175" s="1026" t="s">
        <v>647</v>
      </c>
      <c r="B4175" s="1026" t="s">
        <v>648</v>
      </c>
      <c r="C4175" s="1029"/>
      <c r="D4175" s="1028"/>
      <c r="E4175" s="1029" t="s">
        <v>7208</v>
      </c>
      <c r="F4175" s="1029"/>
      <c r="G4175" s="1023" t="s">
        <v>6697</v>
      </c>
      <c r="H4175" s="1029" t="s">
        <v>8049</v>
      </c>
      <c r="I4175" s="1029"/>
      <c r="J4175" s="1028"/>
      <c r="K4175" s="511" t="s">
        <v>264</v>
      </c>
      <c r="L4175" s="1028"/>
      <c r="M4175" s="528" t="str">
        <f t="shared" si="66"/>
        <v/>
      </c>
    </row>
    <row r="4176" spans="1:13">
      <c r="A4176" s="1026" t="s">
        <v>647</v>
      </c>
      <c r="B4176" s="1026" t="s">
        <v>648</v>
      </c>
      <c r="C4176" s="1029"/>
      <c r="D4176" s="1028"/>
      <c r="E4176" s="1029" t="s">
        <v>7209</v>
      </c>
      <c r="F4176" s="1029"/>
      <c r="G4176" s="1023" t="s">
        <v>6697</v>
      </c>
      <c r="H4176" s="1029" t="s">
        <v>8049</v>
      </c>
      <c r="I4176" s="1029"/>
      <c r="J4176" s="1028"/>
      <c r="K4176" s="511" t="s">
        <v>264</v>
      </c>
      <c r="L4176" s="1028"/>
      <c r="M4176" s="528" t="str">
        <f t="shared" si="66"/>
        <v/>
      </c>
    </row>
    <row r="4177" spans="1:13">
      <c r="A4177" s="1026" t="s">
        <v>647</v>
      </c>
      <c r="B4177" s="1026" t="s">
        <v>648</v>
      </c>
      <c r="C4177" s="1029"/>
      <c r="D4177" s="1028"/>
      <c r="E4177" s="1029" t="s">
        <v>7210</v>
      </c>
      <c r="F4177" s="1029"/>
      <c r="G4177" s="1023" t="s">
        <v>6697</v>
      </c>
      <c r="H4177" s="1029" t="s">
        <v>8049</v>
      </c>
      <c r="I4177" s="1029"/>
      <c r="J4177" s="1028"/>
      <c r="K4177" s="511" t="s">
        <v>264</v>
      </c>
      <c r="L4177" s="1028"/>
      <c r="M4177" s="528" t="str">
        <f t="shared" si="66"/>
        <v/>
      </c>
    </row>
    <row r="4178" spans="1:13">
      <c r="A4178" s="1026" t="s">
        <v>647</v>
      </c>
      <c r="B4178" s="1026" t="s">
        <v>648</v>
      </c>
      <c r="C4178" s="1029"/>
      <c r="D4178" s="1028"/>
      <c r="E4178" s="1029" t="s">
        <v>7211</v>
      </c>
      <c r="F4178" s="1029"/>
      <c r="G4178" s="1023" t="s">
        <v>6697</v>
      </c>
      <c r="H4178" s="1029" t="s">
        <v>8049</v>
      </c>
      <c r="I4178" s="1029"/>
      <c r="J4178" s="1028"/>
      <c r="K4178" s="511" t="s">
        <v>264</v>
      </c>
      <c r="L4178" s="1028"/>
      <c r="M4178" s="528" t="str">
        <f t="shared" si="66"/>
        <v/>
      </c>
    </row>
    <row r="4179" spans="1:13">
      <c r="A4179" s="1026" t="s">
        <v>647</v>
      </c>
      <c r="B4179" s="1026" t="s">
        <v>648</v>
      </c>
      <c r="C4179" s="1029"/>
      <c r="D4179" s="1028"/>
      <c r="E4179" s="1029" t="s">
        <v>7212</v>
      </c>
      <c r="F4179" s="1029"/>
      <c r="G4179" s="1023" t="s">
        <v>6697</v>
      </c>
      <c r="H4179" s="1029" t="s">
        <v>8049</v>
      </c>
      <c r="I4179" s="1029"/>
      <c r="J4179" s="1028"/>
      <c r="K4179" s="511" t="s">
        <v>264</v>
      </c>
      <c r="L4179" s="1028"/>
      <c r="M4179" s="528" t="str">
        <f t="shared" si="66"/>
        <v/>
      </c>
    </row>
    <row r="4180" spans="1:13">
      <c r="A4180" s="1026" t="s">
        <v>647</v>
      </c>
      <c r="B4180" s="1026" t="s">
        <v>648</v>
      </c>
      <c r="C4180" s="1029"/>
      <c r="D4180" s="1028"/>
      <c r="E4180" s="1029" t="s">
        <v>7213</v>
      </c>
      <c r="F4180" s="1029"/>
      <c r="G4180" s="1023" t="s">
        <v>6697</v>
      </c>
      <c r="H4180" s="1029" t="s">
        <v>8049</v>
      </c>
      <c r="I4180" s="1029"/>
      <c r="J4180" s="1028"/>
      <c r="K4180" s="511" t="s">
        <v>264</v>
      </c>
      <c r="L4180" s="1028"/>
      <c r="M4180" s="528" t="str">
        <f t="shared" si="66"/>
        <v/>
      </c>
    </row>
    <row r="4181" spans="1:13">
      <c r="A4181" s="1026" t="s">
        <v>647</v>
      </c>
      <c r="B4181" s="1026" t="s">
        <v>648</v>
      </c>
      <c r="C4181" s="522"/>
      <c r="D4181" s="523"/>
      <c r="E4181" s="522" t="s">
        <v>7214</v>
      </c>
      <c r="F4181" s="522"/>
      <c r="G4181" s="1023" t="s">
        <v>6697</v>
      </c>
      <c r="H4181" s="522" t="s">
        <v>8049</v>
      </c>
      <c r="I4181" s="522"/>
      <c r="J4181" s="523"/>
      <c r="K4181" s="511" t="s">
        <v>264</v>
      </c>
      <c r="L4181" s="526"/>
      <c r="M4181" s="528" t="str">
        <f t="shared" si="66"/>
        <v/>
      </c>
    </row>
    <row r="4182" spans="1:13">
      <c r="A4182" s="1030" t="s">
        <v>637</v>
      </c>
      <c r="B4182" s="1031" t="s">
        <v>638</v>
      </c>
      <c r="C4182" s="527" t="s">
        <v>147</v>
      </c>
      <c r="D4182" s="857"/>
      <c r="E4182" s="527" t="s">
        <v>6295</v>
      </c>
      <c r="F4182" s="527" t="s">
        <v>147</v>
      </c>
      <c r="G4182" s="1023" t="s">
        <v>6697</v>
      </c>
      <c r="H4182" s="527" t="s">
        <v>8050</v>
      </c>
      <c r="I4182" s="527" t="s">
        <v>3294</v>
      </c>
      <c r="J4182" s="857"/>
      <c r="K4182" s="511" t="s">
        <v>264</v>
      </c>
      <c r="L4182" s="528" t="s">
        <v>646</v>
      </c>
      <c r="M4182" s="528" t="str">
        <f t="shared" si="66"/>
        <v/>
      </c>
    </row>
    <row r="4183" spans="1:13">
      <c r="A4183" s="1026" t="s">
        <v>647</v>
      </c>
      <c r="B4183" s="1026" t="s">
        <v>648</v>
      </c>
      <c r="C4183" s="1023" t="s">
        <v>147</v>
      </c>
      <c r="E4183" s="1023" t="s">
        <v>6731</v>
      </c>
      <c r="G4183" s="1023" t="s">
        <v>6697</v>
      </c>
      <c r="H4183" s="1023" t="s">
        <v>8050</v>
      </c>
      <c r="K4183" s="511" t="s">
        <v>264</v>
      </c>
      <c r="M4183" s="528" t="str">
        <f t="shared" si="66"/>
        <v/>
      </c>
    </row>
    <row r="4184" spans="1:13">
      <c r="A4184" s="1026" t="s">
        <v>647</v>
      </c>
      <c r="B4184" s="1026" t="s">
        <v>648</v>
      </c>
      <c r="C4184" s="1023" t="s">
        <v>147</v>
      </c>
      <c r="E4184" s="1023" t="s">
        <v>6732</v>
      </c>
      <c r="G4184" s="1023" t="s">
        <v>6697</v>
      </c>
      <c r="H4184" s="1023" t="s">
        <v>8050</v>
      </c>
      <c r="K4184" s="511" t="s">
        <v>264</v>
      </c>
      <c r="M4184" s="528" t="str">
        <f t="shared" ref="M4184:M4333" si="67">IF(RIGHT(TEXT(E4184,""),4)="ACT1","Remove","")</f>
        <v/>
      </c>
    </row>
    <row r="4185" spans="1:13">
      <c r="A4185" s="1026" t="s">
        <v>647</v>
      </c>
      <c r="B4185" s="1026" t="s">
        <v>648</v>
      </c>
      <c r="C4185" s="1023" t="s">
        <v>147</v>
      </c>
      <c r="E4185" s="1023" t="s">
        <v>6733</v>
      </c>
      <c r="G4185" s="1023" t="s">
        <v>6697</v>
      </c>
      <c r="H4185" s="1023" t="s">
        <v>8050</v>
      </c>
      <c r="K4185" s="511" t="s">
        <v>264</v>
      </c>
      <c r="M4185" s="528" t="str">
        <f t="shared" si="67"/>
        <v/>
      </c>
    </row>
    <row r="4186" spans="1:13">
      <c r="A4186" s="1026" t="s">
        <v>647</v>
      </c>
      <c r="B4186" s="1026" t="s">
        <v>648</v>
      </c>
      <c r="C4186" s="1023" t="s">
        <v>147</v>
      </c>
      <c r="E4186" s="1023" t="s">
        <v>6734</v>
      </c>
      <c r="G4186" s="1023" t="s">
        <v>6697</v>
      </c>
      <c r="H4186" s="1023" t="s">
        <v>8050</v>
      </c>
      <c r="K4186" s="511" t="s">
        <v>264</v>
      </c>
      <c r="M4186" s="528" t="str">
        <f t="shared" si="67"/>
        <v/>
      </c>
    </row>
    <row r="4187" spans="1:13">
      <c r="A4187" s="1026" t="s">
        <v>647</v>
      </c>
      <c r="B4187" s="1026" t="s">
        <v>648</v>
      </c>
      <c r="C4187" s="1023" t="s">
        <v>147</v>
      </c>
      <c r="E4187" s="1023" t="s">
        <v>6735</v>
      </c>
      <c r="G4187" s="1023" t="s">
        <v>6697</v>
      </c>
      <c r="H4187" s="1023" t="s">
        <v>8050</v>
      </c>
      <c r="K4187" s="511" t="s">
        <v>264</v>
      </c>
      <c r="M4187" s="528" t="str">
        <f t="shared" si="67"/>
        <v/>
      </c>
    </row>
    <row r="4188" spans="1:13">
      <c r="A4188" s="1026" t="s">
        <v>647</v>
      </c>
      <c r="B4188" s="1026" t="s">
        <v>648</v>
      </c>
      <c r="C4188" s="1023" t="s">
        <v>147</v>
      </c>
      <c r="E4188" s="1023" t="s">
        <v>6736</v>
      </c>
      <c r="G4188" s="1023" t="s">
        <v>6697</v>
      </c>
      <c r="H4188" s="1023" t="s">
        <v>8050</v>
      </c>
      <c r="K4188" s="511" t="s">
        <v>264</v>
      </c>
      <c r="M4188" s="528" t="str">
        <f t="shared" si="67"/>
        <v/>
      </c>
    </row>
    <row r="4189" spans="1:13">
      <c r="A4189" s="1026" t="s">
        <v>647</v>
      </c>
      <c r="B4189" s="1026" t="s">
        <v>648</v>
      </c>
      <c r="C4189" s="1023" t="s">
        <v>147</v>
      </c>
      <c r="E4189" s="1023" t="s">
        <v>6737</v>
      </c>
      <c r="G4189" s="1023" t="s">
        <v>6697</v>
      </c>
      <c r="H4189" s="1023" t="s">
        <v>8050</v>
      </c>
      <c r="K4189" s="511" t="s">
        <v>264</v>
      </c>
      <c r="M4189" s="528" t="str">
        <f t="shared" si="67"/>
        <v/>
      </c>
    </row>
    <row r="4190" spans="1:13">
      <c r="A4190" s="1026" t="s">
        <v>647</v>
      </c>
      <c r="B4190" s="1026" t="s">
        <v>648</v>
      </c>
      <c r="C4190" s="1023" t="s">
        <v>147</v>
      </c>
      <c r="E4190" s="1023" t="s">
        <v>6738</v>
      </c>
      <c r="G4190" s="1023" t="s">
        <v>6697</v>
      </c>
      <c r="H4190" s="1023" t="s">
        <v>8050</v>
      </c>
      <c r="K4190" s="511" t="s">
        <v>264</v>
      </c>
      <c r="M4190" s="528" t="str">
        <f t="shared" si="67"/>
        <v/>
      </c>
    </row>
    <row r="4191" spans="1:13">
      <c r="A4191" s="1026" t="s">
        <v>647</v>
      </c>
      <c r="B4191" s="1026" t="s">
        <v>648</v>
      </c>
      <c r="C4191" s="1023" t="s">
        <v>147</v>
      </c>
      <c r="E4191" s="1023" t="s">
        <v>6739</v>
      </c>
      <c r="G4191" s="1023" t="s">
        <v>6697</v>
      </c>
      <c r="H4191" s="1023" t="s">
        <v>8050</v>
      </c>
      <c r="K4191" s="511" t="s">
        <v>264</v>
      </c>
      <c r="M4191" s="528" t="str">
        <f t="shared" si="67"/>
        <v/>
      </c>
    </row>
    <row r="4192" spans="1:13">
      <c r="A4192" s="1026" t="s">
        <v>647</v>
      </c>
      <c r="B4192" s="1026" t="s">
        <v>648</v>
      </c>
      <c r="C4192" s="1023" t="s">
        <v>147</v>
      </c>
      <c r="E4192" s="1023" t="s">
        <v>6740</v>
      </c>
      <c r="G4192" s="1023" t="s">
        <v>6697</v>
      </c>
      <c r="H4192" s="1023" t="s">
        <v>8050</v>
      </c>
      <c r="K4192" s="511" t="s">
        <v>264</v>
      </c>
      <c r="M4192" s="528" t="str">
        <f t="shared" si="67"/>
        <v/>
      </c>
    </row>
    <row r="4193" spans="1:13">
      <c r="A4193" s="1026" t="s">
        <v>647</v>
      </c>
      <c r="B4193" s="1026" t="s">
        <v>648</v>
      </c>
      <c r="C4193" s="1023" t="s">
        <v>147</v>
      </c>
      <c r="E4193" s="1023" t="s">
        <v>6741</v>
      </c>
      <c r="G4193" s="1023" t="s">
        <v>6697</v>
      </c>
      <c r="H4193" s="1023" t="s">
        <v>8050</v>
      </c>
      <c r="K4193" s="511" t="s">
        <v>264</v>
      </c>
      <c r="M4193" s="528" t="str">
        <f t="shared" si="67"/>
        <v/>
      </c>
    </row>
    <row r="4194" spans="1:13">
      <c r="A4194" s="1026" t="s">
        <v>647</v>
      </c>
      <c r="B4194" s="1026" t="s">
        <v>648</v>
      </c>
      <c r="C4194" s="1023" t="s">
        <v>147</v>
      </c>
      <c r="E4194" s="1023" t="s">
        <v>6742</v>
      </c>
      <c r="G4194" s="1023" t="s">
        <v>6697</v>
      </c>
      <c r="H4194" s="1023" t="s">
        <v>8050</v>
      </c>
      <c r="K4194" s="511" t="s">
        <v>264</v>
      </c>
      <c r="M4194" s="528" t="str">
        <f t="shared" si="67"/>
        <v/>
      </c>
    </row>
    <row r="4195" spans="1:13">
      <c r="A4195" s="1030" t="s">
        <v>637</v>
      </c>
      <c r="B4195" s="1031" t="s">
        <v>638</v>
      </c>
      <c r="C4195" s="527" t="s">
        <v>8062</v>
      </c>
      <c r="D4195" s="857"/>
      <c r="E4195" s="527" t="s">
        <v>9423</v>
      </c>
      <c r="F4195" s="527" t="s">
        <v>9422</v>
      </c>
      <c r="G4195" s="527" t="s">
        <v>6697</v>
      </c>
      <c r="H4195" s="527" t="s">
        <v>9421</v>
      </c>
      <c r="I4195" s="527" t="s">
        <v>682</v>
      </c>
      <c r="J4195" s="857"/>
      <c r="K4195" s="511" t="s">
        <v>264</v>
      </c>
      <c r="L4195" s="528" t="s">
        <v>646</v>
      </c>
      <c r="M4195" s="528" t="str">
        <f t="shared" si="67"/>
        <v/>
      </c>
    </row>
    <row r="4196" spans="1:13">
      <c r="A4196" s="1026" t="s">
        <v>647</v>
      </c>
      <c r="B4196" s="1026" t="s">
        <v>648</v>
      </c>
      <c r="C4196" s="1023" t="s">
        <v>8062</v>
      </c>
      <c r="E4196" s="1023" t="s">
        <v>9425</v>
      </c>
      <c r="G4196" s="1023" t="s">
        <v>6697</v>
      </c>
      <c r="H4196" s="543" t="s">
        <v>9421</v>
      </c>
      <c r="K4196" s="511" t="s">
        <v>264</v>
      </c>
      <c r="M4196" s="528" t="str">
        <f t="shared" si="67"/>
        <v/>
      </c>
    </row>
    <row r="4197" spans="1:13">
      <c r="A4197" s="1026" t="s">
        <v>647</v>
      </c>
      <c r="B4197" s="1026" t="s">
        <v>648</v>
      </c>
      <c r="C4197" s="1023" t="s">
        <v>8062</v>
      </c>
      <c r="E4197" s="1023" t="s">
        <v>9426</v>
      </c>
      <c r="G4197" s="1023" t="s">
        <v>6697</v>
      </c>
      <c r="H4197" s="543" t="s">
        <v>9421</v>
      </c>
      <c r="K4197" s="511" t="s">
        <v>264</v>
      </c>
      <c r="M4197" s="528" t="str">
        <f t="shared" si="67"/>
        <v/>
      </c>
    </row>
    <row r="4198" spans="1:13">
      <c r="A4198" s="1026" t="s">
        <v>647</v>
      </c>
      <c r="B4198" s="1026" t="s">
        <v>648</v>
      </c>
      <c r="C4198" s="1023" t="s">
        <v>8062</v>
      </c>
      <c r="E4198" s="1023" t="s">
        <v>9427</v>
      </c>
      <c r="G4198" s="1023" t="s">
        <v>6697</v>
      </c>
      <c r="H4198" s="543" t="s">
        <v>9421</v>
      </c>
      <c r="K4198" s="511" t="s">
        <v>264</v>
      </c>
      <c r="M4198" s="528" t="str">
        <f t="shared" si="67"/>
        <v/>
      </c>
    </row>
    <row r="4199" spans="1:13">
      <c r="A4199" s="1026" t="s">
        <v>647</v>
      </c>
      <c r="B4199" s="1026" t="s">
        <v>648</v>
      </c>
      <c r="C4199" s="1023" t="s">
        <v>8062</v>
      </c>
      <c r="E4199" s="1023" t="s">
        <v>9428</v>
      </c>
      <c r="G4199" s="1023" t="s">
        <v>6697</v>
      </c>
      <c r="H4199" s="543" t="s">
        <v>9421</v>
      </c>
      <c r="K4199" s="511" t="s">
        <v>264</v>
      </c>
      <c r="M4199" s="528" t="str">
        <f t="shared" si="67"/>
        <v/>
      </c>
    </row>
    <row r="4200" spans="1:13">
      <c r="A4200" s="1026" t="s">
        <v>647</v>
      </c>
      <c r="B4200" s="1026" t="s">
        <v>648</v>
      </c>
      <c r="C4200" s="1023" t="s">
        <v>8062</v>
      </c>
      <c r="E4200" s="1023" t="s">
        <v>9429</v>
      </c>
      <c r="G4200" s="1023" t="s">
        <v>6697</v>
      </c>
      <c r="H4200" s="543" t="s">
        <v>9421</v>
      </c>
      <c r="K4200" s="511" t="s">
        <v>264</v>
      </c>
      <c r="M4200" s="528" t="str">
        <f t="shared" si="67"/>
        <v/>
      </c>
    </row>
    <row r="4201" spans="1:13">
      <c r="A4201" s="1026" t="s">
        <v>647</v>
      </c>
      <c r="B4201" s="1026" t="s">
        <v>648</v>
      </c>
      <c r="C4201" s="1023" t="s">
        <v>8062</v>
      </c>
      <c r="E4201" s="1023" t="s">
        <v>9430</v>
      </c>
      <c r="G4201" s="1023" t="s">
        <v>6697</v>
      </c>
      <c r="H4201" s="543" t="s">
        <v>9421</v>
      </c>
      <c r="K4201" s="511" t="s">
        <v>264</v>
      </c>
      <c r="M4201" s="528" t="str">
        <f t="shared" si="67"/>
        <v/>
      </c>
    </row>
    <row r="4202" spans="1:13">
      <c r="A4202" s="1026" t="s">
        <v>647</v>
      </c>
      <c r="B4202" s="1026" t="s">
        <v>648</v>
      </c>
      <c r="C4202" s="1023" t="s">
        <v>8062</v>
      </c>
      <c r="E4202" s="1023" t="s">
        <v>9431</v>
      </c>
      <c r="G4202" s="1023" t="s">
        <v>6697</v>
      </c>
      <c r="H4202" s="543" t="s">
        <v>9421</v>
      </c>
      <c r="K4202" s="511" t="s">
        <v>264</v>
      </c>
      <c r="M4202" s="528" t="str">
        <f t="shared" si="67"/>
        <v/>
      </c>
    </row>
    <row r="4203" spans="1:13">
      <c r="A4203" s="1026" t="s">
        <v>647</v>
      </c>
      <c r="B4203" s="1026" t="s">
        <v>648</v>
      </c>
      <c r="C4203" s="1023" t="s">
        <v>8062</v>
      </c>
      <c r="E4203" s="1023" t="s">
        <v>9432</v>
      </c>
      <c r="G4203" s="1023" t="s">
        <v>6697</v>
      </c>
      <c r="H4203" s="543" t="s">
        <v>9421</v>
      </c>
      <c r="K4203" s="511" t="s">
        <v>264</v>
      </c>
      <c r="M4203" s="528" t="str">
        <f t="shared" si="67"/>
        <v/>
      </c>
    </row>
    <row r="4204" spans="1:13">
      <c r="A4204" s="1026" t="s">
        <v>647</v>
      </c>
      <c r="B4204" s="1026" t="s">
        <v>648</v>
      </c>
      <c r="C4204" s="1023" t="s">
        <v>8062</v>
      </c>
      <c r="E4204" s="1023" t="s">
        <v>9433</v>
      </c>
      <c r="G4204" s="1023" t="s">
        <v>6697</v>
      </c>
      <c r="H4204" s="543" t="s">
        <v>9421</v>
      </c>
      <c r="K4204" s="511" t="s">
        <v>264</v>
      </c>
      <c r="M4204" s="528" t="str">
        <f t="shared" si="67"/>
        <v/>
      </c>
    </row>
    <row r="4205" spans="1:13">
      <c r="A4205" s="1026" t="s">
        <v>647</v>
      </c>
      <c r="B4205" s="1026" t="s">
        <v>648</v>
      </c>
      <c r="C4205" s="1023" t="s">
        <v>8062</v>
      </c>
      <c r="E4205" s="1023" t="s">
        <v>9434</v>
      </c>
      <c r="G4205" s="1023" t="s">
        <v>6697</v>
      </c>
      <c r="H4205" s="543" t="s">
        <v>9421</v>
      </c>
      <c r="K4205" s="511" t="s">
        <v>264</v>
      </c>
      <c r="M4205" s="528" t="str">
        <f t="shared" si="67"/>
        <v/>
      </c>
    </row>
    <row r="4206" spans="1:13">
      <c r="A4206" s="1026" t="s">
        <v>647</v>
      </c>
      <c r="B4206" s="1026" t="s">
        <v>648</v>
      </c>
      <c r="C4206" s="1023" t="s">
        <v>8062</v>
      </c>
      <c r="E4206" s="1023" t="s">
        <v>9435</v>
      </c>
      <c r="G4206" s="1023" t="s">
        <v>6697</v>
      </c>
      <c r="H4206" s="543" t="s">
        <v>9421</v>
      </c>
      <c r="K4206" s="511" t="s">
        <v>264</v>
      </c>
      <c r="M4206" s="528" t="str">
        <f t="shared" si="67"/>
        <v/>
      </c>
    </row>
    <row r="4207" spans="1:13">
      <c r="A4207" s="1026" t="s">
        <v>647</v>
      </c>
      <c r="B4207" s="1026" t="s">
        <v>648</v>
      </c>
      <c r="C4207" s="1023" t="s">
        <v>8062</v>
      </c>
      <c r="E4207" s="1023" t="s">
        <v>9436</v>
      </c>
      <c r="G4207" s="1023" t="s">
        <v>6697</v>
      </c>
      <c r="H4207" s="543" t="s">
        <v>9421</v>
      </c>
      <c r="K4207" s="511" t="s">
        <v>264</v>
      </c>
      <c r="M4207" s="528" t="str">
        <f t="shared" si="67"/>
        <v/>
      </c>
    </row>
    <row r="4208" spans="1:13">
      <c r="A4208" s="1024" t="s">
        <v>637</v>
      </c>
      <c r="B4208" s="1025" t="s">
        <v>638</v>
      </c>
      <c r="C4208" s="510" t="s">
        <v>231</v>
      </c>
      <c r="D4208" s="856"/>
      <c r="E4208" s="510" t="s">
        <v>9437</v>
      </c>
      <c r="F4208" s="510" t="s">
        <v>9452</v>
      </c>
      <c r="G4208" s="510" t="s">
        <v>6697</v>
      </c>
      <c r="H4208" s="510" t="s">
        <v>9438</v>
      </c>
      <c r="I4208" s="510" t="s">
        <v>682</v>
      </c>
      <c r="J4208" s="856"/>
      <c r="K4208" s="511" t="s">
        <v>264</v>
      </c>
      <c r="L4208" s="524" t="s">
        <v>646</v>
      </c>
      <c r="M4208" s="528" t="str">
        <f t="shared" si="67"/>
        <v/>
      </c>
    </row>
    <row r="4209" spans="1:13">
      <c r="A4209" s="1026" t="s">
        <v>647</v>
      </c>
      <c r="B4209" s="1026" t="s">
        <v>648</v>
      </c>
      <c r="C4209" s="1023" t="s">
        <v>231</v>
      </c>
      <c r="E4209" s="1023" t="s">
        <v>9440</v>
      </c>
      <c r="F4209" s="1023" t="s">
        <v>9453</v>
      </c>
      <c r="G4209" s="1023" t="s">
        <v>6697</v>
      </c>
      <c r="H4209" s="1023" t="s">
        <v>9438</v>
      </c>
      <c r="I4209" s="1023" t="s">
        <v>682</v>
      </c>
      <c r="J4209" s="1032"/>
      <c r="K4209" s="511" t="s">
        <v>264</v>
      </c>
      <c r="L4209" s="1027" t="s">
        <v>646</v>
      </c>
      <c r="M4209" s="528" t="str">
        <f t="shared" si="67"/>
        <v/>
      </c>
    </row>
    <row r="4210" spans="1:13">
      <c r="A4210" s="1026" t="s">
        <v>647</v>
      </c>
      <c r="B4210" s="1026" t="s">
        <v>648</v>
      </c>
      <c r="C4210" s="1023" t="s">
        <v>231</v>
      </c>
      <c r="E4210" s="1023" t="s">
        <v>9441</v>
      </c>
      <c r="F4210" s="1023" t="s">
        <v>9453</v>
      </c>
      <c r="G4210" s="1023" t="s">
        <v>6697</v>
      </c>
      <c r="H4210" s="1023" t="s">
        <v>9438</v>
      </c>
      <c r="I4210" s="1023" t="s">
        <v>682</v>
      </c>
      <c r="J4210" s="1032"/>
      <c r="K4210" s="511" t="s">
        <v>264</v>
      </c>
      <c r="L4210" s="1027" t="s">
        <v>646</v>
      </c>
      <c r="M4210" s="528" t="str">
        <f t="shared" si="67"/>
        <v/>
      </c>
    </row>
    <row r="4211" spans="1:13">
      <c r="A4211" s="1026" t="s">
        <v>647</v>
      </c>
      <c r="B4211" s="1026" t="s">
        <v>648</v>
      </c>
      <c r="C4211" s="1023" t="s">
        <v>231</v>
      </c>
      <c r="E4211" s="1023" t="s">
        <v>9442</v>
      </c>
      <c r="F4211" s="1023" t="s">
        <v>9453</v>
      </c>
      <c r="G4211" s="1023" t="s">
        <v>6697</v>
      </c>
      <c r="H4211" s="1023" t="s">
        <v>9438</v>
      </c>
      <c r="I4211" s="1023" t="s">
        <v>682</v>
      </c>
      <c r="J4211" s="1032"/>
      <c r="K4211" s="511" t="s">
        <v>264</v>
      </c>
      <c r="L4211" s="1027" t="s">
        <v>646</v>
      </c>
      <c r="M4211" s="528" t="str">
        <f t="shared" si="67"/>
        <v/>
      </c>
    </row>
    <row r="4212" spans="1:13">
      <c r="A4212" s="1026" t="s">
        <v>647</v>
      </c>
      <c r="B4212" s="1026" t="s">
        <v>648</v>
      </c>
      <c r="C4212" s="1023" t="s">
        <v>231</v>
      </c>
      <c r="E4212" s="1023" t="s">
        <v>9443</v>
      </c>
      <c r="F4212" s="1023" t="s">
        <v>9453</v>
      </c>
      <c r="G4212" s="1023" t="s">
        <v>6697</v>
      </c>
      <c r="H4212" s="1023" t="s">
        <v>9438</v>
      </c>
      <c r="I4212" s="1023" t="s">
        <v>682</v>
      </c>
      <c r="J4212" s="1032"/>
      <c r="K4212" s="511" t="s">
        <v>264</v>
      </c>
      <c r="L4212" s="1027" t="s">
        <v>646</v>
      </c>
      <c r="M4212" s="528" t="str">
        <f t="shared" si="67"/>
        <v/>
      </c>
    </row>
    <row r="4213" spans="1:13">
      <c r="A4213" s="1026" t="s">
        <v>647</v>
      </c>
      <c r="B4213" s="1026" t="s">
        <v>648</v>
      </c>
      <c r="C4213" s="1023" t="s">
        <v>231</v>
      </c>
      <c r="E4213" s="1023" t="s">
        <v>9444</v>
      </c>
      <c r="F4213" s="1023" t="s">
        <v>9453</v>
      </c>
      <c r="G4213" s="1023" t="s">
        <v>6697</v>
      </c>
      <c r="H4213" s="1023" t="s">
        <v>9438</v>
      </c>
      <c r="I4213" s="1023" t="s">
        <v>682</v>
      </c>
      <c r="J4213" s="1032"/>
      <c r="K4213" s="511" t="s">
        <v>264</v>
      </c>
      <c r="L4213" s="1027" t="s">
        <v>646</v>
      </c>
      <c r="M4213" s="528" t="str">
        <f t="shared" si="67"/>
        <v/>
      </c>
    </row>
    <row r="4214" spans="1:13">
      <c r="A4214" s="1026" t="s">
        <v>647</v>
      </c>
      <c r="B4214" s="1026" t="s">
        <v>648</v>
      </c>
      <c r="C4214" s="1023" t="s">
        <v>231</v>
      </c>
      <c r="E4214" s="1023" t="s">
        <v>9445</v>
      </c>
      <c r="F4214" s="1023" t="s">
        <v>9453</v>
      </c>
      <c r="G4214" s="1023" t="s">
        <v>6697</v>
      </c>
      <c r="H4214" s="1023" t="s">
        <v>9438</v>
      </c>
      <c r="I4214" s="1023" t="s">
        <v>682</v>
      </c>
      <c r="J4214" s="1032"/>
      <c r="K4214" s="511" t="s">
        <v>264</v>
      </c>
      <c r="L4214" s="1027" t="s">
        <v>646</v>
      </c>
      <c r="M4214" s="528" t="str">
        <f t="shared" si="67"/>
        <v/>
      </c>
    </row>
    <row r="4215" spans="1:13">
      <c r="A4215" s="1026" t="s">
        <v>647</v>
      </c>
      <c r="B4215" s="1026" t="s">
        <v>648</v>
      </c>
      <c r="C4215" s="1023" t="s">
        <v>231</v>
      </c>
      <c r="E4215" s="1023" t="s">
        <v>9446</v>
      </c>
      <c r="F4215" s="1023" t="s">
        <v>9453</v>
      </c>
      <c r="G4215" s="1023" t="s">
        <v>6697</v>
      </c>
      <c r="H4215" s="1023" t="s">
        <v>9438</v>
      </c>
      <c r="I4215" s="1023" t="s">
        <v>682</v>
      </c>
      <c r="J4215" s="1032"/>
      <c r="K4215" s="511" t="s">
        <v>264</v>
      </c>
      <c r="L4215" s="1027" t="s">
        <v>646</v>
      </c>
      <c r="M4215" s="528" t="str">
        <f t="shared" si="67"/>
        <v/>
      </c>
    </row>
    <row r="4216" spans="1:13">
      <c r="A4216" s="1026" t="s">
        <v>647</v>
      </c>
      <c r="B4216" s="1026" t="s">
        <v>648</v>
      </c>
      <c r="C4216" s="1023" t="s">
        <v>231</v>
      </c>
      <c r="E4216" s="1023" t="s">
        <v>9447</v>
      </c>
      <c r="F4216" s="1023" t="s">
        <v>9453</v>
      </c>
      <c r="G4216" s="1023" t="s">
        <v>6697</v>
      </c>
      <c r="H4216" s="1023" t="s">
        <v>9438</v>
      </c>
      <c r="I4216" s="1023" t="s">
        <v>682</v>
      </c>
      <c r="J4216" s="1032"/>
      <c r="K4216" s="511" t="s">
        <v>264</v>
      </c>
      <c r="L4216" s="1027" t="s">
        <v>646</v>
      </c>
      <c r="M4216" s="528" t="str">
        <f t="shared" si="67"/>
        <v/>
      </c>
    </row>
    <row r="4217" spans="1:13">
      <c r="A4217" s="1026" t="s">
        <v>647</v>
      </c>
      <c r="B4217" s="1026" t="s">
        <v>648</v>
      </c>
      <c r="C4217" s="1023" t="s">
        <v>231</v>
      </c>
      <c r="E4217" s="1023" t="s">
        <v>9448</v>
      </c>
      <c r="F4217" s="1023" t="s">
        <v>9453</v>
      </c>
      <c r="G4217" s="1023" t="s">
        <v>6697</v>
      </c>
      <c r="H4217" s="1023" t="s">
        <v>9438</v>
      </c>
      <c r="I4217" s="1023" t="s">
        <v>682</v>
      </c>
      <c r="J4217" s="1032"/>
      <c r="K4217" s="511" t="s">
        <v>264</v>
      </c>
      <c r="L4217" s="1027" t="s">
        <v>646</v>
      </c>
      <c r="M4217" s="528" t="str">
        <f t="shared" si="67"/>
        <v/>
      </c>
    </row>
    <row r="4218" spans="1:13">
      <c r="A4218" s="1026" t="s">
        <v>647</v>
      </c>
      <c r="B4218" s="1026" t="s">
        <v>648</v>
      </c>
      <c r="C4218" s="1023" t="s">
        <v>231</v>
      </c>
      <c r="E4218" s="1023" t="s">
        <v>9449</v>
      </c>
      <c r="F4218" s="1023" t="s">
        <v>9453</v>
      </c>
      <c r="G4218" s="1023" t="s">
        <v>6697</v>
      </c>
      <c r="H4218" s="1023" t="s">
        <v>9438</v>
      </c>
      <c r="I4218" s="1023" t="s">
        <v>682</v>
      </c>
      <c r="J4218" s="1032"/>
      <c r="K4218" s="511" t="s">
        <v>264</v>
      </c>
      <c r="L4218" s="1027" t="s">
        <v>646</v>
      </c>
      <c r="M4218" s="528" t="str">
        <f t="shared" si="67"/>
        <v/>
      </c>
    </row>
    <row r="4219" spans="1:13">
      <c r="A4219" s="1026" t="s">
        <v>647</v>
      </c>
      <c r="B4219" s="1026" t="s">
        <v>648</v>
      </c>
      <c r="C4219" s="1023" t="s">
        <v>231</v>
      </c>
      <c r="E4219" s="1023" t="s">
        <v>9450</v>
      </c>
      <c r="F4219" s="1023" t="s">
        <v>9453</v>
      </c>
      <c r="G4219" s="1023" t="s">
        <v>6697</v>
      </c>
      <c r="H4219" s="1023" t="s">
        <v>9438</v>
      </c>
      <c r="I4219" s="1023" t="s">
        <v>682</v>
      </c>
      <c r="J4219" s="1032"/>
      <c r="K4219" s="511" t="s">
        <v>264</v>
      </c>
      <c r="L4219" s="1027" t="s">
        <v>646</v>
      </c>
      <c r="M4219" s="528" t="str">
        <f t="shared" si="67"/>
        <v/>
      </c>
    </row>
    <row r="4220" spans="1:13">
      <c r="A4220" s="1026" t="s">
        <v>647</v>
      </c>
      <c r="B4220" s="1026" t="s">
        <v>648</v>
      </c>
      <c r="C4220" s="1023" t="s">
        <v>231</v>
      </c>
      <c r="E4220" s="1023" t="s">
        <v>9451</v>
      </c>
      <c r="F4220" s="1023" t="s">
        <v>9453</v>
      </c>
      <c r="G4220" s="1023" t="s">
        <v>6697</v>
      </c>
      <c r="H4220" s="1023" t="s">
        <v>9438</v>
      </c>
      <c r="I4220" s="1023" t="s">
        <v>682</v>
      </c>
      <c r="J4220" s="1032"/>
      <c r="K4220" s="511" t="s">
        <v>264</v>
      </c>
      <c r="L4220" s="1027" t="s">
        <v>646</v>
      </c>
      <c r="M4220" s="528" t="str">
        <f t="shared" si="67"/>
        <v/>
      </c>
    </row>
    <row r="4221" spans="1:13">
      <c r="A4221" s="1024" t="s">
        <v>637</v>
      </c>
      <c r="B4221" s="1025" t="s">
        <v>638</v>
      </c>
      <c r="C4221" s="510" t="s">
        <v>8062</v>
      </c>
      <c r="D4221" s="856"/>
      <c r="E4221" s="510" t="s">
        <v>9454</v>
      </c>
      <c r="F4221" s="510" t="s">
        <v>9456</v>
      </c>
      <c r="G4221" s="510" t="s">
        <v>6697</v>
      </c>
      <c r="H4221" s="510" t="s">
        <v>9469</v>
      </c>
      <c r="I4221" s="510" t="s">
        <v>682</v>
      </c>
      <c r="J4221" s="856"/>
      <c r="K4221" s="511" t="s">
        <v>264</v>
      </c>
      <c r="L4221" s="524" t="s">
        <v>646</v>
      </c>
      <c r="M4221" s="528" t="str">
        <f t="shared" si="67"/>
        <v/>
      </c>
    </row>
    <row r="4222" spans="1:13">
      <c r="A4222" s="1026" t="s">
        <v>647</v>
      </c>
      <c r="B4222" s="1026" t="s">
        <v>648</v>
      </c>
      <c r="C4222" s="1023" t="s">
        <v>8062</v>
      </c>
      <c r="E4222" s="1023" t="s">
        <v>9457</v>
      </c>
      <c r="F4222" s="1023" t="s">
        <v>9456</v>
      </c>
      <c r="G4222" s="1023" t="s">
        <v>6697</v>
      </c>
      <c r="H4222" s="1023" t="s">
        <v>9469</v>
      </c>
      <c r="I4222" s="1023" t="s">
        <v>682</v>
      </c>
      <c r="J4222" s="1032"/>
      <c r="K4222" s="511" t="s">
        <v>264</v>
      </c>
      <c r="L4222" s="1027" t="s">
        <v>646</v>
      </c>
      <c r="M4222" s="528" t="str">
        <f t="shared" si="67"/>
        <v/>
      </c>
    </row>
    <row r="4223" spans="1:13">
      <c r="A4223" s="1026" t="s">
        <v>647</v>
      </c>
      <c r="B4223" s="1026" t="s">
        <v>648</v>
      </c>
      <c r="C4223" s="1023" t="s">
        <v>8062</v>
      </c>
      <c r="E4223" s="1023" t="s">
        <v>9458</v>
      </c>
      <c r="F4223" s="1023" t="s">
        <v>9456</v>
      </c>
      <c r="G4223" s="1023" t="s">
        <v>6697</v>
      </c>
      <c r="H4223" s="1023" t="s">
        <v>9469</v>
      </c>
      <c r="I4223" s="1023" t="s">
        <v>682</v>
      </c>
      <c r="J4223" s="1032"/>
      <c r="K4223" s="511" t="s">
        <v>264</v>
      </c>
      <c r="L4223" s="1027" t="s">
        <v>646</v>
      </c>
      <c r="M4223" s="528" t="str">
        <f t="shared" si="67"/>
        <v/>
      </c>
    </row>
    <row r="4224" spans="1:13">
      <c r="A4224" s="1026" t="s">
        <v>647</v>
      </c>
      <c r="B4224" s="1026" t="s">
        <v>648</v>
      </c>
      <c r="C4224" s="1023" t="s">
        <v>8062</v>
      </c>
      <c r="E4224" s="1023" t="s">
        <v>9459</v>
      </c>
      <c r="F4224" s="1023" t="s">
        <v>9456</v>
      </c>
      <c r="G4224" s="1023" t="s">
        <v>6697</v>
      </c>
      <c r="H4224" s="1023" t="s">
        <v>9469</v>
      </c>
      <c r="I4224" s="1023" t="s">
        <v>682</v>
      </c>
      <c r="J4224" s="1032"/>
      <c r="K4224" s="511" t="s">
        <v>264</v>
      </c>
      <c r="L4224" s="1027" t="s">
        <v>646</v>
      </c>
      <c r="M4224" s="528" t="str">
        <f t="shared" si="67"/>
        <v/>
      </c>
    </row>
    <row r="4225" spans="1:13">
      <c r="A4225" s="1026" t="s">
        <v>647</v>
      </c>
      <c r="B4225" s="1026" t="s">
        <v>648</v>
      </c>
      <c r="C4225" s="1023" t="s">
        <v>8062</v>
      </c>
      <c r="E4225" s="1023" t="s">
        <v>9460</v>
      </c>
      <c r="F4225" s="1023" t="s">
        <v>9456</v>
      </c>
      <c r="G4225" s="1023" t="s">
        <v>6697</v>
      </c>
      <c r="H4225" s="1023" t="s">
        <v>9469</v>
      </c>
      <c r="I4225" s="1023" t="s">
        <v>682</v>
      </c>
      <c r="J4225" s="1032"/>
      <c r="K4225" s="511" t="s">
        <v>264</v>
      </c>
      <c r="L4225" s="1027" t="s">
        <v>646</v>
      </c>
      <c r="M4225" s="528" t="str">
        <f t="shared" si="67"/>
        <v/>
      </c>
    </row>
    <row r="4226" spans="1:13">
      <c r="A4226" s="1026" t="s">
        <v>647</v>
      </c>
      <c r="B4226" s="1026" t="s">
        <v>648</v>
      </c>
      <c r="C4226" s="1023" t="s">
        <v>8062</v>
      </c>
      <c r="E4226" s="1023" t="s">
        <v>9461</v>
      </c>
      <c r="F4226" s="1023" t="s">
        <v>9456</v>
      </c>
      <c r="G4226" s="1023" t="s">
        <v>6697</v>
      </c>
      <c r="H4226" s="1023" t="s">
        <v>9469</v>
      </c>
      <c r="I4226" s="1023" t="s">
        <v>682</v>
      </c>
      <c r="J4226" s="1032"/>
      <c r="K4226" s="511" t="s">
        <v>264</v>
      </c>
      <c r="L4226" s="1027" t="s">
        <v>646</v>
      </c>
      <c r="M4226" s="528" t="str">
        <f t="shared" si="67"/>
        <v/>
      </c>
    </row>
    <row r="4227" spans="1:13">
      <c r="A4227" s="1026" t="s">
        <v>647</v>
      </c>
      <c r="B4227" s="1026" t="s">
        <v>648</v>
      </c>
      <c r="C4227" s="1023" t="s">
        <v>8062</v>
      </c>
      <c r="E4227" s="1023" t="s">
        <v>9462</v>
      </c>
      <c r="F4227" s="1023" t="s">
        <v>9456</v>
      </c>
      <c r="G4227" s="1023" t="s">
        <v>6697</v>
      </c>
      <c r="H4227" s="1023" t="s">
        <v>9469</v>
      </c>
      <c r="I4227" s="1023" t="s">
        <v>682</v>
      </c>
      <c r="J4227" s="1032"/>
      <c r="K4227" s="511" t="s">
        <v>264</v>
      </c>
      <c r="L4227" s="1027" t="s">
        <v>646</v>
      </c>
      <c r="M4227" s="528" t="str">
        <f t="shared" si="67"/>
        <v/>
      </c>
    </row>
    <row r="4228" spans="1:13">
      <c r="A4228" s="1026" t="s">
        <v>647</v>
      </c>
      <c r="B4228" s="1026" t="s">
        <v>648</v>
      </c>
      <c r="C4228" s="1023" t="s">
        <v>8062</v>
      </c>
      <c r="E4228" s="1023" t="s">
        <v>9463</v>
      </c>
      <c r="F4228" s="1023" t="s">
        <v>9456</v>
      </c>
      <c r="G4228" s="1023" t="s">
        <v>6697</v>
      </c>
      <c r="H4228" s="1023" t="s">
        <v>9469</v>
      </c>
      <c r="I4228" s="1023" t="s">
        <v>682</v>
      </c>
      <c r="J4228" s="1032"/>
      <c r="K4228" s="511" t="s">
        <v>264</v>
      </c>
      <c r="L4228" s="1027" t="s">
        <v>646</v>
      </c>
      <c r="M4228" s="528" t="str">
        <f t="shared" si="67"/>
        <v/>
      </c>
    </row>
    <row r="4229" spans="1:13">
      <c r="A4229" s="1026" t="s">
        <v>647</v>
      </c>
      <c r="B4229" s="1026" t="s">
        <v>648</v>
      </c>
      <c r="C4229" s="1023" t="s">
        <v>8062</v>
      </c>
      <c r="E4229" s="1023" t="s">
        <v>9464</v>
      </c>
      <c r="F4229" s="1023" t="s">
        <v>9456</v>
      </c>
      <c r="G4229" s="1023" t="s">
        <v>6697</v>
      </c>
      <c r="H4229" s="1023" t="s">
        <v>9469</v>
      </c>
      <c r="I4229" s="1023" t="s">
        <v>682</v>
      </c>
      <c r="J4229" s="1032"/>
      <c r="K4229" s="511" t="s">
        <v>264</v>
      </c>
      <c r="L4229" s="1027" t="s">
        <v>646</v>
      </c>
      <c r="M4229" s="528" t="str">
        <f t="shared" si="67"/>
        <v/>
      </c>
    </row>
    <row r="4230" spans="1:13">
      <c r="A4230" s="1026" t="s">
        <v>647</v>
      </c>
      <c r="B4230" s="1026" t="s">
        <v>648</v>
      </c>
      <c r="C4230" s="1023" t="s">
        <v>8062</v>
      </c>
      <c r="E4230" s="1023" t="s">
        <v>9465</v>
      </c>
      <c r="F4230" s="1023" t="s">
        <v>9456</v>
      </c>
      <c r="G4230" s="1023" t="s">
        <v>6697</v>
      </c>
      <c r="H4230" s="1023" t="s">
        <v>9469</v>
      </c>
      <c r="I4230" s="1023" t="s">
        <v>682</v>
      </c>
      <c r="J4230" s="1032"/>
      <c r="K4230" s="511" t="s">
        <v>264</v>
      </c>
      <c r="L4230" s="1027" t="s">
        <v>646</v>
      </c>
      <c r="M4230" s="528" t="str">
        <f t="shared" si="67"/>
        <v/>
      </c>
    </row>
    <row r="4231" spans="1:13">
      <c r="A4231" s="1026" t="s">
        <v>647</v>
      </c>
      <c r="B4231" s="1026" t="s">
        <v>648</v>
      </c>
      <c r="C4231" s="1023" t="s">
        <v>8062</v>
      </c>
      <c r="E4231" s="1023" t="s">
        <v>9466</v>
      </c>
      <c r="F4231" s="1023" t="s">
        <v>9456</v>
      </c>
      <c r="G4231" s="1023" t="s">
        <v>6697</v>
      </c>
      <c r="H4231" s="1023" t="s">
        <v>9469</v>
      </c>
      <c r="I4231" s="1023" t="s">
        <v>682</v>
      </c>
      <c r="J4231" s="1032"/>
      <c r="K4231" s="511" t="s">
        <v>264</v>
      </c>
      <c r="L4231" s="1027" t="s">
        <v>646</v>
      </c>
      <c r="M4231" s="528" t="str">
        <f t="shared" si="67"/>
        <v/>
      </c>
    </row>
    <row r="4232" spans="1:13">
      <c r="A4232" s="1026" t="s">
        <v>647</v>
      </c>
      <c r="B4232" s="1026" t="s">
        <v>648</v>
      </c>
      <c r="C4232" s="1023" t="s">
        <v>8062</v>
      </c>
      <c r="E4232" s="1023" t="s">
        <v>9467</v>
      </c>
      <c r="F4232" s="1023" t="s">
        <v>9456</v>
      </c>
      <c r="G4232" s="1023" t="s">
        <v>6697</v>
      </c>
      <c r="H4232" s="1023" t="s">
        <v>9469</v>
      </c>
      <c r="I4232" s="1023" t="s">
        <v>682</v>
      </c>
      <c r="J4232" s="1032"/>
      <c r="K4232" s="511" t="s">
        <v>264</v>
      </c>
      <c r="L4232" s="1027" t="s">
        <v>646</v>
      </c>
      <c r="M4232" s="528" t="str">
        <f t="shared" si="67"/>
        <v/>
      </c>
    </row>
    <row r="4233" spans="1:13">
      <c r="A4233" s="1026" t="s">
        <v>647</v>
      </c>
      <c r="B4233" s="1026" t="s">
        <v>648</v>
      </c>
      <c r="C4233" s="1023" t="s">
        <v>8062</v>
      </c>
      <c r="E4233" s="1023" t="s">
        <v>9468</v>
      </c>
      <c r="F4233" s="1023" t="s">
        <v>9456</v>
      </c>
      <c r="G4233" s="1023" t="s">
        <v>6697</v>
      </c>
      <c r="H4233" s="1023" t="s">
        <v>9469</v>
      </c>
      <c r="I4233" s="1023" t="s">
        <v>682</v>
      </c>
      <c r="J4233" s="1032"/>
      <c r="K4233" s="511" t="s">
        <v>264</v>
      </c>
      <c r="L4233" s="1027" t="s">
        <v>646</v>
      </c>
      <c r="M4233" s="528" t="str">
        <f t="shared" si="67"/>
        <v/>
      </c>
    </row>
    <row r="4234" spans="1:13" s="862" customFormat="1">
      <c r="A4234" s="1033" t="s">
        <v>637</v>
      </c>
      <c r="B4234" s="1033" t="s">
        <v>638</v>
      </c>
      <c r="C4234" s="860" t="s">
        <v>10197</v>
      </c>
      <c r="D4234" s="861"/>
      <c r="E4234" s="860" t="s">
        <v>9917</v>
      </c>
      <c r="F4234" s="860" t="s">
        <v>10433</v>
      </c>
      <c r="G4234" s="860" t="s">
        <v>6697</v>
      </c>
      <c r="H4234" s="860" t="s">
        <v>10443</v>
      </c>
      <c r="I4234" s="860" t="s">
        <v>682</v>
      </c>
      <c r="J4234" s="861"/>
      <c r="K4234" s="860" t="s">
        <v>264</v>
      </c>
      <c r="L4234" s="860" t="s">
        <v>646</v>
      </c>
      <c r="M4234" s="860" t="s">
        <v>10434</v>
      </c>
    </row>
    <row r="4235" spans="1:13" s="858" customFormat="1">
      <c r="A4235" s="851" t="s">
        <v>647</v>
      </c>
      <c r="B4235" s="851" t="s">
        <v>648</v>
      </c>
      <c r="C4235" s="1034" t="s">
        <v>10197</v>
      </c>
      <c r="E4235" s="851" t="s">
        <v>9918</v>
      </c>
      <c r="G4235" s="1034" t="s">
        <v>6697</v>
      </c>
      <c r="H4235" s="1034" t="s">
        <v>10443</v>
      </c>
      <c r="I4235" s="1034" t="s">
        <v>682</v>
      </c>
      <c r="K4235" s="851" t="s">
        <v>264</v>
      </c>
      <c r="L4235" s="851" t="s">
        <v>646</v>
      </c>
      <c r="M4235" s="851" t="s">
        <v>10434</v>
      </c>
    </row>
    <row r="4236" spans="1:13" s="858" customFormat="1">
      <c r="A4236" s="851" t="s">
        <v>647</v>
      </c>
      <c r="B4236" s="851" t="s">
        <v>648</v>
      </c>
      <c r="C4236" s="1034" t="s">
        <v>10197</v>
      </c>
      <c r="E4236" s="851" t="s">
        <v>9919</v>
      </c>
      <c r="G4236" s="1034" t="s">
        <v>6697</v>
      </c>
      <c r="H4236" s="1034" t="s">
        <v>10443</v>
      </c>
      <c r="I4236" s="1034" t="s">
        <v>682</v>
      </c>
      <c r="K4236" s="851" t="s">
        <v>264</v>
      </c>
      <c r="L4236" s="851" t="s">
        <v>646</v>
      </c>
      <c r="M4236" s="851" t="s">
        <v>10434</v>
      </c>
    </row>
    <row r="4237" spans="1:13" s="858" customFormat="1">
      <c r="A4237" s="851" t="s">
        <v>647</v>
      </c>
      <c r="B4237" s="851" t="s">
        <v>648</v>
      </c>
      <c r="C4237" s="1034" t="s">
        <v>10197</v>
      </c>
      <c r="E4237" s="851" t="s">
        <v>9920</v>
      </c>
      <c r="G4237" s="1034" t="s">
        <v>6697</v>
      </c>
      <c r="H4237" s="1034" t="s">
        <v>10443</v>
      </c>
      <c r="I4237" s="1034" t="s">
        <v>682</v>
      </c>
      <c r="K4237" s="851" t="s">
        <v>264</v>
      </c>
      <c r="L4237" s="851" t="s">
        <v>646</v>
      </c>
      <c r="M4237" s="851" t="s">
        <v>10434</v>
      </c>
    </row>
    <row r="4238" spans="1:13" s="858" customFormat="1">
      <c r="A4238" s="851" t="s">
        <v>647</v>
      </c>
      <c r="B4238" s="851" t="s">
        <v>648</v>
      </c>
      <c r="C4238" s="1034" t="s">
        <v>10197</v>
      </c>
      <c r="E4238" s="851" t="s">
        <v>9921</v>
      </c>
      <c r="G4238" s="1034" t="s">
        <v>6697</v>
      </c>
      <c r="H4238" s="1034" t="s">
        <v>10443</v>
      </c>
      <c r="I4238" s="1034" t="s">
        <v>682</v>
      </c>
      <c r="K4238" s="851" t="s">
        <v>264</v>
      </c>
      <c r="L4238" s="851" t="s">
        <v>646</v>
      </c>
      <c r="M4238" s="851" t="s">
        <v>10434</v>
      </c>
    </row>
    <row r="4239" spans="1:13" s="858" customFormat="1">
      <c r="A4239" s="851" t="s">
        <v>647</v>
      </c>
      <c r="B4239" s="851" t="s">
        <v>648</v>
      </c>
      <c r="C4239" s="1034" t="s">
        <v>10197</v>
      </c>
      <c r="E4239" s="851" t="s">
        <v>9922</v>
      </c>
      <c r="G4239" s="1034" t="s">
        <v>6697</v>
      </c>
      <c r="H4239" s="1034" t="s">
        <v>10443</v>
      </c>
      <c r="I4239" s="1034" t="s">
        <v>682</v>
      </c>
      <c r="K4239" s="851" t="s">
        <v>264</v>
      </c>
      <c r="L4239" s="851" t="s">
        <v>646</v>
      </c>
      <c r="M4239" s="851" t="s">
        <v>10434</v>
      </c>
    </row>
    <row r="4240" spans="1:13" s="858" customFormat="1">
      <c r="A4240" s="851" t="s">
        <v>647</v>
      </c>
      <c r="B4240" s="851" t="s">
        <v>648</v>
      </c>
      <c r="C4240" s="1034" t="s">
        <v>10197</v>
      </c>
      <c r="E4240" s="851" t="s">
        <v>9923</v>
      </c>
      <c r="G4240" s="1034" t="s">
        <v>6697</v>
      </c>
      <c r="H4240" s="1034" t="s">
        <v>10443</v>
      </c>
      <c r="I4240" s="1034" t="s">
        <v>682</v>
      </c>
      <c r="K4240" s="851" t="s">
        <v>264</v>
      </c>
      <c r="L4240" s="851" t="s">
        <v>646</v>
      </c>
      <c r="M4240" s="851" t="s">
        <v>10434</v>
      </c>
    </row>
    <row r="4241" spans="1:13" s="858" customFormat="1">
      <c r="A4241" s="851" t="s">
        <v>647</v>
      </c>
      <c r="B4241" s="851" t="s">
        <v>648</v>
      </c>
      <c r="C4241" s="1034" t="s">
        <v>10197</v>
      </c>
      <c r="E4241" s="851" t="s">
        <v>9924</v>
      </c>
      <c r="G4241" s="1034" t="s">
        <v>6697</v>
      </c>
      <c r="H4241" s="1034" t="s">
        <v>10443</v>
      </c>
      <c r="I4241" s="1034" t="s">
        <v>682</v>
      </c>
      <c r="K4241" s="851" t="s">
        <v>264</v>
      </c>
      <c r="L4241" s="851" t="s">
        <v>646</v>
      </c>
      <c r="M4241" s="851" t="s">
        <v>10434</v>
      </c>
    </row>
    <row r="4242" spans="1:13" s="858" customFormat="1">
      <c r="A4242" s="851" t="s">
        <v>647</v>
      </c>
      <c r="B4242" s="851" t="s">
        <v>648</v>
      </c>
      <c r="C4242" s="1034" t="s">
        <v>10197</v>
      </c>
      <c r="E4242" s="851" t="s">
        <v>9925</v>
      </c>
      <c r="G4242" s="1034" t="s">
        <v>6697</v>
      </c>
      <c r="H4242" s="1034" t="s">
        <v>10443</v>
      </c>
      <c r="I4242" s="1034" t="s">
        <v>682</v>
      </c>
      <c r="K4242" s="851" t="s">
        <v>264</v>
      </c>
      <c r="L4242" s="851" t="s">
        <v>646</v>
      </c>
      <c r="M4242" s="851" t="s">
        <v>10434</v>
      </c>
    </row>
    <row r="4243" spans="1:13" s="858" customFormat="1">
      <c r="A4243" s="851" t="s">
        <v>647</v>
      </c>
      <c r="B4243" s="851" t="s">
        <v>648</v>
      </c>
      <c r="C4243" s="1034" t="s">
        <v>10197</v>
      </c>
      <c r="E4243" s="851" t="s">
        <v>9926</v>
      </c>
      <c r="G4243" s="1034" t="s">
        <v>6697</v>
      </c>
      <c r="H4243" s="1034" t="s">
        <v>10443</v>
      </c>
      <c r="I4243" s="1034" t="s">
        <v>682</v>
      </c>
      <c r="K4243" s="851" t="s">
        <v>264</v>
      </c>
      <c r="L4243" s="851" t="s">
        <v>646</v>
      </c>
      <c r="M4243" s="851" t="s">
        <v>10434</v>
      </c>
    </row>
    <row r="4244" spans="1:13" s="858" customFormat="1">
      <c r="A4244" s="851" t="s">
        <v>647</v>
      </c>
      <c r="B4244" s="851" t="s">
        <v>648</v>
      </c>
      <c r="C4244" s="1034" t="s">
        <v>10197</v>
      </c>
      <c r="E4244" s="851" t="s">
        <v>9927</v>
      </c>
      <c r="G4244" s="1034" t="s">
        <v>6697</v>
      </c>
      <c r="H4244" s="1034" t="s">
        <v>10443</v>
      </c>
      <c r="I4244" s="1034" t="s">
        <v>682</v>
      </c>
      <c r="K4244" s="851" t="s">
        <v>264</v>
      </c>
      <c r="L4244" s="851" t="s">
        <v>646</v>
      </c>
      <c r="M4244" s="851" t="s">
        <v>10434</v>
      </c>
    </row>
    <row r="4245" spans="1:13" s="858" customFormat="1">
      <c r="A4245" s="851" t="s">
        <v>647</v>
      </c>
      <c r="B4245" s="851" t="s">
        <v>648</v>
      </c>
      <c r="C4245" s="1034" t="s">
        <v>10197</v>
      </c>
      <c r="E4245" s="851" t="s">
        <v>9928</v>
      </c>
      <c r="G4245" s="1034" t="s">
        <v>6697</v>
      </c>
      <c r="H4245" s="1034" t="s">
        <v>10443</v>
      </c>
      <c r="I4245" s="1034" t="s">
        <v>682</v>
      </c>
      <c r="K4245" s="851" t="s">
        <v>264</v>
      </c>
      <c r="L4245" s="851" t="s">
        <v>646</v>
      </c>
      <c r="M4245" s="851" t="s">
        <v>10434</v>
      </c>
    </row>
    <row r="4246" spans="1:13" s="858" customFormat="1">
      <c r="A4246" s="851" t="s">
        <v>647</v>
      </c>
      <c r="B4246" s="851" t="s">
        <v>648</v>
      </c>
      <c r="C4246" s="1034" t="s">
        <v>10197</v>
      </c>
      <c r="E4246" s="851" t="s">
        <v>9929</v>
      </c>
      <c r="G4246" s="1034" t="s">
        <v>6697</v>
      </c>
      <c r="H4246" s="1034" t="s">
        <v>10443</v>
      </c>
      <c r="I4246" s="1034" t="s">
        <v>682</v>
      </c>
      <c r="K4246" s="851" t="s">
        <v>264</v>
      </c>
      <c r="L4246" s="851" t="s">
        <v>646</v>
      </c>
      <c r="M4246" s="851" t="s">
        <v>10434</v>
      </c>
    </row>
    <row r="4247" spans="1:13" s="862" customFormat="1">
      <c r="A4247" s="1033" t="s">
        <v>637</v>
      </c>
      <c r="B4247" s="863" t="s">
        <v>638</v>
      </c>
      <c r="C4247" s="860" t="s">
        <v>10195</v>
      </c>
      <c r="D4247" s="864"/>
      <c r="E4247" s="863" t="s">
        <v>10246</v>
      </c>
      <c r="F4247" s="863" t="s">
        <v>10435</v>
      </c>
      <c r="G4247" s="860" t="s">
        <v>6697</v>
      </c>
      <c r="H4247" s="860" t="s">
        <v>10442</v>
      </c>
      <c r="I4247" s="860" t="s">
        <v>682</v>
      </c>
      <c r="J4247" s="864"/>
      <c r="K4247" s="860" t="s">
        <v>264</v>
      </c>
      <c r="L4247" s="860" t="s">
        <v>646</v>
      </c>
      <c r="M4247" s="860" t="s">
        <v>10434</v>
      </c>
    </row>
    <row r="4248" spans="1:13" s="858" customFormat="1">
      <c r="A4248" s="851" t="s">
        <v>647</v>
      </c>
      <c r="B4248" s="851" t="s">
        <v>648</v>
      </c>
      <c r="C4248" s="854" t="s">
        <v>10195</v>
      </c>
      <c r="D4248" s="851"/>
      <c r="E4248" s="855" t="s">
        <v>10247</v>
      </c>
      <c r="F4248" s="851"/>
      <c r="G4248" s="1034" t="s">
        <v>6697</v>
      </c>
      <c r="H4248" s="851" t="s">
        <v>10442</v>
      </c>
      <c r="I4248" s="851" t="s">
        <v>682</v>
      </c>
      <c r="J4248" s="851"/>
      <c r="K4248" s="851" t="s">
        <v>264</v>
      </c>
      <c r="L4248" s="851" t="s">
        <v>646</v>
      </c>
      <c r="M4248" s="851" t="s">
        <v>10434</v>
      </c>
    </row>
    <row r="4249" spans="1:13" s="858" customFormat="1">
      <c r="A4249" s="851" t="s">
        <v>647</v>
      </c>
      <c r="B4249" s="851" t="s">
        <v>648</v>
      </c>
      <c r="C4249" s="854" t="s">
        <v>10195</v>
      </c>
      <c r="D4249" s="851"/>
      <c r="E4249" s="855" t="s">
        <v>10617</v>
      </c>
      <c r="F4249" s="851"/>
      <c r="G4249" s="1034" t="s">
        <v>6697</v>
      </c>
      <c r="H4249" s="851" t="s">
        <v>10442</v>
      </c>
      <c r="I4249" s="851" t="s">
        <v>682</v>
      </c>
      <c r="J4249" s="851"/>
      <c r="K4249" s="851" t="s">
        <v>264</v>
      </c>
      <c r="L4249" s="851" t="s">
        <v>646</v>
      </c>
      <c r="M4249" s="851" t="s">
        <v>10434</v>
      </c>
    </row>
    <row r="4250" spans="1:13" s="858" customFormat="1">
      <c r="A4250" s="851" t="s">
        <v>647</v>
      </c>
      <c r="B4250" s="851" t="s">
        <v>648</v>
      </c>
      <c r="C4250" s="854" t="s">
        <v>10195</v>
      </c>
      <c r="D4250" s="851"/>
      <c r="E4250" s="855" t="s">
        <v>10249</v>
      </c>
      <c r="F4250" s="851"/>
      <c r="G4250" s="1034" t="s">
        <v>6697</v>
      </c>
      <c r="H4250" s="851" t="s">
        <v>10442</v>
      </c>
      <c r="I4250" s="851" t="s">
        <v>682</v>
      </c>
      <c r="J4250" s="851"/>
      <c r="K4250" s="851" t="s">
        <v>264</v>
      </c>
      <c r="L4250" s="851" t="s">
        <v>646</v>
      </c>
      <c r="M4250" s="851" t="s">
        <v>10434</v>
      </c>
    </row>
    <row r="4251" spans="1:13" s="858" customFormat="1">
      <c r="A4251" s="851" t="s">
        <v>647</v>
      </c>
      <c r="B4251" s="851" t="s">
        <v>648</v>
      </c>
      <c r="C4251" s="854" t="s">
        <v>10195</v>
      </c>
      <c r="D4251" s="851"/>
      <c r="E4251" s="854" t="s">
        <v>10618</v>
      </c>
      <c r="F4251" s="851"/>
      <c r="G4251" s="1034" t="s">
        <v>6697</v>
      </c>
      <c r="H4251" s="851" t="s">
        <v>10442</v>
      </c>
      <c r="I4251" s="851" t="s">
        <v>682</v>
      </c>
      <c r="J4251" s="851"/>
      <c r="K4251" s="851" t="s">
        <v>264</v>
      </c>
      <c r="L4251" s="851" t="s">
        <v>646</v>
      </c>
      <c r="M4251" s="851" t="s">
        <v>10434</v>
      </c>
    </row>
    <row r="4252" spans="1:13" s="858" customFormat="1">
      <c r="A4252" s="851" t="s">
        <v>647</v>
      </c>
      <c r="B4252" s="851" t="s">
        <v>648</v>
      </c>
      <c r="C4252" s="854" t="s">
        <v>10195</v>
      </c>
      <c r="D4252" s="851"/>
      <c r="E4252" s="851" t="s">
        <v>10619</v>
      </c>
      <c r="F4252" s="851"/>
      <c r="G4252" s="1034" t="s">
        <v>6697</v>
      </c>
      <c r="H4252" s="851" t="s">
        <v>10442</v>
      </c>
      <c r="I4252" s="851" t="s">
        <v>682</v>
      </c>
      <c r="J4252" s="851"/>
      <c r="K4252" s="851" t="s">
        <v>264</v>
      </c>
      <c r="L4252" s="851" t="s">
        <v>646</v>
      </c>
      <c r="M4252" s="851" t="s">
        <v>10434</v>
      </c>
    </row>
    <row r="4253" spans="1:13" s="858" customFormat="1">
      <c r="A4253" s="851" t="s">
        <v>647</v>
      </c>
      <c r="B4253" s="851" t="s">
        <v>648</v>
      </c>
      <c r="C4253" s="854" t="s">
        <v>10195</v>
      </c>
      <c r="D4253" s="851"/>
      <c r="E4253" s="851" t="s">
        <v>10620</v>
      </c>
      <c r="F4253" s="851"/>
      <c r="G4253" s="1034" t="s">
        <v>6697</v>
      </c>
      <c r="H4253" s="851" t="s">
        <v>10442</v>
      </c>
      <c r="I4253" s="851" t="s">
        <v>682</v>
      </c>
      <c r="J4253" s="851"/>
      <c r="K4253" s="851" t="s">
        <v>264</v>
      </c>
      <c r="L4253" s="851" t="s">
        <v>646</v>
      </c>
      <c r="M4253" s="851" t="s">
        <v>10434</v>
      </c>
    </row>
    <row r="4254" spans="1:13" s="858" customFormat="1">
      <c r="A4254" s="851" t="s">
        <v>647</v>
      </c>
      <c r="B4254" s="851" t="s">
        <v>648</v>
      </c>
      <c r="C4254" s="854" t="s">
        <v>10195</v>
      </c>
      <c r="D4254" s="851"/>
      <c r="E4254" s="851" t="s">
        <v>10621</v>
      </c>
      <c r="F4254" s="851"/>
      <c r="G4254" s="1034" t="s">
        <v>6697</v>
      </c>
      <c r="H4254" s="851" t="s">
        <v>10442</v>
      </c>
      <c r="I4254" s="851" t="s">
        <v>682</v>
      </c>
      <c r="J4254" s="851"/>
      <c r="K4254" s="851" t="s">
        <v>264</v>
      </c>
      <c r="L4254" s="851" t="s">
        <v>646</v>
      </c>
      <c r="M4254" s="851" t="s">
        <v>10434</v>
      </c>
    </row>
    <row r="4255" spans="1:13" s="858" customFormat="1">
      <c r="A4255" s="851" t="s">
        <v>647</v>
      </c>
      <c r="B4255" s="851" t="s">
        <v>648</v>
      </c>
      <c r="C4255" s="854" t="s">
        <v>10195</v>
      </c>
      <c r="D4255" s="851"/>
      <c r="E4255" s="851" t="s">
        <v>10622</v>
      </c>
      <c r="F4255" s="851"/>
      <c r="G4255" s="1034" t="s">
        <v>6697</v>
      </c>
      <c r="H4255" s="851" t="s">
        <v>10442</v>
      </c>
      <c r="I4255" s="851" t="s">
        <v>682</v>
      </c>
      <c r="J4255" s="851"/>
      <c r="K4255" s="851" t="s">
        <v>264</v>
      </c>
      <c r="L4255" s="851" t="s">
        <v>646</v>
      </c>
      <c r="M4255" s="851" t="s">
        <v>10434</v>
      </c>
    </row>
    <row r="4256" spans="1:13" s="858" customFormat="1">
      <c r="A4256" s="851" t="s">
        <v>647</v>
      </c>
      <c r="B4256" s="851" t="s">
        <v>648</v>
      </c>
      <c r="C4256" s="854" t="s">
        <v>10195</v>
      </c>
      <c r="D4256" s="851"/>
      <c r="E4256" s="851" t="s">
        <v>10623</v>
      </c>
      <c r="F4256" s="851"/>
      <c r="G4256" s="1034" t="s">
        <v>6697</v>
      </c>
      <c r="H4256" s="851" t="s">
        <v>10442</v>
      </c>
      <c r="I4256" s="851" t="s">
        <v>682</v>
      </c>
      <c r="J4256" s="851"/>
      <c r="K4256" s="851" t="s">
        <v>264</v>
      </c>
      <c r="L4256" s="851" t="s">
        <v>646</v>
      </c>
      <c r="M4256" s="851" t="s">
        <v>10434</v>
      </c>
    </row>
    <row r="4257" spans="1:13" s="858" customFormat="1">
      <c r="A4257" s="851" t="s">
        <v>647</v>
      </c>
      <c r="B4257" s="851" t="s">
        <v>648</v>
      </c>
      <c r="C4257" s="854" t="s">
        <v>10195</v>
      </c>
      <c r="D4257" s="851"/>
      <c r="E4257" s="851" t="s">
        <v>10624</v>
      </c>
      <c r="F4257" s="851"/>
      <c r="G4257" s="1034" t="s">
        <v>6697</v>
      </c>
      <c r="H4257" s="851" t="s">
        <v>10442</v>
      </c>
      <c r="I4257" s="851" t="s">
        <v>682</v>
      </c>
      <c r="J4257" s="851"/>
      <c r="K4257" s="851" t="s">
        <v>264</v>
      </c>
      <c r="L4257" s="851" t="s">
        <v>646</v>
      </c>
      <c r="M4257" s="851" t="s">
        <v>10434</v>
      </c>
    </row>
    <row r="4258" spans="1:13" s="858" customFormat="1">
      <c r="A4258" s="851" t="s">
        <v>647</v>
      </c>
      <c r="B4258" s="851" t="s">
        <v>648</v>
      </c>
      <c r="C4258" s="854" t="s">
        <v>10195</v>
      </c>
      <c r="D4258" s="851"/>
      <c r="E4258" s="851" t="s">
        <v>10625</v>
      </c>
      <c r="F4258" s="851"/>
      <c r="G4258" s="1034" t="s">
        <v>6697</v>
      </c>
      <c r="H4258" s="851" t="s">
        <v>10442</v>
      </c>
      <c r="I4258" s="851" t="s">
        <v>682</v>
      </c>
      <c r="J4258" s="851"/>
      <c r="K4258" s="851" t="s">
        <v>264</v>
      </c>
      <c r="L4258" s="851" t="s">
        <v>646</v>
      </c>
      <c r="M4258" s="851" t="s">
        <v>10434</v>
      </c>
    </row>
    <row r="4259" spans="1:13" s="858" customFormat="1">
      <c r="A4259" s="851" t="s">
        <v>647</v>
      </c>
      <c r="B4259" s="851" t="s">
        <v>648</v>
      </c>
      <c r="C4259" s="854" t="s">
        <v>10195</v>
      </c>
      <c r="D4259" s="851"/>
      <c r="E4259" s="851" t="s">
        <v>10258</v>
      </c>
      <c r="F4259" s="851"/>
      <c r="G4259" s="1034" t="s">
        <v>6697</v>
      </c>
      <c r="H4259" s="851" t="s">
        <v>10442</v>
      </c>
      <c r="I4259" s="851" t="s">
        <v>682</v>
      </c>
      <c r="J4259" s="851"/>
      <c r="K4259" s="851" t="s">
        <v>264</v>
      </c>
      <c r="L4259" s="851" t="s">
        <v>646</v>
      </c>
      <c r="M4259" s="851" t="s">
        <v>10434</v>
      </c>
    </row>
    <row r="4260" spans="1:13" s="862" customFormat="1">
      <c r="A4260" s="1033" t="s">
        <v>637</v>
      </c>
      <c r="B4260" s="1033" t="s">
        <v>638</v>
      </c>
      <c r="C4260" s="860" t="s">
        <v>10197</v>
      </c>
      <c r="D4260" s="861"/>
      <c r="E4260" s="860" t="s">
        <v>9942</v>
      </c>
      <c r="F4260" s="860" t="s">
        <v>10436</v>
      </c>
      <c r="G4260" s="860" t="s">
        <v>6697</v>
      </c>
      <c r="H4260" s="860" t="s">
        <v>10441</v>
      </c>
      <c r="I4260" s="860" t="s">
        <v>682</v>
      </c>
      <c r="J4260" s="861"/>
      <c r="K4260" s="860" t="s">
        <v>264</v>
      </c>
      <c r="L4260" s="860" t="s">
        <v>646</v>
      </c>
      <c r="M4260" s="860" t="s">
        <v>10434</v>
      </c>
    </row>
    <row r="4261" spans="1:13" s="858" customFormat="1">
      <c r="A4261" s="851" t="s">
        <v>647</v>
      </c>
      <c r="B4261" s="851" t="s">
        <v>648</v>
      </c>
      <c r="C4261" s="1034" t="s">
        <v>10197</v>
      </c>
      <c r="E4261" s="851" t="s">
        <v>9930</v>
      </c>
      <c r="G4261" s="1034" t="s">
        <v>6697</v>
      </c>
      <c r="H4261" s="1034" t="s">
        <v>10441</v>
      </c>
      <c r="I4261" s="851" t="s">
        <v>682</v>
      </c>
      <c r="K4261" s="851" t="s">
        <v>264</v>
      </c>
      <c r="L4261" s="851" t="s">
        <v>646</v>
      </c>
      <c r="M4261" s="851" t="s">
        <v>10434</v>
      </c>
    </row>
    <row r="4262" spans="1:13" s="858" customFormat="1">
      <c r="A4262" s="851" t="s">
        <v>647</v>
      </c>
      <c r="B4262" s="851" t="s">
        <v>648</v>
      </c>
      <c r="C4262" s="1034" t="s">
        <v>10197</v>
      </c>
      <c r="E4262" s="851" t="s">
        <v>9931</v>
      </c>
      <c r="G4262" s="1034" t="s">
        <v>6697</v>
      </c>
      <c r="H4262" s="1034" t="s">
        <v>10441</v>
      </c>
      <c r="I4262" s="851" t="s">
        <v>682</v>
      </c>
      <c r="K4262" s="851" t="s">
        <v>264</v>
      </c>
      <c r="L4262" s="851" t="s">
        <v>646</v>
      </c>
      <c r="M4262" s="851" t="s">
        <v>10434</v>
      </c>
    </row>
    <row r="4263" spans="1:13" s="858" customFormat="1">
      <c r="A4263" s="851" t="s">
        <v>647</v>
      </c>
      <c r="B4263" s="851" t="s">
        <v>648</v>
      </c>
      <c r="C4263" s="1034" t="s">
        <v>10197</v>
      </c>
      <c r="E4263" s="851" t="s">
        <v>9932</v>
      </c>
      <c r="G4263" s="1034" t="s">
        <v>6697</v>
      </c>
      <c r="H4263" s="1034" t="s">
        <v>10441</v>
      </c>
      <c r="I4263" s="851" t="s">
        <v>682</v>
      </c>
      <c r="K4263" s="851" t="s">
        <v>264</v>
      </c>
      <c r="L4263" s="851" t="s">
        <v>646</v>
      </c>
      <c r="M4263" s="851" t="s">
        <v>10434</v>
      </c>
    </row>
    <row r="4264" spans="1:13" s="858" customFormat="1">
      <c r="A4264" s="851" t="s">
        <v>647</v>
      </c>
      <c r="B4264" s="851" t="s">
        <v>648</v>
      </c>
      <c r="C4264" s="1034" t="s">
        <v>10197</v>
      </c>
      <c r="E4264" s="851" t="s">
        <v>9933</v>
      </c>
      <c r="G4264" s="1034" t="s">
        <v>6697</v>
      </c>
      <c r="H4264" s="1034" t="s">
        <v>10441</v>
      </c>
      <c r="I4264" s="851" t="s">
        <v>682</v>
      </c>
      <c r="K4264" s="851" t="s">
        <v>264</v>
      </c>
      <c r="L4264" s="851" t="s">
        <v>646</v>
      </c>
      <c r="M4264" s="851" t="s">
        <v>10434</v>
      </c>
    </row>
    <row r="4265" spans="1:13" s="858" customFormat="1">
      <c r="A4265" s="851" t="s">
        <v>647</v>
      </c>
      <c r="B4265" s="851" t="s">
        <v>648</v>
      </c>
      <c r="C4265" s="1034" t="s">
        <v>10197</v>
      </c>
      <c r="E4265" s="851" t="s">
        <v>9934</v>
      </c>
      <c r="G4265" s="1034" t="s">
        <v>6697</v>
      </c>
      <c r="H4265" s="1034" t="s">
        <v>10441</v>
      </c>
      <c r="I4265" s="851" t="s">
        <v>682</v>
      </c>
      <c r="K4265" s="851" t="s">
        <v>264</v>
      </c>
      <c r="L4265" s="851" t="s">
        <v>646</v>
      </c>
      <c r="M4265" s="851" t="s">
        <v>10434</v>
      </c>
    </row>
    <row r="4266" spans="1:13" s="858" customFormat="1">
      <c r="A4266" s="851" t="s">
        <v>647</v>
      </c>
      <c r="B4266" s="851" t="s">
        <v>648</v>
      </c>
      <c r="C4266" s="1034" t="s">
        <v>10197</v>
      </c>
      <c r="E4266" s="851" t="s">
        <v>9935</v>
      </c>
      <c r="G4266" s="1034" t="s">
        <v>6697</v>
      </c>
      <c r="H4266" s="1034" t="s">
        <v>10441</v>
      </c>
      <c r="I4266" s="851" t="s">
        <v>682</v>
      </c>
      <c r="K4266" s="851" t="s">
        <v>264</v>
      </c>
      <c r="L4266" s="851" t="s">
        <v>646</v>
      </c>
      <c r="M4266" s="851" t="s">
        <v>10434</v>
      </c>
    </row>
    <row r="4267" spans="1:13" s="858" customFormat="1">
      <c r="A4267" s="851" t="s">
        <v>647</v>
      </c>
      <c r="B4267" s="851" t="s">
        <v>648</v>
      </c>
      <c r="C4267" s="1034" t="s">
        <v>10197</v>
      </c>
      <c r="E4267" s="851" t="s">
        <v>9936</v>
      </c>
      <c r="G4267" s="1034" t="s">
        <v>6697</v>
      </c>
      <c r="H4267" s="1034" t="s">
        <v>10441</v>
      </c>
      <c r="I4267" s="851" t="s">
        <v>682</v>
      </c>
      <c r="K4267" s="851" t="s">
        <v>264</v>
      </c>
      <c r="L4267" s="851" t="s">
        <v>646</v>
      </c>
      <c r="M4267" s="851" t="s">
        <v>10434</v>
      </c>
    </row>
    <row r="4268" spans="1:13" s="858" customFormat="1">
      <c r="A4268" s="851" t="s">
        <v>647</v>
      </c>
      <c r="B4268" s="851" t="s">
        <v>648</v>
      </c>
      <c r="C4268" s="1034" t="s">
        <v>10197</v>
      </c>
      <c r="E4268" s="851" t="s">
        <v>9937</v>
      </c>
      <c r="G4268" s="1034" t="s">
        <v>6697</v>
      </c>
      <c r="H4268" s="1034" t="s">
        <v>10441</v>
      </c>
      <c r="I4268" s="851" t="s">
        <v>682</v>
      </c>
      <c r="K4268" s="851" t="s">
        <v>264</v>
      </c>
      <c r="L4268" s="851" t="s">
        <v>646</v>
      </c>
      <c r="M4268" s="851" t="s">
        <v>10434</v>
      </c>
    </row>
    <row r="4269" spans="1:13" s="858" customFormat="1">
      <c r="A4269" s="851" t="s">
        <v>647</v>
      </c>
      <c r="B4269" s="851" t="s">
        <v>648</v>
      </c>
      <c r="C4269" s="1034" t="s">
        <v>10197</v>
      </c>
      <c r="E4269" s="851" t="s">
        <v>9938</v>
      </c>
      <c r="G4269" s="1034" t="s">
        <v>6697</v>
      </c>
      <c r="H4269" s="1034" t="s">
        <v>10441</v>
      </c>
      <c r="I4269" s="851" t="s">
        <v>682</v>
      </c>
      <c r="K4269" s="851" t="s">
        <v>264</v>
      </c>
      <c r="L4269" s="851" t="s">
        <v>646</v>
      </c>
      <c r="M4269" s="851" t="s">
        <v>10434</v>
      </c>
    </row>
    <row r="4270" spans="1:13" s="858" customFormat="1">
      <c r="A4270" s="851" t="s">
        <v>647</v>
      </c>
      <c r="B4270" s="851" t="s">
        <v>648</v>
      </c>
      <c r="C4270" s="1034" t="s">
        <v>10197</v>
      </c>
      <c r="E4270" s="851" t="s">
        <v>9939</v>
      </c>
      <c r="G4270" s="1034" t="s">
        <v>6697</v>
      </c>
      <c r="H4270" s="1034" t="s">
        <v>10441</v>
      </c>
      <c r="I4270" s="851" t="s">
        <v>682</v>
      </c>
      <c r="K4270" s="851" t="s">
        <v>264</v>
      </c>
      <c r="L4270" s="851" t="s">
        <v>646</v>
      </c>
      <c r="M4270" s="851" t="s">
        <v>10434</v>
      </c>
    </row>
    <row r="4271" spans="1:13" s="858" customFormat="1">
      <c r="A4271" s="851" t="s">
        <v>647</v>
      </c>
      <c r="B4271" s="851" t="s">
        <v>648</v>
      </c>
      <c r="C4271" s="1034" t="s">
        <v>10197</v>
      </c>
      <c r="E4271" s="851" t="s">
        <v>9940</v>
      </c>
      <c r="G4271" s="1034" t="s">
        <v>6697</v>
      </c>
      <c r="H4271" s="1034" t="s">
        <v>10441</v>
      </c>
      <c r="I4271" s="851" t="s">
        <v>682</v>
      </c>
      <c r="K4271" s="851" t="s">
        <v>264</v>
      </c>
      <c r="L4271" s="851" t="s">
        <v>646</v>
      </c>
      <c r="M4271" s="851" t="s">
        <v>10434</v>
      </c>
    </row>
    <row r="4272" spans="1:13" s="858" customFormat="1">
      <c r="A4272" s="851" t="s">
        <v>647</v>
      </c>
      <c r="B4272" s="851" t="s">
        <v>648</v>
      </c>
      <c r="C4272" s="1034" t="s">
        <v>10197</v>
      </c>
      <c r="E4272" s="851" t="s">
        <v>9941</v>
      </c>
      <c r="G4272" s="1034" t="s">
        <v>6697</v>
      </c>
      <c r="H4272" s="1034" t="s">
        <v>10441</v>
      </c>
      <c r="I4272" s="851" t="s">
        <v>682</v>
      </c>
      <c r="K4272" s="851" t="s">
        <v>264</v>
      </c>
      <c r="L4272" s="851" t="s">
        <v>646</v>
      </c>
      <c r="M4272" s="851" t="s">
        <v>10434</v>
      </c>
    </row>
    <row r="4273" spans="1:13" s="862" customFormat="1">
      <c r="A4273" s="1033" t="s">
        <v>637</v>
      </c>
      <c r="B4273" s="1033" t="s">
        <v>638</v>
      </c>
      <c r="C4273" s="860" t="s">
        <v>10197</v>
      </c>
      <c r="D4273" s="861"/>
      <c r="E4273" s="860" t="s">
        <v>9945</v>
      </c>
      <c r="F4273" s="860" t="s">
        <v>10437</v>
      </c>
      <c r="G4273" s="860" t="s">
        <v>6697</v>
      </c>
      <c r="H4273" s="860" t="s">
        <v>10440</v>
      </c>
      <c r="I4273" s="860" t="s">
        <v>682</v>
      </c>
      <c r="J4273" s="861"/>
      <c r="K4273" s="860" t="s">
        <v>264</v>
      </c>
      <c r="L4273" s="860" t="s">
        <v>646</v>
      </c>
      <c r="M4273" s="860" t="s">
        <v>10434</v>
      </c>
    </row>
    <row r="4274" spans="1:13" s="858" customFormat="1">
      <c r="A4274" s="851" t="s">
        <v>647</v>
      </c>
      <c r="B4274" s="851" t="s">
        <v>648</v>
      </c>
      <c r="C4274" s="1034" t="s">
        <v>10197</v>
      </c>
      <c r="E4274" s="851" t="s">
        <v>9946</v>
      </c>
      <c r="G4274" s="1034" t="s">
        <v>6697</v>
      </c>
      <c r="H4274" s="1034" t="s">
        <v>10440</v>
      </c>
      <c r="I4274" s="1034" t="s">
        <v>682</v>
      </c>
      <c r="K4274" s="851" t="s">
        <v>264</v>
      </c>
      <c r="L4274" s="851" t="s">
        <v>646</v>
      </c>
      <c r="M4274" s="851" t="s">
        <v>10434</v>
      </c>
    </row>
    <row r="4275" spans="1:13" s="858" customFormat="1">
      <c r="A4275" s="851" t="s">
        <v>647</v>
      </c>
      <c r="B4275" s="851" t="s">
        <v>648</v>
      </c>
      <c r="C4275" s="1034" t="s">
        <v>10197</v>
      </c>
      <c r="E4275" s="851" t="s">
        <v>9943</v>
      </c>
      <c r="G4275" s="1034" t="s">
        <v>6697</v>
      </c>
      <c r="H4275" s="1034" t="s">
        <v>10440</v>
      </c>
      <c r="I4275" s="1034" t="s">
        <v>682</v>
      </c>
      <c r="K4275" s="851" t="s">
        <v>264</v>
      </c>
      <c r="L4275" s="851" t="s">
        <v>646</v>
      </c>
      <c r="M4275" s="851" t="s">
        <v>10434</v>
      </c>
    </row>
    <row r="4276" spans="1:13" s="858" customFormat="1">
      <c r="A4276" s="851" t="s">
        <v>647</v>
      </c>
      <c r="B4276" s="851" t="s">
        <v>648</v>
      </c>
      <c r="C4276" s="1034" t="s">
        <v>10197</v>
      </c>
      <c r="E4276" s="851" t="s">
        <v>9944</v>
      </c>
      <c r="G4276" s="1034" t="s">
        <v>6697</v>
      </c>
      <c r="H4276" s="1034" t="s">
        <v>10440</v>
      </c>
      <c r="I4276" s="1034" t="s">
        <v>682</v>
      </c>
      <c r="K4276" s="851" t="s">
        <v>264</v>
      </c>
      <c r="L4276" s="851" t="s">
        <v>646</v>
      </c>
      <c r="M4276" s="851" t="s">
        <v>10434</v>
      </c>
    </row>
    <row r="4277" spans="1:13" s="858" customFormat="1">
      <c r="A4277" s="851" t="s">
        <v>647</v>
      </c>
      <c r="B4277" s="851" t="s">
        <v>648</v>
      </c>
      <c r="C4277" s="1034" t="s">
        <v>10197</v>
      </c>
      <c r="E4277" s="851" t="s">
        <v>9947</v>
      </c>
      <c r="G4277" s="1034" t="s">
        <v>6697</v>
      </c>
      <c r="H4277" s="1034" t="s">
        <v>10440</v>
      </c>
      <c r="I4277" s="1034" t="s">
        <v>682</v>
      </c>
      <c r="K4277" s="851" t="s">
        <v>264</v>
      </c>
      <c r="L4277" s="851" t="s">
        <v>646</v>
      </c>
      <c r="M4277" s="851" t="s">
        <v>10434</v>
      </c>
    </row>
    <row r="4278" spans="1:13" s="858" customFormat="1">
      <c r="A4278" s="851" t="s">
        <v>647</v>
      </c>
      <c r="B4278" s="851" t="s">
        <v>648</v>
      </c>
      <c r="C4278" s="1034" t="s">
        <v>10197</v>
      </c>
      <c r="E4278" s="851" t="s">
        <v>9948</v>
      </c>
      <c r="G4278" s="1034" t="s">
        <v>6697</v>
      </c>
      <c r="H4278" s="1034" t="s">
        <v>10440</v>
      </c>
      <c r="I4278" s="1034" t="s">
        <v>682</v>
      </c>
      <c r="K4278" s="851" t="s">
        <v>264</v>
      </c>
      <c r="L4278" s="851" t="s">
        <v>646</v>
      </c>
      <c r="M4278" s="851" t="s">
        <v>10434</v>
      </c>
    </row>
    <row r="4279" spans="1:13" s="858" customFormat="1">
      <c r="A4279" s="851" t="s">
        <v>647</v>
      </c>
      <c r="B4279" s="851" t="s">
        <v>648</v>
      </c>
      <c r="C4279" s="1034" t="s">
        <v>10197</v>
      </c>
      <c r="E4279" s="851" t="s">
        <v>9949</v>
      </c>
      <c r="G4279" s="1034" t="s">
        <v>6697</v>
      </c>
      <c r="H4279" s="1034" t="s">
        <v>10440</v>
      </c>
      <c r="I4279" s="1034" t="s">
        <v>682</v>
      </c>
      <c r="K4279" s="851" t="s">
        <v>264</v>
      </c>
      <c r="L4279" s="851" t="s">
        <v>646</v>
      </c>
      <c r="M4279" s="851" t="s">
        <v>10434</v>
      </c>
    </row>
    <row r="4280" spans="1:13" s="858" customFormat="1">
      <c r="A4280" s="851" t="s">
        <v>647</v>
      </c>
      <c r="B4280" s="851" t="s">
        <v>648</v>
      </c>
      <c r="C4280" s="1034" t="s">
        <v>10197</v>
      </c>
      <c r="E4280" s="851" t="s">
        <v>9950</v>
      </c>
      <c r="G4280" s="1034" t="s">
        <v>6697</v>
      </c>
      <c r="H4280" s="1034" t="s">
        <v>10440</v>
      </c>
      <c r="I4280" s="1034" t="s">
        <v>682</v>
      </c>
      <c r="K4280" s="851" t="s">
        <v>264</v>
      </c>
      <c r="L4280" s="851" t="s">
        <v>646</v>
      </c>
      <c r="M4280" s="851" t="s">
        <v>10434</v>
      </c>
    </row>
    <row r="4281" spans="1:13" s="858" customFormat="1">
      <c r="A4281" s="851" t="s">
        <v>647</v>
      </c>
      <c r="B4281" s="851" t="s">
        <v>648</v>
      </c>
      <c r="C4281" s="1034" t="s">
        <v>10197</v>
      </c>
      <c r="E4281" s="851" t="s">
        <v>9951</v>
      </c>
      <c r="G4281" s="1034" t="s">
        <v>6697</v>
      </c>
      <c r="H4281" s="1034" t="s">
        <v>10440</v>
      </c>
      <c r="I4281" s="1034" t="s">
        <v>682</v>
      </c>
      <c r="K4281" s="851" t="s">
        <v>264</v>
      </c>
      <c r="L4281" s="851" t="s">
        <v>646</v>
      </c>
      <c r="M4281" s="851" t="s">
        <v>10434</v>
      </c>
    </row>
    <row r="4282" spans="1:13" s="858" customFormat="1">
      <c r="A4282" s="851" t="s">
        <v>647</v>
      </c>
      <c r="B4282" s="851" t="s">
        <v>648</v>
      </c>
      <c r="C4282" s="1034" t="s">
        <v>10197</v>
      </c>
      <c r="E4282" s="851" t="s">
        <v>9952</v>
      </c>
      <c r="G4282" s="1034" t="s">
        <v>6697</v>
      </c>
      <c r="H4282" s="1034" t="s">
        <v>10440</v>
      </c>
      <c r="I4282" s="1034" t="s">
        <v>682</v>
      </c>
      <c r="K4282" s="851" t="s">
        <v>264</v>
      </c>
      <c r="L4282" s="851" t="s">
        <v>646</v>
      </c>
      <c r="M4282" s="851" t="s">
        <v>10434</v>
      </c>
    </row>
    <row r="4283" spans="1:13" s="858" customFormat="1">
      <c r="A4283" s="851" t="s">
        <v>647</v>
      </c>
      <c r="B4283" s="851" t="s">
        <v>648</v>
      </c>
      <c r="C4283" s="1034" t="s">
        <v>10197</v>
      </c>
      <c r="E4283" s="851" t="s">
        <v>9953</v>
      </c>
      <c r="G4283" s="1034" t="s">
        <v>6697</v>
      </c>
      <c r="H4283" s="1034" t="s">
        <v>10440</v>
      </c>
      <c r="I4283" s="1034" t="s">
        <v>682</v>
      </c>
      <c r="K4283" s="851" t="s">
        <v>264</v>
      </c>
      <c r="L4283" s="851" t="s">
        <v>646</v>
      </c>
      <c r="M4283" s="851" t="s">
        <v>10434</v>
      </c>
    </row>
    <row r="4284" spans="1:13" s="858" customFormat="1">
      <c r="A4284" s="851" t="s">
        <v>647</v>
      </c>
      <c r="B4284" s="851" t="s">
        <v>648</v>
      </c>
      <c r="C4284" s="1034" t="s">
        <v>10197</v>
      </c>
      <c r="E4284" s="851" t="s">
        <v>9954</v>
      </c>
      <c r="G4284" s="1034" t="s">
        <v>6697</v>
      </c>
      <c r="H4284" s="1034" t="s">
        <v>10440</v>
      </c>
      <c r="I4284" s="1034" t="s">
        <v>682</v>
      </c>
      <c r="K4284" s="851" t="s">
        <v>264</v>
      </c>
      <c r="L4284" s="851" t="s">
        <v>646</v>
      </c>
      <c r="M4284" s="851" t="s">
        <v>10434</v>
      </c>
    </row>
    <row r="4285" spans="1:13" s="858" customFormat="1">
      <c r="A4285" s="851" t="s">
        <v>647</v>
      </c>
      <c r="B4285" s="851" t="s">
        <v>648</v>
      </c>
      <c r="C4285" s="1034" t="s">
        <v>10197</v>
      </c>
      <c r="E4285" s="851" t="s">
        <v>9955</v>
      </c>
      <c r="G4285" s="1034" t="s">
        <v>6697</v>
      </c>
      <c r="H4285" s="1034" t="s">
        <v>10440</v>
      </c>
      <c r="I4285" s="1034" t="s">
        <v>682</v>
      </c>
      <c r="K4285" s="851" t="s">
        <v>264</v>
      </c>
      <c r="L4285" s="851" t="s">
        <v>646</v>
      </c>
      <c r="M4285" s="851" t="s">
        <v>10434</v>
      </c>
    </row>
    <row r="4286" spans="1:13" s="862" customFormat="1">
      <c r="A4286" s="1033" t="s">
        <v>637</v>
      </c>
      <c r="B4286" s="1033" t="s">
        <v>638</v>
      </c>
      <c r="C4286" s="860" t="s">
        <v>9898</v>
      </c>
      <c r="D4286" s="861"/>
      <c r="E4286" s="860" t="s">
        <v>9956</v>
      </c>
      <c r="F4286" s="860" t="s">
        <v>10439</v>
      </c>
      <c r="G4286" s="860" t="s">
        <v>6697</v>
      </c>
      <c r="H4286" s="860" t="s">
        <v>10438</v>
      </c>
      <c r="I4286" s="860" t="s">
        <v>2867</v>
      </c>
      <c r="J4286" s="861"/>
      <c r="K4286" s="860" t="s">
        <v>264</v>
      </c>
      <c r="L4286" s="860" t="s">
        <v>646</v>
      </c>
      <c r="M4286" s="860" t="s">
        <v>10434</v>
      </c>
    </row>
    <row r="4287" spans="1:13" s="858" customFormat="1">
      <c r="A4287" s="851" t="s">
        <v>647</v>
      </c>
      <c r="B4287" s="851" t="s">
        <v>648</v>
      </c>
      <c r="C4287" s="1034" t="s">
        <v>9898</v>
      </c>
      <c r="E4287" s="851" t="s">
        <v>9957</v>
      </c>
      <c r="G4287" s="1034" t="s">
        <v>6697</v>
      </c>
      <c r="H4287" s="1034" t="s">
        <v>10438</v>
      </c>
      <c r="I4287" s="1034" t="s">
        <v>2867</v>
      </c>
      <c r="K4287" s="851" t="s">
        <v>264</v>
      </c>
      <c r="L4287" s="851" t="s">
        <v>646</v>
      </c>
      <c r="M4287" s="851" t="s">
        <v>10434</v>
      </c>
    </row>
    <row r="4288" spans="1:13" s="858" customFormat="1">
      <c r="A4288" s="851" t="s">
        <v>647</v>
      </c>
      <c r="B4288" s="851" t="s">
        <v>648</v>
      </c>
      <c r="C4288" s="1034" t="s">
        <v>9898</v>
      </c>
      <c r="E4288" s="851" t="s">
        <v>9958</v>
      </c>
      <c r="G4288" s="1034" t="s">
        <v>6697</v>
      </c>
      <c r="H4288" s="1034" t="s">
        <v>10438</v>
      </c>
      <c r="I4288" s="1034" t="s">
        <v>2867</v>
      </c>
      <c r="K4288" s="851" t="s">
        <v>264</v>
      </c>
      <c r="L4288" s="851" t="s">
        <v>646</v>
      </c>
      <c r="M4288" s="851" t="s">
        <v>10434</v>
      </c>
    </row>
    <row r="4289" spans="1:13" s="858" customFormat="1">
      <c r="A4289" s="851" t="s">
        <v>647</v>
      </c>
      <c r="B4289" s="851" t="s">
        <v>648</v>
      </c>
      <c r="C4289" s="1034" t="s">
        <v>9898</v>
      </c>
      <c r="E4289" s="851" t="s">
        <v>9959</v>
      </c>
      <c r="G4289" s="1034" t="s">
        <v>6697</v>
      </c>
      <c r="H4289" s="1034" t="s">
        <v>10438</v>
      </c>
      <c r="I4289" s="1034" t="s">
        <v>2867</v>
      </c>
      <c r="K4289" s="851" t="s">
        <v>264</v>
      </c>
      <c r="L4289" s="851" t="s">
        <v>646</v>
      </c>
      <c r="M4289" s="851" t="s">
        <v>10434</v>
      </c>
    </row>
    <row r="4290" spans="1:13" s="858" customFormat="1">
      <c r="A4290" s="851" t="s">
        <v>647</v>
      </c>
      <c r="B4290" s="851" t="s">
        <v>648</v>
      </c>
      <c r="C4290" s="1034" t="s">
        <v>9898</v>
      </c>
      <c r="E4290" s="851" t="s">
        <v>9960</v>
      </c>
      <c r="G4290" s="1034" t="s">
        <v>6697</v>
      </c>
      <c r="H4290" s="1034" t="s">
        <v>10438</v>
      </c>
      <c r="I4290" s="1034" t="s">
        <v>2867</v>
      </c>
      <c r="K4290" s="851" t="s">
        <v>264</v>
      </c>
      <c r="L4290" s="851" t="s">
        <v>646</v>
      </c>
      <c r="M4290" s="851" t="s">
        <v>10434</v>
      </c>
    </row>
    <row r="4291" spans="1:13" s="858" customFormat="1">
      <c r="A4291" s="851" t="s">
        <v>647</v>
      </c>
      <c r="B4291" s="851" t="s">
        <v>648</v>
      </c>
      <c r="C4291" s="1034" t="s">
        <v>9898</v>
      </c>
      <c r="E4291" s="851" t="s">
        <v>9961</v>
      </c>
      <c r="G4291" s="1034" t="s">
        <v>6697</v>
      </c>
      <c r="H4291" s="1034" t="s">
        <v>10438</v>
      </c>
      <c r="I4291" s="1034" t="s">
        <v>2867</v>
      </c>
      <c r="K4291" s="851" t="s">
        <v>264</v>
      </c>
      <c r="L4291" s="851" t="s">
        <v>646</v>
      </c>
      <c r="M4291" s="851" t="s">
        <v>10434</v>
      </c>
    </row>
    <row r="4292" spans="1:13" s="858" customFormat="1">
      <c r="A4292" s="851" t="s">
        <v>647</v>
      </c>
      <c r="B4292" s="851" t="s">
        <v>648</v>
      </c>
      <c r="C4292" s="1034" t="s">
        <v>9898</v>
      </c>
      <c r="E4292" s="851" t="s">
        <v>9962</v>
      </c>
      <c r="G4292" s="1034" t="s">
        <v>6697</v>
      </c>
      <c r="H4292" s="1034" t="s">
        <v>10438</v>
      </c>
      <c r="I4292" s="1034" t="s">
        <v>2867</v>
      </c>
      <c r="K4292" s="851" t="s">
        <v>264</v>
      </c>
      <c r="L4292" s="851" t="s">
        <v>646</v>
      </c>
      <c r="M4292" s="851" t="s">
        <v>10434</v>
      </c>
    </row>
    <row r="4293" spans="1:13" s="858" customFormat="1">
      <c r="A4293" s="851" t="s">
        <v>647</v>
      </c>
      <c r="B4293" s="851" t="s">
        <v>648</v>
      </c>
      <c r="C4293" s="1034" t="s">
        <v>9898</v>
      </c>
      <c r="E4293" s="851" t="s">
        <v>9963</v>
      </c>
      <c r="G4293" s="1034" t="s">
        <v>6697</v>
      </c>
      <c r="H4293" s="1034" t="s">
        <v>10438</v>
      </c>
      <c r="I4293" s="1034" t="s">
        <v>2867</v>
      </c>
      <c r="K4293" s="851" t="s">
        <v>264</v>
      </c>
      <c r="L4293" s="851" t="s">
        <v>646</v>
      </c>
      <c r="M4293" s="851" t="s">
        <v>10434</v>
      </c>
    </row>
    <row r="4294" spans="1:13" s="858" customFormat="1">
      <c r="A4294" s="851" t="s">
        <v>647</v>
      </c>
      <c r="B4294" s="851" t="s">
        <v>648</v>
      </c>
      <c r="C4294" s="1034" t="s">
        <v>9898</v>
      </c>
      <c r="E4294" s="851" t="s">
        <v>9964</v>
      </c>
      <c r="G4294" s="1034" t="s">
        <v>6697</v>
      </c>
      <c r="H4294" s="1034" t="s">
        <v>10438</v>
      </c>
      <c r="I4294" s="1034" t="s">
        <v>2867</v>
      </c>
      <c r="K4294" s="851" t="s">
        <v>264</v>
      </c>
      <c r="L4294" s="851" t="s">
        <v>646</v>
      </c>
      <c r="M4294" s="851" t="s">
        <v>10434</v>
      </c>
    </row>
    <row r="4295" spans="1:13" s="858" customFormat="1">
      <c r="A4295" s="851" t="s">
        <v>647</v>
      </c>
      <c r="B4295" s="851" t="s">
        <v>648</v>
      </c>
      <c r="C4295" s="1034" t="s">
        <v>9898</v>
      </c>
      <c r="E4295" s="851" t="s">
        <v>9965</v>
      </c>
      <c r="G4295" s="1034" t="s">
        <v>6697</v>
      </c>
      <c r="H4295" s="1034" t="s">
        <v>10438</v>
      </c>
      <c r="I4295" s="1034" t="s">
        <v>2867</v>
      </c>
      <c r="K4295" s="851" t="s">
        <v>264</v>
      </c>
      <c r="L4295" s="851" t="s">
        <v>646</v>
      </c>
      <c r="M4295" s="851" t="s">
        <v>10434</v>
      </c>
    </row>
    <row r="4296" spans="1:13" s="858" customFormat="1">
      <c r="A4296" s="851" t="s">
        <v>647</v>
      </c>
      <c r="B4296" s="851" t="s">
        <v>648</v>
      </c>
      <c r="C4296" s="1034" t="s">
        <v>9898</v>
      </c>
      <c r="E4296" s="851" t="s">
        <v>9966</v>
      </c>
      <c r="G4296" s="1034" t="s">
        <v>6697</v>
      </c>
      <c r="H4296" s="1034" t="s">
        <v>10438</v>
      </c>
      <c r="I4296" s="1034" t="s">
        <v>2867</v>
      </c>
      <c r="K4296" s="851" t="s">
        <v>264</v>
      </c>
      <c r="L4296" s="851" t="s">
        <v>646</v>
      </c>
      <c r="M4296" s="851" t="s">
        <v>10434</v>
      </c>
    </row>
    <row r="4297" spans="1:13" s="858" customFormat="1">
      <c r="A4297" s="851" t="s">
        <v>647</v>
      </c>
      <c r="B4297" s="851" t="s">
        <v>648</v>
      </c>
      <c r="C4297" s="1034" t="s">
        <v>9898</v>
      </c>
      <c r="E4297" s="851" t="s">
        <v>9967</v>
      </c>
      <c r="G4297" s="1034" t="s">
        <v>6697</v>
      </c>
      <c r="H4297" s="1034" t="s">
        <v>10438</v>
      </c>
      <c r="I4297" s="1034" t="s">
        <v>2867</v>
      </c>
      <c r="K4297" s="851" t="s">
        <v>264</v>
      </c>
      <c r="L4297" s="851" t="s">
        <v>646</v>
      </c>
      <c r="M4297" s="851" t="s">
        <v>10434</v>
      </c>
    </row>
    <row r="4298" spans="1:13" s="858" customFormat="1">
      <c r="A4298" s="851" t="s">
        <v>647</v>
      </c>
      <c r="B4298" s="851" t="s">
        <v>648</v>
      </c>
      <c r="C4298" s="1034" t="s">
        <v>9898</v>
      </c>
      <c r="E4298" s="851" t="s">
        <v>9968</v>
      </c>
      <c r="G4298" s="1034" t="s">
        <v>6697</v>
      </c>
      <c r="H4298" s="1034" t="s">
        <v>10438</v>
      </c>
      <c r="I4298" s="1034" t="s">
        <v>2867</v>
      </c>
      <c r="K4298" s="851" t="s">
        <v>264</v>
      </c>
      <c r="L4298" s="851" t="s">
        <v>646</v>
      </c>
      <c r="M4298" s="851" t="s">
        <v>10434</v>
      </c>
    </row>
    <row r="4299" spans="1:13" s="862" customFormat="1">
      <c r="A4299" s="1033" t="s">
        <v>637</v>
      </c>
      <c r="B4299" s="1033" t="s">
        <v>638</v>
      </c>
      <c r="C4299" s="860" t="s">
        <v>9899</v>
      </c>
      <c r="D4299" s="861"/>
      <c r="E4299" s="860" t="s">
        <v>9969</v>
      </c>
      <c r="F4299" s="860" t="s">
        <v>10444</v>
      </c>
      <c r="G4299" s="860" t="s">
        <v>6697</v>
      </c>
      <c r="H4299" s="860" t="s">
        <v>10445</v>
      </c>
      <c r="I4299" s="860" t="s">
        <v>2867</v>
      </c>
      <c r="J4299" s="861"/>
      <c r="K4299" s="860" t="s">
        <v>264</v>
      </c>
      <c r="L4299" s="860" t="s">
        <v>646</v>
      </c>
      <c r="M4299" s="860" t="s">
        <v>10434</v>
      </c>
    </row>
    <row r="4300" spans="1:13" s="858" customFormat="1">
      <c r="A4300" s="851" t="s">
        <v>647</v>
      </c>
      <c r="B4300" s="851" t="s">
        <v>648</v>
      </c>
      <c r="C4300" s="1034" t="s">
        <v>9899</v>
      </c>
      <c r="E4300" s="851" t="s">
        <v>9970</v>
      </c>
      <c r="G4300" s="1034" t="s">
        <v>6697</v>
      </c>
      <c r="H4300" s="1034" t="s">
        <v>10445</v>
      </c>
      <c r="I4300" s="1034" t="s">
        <v>2867</v>
      </c>
      <c r="K4300" s="851" t="s">
        <v>264</v>
      </c>
      <c r="L4300" s="851" t="s">
        <v>646</v>
      </c>
      <c r="M4300" s="851" t="s">
        <v>10434</v>
      </c>
    </row>
    <row r="4301" spans="1:13" s="858" customFormat="1">
      <c r="A4301" s="851" t="s">
        <v>647</v>
      </c>
      <c r="B4301" s="851" t="s">
        <v>648</v>
      </c>
      <c r="C4301" s="1034" t="s">
        <v>9899</v>
      </c>
      <c r="E4301" s="851" t="s">
        <v>9971</v>
      </c>
      <c r="G4301" s="1034" t="s">
        <v>6697</v>
      </c>
      <c r="H4301" s="1034" t="s">
        <v>10445</v>
      </c>
      <c r="I4301" s="1034" t="s">
        <v>2867</v>
      </c>
      <c r="K4301" s="851" t="s">
        <v>264</v>
      </c>
      <c r="L4301" s="851" t="s">
        <v>646</v>
      </c>
      <c r="M4301" s="851" t="s">
        <v>10434</v>
      </c>
    </row>
    <row r="4302" spans="1:13" s="858" customFormat="1">
      <c r="A4302" s="851" t="s">
        <v>647</v>
      </c>
      <c r="B4302" s="851" t="s">
        <v>648</v>
      </c>
      <c r="C4302" s="1034" t="s">
        <v>9899</v>
      </c>
      <c r="E4302" s="851" t="s">
        <v>9972</v>
      </c>
      <c r="G4302" s="1034" t="s">
        <v>6697</v>
      </c>
      <c r="H4302" s="1034" t="s">
        <v>10445</v>
      </c>
      <c r="I4302" s="1034" t="s">
        <v>2867</v>
      </c>
      <c r="K4302" s="851" t="s">
        <v>264</v>
      </c>
      <c r="L4302" s="851" t="s">
        <v>646</v>
      </c>
      <c r="M4302" s="851" t="s">
        <v>10434</v>
      </c>
    </row>
    <row r="4303" spans="1:13" s="858" customFormat="1">
      <c r="A4303" s="851" t="s">
        <v>647</v>
      </c>
      <c r="B4303" s="851" t="s">
        <v>648</v>
      </c>
      <c r="C4303" s="1034" t="s">
        <v>9899</v>
      </c>
      <c r="E4303" s="851" t="s">
        <v>9973</v>
      </c>
      <c r="G4303" s="1034" t="s">
        <v>6697</v>
      </c>
      <c r="H4303" s="1034" t="s">
        <v>10445</v>
      </c>
      <c r="I4303" s="1034" t="s">
        <v>2867</v>
      </c>
      <c r="K4303" s="851" t="s">
        <v>264</v>
      </c>
      <c r="L4303" s="851" t="s">
        <v>646</v>
      </c>
      <c r="M4303" s="851" t="s">
        <v>10434</v>
      </c>
    </row>
    <row r="4304" spans="1:13" s="858" customFormat="1">
      <c r="A4304" s="851" t="s">
        <v>647</v>
      </c>
      <c r="B4304" s="851" t="s">
        <v>648</v>
      </c>
      <c r="C4304" s="1034" t="s">
        <v>9899</v>
      </c>
      <c r="E4304" s="851" t="s">
        <v>9974</v>
      </c>
      <c r="G4304" s="1034" t="s">
        <v>6697</v>
      </c>
      <c r="H4304" s="1034" t="s">
        <v>10445</v>
      </c>
      <c r="I4304" s="1034" t="s">
        <v>2867</v>
      </c>
      <c r="K4304" s="851" t="s">
        <v>264</v>
      </c>
      <c r="L4304" s="851" t="s">
        <v>646</v>
      </c>
      <c r="M4304" s="851" t="s">
        <v>10434</v>
      </c>
    </row>
    <row r="4305" spans="1:13" s="858" customFormat="1">
      <c r="A4305" s="851" t="s">
        <v>647</v>
      </c>
      <c r="B4305" s="851" t="s">
        <v>648</v>
      </c>
      <c r="C4305" s="1034" t="s">
        <v>9899</v>
      </c>
      <c r="E4305" s="851" t="s">
        <v>9975</v>
      </c>
      <c r="G4305" s="1034" t="s">
        <v>6697</v>
      </c>
      <c r="H4305" s="1034" t="s">
        <v>10445</v>
      </c>
      <c r="I4305" s="1034" t="s">
        <v>2867</v>
      </c>
      <c r="K4305" s="851" t="s">
        <v>264</v>
      </c>
      <c r="L4305" s="851" t="s">
        <v>646</v>
      </c>
      <c r="M4305" s="851" t="s">
        <v>10434</v>
      </c>
    </row>
    <row r="4306" spans="1:13" s="858" customFormat="1">
      <c r="A4306" s="851" t="s">
        <v>647</v>
      </c>
      <c r="B4306" s="851" t="s">
        <v>648</v>
      </c>
      <c r="C4306" s="1034" t="s">
        <v>9899</v>
      </c>
      <c r="E4306" s="851" t="s">
        <v>9976</v>
      </c>
      <c r="G4306" s="1034" t="s">
        <v>6697</v>
      </c>
      <c r="H4306" s="1034" t="s">
        <v>10445</v>
      </c>
      <c r="I4306" s="1034" t="s">
        <v>2867</v>
      </c>
      <c r="K4306" s="851" t="s">
        <v>264</v>
      </c>
      <c r="L4306" s="851" t="s">
        <v>646</v>
      </c>
      <c r="M4306" s="851" t="s">
        <v>10434</v>
      </c>
    </row>
    <row r="4307" spans="1:13" s="858" customFormat="1">
      <c r="A4307" s="851" t="s">
        <v>647</v>
      </c>
      <c r="B4307" s="851" t="s">
        <v>648</v>
      </c>
      <c r="C4307" s="1034" t="s">
        <v>9899</v>
      </c>
      <c r="E4307" s="851" t="s">
        <v>9977</v>
      </c>
      <c r="G4307" s="1034" t="s">
        <v>6697</v>
      </c>
      <c r="H4307" s="1034" t="s">
        <v>10445</v>
      </c>
      <c r="I4307" s="1034" t="s">
        <v>2867</v>
      </c>
      <c r="K4307" s="851" t="s">
        <v>264</v>
      </c>
      <c r="L4307" s="851" t="s">
        <v>646</v>
      </c>
      <c r="M4307" s="851" t="s">
        <v>10434</v>
      </c>
    </row>
    <row r="4308" spans="1:13" s="858" customFormat="1">
      <c r="A4308" s="851" t="s">
        <v>647</v>
      </c>
      <c r="B4308" s="851" t="s">
        <v>648</v>
      </c>
      <c r="C4308" s="1034" t="s">
        <v>9899</v>
      </c>
      <c r="E4308" s="851" t="s">
        <v>9978</v>
      </c>
      <c r="G4308" s="1034" t="s">
        <v>6697</v>
      </c>
      <c r="H4308" s="1034" t="s">
        <v>10445</v>
      </c>
      <c r="I4308" s="1034" t="s">
        <v>2867</v>
      </c>
      <c r="K4308" s="851" t="s">
        <v>264</v>
      </c>
      <c r="L4308" s="851" t="s">
        <v>646</v>
      </c>
      <c r="M4308" s="851" t="s">
        <v>10434</v>
      </c>
    </row>
    <row r="4309" spans="1:13" s="858" customFormat="1">
      <c r="A4309" s="851" t="s">
        <v>647</v>
      </c>
      <c r="B4309" s="851" t="s">
        <v>648</v>
      </c>
      <c r="C4309" s="1034" t="s">
        <v>9899</v>
      </c>
      <c r="E4309" s="851" t="s">
        <v>9979</v>
      </c>
      <c r="G4309" s="1034" t="s">
        <v>6697</v>
      </c>
      <c r="H4309" s="1034" t="s">
        <v>10445</v>
      </c>
      <c r="I4309" s="1034" t="s">
        <v>2867</v>
      </c>
      <c r="K4309" s="851" t="s">
        <v>264</v>
      </c>
      <c r="L4309" s="851" t="s">
        <v>646</v>
      </c>
      <c r="M4309" s="851" t="s">
        <v>10434</v>
      </c>
    </row>
    <row r="4310" spans="1:13" s="858" customFormat="1">
      <c r="A4310" s="851" t="s">
        <v>647</v>
      </c>
      <c r="B4310" s="851" t="s">
        <v>648</v>
      </c>
      <c r="C4310" s="1034" t="s">
        <v>9899</v>
      </c>
      <c r="E4310" s="851" t="s">
        <v>9980</v>
      </c>
      <c r="G4310" s="1034" t="s">
        <v>6697</v>
      </c>
      <c r="H4310" s="1034" t="s">
        <v>10445</v>
      </c>
      <c r="I4310" s="1034" t="s">
        <v>2867</v>
      </c>
      <c r="K4310" s="851" t="s">
        <v>264</v>
      </c>
      <c r="L4310" s="851" t="s">
        <v>646</v>
      </c>
      <c r="M4310" s="851" t="s">
        <v>10434</v>
      </c>
    </row>
    <row r="4311" spans="1:13" s="858" customFormat="1">
      <c r="A4311" s="851" t="s">
        <v>647</v>
      </c>
      <c r="B4311" s="851" t="s">
        <v>648</v>
      </c>
      <c r="C4311" s="1034" t="s">
        <v>9899</v>
      </c>
      <c r="E4311" s="851" t="s">
        <v>9981</v>
      </c>
      <c r="G4311" s="1034" t="s">
        <v>6697</v>
      </c>
      <c r="H4311" s="1034" t="s">
        <v>10445</v>
      </c>
      <c r="I4311" s="1034" t="s">
        <v>2867</v>
      </c>
      <c r="K4311" s="851" t="s">
        <v>264</v>
      </c>
      <c r="L4311" s="851" t="s">
        <v>646</v>
      </c>
      <c r="M4311" s="851" t="s">
        <v>10434</v>
      </c>
    </row>
    <row r="4312" spans="1:13" s="862" customFormat="1">
      <c r="A4312" s="1033" t="s">
        <v>637</v>
      </c>
      <c r="B4312" s="1033" t="s">
        <v>638</v>
      </c>
      <c r="C4312" s="860" t="s">
        <v>9896</v>
      </c>
      <c r="D4312" s="861"/>
      <c r="E4312" s="860" t="s">
        <v>9982</v>
      </c>
      <c r="F4312" s="860" t="s">
        <v>10447</v>
      </c>
      <c r="G4312" s="860" t="s">
        <v>6697</v>
      </c>
      <c r="H4312" s="860" t="s">
        <v>10446</v>
      </c>
      <c r="I4312" s="860" t="s">
        <v>682</v>
      </c>
      <c r="J4312" s="861"/>
      <c r="K4312" s="860" t="s">
        <v>264</v>
      </c>
      <c r="L4312" s="860" t="s">
        <v>646</v>
      </c>
      <c r="M4312" s="860" t="s">
        <v>10434</v>
      </c>
    </row>
    <row r="4313" spans="1:13" s="858" customFormat="1">
      <c r="A4313" s="851" t="s">
        <v>647</v>
      </c>
      <c r="B4313" s="851" t="s">
        <v>648</v>
      </c>
      <c r="C4313" s="1034" t="s">
        <v>9896</v>
      </c>
      <c r="E4313" s="851" t="s">
        <v>9983</v>
      </c>
      <c r="G4313" s="1034" t="s">
        <v>6697</v>
      </c>
      <c r="H4313" s="1034" t="s">
        <v>10446</v>
      </c>
      <c r="I4313" s="1034" t="s">
        <v>682</v>
      </c>
      <c r="K4313" s="851" t="s">
        <v>264</v>
      </c>
      <c r="L4313" s="851" t="s">
        <v>646</v>
      </c>
      <c r="M4313" s="851" t="s">
        <v>10434</v>
      </c>
    </row>
    <row r="4314" spans="1:13" s="858" customFormat="1">
      <c r="A4314" s="851" t="s">
        <v>647</v>
      </c>
      <c r="B4314" s="851" t="s">
        <v>648</v>
      </c>
      <c r="C4314" s="1034" t="s">
        <v>9896</v>
      </c>
      <c r="E4314" s="851" t="s">
        <v>9984</v>
      </c>
      <c r="G4314" s="1034" t="s">
        <v>6697</v>
      </c>
      <c r="H4314" s="1034" t="s">
        <v>10446</v>
      </c>
      <c r="I4314" s="1034" t="s">
        <v>682</v>
      </c>
      <c r="K4314" s="851" t="s">
        <v>264</v>
      </c>
      <c r="L4314" s="851" t="s">
        <v>646</v>
      </c>
      <c r="M4314" s="851" t="s">
        <v>10434</v>
      </c>
    </row>
    <row r="4315" spans="1:13" s="858" customFormat="1">
      <c r="A4315" s="851" t="s">
        <v>647</v>
      </c>
      <c r="B4315" s="851" t="s">
        <v>648</v>
      </c>
      <c r="C4315" s="1034" t="s">
        <v>9896</v>
      </c>
      <c r="E4315" s="851" t="s">
        <v>9985</v>
      </c>
      <c r="G4315" s="1034" t="s">
        <v>6697</v>
      </c>
      <c r="H4315" s="1034" t="s">
        <v>10446</v>
      </c>
      <c r="I4315" s="1034" t="s">
        <v>682</v>
      </c>
      <c r="K4315" s="851" t="s">
        <v>264</v>
      </c>
      <c r="L4315" s="851" t="s">
        <v>646</v>
      </c>
      <c r="M4315" s="851" t="s">
        <v>10434</v>
      </c>
    </row>
    <row r="4316" spans="1:13" s="858" customFormat="1">
      <c r="A4316" s="851" t="s">
        <v>647</v>
      </c>
      <c r="B4316" s="851" t="s">
        <v>648</v>
      </c>
      <c r="C4316" s="1034" t="s">
        <v>9896</v>
      </c>
      <c r="E4316" s="851" t="s">
        <v>9986</v>
      </c>
      <c r="G4316" s="1034" t="s">
        <v>6697</v>
      </c>
      <c r="H4316" s="1034" t="s">
        <v>10446</v>
      </c>
      <c r="I4316" s="1034" t="s">
        <v>682</v>
      </c>
      <c r="K4316" s="851" t="s">
        <v>264</v>
      </c>
      <c r="L4316" s="851" t="s">
        <v>646</v>
      </c>
      <c r="M4316" s="851" t="s">
        <v>10434</v>
      </c>
    </row>
    <row r="4317" spans="1:13" s="858" customFormat="1">
      <c r="A4317" s="851" t="s">
        <v>647</v>
      </c>
      <c r="B4317" s="851" t="s">
        <v>648</v>
      </c>
      <c r="C4317" s="1034" t="s">
        <v>9896</v>
      </c>
      <c r="E4317" s="851" t="s">
        <v>9987</v>
      </c>
      <c r="G4317" s="1034" t="s">
        <v>6697</v>
      </c>
      <c r="H4317" s="1034" t="s">
        <v>10446</v>
      </c>
      <c r="I4317" s="1034" t="s">
        <v>682</v>
      </c>
      <c r="K4317" s="851" t="s">
        <v>264</v>
      </c>
      <c r="L4317" s="851" t="s">
        <v>646</v>
      </c>
      <c r="M4317" s="851" t="s">
        <v>10434</v>
      </c>
    </row>
    <row r="4318" spans="1:13" s="858" customFormat="1">
      <c r="A4318" s="851" t="s">
        <v>647</v>
      </c>
      <c r="B4318" s="851" t="s">
        <v>648</v>
      </c>
      <c r="C4318" s="1034" t="s">
        <v>9896</v>
      </c>
      <c r="E4318" s="851" t="s">
        <v>9988</v>
      </c>
      <c r="G4318" s="1034" t="s">
        <v>6697</v>
      </c>
      <c r="H4318" s="1034" t="s">
        <v>10446</v>
      </c>
      <c r="I4318" s="1034" t="s">
        <v>682</v>
      </c>
      <c r="K4318" s="851" t="s">
        <v>264</v>
      </c>
      <c r="L4318" s="851" t="s">
        <v>646</v>
      </c>
      <c r="M4318" s="851" t="s">
        <v>10434</v>
      </c>
    </row>
    <row r="4319" spans="1:13" s="858" customFormat="1">
      <c r="A4319" s="851" t="s">
        <v>647</v>
      </c>
      <c r="B4319" s="851" t="s">
        <v>648</v>
      </c>
      <c r="C4319" s="1034" t="s">
        <v>9896</v>
      </c>
      <c r="E4319" s="851" t="s">
        <v>9989</v>
      </c>
      <c r="G4319" s="1034" t="s">
        <v>6697</v>
      </c>
      <c r="H4319" s="1034" t="s">
        <v>10446</v>
      </c>
      <c r="I4319" s="1034" t="s">
        <v>682</v>
      </c>
      <c r="K4319" s="851" t="s">
        <v>264</v>
      </c>
      <c r="L4319" s="851" t="s">
        <v>646</v>
      </c>
      <c r="M4319" s="851" t="s">
        <v>10434</v>
      </c>
    </row>
    <row r="4320" spans="1:13" s="858" customFormat="1">
      <c r="A4320" s="851" t="s">
        <v>647</v>
      </c>
      <c r="B4320" s="851" t="s">
        <v>648</v>
      </c>
      <c r="C4320" s="1034" t="s">
        <v>9896</v>
      </c>
      <c r="E4320" s="851" t="s">
        <v>9990</v>
      </c>
      <c r="G4320" s="1034" t="s">
        <v>6697</v>
      </c>
      <c r="H4320" s="1034" t="s">
        <v>10446</v>
      </c>
      <c r="I4320" s="1034" t="s">
        <v>682</v>
      </c>
      <c r="K4320" s="851" t="s">
        <v>264</v>
      </c>
      <c r="L4320" s="851" t="s">
        <v>646</v>
      </c>
      <c r="M4320" s="851" t="s">
        <v>10434</v>
      </c>
    </row>
    <row r="4321" spans="1:13" s="858" customFormat="1">
      <c r="A4321" s="851" t="s">
        <v>647</v>
      </c>
      <c r="B4321" s="851" t="s">
        <v>648</v>
      </c>
      <c r="C4321" s="1034" t="s">
        <v>9896</v>
      </c>
      <c r="E4321" s="851" t="s">
        <v>9991</v>
      </c>
      <c r="G4321" s="1034" t="s">
        <v>6697</v>
      </c>
      <c r="H4321" s="1034" t="s">
        <v>10446</v>
      </c>
      <c r="I4321" s="1034" t="s">
        <v>682</v>
      </c>
      <c r="K4321" s="851" t="s">
        <v>264</v>
      </c>
      <c r="L4321" s="851" t="s">
        <v>646</v>
      </c>
      <c r="M4321" s="851" t="s">
        <v>10434</v>
      </c>
    </row>
    <row r="4322" spans="1:13" s="858" customFormat="1">
      <c r="A4322" s="851" t="s">
        <v>647</v>
      </c>
      <c r="B4322" s="851" t="s">
        <v>648</v>
      </c>
      <c r="C4322" s="1034" t="s">
        <v>9896</v>
      </c>
      <c r="E4322" s="851" t="s">
        <v>9992</v>
      </c>
      <c r="G4322" s="1034" t="s">
        <v>6697</v>
      </c>
      <c r="H4322" s="1034" t="s">
        <v>10446</v>
      </c>
      <c r="I4322" s="1034" t="s">
        <v>682</v>
      </c>
      <c r="K4322" s="851" t="s">
        <v>264</v>
      </c>
      <c r="L4322" s="851" t="s">
        <v>646</v>
      </c>
      <c r="M4322" s="851" t="s">
        <v>10434</v>
      </c>
    </row>
    <row r="4323" spans="1:13" s="858" customFormat="1">
      <c r="A4323" s="851" t="s">
        <v>647</v>
      </c>
      <c r="B4323" s="851" t="s">
        <v>648</v>
      </c>
      <c r="C4323" s="1034" t="s">
        <v>9896</v>
      </c>
      <c r="E4323" s="851" t="s">
        <v>9993</v>
      </c>
      <c r="G4323" s="1034" t="s">
        <v>6697</v>
      </c>
      <c r="H4323" s="1034" t="s">
        <v>10446</v>
      </c>
      <c r="I4323" s="1034" t="s">
        <v>682</v>
      </c>
      <c r="K4323" s="851" t="s">
        <v>264</v>
      </c>
      <c r="L4323" s="851" t="s">
        <v>646</v>
      </c>
      <c r="M4323" s="851" t="s">
        <v>10434</v>
      </c>
    </row>
    <row r="4324" spans="1:13" s="858" customFormat="1">
      <c r="A4324" s="851" t="s">
        <v>647</v>
      </c>
      <c r="B4324" s="851" t="s">
        <v>648</v>
      </c>
      <c r="C4324" s="1034" t="s">
        <v>9896</v>
      </c>
      <c r="E4324" s="851" t="s">
        <v>9994</v>
      </c>
      <c r="G4324" s="1034" t="s">
        <v>6697</v>
      </c>
      <c r="H4324" s="1034" t="s">
        <v>10446</v>
      </c>
      <c r="I4324" s="1034" t="s">
        <v>682</v>
      </c>
      <c r="K4324" s="851" t="s">
        <v>264</v>
      </c>
      <c r="L4324" s="851" t="s">
        <v>646</v>
      </c>
      <c r="M4324" s="851" t="s">
        <v>10434</v>
      </c>
    </row>
    <row r="4325" spans="1:13" s="859" customFormat="1">
      <c r="A4325" s="721" t="s">
        <v>637</v>
      </c>
      <c r="B4325" s="721" t="s">
        <v>638</v>
      </c>
      <c r="C4325" s="712" t="s">
        <v>9470</v>
      </c>
      <c r="E4325" s="721" t="s">
        <v>9471</v>
      </c>
      <c r="F4325" s="859" t="s">
        <v>9470</v>
      </c>
      <c r="G4325" s="712" t="s">
        <v>6697</v>
      </c>
      <c r="H4325" s="859" t="s">
        <v>9472</v>
      </c>
      <c r="I4325" s="859" t="s">
        <v>9473</v>
      </c>
      <c r="K4325" s="721" t="s">
        <v>264</v>
      </c>
      <c r="M4325" s="852" t="str">
        <f t="shared" si="67"/>
        <v/>
      </c>
    </row>
    <row r="4326" spans="1:13">
      <c r="A4326" s="465" t="s">
        <v>647</v>
      </c>
      <c r="B4326" s="465" t="s">
        <v>648</v>
      </c>
      <c r="C4326" s="1023" t="s">
        <v>9470</v>
      </c>
      <c r="E4326" s="465" t="s">
        <v>9475</v>
      </c>
      <c r="G4326" s="1023" t="s">
        <v>6697</v>
      </c>
      <c r="H4326" s="272" t="s">
        <v>9472</v>
      </c>
      <c r="K4326" s="465" t="s">
        <v>264</v>
      </c>
      <c r="M4326" s="852" t="str">
        <f t="shared" si="67"/>
        <v/>
      </c>
    </row>
    <row r="4327" spans="1:13">
      <c r="A4327" s="465" t="s">
        <v>647</v>
      </c>
      <c r="B4327" s="465" t="s">
        <v>648</v>
      </c>
      <c r="C4327" s="1023" t="s">
        <v>9470</v>
      </c>
      <c r="E4327" s="465" t="s">
        <v>9476</v>
      </c>
      <c r="G4327" s="1023" t="s">
        <v>6697</v>
      </c>
      <c r="H4327" s="272" t="s">
        <v>9472</v>
      </c>
      <c r="K4327" s="465" t="s">
        <v>264</v>
      </c>
      <c r="M4327" s="852" t="str">
        <f t="shared" si="67"/>
        <v/>
      </c>
    </row>
    <row r="4328" spans="1:13">
      <c r="A4328" s="465" t="s">
        <v>647</v>
      </c>
      <c r="B4328" s="465" t="s">
        <v>648</v>
      </c>
      <c r="C4328" s="1023" t="s">
        <v>9470</v>
      </c>
      <c r="E4328" s="465" t="s">
        <v>9477</v>
      </c>
      <c r="G4328" s="1023" t="s">
        <v>6697</v>
      </c>
      <c r="H4328" s="272" t="s">
        <v>9472</v>
      </c>
      <c r="K4328" s="465" t="s">
        <v>264</v>
      </c>
      <c r="M4328" s="852" t="str">
        <f t="shared" si="67"/>
        <v/>
      </c>
    </row>
    <row r="4329" spans="1:13">
      <c r="A4329" s="465" t="s">
        <v>647</v>
      </c>
      <c r="B4329" s="465" t="s">
        <v>648</v>
      </c>
      <c r="C4329" s="1023" t="s">
        <v>9470</v>
      </c>
      <c r="E4329" s="465" t="s">
        <v>9478</v>
      </c>
      <c r="G4329" s="1023" t="s">
        <v>6697</v>
      </c>
      <c r="H4329" s="272" t="s">
        <v>9472</v>
      </c>
      <c r="K4329" s="465" t="s">
        <v>264</v>
      </c>
      <c r="M4329" s="852" t="str">
        <f t="shared" si="67"/>
        <v/>
      </c>
    </row>
    <row r="4330" spans="1:13">
      <c r="A4330" s="465" t="s">
        <v>647</v>
      </c>
      <c r="B4330" s="465" t="s">
        <v>648</v>
      </c>
      <c r="C4330" s="1023" t="s">
        <v>9470</v>
      </c>
      <c r="E4330" s="465" t="s">
        <v>9479</v>
      </c>
      <c r="G4330" s="1023" t="s">
        <v>6697</v>
      </c>
      <c r="H4330" s="272" t="s">
        <v>9472</v>
      </c>
      <c r="K4330" s="465" t="s">
        <v>264</v>
      </c>
      <c r="M4330" s="852" t="str">
        <f t="shared" si="67"/>
        <v/>
      </c>
    </row>
    <row r="4331" spans="1:13">
      <c r="A4331" s="465" t="s">
        <v>647</v>
      </c>
      <c r="B4331" s="465" t="s">
        <v>648</v>
      </c>
      <c r="C4331" s="1023" t="s">
        <v>9470</v>
      </c>
      <c r="E4331" s="465" t="s">
        <v>9480</v>
      </c>
      <c r="G4331" s="1023" t="s">
        <v>6697</v>
      </c>
      <c r="H4331" s="272" t="s">
        <v>9472</v>
      </c>
      <c r="K4331" s="465" t="s">
        <v>264</v>
      </c>
      <c r="M4331" s="852" t="str">
        <f t="shared" si="67"/>
        <v/>
      </c>
    </row>
    <row r="4332" spans="1:13">
      <c r="A4332" s="465" t="s">
        <v>647</v>
      </c>
      <c r="B4332" s="465" t="s">
        <v>648</v>
      </c>
      <c r="C4332" s="1023" t="s">
        <v>9470</v>
      </c>
      <c r="E4332" s="465" t="s">
        <v>9481</v>
      </c>
      <c r="G4332" s="1023" t="s">
        <v>6697</v>
      </c>
      <c r="H4332" s="272" t="s">
        <v>9472</v>
      </c>
      <c r="K4332" s="465" t="s">
        <v>264</v>
      </c>
      <c r="M4332" s="852" t="str">
        <f t="shared" si="67"/>
        <v/>
      </c>
    </row>
    <row r="4333" spans="1:13">
      <c r="A4333" s="465" t="s">
        <v>647</v>
      </c>
      <c r="B4333" s="465" t="s">
        <v>648</v>
      </c>
      <c r="C4333" s="1023" t="s">
        <v>9470</v>
      </c>
      <c r="E4333" s="465" t="s">
        <v>9482</v>
      </c>
      <c r="G4333" s="1023" t="s">
        <v>6697</v>
      </c>
      <c r="H4333" s="272" t="s">
        <v>9472</v>
      </c>
      <c r="K4333" s="465" t="s">
        <v>264</v>
      </c>
      <c r="M4333" s="852" t="str">
        <f t="shared" si="67"/>
        <v/>
      </c>
    </row>
    <row r="4334" spans="1:13">
      <c r="A4334" s="465" t="s">
        <v>647</v>
      </c>
      <c r="B4334" s="465" t="s">
        <v>648</v>
      </c>
      <c r="C4334" s="1023" t="s">
        <v>9470</v>
      </c>
      <c r="E4334" s="465" t="s">
        <v>9483</v>
      </c>
      <c r="G4334" s="1023" t="s">
        <v>6697</v>
      </c>
      <c r="H4334" s="272" t="s">
        <v>9472</v>
      </c>
      <c r="K4334" s="465" t="s">
        <v>264</v>
      </c>
      <c r="M4334" s="852" t="str">
        <f t="shared" ref="M4334:M4337" si="68">IF(RIGHT(TEXT(E4334,""),4)="ACT1","Remove","")</f>
        <v/>
      </c>
    </row>
    <row r="4335" spans="1:13">
      <c r="A4335" s="465" t="s">
        <v>647</v>
      </c>
      <c r="B4335" s="465" t="s">
        <v>648</v>
      </c>
      <c r="C4335" s="1023" t="s">
        <v>9470</v>
      </c>
      <c r="E4335" s="465" t="s">
        <v>9484</v>
      </c>
      <c r="G4335" s="1023" t="s">
        <v>6697</v>
      </c>
      <c r="H4335" s="272" t="s">
        <v>9472</v>
      </c>
      <c r="K4335" s="465" t="s">
        <v>264</v>
      </c>
      <c r="M4335" s="852" t="str">
        <f t="shared" si="68"/>
        <v/>
      </c>
    </row>
    <row r="4336" spans="1:13">
      <c r="A4336" s="465" t="s">
        <v>647</v>
      </c>
      <c r="B4336" s="465" t="s">
        <v>648</v>
      </c>
      <c r="C4336" s="1023" t="s">
        <v>9470</v>
      </c>
      <c r="E4336" s="465" t="s">
        <v>9485</v>
      </c>
      <c r="G4336" s="1023" t="s">
        <v>6697</v>
      </c>
      <c r="H4336" s="272" t="s">
        <v>9472</v>
      </c>
      <c r="K4336" s="465" t="s">
        <v>264</v>
      </c>
      <c r="M4336" s="853" t="str">
        <f t="shared" si="68"/>
        <v/>
      </c>
    </row>
    <row r="4337" spans="1:13">
      <c r="A4337" s="465" t="s">
        <v>647</v>
      </c>
      <c r="B4337" s="465" t="s">
        <v>648</v>
      </c>
      <c r="C4337" s="1023" t="s">
        <v>9470</v>
      </c>
      <c r="E4337" s="465" t="s">
        <v>9486</v>
      </c>
      <c r="G4337" s="1023" t="s">
        <v>6697</v>
      </c>
      <c r="H4337" s="272" t="s">
        <v>9472</v>
      </c>
      <c r="K4337" s="465" t="s">
        <v>264</v>
      </c>
      <c r="M4337" s="852" t="str">
        <f t="shared" si="68"/>
        <v/>
      </c>
    </row>
    <row r="4338" spans="1:13">
      <c r="B4338" s="465"/>
      <c r="C4338" s="465"/>
      <c r="D4338" s="465"/>
      <c r="E4338" s="465"/>
      <c r="F4338" s="465"/>
      <c r="G4338" s="465"/>
      <c r="H4338" s="465"/>
      <c r="I4338" s="465"/>
      <c r="J4338" s="465"/>
      <c r="K4338" s="465"/>
      <c r="L4338" s="465"/>
    </row>
    <row r="4339" spans="1:13">
      <c r="B4339" s="465"/>
      <c r="C4339" s="465"/>
      <c r="D4339" s="465"/>
      <c r="E4339" s="465"/>
      <c r="F4339" s="465"/>
      <c r="G4339" s="465"/>
      <c r="H4339" s="465"/>
      <c r="I4339" s="465"/>
      <c r="J4339" s="465"/>
      <c r="K4339" s="465"/>
      <c r="L4339" s="465"/>
    </row>
    <row r="4340" spans="1:13">
      <c r="B4340" s="465"/>
      <c r="C4340" s="465"/>
      <c r="D4340" s="465"/>
      <c r="E4340" s="465"/>
      <c r="F4340" s="465"/>
      <c r="G4340" s="465"/>
      <c r="H4340" s="465"/>
      <c r="I4340" s="465"/>
      <c r="J4340" s="465"/>
      <c r="K4340" s="465"/>
      <c r="L4340" s="465"/>
    </row>
    <row r="4341" spans="1:13">
      <c r="B4341" s="465"/>
      <c r="C4341" s="465"/>
      <c r="D4341" s="465"/>
      <c r="E4341" s="465"/>
      <c r="F4341" s="465"/>
      <c r="G4341" s="465"/>
      <c r="H4341" s="465"/>
      <c r="I4341" s="465"/>
      <c r="J4341" s="465"/>
      <c r="K4341" s="465"/>
      <c r="L4341" s="465"/>
    </row>
    <row r="4342" spans="1:13">
      <c r="B4342" s="465"/>
      <c r="C4342" s="465"/>
      <c r="D4342" s="465"/>
      <c r="E4342" s="465"/>
      <c r="F4342" s="465"/>
      <c r="G4342" s="465"/>
      <c r="H4342" s="465"/>
      <c r="I4342" s="465"/>
      <c r="J4342" s="465"/>
      <c r="K4342" s="465"/>
      <c r="L4342" s="465"/>
    </row>
    <row r="4343" spans="1:13">
      <c r="B4343" s="465"/>
      <c r="C4343" s="465"/>
      <c r="D4343" s="465"/>
      <c r="E4343" s="465"/>
      <c r="F4343" s="465"/>
      <c r="G4343" s="465"/>
      <c r="H4343" s="465"/>
      <c r="I4343" s="465"/>
      <c r="J4343" s="465"/>
      <c r="K4343" s="465"/>
      <c r="L4343" s="465"/>
    </row>
    <row r="4344" spans="1:13">
      <c r="B4344" s="465"/>
      <c r="C4344" s="465"/>
      <c r="D4344" s="465"/>
      <c r="E4344" s="465"/>
      <c r="F4344" s="465"/>
      <c r="G4344" s="465"/>
      <c r="H4344" s="465"/>
      <c r="I4344" s="465"/>
      <c r="J4344" s="465"/>
      <c r="K4344" s="465"/>
      <c r="L4344" s="465"/>
    </row>
    <row r="4345" spans="1:13">
      <c r="B4345" s="465"/>
      <c r="C4345" s="465"/>
      <c r="D4345" s="465"/>
      <c r="E4345" s="465"/>
      <c r="F4345" s="465"/>
      <c r="G4345" s="465"/>
      <c r="H4345" s="465"/>
      <c r="I4345" s="465"/>
      <c r="J4345" s="465"/>
      <c r="K4345" s="465"/>
      <c r="L4345" s="465"/>
    </row>
    <row r="4346" spans="1:13">
      <c r="B4346" s="465"/>
      <c r="C4346" s="465"/>
      <c r="D4346" s="465"/>
      <c r="E4346" s="465"/>
      <c r="F4346" s="465"/>
      <c r="G4346" s="465"/>
      <c r="H4346" s="465"/>
      <c r="I4346" s="465"/>
      <c r="J4346" s="465"/>
      <c r="K4346" s="465"/>
      <c r="L4346" s="465"/>
    </row>
    <row r="4347" spans="1:13">
      <c r="B4347" s="465"/>
      <c r="C4347" s="465"/>
      <c r="D4347" s="465"/>
      <c r="E4347" s="465"/>
      <c r="F4347" s="465"/>
      <c r="G4347" s="465"/>
      <c r="H4347" s="465"/>
      <c r="I4347" s="465"/>
      <c r="J4347" s="465"/>
      <c r="K4347" s="465"/>
      <c r="L4347" s="465"/>
    </row>
    <row r="4348" spans="1:13">
      <c r="B4348" s="465"/>
      <c r="C4348" s="465"/>
      <c r="D4348" s="465"/>
      <c r="E4348" s="465"/>
      <c r="F4348" s="465"/>
      <c r="G4348" s="465"/>
      <c r="H4348" s="465"/>
      <c r="I4348" s="465"/>
      <c r="J4348" s="465"/>
      <c r="K4348" s="465"/>
      <c r="L4348" s="465"/>
    </row>
    <row r="4349" spans="1:13">
      <c r="B4349" s="465"/>
      <c r="C4349" s="465"/>
      <c r="D4349" s="465"/>
      <c r="E4349" s="465"/>
      <c r="F4349" s="465"/>
      <c r="G4349" s="465"/>
      <c r="H4349" s="465"/>
      <c r="I4349" s="465"/>
      <c r="J4349" s="465"/>
      <c r="K4349" s="465"/>
      <c r="L4349" s="465"/>
    </row>
    <row r="4350" spans="1:13">
      <c r="B4350" s="465"/>
      <c r="C4350" s="465"/>
      <c r="D4350" s="465"/>
      <c r="E4350" s="465"/>
      <c r="F4350" s="465"/>
      <c r="G4350" s="465"/>
      <c r="H4350" s="465"/>
      <c r="I4350" s="465"/>
      <c r="J4350" s="465"/>
      <c r="K4350" s="465"/>
      <c r="L4350" s="465"/>
    </row>
    <row r="4351" spans="1:13">
      <c r="B4351" s="465"/>
      <c r="C4351" s="465"/>
      <c r="D4351" s="465"/>
      <c r="E4351" s="465"/>
      <c r="F4351" s="465"/>
      <c r="G4351" s="465"/>
      <c r="H4351" s="465"/>
      <c r="I4351" s="465"/>
      <c r="J4351" s="465"/>
      <c r="K4351" s="465"/>
      <c r="L4351" s="465"/>
    </row>
    <row r="4352" spans="1:13">
      <c r="B4352" s="465"/>
      <c r="C4352" s="465"/>
      <c r="D4352" s="465"/>
      <c r="E4352" s="465"/>
      <c r="F4352" s="465"/>
      <c r="G4352" s="465"/>
      <c r="H4352" s="465"/>
      <c r="I4352" s="465"/>
      <c r="J4352" s="465"/>
      <c r="K4352" s="465"/>
      <c r="L4352" s="465"/>
    </row>
    <row r="4353" spans="2:12">
      <c r="B4353" s="465"/>
      <c r="C4353" s="465"/>
      <c r="D4353" s="465"/>
      <c r="E4353" s="465"/>
      <c r="F4353" s="465"/>
      <c r="G4353" s="465"/>
      <c r="H4353" s="465"/>
      <c r="I4353" s="465"/>
      <c r="J4353" s="465"/>
      <c r="K4353" s="465"/>
      <c r="L4353" s="465"/>
    </row>
    <row r="4354" spans="2:12">
      <c r="B4354" s="465"/>
      <c r="C4354" s="465"/>
      <c r="D4354" s="465"/>
      <c r="E4354" s="465"/>
      <c r="F4354" s="465"/>
      <c r="G4354" s="465"/>
      <c r="H4354" s="465"/>
      <c r="I4354" s="465"/>
      <c r="J4354" s="465"/>
      <c r="K4354" s="465"/>
      <c r="L4354" s="465"/>
    </row>
    <row r="4355" spans="2:12">
      <c r="B4355" s="465"/>
      <c r="C4355" s="465"/>
      <c r="D4355" s="465"/>
      <c r="E4355" s="465"/>
      <c r="F4355" s="465"/>
      <c r="G4355" s="465"/>
      <c r="H4355" s="465"/>
      <c r="I4355" s="465"/>
      <c r="J4355" s="465"/>
      <c r="K4355" s="465"/>
      <c r="L4355" s="465"/>
    </row>
    <row r="4356" spans="2:12">
      <c r="B4356" s="465"/>
      <c r="C4356" s="465"/>
      <c r="D4356" s="465"/>
      <c r="E4356" s="465"/>
      <c r="F4356" s="465"/>
      <c r="G4356" s="465"/>
      <c r="H4356" s="465"/>
      <c r="I4356" s="465"/>
      <c r="J4356" s="465"/>
      <c r="K4356" s="465"/>
      <c r="L4356" s="465"/>
    </row>
    <row r="4357" spans="2:12">
      <c r="B4357" s="465"/>
      <c r="C4357" s="465"/>
      <c r="D4357" s="465"/>
      <c r="E4357" s="465"/>
      <c r="F4357" s="465"/>
      <c r="G4357" s="465"/>
      <c r="H4357" s="465"/>
      <c r="I4357" s="465"/>
      <c r="J4357" s="465"/>
      <c r="K4357" s="465"/>
      <c r="L4357" s="465"/>
    </row>
    <row r="4358" spans="2:12">
      <c r="B4358" s="465"/>
      <c r="C4358" s="465"/>
      <c r="D4358" s="465"/>
      <c r="E4358" s="465"/>
      <c r="F4358" s="465"/>
      <c r="G4358" s="465"/>
      <c r="H4358" s="465"/>
      <c r="I4358" s="465"/>
      <c r="J4358" s="465"/>
      <c r="K4358" s="465"/>
      <c r="L4358" s="465"/>
    </row>
    <row r="4359" spans="2:12">
      <c r="B4359" s="465"/>
      <c r="C4359" s="465"/>
      <c r="D4359" s="465"/>
      <c r="E4359" s="465"/>
      <c r="F4359" s="465"/>
      <c r="G4359" s="465"/>
      <c r="H4359" s="465"/>
      <c r="I4359" s="465"/>
      <c r="J4359" s="465"/>
      <c r="K4359" s="465"/>
      <c r="L4359" s="465"/>
    </row>
    <row r="4360" spans="2:12">
      <c r="B4360" s="465"/>
      <c r="C4360" s="465"/>
      <c r="D4360" s="465"/>
      <c r="E4360" s="465"/>
      <c r="F4360" s="465"/>
      <c r="G4360" s="465"/>
      <c r="H4360" s="465"/>
      <c r="I4360" s="465"/>
      <c r="J4360" s="465"/>
      <c r="K4360" s="465"/>
      <c r="L4360" s="465"/>
    </row>
    <row r="4361" spans="2:12">
      <c r="B4361" s="465"/>
      <c r="C4361" s="465"/>
      <c r="D4361" s="465"/>
      <c r="E4361" s="465"/>
      <c r="F4361" s="465"/>
      <c r="G4361" s="465"/>
      <c r="H4361" s="465"/>
      <c r="I4361" s="465"/>
      <c r="J4361" s="465"/>
      <c r="K4361" s="465"/>
      <c r="L4361" s="465"/>
    </row>
    <row r="4362" spans="2:12">
      <c r="B4362" s="465"/>
      <c r="C4362" s="465"/>
      <c r="D4362" s="465"/>
      <c r="E4362" s="465"/>
      <c r="F4362" s="465"/>
      <c r="G4362" s="465"/>
      <c r="H4362" s="465"/>
      <c r="I4362" s="465"/>
      <c r="J4362" s="465"/>
      <c r="K4362" s="465"/>
      <c r="L4362" s="465"/>
    </row>
    <row r="4363" spans="2:12">
      <c r="B4363" s="465"/>
      <c r="C4363" s="465"/>
      <c r="D4363" s="465"/>
      <c r="E4363" s="465"/>
      <c r="F4363" s="465"/>
      <c r="G4363" s="465"/>
      <c r="H4363" s="465"/>
      <c r="I4363" s="465"/>
      <c r="J4363" s="465"/>
      <c r="K4363" s="465"/>
      <c r="L4363" s="465"/>
    </row>
    <row r="4364" spans="2:12">
      <c r="B4364" s="465"/>
      <c r="C4364" s="465"/>
      <c r="D4364" s="465"/>
      <c r="E4364" s="465"/>
      <c r="F4364" s="465"/>
      <c r="G4364" s="465"/>
      <c r="H4364" s="465"/>
      <c r="I4364" s="465"/>
      <c r="J4364" s="465"/>
      <c r="K4364" s="465"/>
      <c r="L4364" s="465"/>
    </row>
    <row r="4365" spans="2:12">
      <c r="B4365" s="465"/>
      <c r="C4365" s="465"/>
      <c r="D4365" s="465"/>
      <c r="E4365" s="465"/>
      <c r="F4365" s="465"/>
      <c r="G4365" s="465"/>
      <c r="H4365" s="465"/>
      <c r="I4365" s="465"/>
      <c r="J4365" s="465"/>
      <c r="K4365" s="465"/>
      <c r="L4365" s="465"/>
    </row>
    <row r="4366" spans="2:12">
      <c r="B4366" s="465"/>
      <c r="C4366" s="465"/>
      <c r="D4366" s="465"/>
      <c r="E4366" s="465"/>
      <c r="F4366" s="465"/>
      <c r="G4366" s="465"/>
      <c r="H4366" s="465"/>
      <c r="I4366" s="465"/>
      <c r="J4366" s="465"/>
      <c r="K4366" s="465"/>
      <c r="L4366" s="465"/>
    </row>
    <row r="4367" spans="2:12">
      <c r="B4367" s="465"/>
      <c r="C4367" s="465"/>
      <c r="D4367" s="465"/>
      <c r="E4367" s="465"/>
      <c r="F4367" s="465"/>
      <c r="G4367" s="465"/>
      <c r="H4367" s="465"/>
      <c r="I4367" s="465"/>
      <c r="J4367" s="465"/>
      <c r="K4367" s="465"/>
      <c r="L4367" s="465"/>
    </row>
    <row r="4368" spans="2:12">
      <c r="B4368" s="465"/>
      <c r="C4368" s="465"/>
      <c r="D4368" s="465"/>
      <c r="E4368" s="465"/>
      <c r="F4368" s="465"/>
      <c r="G4368" s="465"/>
      <c r="H4368" s="465"/>
      <c r="I4368" s="465"/>
      <c r="J4368" s="465"/>
      <c r="K4368" s="465"/>
      <c r="L4368" s="465"/>
    </row>
    <row r="4369" spans="2:12">
      <c r="B4369" s="465"/>
      <c r="C4369" s="465"/>
      <c r="D4369" s="465"/>
      <c r="E4369" s="465"/>
      <c r="F4369" s="465"/>
      <c r="G4369" s="465"/>
      <c r="H4369" s="465"/>
      <c r="I4369" s="465"/>
      <c r="J4369" s="465"/>
      <c r="K4369" s="465"/>
      <c r="L4369" s="465"/>
    </row>
    <row r="4370" spans="2:12">
      <c r="B4370" s="465"/>
      <c r="C4370" s="465"/>
      <c r="D4370" s="465"/>
      <c r="E4370" s="465"/>
      <c r="F4370" s="465"/>
      <c r="G4370" s="465"/>
      <c r="H4370" s="465"/>
      <c r="I4370" s="465"/>
      <c r="J4370" s="465"/>
      <c r="K4370" s="465"/>
      <c r="L4370" s="465"/>
    </row>
    <row r="4371" spans="2:12">
      <c r="B4371" s="465"/>
      <c r="C4371" s="465"/>
      <c r="D4371" s="465"/>
      <c r="E4371" s="465"/>
      <c r="F4371" s="465"/>
      <c r="G4371" s="465"/>
      <c r="H4371" s="465"/>
      <c r="I4371" s="465"/>
      <c r="J4371" s="465"/>
      <c r="K4371" s="465"/>
      <c r="L4371" s="465"/>
    </row>
    <row r="4372" spans="2:12">
      <c r="B4372" s="465"/>
      <c r="C4372" s="465"/>
      <c r="D4372" s="465"/>
      <c r="E4372" s="465"/>
      <c r="F4372" s="465"/>
      <c r="G4372" s="465"/>
      <c r="H4372" s="465"/>
      <c r="I4372" s="465"/>
      <c r="J4372" s="465"/>
      <c r="K4372" s="465"/>
      <c r="L4372" s="465"/>
    </row>
    <row r="4373" spans="2:12">
      <c r="B4373" s="465"/>
      <c r="C4373" s="465"/>
      <c r="D4373" s="465"/>
      <c r="E4373" s="465"/>
      <c r="F4373" s="465"/>
      <c r="G4373" s="465"/>
      <c r="H4373" s="465"/>
      <c r="I4373" s="465"/>
      <c r="J4373" s="465"/>
      <c r="K4373" s="465"/>
      <c r="L4373" s="465"/>
    </row>
    <row r="4374" spans="2:12">
      <c r="B4374" s="465"/>
      <c r="C4374" s="465"/>
      <c r="D4374" s="465"/>
      <c r="E4374" s="465"/>
      <c r="F4374" s="465"/>
      <c r="G4374" s="465"/>
      <c r="H4374" s="465"/>
      <c r="I4374" s="465"/>
      <c r="J4374" s="465"/>
      <c r="K4374" s="465"/>
      <c r="L4374" s="465"/>
    </row>
    <row r="4375" spans="2:12">
      <c r="B4375" s="465"/>
      <c r="C4375" s="465"/>
      <c r="D4375" s="465"/>
      <c r="E4375" s="465"/>
      <c r="F4375" s="465"/>
      <c r="G4375" s="465"/>
      <c r="H4375" s="465"/>
      <c r="I4375" s="465"/>
      <c r="J4375" s="465"/>
      <c r="K4375" s="465"/>
      <c r="L4375" s="465"/>
    </row>
    <row r="4376" spans="2:12">
      <c r="B4376" s="465"/>
      <c r="C4376" s="465"/>
      <c r="D4376" s="465"/>
      <c r="E4376" s="465"/>
      <c r="F4376" s="465"/>
      <c r="G4376" s="465"/>
      <c r="H4376" s="465"/>
      <c r="I4376" s="465"/>
      <c r="J4376" s="465"/>
      <c r="K4376" s="465"/>
      <c r="L4376" s="465"/>
    </row>
    <row r="4377" spans="2:12">
      <c r="B4377" s="465"/>
      <c r="C4377" s="465"/>
      <c r="D4377" s="465"/>
      <c r="E4377" s="465"/>
      <c r="F4377" s="465"/>
      <c r="G4377" s="465"/>
      <c r="H4377" s="465"/>
      <c r="I4377" s="465"/>
      <c r="J4377" s="465"/>
      <c r="K4377" s="465"/>
      <c r="L4377" s="465"/>
    </row>
    <row r="4378" spans="2:12">
      <c r="B4378" s="465"/>
      <c r="C4378" s="465"/>
      <c r="D4378" s="465"/>
      <c r="E4378" s="465"/>
      <c r="F4378" s="465"/>
      <c r="G4378" s="465"/>
      <c r="H4378" s="465"/>
      <c r="I4378" s="465"/>
      <c r="J4378" s="465"/>
      <c r="K4378" s="465"/>
      <c r="L4378" s="465"/>
    </row>
    <row r="4379" spans="2:12">
      <c r="B4379" s="465"/>
      <c r="C4379" s="465"/>
      <c r="D4379" s="465"/>
      <c r="E4379" s="465"/>
      <c r="F4379" s="465"/>
      <c r="G4379" s="465"/>
      <c r="H4379" s="465"/>
      <c r="I4379" s="465"/>
      <c r="J4379" s="465"/>
      <c r="K4379" s="465"/>
      <c r="L4379" s="465"/>
    </row>
    <row r="4380" spans="2:12">
      <c r="B4380" s="465"/>
      <c r="C4380" s="465"/>
      <c r="D4380" s="465"/>
      <c r="E4380" s="465"/>
      <c r="F4380" s="465"/>
      <c r="G4380" s="465"/>
      <c r="H4380" s="465"/>
      <c r="I4380" s="465"/>
      <c r="J4380" s="465"/>
      <c r="K4380" s="465"/>
      <c r="L4380" s="465"/>
    </row>
    <row r="4381" spans="2:12">
      <c r="B4381" s="465"/>
      <c r="C4381" s="465"/>
      <c r="D4381" s="465"/>
      <c r="E4381" s="465"/>
      <c r="F4381" s="465"/>
      <c r="G4381" s="465"/>
      <c r="H4381" s="465"/>
      <c r="I4381" s="465"/>
      <c r="J4381" s="465"/>
      <c r="K4381" s="465"/>
      <c r="L4381" s="465"/>
    </row>
    <row r="4382" spans="2:12">
      <c r="B4382" s="465"/>
      <c r="C4382" s="465"/>
      <c r="D4382" s="465"/>
      <c r="E4382" s="465"/>
      <c r="F4382" s="465"/>
      <c r="G4382" s="465"/>
      <c r="H4382" s="465"/>
      <c r="I4382" s="465"/>
      <c r="J4382" s="465"/>
      <c r="K4382" s="465"/>
      <c r="L4382" s="465"/>
    </row>
    <row r="4383" spans="2:12">
      <c r="B4383" s="465"/>
      <c r="C4383" s="465"/>
      <c r="D4383" s="465"/>
      <c r="E4383" s="465"/>
      <c r="F4383" s="465"/>
      <c r="G4383" s="465"/>
      <c r="H4383" s="465"/>
      <c r="I4383" s="465"/>
      <c r="J4383" s="465"/>
      <c r="K4383" s="465"/>
      <c r="L4383" s="465"/>
    </row>
    <row r="4384" spans="2:12">
      <c r="B4384" s="465"/>
      <c r="C4384" s="465"/>
      <c r="D4384" s="465"/>
      <c r="E4384" s="465"/>
      <c r="F4384" s="465"/>
      <c r="G4384" s="465"/>
      <c r="H4384" s="465"/>
      <c r="I4384" s="465"/>
      <c r="J4384" s="465"/>
      <c r="K4384" s="465"/>
      <c r="L4384" s="465"/>
    </row>
    <row r="4385" spans="2:12">
      <c r="B4385" s="465"/>
      <c r="C4385" s="465"/>
      <c r="D4385" s="465"/>
      <c r="E4385" s="465"/>
      <c r="F4385" s="465"/>
      <c r="G4385" s="465"/>
      <c r="H4385" s="465"/>
      <c r="I4385" s="465"/>
      <c r="J4385" s="465"/>
      <c r="K4385" s="465"/>
      <c r="L4385" s="465"/>
    </row>
    <row r="4386" spans="2:12">
      <c r="B4386" s="465"/>
      <c r="C4386" s="465"/>
      <c r="D4386" s="465"/>
      <c r="E4386" s="465"/>
      <c r="F4386" s="465"/>
      <c r="G4386" s="465"/>
      <c r="H4386" s="465"/>
      <c r="I4386" s="465"/>
      <c r="J4386" s="465"/>
      <c r="K4386" s="465"/>
      <c r="L4386" s="465"/>
    </row>
    <row r="4387" spans="2:12">
      <c r="B4387" s="465"/>
      <c r="C4387" s="465"/>
      <c r="D4387" s="465"/>
      <c r="E4387" s="465"/>
      <c r="F4387" s="465"/>
      <c r="G4387" s="465"/>
      <c r="H4387" s="465"/>
      <c r="I4387" s="465"/>
      <c r="J4387" s="465"/>
      <c r="K4387" s="465"/>
      <c r="L4387" s="465"/>
    </row>
    <row r="4388" spans="2:12">
      <c r="B4388" s="465"/>
      <c r="C4388" s="465"/>
      <c r="D4388" s="465"/>
      <c r="E4388" s="465"/>
      <c r="F4388" s="465"/>
      <c r="G4388" s="465"/>
      <c r="H4388" s="465"/>
      <c r="I4388" s="465"/>
      <c r="J4388" s="465"/>
      <c r="K4388" s="465"/>
      <c r="L4388" s="465"/>
    </row>
    <row r="4389" spans="2:12">
      <c r="B4389" s="465"/>
      <c r="C4389" s="465"/>
      <c r="D4389" s="465"/>
      <c r="E4389" s="465"/>
      <c r="F4389" s="465"/>
      <c r="G4389" s="465"/>
      <c r="H4389" s="465"/>
      <c r="I4389" s="465"/>
      <c r="J4389" s="465"/>
      <c r="K4389" s="465"/>
      <c r="L4389" s="465"/>
    </row>
    <row r="4390" spans="2:12">
      <c r="B4390" s="465"/>
      <c r="C4390" s="465"/>
      <c r="D4390" s="465"/>
      <c r="E4390" s="465"/>
      <c r="F4390" s="465"/>
      <c r="G4390" s="465"/>
      <c r="H4390" s="465"/>
      <c r="I4390" s="465"/>
      <c r="J4390" s="465"/>
      <c r="K4390" s="465"/>
      <c r="L4390" s="465"/>
    </row>
    <row r="4391" spans="2:12">
      <c r="B4391" s="465"/>
      <c r="C4391" s="465"/>
      <c r="D4391" s="465"/>
      <c r="E4391" s="465"/>
      <c r="F4391" s="465"/>
      <c r="G4391" s="465"/>
      <c r="H4391" s="465"/>
      <c r="I4391" s="465"/>
      <c r="J4391" s="465"/>
      <c r="K4391" s="465"/>
      <c r="L4391" s="465"/>
    </row>
    <row r="4392" spans="2:12">
      <c r="B4392" s="465"/>
      <c r="C4392" s="465"/>
      <c r="D4392" s="465"/>
      <c r="E4392" s="465"/>
      <c r="F4392" s="465"/>
      <c r="G4392" s="465"/>
      <c r="H4392" s="465"/>
      <c r="I4392" s="465"/>
      <c r="J4392" s="465"/>
      <c r="K4392" s="465"/>
      <c r="L4392" s="465"/>
    </row>
    <row r="4393" spans="2:12">
      <c r="B4393" s="465"/>
      <c r="C4393" s="465"/>
      <c r="D4393" s="465"/>
      <c r="E4393" s="465"/>
      <c r="F4393" s="465"/>
      <c r="G4393" s="465"/>
      <c r="H4393" s="465"/>
      <c r="I4393" s="465"/>
      <c r="J4393" s="465"/>
      <c r="K4393" s="465"/>
      <c r="L4393" s="465"/>
    </row>
    <row r="4394" spans="2:12">
      <c r="B4394" s="465"/>
      <c r="C4394" s="465"/>
      <c r="D4394" s="465"/>
      <c r="E4394" s="465"/>
      <c r="F4394" s="465"/>
      <c r="G4394" s="465"/>
      <c r="H4394" s="465"/>
      <c r="I4394" s="465"/>
      <c r="J4394" s="465"/>
      <c r="K4394" s="465"/>
      <c r="L4394" s="465"/>
    </row>
    <row r="4395" spans="2:12">
      <c r="B4395" s="465"/>
      <c r="C4395" s="465"/>
      <c r="D4395" s="465"/>
      <c r="E4395" s="465"/>
      <c r="F4395" s="465"/>
      <c r="G4395" s="465"/>
      <c r="H4395" s="465"/>
      <c r="I4395" s="465"/>
      <c r="J4395" s="465"/>
      <c r="K4395" s="465"/>
      <c r="L4395" s="465"/>
    </row>
    <row r="4396" spans="2:12">
      <c r="B4396" s="465"/>
      <c r="C4396" s="465"/>
      <c r="D4396" s="465"/>
      <c r="E4396" s="465"/>
      <c r="F4396" s="465"/>
      <c r="G4396" s="465"/>
      <c r="H4396" s="465"/>
      <c r="I4396" s="465"/>
      <c r="J4396" s="465"/>
      <c r="K4396" s="465"/>
      <c r="L4396" s="465"/>
    </row>
    <row r="4397" spans="2:12">
      <c r="B4397" s="465"/>
      <c r="C4397" s="465"/>
      <c r="D4397" s="465"/>
      <c r="E4397" s="465"/>
      <c r="F4397" s="465"/>
      <c r="G4397" s="465"/>
      <c r="H4397" s="465"/>
      <c r="I4397" s="465"/>
      <c r="J4397" s="465"/>
      <c r="K4397" s="465"/>
      <c r="L4397" s="465"/>
    </row>
    <row r="4398" spans="2:12">
      <c r="B4398" s="465"/>
      <c r="C4398" s="465"/>
      <c r="D4398" s="465"/>
      <c r="E4398" s="465"/>
      <c r="F4398" s="465"/>
      <c r="G4398" s="465"/>
      <c r="H4398" s="465"/>
      <c r="I4398" s="465"/>
      <c r="J4398" s="465"/>
      <c r="K4398" s="465"/>
      <c r="L4398" s="465"/>
    </row>
    <row r="4399" spans="2:12">
      <c r="B4399" s="465"/>
      <c r="C4399" s="465"/>
      <c r="D4399" s="465"/>
      <c r="E4399" s="465"/>
      <c r="F4399" s="465"/>
      <c r="G4399" s="465"/>
      <c r="H4399" s="465"/>
      <c r="I4399" s="465"/>
      <c r="J4399" s="465"/>
      <c r="K4399" s="465"/>
      <c r="L4399" s="465"/>
    </row>
    <row r="4400" spans="2:12">
      <c r="B4400" s="465"/>
      <c r="C4400" s="465"/>
      <c r="D4400" s="465"/>
      <c r="E4400" s="465"/>
      <c r="F4400" s="465"/>
      <c r="G4400" s="465"/>
      <c r="H4400" s="465"/>
      <c r="I4400" s="465"/>
      <c r="J4400" s="465"/>
      <c r="K4400" s="465"/>
      <c r="L4400" s="465"/>
    </row>
    <row r="4401" spans="2:12">
      <c r="B4401" s="465"/>
      <c r="C4401" s="465"/>
      <c r="D4401" s="465"/>
      <c r="E4401" s="465"/>
      <c r="F4401" s="465"/>
      <c r="G4401" s="465"/>
      <c r="H4401" s="465"/>
      <c r="I4401" s="465"/>
      <c r="J4401" s="465"/>
      <c r="K4401" s="465"/>
      <c r="L4401" s="465"/>
    </row>
    <row r="4402" spans="2:12">
      <c r="B4402" s="465"/>
      <c r="C4402" s="465"/>
      <c r="D4402" s="465"/>
      <c r="E4402" s="465"/>
      <c r="F4402" s="465"/>
      <c r="G4402" s="465"/>
      <c r="H4402" s="465"/>
      <c r="I4402" s="465"/>
      <c r="J4402" s="465"/>
      <c r="K4402" s="465"/>
      <c r="L4402" s="465"/>
    </row>
    <row r="4403" spans="2:12">
      <c r="B4403" s="465"/>
      <c r="C4403" s="465"/>
      <c r="D4403" s="465"/>
      <c r="E4403" s="465"/>
      <c r="F4403" s="465"/>
      <c r="G4403" s="465"/>
      <c r="H4403" s="465"/>
      <c r="I4403" s="465"/>
      <c r="J4403" s="465"/>
      <c r="K4403" s="465"/>
      <c r="L4403" s="465"/>
    </row>
    <row r="4404" spans="2:12">
      <c r="B4404" s="465"/>
      <c r="C4404" s="465"/>
      <c r="D4404" s="465"/>
      <c r="E4404" s="465"/>
      <c r="F4404" s="465"/>
      <c r="G4404" s="465"/>
      <c r="H4404" s="465"/>
      <c r="I4404" s="465"/>
      <c r="J4404" s="465"/>
      <c r="K4404" s="465"/>
      <c r="L4404" s="465"/>
    </row>
    <row r="4405" spans="2:12">
      <c r="B4405" s="465"/>
      <c r="C4405" s="465"/>
      <c r="D4405" s="465"/>
      <c r="E4405" s="465"/>
      <c r="F4405" s="465"/>
      <c r="G4405" s="465"/>
      <c r="H4405" s="465"/>
      <c r="I4405" s="465"/>
      <c r="J4405" s="465"/>
      <c r="K4405" s="465"/>
      <c r="L4405" s="465"/>
    </row>
    <row r="4406" spans="2:12">
      <c r="B4406" s="465"/>
      <c r="C4406" s="465"/>
      <c r="D4406" s="465"/>
      <c r="E4406" s="465"/>
      <c r="F4406" s="465"/>
      <c r="G4406" s="465"/>
      <c r="H4406" s="465"/>
      <c r="I4406" s="465"/>
      <c r="J4406" s="465"/>
      <c r="K4406" s="465"/>
      <c r="L4406" s="465"/>
    </row>
    <row r="4407" spans="2:12">
      <c r="B4407" s="465"/>
      <c r="C4407" s="465"/>
      <c r="D4407" s="465"/>
      <c r="E4407" s="465"/>
      <c r="F4407" s="465"/>
      <c r="G4407" s="465"/>
      <c r="H4407" s="465"/>
      <c r="I4407" s="465"/>
      <c r="J4407" s="465"/>
      <c r="K4407" s="465"/>
      <c r="L4407" s="465"/>
    </row>
    <row r="4408" spans="2:12">
      <c r="B4408" s="465"/>
      <c r="C4408" s="465"/>
      <c r="D4408" s="465"/>
      <c r="E4408" s="465"/>
      <c r="F4408" s="465"/>
      <c r="G4408" s="465"/>
      <c r="H4408" s="465"/>
      <c r="I4408" s="465"/>
      <c r="J4408" s="465"/>
      <c r="K4408" s="465"/>
      <c r="L4408" s="465"/>
    </row>
    <row r="4409" spans="2:12">
      <c r="B4409" s="465"/>
      <c r="C4409" s="465"/>
      <c r="D4409" s="465"/>
      <c r="E4409" s="465"/>
      <c r="F4409" s="465"/>
      <c r="G4409" s="465"/>
      <c r="H4409" s="465"/>
      <c r="I4409" s="465"/>
      <c r="J4409" s="465"/>
      <c r="K4409" s="465"/>
      <c r="L4409" s="465"/>
    </row>
    <row r="4410" spans="2:12">
      <c r="B4410" s="465"/>
      <c r="C4410" s="465"/>
      <c r="D4410" s="465"/>
      <c r="E4410" s="465"/>
      <c r="F4410" s="465"/>
      <c r="G4410" s="465"/>
      <c r="H4410" s="465"/>
      <c r="I4410" s="465"/>
      <c r="J4410" s="465"/>
      <c r="K4410" s="465"/>
      <c r="L4410" s="465"/>
    </row>
    <row r="4411" spans="2:12">
      <c r="B4411" s="465"/>
      <c r="C4411" s="465"/>
      <c r="D4411" s="465"/>
      <c r="E4411" s="465"/>
      <c r="F4411" s="465"/>
      <c r="G4411" s="465"/>
      <c r="H4411" s="465"/>
      <c r="I4411" s="465"/>
      <c r="J4411" s="465"/>
      <c r="K4411" s="465"/>
      <c r="L4411" s="465"/>
    </row>
    <row r="4412" spans="2:12">
      <c r="B4412" s="465"/>
      <c r="C4412" s="465"/>
      <c r="D4412" s="465"/>
      <c r="E4412" s="465"/>
      <c r="F4412" s="465"/>
      <c r="G4412" s="465"/>
      <c r="H4412" s="465"/>
      <c r="I4412" s="465"/>
      <c r="J4412" s="465"/>
      <c r="K4412" s="465"/>
      <c r="L4412" s="465"/>
    </row>
    <row r="4413" spans="2:12">
      <c r="B4413" s="465"/>
      <c r="C4413" s="465"/>
      <c r="D4413" s="465"/>
      <c r="E4413" s="465"/>
      <c r="F4413" s="465"/>
      <c r="G4413" s="465"/>
      <c r="H4413" s="465"/>
      <c r="I4413" s="465"/>
      <c r="J4413" s="465"/>
      <c r="K4413" s="465"/>
      <c r="L4413" s="465"/>
    </row>
    <row r="4414" spans="2:12">
      <c r="B4414" s="465"/>
      <c r="C4414" s="465"/>
      <c r="D4414" s="465"/>
      <c r="E4414" s="465"/>
      <c r="F4414" s="465"/>
      <c r="G4414" s="465"/>
      <c r="H4414" s="465"/>
      <c r="I4414" s="465"/>
      <c r="J4414" s="465"/>
      <c r="K4414" s="465"/>
      <c r="L4414" s="465"/>
    </row>
    <row r="4415" spans="2:12">
      <c r="B4415" s="465"/>
      <c r="C4415" s="465"/>
      <c r="D4415" s="465"/>
      <c r="E4415" s="465"/>
      <c r="F4415" s="465"/>
      <c r="G4415" s="465"/>
      <c r="H4415" s="465"/>
      <c r="I4415" s="465"/>
      <c r="J4415" s="465"/>
      <c r="K4415" s="465"/>
      <c r="L4415" s="465"/>
    </row>
    <row r="4416" spans="2:12">
      <c r="B4416" s="465"/>
      <c r="C4416" s="465"/>
      <c r="D4416" s="465"/>
      <c r="E4416" s="465"/>
      <c r="F4416" s="465"/>
      <c r="G4416" s="465"/>
      <c r="H4416" s="465"/>
      <c r="I4416" s="465"/>
      <c r="J4416" s="465"/>
      <c r="K4416" s="465"/>
      <c r="L4416" s="465"/>
    </row>
    <row r="4417" spans="2:12">
      <c r="B4417" s="465"/>
      <c r="C4417" s="465"/>
      <c r="D4417" s="465"/>
      <c r="E4417" s="465"/>
      <c r="F4417" s="465"/>
      <c r="G4417" s="465"/>
      <c r="H4417" s="465"/>
      <c r="I4417" s="465"/>
      <c r="J4417" s="465"/>
      <c r="K4417" s="465"/>
      <c r="L4417" s="465"/>
    </row>
    <row r="4418" spans="2:12">
      <c r="B4418" s="465"/>
      <c r="C4418" s="465"/>
      <c r="D4418" s="465"/>
      <c r="E4418" s="465"/>
      <c r="F4418" s="465"/>
      <c r="G4418" s="465"/>
      <c r="H4418" s="465"/>
      <c r="I4418" s="465"/>
      <c r="J4418" s="465"/>
      <c r="K4418" s="465"/>
      <c r="L4418" s="465"/>
    </row>
    <row r="4419" spans="2:12">
      <c r="B4419" s="465"/>
      <c r="C4419" s="465"/>
      <c r="D4419" s="465"/>
      <c r="E4419" s="465"/>
      <c r="F4419" s="465"/>
      <c r="G4419" s="465"/>
      <c r="H4419" s="465"/>
      <c r="I4419" s="465"/>
      <c r="J4419" s="465"/>
      <c r="K4419" s="465"/>
      <c r="L4419" s="465"/>
    </row>
    <row r="4420" spans="2:12">
      <c r="B4420" s="465"/>
      <c r="C4420" s="465"/>
      <c r="D4420" s="465"/>
      <c r="E4420" s="465"/>
      <c r="F4420" s="465"/>
      <c r="G4420" s="465"/>
      <c r="H4420" s="465"/>
      <c r="I4420" s="465"/>
      <c r="J4420" s="465"/>
      <c r="K4420" s="465"/>
      <c r="L4420" s="465"/>
    </row>
    <row r="4421" spans="2:12">
      <c r="B4421" s="465"/>
      <c r="C4421" s="465"/>
      <c r="D4421" s="465"/>
      <c r="E4421" s="465"/>
      <c r="F4421" s="465"/>
      <c r="G4421" s="465"/>
      <c r="H4421" s="465"/>
      <c r="I4421" s="465"/>
      <c r="J4421" s="465"/>
      <c r="K4421" s="465"/>
      <c r="L4421" s="465"/>
    </row>
    <row r="4422" spans="2:12">
      <c r="B4422" s="465"/>
      <c r="C4422" s="465"/>
      <c r="D4422" s="465"/>
      <c r="E4422" s="465"/>
      <c r="F4422" s="465"/>
      <c r="G4422" s="465"/>
      <c r="H4422" s="465"/>
      <c r="I4422" s="465"/>
      <c r="J4422" s="465"/>
      <c r="K4422" s="465"/>
      <c r="L4422" s="465"/>
    </row>
    <row r="4423" spans="2:12">
      <c r="B4423" s="465"/>
      <c r="C4423" s="465"/>
      <c r="D4423" s="465"/>
      <c r="E4423" s="465"/>
      <c r="F4423" s="465"/>
      <c r="G4423" s="465"/>
      <c r="H4423" s="465"/>
      <c r="I4423" s="465"/>
      <c r="J4423" s="465"/>
      <c r="K4423" s="465"/>
      <c r="L4423" s="465"/>
    </row>
    <row r="4424" spans="2:12">
      <c r="B4424" s="465"/>
      <c r="C4424" s="465"/>
      <c r="D4424" s="465"/>
      <c r="E4424" s="465"/>
      <c r="F4424" s="465"/>
      <c r="G4424" s="465"/>
      <c r="H4424" s="465"/>
      <c r="I4424" s="465"/>
      <c r="J4424" s="465"/>
      <c r="K4424" s="465"/>
      <c r="L4424" s="465"/>
    </row>
    <row r="4425" spans="2:12">
      <c r="B4425" s="465"/>
      <c r="C4425" s="465"/>
      <c r="D4425" s="465"/>
      <c r="E4425" s="465"/>
      <c r="F4425" s="465"/>
      <c r="G4425" s="465"/>
      <c r="H4425" s="465"/>
      <c r="I4425" s="465"/>
      <c r="J4425" s="465"/>
      <c r="K4425" s="465"/>
      <c r="L4425" s="465"/>
    </row>
    <row r="4426" spans="2:12">
      <c r="B4426" s="465"/>
      <c r="C4426" s="465"/>
      <c r="D4426" s="465"/>
      <c r="E4426" s="465"/>
      <c r="F4426" s="465"/>
      <c r="G4426" s="465"/>
      <c r="H4426" s="465"/>
      <c r="I4426" s="465"/>
      <c r="J4426" s="465"/>
      <c r="K4426" s="465"/>
      <c r="L4426" s="465"/>
    </row>
    <row r="4427" spans="2:12">
      <c r="B4427" s="465"/>
      <c r="C4427" s="465"/>
      <c r="D4427" s="465"/>
      <c r="E4427" s="465"/>
      <c r="F4427" s="465"/>
      <c r="G4427" s="465"/>
      <c r="H4427" s="465"/>
      <c r="I4427" s="465"/>
      <c r="J4427" s="465"/>
      <c r="K4427" s="465"/>
      <c r="L4427" s="465"/>
    </row>
    <row r="4428" spans="2:12">
      <c r="B4428" s="465"/>
      <c r="C4428" s="465"/>
      <c r="D4428" s="465"/>
      <c r="E4428" s="465"/>
      <c r="F4428" s="465"/>
      <c r="G4428" s="465"/>
      <c r="H4428" s="465"/>
      <c r="I4428" s="465"/>
      <c r="J4428" s="465"/>
      <c r="K4428" s="465"/>
      <c r="L4428" s="465"/>
    </row>
    <row r="4429" spans="2:12">
      <c r="B4429" s="465"/>
      <c r="C4429" s="465"/>
      <c r="D4429" s="465"/>
      <c r="E4429" s="465"/>
      <c r="F4429" s="465"/>
      <c r="G4429" s="465"/>
      <c r="H4429" s="465"/>
      <c r="I4429" s="465"/>
      <c r="J4429" s="465"/>
      <c r="K4429" s="465"/>
      <c r="L4429" s="465"/>
    </row>
    <row r="4430" spans="2:12">
      <c r="B4430" s="465"/>
      <c r="C4430" s="465"/>
      <c r="D4430" s="465"/>
      <c r="E4430" s="465"/>
      <c r="F4430" s="465"/>
      <c r="G4430" s="465"/>
      <c r="H4430" s="465"/>
      <c r="I4430" s="465"/>
      <c r="J4430" s="465"/>
      <c r="K4430" s="465"/>
      <c r="L4430" s="465"/>
    </row>
    <row r="4431" spans="2:12">
      <c r="B4431" s="465"/>
      <c r="C4431" s="465"/>
      <c r="D4431" s="465"/>
      <c r="E4431" s="465"/>
      <c r="F4431" s="465"/>
      <c r="G4431" s="465"/>
      <c r="H4431" s="465"/>
      <c r="I4431" s="465"/>
      <c r="J4431" s="465"/>
      <c r="K4431" s="465"/>
      <c r="L4431" s="465"/>
    </row>
    <row r="4432" spans="2:12">
      <c r="B4432" s="465"/>
      <c r="C4432" s="465"/>
      <c r="D4432" s="465"/>
      <c r="E4432" s="465"/>
      <c r="F4432" s="465"/>
      <c r="G4432" s="465"/>
      <c r="H4432" s="465"/>
      <c r="I4432" s="465"/>
      <c r="J4432" s="465"/>
      <c r="K4432" s="465"/>
      <c r="L4432" s="465"/>
    </row>
    <row r="4433" spans="2:12">
      <c r="B4433" s="465"/>
      <c r="C4433" s="465"/>
      <c r="D4433" s="465"/>
      <c r="E4433" s="465"/>
      <c r="F4433" s="465"/>
      <c r="G4433" s="465"/>
      <c r="H4433" s="465"/>
      <c r="I4433" s="465"/>
      <c r="J4433" s="465"/>
      <c r="K4433" s="465"/>
      <c r="L4433" s="465"/>
    </row>
    <row r="4434" spans="2:12">
      <c r="B4434" s="465"/>
      <c r="C4434" s="465"/>
      <c r="D4434" s="465"/>
      <c r="E4434" s="465"/>
      <c r="F4434" s="465"/>
      <c r="G4434" s="465"/>
      <c r="H4434" s="465"/>
      <c r="I4434" s="465"/>
      <c r="J4434" s="465"/>
      <c r="K4434" s="465"/>
      <c r="L4434" s="465"/>
    </row>
    <row r="4435" spans="2:12">
      <c r="B4435" s="465"/>
      <c r="C4435" s="465"/>
      <c r="D4435" s="465"/>
      <c r="E4435" s="465"/>
      <c r="F4435" s="465"/>
      <c r="G4435" s="465"/>
      <c r="H4435" s="465"/>
      <c r="I4435" s="465"/>
      <c r="J4435" s="465"/>
      <c r="K4435" s="465"/>
      <c r="L4435" s="465"/>
    </row>
    <row r="4436" spans="2:12">
      <c r="B4436" s="465"/>
      <c r="C4436" s="465"/>
      <c r="D4436" s="465"/>
      <c r="E4436" s="465"/>
      <c r="F4436" s="465"/>
      <c r="G4436" s="465"/>
      <c r="H4436" s="465"/>
      <c r="I4436" s="465"/>
      <c r="J4436" s="465"/>
      <c r="K4436" s="465"/>
      <c r="L4436" s="465"/>
    </row>
    <row r="4437" spans="2:12">
      <c r="B4437" s="465"/>
      <c r="C4437" s="465"/>
      <c r="D4437" s="465"/>
      <c r="E4437" s="465"/>
      <c r="F4437" s="465"/>
      <c r="G4437" s="465"/>
      <c r="H4437" s="465"/>
      <c r="I4437" s="465"/>
      <c r="J4437" s="465"/>
      <c r="K4437" s="465"/>
      <c r="L4437" s="465"/>
    </row>
    <row r="4438" spans="2:12">
      <c r="B4438" s="465"/>
      <c r="C4438" s="465"/>
      <c r="D4438" s="465"/>
      <c r="E4438" s="465"/>
      <c r="F4438" s="465"/>
      <c r="G4438" s="465"/>
      <c r="H4438" s="465"/>
      <c r="I4438" s="465"/>
      <c r="J4438" s="465"/>
      <c r="K4438" s="465"/>
      <c r="L4438" s="465"/>
    </row>
    <row r="4439" spans="2:12">
      <c r="B4439" s="465"/>
      <c r="C4439" s="465"/>
      <c r="D4439" s="465"/>
      <c r="E4439" s="465"/>
      <c r="F4439" s="465"/>
      <c r="G4439" s="465"/>
      <c r="H4439" s="465"/>
      <c r="I4439" s="465"/>
      <c r="J4439" s="465"/>
      <c r="K4439" s="465"/>
      <c r="L4439" s="465"/>
    </row>
    <row r="4440" spans="2:12">
      <c r="B4440" s="465"/>
      <c r="C4440" s="465"/>
      <c r="D4440" s="465"/>
      <c r="E4440" s="465"/>
      <c r="F4440" s="465"/>
      <c r="G4440" s="465"/>
      <c r="H4440" s="465"/>
      <c r="I4440" s="465"/>
      <c r="J4440" s="465"/>
      <c r="K4440" s="465"/>
      <c r="L4440" s="465"/>
    </row>
    <row r="4441" spans="2:12">
      <c r="B4441" s="465"/>
      <c r="C4441" s="465"/>
      <c r="D4441" s="465"/>
      <c r="E4441" s="465"/>
      <c r="F4441" s="465"/>
      <c r="G4441" s="465"/>
      <c r="H4441" s="465"/>
      <c r="I4441" s="465"/>
      <c r="J4441" s="465"/>
      <c r="K4441" s="465"/>
      <c r="L4441" s="465"/>
    </row>
    <row r="4442" spans="2:12">
      <c r="B4442" s="465"/>
      <c r="C4442" s="465"/>
      <c r="D4442" s="465"/>
      <c r="E4442" s="465"/>
      <c r="F4442" s="465"/>
      <c r="G4442" s="465"/>
      <c r="H4442" s="465"/>
      <c r="I4442" s="465"/>
      <c r="J4442" s="465"/>
      <c r="K4442" s="465"/>
      <c r="L4442" s="465"/>
    </row>
    <row r="4443" spans="2:12">
      <c r="B4443" s="465"/>
      <c r="C4443" s="465"/>
      <c r="D4443" s="465"/>
      <c r="E4443" s="465"/>
      <c r="F4443" s="465"/>
      <c r="G4443" s="465"/>
      <c r="H4443" s="465"/>
      <c r="I4443" s="465"/>
      <c r="J4443" s="465"/>
      <c r="K4443" s="465"/>
      <c r="L4443" s="465"/>
    </row>
    <row r="4444" spans="2:12">
      <c r="B4444" s="465"/>
      <c r="C4444" s="465"/>
      <c r="D4444" s="465"/>
      <c r="E4444" s="465"/>
      <c r="F4444" s="465"/>
      <c r="G4444" s="465"/>
      <c r="H4444" s="465"/>
      <c r="I4444" s="465"/>
      <c r="J4444" s="465"/>
      <c r="K4444" s="465"/>
      <c r="L4444" s="465"/>
    </row>
    <row r="4445" spans="2:12">
      <c r="B4445" s="465"/>
      <c r="C4445" s="465"/>
      <c r="D4445" s="465"/>
      <c r="E4445" s="465"/>
      <c r="F4445" s="465"/>
      <c r="G4445" s="465"/>
      <c r="H4445" s="465"/>
      <c r="I4445" s="465"/>
      <c r="J4445" s="465"/>
      <c r="K4445" s="465"/>
      <c r="L4445" s="465"/>
    </row>
    <row r="4446" spans="2:12">
      <c r="B4446" s="465"/>
      <c r="C4446" s="465"/>
      <c r="D4446" s="465"/>
      <c r="E4446" s="465"/>
      <c r="F4446" s="465"/>
      <c r="G4446" s="465"/>
      <c r="H4446" s="465"/>
      <c r="I4446" s="465"/>
      <c r="J4446" s="465"/>
      <c r="K4446" s="465"/>
      <c r="L4446" s="465"/>
    </row>
    <row r="4447" spans="2:12">
      <c r="B4447" s="465"/>
      <c r="C4447" s="465"/>
      <c r="D4447" s="465"/>
      <c r="E4447" s="465"/>
      <c r="F4447" s="465"/>
      <c r="G4447" s="465"/>
      <c r="H4447" s="465"/>
      <c r="I4447" s="465"/>
      <c r="J4447" s="465"/>
      <c r="K4447" s="465"/>
      <c r="L4447" s="465"/>
    </row>
    <row r="4448" spans="2:12">
      <c r="B4448" s="465"/>
      <c r="C4448" s="465"/>
      <c r="D4448" s="465"/>
      <c r="E4448" s="465"/>
      <c r="F4448" s="465"/>
      <c r="G4448" s="465"/>
      <c r="H4448" s="465"/>
      <c r="I4448" s="465"/>
      <c r="J4448" s="465"/>
      <c r="K4448" s="465"/>
      <c r="L4448" s="465"/>
    </row>
    <row r="4449" spans="2:12">
      <c r="B4449" s="465"/>
      <c r="C4449" s="465"/>
      <c r="D4449" s="465"/>
      <c r="E4449" s="465"/>
      <c r="F4449" s="465"/>
      <c r="G4449" s="465"/>
      <c r="H4449" s="465"/>
      <c r="I4449" s="465"/>
      <c r="J4449" s="465"/>
      <c r="K4449" s="465"/>
      <c r="L4449" s="465"/>
    </row>
    <row r="4450" spans="2:12">
      <c r="B4450" s="465"/>
      <c r="C4450" s="465"/>
      <c r="D4450" s="465"/>
      <c r="E4450" s="465"/>
      <c r="F4450" s="465"/>
      <c r="G4450" s="465"/>
      <c r="H4450" s="465"/>
      <c r="I4450" s="465"/>
      <c r="J4450" s="465"/>
      <c r="K4450" s="465"/>
      <c r="L4450" s="465"/>
    </row>
    <row r="4451" spans="2:12">
      <c r="B4451" s="465"/>
      <c r="C4451" s="465"/>
      <c r="D4451" s="465"/>
      <c r="E4451" s="465"/>
      <c r="F4451" s="465"/>
      <c r="G4451" s="465"/>
      <c r="H4451" s="465"/>
      <c r="I4451" s="465"/>
      <c r="J4451" s="465"/>
      <c r="K4451" s="465"/>
      <c r="L4451" s="465"/>
    </row>
    <row r="4452" spans="2:12">
      <c r="B4452" s="465"/>
      <c r="C4452" s="465"/>
      <c r="D4452" s="465"/>
      <c r="E4452" s="465"/>
      <c r="F4452" s="465"/>
      <c r="G4452" s="465"/>
      <c r="H4452" s="465"/>
      <c r="I4452" s="465"/>
      <c r="J4452" s="465"/>
      <c r="K4452" s="465"/>
      <c r="L4452" s="465"/>
    </row>
    <row r="4453" spans="2:12">
      <c r="B4453" s="465"/>
      <c r="C4453" s="465"/>
      <c r="D4453" s="465"/>
      <c r="E4453" s="465"/>
      <c r="F4453" s="465"/>
      <c r="G4453" s="465"/>
      <c r="H4453" s="465"/>
      <c r="I4453" s="465"/>
      <c r="J4453" s="465"/>
      <c r="K4453" s="465"/>
      <c r="L4453" s="465"/>
    </row>
    <row r="4454" spans="2:12">
      <c r="B4454" s="465"/>
      <c r="C4454" s="465"/>
      <c r="D4454" s="465"/>
      <c r="E4454" s="465"/>
      <c r="F4454" s="465"/>
      <c r="G4454" s="465"/>
      <c r="H4454" s="465"/>
      <c r="I4454" s="465"/>
      <c r="J4454" s="465"/>
      <c r="K4454" s="465"/>
      <c r="L4454" s="465"/>
    </row>
    <row r="4455" spans="2:12">
      <c r="B4455" s="465"/>
      <c r="C4455" s="465"/>
      <c r="D4455" s="465"/>
      <c r="E4455" s="465"/>
      <c r="F4455" s="465"/>
      <c r="G4455" s="465"/>
      <c r="H4455" s="465"/>
      <c r="I4455" s="465"/>
      <c r="J4455" s="465"/>
      <c r="K4455" s="465"/>
      <c r="L4455" s="465"/>
    </row>
    <row r="4456" spans="2:12">
      <c r="B4456" s="465"/>
      <c r="C4456" s="465"/>
      <c r="D4456" s="465"/>
      <c r="E4456" s="465"/>
      <c r="F4456" s="465"/>
      <c r="G4456" s="465"/>
      <c r="H4456" s="465"/>
      <c r="I4456" s="465"/>
      <c r="J4456" s="465"/>
      <c r="K4456" s="465"/>
      <c r="L4456" s="465"/>
    </row>
    <row r="4457" spans="2:12">
      <c r="B4457" s="465"/>
      <c r="C4457" s="465"/>
      <c r="D4457" s="465"/>
      <c r="E4457" s="465"/>
      <c r="F4457" s="465"/>
      <c r="G4457" s="465"/>
      <c r="H4457" s="465"/>
      <c r="I4457" s="465"/>
      <c r="J4457" s="465"/>
      <c r="K4457" s="465"/>
      <c r="L4457" s="465"/>
    </row>
    <row r="4458" spans="2:12">
      <c r="B4458" s="465"/>
      <c r="C4458" s="465"/>
      <c r="D4458" s="465"/>
      <c r="E4458" s="465"/>
      <c r="F4458" s="465"/>
      <c r="G4458" s="465"/>
      <c r="H4458" s="465"/>
      <c r="I4458" s="465"/>
      <c r="J4458" s="465"/>
      <c r="K4458" s="465"/>
      <c r="L4458" s="465"/>
    </row>
    <row r="4459" spans="2:12">
      <c r="B4459" s="465"/>
      <c r="C4459" s="465"/>
      <c r="D4459" s="465"/>
      <c r="E4459" s="465"/>
      <c r="F4459" s="465"/>
      <c r="G4459" s="465"/>
      <c r="H4459" s="465"/>
      <c r="I4459" s="465"/>
      <c r="J4459" s="465"/>
      <c r="K4459" s="465"/>
      <c r="L4459" s="465"/>
    </row>
    <row r="4460" spans="2:12">
      <c r="B4460" s="465"/>
      <c r="C4460" s="465"/>
      <c r="D4460" s="465"/>
      <c r="E4460" s="465"/>
      <c r="F4460" s="465"/>
      <c r="G4460" s="465"/>
      <c r="H4460" s="465"/>
      <c r="I4460" s="465"/>
      <c r="J4460" s="465"/>
      <c r="K4460" s="465"/>
      <c r="L4460" s="465"/>
    </row>
    <row r="4461" spans="2:12">
      <c r="B4461" s="465"/>
      <c r="C4461" s="465"/>
      <c r="D4461" s="465"/>
      <c r="E4461" s="465"/>
      <c r="F4461" s="465"/>
      <c r="G4461" s="465"/>
      <c r="H4461" s="465"/>
      <c r="I4461" s="465"/>
      <c r="J4461" s="465"/>
      <c r="K4461" s="465"/>
      <c r="L4461" s="465"/>
    </row>
    <row r="4462" spans="2:12">
      <c r="B4462" s="465"/>
      <c r="C4462" s="465"/>
      <c r="D4462" s="465"/>
      <c r="E4462" s="465"/>
      <c r="F4462" s="465"/>
      <c r="G4462" s="465"/>
      <c r="H4462" s="465"/>
      <c r="I4462" s="465"/>
      <c r="J4462" s="465"/>
      <c r="K4462" s="465"/>
      <c r="L4462" s="465"/>
    </row>
    <row r="4463" spans="2:12">
      <c r="B4463" s="465"/>
      <c r="C4463" s="465"/>
      <c r="D4463" s="465"/>
      <c r="E4463" s="465"/>
      <c r="F4463" s="465"/>
      <c r="G4463" s="465"/>
      <c r="H4463" s="465"/>
      <c r="I4463" s="465"/>
      <c r="J4463" s="465"/>
      <c r="K4463" s="465"/>
      <c r="L4463" s="465"/>
    </row>
    <row r="4464" spans="2:12">
      <c r="B4464" s="465"/>
      <c r="C4464" s="465"/>
      <c r="D4464" s="465"/>
      <c r="E4464" s="465"/>
      <c r="F4464" s="465"/>
      <c r="G4464" s="465"/>
      <c r="H4464" s="465"/>
      <c r="I4464" s="465"/>
      <c r="J4464" s="465"/>
      <c r="K4464" s="465"/>
      <c r="L4464" s="465"/>
    </row>
    <row r="4465" spans="2:12">
      <c r="B4465" s="465"/>
      <c r="C4465" s="465"/>
      <c r="D4465" s="465"/>
      <c r="E4465" s="465"/>
      <c r="F4465" s="465"/>
      <c r="G4465" s="465"/>
      <c r="H4465" s="465"/>
      <c r="I4465" s="465"/>
      <c r="J4465" s="465"/>
      <c r="K4465" s="465"/>
      <c r="L4465" s="465"/>
    </row>
    <row r="4466" spans="2:12">
      <c r="B4466" s="465"/>
      <c r="C4466" s="465"/>
      <c r="D4466" s="465"/>
      <c r="E4466" s="465"/>
      <c r="F4466" s="465"/>
      <c r="G4466" s="465"/>
      <c r="H4466" s="465"/>
      <c r="I4466" s="465"/>
      <c r="J4466" s="465"/>
      <c r="K4466" s="465"/>
      <c r="L4466" s="465"/>
    </row>
    <row r="4467" spans="2:12">
      <c r="B4467" s="465"/>
      <c r="C4467" s="465"/>
      <c r="D4467" s="465"/>
      <c r="E4467" s="465"/>
      <c r="F4467" s="465"/>
      <c r="G4467" s="465"/>
      <c r="H4467" s="465"/>
      <c r="I4467" s="465"/>
      <c r="J4467" s="465"/>
      <c r="K4467" s="465"/>
      <c r="L4467" s="465"/>
    </row>
    <row r="4468" spans="2:12">
      <c r="B4468" s="465"/>
      <c r="C4468" s="465"/>
      <c r="D4468" s="465"/>
      <c r="E4468" s="465"/>
      <c r="F4468" s="465"/>
      <c r="G4468" s="465"/>
      <c r="H4468" s="465"/>
      <c r="I4468" s="465"/>
      <c r="J4468" s="465"/>
      <c r="K4468" s="465"/>
      <c r="L4468" s="465"/>
    </row>
    <row r="4469" spans="2:12">
      <c r="B4469" s="465"/>
      <c r="C4469" s="465"/>
      <c r="D4469" s="465"/>
      <c r="E4469" s="465"/>
      <c r="F4469" s="465"/>
      <c r="G4469" s="465"/>
      <c r="H4469" s="465"/>
      <c r="I4469" s="465"/>
      <c r="J4469" s="465"/>
      <c r="K4469" s="465"/>
      <c r="L4469" s="465"/>
    </row>
    <row r="4470" spans="2:12">
      <c r="B4470" s="465"/>
      <c r="C4470" s="465"/>
      <c r="D4470" s="465"/>
      <c r="E4470" s="465"/>
      <c r="F4470" s="465"/>
      <c r="G4470" s="465"/>
      <c r="H4470" s="465"/>
      <c r="I4470" s="465"/>
      <c r="J4470" s="465"/>
      <c r="K4470" s="465"/>
      <c r="L4470" s="465"/>
    </row>
    <row r="4471" spans="2:12">
      <c r="B4471" s="465"/>
      <c r="C4471" s="465"/>
      <c r="D4471" s="465"/>
      <c r="E4471" s="465"/>
      <c r="F4471" s="465"/>
      <c r="G4471" s="465"/>
      <c r="H4471" s="465"/>
      <c r="I4471" s="465"/>
      <c r="J4471" s="465"/>
      <c r="K4471" s="465"/>
      <c r="L4471" s="465"/>
    </row>
    <row r="4472" spans="2:12">
      <c r="B4472" s="465"/>
      <c r="C4472" s="465"/>
      <c r="D4472" s="465"/>
      <c r="E4472" s="465"/>
      <c r="F4472" s="465"/>
      <c r="G4472" s="465"/>
      <c r="H4472" s="465"/>
      <c r="I4472" s="465"/>
      <c r="J4472" s="465"/>
      <c r="K4472" s="465"/>
      <c r="L4472" s="465"/>
    </row>
    <row r="4473" spans="2:12">
      <c r="B4473" s="465"/>
      <c r="C4473" s="465"/>
      <c r="D4473" s="465"/>
      <c r="E4473" s="465"/>
      <c r="F4473" s="465"/>
      <c r="G4473" s="465"/>
      <c r="H4473" s="465"/>
      <c r="I4473" s="465"/>
      <c r="J4473" s="465"/>
      <c r="K4473" s="465"/>
      <c r="L4473" s="465"/>
    </row>
    <row r="4474" spans="2:12">
      <c r="B4474" s="465"/>
      <c r="C4474" s="465"/>
      <c r="D4474" s="465"/>
      <c r="E4474" s="465"/>
      <c r="F4474" s="465"/>
      <c r="G4474" s="465"/>
      <c r="H4474" s="465"/>
      <c r="I4474" s="465"/>
      <c r="J4474" s="465"/>
      <c r="K4474" s="465"/>
      <c r="L4474" s="465"/>
    </row>
    <row r="4475" spans="2:12">
      <c r="B4475" s="465"/>
      <c r="C4475" s="465"/>
      <c r="D4475" s="465"/>
      <c r="E4475" s="465"/>
      <c r="F4475" s="465"/>
      <c r="G4475" s="465"/>
      <c r="H4475" s="465"/>
      <c r="I4475" s="465"/>
      <c r="J4475" s="465"/>
      <c r="K4475" s="465"/>
      <c r="L4475" s="465"/>
    </row>
    <row r="4476" spans="2:12">
      <c r="B4476" s="465"/>
      <c r="C4476" s="465"/>
      <c r="D4476" s="465"/>
      <c r="E4476" s="465"/>
      <c r="F4476" s="465"/>
      <c r="G4476" s="465"/>
      <c r="H4476" s="465"/>
      <c r="I4476" s="465"/>
      <c r="J4476" s="465"/>
      <c r="K4476" s="465"/>
      <c r="L4476" s="465"/>
    </row>
    <row r="4477" spans="2:12">
      <c r="B4477" s="465"/>
      <c r="C4477" s="465"/>
      <c r="D4477" s="465"/>
      <c r="E4477" s="465"/>
      <c r="F4477" s="465"/>
      <c r="G4477" s="465"/>
      <c r="H4477" s="465"/>
      <c r="I4477" s="465"/>
      <c r="J4477" s="465"/>
      <c r="K4477" s="465"/>
      <c r="L4477" s="465"/>
    </row>
    <row r="4478" spans="2:12">
      <c r="B4478" s="465"/>
      <c r="C4478" s="465"/>
      <c r="D4478" s="465"/>
      <c r="E4478" s="465"/>
      <c r="F4478" s="465"/>
      <c r="G4478" s="465"/>
      <c r="H4478" s="465"/>
      <c r="I4478" s="465"/>
      <c r="J4478" s="465"/>
      <c r="K4478" s="465"/>
      <c r="L4478" s="465"/>
    </row>
    <row r="4479" spans="2:12">
      <c r="B4479" s="465"/>
      <c r="C4479" s="465"/>
      <c r="D4479" s="465"/>
      <c r="E4479" s="465"/>
      <c r="F4479" s="465"/>
      <c r="G4479" s="465"/>
      <c r="H4479" s="465"/>
      <c r="I4479" s="465"/>
      <c r="J4479" s="465"/>
      <c r="K4479" s="465"/>
      <c r="L4479" s="465"/>
    </row>
    <row r="4480" spans="2:12">
      <c r="B4480" s="465"/>
      <c r="C4480" s="465"/>
      <c r="D4480" s="465"/>
      <c r="E4480" s="465"/>
      <c r="F4480" s="465"/>
      <c r="G4480" s="465"/>
      <c r="H4480" s="465"/>
      <c r="I4480" s="465"/>
      <c r="J4480" s="465"/>
      <c r="K4480" s="465"/>
      <c r="L4480" s="465"/>
    </row>
    <row r="4481" spans="2:12">
      <c r="B4481" s="465"/>
      <c r="C4481" s="465"/>
      <c r="D4481" s="465"/>
      <c r="E4481" s="465"/>
      <c r="F4481" s="465"/>
      <c r="G4481" s="465"/>
      <c r="H4481" s="465"/>
      <c r="I4481" s="465"/>
      <c r="J4481" s="465"/>
      <c r="K4481" s="465"/>
      <c r="L4481" s="465"/>
    </row>
    <row r="4482" spans="2:12">
      <c r="B4482" s="465"/>
      <c r="C4482" s="465"/>
      <c r="D4482" s="465"/>
      <c r="E4482" s="465"/>
      <c r="F4482" s="465"/>
      <c r="G4482" s="465"/>
      <c r="H4482" s="465"/>
      <c r="I4482" s="465"/>
      <c r="J4482" s="465"/>
      <c r="K4482" s="465"/>
      <c r="L4482" s="465"/>
    </row>
    <row r="4483" spans="2:12">
      <c r="B4483" s="465"/>
      <c r="C4483" s="465"/>
      <c r="D4483" s="465"/>
      <c r="E4483" s="465"/>
      <c r="F4483" s="465"/>
      <c r="G4483" s="465"/>
      <c r="H4483" s="465"/>
      <c r="I4483" s="465"/>
      <c r="J4483" s="465"/>
      <c r="K4483" s="465"/>
      <c r="L4483" s="465"/>
    </row>
    <row r="4484" spans="2:12">
      <c r="B4484" s="465"/>
      <c r="C4484" s="465"/>
      <c r="D4484" s="465"/>
      <c r="E4484" s="465"/>
      <c r="F4484" s="465"/>
      <c r="G4484" s="465"/>
      <c r="H4484" s="465"/>
      <c r="I4484" s="465"/>
      <c r="J4484" s="465"/>
      <c r="K4484" s="465"/>
      <c r="L4484" s="465"/>
    </row>
    <row r="4485" spans="2:12">
      <c r="B4485" s="465"/>
      <c r="C4485" s="465"/>
      <c r="D4485" s="465"/>
      <c r="E4485" s="465"/>
      <c r="F4485" s="465"/>
      <c r="G4485" s="465"/>
      <c r="H4485" s="465"/>
      <c r="I4485" s="465"/>
      <c r="J4485" s="465"/>
      <c r="K4485" s="465"/>
      <c r="L4485" s="465"/>
    </row>
    <row r="4486" spans="2:12">
      <c r="B4486" s="465"/>
      <c r="C4486" s="465"/>
      <c r="D4486" s="465"/>
      <c r="E4486" s="465"/>
      <c r="F4486" s="465"/>
      <c r="G4486" s="465"/>
      <c r="H4486" s="465"/>
      <c r="I4486" s="465"/>
      <c r="J4486" s="465"/>
      <c r="K4486" s="465"/>
      <c r="L4486" s="465"/>
    </row>
    <row r="4487" spans="2:12">
      <c r="B4487" s="465"/>
      <c r="C4487" s="465"/>
      <c r="D4487" s="465"/>
      <c r="E4487" s="465"/>
      <c r="F4487" s="465"/>
      <c r="G4487" s="465"/>
      <c r="H4487" s="465"/>
      <c r="I4487" s="465"/>
      <c r="J4487" s="465"/>
      <c r="K4487" s="465"/>
      <c r="L4487" s="465"/>
    </row>
    <row r="4488" spans="2:12">
      <c r="B4488" s="465"/>
      <c r="C4488" s="465"/>
      <c r="D4488" s="465"/>
      <c r="E4488" s="465"/>
      <c r="F4488" s="465"/>
      <c r="G4488" s="465"/>
      <c r="H4488" s="465"/>
      <c r="I4488" s="465"/>
      <c r="J4488" s="465"/>
      <c r="K4488" s="465"/>
      <c r="L4488" s="465"/>
    </row>
    <row r="4489" spans="2:12">
      <c r="B4489" s="465"/>
      <c r="C4489" s="465"/>
      <c r="D4489" s="465"/>
      <c r="E4489" s="465"/>
      <c r="F4489" s="465"/>
      <c r="G4489" s="465"/>
      <c r="H4489" s="465"/>
      <c r="I4489" s="465"/>
      <c r="J4489" s="465"/>
      <c r="K4489" s="465"/>
      <c r="L4489" s="465"/>
    </row>
    <row r="4490" spans="2:12">
      <c r="B4490" s="465"/>
      <c r="C4490" s="465"/>
      <c r="D4490" s="465"/>
      <c r="E4490" s="465"/>
      <c r="F4490" s="465"/>
      <c r="G4490" s="465"/>
      <c r="H4490" s="465"/>
      <c r="I4490" s="465"/>
      <c r="J4490" s="465"/>
      <c r="K4490" s="465"/>
      <c r="L4490" s="465"/>
    </row>
    <row r="4491" spans="2:12">
      <c r="B4491" s="465"/>
      <c r="C4491" s="465"/>
      <c r="D4491" s="465"/>
      <c r="E4491" s="465"/>
      <c r="F4491" s="465"/>
      <c r="G4491" s="465"/>
      <c r="H4491" s="465"/>
      <c r="I4491" s="465"/>
      <c r="J4491" s="465"/>
      <c r="K4491" s="465"/>
      <c r="L4491" s="465"/>
    </row>
    <row r="4492" spans="2:12">
      <c r="B4492" s="465"/>
      <c r="C4492" s="465"/>
      <c r="D4492" s="465"/>
      <c r="E4492" s="465"/>
      <c r="F4492" s="465"/>
      <c r="G4492" s="465"/>
      <c r="H4492" s="465"/>
      <c r="I4492" s="465"/>
      <c r="J4492" s="465"/>
      <c r="K4492" s="465"/>
      <c r="L4492" s="465"/>
    </row>
    <row r="4493" spans="2:12">
      <c r="B4493" s="465"/>
      <c r="C4493" s="465"/>
      <c r="D4493" s="465"/>
      <c r="E4493" s="465"/>
      <c r="F4493" s="465"/>
      <c r="G4493" s="465"/>
      <c r="H4493" s="465"/>
      <c r="I4493" s="465"/>
      <c r="J4493" s="465"/>
      <c r="K4493" s="465"/>
      <c r="L4493" s="465"/>
    </row>
    <row r="4494" spans="2:12">
      <c r="B4494" s="465"/>
      <c r="C4494" s="465"/>
      <c r="D4494" s="465"/>
      <c r="E4494" s="465"/>
      <c r="F4494" s="465"/>
      <c r="G4494" s="465"/>
      <c r="H4494" s="465"/>
      <c r="I4494" s="465"/>
      <c r="J4494" s="465"/>
      <c r="K4494" s="465"/>
      <c r="L4494" s="465"/>
    </row>
    <row r="4495" spans="2:12">
      <c r="B4495" s="465"/>
      <c r="C4495" s="465"/>
      <c r="D4495" s="465"/>
      <c r="E4495" s="465"/>
      <c r="F4495" s="465"/>
      <c r="G4495" s="465"/>
      <c r="H4495" s="465"/>
      <c r="I4495" s="465"/>
      <c r="J4495" s="465"/>
      <c r="K4495" s="465"/>
      <c r="L4495" s="465"/>
    </row>
    <row r="4496" spans="2:12">
      <c r="B4496" s="465"/>
      <c r="C4496" s="465"/>
      <c r="D4496" s="465"/>
      <c r="E4496" s="465"/>
      <c r="F4496" s="465"/>
      <c r="G4496" s="465"/>
      <c r="H4496" s="465"/>
      <c r="I4496" s="465"/>
      <c r="J4496" s="465"/>
      <c r="K4496" s="465"/>
      <c r="L4496" s="465"/>
    </row>
    <row r="4497" spans="2:12">
      <c r="B4497" s="465"/>
      <c r="C4497" s="465"/>
      <c r="D4497" s="465"/>
      <c r="E4497" s="465"/>
      <c r="F4497" s="465"/>
      <c r="G4497" s="465"/>
      <c r="H4497" s="465"/>
      <c r="I4497" s="465"/>
      <c r="J4497" s="465"/>
      <c r="K4497" s="465"/>
      <c r="L4497" s="465"/>
    </row>
    <row r="4498" spans="2:12">
      <c r="B4498" s="465"/>
      <c r="C4498" s="465"/>
      <c r="D4498" s="465"/>
      <c r="E4498" s="465"/>
      <c r="F4498" s="465"/>
      <c r="G4498" s="465"/>
      <c r="H4498" s="465"/>
      <c r="I4498" s="465"/>
      <c r="J4498" s="465"/>
      <c r="K4498" s="465"/>
      <c r="L4498" s="465"/>
    </row>
    <row r="4499" spans="2:12">
      <c r="B4499" s="465"/>
      <c r="C4499" s="465"/>
      <c r="D4499" s="465"/>
      <c r="E4499" s="465"/>
      <c r="F4499" s="465"/>
      <c r="G4499" s="465"/>
      <c r="H4499" s="465"/>
      <c r="I4499" s="465"/>
      <c r="J4499" s="465"/>
      <c r="K4499" s="465"/>
      <c r="L4499" s="465"/>
    </row>
    <row r="4500" spans="2:12">
      <c r="B4500" s="465"/>
      <c r="C4500" s="465"/>
      <c r="D4500" s="465"/>
      <c r="E4500" s="465"/>
      <c r="F4500" s="465"/>
      <c r="G4500" s="465"/>
      <c r="H4500" s="465"/>
      <c r="I4500" s="465"/>
      <c r="J4500" s="465"/>
      <c r="K4500" s="465"/>
      <c r="L4500" s="465"/>
    </row>
    <row r="4501" spans="2:12">
      <c r="B4501" s="465"/>
      <c r="C4501" s="465"/>
      <c r="D4501" s="465"/>
      <c r="E4501" s="465"/>
      <c r="F4501" s="465"/>
      <c r="G4501" s="465"/>
      <c r="H4501" s="465"/>
      <c r="I4501" s="465"/>
      <c r="J4501" s="465"/>
      <c r="K4501" s="465"/>
      <c r="L4501" s="465"/>
    </row>
    <row r="4502" spans="2:12">
      <c r="B4502" s="465"/>
      <c r="C4502" s="465"/>
      <c r="D4502" s="465"/>
      <c r="E4502" s="465"/>
      <c r="F4502" s="465"/>
      <c r="G4502" s="465"/>
      <c r="H4502" s="465"/>
      <c r="I4502" s="465"/>
      <c r="J4502" s="465"/>
      <c r="K4502" s="465"/>
      <c r="L4502" s="465"/>
    </row>
    <row r="4503" spans="2:12">
      <c r="B4503" s="465"/>
      <c r="C4503" s="465"/>
      <c r="D4503" s="465"/>
      <c r="E4503" s="465"/>
      <c r="F4503" s="465"/>
      <c r="G4503" s="465"/>
      <c r="H4503" s="465"/>
      <c r="I4503" s="465"/>
      <c r="J4503" s="465"/>
      <c r="K4503" s="465"/>
      <c r="L4503" s="465"/>
    </row>
    <row r="4504" spans="2:12">
      <c r="B4504" s="465"/>
      <c r="C4504" s="465"/>
      <c r="D4504" s="465"/>
      <c r="E4504" s="465"/>
      <c r="F4504" s="465"/>
      <c r="G4504" s="465"/>
      <c r="H4504" s="465"/>
      <c r="I4504" s="465"/>
      <c r="J4504" s="465"/>
      <c r="K4504" s="465"/>
      <c r="L4504" s="465"/>
    </row>
    <row r="4505" spans="2:12">
      <c r="B4505" s="465"/>
      <c r="C4505" s="465"/>
      <c r="D4505" s="465"/>
      <c r="E4505" s="465"/>
      <c r="F4505" s="465"/>
      <c r="G4505" s="465"/>
      <c r="H4505" s="465"/>
      <c r="I4505" s="465"/>
      <c r="J4505" s="465"/>
      <c r="K4505" s="465"/>
      <c r="L4505" s="465"/>
    </row>
    <row r="4506" spans="2:12">
      <c r="B4506" s="465"/>
      <c r="C4506" s="465"/>
      <c r="D4506" s="465"/>
      <c r="E4506" s="465"/>
      <c r="F4506" s="465"/>
      <c r="G4506" s="465"/>
      <c r="H4506" s="465"/>
      <c r="I4506" s="465"/>
      <c r="J4506" s="465"/>
      <c r="K4506" s="465"/>
      <c r="L4506" s="465"/>
    </row>
    <row r="4507" spans="2:12">
      <c r="B4507" s="465"/>
      <c r="C4507" s="465"/>
      <c r="D4507" s="465"/>
      <c r="E4507" s="465"/>
      <c r="F4507" s="465"/>
      <c r="G4507" s="465"/>
      <c r="H4507" s="465"/>
      <c r="I4507" s="465"/>
      <c r="J4507" s="465"/>
      <c r="K4507" s="465"/>
      <c r="L4507" s="465"/>
    </row>
    <row r="4508" spans="2:12">
      <c r="B4508" s="465"/>
      <c r="C4508" s="465"/>
      <c r="D4508" s="465"/>
      <c r="E4508" s="465"/>
      <c r="F4508" s="465"/>
      <c r="G4508" s="465"/>
      <c r="H4508" s="465"/>
      <c r="I4508" s="465"/>
      <c r="J4508" s="465"/>
      <c r="K4508" s="465"/>
      <c r="L4508" s="465"/>
    </row>
    <row r="4509" spans="2:12">
      <c r="B4509" s="465"/>
      <c r="C4509" s="465"/>
      <c r="D4509" s="465"/>
      <c r="E4509" s="465"/>
      <c r="F4509" s="465"/>
      <c r="G4509" s="465"/>
      <c r="H4509" s="465"/>
      <c r="I4509" s="465"/>
      <c r="J4509" s="465"/>
      <c r="K4509" s="465"/>
      <c r="L4509" s="465"/>
    </row>
    <row r="4510" spans="2:12">
      <c r="B4510" s="465"/>
      <c r="C4510" s="465"/>
      <c r="D4510" s="465"/>
      <c r="E4510" s="465"/>
      <c r="F4510" s="465"/>
      <c r="G4510" s="465"/>
      <c r="H4510" s="465"/>
      <c r="I4510" s="465"/>
      <c r="J4510" s="465"/>
      <c r="K4510" s="465"/>
      <c r="L4510" s="465"/>
    </row>
    <row r="4511" spans="2:12">
      <c r="B4511" s="465"/>
      <c r="C4511" s="465"/>
      <c r="D4511" s="465"/>
      <c r="E4511" s="465"/>
      <c r="F4511" s="465"/>
      <c r="G4511" s="465"/>
      <c r="H4511" s="465"/>
      <c r="I4511" s="465"/>
      <c r="J4511" s="465"/>
      <c r="K4511" s="465"/>
      <c r="L4511" s="465"/>
    </row>
    <row r="4512" spans="2:12">
      <c r="B4512" s="465"/>
      <c r="C4512" s="465"/>
      <c r="D4512" s="465"/>
      <c r="E4512" s="465"/>
      <c r="F4512" s="465"/>
      <c r="G4512" s="465"/>
      <c r="H4512" s="465"/>
      <c r="I4512" s="465"/>
      <c r="J4512" s="465"/>
      <c r="K4512" s="465"/>
      <c r="L4512" s="465"/>
    </row>
    <row r="4513" spans="2:12">
      <c r="B4513" s="465"/>
      <c r="C4513" s="465"/>
      <c r="D4513" s="465"/>
      <c r="E4513" s="465"/>
      <c r="F4513" s="465"/>
      <c r="G4513" s="465"/>
      <c r="H4513" s="465"/>
      <c r="I4513" s="465"/>
      <c r="J4513" s="465"/>
      <c r="K4513" s="465"/>
      <c r="L4513" s="465"/>
    </row>
    <row r="4514" spans="2:12">
      <c r="B4514" s="465"/>
      <c r="C4514" s="465"/>
      <c r="D4514" s="465"/>
      <c r="E4514" s="465"/>
      <c r="F4514" s="465"/>
      <c r="G4514" s="465"/>
      <c r="H4514" s="465"/>
      <c r="I4514" s="465"/>
      <c r="J4514" s="465"/>
      <c r="K4514" s="465"/>
      <c r="L4514" s="465"/>
    </row>
    <row r="4515" spans="2:12">
      <c r="B4515" s="465"/>
      <c r="C4515" s="465"/>
      <c r="D4515" s="465"/>
      <c r="E4515" s="465"/>
      <c r="F4515" s="465"/>
      <c r="G4515" s="465"/>
      <c r="H4515" s="465"/>
      <c r="I4515" s="465"/>
      <c r="J4515" s="465"/>
      <c r="K4515" s="465"/>
      <c r="L4515" s="465"/>
    </row>
    <row r="4516" spans="2:12">
      <c r="B4516" s="465"/>
      <c r="C4516" s="465"/>
      <c r="D4516" s="465"/>
      <c r="E4516" s="465"/>
      <c r="F4516" s="465"/>
      <c r="G4516" s="465"/>
      <c r="H4516" s="465"/>
      <c r="I4516" s="465"/>
      <c r="J4516" s="465"/>
      <c r="K4516" s="465"/>
      <c r="L4516" s="465"/>
    </row>
    <row r="4517" spans="2:12">
      <c r="B4517" s="465"/>
      <c r="C4517" s="465"/>
      <c r="D4517" s="465"/>
      <c r="E4517" s="465"/>
      <c r="F4517" s="465"/>
      <c r="G4517" s="465"/>
      <c r="H4517" s="465"/>
      <c r="I4517" s="465"/>
      <c r="J4517" s="465"/>
      <c r="K4517" s="465"/>
      <c r="L4517" s="465"/>
    </row>
    <row r="4518" spans="2:12">
      <c r="B4518" s="465"/>
      <c r="C4518" s="465"/>
      <c r="D4518" s="465"/>
      <c r="E4518" s="465"/>
      <c r="F4518" s="465"/>
      <c r="G4518" s="465"/>
      <c r="H4518" s="465"/>
      <c r="I4518" s="465"/>
      <c r="J4518" s="465"/>
      <c r="K4518" s="465"/>
      <c r="L4518" s="465"/>
    </row>
    <row r="4519" spans="2:12">
      <c r="B4519" s="465"/>
      <c r="C4519" s="465"/>
      <c r="D4519" s="465"/>
      <c r="E4519" s="465"/>
      <c r="F4519" s="465"/>
      <c r="G4519" s="465"/>
      <c r="H4519" s="465"/>
      <c r="I4519" s="465"/>
      <c r="J4519" s="465"/>
      <c r="K4519" s="465"/>
      <c r="L4519" s="465"/>
    </row>
    <row r="4520" spans="2:12">
      <c r="B4520" s="465"/>
      <c r="C4520" s="465"/>
      <c r="D4520" s="465"/>
      <c r="E4520" s="465"/>
      <c r="F4520" s="465"/>
      <c r="G4520" s="465"/>
      <c r="H4520" s="465"/>
      <c r="I4520" s="465"/>
      <c r="J4520" s="465"/>
      <c r="K4520" s="465"/>
      <c r="L4520" s="465"/>
    </row>
    <row r="4521" spans="2:12">
      <c r="B4521" s="465"/>
      <c r="C4521" s="465"/>
      <c r="D4521" s="465"/>
      <c r="E4521" s="465"/>
      <c r="F4521" s="465"/>
      <c r="G4521" s="465"/>
      <c r="H4521" s="465"/>
      <c r="I4521" s="465"/>
      <c r="J4521" s="465"/>
      <c r="K4521" s="465"/>
      <c r="L4521" s="465"/>
    </row>
    <row r="4522" spans="2:12">
      <c r="B4522" s="465"/>
      <c r="C4522" s="465"/>
      <c r="D4522" s="465"/>
      <c r="E4522" s="465"/>
      <c r="F4522" s="465"/>
      <c r="G4522" s="465"/>
      <c r="H4522" s="465"/>
      <c r="I4522" s="465"/>
      <c r="J4522" s="465"/>
      <c r="K4522" s="465"/>
      <c r="L4522" s="465"/>
    </row>
    <row r="4523" spans="2:12">
      <c r="B4523" s="465"/>
      <c r="C4523" s="465"/>
      <c r="D4523" s="465"/>
      <c r="E4523" s="465"/>
      <c r="F4523" s="465"/>
      <c r="G4523" s="465"/>
      <c r="H4523" s="465"/>
      <c r="I4523" s="465"/>
      <c r="J4523" s="465"/>
      <c r="K4523" s="465"/>
      <c r="L4523" s="465"/>
    </row>
    <row r="4524" spans="2:12">
      <c r="B4524" s="465"/>
      <c r="C4524" s="465"/>
      <c r="D4524" s="465"/>
      <c r="E4524" s="465"/>
      <c r="F4524" s="465"/>
      <c r="G4524" s="465"/>
      <c r="H4524" s="465"/>
      <c r="I4524" s="465"/>
      <c r="J4524" s="465"/>
      <c r="K4524" s="465"/>
      <c r="L4524" s="465"/>
    </row>
    <row r="4525" spans="2:12">
      <c r="B4525" s="465"/>
      <c r="C4525" s="465"/>
      <c r="D4525" s="465"/>
      <c r="E4525" s="465"/>
      <c r="F4525" s="465"/>
      <c r="G4525" s="465"/>
      <c r="H4525" s="465"/>
      <c r="I4525" s="465"/>
      <c r="J4525" s="465"/>
      <c r="K4525" s="465"/>
      <c r="L4525" s="465"/>
    </row>
    <row r="4526" spans="2:12">
      <c r="B4526" s="465"/>
      <c r="C4526" s="465"/>
      <c r="D4526" s="465"/>
      <c r="E4526" s="465"/>
      <c r="F4526" s="465"/>
      <c r="G4526" s="465"/>
      <c r="H4526" s="465"/>
      <c r="I4526" s="465"/>
      <c r="J4526" s="465"/>
      <c r="K4526" s="465"/>
      <c r="L4526" s="465"/>
    </row>
    <row r="4527" spans="2:12">
      <c r="B4527" s="465"/>
      <c r="C4527" s="465"/>
      <c r="D4527" s="465"/>
      <c r="E4527" s="465"/>
      <c r="F4527" s="465"/>
      <c r="G4527" s="465"/>
      <c r="H4527" s="465"/>
      <c r="I4527" s="465"/>
      <c r="J4527" s="465"/>
      <c r="K4527" s="465"/>
      <c r="L4527" s="465"/>
    </row>
    <row r="4528" spans="2:12">
      <c r="B4528" s="465"/>
      <c r="C4528" s="465"/>
      <c r="D4528" s="465"/>
      <c r="E4528" s="465"/>
      <c r="F4528" s="465"/>
      <c r="G4528" s="465"/>
      <c r="H4528" s="465"/>
      <c r="I4528" s="465"/>
      <c r="J4528" s="465"/>
      <c r="K4528" s="465"/>
      <c r="L4528" s="465"/>
    </row>
  </sheetData>
  <sheetProtection algorithmName="SHA-512" hashValue="cixh9+vz4gpntoA89UFuJNeDVoH+y4QQqk8Z8gvm8KwvkKiwogMCFUe1CxjTlIuoE7FjxybSJXtVN+9Ru7+nww==" saltValue="3gwhdpE4pF601Xh7LgAYPg==" spinCount="100000" sheet="1" formatCells="0" formatRows="0"/>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
  <sheetViews>
    <sheetView workbookViewId="0">
      <selection activeCell="N16" sqref="N16"/>
    </sheetView>
  </sheetViews>
  <sheetFormatPr defaultRowHeight="12.75"/>
  <sheetData/>
  <sheetProtection algorithmName="SHA-512" hashValue="ZUZGtYkA6HExzmDtUyc2W6HpIFUsVhxuX/Peayq4kX9QnSlWYdbNUlDwdL52cwAjVAayCXX7RaBphYqenwt+cA==" saltValue="UZj7l8QudYu7AhfbbpLJ3w==" spinCount="100000" sheet="1" objects="1" scenarios="1"/>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FD4899"/>
  <sheetViews>
    <sheetView zoomScale="130" zoomScaleNormal="130" workbookViewId="0">
      <pane ySplit="1" topLeftCell="A1213" activePane="bottomLeft" state="frozen"/>
      <selection activeCell="G1" sqref="G1"/>
      <selection pane="bottomLeft" activeCell="E1238" sqref="E1238"/>
    </sheetView>
  </sheetViews>
  <sheetFormatPr defaultColWidth="9.140625" defaultRowHeight="12.75"/>
  <cols>
    <col min="1" max="1" width="6.140625" style="508" bestFit="1" customWidth="1"/>
    <col min="2" max="2" width="19.28515625" style="508" customWidth="1"/>
    <col min="3" max="3" width="47.140625" style="508" customWidth="1"/>
    <col min="4" max="4" width="7.7109375" style="508" bestFit="1" customWidth="1"/>
    <col min="5" max="5" width="37.7109375" style="508" customWidth="1"/>
    <col min="6" max="6" width="41.7109375" style="508" bestFit="1" customWidth="1"/>
    <col min="7" max="7" width="23.5703125" style="508" bestFit="1" customWidth="1"/>
    <col min="8" max="8" width="46.42578125" style="508" customWidth="1"/>
    <col min="9" max="9" width="11.5703125" style="508" bestFit="1" customWidth="1"/>
    <col min="10" max="10" width="6.28515625" style="508" bestFit="1" customWidth="1"/>
    <col min="11" max="11" width="26.5703125" style="508" bestFit="1" customWidth="1"/>
    <col min="12" max="13" width="46.42578125" style="508" customWidth="1"/>
    <col min="14" max="16384" width="9.140625" style="508"/>
  </cols>
  <sheetData>
    <row r="1" spans="1:13" ht="72.75" thickBot="1">
      <c r="A1" s="442" t="s">
        <v>625</v>
      </c>
      <c r="B1" s="443" t="s">
        <v>626</v>
      </c>
      <c r="C1" s="444" t="s">
        <v>627</v>
      </c>
      <c r="D1" s="444" t="s">
        <v>628</v>
      </c>
      <c r="E1" s="445" t="s">
        <v>629</v>
      </c>
      <c r="F1" s="444" t="s">
        <v>630</v>
      </c>
      <c r="G1" s="445" t="s">
        <v>631</v>
      </c>
      <c r="H1" s="445" t="s">
        <v>632</v>
      </c>
      <c r="I1" s="444" t="s">
        <v>633</v>
      </c>
      <c r="J1" s="444" t="s">
        <v>634</v>
      </c>
      <c r="K1" s="445" t="s">
        <v>635</v>
      </c>
      <c r="L1" s="445" t="s">
        <v>636</v>
      </c>
      <c r="M1" s="445" t="s">
        <v>10421</v>
      </c>
    </row>
    <row r="2" spans="1:13" ht="13.5" thickTop="1">
      <c r="A2" s="982" t="s">
        <v>637</v>
      </c>
      <c r="B2" s="982" t="s">
        <v>638</v>
      </c>
      <c r="C2" s="446" t="s">
        <v>639</v>
      </c>
      <c r="D2" s="446" t="s">
        <v>640</v>
      </c>
      <c r="E2" s="983" t="s">
        <v>641</v>
      </c>
      <c r="F2" s="983" t="s">
        <v>639</v>
      </c>
      <c r="G2" s="983" t="s">
        <v>642</v>
      </c>
      <c r="H2" s="983" t="s">
        <v>643</v>
      </c>
      <c r="I2" s="983" t="s">
        <v>644</v>
      </c>
      <c r="J2" s="446" t="s">
        <v>645</v>
      </c>
      <c r="K2" s="447" t="s">
        <v>265</v>
      </c>
      <c r="L2" s="983" t="s">
        <v>646</v>
      </c>
      <c r="M2" s="983" t="str">
        <f>IF(RIGHT(TEXT(E2,""),4)="ACT1","Removed","")</f>
        <v/>
      </c>
    </row>
    <row r="3" spans="1:13" ht="15">
      <c r="A3" s="448" t="s">
        <v>647</v>
      </c>
      <c r="B3" s="448" t="s">
        <v>648</v>
      </c>
      <c r="C3" s="448" t="s">
        <v>639</v>
      </c>
      <c r="D3" s="449"/>
      <c r="E3" s="984" t="s">
        <v>649</v>
      </c>
      <c r="F3" s="984"/>
      <c r="G3" s="984" t="s">
        <v>642</v>
      </c>
      <c r="H3" s="984" t="s">
        <v>643</v>
      </c>
      <c r="I3" s="983" t="s">
        <v>644</v>
      </c>
      <c r="J3" s="449"/>
      <c r="K3" s="459" t="s">
        <v>265</v>
      </c>
      <c r="L3" s="984"/>
      <c r="M3" s="984" t="str">
        <f t="shared" ref="M3:M67" si="0">IF(RIGHT(TEXT(E3,""),4)="ACT1","Removed","")</f>
        <v>Removed</v>
      </c>
    </row>
    <row r="4" spans="1:13" ht="15">
      <c r="A4" s="448" t="s">
        <v>647</v>
      </c>
      <c r="B4" s="448" t="s">
        <v>648</v>
      </c>
      <c r="C4" s="448" t="s">
        <v>639</v>
      </c>
      <c r="D4" s="449"/>
      <c r="E4" s="984" t="s">
        <v>650</v>
      </c>
      <c r="F4" s="984"/>
      <c r="G4" s="984" t="s">
        <v>642</v>
      </c>
      <c r="H4" s="984" t="s">
        <v>643</v>
      </c>
      <c r="I4" s="983" t="s">
        <v>644</v>
      </c>
      <c r="J4" s="449"/>
      <c r="K4" s="459" t="s">
        <v>265</v>
      </c>
      <c r="L4" s="984"/>
      <c r="M4" s="984" t="str">
        <f t="shared" si="0"/>
        <v/>
      </c>
    </row>
    <row r="5" spans="1:13" ht="15">
      <c r="A5" s="448" t="s">
        <v>647</v>
      </c>
      <c r="B5" s="448" t="s">
        <v>648</v>
      </c>
      <c r="C5" s="448" t="s">
        <v>639</v>
      </c>
      <c r="D5" s="449"/>
      <c r="E5" s="984" t="s">
        <v>651</v>
      </c>
      <c r="F5" s="984"/>
      <c r="G5" s="984" t="s">
        <v>642</v>
      </c>
      <c r="H5" s="984" t="s">
        <v>643</v>
      </c>
      <c r="I5" s="983" t="s">
        <v>644</v>
      </c>
      <c r="J5" s="449"/>
      <c r="K5" s="459" t="s">
        <v>265</v>
      </c>
      <c r="L5" s="984"/>
      <c r="M5" s="984" t="str">
        <f t="shared" si="0"/>
        <v/>
      </c>
    </row>
    <row r="6" spans="1:13" ht="15">
      <c r="A6" s="448" t="s">
        <v>647</v>
      </c>
      <c r="B6" s="448" t="s">
        <v>648</v>
      </c>
      <c r="C6" s="448" t="s">
        <v>639</v>
      </c>
      <c r="D6" s="449"/>
      <c r="E6" s="984" t="s">
        <v>652</v>
      </c>
      <c r="F6" s="984"/>
      <c r="G6" s="984" t="s">
        <v>642</v>
      </c>
      <c r="H6" s="984" t="s">
        <v>643</v>
      </c>
      <c r="I6" s="983" t="s">
        <v>644</v>
      </c>
      <c r="J6" s="449"/>
      <c r="K6" s="459" t="s">
        <v>265</v>
      </c>
      <c r="L6" s="984"/>
      <c r="M6" s="984" t="str">
        <f t="shared" si="0"/>
        <v/>
      </c>
    </row>
    <row r="7" spans="1:13" ht="15">
      <c r="A7" s="448" t="s">
        <v>647</v>
      </c>
      <c r="B7" s="448" t="s">
        <v>648</v>
      </c>
      <c r="C7" s="448" t="s">
        <v>639</v>
      </c>
      <c r="D7" s="449"/>
      <c r="E7" s="984" t="s">
        <v>653</v>
      </c>
      <c r="F7" s="984"/>
      <c r="G7" s="984" t="s">
        <v>642</v>
      </c>
      <c r="H7" s="984" t="s">
        <v>643</v>
      </c>
      <c r="I7" s="983" t="s">
        <v>644</v>
      </c>
      <c r="J7" s="449"/>
      <c r="K7" s="459" t="s">
        <v>265</v>
      </c>
      <c r="L7" s="984"/>
      <c r="M7" s="984" t="str">
        <f t="shared" si="0"/>
        <v/>
      </c>
    </row>
    <row r="8" spans="1:13" ht="15">
      <c r="A8" s="448" t="s">
        <v>647</v>
      </c>
      <c r="B8" s="448" t="s">
        <v>648</v>
      </c>
      <c r="C8" s="448" t="s">
        <v>639</v>
      </c>
      <c r="D8" s="449"/>
      <c r="E8" s="984" t="s">
        <v>654</v>
      </c>
      <c r="F8" s="984"/>
      <c r="G8" s="984" t="s">
        <v>642</v>
      </c>
      <c r="H8" s="984" t="s">
        <v>643</v>
      </c>
      <c r="I8" s="983" t="s">
        <v>644</v>
      </c>
      <c r="J8" s="449"/>
      <c r="K8" s="459" t="s">
        <v>265</v>
      </c>
      <c r="L8" s="984"/>
      <c r="M8" s="984" t="str">
        <f t="shared" si="0"/>
        <v/>
      </c>
    </row>
    <row r="9" spans="1:13" ht="15">
      <c r="A9" s="448" t="s">
        <v>647</v>
      </c>
      <c r="B9" s="448" t="s">
        <v>648</v>
      </c>
      <c r="C9" s="448" t="s">
        <v>639</v>
      </c>
      <c r="D9" s="449"/>
      <c r="E9" s="984" t="s">
        <v>655</v>
      </c>
      <c r="F9" s="984"/>
      <c r="G9" s="984" t="s">
        <v>642</v>
      </c>
      <c r="H9" s="984" t="s">
        <v>643</v>
      </c>
      <c r="I9" s="983" t="s">
        <v>644</v>
      </c>
      <c r="J9" s="449"/>
      <c r="K9" s="459" t="s">
        <v>265</v>
      </c>
      <c r="L9" s="984"/>
      <c r="M9" s="984" t="str">
        <f t="shared" si="0"/>
        <v/>
      </c>
    </row>
    <row r="10" spans="1:13" ht="15">
      <c r="A10" s="448" t="s">
        <v>647</v>
      </c>
      <c r="B10" s="448" t="s">
        <v>648</v>
      </c>
      <c r="C10" s="448" t="s">
        <v>639</v>
      </c>
      <c r="D10" s="449"/>
      <c r="E10" s="984" t="s">
        <v>656</v>
      </c>
      <c r="F10" s="984"/>
      <c r="G10" s="984" t="s">
        <v>642</v>
      </c>
      <c r="H10" s="984" t="s">
        <v>643</v>
      </c>
      <c r="I10" s="983" t="s">
        <v>644</v>
      </c>
      <c r="J10" s="449"/>
      <c r="K10" s="459" t="s">
        <v>265</v>
      </c>
      <c r="L10" s="984"/>
      <c r="M10" s="984" t="str">
        <f t="shared" si="0"/>
        <v/>
      </c>
    </row>
    <row r="11" spans="1:13" ht="15">
      <c r="A11" s="448" t="s">
        <v>647</v>
      </c>
      <c r="B11" s="448" t="s">
        <v>648</v>
      </c>
      <c r="C11" s="448" t="s">
        <v>639</v>
      </c>
      <c r="D11" s="449"/>
      <c r="E11" s="984" t="s">
        <v>657</v>
      </c>
      <c r="F11" s="984"/>
      <c r="G11" s="984" t="s">
        <v>642</v>
      </c>
      <c r="H11" s="984" t="s">
        <v>643</v>
      </c>
      <c r="I11" s="983" t="s">
        <v>644</v>
      </c>
      <c r="J11" s="449"/>
      <c r="K11" s="459" t="s">
        <v>265</v>
      </c>
      <c r="L11" s="984"/>
      <c r="M11" s="984" t="str">
        <f t="shared" si="0"/>
        <v/>
      </c>
    </row>
    <row r="12" spans="1:13" ht="15">
      <c r="A12" s="448" t="s">
        <v>647</v>
      </c>
      <c r="B12" s="448" t="s">
        <v>648</v>
      </c>
      <c r="C12" s="448" t="s">
        <v>639</v>
      </c>
      <c r="D12" s="449"/>
      <c r="E12" s="984" t="s">
        <v>658</v>
      </c>
      <c r="F12" s="984"/>
      <c r="G12" s="984" t="s">
        <v>642</v>
      </c>
      <c r="H12" s="984" t="s">
        <v>643</v>
      </c>
      <c r="I12" s="983" t="s">
        <v>644</v>
      </c>
      <c r="J12" s="449"/>
      <c r="K12" s="459" t="s">
        <v>265</v>
      </c>
      <c r="L12" s="984"/>
      <c r="M12" s="984" t="str">
        <f t="shared" si="0"/>
        <v/>
      </c>
    </row>
    <row r="13" spans="1:13" ht="15">
      <c r="A13" s="448" t="s">
        <v>647</v>
      </c>
      <c r="B13" s="448" t="s">
        <v>648</v>
      </c>
      <c r="C13" s="448" t="s">
        <v>639</v>
      </c>
      <c r="D13" s="449"/>
      <c r="E13" s="984" t="s">
        <v>659</v>
      </c>
      <c r="F13" s="984"/>
      <c r="G13" s="984" t="s">
        <v>642</v>
      </c>
      <c r="H13" s="984" t="s">
        <v>643</v>
      </c>
      <c r="I13" s="983" t="s">
        <v>644</v>
      </c>
      <c r="J13" s="449"/>
      <c r="K13" s="459" t="s">
        <v>265</v>
      </c>
      <c r="L13" s="984"/>
      <c r="M13" s="984" t="str">
        <f t="shared" si="0"/>
        <v/>
      </c>
    </row>
    <row r="14" spans="1:13" ht="15">
      <c r="A14" s="448" t="s">
        <v>647</v>
      </c>
      <c r="B14" s="448" t="s">
        <v>648</v>
      </c>
      <c r="C14" s="448" t="s">
        <v>639</v>
      </c>
      <c r="D14" s="449"/>
      <c r="E14" s="984" t="s">
        <v>660</v>
      </c>
      <c r="F14" s="984"/>
      <c r="G14" s="984" t="s">
        <v>642</v>
      </c>
      <c r="H14" s="984" t="s">
        <v>643</v>
      </c>
      <c r="I14" s="983" t="s">
        <v>644</v>
      </c>
      <c r="J14" s="449"/>
      <c r="K14" s="459" t="s">
        <v>265</v>
      </c>
      <c r="L14" s="984"/>
      <c r="M14" s="984" t="str">
        <f t="shared" si="0"/>
        <v/>
      </c>
    </row>
    <row r="15" spans="1:13" ht="13.5" thickBot="1">
      <c r="A15" s="501" t="s">
        <v>647</v>
      </c>
      <c r="B15" s="501" t="s">
        <v>648</v>
      </c>
      <c r="C15" s="501" t="s">
        <v>639</v>
      </c>
      <c r="D15" s="501"/>
      <c r="E15" s="501" t="s">
        <v>661</v>
      </c>
      <c r="F15" s="451"/>
      <c r="G15" s="451" t="s">
        <v>642</v>
      </c>
      <c r="H15" s="451" t="s">
        <v>643</v>
      </c>
      <c r="I15" s="451" t="s">
        <v>644</v>
      </c>
      <c r="J15" s="451"/>
      <c r="K15" s="452" t="s">
        <v>265</v>
      </c>
      <c r="L15" s="451"/>
      <c r="M15" s="451" t="str">
        <f t="shared" si="0"/>
        <v/>
      </c>
    </row>
    <row r="16" spans="1:13" ht="13.5" thickTop="1">
      <c r="A16" s="982" t="s">
        <v>637</v>
      </c>
      <c r="B16" s="982" t="s">
        <v>638</v>
      </c>
      <c r="C16" s="446" t="s">
        <v>662</v>
      </c>
      <c r="D16" s="446" t="s">
        <v>640</v>
      </c>
      <c r="E16" s="983" t="s">
        <v>663</v>
      </c>
      <c r="F16" s="983" t="s">
        <v>662</v>
      </c>
      <c r="G16" s="983" t="s">
        <v>642</v>
      </c>
      <c r="H16" s="983" t="s">
        <v>665</v>
      </c>
      <c r="I16" s="983" t="s">
        <v>666</v>
      </c>
      <c r="J16" s="446" t="s">
        <v>645</v>
      </c>
      <c r="K16" s="447" t="s">
        <v>265</v>
      </c>
      <c r="L16" s="983" t="s">
        <v>646</v>
      </c>
      <c r="M16" s="983" t="str">
        <f t="shared" si="0"/>
        <v/>
      </c>
    </row>
    <row r="17" spans="1:13" ht="15">
      <c r="A17" s="448" t="s">
        <v>647</v>
      </c>
      <c r="B17" s="448" t="s">
        <v>648</v>
      </c>
      <c r="C17" s="448" t="s">
        <v>662</v>
      </c>
      <c r="D17" s="449"/>
      <c r="E17" s="984" t="s">
        <v>667</v>
      </c>
      <c r="F17" s="984"/>
      <c r="G17" s="984" t="s">
        <v>642</v>
      </c>
      <c r="H17" s="984" t="s">
        <v>665</v>
      </c>
      <c r="I17" s="984" t="s">
        <v>666</v>
      </c>
      <c r="J17" s="449"/>
      <c r="K17" s="459" t="s">
        <v>265</v>
      </c>
      <c r="L17" s="984"/>
      <c r="M17" s="984" t="str">
        <f t="shared" si="0"/>
        <v>Removed</v>
      </c>
    </row>
    <row r="18" spans="1:13" ht="15">
      <c r="A18" s="448" t="s">
        <v>647</v>
      </c>
      <c r="B18" s="448" t="s">
        <v>648</v>
      </c>
      <c r="C18" s="448" t="s">
        <v>662</v>
      </c>
      <c r="D18" s="449"/>
      <c r="E18" s="984" t="s">
        <v>668</v>
      </c>
      <c r="F18" s="984"/>
      <c r="G18" s="984" t="s">
        <v>642</v>
      </c>
      <c r="H18" s="984" t="s">
        <v>665</v>
      </c>
      <c r="I18" s="984" t="s">
        <v>666</v>
      </c>
      <c r="J18" s="449"/>
      <c r="K18" s="459" t="s">
        <v>265</v>
      </c>
      <c r="L18" s="984"/>
      <c r="M18" s="984" t="str">
        <f t="shared" si="0"/>
        <v/>
      </c>
    </row>
    <row r="19" spans="1:13" ht="15">
      <c r="A19" s="448" t="s">
        <v>647</v>
      </c>
      <c r="B19" s="448" t="s">
        <v>648</v>
      </c>
      <c r="C19" s="448" t="s">
        <v>662</v>
      </c>
      <c r="D19" s="449"/>
      <c r="E19" s="984" t="s">
        <v>669</v>
      </c>
      <c r="F19" s="984"/>
      <c r="G19" s="984" t="s">
        <v>642</v>
      </c>
      <c r="H19" s="984" t="s">
        <v>665</v>
      </c>
      <c r="I19" s="984" t="s">
        <v>666</v>
      </c>
      <c r="J19" s="449"/>
      <c r="K19" s="459" t="s">
        <v>265</v>
      </c>
      <c r="L19" s="984"/>
      <c r="M19" s="984" t="str">
        <f t="shared" si="0"/>
        <v/>
      </c>
    </row>
    <row r="20" spans="1:13" ht="15">
      <c r="A20" s="448" t="s">
        <v>647</v>
      </c>
      <c r="B20" s="448" t="s">
        <v>648</v>
      </c>
      <c r="C20" s="448" t="s">
        <v>662</v>
      </c>
      <c r="D20" s="449"/>
      <c r="E20" s="984" t="s">
        <v>670</v>
      </c>
      <c r="F20" s="984"/>
      <c r="G20" s="984" t="s">
        <v>642</v>
      </c>
      <c r="H20" s="984" t="s">
        <v>665</v>
      </c>
      <c r="I20" s="984" t="s">
        <v>666</v>
      </c>
      <c r="J20" s="449"/>
      <c r="K20" s="459" t="s">
        <v>265</v>
      </c>
      <c r="L20" s="984"/>
      <c r="M20" s="984" t="str">
        <f t="shared" si="0"/>
        <v/>
      </c>
    </row>
    <row r="21" spans="1:13" ht="15">
      <c r="A21" s="448" t="s">
        <v>647</v>
      </c>
      <c r="B21" s="448" t="s">
        <v>648</v>
      </c>
      <c r="C21" s="448" t="s">
        <v>662</v>
      </c>
      <c r="D21" s="449"/>
      <c r="E21" s="984" t="s">
        <v>671</v>
      </c>
      <c r="F21" s="984"/>
      <c r="G21" s="984" t="s">
        <v>642</v>
      </c>
      <c r="H21" s="984" t="s">
        <v>665</v>
      </c>
      <c r="I21" s="984" t="s">
        <v>666</v>
      </c>
      <c r="J21" s="449"/>
      <c r="K21" s="459" t="s">
        <v>265</v>
      </c>
      <c r="L21" s="984"/>
      <c r="M21" s="984" t="str">
        <f t="shared" si="0"/>
        <v/>
      </c>
    </row>
    <row r="22" spans="1:13" ht="15">
      <c r="A22" s="448" t="s">
        <v>647</v>
      </c>
      <c r="B22" s="448" t="s">
        <v>648</v>
      </c>
      <c r="C22" s="448" t="s">
        <v>662</v>
      </c>
      <c r="D22" s="449"/>
      <c r="E22" s="984" t="s">
        <v>672</v>
      </c>
      <c r="F22" s="984"/>
      <c r="G22" s="984" t="s">
        <v>642</v>
      </c>
      <c r="H22" s="984" t="s">
        <v>665</v>
      </c>
      <c r="I22" s="984" t="s">
        <v>666</v>
      </c>
      <c r="J22" s="449"/>
      <c r="K22" s="459" t="s">
        <v>265</v>
      </c>
      <c r="L22" s="984"/>
      <c r="M22" s="984" t="str">
        <f t="shared" si="0"/>
        <v/>
      </c>
    </row>
    <row r="23" spans="1:13" ht="15">
      <c r="A23" s="448" t="s">
        <v>647</v>
      </c>
      <c r="B23" s="448" t="s">
        <v>648</v>
      </c>
      <c r="C23" s="448" t="s">
        <v>662</v>
      </c>
      <c r="D23" s="449"/>
      <c r="E23" s="984" t="s">
        <v>673</v>
      </c>
      <c r="F23" s="984"/>
      <c r="G23" s="984" t="s">
        <v>642</v>
      </c>
      <c r="H23" s="984" t="s">
        <v>665</v>
      </c>
      <c r="I23" s="984" t="s">
        <v>666</v>
      </c>
      <c r="J23" s="449"/>
      <c r="K23" s="459" t="s">
        <v>265</v>
      </c>
      <c r="L23" s="984"/>
      <c r="M23" s="984" t="str">
        <f t="shared" si="0"/>
        <v/>
      </c>
    </row>
    <row r="24" spans="1:13" ht="15">
      <c r="A24" s="448" t="s">
        <v>647</v>
      </c>
      <c r="B24" s="448" t="s">
        <v>648</v>
      </c>
      <c r="C24" s="448" t="s">
        <v>662</v>
      </c>
      <c r="D24" s="449"/>
      <c r="E24" s="984" t="s">
        <v>674</v>
      </c>
      <c r="F24" s="984"/>
      <c r="G24" s="984" t="s">
        <v>642</v>
      </c>
      <c r="H24" s="984" t="s">
        <v>665</v>
      </c>
      <c r="I24" s="984" t="s">
        <v>666</v>
      </c>
      <c r="J24" s="449"/>
      <c r="K24" s="459" t="s">
        <v>265</v>
      </c>
      <c r="L24" s="984"/>
      <c r="M24" s="984" t="str">
        <f t="shared" si="0"/>
        <v/>
      </c>
    </row>
    <row r="25" spans="1:13" ht="15">
      <c r="A25" s="448" t="s">
        <v>647</v>
      </c>
      <c r="B25" s="448" t="s">
        <v>648</v>
      </c>
      <c r="C25" s="448" t="s">
        <v>662</v>
      </c>
      <c r="D25" s="449"/>
      <c r="E25" s="984" t="s">
        <v>675</v>
      </c>
      <c r="F25" s="984"/>
      <c r="G25" s="984" t="s">
        <v>642</v>
      </c>
      <c r="H25" s="984" t="s">
        <v>665</v>
      </c>
      <c r="I25" s="984" t="s">
        <v>666</v>
      </c>
      <c r="J25" s="449"/>
      <c r="K25" s="459" t="s">
        <v>265</v>
      </c>
      <c r="L25" s="984"/>
      <c r="M25" s="984" t="str">
        <f t="shared" si="0"/>
        <v/>
      </c>
    </row>
    <row r="26" spans="1:13" ht="15">
      <c r="A26" s="448" t="s">
        <v>647</v>
      </c>
      <c r="B26" s="448" t="s">
        <v>648</v>
      </c>
      <c r="C26" s="448" t="s">
        <v>662</v>
      </c>
      <c r="D26" s="449"/>
      <c r="E26" s="984" t="s">
        <v>676</v>
      </c>
      <c r="F26" s="984"/>
      <c r="G26" s="984" t="s">
        <v>642</v>
      </c>
      <c r="H26" s="984" t="s">
        <v>665</v>
      </c>
      <c r="I26" s="984" t="s">
        <v>666</v>
      </c>
      <c r="J26" s="449"/>
      <c r="K26" s="459" t="s">
        <v>265</v>
      </c>
      <c r="L26" s="984"/>
      <c r="M26" s="984" t="str">
        <f t="shared" si="0"/>
        <v/>
      </c>
    </row>
    <row r="27" spans="1:13" ht="15">
      <c r="A27" s="448" t="s">
        <v>647</v>
      </c>
      <c r="B27" s="448" t="s">
        <v>648</v>
      </c>
      <c r="C27" s="448" t="s">
        <v>662</v>
      </c>
      <c r="D27" s="449"/>
      <c r="E27" s="984" t="s">
        <v>677</v>
      </c>
      <c r="F27" s="984"/>
      <c r="G27" s="984" t="s">
        <v>642</v>
      </c>
      <c r="H27" s="984" t="s">
        <v>665</v>
      </c>
      <c r="I27" s="984" t="s">
        <v>666</v>
      </c>
      <c r="J27" s="449"/>
      <c r="K27" s="459" t="s">
        <v>265</v>
      </c>
      <c r="L27" s="984"/>
      <c r="M27" s="984" t="str">
        <f t="shared" si="0"/>
        <v/>
      </c>
    </row>
    <row r="28" spans="1:13" ht="15">
      <c r="A28" s="448" t="s">
        <v>647</v>
      </c>
      <c r="B28" s="448" t="s">
        <v>648</v>
      </c>
      <c r="C28" s="448" t="s">
        <v>662</v>
      </c>
      <c r="D28" s="449"/>
      <c r="E28" s="984" t="s">
        <v>678</v>
      </c>
      <c r="F28" s="984"/>
      <c r="G28" s="984" t="s">
        <v>642</v>
      </c>
      <c r="H28" s="984" t="s">
        <v>665</v>
      </c>
      <c r="I28" s="984" t="s">
        <v>666</v>
      </c>
      <c r="J28" s="449"/>
      <c r="K28" s="459" t="s">
        <v>265</v>
      </c>
      <c r="L28" s="984"/>
      <c r="M28" s="984" t="str">
        <f t="shared" si="0"/>
        <v/>
      </c>
    </row>
    <row r="29" spans="1:13" ht="13.5" thickBot="1">
      <c r="A29" s="501" t="s">
        <v>647</v>
      </c>
      <c r="B29" s="501" t="s">
        <v>648</v>
      </c>
      <c r="C29" s="501" t="s">
        <v>662</v>
      </c>
      <c r="D29" s="501"/>
      <c r="E29" s="501" t="s">
        <v>679</v>
      </c>
      <c r="F29" s="501"/>
      <c r="G29" s="501" t="s">
        <v>642</v>
      </c>
      <c r="H29" s="501" t="s">
        <v>665</v>
      </c>
      <c r="I29" s="501" t="s">
        <v>666</v>
      </c>
      <c r="J29" s="501"/>
      <c r="K29" s="501" t="s">
        <v>265</v>
      </c>
      <c r="L29" s="501"/>
      <c r="M29" s="501" t="str">
        <f t="shared" si="0"/>
        <v/>
      </c>
    </row>
    <row r="30" spans="1:13" ht="13.5" thickTop="1">
      <c r="A30" s="982" t="s">
        <v>637</v>
      </c>
      <c r="B30" s="982" t="s">
        <v>638</v>
      </c>
      <c r="C30" s="446" t="s">
        <v>9487</v>
      </c>
      <c r="D30" s="446" t="s">
        <v>640</v>
      </c>
      <c r="E30" s="983" t="s">
        <v>9505</v>
      </c>
      <c r="F30" s="983" t="s">
        <v>9487</v>
      </c>
      <c r="G30" s="983" t="s">
        <v>642</v>
      </c>
      <c r="H30" s="983" t="s">
        <v>9504</v>
      </c>
      <c r="I30" s="448" t="s">
        <v>9490</v>
      </c>
      <c r="J30" s="446" t="s">
        <v>645</v>
      </c>
      <c r="K30" s="447" t="s">
        <v>265</v>
      </c>
      <c r="L30" s="983" t="s">
        <v>646</v>
      </c>
      <c r="M30" s="983" t="str">
        <f t="shared" si="0"/>
        <v/>
      </c>
    </row>
    <row r="31" spans="1:13" ht="15">
      <c r="A31" s="448" t="s">
        <v>647</v>
      </c>
      <c r="B31" s="448" t="s">
        <v>648</v>
      </c>
      <c r="C31" s="448" t="s">
        <v>9487</v>
      </c>
      <c r="D31" s="449"/>
      <c r="E31" s="984" t="s">
        <v>9506</v>
      </c>
      <c r="F31" s="984"/>
      <c r="G31" s="984" t="s">
        <v>642</v>
      </c>
      <c r="H31" s="984" t="s">
        <v>9504</v>
      </c>
      <c r="I31" s="448" t="s">
        <v>9490</v>
      </c>
      <c r="J31" s="449"/>
      <c r="K31" s="459" t="s">
        <v>265</v>
      </c>
      <c r="L31" s="984"/>
      <c r="M31" s="984" t="s">
        <v>10597</v>
      </c>
    </row>
    <row r="32" spans="1:13" ht="15">
      <c r="A32" s="448" t="s">
        <v>647</v>
      </c>
      <c r="B32" s="448" t="s">
        <v>648</v>
      </c>
      <c r="C32" s="448" t="s">
        <v>9487</v>
      </c>
      <c r="D32" s="449"/>
      <c r="E32" s="984" t="s">
        <v>9507</v>
      </c>
      <c r="F32" s="984"/>
      <c r="G32" s="984" t="s">
        <v>642</v>
      </c>
      <c r="H32" s="984" t="s">
        <v>9504</v>
      </c>
      <c r="I32" s="448" t="s">
        <v>9490</v>
      </c>
      <c r="J32" s="449"/>
      <c r="K32" s="459" t="s">
        <v>265</v>
      </c>
      <c r="L32" s="984"/>
      <c r="M32" s="984" t="str">
        <f t="shared" si="0"/>
        <v/>
      </c>
    </row>
    <row r="33" spans="1:13" ht="15">
      <c r="A33" s="448" t="s">
        <v>647</v>
      </c>
      <c r="B33" s="448" t="s">
        <v>648</v>
      </c>
      <c r="C33" s="448" t="s">
        <v>9487</v>
      </c>
      <c r="D33" s="449"/>
      <c r="E33" s="984" t="s">
        <v>9508</v>
      </c>
      <c r="F33" s="984"/>
      <c r="G33" s="984" t="s">
        <v>642</v>
      </c>
      <c r="H33" s="984" t="s">
        <v>9504</v>
      </c>
      <c r="I33" s="448" t="s">
        <v>9490</v>
      </c>
      <c r="J33" s="449"/>
      <c r="K33" s="459" t="s">
        <v>265</v>
      </c>
      <c r="L33" s="984"/>
      <c r="M33" s="984" t="str">
        <f t="shared" si="0"/>
        <v/>
      </c>
    </row>
    <row r="34" spans="1:13" ht="15">
      <c r="A34" s="448" t="s">
        <v>647</v>
      </c>
      <c r="B34" s="448" t="s">
        <v>648</v>
      </c>
      <c r="C34" s="448" t="s">
        <v>9487</v>
      </c>
      <c r="D34" s="449"/>
      <c r="E34" s="984" t="s">
        <v>9509</v>
      </c>
      <c r="F34" s="984"/>
      <c r="G34" s="984" t="s">
        <v>642</v>
      </c>
      <c r="H34" s="984" t="s">
        <v>9504</v>
      </c>
      <c r="I34" s="448" t="s">
        <v>9490</v>
      </c>
      <c r="J34" s="449"/>
      <c r="K34" s="459" t="s">
        <v>265</v>
      </c>
      <c r="L34" s="984"/>
      <c r="M34" s="984" t="str">
        <f t="shared" si="0"/>
        <v/>
      </c>
    </row>
    <row r="35" spans="1:13" ht="15">
      <c r="A35" s="448" t="s">
        <v>647</v>
      </c>
      <c r="B35" s="448" t="s">
        <v>648</v>
      </c>
      <c r="C35" s="448" t="s">
        <v>9487</v>
      </c>
      <c r="D35" s="449"/>
      <c r="E35" s="984" t="s">
        <v>9510</v>
      </c>
      <c r="F35" s="984"/>
      <c r="G35" s="984" t="s">
        <v>642</v>
      </c>
      <c r="H35" s="984" t="s">
        <v>9504</v>
      </c>
      <c r="I35" s="448" t="s">
        <v>9490</v>
      </c>
      <c r="J35" s="449"/>
      <c r="K35" s="459" t="s">
        <v>265</v>
      </c>
      <c r="L35" s="984"/>
      <c r="M35" s="984" t="str">
        <f t="shared" si="0"/>
        <v/>
      </c>
    </row>
    <row r="36" spans="1:13" ht="15">
      <c r="A36" s="448" t="s">
        <v>647</v>
      </c>
      <c r="B36" s="448" t="s">
        <v>648</v>
      </c>
      <c r="C36" s="448" t="s">
        <v>9487</v>
      </c>
      <c r="D36" s="449"/>
      <c r="E36" s="984" t="s">
        <v>9511</v>
      </c>
      <c r="F36" s="984"/>
      <c r="G36" s="984" t="s">
        <v>642</v>
      </c>
      <c r="H36" s="984" t="s">
        <v>9504</v>
      </c>
      <c r="I36" s="448" t="s">
        <v>9490</v>
      </c>
      <c r="J36" s="449"/>
      <c r="K36" s="459" t="s">
        <v>265</v>
      </c>
      <c r="L36" s="984"/>
      <c r="M36" s="984" t="str">
        <f t="shared" si="0"/>
        <v/>
      </c>
    </row>
    <row r="37" spans="1:13" ht="15">
      <c r="A37" s="448" t="s">
        <v>647</v>
      </c>
      <c r="B37" s="448" t="s">
        <v>648</v>
      </c>
      <c r="C37" s="448" t="s">
        <v>9487</v>
      </c>
      <c r="D37" s="449"/>
      <c r="E37" s="984" t="s">
        <v>9512</v>
      </c>
      <c r="F37" s="984"/>
      <c r="G37" s="984" t="s">
        <v>642</v>
      </c>
      <c r="H37" s="984" t="s">
        <v>9504</v>
      </c>
      <c r="I37" s="448" t="s">
        <v>9490</v>
      </c>
      <c r="J37" s="449"/>
      <c r="K37" s="459" t="s">
        <v>265</v>
      </c>
      <c r="L37" s="984"/>
      <c r="M37" s="984" t="str">
        <f t="shared" si="0"/>
        <v/>
      </c>
    </row>
    <row r="38" spans="1:13" ht="15">
      <c r="A38" s="448" t="s">
        <v>647</v>
      </c>
      <c r="B38" s="448" t="s">
        <v>648</v>
      </c>
      <c r="C38" s="448" t="s">
        <v>9487</v>
      </c>
      <c r="D38" s="449"/>
      <c r="E38" s="984" t="s">
        <v>9513</v>
      </c>
      <c r="F38" s="984"/>
      <c r="G38" s="984" t="s">
        <v>642</v>
      </c>
      <c r="H38" s="984" t="s">
        <v>9504</v>
      </c>
      <c r="I38" s="448" t="s">
        <v>9490</v>
      </c>
      <c r="J38" s="449"/>
      <c r="K38" s="459" t="s">
        <v>265</v>
      </c>
      <c r="L38" s="984"/>
      <c r="M38" s="984" t="str">
        <f t="shared" si="0"/>
        <v/>
      </c>
    </row>
    <row r="39" spans="1:13" ht="15">
      <c r="A39" s="448" t="s">
        <v>647</v>
      </c>
      <c r="B39" s="448" t="s">
        <v>648</v>
      </c>
      <c r="C39" s="448" t="s">
        <v>9487</v>
      </c>
      <c r="D39" s="449"/>
      <c r="E39" s="984" t="s">
        <v>9514</v>
      </c>
      <c r="F39" s="984"/>
      <c r="G39" s="984" t="s">
        <v>642</v>
      </c>
      <c r="H39" s="984" t="s">
        <v>9504</v>
      </c>
      <c r="I39" s="448" t="s">
        <v>9490</v>
      </c>
      <c r="J39" s="449"/>
      <c r="K39" s="459" t="s">
        <v>265</v>
      </c>
      <c r="L39" s="984"/>
      <c r="M39" s="984" t="str">
        <f t="shared" si="0"/>
        <v/>
      </c>
    </row>
    <row r="40" spans="1:13" ht="15">
      <c r="A40" s="448" t="s">
        <v>647</v>
      </c>
      <c r="B40" s="448" t="s">
        <v>648</v>
      </c>
      <c r="C40" s="448" t="s">
        <v>9487</v>
      </c>
      <c r="D40" s="449"/>
      <c r="E40" s="984" t="s">
        <v>9515</v>
      </c>
      <c r="F40" s="984"/>
      <c r="G40" s="984" t="s">
        <v>642</v>
      </c>
      <c r="H40" s="984" t="s">
        <v>9504</v>
      </c>
      <c r="I40" s="448" t="s">
        <v>9490</v>
      </c>
      <c r="J40" s="449"/>
      <c r="K40" s="459" t="s">
        <v>265</v>
      </c>
      <c r="L40" s="984"/>
      <c r="M40" s="984" t="str">
        <f t="shared" si="0"/>
        <v/>
      </c>
    </row>
    <row r="41" spans="1:13" ht="15">
      <c r="A41" s="448" t="s">
        <v>647</v>
      </c>
      <c r="B41" s="448" t="s">
        <v>648</v>
      </c>
      <c r="C41" s="448" t="s">
        <v>9487</v>
      </c>
      <c r="D41" s="449"/>
      <c r="E41" s="984" t="s">
        <v>9516</v>
      </c>
      <c r="F41" s="984"/>
      <c r="G41" s="984" t="s">
        <v>642</v>
      </c>
      <c r="H41" s="984" t="s">
        <v>9504</v>
      </c>
      <c r="I41" s="448" t="s">
        <v>9490</v>
      </c>
      <c r="J41" s="449"/>
      <c r="K41" s="459" t="s">
        <v>265</v>
      </c>
      <c r="L41" s="984"/>
      <c r="M41" s="984" t="str">
        <f t="shared" si="0"/>
        <v/>
      </c>
    </row>
    <row r="42" spans="1:13" ht="15">
      <c r="A42" s="448" t="s">
        <v>647</v>
      </c>
      <c r="B42" s="448" t="s">
        <v>648</v>
      </c>
      <c r="C42" s="448" t="s">
        <v>9487</v>
      </c>
      <c r="D42" s="449"/>
      <c r="E42" s="984" t="s">
        <v>9517</v>
      </c>
      <c r="F42" s="984"/>
      <c r="G42" s="984" t="s">
        <v>642</v>
      </c>
      <c r="H42" s="984" t="s">
        <v>9504</v>
      </c>
      <c r="I42" s="448" t="s">
        <v>9490</v>
      </c>
      <c r="J42" s="449"/>
      <c r="K42" s="459" t="s">
        <v>265</v>
      </c>
      <c r="L42" s="984"/>
      <c r="M42" s="984" t="str">
        <f t="shared" si="0"/>
        <v/>
      </c>
    </row>
    <row r="43" spans="1:13">
      <c r="A43" s="448" t="s">
        <v>647</v>
      </c>
      <c r="B43" s="448" t="s">
        <v>648</v>
      </c>
      <c r="C43" s="448" t="s">
        <v>9487</v>
      </c>
      <c r="D43" s="448"/>
      <c r="E43" s="984" t="s">
        <v>9518</v>
      </c>
      <c r="F43" s="448"/>
      <c r="G43" s="448" t="s">
        <v>642</v>
      </c>
      <c r="H43" s="984" t="s">
        <v>9504</v>
      </c>
      <c r="I43" s="448" t="s">
        <v>9490</v>
      </c>
      <c r="J43" s="501"/>
      <c r="K43" s="501" t="s">
        <v>265</v>
      </c>
      <c r="L43" s="984"/>
      <c r="M43" s="984" t="str">
        <f t="shared" si="0"/>
        <v/>
      </c>
    </row>
    <row r="44" spans="1:13">
      <c r="A44" s="628" t="s">
        <v>637</v>
      </c>
      <c r="B44" s="628" t="s">
        <v>638</v>
      </c>
      <c r="C44" s="628" t="s">
        <v>9487</v>
      </c>
      <c r="D44" s="628"/>
      <c r="E44" s="628" t="s">
        <v>9488</v>
      </c>
      <c r="F44" s="628" t="s">
        <v>9487</v>
      </c>
      <c r="G44" s="628" t="s">
        <v>6697</v>
      </c>
      <c r="H44" s="628" t="s">
        <v>9489</v>
      </c>
      <c r="I44" s="628" t="s">
        <v>9490</v>
      </c>
      <c r="J44" s="448"/>
      <c r="K44" s="448" t="s">
        <v>264</v>
      </c>
      <c r="L44" s="628"/>
      <c r="M44" s="628" t="str">
        <f t="shared" si="0"/>
        <v/>
      </c>
    </row>
    <row r="45" spans="1:13">
      <c r="A45" s="448" t="s">
        <v>647</v>
      </c>
      <c r="B45" s="448" t="s">
        <v>648</v>
      </c>
      <c r="C45" s="448" t="s">
        <v>9487</v>
      </c>
      <c r="D45" s="448"/>
      <c r="E45" s="448" t="s">
        <v>9491</v>
      </c>
      <c r="F45" s="448"/>
      <c r="G45" s="448" t="s">
        <v>6697</v>
      </c>
      <c r="H45" s="448" t="s">
        <v>9489</v>
      </c>
      <c r="I45" s="448" t="s">
        <v>9490</v>
      </c>
      <c r="J45" s="448"/>
      <c r="K45" s="448" t="s">
        <v>264</v>
      </c>
      <c r="L45" s="448"/>
      <c r="M45" s="448" t="s">
        <v>10597</v>
      </c>
    </row>
    <row r="46" spans="1:13">
      <c r="A46" s="448" t="s">
        <v>647</v>
      </c>
      <c r="B46" s="448" t="s">
        <v>648</v>
      </c>
      <c r="C46" s="448" t="s">
        <v>9487</v>
      </c>
      <c r="D46" s="448"/>
      <c r="E46" s="448" t="s">
        <v>9492</v>
      </c>
      <c r="F46" s="448"/>
      <c r="G46" s="448" t="s">
        <v>6697</v>
      </c>
      <c r="H46" s="448" t="s">
        <v>9489</v>
      </c>
      <c r="I46" s="448" t="s">
        <v>9490</v>
      </c>
      <c r="J46" s="448"/>
      <c r="K46" s="448" t="s">
        <v>264</v>
      </c>
      <c r="L46" s="448"/>
      <c r="M46" s="448" t="str">
        <f t="shared" si="0"/>
        <v/>
      </c>
    </row>
    <row r="47" spans="1:13">
      <c r="A47" s="448" t="s">
        <v>647</v>
      </c>
      <c r="B47" s="448" t="s">
        <v>648</v>
      </c>
      <c r="C47" s="448" t="s">
        <v>9487</v>
      </c>
      <c r="D47" s="448"/>
      <c r="E47" s="448" t="s">
        <v>9493</v>
      </c>
      <c r="F47" s="448"/>
      <c r="G47" s="448" t="s">
        <v>6697</v>
      </c>
      <c r="H47" s="448" t="s">
        <v>9489</v>
      </c>
      <c r="I47" s="448" t="s">
        <v>9490</v>
      </c>
      <c r="J47" s="448"/>
      <c r="K47" s="448" t="s">
        <v>264</v>
      </c>
      <c r="L47" s="448"/>
      <c r="M47" s="448" t="str">
        <f t="shared" si="0"/>
        <v/>
      </c>
    </row>
    <row r="48" spans="1:13">
      <c r="A48" s="448" t="s">
        <v>647</v>
      </c>
      <c r="B48" s="448" t="s">
        <v>648</v>
      </c>
      <c r="C48" s="448" t="s">
        <v>9487</v>
      </c>
      <c r="D48" s="448"/>
      <c r="E48" s="448" t="s">
        <v>9494</v>
      </c>
      <c r="F48" s="448"/>
      <c r="G48" s="448" t="s">
        <v>6697</v>
      </c>
      <c r="H48" s="448" t="s">
        <v>9489</v>
      </c>
      <c r="I48" s="448" t="s">
        <v>9490</v>
      </c>
      <c r="J48" s="448"/>
      <c r="K48" s="448" t="s">
        <v>264</v>
      </c>
      <c r="L48" s="448"/>
      <c r="M48" s="448" t="str">
        <f t="shared" si="0"/>
        <v/>
      </c>
    </row>
    <row r="49" spans="1:13">
      <c r="A49" s="448" t="s">
        <v>647</v>
      </c>
      <c r="B49" s="448" t="s">
        <v>648</v>
      </c>
      <c r="C49" s="448" t="s">
        <v>9487</v>
      </c>
      <c r="D49" s="448"/>
      <c r="E49" s="448" t="s">
        <v>9495</v>
      </c>
      <c r="F49" s="448"/>
      <c r="G49" s="448" t="s">
        <v>6697</v>
      </c>
      <c r="H49" s="448" t="s">
        <v>9489</v>
      </c>
      <c r="I49" s="448" t="s">
        <v>9490</v>
      </c>
      <c r="J49" s="448"/>
      <c r="K49" s="448" t="s">
        <v>264</v>
      </c>
      <c r="L49" s="448"/>
      <c r="M49" s="448" t="str">
        <f t="shared" si="0"/>
        <v/>
      </c>
    </row>
    <row r="50" spans="1:13">
      <c r="A50" s="448" t="s">
        <v>647</v>
      </c>
      <c r="B50" s="448" t="s">
        <v>648</v>
      </c>
      <c r="C50" s="448" t="s">
        <v>9487</v>
      </c>
      <c r="D50" s="448"/>
      <c r="E50" s="448" t="s">
        <v>9496</v>
      </c>
      <c r="F50" s="448"/>
      <c r="G50" s="448" t="s">
        <v>6697</v>
      </c>
      <c r="H50" s="448" t="s">
        <v>9489</v>
      </c>
      <c r="I50" s="448" t="s">
        <v>9490</v>
      </c>
      <c r="J50" s="448"/>
      <c r="K50" s="448" t="s">
        <v>264</v>
      </c>
      <c r="L50" s="448"/>
      <c r="M50" s="448" t="str">
        <f t="shared" si="0"/>
        <v/>
      </c>
    </row>
    <row r="51" spans="1:13">
      <c r="A51" s="448" t="s">
        <v>647</v>
      </c>
      <c r="B51" s="448" t="s">
        <v>648</v>
      </c>
      <c r="C51" s="448" t="s">
        <v>9487</v>
      </c>
      <c r="D51" s="448"/>
      <c r="E51" s="448" t="s">
        <v>9497</v>
      </c>
      <c r="F51" s="448"/>
      <c r="G51" s="448" t="s">
        <v>6697</v>
      </c>
      <c r="H51" s="448" t="s">
        <v>9489</v>
      </c>
      <c r="I51" s="448" t="s">
        <v>9490</v>
      </c>
      <c r="J51" s="448"/>
      <c r="K51" s="448" t="s">
        <v>264</v>
      </c>
      <c r="L51" s="448"/>
      <c r="M51" s="448" t="str">
        <f t="shared" si="0"/>
        <v/>
      </c>
    </row>
    <row r="52" spans="1:13">
      <c r="A52" s="448" t="s">
        <v>647</v>
      </c>
      <c r="B52" s="448" t="s">
        <v>648</v>
      </c>
      <c r="C52" s="448" t="s">
        <v>9487</v>
      </c>
      <c r="D52" s="448"/>
      <c r="E52" s="448" t="s">
        <v>9498</v>
      </c>
      <c r="F52" s="448"/>
      <c r="G52" s="448" t="s">
        <v>6697</v>
      </c>
      <c r="H52" s="448" t="s">
        <v>9489</v>
      </c>
      <c r="I52" s="448" t="s">
        <v>9490</v>
      </c>
      <c r="J52" s="448"/>
      <c r="K52" s="448" t="s">
        <v>264</v>
      </c>
      <c r="L52" s="448"/>
      <c r="M52" s="448" t="str">
        <f t="shared" si="0"/>
        <v/>
      </c>
    </row>
    <row r="53" spans="1:13">
      <c r="A53" s="448" t="s">
        <v>647</v>
      </c>
      <c r="B53" s="448" t="s">
        <v>648</v>
      </c>
      <c r="C53" s="448" t="s">
        <v>9487</v>
      </c>
      <c r="D53" s="448"/>
      <c r="E53" s="448" t="s">
        <v>9499</v>
      </c>
      <c r="F53" s="448"/>
      <c r="G53" s="448" t="s">
        <v>6697</v>
      </c>
      <c r="H53" s="448" t="s">
        <v>9489</v>
      </c>
      <c r="I53" s="448" t="s">
        <v>9490</v>
      </c>
      <c r="J53" s="448"/>
      <c r="K53" s="448" t="s">
        <v>264</v>
      </c>
      <c r="L53" s="448"/>
      <c r="M53" s="448" t="str">
        <f t="shared" si="0"/>
        <v/>
      </c>
    </row>
    <row r="54" spans="1:13">
      <c r="A54" s="448" t="s">
        <v>647</v>
      </c>
      <c r="B54" s="448" t="s">
        <v>648</v>
      </c>
      <c r="C54" s="448" t="s">
        <v>9487</v>
      </c>
      <c r="D54" s="448"/>
      <c r="E54" s="448" t="s">
        <v>9500</v>
      </c>
      <c r="F54" s="448"/>
      <c r="G54" s="448" t="s">
        <v>6697</v>
      </c>
      <c r="H54" s="448" t="s">
        <v>9489</v>
      </c>
      <c r="I54" s="448" t="s">
        <v>9490</v>
      </c>
      <c r="J54" s="448"/>
      <c r="K54" s="448" t="s">
        <v>264</v>
      </c>
      <c r="L54" s="448"/>
      <c r="M54" s="448" t="str">
        <f t="shared" si="0"/>
        <v/>
      </c>
    </row>
    <row r="55" spans="1:13">
      <c r="A55" s="448" t="s">
        <v>647</v>
      </c>
      <c r="B55" s="448" t="s">
        <v>648</v>
      </c>
      <c r="C55" s="448" t="s">
        <v>9487</v>
      </c>
      <c r="D55" s="448"/>
      <c r="E55" s="448" t="s">
        <v>9501</v>
      </c>
      <c r="F55" s="448"/>
      <c r="G55" s="448" t="s">
        <v>6697</v>
      </c>
      <c r="H55" s="448" t="s">
        <v>9489</v>
      </c>
      <c r="I55" s="448" t="s">
        <v>9490</v>
      </c>
      <c r="J55" s="448"/>
      <c r="K55" s="448" t="s">
        <v>264</v>
      </c>
      <c r="L55" s="448"/>
      <c r="M55" s="448" t="str">
        <f t="shared" si="0"/>
        <v/>
      </c>
    </row>
    <row r="56" spans="1:13">
      <c r="A56" s="448" t="s">
        <v>647</v>
      </c>
      <c r="B56" s="448" t="s">
        <v>648</v>
      </c>
      <c r="C56" s="448" t="s">
        <v>9487</v>
      </c>
      <c r="D56" s="448"/>
      <c r="E56" s="448" t="s">
        <v>9502</v>
      </c>
      <c r="F56" s="448"/>
      <c r="G56" s="448" t="s">
        <v>6697</v>
      </c>
      <c r="H56" s="448" t="s">
        <v>9489</v>
      </c>
      <c r="I56" s="448" t="s">
        <v>9490</v>
      </c>
      <c r="J56" s="448"/>
      <c r="K56" s="448" t="s">
        <v>264</v>
      </c>
      <c r="L56" s="448"/>
      <c r="M56" s="448" t="str">
        <f t="shared" si="0"/>
        <v/>
      </c>
    </row>
    <row r="57" spans="1:13">
      <c r="A57" s="448" t="s">
        <v>647</v>
      </c>
      <c r="B57" s="448" t="s">
        <v>648</v>
      </c>
      <c r="C57" s="448" t="s">
        <v>9487</v>
      </c>
      <c r="D57" s="448"/>
      <c r="E57" s="448" t="s">
        <v>9503</v>
      </c>
      <c r="F57" s="448"/>
      <c r="G57" s="448" t="s">
        <v>6697</v>
      </c>
      <c r="H57" s="448" t="s">
        <v>9489</v>
      </c>
      <c r="I57" s="448" t="s">
        <v>9490</v>
      </c>
      <c r="J57" s="448"/>
      <c r="K57" s="448" t="s">
        <v>264</v>
      </c>
      <c r="L57" s="448"/>
      <c r="M57" s="448" t="str">
        <f t="shared" si="0"/>
        <v/>
      </c>
    </row>
    <row r="58" spans="1:13">
      <c r="A58" s="628" t="s">
        <v>637</v>
      </c>
      <c r="B58" s="628" t="s">
        <v>638</v>
      </c>
      <c r="C58" s="628" t="s">
        <v>9487</v>
      </c>
      <c r="D58" s="628"/>
      <c r="E58" s="628" t="s">
        <v>10598</v>
      </c>
      <c r="F58" s="628" t="s">
        <v>9487</v>
      </c>
      <c r="G58" s="628" t="s">
        <v>3282</v>
      </c>
      <c r="H58" s="628" t="s">
        <v>9713</v>
      </c>
      <c r="I58" s="628" t="s">
        <v>9490</v>
      </c>
      <c r="J58" s="628"/>
      <c r="K58" s="628" t="s">
        <v>266</v>
      </c>
      <c r="L58" s="628"/>
      <c r="M58" s="628" t="s">
        <v>10599</v>
      </c>
    </row>
    <row r="59" spans="1:13" s="1035" customFormat="1">
      <c r="A59" s="463" t="s">
        <v>647</v>
      </c>
      <c r="B59" s="463" t="s">
        <v>648</v>
      </c>
      <c r="C59" s="463" t="s">
        <v>9487</v>
      </c>
      <c r="D59" s="463"/>
      <c r="E59" s="463" t="s">
        <v>10600</v>
      </c>
      <c r="F59" s="463"/>
      <c r="G59" s="463" t="s">
        <v>3282</v>
      </c>
      <c r="H59" s="463" t="s">
        <v>9713</v>
      </c>
      <c r="I59" s="463" t="s">
        <v>9490</v>
      </c>
      <c r="J59" s="463"/>
      <c r="K59" s="463" t="s">
        <v>266</v>
      </c>
      <c r="L59" s="463"/>
      <c r="M59" s="463" t="s">
        <v>10597</v>
      </c>
    </row>
    <row r="60" spans="1:13">
      <c r="A60" s="448" t="s">
        <v>647</v>
      </c>
      <c r="B60" s="448" t="s">
        <v>648</v>
      </c>
      <c r="C60" s="448" t="s">
        <v>9487</v>
      </c>
      <c r="D60" s="448"/>
      <c r="E60" s="448" t="s">
        <v>9714</v>
      </c>
      <c r="F60" s="448"/>
      <c r="G60" s="448" t="s">
        <v>3282</v>
      </c>
      <c r="H60" s="448" t="s">
        <v>9713</v>
      </c>
      <c r="I60" s="448" t="s">
        <v>9490</v>
      </c>
      <c r="J60" s="448"/>
      <c r="K60" s="448" t="s">
        <v>266</v>
      </c>
      <c r="L60" s="448"/>
      <c r="M60" s="448" t="str">
        <f t="shared" si="0"/>
        <v/>
      </c>
    </row>
    <row r="61" spans="1:13">
      <c r="A61" s="448" t="s">
        <v>647</v>
      </c>
      <c r="B61" s="448" t="s">
        <v>648</v>
      </c>
      <c r="C61" s="448" t="s">
        <v>9487</v>
      </c>
      <c r="D61" s="448"/>
      <c r="E61" s="448" t="s">
        <v>9715</v>
      </c>
      <c r="F61" s="448"/>
      <c r="G61" s="448" t="s">
        <v>3282</v>
      </c>
      <c r="H61" s="448" t="s">
        <v>9713</v>
      </c>
      <c r="I61" s="448" t="s">
        <v>9490</v>
      </c>
      <c r="J61" s="448"/>
      <c r="K61" s="448" t="s">
        <v>266</v>
      </c>
      <c r="L61" s="448"/>
      <c r="M61" s="448" t="str">
        <f t="shared" si="0"/>
        <v/>
      </c>
    </row>
    <row r="62" spans="1:13">
      <c r="A62" s="448" t="s">
        <v>647</v>
      </c>
      <c r="B62" s="448" t="s">
        <v>648</v>
      </c>
      <c r="C62" s="448" t="s">
        <v>9487</v>
      </c>
      <c r="D62" s="448"/>
      <c r="E62" s="448" t="s">
        <v>9716</v>
      </c>
      <c r="F62" s="448"/>
      <c r="G62" s="448" t="s">
        <v>3282</v>
      </c>
      <c r="H62" s="448" t="s">
        <v>9713</v>
      </c>
      <c r="I62" s="448" t="s">
        <v>9490</v>
      </c>
      <c r="J62" s="448"/>
      <c r="K62" s="448" t="s">
        <v>266</v>
      </c>
      <c r="L62" s="448"/>
      <c r="M62" s="448" t="str">
        <f t="shared" si="0"/>
        <v/>
      </c>
    </row>
    <row r="63" spans="1:13">
      <c r="A63" s="448" t="s">
        <v>647</v>
      </c>
      <c r="B63" s="448" t="s">
        <v>648</v>
      </c>
      <c r="C63" s="448" t="s">
        <v>9487</v>
      </c>
      <c r="D63" s="448"/>
      <c r="E63" s="448" t="s">
        <v>9717</v>
      </c>
      <c r="F63" s="448"/>
      <c r="G63" s="448" t="s">
        <v>3282</v>
      </c>
      <c r="H63" s="448" t="s">
        <v>9713</v>
      </c>
      <c r="I63" s="448" t="s">
        <v>9490</v>
      </c>
      <c r="J63" s="448"/>
      <c r="K63" s="448" t="s">
        <v>266</v>
      </c>
      <c r="L63" s="448"/>
      <c r="M63" s="448" t="str">
        <f t="shared" si="0"/>
        <v/>
      </c>
    </row>
    <row r="64" spans="1:13">
      <c r="A64" s="448" t="s">
        <v>647</v>
      </c>
      <c r="B64" s="448" t="s">
        <v>648</v>
      </c>
      <c r="C64" s="448" t="s">
        <v>9487</v>
      </c>
      <c r="D64" s="448"/>
      <c r="E64" s="448" t="s">
        <v>9718</v>
      </c>
      <c r="F64" s="448"/>
      <c r="G64" s="448" t="s">
        <v>3282</v>
      </c>
      <c r="H64" s="448" t="s">
        <v>9713</v>
      </c>
      <c r="I64" s="448" t="s">
        <v>9490</v>
      </c>
      <c r="J64" s="448"/>
      <c r="K64" s="448" t="s">
        <v>266</v>
      </c>
      <c r="L64" s="448"/>
      <c r="M64" s="448" t="str">
        <f t="shared" si="0"/>
        <v/>
      </c>
    </row>
    <row r="65" spans="1:13">
      <c r="A65" s="448" t="s">
        <v>647</v>
      </c>
      <c r="B65" s="448" t="s">
        <v>648</v>
      </c>
      <c r="C65" s="448" t="s">
        <v>9487</v>
      </c>
      <c r="D65" s="448"/>
      <c r="E65" s="448" t="s">
        <v>9719</v>
      </c>
      <c r="F65" s="448"/>
      <c r="G65" s="448" t="s">
        <v>3282</v>
      </c>
      <c r="H65" s="448" t="s">
        <v>9713</v>
      </c>
      <c r="I65" s="448" t="s">
        <v>9490</v>
      </c>
      <c r="J65" s="448"/>
      <c r="K65" s="448" t="s">
        <v>266</v>
      </c>
      <c r="L65" s="448"/>
      <c r="M65" s="448" t="str">
        <f t="shared" si="0"/>
        <v/>
      </c>
    </row>
    <row r="66" spans="1:13">
      <c r="A66" s="448" t="s">
        <v>647</v>
      </c>
      <c r="B66" s="448" t="s">
        <v>648</v>
      </c>
      <c r="C66" s="448" t="s">
        <v>9487</v>
      </c>
      <c r="D66" s="448"/>
      <c r="E66" s="448" t="s">
        <v>9720</v>
      </c>
      <c r="F66" s="448"/>
      <c r="G66" s="448" t="s">
        <v>3282</v>
      </c>
      <c r="H66" s="448" t="s">
        <v>9713</v>
      </c>
      <c r="I66" s="448" t="s">
        <v>9490</v>
      </c>
      <c r="J66" s="448"/>
      <c r="K66" s="448" t="s">
        <v>266</v>
      </c>
      <c r="L66" s="448"/>
      <c r="M66" s="448" t="str">
        <f t="shared" si="0"/>
        <v/>
      </c>
    </row>
    <row r="67" spans="1:13">
      <c r="A67" s="448" t="s">
        <v>647</v>
      </c>
      <c r="B67" s="448" t="s">
        <v>648</v>
      </c>
      <c r="C67" s="448" t="s">
        <v>9487</v>
      </c>
      <c r="D67" s="448"/>
      <c r="E67" s="448" t="s">
        <v>9721</v>
      </c>
      <c r="F67" s="448"/>
      <c r="G67" s="448" t="s">
        <v>3282</v>
      </c>
      <c r="H67" s="448" t="s">
        <v>9713</v>
      </c>
      <c r="I67" s="448" t="s">
        <v>9490</v>
      </c>
      <c r="J67" s="448"/>
      <c r="K67" s="448" t="s">
        <v>266</v>
      </c>
      <c r="L67" s="448"/>
      <c r="M67" s="448" t="str">
        <f t="shared" si="0"/>
        <v/>
      </c>
    </row>
    <row r="68" spans="1:13">
      <c r="A68" s="448" t="s">
        <v>647</v>
      </c>
      <c r="B68" s="448" t="s">
        <v>648</v>
      </c>
      <c r="C68" s="448" t="s">
        <v>9487</v>
      </c>
      <c r="D68" s="448"/>
      <c r="E68" s="448" t="s">
        <v>9722</v>
      </c>
      <c r="F68" s="448"/>
      <c r="G68" s="448" t="s">
        <v>3282</v>
      </c>
      <c r="H68" s="448" t="s">
        <v>9713</v>
      </c>
      <c r="I68" s="448" t="s">
        <v>9490</v>
      </c>
      <c r="J68" s="448"/>
      <c r="K68" s="448" t="s">
        <v>266</v>
      </c>
      <c r="L68" s="448"/>
      <c r="M68" s="448" t="str">
        <f t="shared" ref="M68:M131" si="1">IF(RIGHT(TEXT(E68,""),4)="ACT1","Removed","")</f>
        <v/>
      </c>
    </row>
    <row r="69" spans="1:13">
      <c r="A69" s="448" t="s">
        <v>647</v>
      </c>
      <c r="B69" s="448" t="s">
        <v>648</v>
      </c>
      <c r="C69" s="448" t="s">
        <v>9487</v>
      </c>
      <c r="D69" s="448"/>
      <c r="E69" s="448" t="s">
        <v>9723</v>
      </c>
      <c r="F69" s="448"/>
      <c r="G69" s="448" t="s">
        <v>3282</v>
      </c>
      <c r="H69" s="448" t="s">
        <v>9713</v>
      </c>
      <c r="I69" s="448" t="s">
        <v>9490</v>
      </c>
      <c r="J69" s="448"/>
      <c r="K69" s="448" t="s">
        <v>266</v>
      </c>
      <c r="L69" s="448"/>
      <c r="M69" s="448" t="str">
        <f t="shared" si="1"/>
        <v/>
      </c>
    </row>
    <row r="70" spans="1:13">
      <c r="A70" s="448" t="s">
        <v>647</v>
      </c>
      <c r="B70" s="448" t="s">
        <v>648</v>
      </c>
      <c r="C70" s="448" t="s">
        <v>9487</v>
      </c>
      <c r="D70" s="448"/>
      <c r="E70" s="448" t="s">
        <v>9724</v>
      </c>
      <c r="F70" s="448"/>
      <c r="G70" s="448" t="s">
        <v>3282</v>
      </c>
      <c r="H70" s="448" t="s">
        <v>9713</v>
      </c>
      <c r="I70" s="448" t="s">
        <v>9490</v>
      </c>
      <c r="J70" s="448"/>
      <c r="K70" s="448" t="s">
        <v>266</v>
      </c>
      <c r="L70" s="448"/>
      <c r="M70" s="448" t="str">
        <f t="shared" si="1"/>
        <v/>
      </c>
    </row>
    <row r="71" spans="1:13">
      <c r="A71" s="448" t="s">
        <v>647</v>
      </c>
      <c r="B71" s="448" t="s">
        <v>648</v>
      </c>
      <c r="C71" s="448" t="s">
        <v>9487</v>
      </c>
      <c r="D71" s="448"/>
      <c r="E71" s="448" t="s">
        <v>9725</v>
      </c>
      <c r="F71" s="448"/>
      <c r="G71" s="448" t="s">
        <v>3282</v>
      </c>
      <c r="H71" s="448" t="s">
        <v>9713</v>
      </c>
      <c r="I71" s="448" t="s">
        <v>9490</v>
      </c>
      <c r="J71" s="448"/>
      <c r="K71" s="448" t="s">
        <v>266</v>
      </c>
      <c r="L71" s="448"/>
      <c r="M71" s="448" t="str">
        <f t="shared" si="1"/>
        <v/>
      </c>
    </row>
    <row r="72" spans="1:13">
      <c r="A72" s="985" t="s">
        <v>637</v>
      </c>
      <c r="B72" s="985" t="s">
        <v>638</v>
      </c>
      <c r="C72" s="460" t="s">
        <v>136</v>
      </c>
      <c r="D72" s="460" t="s">
        <v>640</v>
      </c>
      <c r="E72" s="453" t="s">
        <v>680</v>
      </c>
      <c r="F72" s="453" t="s">
        <v>664</v>
      </c>
      <c r="G72" s="453" t="s">
        <v>642</v>
      </c>
      <c r="H72" s="453" t="s">
        <v>681</v>
      </c>
      <c r="I72" s="453" t="s">
        <v>682</v>
      </c>
      <c r="J72" s="460" t="s">
        <v>645</v>
      </c>
      <c r="K72" s="460" t="s">
        <v>265</v>
      </c>
      <c r="L72" s="453" t="s">
        <v>646</v>
      </c>
      <c r="M72" s="453" t="str">
        <f t="shared" si="1"/>
        <v/>
      </c>
    </row>
    <row r="73" spans="1:13" ht="15">
      <c r="A73" s="448" t="s">
        <v>647</v>
      </c>
      <c r="B73" s="448" t="s">
        <v>648</v>
      </c>
      <c r="C73" s="448" t="s">
        <v>136</v>
      </c>
      <c r="D73" s="449"/>
      <c r="E73" s="984" t="s">
        <v>683</v>
      </c>
      <c r="F73" s="984"/>
      <c r="G73" s="984" t="s">
        <v>642</v>
      </c>
      <c r="H73" s="984" t="s">
        <v>681</v>
      </c>
      <c r="I73" s="984" t="s">
        <v>684</v>
      </c>
      <c r="J73" s="449"/>
      <c r="K73" s="459" t="s">
        <v>265</v>
      </c>
      <c r="L73" s="984"/>
      <c r="M73" s="984" t="str">
        <f t="shared" si="1"/>
        <v>Removed</v>
      </c>
    </row>
    <row r="74" spans="1:13" ht="15">
      <c r="A74" s="448" t="s">
        <v>647</v>
      </c>
      <c r="B74" s="448" t="s">
        <v>648</v>
      </c>
      <c r="C74" s="448" t="s">
        <v>136</v>
      </c>
      <c r="D74" s="449"/>
      <c r="E74" s="984" t="s">
        <v>685</v>
      </c>
      <c r="F74" s="984"/>
      <c r="G74" s="984" t="s">
        <v>642</v>
      </c>
      <c r="H74" s="984" t="s">
        <v>681</v>
      </c>
      <c r="I74" s="984" t="s">
        <v>684</v>
      </c>
      <c r="J74" s="449"/>
      <c r="K74" s="459" t="s">
        <v>265</v>
      </c>
      <c r="L74" s="984"/>
      <c r="M74" s="984" t="str">
        <f t="shared" si="1"/>
        <v/>
      </c>
    </row>
    <row r="75" spans="1:13" ht="15">
      <c r="A75" s="448" t="s">
        <v>647</v>
      </c>
      <c r="B75" s="448" t="s">
        <v>648</v>
      </c>
      <c r="C75" s="448" t="s">
        <v>136</v>
      </c>
      <c r="D75" s="449"/>
      <c r="E75" s="984" t="s">
        <v>686</v>
      </c>
      <c r="F75" s="984"/>
      <c r="G75" s="984" t="s">
        <v>642</v>
      </c>
      <c r="H75" s="984" t="s">
        <v>681</v>
      </c>
      <c r="I75" s="984" t="s">
        <v>684</v>
      </c>
      <c r="J75" s="449"/>
      <c r="K75" s="459" t="s">
        <v>265</v>
      </c>
      <c r="L75" s="984"/>
      <c r="M75" s="984" t="str">
        <f t="shared" si="1"/>
        <v/>
      </c>
    </row>
    <row r="76" spans="1:13" ht="15">
      <c r="A76" s="448" t="s">
        <v>647</v>
      </c>
      <c r="B76" s="448" t="s">
        <v>648</v>
      </c>
      <c r="C76" s="448" t="s">
        <v>136</v>
      </c>
      <c r="D76" s="449"/>
      <c r="E76" s="984" t="s">
        <v>687</v>
      </c>
      <c r="F76" s="984"/>
      <c r="G76" s="984" t="s">
        <v>642</v>
      </c>
      <c r="H76" s="984" t="s">
        <v>681</v>
      </c>
      <c r="I76" s="984" t="s">
        <v>684</v>
      </c>
      <c r="J76" s="449"/>
      <c r="K76" s="459" t="s">
        <v>265</v>
      </c>
      <c r="L76" s="984"/>
      <c r="M76" s="984" t="str">
        <f t="shared" si="1"/>
        <v/>
      </c>
    </row>
    <row r="77" spans="1:13" ht="15">
      <c r="A77" s="448" t="s">
        <v>647</v>
      </c>
      <c r="B77" s="448" t="s">
        <v>648</v>
      </c>
      <c r="C77" s="448" t="s">
        <v>136</v>
      </c>
      <c r="D77" s="449"/>
      <c r="E77" s="984" t="s">
        <v>688</v>
      </c>
      <c r="F77" s="984"/>
      <c r="G77" s="984" t="s">
        <v>642</v>
      </c>
      <c r="H77" s="984" t="s">
        <v>681</v>
      </c>
      <c r="I77" s="984" t="s">
        <v>684</v>
      </c>
      <c r="J77" s="449"/>
      <c r="K77" s="459" t="s">
        <v>265</v>
      </c>
      <c r="L77" s="984"/>
      <c r="M77" s="984" t="str">
        <f t="shared" si="1"/>
        <v/>
      </c>
    </row>
    <row r="78" spans="1:13" ht="15">
      <c r="A78" s="448" t="s">
        <v>647</v>
      </c>
      <c r="B78" s="448" t="s">
        <v>648</v>
      </c>
      <c r="C78" s="448" t="s">
        <v>136</v>
      </c>
      <c r="D78" s="449"/>
      <c r="E78" s="984" t="s">
        <v>689</v>
      </c>
      <c r="F78" s="984"/>
      <c r="G78" s="984" t="s">
        <v>642</v>
      </c>
      <c r="H78" s="984" t="s">
        <v>681</v>
      </c>
      <c r="I78" s="984" t="s">
        <v>684</v>
      </c>
      <c r="J78" s="449"/>
      <c r="K78" s="459" t="s">
        <v>265</v>
      </c>
      <c r="L78" s="984"/>
      <c r="M78" s="984" t="str">
        <f t="shared" si="1"/>
        <v/>
      </c>
    </row>
    <row r="79" spans="1:13" ht="15">
      <c r="A79" s="448" t="s">
        <v>647</v>
      </c>
      <c r="B79" s="448" t="s">
        <v>648</v>
      </c>
      <c r="C79" s="448" t="s">
        <v>136</v>
      </c>
      <c r="D79" s="449"/>
      <c r="E79" s="984" t="s">
        <v>690</v>
      </c>
      <c r="F79" s="984"/>
      <c r="G79" s="984" t="s">
        <v>642</v>
      </c>
      <c r="H79" s="984" t="s">
        <v>681</v>
      </c>
      <c r="I79" s="984" t="s">
        <v>684</v>
      </c>
      <c r="J79" s="449"/>
      <c r="K79" s="459" t="s">
        <v>265</v>
      </c>
      <c r="L79" s="984"/>
      <c r="M79" s="984" t="str">
        <f t="shared" si="1"/>
        <v/>
      </c>
    </row>
    <row r="80" spans="1:13" ht="15">
      <c r="A80" s="448" t="s">
        <v>647</v>
      </c>
      <c r="B80" s="448" t="s">
        <v>648</v>
      </c>
      <c r="C80" s="448" t="s">
        <v>136</v>
      </c>
      <c r="D80" s="449"/>
      <c r="E80" s="984" t="s">
        <v>691</v>
      </c>
      <c r="F80" s="984"/>
      <c r="G80" s="984" t="s">
        <v>642</v>
      </c>
      <c r="H80" s="984" t="s">
        <v>681</v>
      </c>
      <c r="I80" s="984" t="s">
        <v>684</v>
      </c>
      <c r="J80" s="449"/>
      <c r="K80" s="459" t="s">
        <v>265</v>
      </c>
      <c r="L80" s="984"/>
      <c r="M80" s="984" t="str">
        <f t="shared" si="1"/>
        <v/>
      </c>
    </row>
    <row r="81" spans="1:13" ht="15">
      <c r="A81" s="448" t="s">
        <v>647</v>
      </c>
      <c r="B81" s="448" t="s">
        <v>648</v>
      </c>
      <c r="C81" s="448" t="s">
        <v>136</v>
      </c>
      <c r="D81" s="449"/>
      <c r="E81" s="984" t="s">
        <v>692</v>
      </c>
      <c r="F81" s="984"/>
      <c r="G81" s="984" t="s">
        <v>642</v>
      </c>
      <c r="H81" s="984" t="s">
        <v>681</v>
      </c>
      <c r="I81" s="984" t="s">
        <v>684</v>
      </c>
      <c r="J81" s="449"/>
      <c r="K81" s="459" t="s">
        <v>265</v>
      </c>
      <c r="L81" s="984"/>
      <c r="M81" s="984" t="str">
        <f t="shared" si="1"/>
        <v/>
      </c>
    </row>
    <row r="82" spans="1:13" ht="15">
      <c r="A82" s="448" t="s">
        <v>647</v>
      </c>
      <c r="B82" s="448" t="s">
        <v>648</v>
      </c>
      <c r="C82" s="448" t="s">
        <v>136</v>
      </c>
      <c r="D82" s="449"/>
      <c r="E82" s="984" t="s">
        <v>693</v>
      </c>
      <c r="F82" s="984"/>
      <c r="G82" s="984" t="s">
        <v>642</v>
      </c>
      <c r="H82" s="984" t="s">
        <v>681</v>
      </c>
      <c r="I82" s="984" t="s">
        <v>684</v>
      </c>
      <c r="J82" s="449"/>
      <c r="K82" s="459" t="s">
        <v>265</v>
      </c>
      <c r="L82" s="984"/>
      <c r="M82" s="984" t="str">
        <f t="shared" si="1"/>
        <v/>
      </c>
    </row>
    <row r="83" spans="1:13" ht="15">
      <c r="A83" s="448" t="s">
        <v>647</v>
      </c>
      <c r="B83" s="448" t="s">
        <v>648</v>
      </c>
      <c r="C83" s="448" t="s">
        <v>136</v>
      </c>
      <c r="D83" s="449"/>
      <c r="E83" s="984" t="s">
        <v>694</v>
      </c>
      <c r="F83" s="984"/>
      <c r="G83" s="984" t="s">
        <v>642</v>
      </c>
      <c r="H83" s="984" t="s">
        <v>681</v>
      </c>
      <c r="I83" s="984" t="s">
        <v>684</v>
      </c>
      <c r="J83" s="449"/>
      <c r="K83" s="459" t="s">
        <v>265</v>
      </c>
      <c r="L83" s="984"/>
      <c r="M83" s="984" t="str">
        <f t="shared" si="1"/>
        <v/>
      </c>
    </row>
    <row r="84" spans="1:13" ht="15">
      <c r="A84" s="448" t="s">
        <v>647</v>
      </c>
      <c r="B84" s="448" t="s">
        <v>648</v>
      </c>
      <c r="C84" s="448" t="s">
        <v>136</v>
      </c>
      <c r="D84" s="449"/>
      <c r="E84" s="984" t="s">
        <v>695</v>
      </c>
      <c r="F84" s="984"/>
      <c r="G84" s="984" t="s">
        <v>642</v>
      </c>
      <c r="H84" s="984" t="s">
        <v>681</v>
      </c>
      <c r="I84" s="984" t="s">
        <v>684</v>
      </c>
      <c r="J84" s="449"/>
      <c r="K84" s="459" t="s">
        <v>265</v>
      </c>
      <c r="L84" s="984"/>
      <c r="M84" s="984" t="str">
        <f t="shared" si="1"/>
        <v/>
      </c>
    </row>
    <row r="85" spans="1:13">
      <c r="A85" s="501" t="s">
        <v>647</v>
      </c>
      <c r="B85" s="501" t="s">
        <v>648</v>
      </c>
      <c r="C85" s="501" t="s">
        <v>136</v>
      </c>
      <c r="D85" s="501"/>
      <c r="E85" s="451" t="s">
        <v>696</v>
      </c>
      <c r="F85" s="451"/>
      <c r="G85" s="451" t="s">
        <v>642</v>
      </c>
      <c r="H85" s="451" t="s">
        <v>681</v>
      </c>
      <c r="I85" s="451" t="s">
        <v>684</v>
      </c>
      <c r="J85" s="501"/>
      <c r="K85" s="452" t="s">
        <v>265</v>
      </c>
      <c r="L85" s="451"/>
      <c r="M85" s="451" t="str">
        <f t="shared" si="1"/>
        <v/>
      </c>
    </row>
    <row r="86" spans="1:13">
      <c r="A86" s="982" t="s">
        <v>637</v>
      </c>
      <c r="B86" s="982" t="s">
        <v>638</v>
      </c>
      <c r="C86" s="502" t="s">
        <v>621</v>
      </c>
      <c r="D86" s="502" t="s">
        <v>907</v>
      </c>
      <c r="E86" s="983" t="s">
        <v>698</v>
      </c>
      <c r="F86" s="983" t="s">
        <v>699</v>
      </c>
      <c r="G86" s="983" t="s">
        <v>642</v>
      </c>
      <c r="H86" s="453" t="s">
        <v>700</v>
      </c>
      <c r="I86" s="983" t="s">
        <v>682</v>
      </c>
      <c r="J86" s="446" t="s">
        <v>645</v>
      </c>
      <c r="K86" s="446" t="s">
        <v>265</v>
      </c>
      <c r="L86" s="453" t="s">
        <v>646</v>
      </c>
      <c r="M86" s="453" t="str">
        <f t="shared" si="1"/>
        <v/>
      </c>
    </row>
    <row r="87" spans="1:13" ht="15">
      <c r="A87" s="448" t="s">
        <v>647</v>
      </c>
      <c r="B87" s="448" t="s">
        <v>648</v>
      </c>
      <c r="C87" s="503" t="s">
        <v>621</v>
      </c>
      <c r="D87" s="449"/>
      <c r="E87" s="984" t="s">
        <v>701</v>
      </c>
      <c r="F87" s="984"/>
      <c r="G87" s="984" t="s">
        <v>642</v>
      </c>
      <c r="H87" s="984" t="s">
        <v>700</v>
      </c>
      <c r="I87" s="984" t="s">
        <v>684</v>
      </c>
      <c r="J87" s="984"/>
      <c r="K87" s="459" t="s">
        <v>265</v>
      </c>
      <c r="L87" s="984"/>
      <c r="M87" s="984" t="str">
        <f t="shared" si="1"/>
        <v>Removed</v>
      </c>
    </row>
    <row r="88" spans="1:13" ht="15">
      <c r="A88" s="448" t="s">
        <v>647</v>
      </c>
      <c r="B88" s="448" t="s">
        <v>648</v>
      </c>
      <c r="C88" s="503" t="s">
        <v>621</v>
      </c>
      <c r="D88" s="449"/>
      <c r="E88" s="984" t="s">
        <v>702</v>
      </c>
      <c r="F88" s="984"/>
      <c r="G88" s="984" t="s">
        <v>642</v>
      </c>
      <c r="H88" s="984" t="s">
        <v>700</v>
      </c>
      <c r="I88" s="984" t="s">
        <v>684</v>
      </c>
      <c r="J88" s="984"/>
      <c r="K88" s="459" t="s">
        <v>265</v>
      </c>
      <c r="L88" s="984"/>
      <c r="M88" s="984" t="str">
        <f t="shared" si="1"/>
        <v/>
      </c>
    </row>
    <row r="89" spans="1:13" ht="15">
      <c r="A89" s="448" t="s">
        <v>647</v>
      </c>
      <c r="B89" s="448" t="s">
        <v>648</v>
      </c>
      <c r="C89" s="503" t="s">
        <v>621</v>
      </c>
      <c r="D89" s="449"/>
      <c r="E89" s="984" t="s">
        <v>703</v>
      </c>
      <c r="F89" s="984"/>
      <c r="G89" s="984" t="s">
        <v>642</v>
      </c>
      <c r="H89" s="984" t="s">
        <v>700</v>
      </c>
      <c r="I89" s="984" t="s">
        <v>684</v>
      </c>
      <c r="J89" s="984"/>
      <c r="K89" s="459" t="s">
        <v>265</v>
      </c>
      <c r="L89" s="984"/>
      <c r="M89" s="984" t="str">
        <f t="shared" si="1"/>
        <v/>
      </c>
    </row>
    <row r="90" spans="1:13" ht="15">
      <c r="A90" s="448" t="s">
        <v>647</v>
      </c>
      <c r="B90" s="448" t="s">
        <v>648</v>
      </c>
      <c r="C90" s="503" t="s">
        <v>621</v>
      </c>
      <c r="D90" s="449"/>
      <c r="E90" s="984" t="s">
        <v>704</v>
      </c>
      <c r="F90" s="984"/>
      <c r="G90" s="984" t="s">
        <v>642</v>
      </c>
      <c r="H90" s="984" t="s">
        <v>700</v>
      </c>
      <c r="I90" s="984" t="s">
        <v>684</v>
      </c>
      <c r="J90" s="984"/>
      <c r="K90" s="459" t="s">
        <v>265</v>
      </c>
      <c r="L90" s="984"/>
      <c r="M90" s="984" t="str">
        <f t="shared" si="1"/>
        <v/>
      </c>
    </row>
    <row r="91" spans="1:13" ht="15">
      <c r="A91" s="448" t="s">
        <v>647</v>
      </c>
      <c r="B91" s="448" t="s">
        <v>648</v>
      </c>
      <c r="C91" s="503" t="s">
        <v>621</v>
      </c>
      <c r="D91" s="449"/>
      <c r="E91" s="984" t="s">
        <v>705</v>
      </c>
      <c r="F91" s="984"/>
      <c r="G91" s="984" t="s">
        <v>642</v>
      </c>
      <c r="H91" s="984" t="s">
        <v>700</v>
      </c>
      <c r="I91" s="984" t="s">
        <v>684</v>
      </c>
      <c r="J91" s="984"/>
      <c r="K91" s="459" t="s">
        <v>265</v>
      </c>
      <c r="L91" s="984"/>
      <c r="M91" s="984" t="str">
        <f t="shared" si="1"/>
        <v/>
      </c>
    </row>
    <row r="92" spans="1:13" ht="15">
      <c r="A92" s="448" t="s">
        <v>647</v>
      </c>
      <c r="B92" s="448" t="s">
        <v>648</v>
      </c>
      <c r="C92" s="503" t="s">
        <v>621</v>
      </c>
      <c r="D92" s="449"/>
      <c r="E92" s="984" t="s">
        <v>706</v>
      </c>
      <c r="F92" s="984"/>
      <c r="G92" s="984" t="s">
        <v>642</v>
      </c>
      <c r="H92" s="984" t="s">
        <v>700</v>
      </c>
      <c r="I92" s="984" t="s">
        <v>684</v>
      </c>
      <c r="J92" s="984"/>
      <c r="K92" s="459" t="s">
        <v>265</v>
      </c>
      <c r="L92" s="984"/>
      <c r="M92" s="984" t="str">
        <f t="shared" si="1"/>
        <v/>
      </c>
    </row>
    <row r="93" spans="1:13" ht="15">
      <c r="A93" s="448" t="s">
        <v>647</v>
      </c>
      <c r="B93" s="448" t="s">
        <v>648</v>
      </c>
      <c r="C93" s="503" t="s">
        <v>621</v>
      </c>
      <c r="D93" s="449"/>
      <c r="E93" s="984" t="s">
        <v>707</v>
      </c>
      <c r="F93" s="984"/>
      <c r="G93" s="984" t="s">
        <v>642</v>
      </c>
      <c r="H93" s="984" t="s">
        <v>700</v>
      </c>
      <c r="I93" s="984" t="s">
        <v>684</v>
      </c>
      <c r="J93" s="984"/>
      <c r="K93" s="459" t="s">
        <v>265</v>
      </c>
      <c r="L93" s="984"/>
      <c r="M93" s="984" t="str">
        <f t="shared" si="1"/>
        <v/>
      </c>
    </row>
    <row r="94" spans="1:13" ht="15">
      <c r="A94" s="448" t="s">
        <v>647</v>
      </c>
      <c r="B94" s="448" t="s">
        <v>648</v>
      </c>
      <c r="C94" s="503" t="s">
        <v>621</v>
      </c>
      <c r="D94" s="449"/>
      <c r="E94" s="984" t="s">
        <v>708</v>
      </c>
      <c r="F94" s="984"/>
      <c r="G94" s="984" t="s">
        <v>642</v>
      </c>
      <c r="H94" s="984" t="s">
        <v>700</v>
      </c>
      <c r="I94" s="984" t="s">
        <v>684</v>
      </c>
      <c r="J94" s="984"/>
      <c r="K94" s="459" t="s">
        <v>265</v>
      </c>
      <c r="L94" s="984"/>
      <c r="M94" s="984" t="str">
        <f t="shared" si="1"/>
        <v/>
      </c>
    </row>
    <row r="95" spans="1:13" ht="15">
      <c r="A95" s="448" t="s">
        <v>647</v>
      </c>
      <c r="B95" s="448" t="s">
        <v>648</v>
      </c>
      <c r="C95" s="503" t="s">
        <v>621</v>
      </c>
      <c r="D95" s="449"/>
      <c r="E95" s="984" t="s">
        <v>709</v>
      </c>
      <c r="F95" s="984"/>
      <c r="G95" s="984" t="s">
        <v>642</v>
      </c>
      <c r="H95" s="984" t="s">
        <v>700</v>
      </c>
      <c r="I95" s="984" t="s">
        <v>684</v>
      </c>
      <c r="J95" s="984"/>
      <c r="K95" s="459" t="s">
        <v>265</v>
      </c>
      <c r="L95" s="984"/>
      <c r="M95" s="984" t="str">
        <f t="shared" si="1"/>
        <v/>
      </c>
    </row>
    <row r="96" spans="1:13" ht="15">
      <c r="A96" s="448" t="s">
        <v>647</v>
      </c>
      <c r="B96" s="448" t="s">
        <v>648</v>
      </c>
      <c r="C96" s="503" t="s">
        <v>621</v>
      </c>
      <c r="D96" s="449"/>
      <c r="E96" s="984" t="s">
        <v>710</v>
      </c>
      <c r="F96" s="984"/>
      <c r="G96" s="984" t="s">
        <v>642</v>
      </c>
      <c r="H96" s="984" t="s">
        <v>700</v>
      </c>
      <c r="I96" s="984" t="s">
        <v>684</v>
      </c>
      <c r="J96" s="984"/>
      <c r="K96" s="459" t="s">
        <v>265</v>
      </c>
      <c r="L96" s="984"/>
      <c r="M96" s="984" t="str">
        <f t="shared" si="1"/>
        <v/>
      </c>
    </row>
    <row r="97" spans="1:13" ht="15">
      <c r="A97" s="448" t="s">
        <v>647</v>
      </c>
      <c r="B97" s="448" t="s">
        <v>648</v>
      </c>
      <c r="C97" s="503" t="s">
        <v>621</v>
      </c>
      <c r="D97" s="449"/>
      <c r="E97" s="984" t="s">
        <v>711</v>
      </c>
      <c r="F97" s="984"/>
      <c r="G97" s="984" t="s">
        <v>642</v>
      </c>
      <c r="H97" s="984" t="s">
        <v>700</v>
      </c>
      <c r="I97" s="984" t="s">
        <v>684</v>
      </c>
      <c r="J97" s="984"/>
      <c r="K97" s="459" t="s">
        <v>265</v>
      </c>
      <c r="L97" s="984"/>
      <c r="M97" s="984" t="str">
        <f t="shared" si="1"/>
        <v/>
      </c>
    </row>
    <row r="98" spans="1:13" ht="15">
      <c r="A98" s="448" t="s">
        <v>647</v>
      </c>
      <c r="B98" s="448" t="s">
        <v>648</v>
      </c>
      <c r="C98" s="503" t="s">
        <v>621</v>
      </c>
      <c r="D98" s="449"/>
      <c r="E98" s="984" t="s">
        <v>712</v>
      </c>
      <c r="F98" s="984"/>
      <c r="G98" s="984" t="s">
        <v>642</v>
      </c>
      <c r="H98" s="984" t="s">
        <v>700</v>
      </c>
      <c r="I98" s="984" t="s">
        <v>684</v>
      </c>
      <c r="J98" s="984"/>
      <c r="K98" s="459" t="s">
        <v>265</v>
      </c>
      <c r="L98" s="984"/>
      <c r="M98" s="984" t="str">
        <f t="shared" si="1"/>
        <v/>
      </c>
    </row>
    <row r="99" spans="1:13">
      <c r="A99" s="501" t="s">
        <v>647</v>
      </c>
      <c r="B99" s="501" t="s">
        <v>648</v>
      </c>
      <c r="C99" s="504" t="s">
        <v>621</v>
      </c>
      <c r="D99" s="501"/>
      <c r="E99" s="451" t="s">
        <v>713</v>
      </c>
      <c r="F99" s="451"/>
      <c r="G99" s="451" t="s">
        <v>642</v>
      </c>
      <c r="H99" s="451" t="s">
        <v>700</v>
      </c>
      <c r="I99" s="451" t="s">
        <v>684</v>
      </c>
      <c r="J99" s="451"/>
      <c r="K99" s="452" t="s">
        <v>265</v>
      </c>
      <c r="L99" s="451"/>
      <c r="M99" s="451" t="str">
        <f t="shared" si="1"/>
        <v/>
      </c>
    </row>
    <row r="100" spans="1:13">
      <c r="A100" s="982" t="s">
        <v>637</v>
      </c>
      <c r="B100" s="982" t="s">
        <v>638</v>
      </c>
      <c r="C100" s="983" t="s">
        <v>137</v>
      </c>
      <c r="D100" s="983" t="s">
        <v>714</v>
      </c>
      <c r="E100" s="983" t="s">
        <v>715</v>
      </c>
      <c r="F100" s="983" t="s">
        <v>230</v>
      </c>
      <c r="G100" s="983" t="s">
        <v>642</v>
      </c>
      <c r="H100" s="983" t="s">
        <v>716</v>
      </c>
      <c r="I100" s="983" t="s">
        <v>682</v>
      </c>
      <c r="J100" s="446" t="s">
        <v>645</v>
      </c>
      <c r="K100" s="446" t="s">
        <v>265</v>
      </c>
      <c r="L100" s="983" t="s">
        <v>646</v>
      </c>
      <c r="M100" s="983" t="str">
        <f t="shared" si="1"/>
        <v/>
      </c>
    </row>
    <row r="101" spans="1:13" ht="15">
      <c r="A101" s="448" t="s">
        <v>647</v>
      </c>
      <c r="B101" s="448" t="s">
        <v>648</v>
      </c>
      <c r="C101" s="984" t="s">
        <v>137</v>
      </c>
      <c r="D101" s="984"/>
      <c r="E101" s="984" t="s">
        <v>717</v>
      </c>
      <c r="F101" s="984"/>
      <c r="G101" s="984" t="s">
        <v>642</v>
      </c>
      <c r="H101" s="984" t="s">
        <v>716</v>
      </c>
      <c r="I101" s="984" t="s">
        <v>684</v>
      </c>
      <c r="J101" s="449"/>
      <c r="K101" s="459" t="s">
        <v>265</v>
      </c>
      <c r="L101" s="984"/>
      <c r="M101" s="984" t="str">
        <f t="shared" si="1"/>
        <v>Removed</v>
      </c>
    </row>
    <row r="102" spans="1:13" ht="15">
      <c r="A102" s="448" t="s">
        <v>647</v>
      </c>
      <c r="B102" s="448" t="s">
        <v>648</v>
      </c>
      <c r="C102" s="984" t="s">
        <v>137</v>
      </c>
      <c r="D102" s="984"/>
      <c r="E102" s="984" t="s">
        <v>718</v>
      </c>
      <c r="F102" s="984"/>
      <c r="G102" s="984" t="s">
        <v>642</v>
      </c>
      <c r="H102" s="984" t="s">
        <v>716</v>
      </c>
      <c r="I102" s="984" t="s">
        <v>684</v>
      </c>
      <c r="J102" s="449"/>
      <c r="K102" s="459" t="s">
        <v>265</v>
      </c>
      <c r="L102" s="984"/>
      <c r="M102" s="984" t="str">
        <f t="shared" si="1"/>
        <v/>
      </c>
    </row>
    <row r="103" spans="1:13" ht="15">
      <c r="A103" s="448" t="s">
        <v>647</v>
      </c>
      <c r="B103" s="448" t="s">
        <v>648</v>
      </c>
      <c r="C103" s="984" t="s">
        <v>137</v>
      </c>
      <c r="D103" s="984"/>
      <c r="E103" s="984" t="s">
        <v>719</v>
      </c>
      <c r="F103" s="984"/>
      <c r="G103" s="984" t="s">
        <v>642</v>
      </c>
      <c r="H103" s="984" t="s">
        <v>716</v>
      </c>
      <c r="I103" s="984" t="s">
        <v>684</v>
      </c>
      <c r="J103" s="449"/>
      <c r="K103" s="459" t="s">
        <v>265</v>
      </c>
      <c r="L103" s="984"/>
      <c r="M103" s="984" t="str">
        <f t="shared" si="1"/>
        <v/>
      </c>
    </row>
    <row r="104" spans="1:13" ht="15">
      <c r="A104" s="448" t="s">
        <v>647</v>
      </c>
      <c r="B104" s="448" t="s">
        <v>648</v>
      </c>
      <c r="C104" s="984" t="s">
        <v>137</v>
      </c>
      <c r="D104" s="984"/>
      <c r="E104" s="984" t="s">
        <v>720</v>
      </c>
      <c r="F104" s="984"/>
      <c r="G104" s="984" t="s">
        <v>642</v>
      </c>
      <c r="H104" s="984" t="s">
        <v>716</v>
      </c>
      <c r="I104" s="984" t="s">
        <v>684</v>
      </c>
      <c r="J104" s="449"/>
      <c r="K104" s="459" t="s">
        <v>265</v>
      </c>
      <c r="L104" s="984"/>
      <c r="M104" s="984" t="str">
        <f t="shared" si="1"/>
        <v/>
      </c>
    </row>
    <row r="105" spans="1:13" ht="15">
      <c r="A105" s="448" t="s">
        <v>647</v>
      </c>
      <c r="B105" s="448" t="s">
        <v>648</v>
      </c>
      <c r="C105" s="984" t="s">
        <v>137</v>
      </c>
      <c r="D105" s="984"/>
      <c r="E105" s="984" t="s">
        <v>721</v>
      </c>
      <c r="F105" s="984"/>
      <c r="G105" s="984" t="s">
        <v>642</v>
      </c>
      <c r="H105" s="984" t="s">
        <v>716</v>
      </c>
      <c r="I105" s="984" t="s">
        <v>684</v>
      </c>
      <c r="J105" s="449"/>
      <c r="K105" s="459" t="s">
        <v>265</v>
      </c>
      <c r="L105" s="984"/>
      <c r="M105" s="984" t="str">
        <f t="shared" si="1"/>
        <v/>
      </c>
    </row>
    <row r="106" spans="1:13" ht="15">
      <c r="A106" s="448" t="s">
        <v>647</v>
      </c>
      <c r="B106" s="448" t="s">
        <v>648</v>
      </c>
      <c r="C106" s="984" t="s">
        <v>137</v>
      </c>
      <c r="D106" s="984"/>
      <c r="E106" s="984" t="s">
        <v>722</v>
      </c>
      <c r="F106" s="984"/>
      <c r="G106" s="984" t="s">
        <v>642</v>
      </c>
      <c r="H106" s="984" t="s">
        <v>716</v>
      </c>
      <c r="I106" s="984" t="s">
        <v>684</v>
      </c>
      <c r="J106" s="449"/>
      <c r="K106" s="459" t="s">
        <v>265</v>
      </c>
      <c r="L106" s="984"/>
      <c r="M106" s="984" t="str">
        <f t="shared" si="1"/>
        <v/>
      </c>
    </row>
    <row r="107" spans="1:13" ht="15">
      <c r="A107" s="448" t="s">
        <v>647</v>
      </c>
      <c r="B107" s="448" t="s">
        <v>648</v>
      </c>
      <c r="C107" s="984" t="s">
        <v>137</v>
      </c>
      <c r="D107" s="984"/>
      <c r="E107" s="984" t="s">
        <v>723</v>
      </c>
      <c r="F107" s="984"/>
      <c r="G107" s="984" t="s">
        <v>642</v>
      </c>
      <c r="H107" s="984" t="s">
        <v>716</v>
      </c>
      <c r="I107" s="984" t="s">
        <v>684</v>
      </c>
      <c r="J107" s="449"/>
      <c r="K107" s="459" t="s">
        <v>265</v>
      </c>
      <c r="L107" s="984"/>
      <c r="M107" s="984" t="str">
        <f t="shared" si="1"/>
        <v/>
      </c>
    </row>
    <row r="108" spans="1:13" ht="15">
      <c r="A108" s="448" t="s">
        <v>647</v>
      </c>
      <c r="B108" s="448" t="s">
        <v>648</v>
      </c>
      <c r="C108" s="984" t="s">
        <v>137</v>
      </c>
      <c r="D108" s="984"/>
      <c r="E108" s="984" t="s">
        <v>724</v>
      </c>
      <c r="F108" s="984"/>
      <c r="G108" s="984" t="s">
        <v>642</v>
      </c>
      <c r="H108" s="984" t="s">
        <v>716</v>
      </c>
      <c r="I108" s="984" t="s">
        <v>684</v>
      </c>
      <c r="J108" s="449"/>
      <c r="K108" s="459" t="s">
        <v>265</v>
      </c>
      <c r="L108" s="984"/>
      <c r="M108" s="984" t="str">
        <f t="shared" si="1"/>
        <v/>
      </c>
    </row>
    <row r="109" spans="1:13" ht="15">
      <c r="A109" s="448" t="s">
        <v>647</v>
      </c>
      <c r="B109" s="448" t="s">
        <v>648</v>
      </c>
      <c r="C109" s="984" t="s">
        <v>137</v>
      </c>
      <c r="D109" s="984"/>
      <c r="E109" s="984" t="s">
        <v>725</v>
      </c>
      <c r="F109" s="984"/>
      <c r="G109" s="984" t="s">
        <v>642</v>
      </c>
      <c r="H109" s="984" t="s">
        <v>716</v>
      </c>
      <c r="I109" s="984" t="s">
        <v>684</v>
      </c>
      <c r="J109" s="449"/>
      <c r="K109" s="459" t="s">
        <v>265</v>
      </c>
      <c r="L109" s="984"/>
      <c r="M109" s="984" t="str">
        <f t="shared" si="1"/>
        <v/>
      </c>
    </row>
    <row r="110" spans="1:13" ht="15">
      <c r="A110" s="448" t="s">
        <v>647</v>
      </c>
      <c r="B110" s="448" t="s">
        <v>648</v>
      </c>
      <c r="C110" s="984" t="s">
        <v>137</v>
      </c>
      <c r="D110" s="984"/>
      <c r="E110" s="984" t="s">
        <v>726</v>
      </c>
      <c r="F110" s="984"/>
      <c r="G110" s="984" t="s">
        <v>642</v>
      </c>
      <c r="H110" s="984" t="s">
        <v>716</v>
      </c>
      <c r="I110" s="984" t="s">
        <v>684</v>
      </c>
      <c r="J110" s="449"/>
      <c r="K110" s="459" t="s">
        <v>265</v>
      </c>
      <c r="L110" s="984"/>
      <c r="M110" s="984" t="str">
        <f t="shared" si="1"/>
        <v/>
      </c>
    </row>
    <row r="111" spans="1:13" ht="15">
      <c r="A111" s="448" t="s">
        <v>647</v>
      </c>
      <c r="B111" s="448" t="s">
        <v>648</v>
      </c>
      <c r="C111" s="984" t="s">
        <v>137</v>
      </c>
      <c r="D111" s="984"/>
      <c r="E111" s="984" t="s">
        <v>727</v>
      </c>
      <c r="F111" s="984"/>
      <c r="G111" s="984" t="s">
        <v>642</v>
      </c>
      <c r="H111" s="984" t="s">
        <v>716</v>
      </c>
      <c r="I111" s="984" t="s">
        <v>684</v>
      </c>
      <c r="J111" s="449"/>
      <c r="K111" s="459" t="s">
        <v>265</v>
      </c>
      <c r="L111" s="984"/>
      <c r="M111" s="984" t="str">
        <f t="shared" si="1"/>
        <v/>
      </c>
    </row>
    <row r="112" spans="1:13" ht="15">
      <c r="A112" s="448" t="s">
        <v>647</v>
      </c>
      <c r="B112" s="448" t="s">
        <v>648</v>
      </c>
      <c r="C112" s="984" t="s">
        <v>137</v>
      </c>
      <c r="D112" s="984"/>
      <c r="E112" s="984" t="s">
        <v>728</v>
      </c>
      <c r="F112" s="984"/>
      <c r="G112" s="984" t="s">
        <v>642</v>
      </c>
      <c r="H112" s="984" t="s">
        <v>716</v>
      </c>
      <c r="I112" s="984" t="s">
        <v>684</v>
      </c>
      <c r="J112" s="449"/>
      <c r="K112" s="459" t="s">
        <v>265</v>
      </c>
      <c r="L112" s="984"/>
      <c r="M112" s="984" t="str">
        <f t="shared" si="1"/>
        <v/>
      </c>
    </row>
    <row r="113" spans="1:13">
      <c r="A113" s="501" t="s">
        <v>647</v>
      </c>
      <c r="B113" s="501" t="s">
        <v>648</v>
      </c>
      <c r="C113" s="451" t="s">
        <v>137</v>
      </c>
      <c r="D113" s="451"/>
      <c r="E113" s="451" t="s">
        <v>729</v>
      </c>
      <c r="F113" s="451"/>
      <c r="G113" s="451" t="s">
        <v>642</v>
      </c>
      <c r="H113" s="451" t="s">
        <v>716</v>
      </c>
      <c r="I113" s="451" t="s">
        <v>684</v>
      </c>
      <c r="J113" s="501"/>
      <c r="K113" s="452" t="s">
        <v>265</v>
      </c>
      <c r="L113" s="451"/>
      <c r="M113" s="451" t="str">
        <f t="shared" si="1"/>
        <v/>
      </c>
    </row>
    <row r="114" spans="1:13">
      <c r="A114" s="982" t="s">
        <v>637</v>
      </c>
      <c r="B114" s="982" t="s">
        <v>638</v>
      </c>
      <c r="C114" s="983" t="s">
        <v>129</v>
      </c>
      <c r="D114" s="983" t="s">
        <v>730</v>
      </c>
      <c r="E114" s="983" t="s">
        <v>731</v>
      </c>
      <c r="F114" s="983" t="s">
        <v>231</v>
      </c>
      <c r="G114" s="983" t="s">
        <v>642</v>
      </c>
      <c r="H114" s="983" t="s">
        <v>732</v>
      </c>
      <c r="I114" s="983" t="s">
        <v>682</v>
      </c>
      <c r="J114" s="446" t="s">
        <v>645</v>
      </c>
      <c r="K114" s="446" t="s">
        <v>265</v>
      </c>
      <c r="L114" s="983" t="s">
        <v>646</v>
      </c>
      <c r="M114" s="983" t="str">
        <f t="shared" si="1"/>
        <v/>
      </c>
    </row>
    <row r="115" spans="1:13" ht="15">
      <c r="A115" s="448" t="s">
        <v>647</v>
      </c>
      <c r="B115" s="448" t="s">
        <v>648</v>
      </c>
      <c r="C115" s="984" t="s">
        <v>129</v>
      </c>
      <c r="D115" s="984"/>
      <c r="E115" s="984" t="s">
        <v>733</v>
      </c>
      <c r="F115" s="984"/>
      <c r="G115" s="984" t="s">
        <v>642</v>
      </c>
      <c r="H115" s="984" t="s">
        <v>732</v>
      </c>
      <c r="I115" s="984" t="s">
        <v>684</v>
      </c>
      <c r="J115" s="449"/>
      <c r="K115" s="459" t="s">
        <v>265</v>
      </c>
      <c r="L115" s="984"/>
      <c r="M115" s="984" t="str">
        <f t="shared" si="1"/>
        <v>Removed</v>
      </c>
    </row>
    <row r="116" spans="1:13" ht="15">
      <c r="A116" s="448" t="s">
        <v>647</v>
      </c>
      <c r="B116" s="448" t="s">
        <v>648</v>
      </c>
      <c r="C116" s="984" t="s">
        <v>129</v>
      </c>
      <c r="D116" s="984"/>
      <c r="E116" s="984" t="s">
        <v>734</v>
      </c>
      <c r="F116" s="984"/>
      <c r="G116" s="984" t="s">
        <v>642</v>
      </c>
      <c r="H116" s="984" t="s">
        <v>732</v>
      </c>
      <c r="I116" s="984" t="s">
        <v>684</v>
      </c>
      <c r="J116" s="449"/>
      <c r="K116" s="459" t="s">
        <v>265</v>
      </c>
      <c r="L116" s="984"/>
      <c r="M116" s="984" t="str">
        <f t="shared" si="1"/>
        <v/>
      </c>
    </row>
    <row r="117" spans="1:13" ht="15">
      <c r="A117" s="448" t="s">
        <v>647</v>
      </c>
      <c r="B117" s="448" t="s">
        <v>648</v>
      </c>
      <c r="C117" s="984" t="s">
        <v>129</v>
      </c>
      <c r="D117" s="984"/>
      <c r="E117" s="984" t="s">
        <v>735</v>
      </c>
      <c r="F117" s="984"/>
      <c r="G117" s="984" t="s">
        <v>642</v>
      </c>
      <c r="H117" s="984" t="s">
        <v>732</v>
      </c>
      <c r="I117" s="984" t="s">
        <v>684</v>
      </c>
      <c r="J117" s="449"/>
      <c r="K117" s="459" t="s">
        <v>265</v>
      </c>
      <c r="L117" s="984"/>
      <c r="M117" s="984" t="str">
        <f t="shared" si="1"/>
        <v/>
      </c>
    </row>
    <row r="118" spans="1:13" ht="15">
      <c r="A118" s="448" t="s">
        <v>647</v>
      </c>
      <c r="B118" s="448" t="s">
        <v>648</v>
      </c>
      <c r="C118" s="984" t="s">
        <v>129</v>
      </c>
      <c r="D118" s="984"/>
      <c r="E118" s="984" t="s">
        <v>736</v>
      </c>
      <c r="F118" s="984"/>
      <c r="G118" s="984" t="s">
        <v>642</v>
      </c>
      <c r="H118" s="984" t="s">
        <v>732</v>
      </c>
      <c r="I118" s="984" t="s">
        <v>684</v>
      </c>
      <c r="J118" s="449"/>
      <c r="K118" s="459" t="s">
        <v>265</v>
      </c>
      <c r="L118" s="984"/>
      <c r="M118" s="984" t="str">
        <f t="shared" si="1"/>
        <v/>
      </c>
    </row>
    <row r="119" spans="1:13" ht="15">
      <c r="A119" s="448" t="s">
        <v>647</v>
      </c>
      <c r="B119" s="448" t="s">
        <v>648</v>
      </c>
      <c r="C119" s="984" t="s">
        <v>129</v>
      </c>
      <c r="D119" s="986"/>
      <c r="E119" s="984" t="s">
        <v>737</v>
      </c>
      <c r="F119" s="986"/>
      <c r="G119" s="984" t="s">
        <v>642</v>
      </c>
      <c r="H119" s="984" t="s">
        <v>732</v>
      </c>
      <c r="I119" s="984" t="s">
        <v>684</v>
      </c>
      <c r="J119" s="449"/>
      <c r="K119" s="459" t="s">
        <v>265</v>
      </c>
      <c r="L119" s="984"/>
      <c r="M119" s="984" t="str">
        <f t="shared" si="1"/>
        <v/>
      </c>
    </row>
    <row r="120" spans="1:13" ht="15">
      <c r="A120" s="448" t="s">
        <v>647</v>
      </c>
      <c r="B120" s="448" t="s">
        <v>648</v>
      </c>
      <c r="C120" s="984" t="s">
        <v>129</v>
      </c>
      <c r="D120" s="986"/>
      <c r="E120" s="984" t="s">
        <v>738</v>
      </c>
      <c r="F120" s="986"/>
      <c r="G120" s="984" t="s">
        <v>642</v>
      </c>
      <c r="H120" s="984" t="s">
        <v>732</v>
      </c>
      <c r="I120" s="984" t="s">
        <v>684</v>
      </c>
      <c r="J120" s="449"/>
      <c r="K120" s="459" t="s">
        <v>265</v>
      </c>
      <c r="L120" s="984"/>
      <c r="M120" s="984" t="str">
        <f t="shared" si="1"/>
        <v/>
      </c>
    </row>
    <row r="121" spans="1:13" ht="15">
      <c r="A121" s="448" t="s">
        <v>647</v>
      </c>
      <c r="B121" s="448" t="s">
        <v>648</v>
      </c>
      <c r="C121" s="984" t="s">
        <v>129</v>
      </c>
      <c r="D121" s="986"/>
      <c r="E121" s="984" t="s">
        <v>739</v>
      </c>
      <c r="F121" s="986"/>
      <c r="G121" s="984" t="s">
        <v>642</v>
      </c>
      <c r="H121" s="984" t="s">
        <v>732</v>
      </c>
      <c r="I121" s="984" t="s">
        <v>684</v>
      </c>
      <c r="J121" s="449"/>
      <c r="K121" s="459" t="s">
        <v>265</v>
      </c>
      <c r="L121" s="984"/>
      <c r="M121" s="984" t="str">
        <f t="shared" si="1"/>
        <v/>
      </c>
    </row>
    <row r="122" spans="1:13" ht="15">
      <c r="A122" s="448" t="s">
        <v>647</v>
      </c>
      <c r="B122" s="448" t="s">
        <v>648</v>
      </c>
      <c r="C122" s="984" t="s">
        <v>129</v>
      </c>
      <c r="D122" s="986"/>
      <c r="E122" s="984" t="s">
        <v>740</v>
      </c>
      <c r="F122" s="986"/>
      <c r="G122" s="984" t="s">
        <v>642</v>
      </c>
      <c r="H122" s="984" t="s">
        <v>732</v>
      </c>
      <c r="I122" s="984" t="s">
        <v>684</v>
      </c>
      <c r="J122" s="449"/>
      <c r="K122" s="459" t="s">
        <v>265</v>
      </c>
      <c r="L122" s="984"/>
      <c r="M122" s="984" t="str">
        <f t="shared" si="1"/>
        <v/>
      </c>
    </row>
    <row r="123" spans="1:13" ht="15">
      <c r="A123" s="448" t="s">
        <v>647</v>
      </c>
      <c r="B123" s="448" t="s">
        <v>648</v>
      </c>
      <c r="C123" s="984" t="s">
        <v>129</v>
      </c>
      <c r="D123" s="986"/>
      <c r="E123" s="984" t="s">
        <v>741</v>
      </c>
      <c r="F123" s="986"/>
      <c r="G123" s="984" t="s">
        <v>642</v>
      </c>
      <c r="H123" s="984" t="s">
        <v>732</v>
      </c>
      <c r="I123" s="984" t="s">
        <v>684</v>
      </c>
      <c r="J123" s="449"/>
      <c r="K123" s="459" t="s">
        <v>265</v>
      </c>
      <c r="L123" s="984"/>
      <c r="M123" s="984" t="str">
        <f t="shared" si="1"/>
        <v/>
      </c>
    </row>
    <row r="124" spans="1:13" ht="15">
      <c r="A124" s="448" t="s">
        <v>647</v>
      </c>
      <c r="B124" s="448" t="s">
        <v>648</v>
      </c>
      <c r="C124" s="984" t="s">
        <v>129</v>
      </c>
      <c r="D124" s="986"/>
      <c r="E124" s="984" t="s">
        <v>742</v>
      </c>
      <c r="F124" s="986"/>
      <c r="G124" s="984" t="s">
        <v>642</v>
      </c>
      <c r="H124" s="984" t="s">
        <v>732</v>
      </c>
      <c r="I124" s="984" t="s">
        <v>684</v>
      </c>
      <c r="J124" s="449"/>
      <c r="K124" s="459" t="s">
        <v>265</v>
      </c>
      <c r="L124" s="984"/>
      <c r="M124" s="984" t="str">
        <f t="shared" si="1"/>
        <v/>
      </c>
    </row>
    <row r="125" spans="1:13" ht="15">
      <c r="A125" s="448" t="s">
        <v>647</v>
      </c>
      <c r="B125" s="448" t="s">
        <v>648</v>
      </c>
      <c r="C125" s="984" t="s">
        <v>129</v>
      </c>
      <c r="D125" s="986"/>
      <c r="E125" s="984" t="s">
        <v>743</v>
      </c>
      <c r="F125" s="986"/>
      <c r="G125" s="984" t="s">
        <v>642</v>
      </c>
      <c r="H125" s="984" t="s">
        <v>732</v>
      </c>
      <c r="I125" s="984" t="s">
        <v>684</v>
      </c>
      <c r="J125" s="449"/>
      <c r="K125" s="459" t="s">
        <v>265</v>
      </c>
      <c r="L125" s="984"/>
      <c r="M125" s="984" t="str">
        <f t="shared" si="1"/>
        <v/>
      </c>
    </row>
    <row r="126" spans="1:13" ht="15">
      <c r="A126" s="448" t="s">
        <v>647</v>
      </c>
      <c r="B126" s="448" t="s">
        <v>648</v>
      </c>
      <c r="C126" s="984" t="s">
        <v>129</v>
      </c>
      <c r="D126" s="986"/>
      <c r="E126" s="984" t="s">
        <v>744</v>
      </c>
      <c r="F126" s="986"/>
      <c r="G126" s="984" t="s">
        <v>642</v>
      </c>
      <c r="H126" s="984" t="s">
        <v>732</v>
      </c>
      <c r="I126" s="984" t="s">
        <v>684</v>
      </c>
      <c r="J126" s="449"/>
      <c r="K126" s="459" t="s">
        <v>265</v>
      </c>
      <c r="L126" s="984"/>
      <c r="M126" s="984" t="str">
        <f t="shared" si="1"/>
        <v/>
      </c>
    </row>
    <row r="127" spans="1:13">
      <c r="A127" s="501" t="s">
        <v>647</v>
      </c>
      <c r="B127" s="501" t="s">
        <v>648</v>
      </c>
      <c r="C127" s="451" t="s">
        <v>129</v>
      </c>
      <c r="D127" s="454"/>
      <c r="E127" s="451" t="s">
        <v>745</v>
      </c>
      <c r="F127" s="454"/>
      <c r="G127" s="451" t="s">
        <v>642</v>
      </c>
      <c r="H127" s="451" t="s">
        <v>732</v>
      </c>
      <c r="I127" s="451" t="s">
        <v>684</v>
      </c>
      <c r="J127" s="501"/>
      <c r="K127" s="452" t="s">
        <v>265</v>
      </c>
      <c r="L127" s="451"/>
      <c r="M127" s="451" t="str">
        <f t="shared" si="1"/>
        <v/>
      </c>
    </row>
    <row r="128" spans="1:13">
      <c r="A128" s="982" t="s">
        <v>637</v>
      </c>
      <c r="B128" s="982" t="s">
        <v>638</v>
      </c>
      <c r="C128" s="983" t="s">
        <v>345</v>
      </c>
      <c r="D128" s="983" t="s">
        <v>746</v>
      </c>
      <c r="E128" s="983" t="s">
        <v>747</v>
      </c>
      <c r="F128" s="983" t="s">
        <v>345</v>
      </c>
      <c r="G128" s="983" t="s">
        <v>642</v>
      </c>
      <c r="H128" s="983" t="s">
        <v>748</v>
      </c>
      <c r="I128" s="983" t="s">
        <v>682</v>
      </c>
      <c r="J128" s="446" t="s">
        <v>645</v>
      </c>
      <c r="K128" s="446" t="s">
        <v>265</v>
      </c>
      <c r="L128" s="983" t="s">
        <v>646</v>
      </c>
      <c r="M128" s="983" t="str">
        <f t="shared" si="1"/>
        <v/>
      </c>
    </row>
    <row r="129" spans="1:13" ht="15">
      <c r="A129" s="448" t="s">
        <v>647</v>
      </c>
      <c r="B129" s="448" t="s">
        <v>648</v>
      </c>
      <c r="C129" s="984" t="s">
        <v>345</v>
      </c>
      <c r="D129" s="449"/>
      <c r="E129" s="984" t="s">
        <v>749</v>
      </c>
      <c r="F129" s="449"/>
      <c r="G129" s="984" t="s">
        <v>642</v>
      </c>
      <c r="H129" s="984" t="s">
        <v>748</v>
      </c>
      <c r="I129" s="984" t="s">
        <v>684</v>
      </c>
      <c r="J129" s="449"/>
      <c r="K129" s="459" t="s">
        <v>265</v>
      </c>
      <c r="L129" s="984"/>
      <c r="M129" s="984" t="str">
        <f t="shared" si="1"/>
        <v>Removed</v>
      </c>
    </row>
    <row r="130" spans="1:13" ht="15">
      <c r="A130" s="448" t="s">
        <v>647</v>
      </c>
      <c r="B130" s="448" t="s">
        <v>648</v>
      </c>
      <c r="C130" s="984" t="s">
        <v>345</v>
      </c>
      <c r="D130" s="449"/>
      <c r="E130" s="984" t="s">
        <v>750</v>
      </c>
      <c r="F130" s="449"/>
      <c r="G130" s="984" t="s">
        <v>642</v>
      </c>
      <c r="H130" s="984" t="s">
        <v>748</v>
      </c>
      <c r="I130" s="984" t="s">
        <v>684</v>
      </c>
      <c r="J130" s="449"/>
      <c r="K130" s="459" t="s">
        <v>265</v>
      </c>
      <c r="L130" s="984"/>
      <c r="M130" s="984" t="str">
        <f t="shared" si="1"/>
        <v/>
      </c>
    </row>
    <row r="131" spans="1:13" ht="15">
      <c r="A131" s="448" t="s">
        <v>647</v>
      </c>
      <c r="B131" s="448" t="s">
        <v>648</v>
      </c>
      <c r="C131" s="984" t="s">
        <v>345</v>
      </c>
      <c r="D131" s="449"/>
      <c r="E131" s="984" t="s">
        <v>751</v>
      </c>
      <c r="F131" s="449"/>
      <c r="G131" s="984" t="s">
        <v>642</v>
      </c>
      <c r="H131" s="984" t="s">
        <v>748</v>
      </c>
      <c r="I131" s="984" t="s">
        <v>684</v>
      </c>
      <c r="J131" s="449"/>
      <c r="K131" s="459" t="s">
        <v>265</v>
      </c>
      <c r="L131" s="984"/>
      <c r="M131" s="984" t="str">
        <f t="shared" si="1"/>
        <v/>
      </c>
    </row>
    <row r="132" spans="1:13" ht="15">
      <c r="A132" s="448" t="s">
        <v>647</v>
      </c>
      <c r="B132" s="448" t="s">
        <v>648</v>
      </c>
      <c r="C132" s="984" t="s">
        <v>345</v>
      </c>
      <c r="D132" s="449"/>
      <c r="E132" s="984" t="s">
        <v>752</v>
      </c>
      <c r="F132" s="449"/>
      <c r="G132" s="984" t="s">
        <v>642</v>
      </c>
      <c r="H132" s="984" t="s">
        <v>748</v>
      </c>
      <c r="I132" s="984" t="s">
        <v>684</v>
      </c>
      <c r="J132" s="449"/>
      <c r="K132" s="459" t="s">
        <v>265</v>
      </c>
      <c r="L132" s="984"/>
      <c r="M132" s="984" t="str">
        <f t="shared" ref="M132:M195" si="2">IF(RIGHT(TEXT(E132,""),4)="ACT1","Removed","")</f>
        <v/>
      </c>
    </row>
    <row r="133" spans="1:13" ht="15">
      <c r="A133" s="448" t="s">
        <v>647</v>
      </c>
      <c r="B133" s="448" t="s">
        <v>648</v>
      </c>
      <c r="C133" s="984" t="s">
        <v>345</v>
      </c>
      <c r="D133" s="449"/>
      <c r="E133" s="984" t="s">
        <v>753</v>
      </c>
      <c r="F133" s="449"/>
      <c r="G133" s="984" t="s">
        <v>642</v>
      </c>
      <c r="H133" s="984" t="s">
        <v>748</v>
      </c>
      <c r="I133" s="984" t="s">
        <v>684</v>
      </c>
      <c r="J133" s="449"/>
      <c r="K133" s="459" t="s">
        <v>265</v>
      </c>
      <c r="L133" s="984"/>
      <c r="M133" s="984" t="str">
        <f t="shared" si="2"/>
        <v/>
      </c>
    </row>
    <row r="134" spans="1:13" ht="15">
      <c r="A134" s="448" t="s">
        <v>647</v>
      </c>
      <c r="B134" s="448" t="s">
        <v>648</v>
      </c>
      <c r="C134" s="984" t="s">
        <v>345</v>
      </c>
      <c r="D134" s="449"/>
      <c r="E134" s="984" t="s">
        <v>754</v>
      </c>
      <c r="F134" s="449"/>
      <c r="G134" s="984" t="s">
        <v>642</v>
      </c>
      <c r="H134" s="984" t="s">
        <v>748</v>
      </c>
      <c r="I134" s="984" t="s">
        <v>684</v>
      </c>
      <c r="J134" s="449"/>
      <c r="K134" s="459" t="s">
        <v>265</v>
      </c>
      <c r="L134" s="984"/>
      <c r="M134" s="984" t="str">
        <f t="shared" si="2"/>
        <v/>
      </c>
    </row>
    <row r="135" spans="1:13" ht="15">
      <c r="A135" s="448" t="s">
        <v>647</v>
      </c>
      <c r="B135" s="448" t="s">
        <v>648</v>
      </c>
      <c r="C135" s="984" t="s">
        <v>345</v>
      </c>
      <c r="D135" s="449"/>
      <c r="E135" s="984" t="s">
        <v>755</v>
      </c>
      <c r="F135" s="449"/>
      <c r="G135" s="984" t="s">
        <v>642</v>
      </c>
      <c r="H135" s="984" t="s">
        <v>748</v>
      </c>
      <c r="I135" s="984" t="s">
        <v>684</v>
      </c>
      <c r="J135" s="449"/>
      <c r="K135" s="459" t="s">
        <v>265</v>
      </c>
      <c r="L135" s="984"/>
      <c r="M135" s="984" t="str">
        <f t="shared" si="2"/>
        <v/>
      </c>
    </row>
    <row r="136" spans="1:13" ht="15">
      <c r="A136" s="448" t="s">
        <v>647</v>
      </c>
      <c r="B136" s="448" t="s">
        <v>648</v>
      </c>
      <c r="C136" s="984" t="s">
        <v>345</v>
      </c>
      <c r="D136" s="449"/>
      <c r="E136" s="984" t="s">
        <v>756</v>
      </c>
      <c r="F136" s="449"/>
      <c r="G136" s="984" t="s">
        <v>642</v>
      </c>
      <c r="H136" s="984" t="s">
        <v>748</v>
      </c>
      <c r="I136" s="984" t="s">
        <v>684</v>
      </c>
      <c r="J136" s="449"/>
      <c r="K136" s="459" t="s">
        <v>265</v>
      </c>
      <c r="L136" s="984"/>
      <c r="M136" s="984" t="str">
        <f t="shared" si="2"/>
        <v/>
      </c>
    </row>
    <row r="137" spans="1:13" ht="15">
      <c r="A137" s="448" t="s">
        <v>647</v>
      </c>
      <c r="B137" s="448" t="s">
        <v>648</v>
      </c>
      <c r="C137" s="984" t="s">
        <v>345</v>
      </c>
      <c r="D137" s="449"/>
      <c r="E137" s="984" t="s">
        <v>757</v>
      </c>
      <c r="F137" s="449"/>
      <c r="G137" s="984" t="s">
        <v>642</v>
      </c>
      <c r="H137" s="984" t="s">
        <v>748</v>
      </c>
      <c r="I137" s="984" t="s">
        <v>684</v>
      </c>
      <c r="J137" s="449"/>
      <c r="K137" s="459" t="s">
        <v>265</v>
      </c>
      <c r="L137" s="984"/>
      <c r="M137" s="984" t="str">
        <f t="shared" si="2"/>
        <v/>
      </c>
    </row>
    <row r="138" spans="1:13" ht="15">
      <c r="A138" s="448" t="s">
        <v>647</v>
      </c>
      <c r="B138" s="448" t="s">
        <v>648</v>
      </c>
      <c r="C138" s="984" t="s">
        <v>345</v>
      </c>
      <c r="D138" s="449"/>
      <c r="E138" s="984" t="s">
        <v>758</v>
      </c>
      <c r="F138" s="449"/>
      <c r="G138" s="984" t="s">
        <v>642</v>
      </c>
      <c r="H138" s="984" t="s">
        <v>748</v>
      </c>
      <c r="I138" s="984" t="s">
        <v>684</v>
      </c>
      <c r="J138" s="449"/>
      <c r="K138" s="459" t="s">
        <v>265</v>
      </c>
      <c r="L138" s="984"/>
      <c r="M138" s="984" t="str">
        <f t="shared" si="2"/>
        <v/>
      </c>
    </row>
    <row r="139" spans="1:13" ht="15">
      <c r="A139" s="448" t="s">
        <v>647</v>
      </c>
      <c r="B139" s="448" t="s">
        <v>648</v>
      </c>
      <c r="C139" s="984" t="s">
        <v>345</v>
      </c>
      <c r="D139" s="449"/>
      <c r="E139" s="984" t="s">
        <v>759</v>
      </c>
      <c r="F139" s="449"/>
      <c r="G139" s="984" t="s">
        <v>642</v>
      </c>
      <c r="H139" s="984" t="s">
        <v>748</v>
      </c>
      <c r="I139" s="984" t="s">
        <v>684</v>
      </c>
      <c r="J139" s="449"/>
      <c r="K139" s="459" t="s">
        <v>265</v>
      </c>
      <c r="L139" s="984"/>
      <c r="M139" s="984" t="str">
        <f t="shared" si="2"/>
        <v/>
      </c>
    </row>
    <row r="140" spans="1:13" ht="15">
      <c r="A140" s="448" t="s">
        <v>647</v>
      </c>
      <c r="B140" s="448" t="s">
        <v>648</v>
      </c>
      <c r="C140" s="984" t="s">
        <v>345</v>
      </c>
      <c r="D140" s="449"/>
      <c r="E140" s="984" t="s">
        <v>760</v>
      </c>
      <c r="F140" s="449"/>
      <c r="G140" s="984" t="s">
        <v>642</v>
      </c>
      <c r="H140" s="984" t="s">
        <v>748</v>
      </c>
      <c r="I140" s="984" t="s">
        <v>684</v>
      </c>
      <c r="J140" s="449"/>
      <c r="K140" s="459" t="s">
        <v>265</v>
      </c>
      <c r="L140" s="984"/>
      <c r="M140" s="984" t="str">
        <f t="shared" si="2"/>
        <v/>
      </c>
    </row>
    <row r="141" spans="1:13">
      <c r="A141" s="501" t="s">
        <v>647</v>
      </c>
      <c r="B141" s="501" t="s">
        <v>648</v>
      </c>
      <c r="C141" s="451" t="s">
        <v>345</v>
      </c>
      <c r="D141" s="501"/>
      <c r="E141" s="451" t="s">
        <v>761</v>
      </c>
      <c r="F141" s="501"/>
      <c r="G141" s="451" t="s">
        <v>642</v>
      </c>
      <c r="H141" s="451" t="s">
        <v>748</v>
      </c>
      <c r="I141" s="451" t="s">
        <v>684</v>
      </c>
      <c r="J141" s="501"/>
      <c r="K141" s="452" t="s">
        <v>265</v>
      </c>
      <c r="L141" s="451"/>
      <c r="M141" s="451" t="str">
        <f t="shared" si="2"/>
        <v/>
      </c>
    </row>
    <row r="142" spans="1:13">
      <c r="A142" s="982" t="s">
        <v>637</v>
      </c>
      <c r="B142" s="982" t="s">
        <v>638</v>
      </c>
      <c r="C142" s="446" t="s">
        <v>341</v>
      </c>
      <c r="D142" s="446" t="s">
        <v>762</v>
      </c>
      <c r="E142" s="983" t="s">
        <v>763</v>
      </c>
      <c r="F142" s="446" t="s">
        <v>341</v>
      </c>
      <c r="G142" s="983" t="s">
        <v>642</v>
      </c>
      <c r="H142" s="453" t="s">
        <v>764</v>
      </c>
      <c r="I142" s="983" t="s">
        <v>682</v>
      </c>
      <c r="J142" s="446" t="s">
        <v>645</v>
      </c>
      <c r="K142" s="446" t="s">
        <v>265</v>
      </c>
      <c r="L142" s="453" t="s">
        <v>646</v>
      </c>
      <c r="M142" s="453" t="str">
        <f t="shared" si="2"/>
        <v/>
      </c>
    </row>
    <row r="143" spans="1:13" ht="15">
      <c r="A143" s="448" t="s">
        <v>647</v>
      </c>
      <c r="B143" s="448" t="s">
        <v>648</v>
      </c>
      <c r="C143" s="448" t="s">
        <v>341</v>
      </c>
      <c r="D143" s="449"/>
      <c r="E143" s="984" t="s">
        <v>765</v>
      </c>
      <c r="F143" s="449"/>
      <c r="G143" s="984" t="s">
        <v>642</v>
      </c>
      <c r="H143" s="984" t="s">
        <v>764</v>
      </c>
      <c r="I143" s="984" t="s">
        <v>684</v>
      </c>
      <c r="J143" s="449"/>
      <c r="K143" s="459" t="s">
        <v>265</v>
      </c>
      <c r="L143" s="984"/>
      <c r="M143" s="984" t="str">
        <f t="shared" si="2"/>
        <v>Removed</v>
      </c>
    </row>
    <row r="144" spans="1:13" ht="15">
      <c r="A144" s="448" t="s">
        <v>647</v>
      </c>
      <c r="B144" s="448" t="s">
        <v>648</v>
      </c>
      <c r="C144" s="448" t="s">
        <v>341</v>
      </c>
      <c r="D144" s="449"/>
      <c r="E144" s="984" t="s">
        <v>766</v>
      </c>
      <c r="F144" s="449"/>
      <c r="G144" s="984" t="s">
        <v>642</v>
      </c>
      <c r="H144" s="984" t="s">
        <v>764</v>
      </c>
      <c r="I144" s="984" t="s">
        <v>684</v>
      </c>
      <c r="J144" s="449"/>
      <c r="K144" s="459" t="s">
        <v>265</v>
      </c>
      <c r="L144" s="984"/>
      <c r="M144" s="984" t="str">
        <f t="shared" si="2"/>
        <v/>
      </c>
    </row>
    <row r="145" spans="1:13" ht="15">
      <c r="A145" s="448" t="s">
        <v>647</v>
      </c>
      <c r="B145" s="448" t="s">
        <v>648</v>
      </c>
      <c r="C145" s="448" t="s">
        <v>341</v>
      </c>
      <c r="D145" s="449"/>
      <c r="E145" s="984" t="s">
        <v>767</v>
      </c>
      <c r="F145" s="449"/>
      <c r="G145" s="984" t="s">
        <v>642</v>
      </c>
      <c r="H145" s="984" t="s">
        <v>764</v>
      </c>
      <c r="I145" s="984" t="s">
        <v>684</v>
      </c>
      <c r="J145" s="449"/>
      <c r="K145" s="459" t="s">
        <v>265</v>
      </c>
      <c r="L145" s="984"/>
      <c r="M145" s="984" t="str">
        <f t="shared" si="2"/>
        <v/>
      </c>
    </row>
    <row r="146" spans="1:13" ht="15">
      <c r="A146" s="448" t="s">
        <v>647</v>
      </c>
      <c r="B146" s="448" t="s">
        <v>648</v>
      </c>
      <c r="C146" s="448" t="s">
        <v>341</v>
      </c>
      <c r="D146" s="449"/>
      <c r="E146" s="984" t="s">
        <v>768</v>
      </c>
      <c r="F146" s="449"/>
      <c r="G146" s="984" t="s">
        <v>642</v>
      </c>
      <c r="H146" s="984" t="s">
        <v>764</v>
      </c>
      <c r="I146" s="984" t="s">
        <v>684</v>
      </c>
      <c r="J146" s="449"/>
      <c r="K146" s="459" t="s">
        <v>265</v>
      </c>
      <c r="L146" s="984"/>
      <c r="M146" s="984" t="str">
        <f t="shared" si="2"/>
        <v/>
      </c>
    </row>
    <row r="147" spans="1:13" ht="15">
      <c r="A147" s="448" t="s">
        <v>647</v>
      </c>
      <c r="B147" s="448" t="s">
        <v>648</v>
      </c>
      <c r="C147" s="448" t="s">
        <v>341</v>
      </c>
      <c r="D147" s="449"/>
      <c r="E147" s="984" t="s">
        <v>769</v>
      </c>
      <c r="F147" s="449"/>
      <c r="G147" s="984" t="s">
        <v>642</v>
      </c>
      <c r="H147" s="984" t="s">
        <v>764</v>
      </c>
      <c r="I147" s="984" t="s">
        <v>684</v>
      </c>
      <c r="J147" s="449"/>
      <c r="K147" s="459" t="s">
        <v>265</v>
      </c>
      <c r="L147" s="984"/>
      <c r="M147" s="984" t="str">
        <f t="shared" si="2"/>
        <v/>
      </c>
    </row>
    <row r="148" spans="1:13" ht="15">
      <c r="A148" s="448" t="s">
        <v>647</v>
      </c>
      <c r="B148" s="448" t="s">
        <v>648</v>
      </c>
      <c r="C148" s="448" t="s">
        <v>341</v>
      </c>
      <c r="D148" s="449"/>
      <c r="E148" s="984" t="s">
        <v>770</v>
      </c>
      <c r="F148" s="449"/>
      <c r="G148" s="984" t="s">
        <v>642</v>
      </c>
      <c r="H148" s="984" t="s">
        <v>764</v>
      </c>
      <c r="I148" s="984" t="s">
        <v>684</v>
      </c>
      <c r="J148" s="449"/>
      <c r="K148" s="459" t="s">
        <v>265</v>
      </c>
      <c r="L148" s="984"/>
      <c r="M148" s="984" t="str">
        <f t="shared" si="2"/>
        <v/>
      </c>
    </row>
    <row r="149" spans="1:13" ht="15">
      <c r="A149" s="448" t="s">
        <v>647</v>
      </c>
      <c r="B149" s="448" t="s">
        <v>648</v>
      </c>
      <c r="C149" s="448" t="s">
        <v>341</v>
      </c>
      <c r="D149" s="449"/>
      <c r="E149" s="984" t="s">
        <v>771</v>
      </c>
      <c r="F149" s="449"/>
      <c r="G149" s="984" t="s">
        <v>642</v>
      </c>
      <c r="H149" s="984" t="s">
        <v>764</v>
      </c>
      <c r="I149" s="984" t="s">
        <v>684</v>
      </c>
      <c r="J149" s="449"/>
      <c r="K149" s="459" t="s">
        <v>265</v>
      </c>
      <c r="L149" s="984"/>
      <c r="M149" s="984" t="str">
        <f t="shared" si="2"/>
        <v/>
      </c>
    </row>
    <row r="150" spans="1:13" ht="15">
      <c r="A150" s="448" t="s">
        <v>647</v>
      </c>
      <c r="B150" s="448" t="s">
        <v>648</v>
      </c>
      <c r="C150" s="448" t="s">
        <v>341</v>
      </c>
      <c r="D150" s="449"/>
      <c r="E150" s="984" t="s">
        <v>772</v>
      </c>
      <c r="F150" s="449"/>
      <c r="G150" s="984" t="s">
        <v>642</v>
      </c>
      <c r="H150" s="984" t="s">
        <v>764</v>
      </c>
      <c r="I150" s="984" t="s">
        <v>684</v>
      </c>
      <c r="J150" s="449"/>
      <c r="K150" s="459" t="s">
        <v>265</v>
      </c>
      <c r="L150" s="984"/>
      <c r="M150" s="984" t="str">
        <f t="shared" si="2"/>
        <v/>
      </c>
    </row>
    <row r="151" spans="1:13" ht="15">
      <c r="A151" s="448" t="s">
        <v>647</v>
      </c>
      <c r="B151" s="448" t="s">
        <v>648</v>
      </c>
      <c r="C151" s="448" t="s">
        <v>341</v>
      </c>
      <c r="D151" s="449"/>
      <c r="E151" s="984" t="s">
        <v>773</v>
      </c>
      <c r="F151" s="449"/>
      <c r="G151" s="984" t="s">
        <v>642</v>
      </c>
      <c r="H151" s="984" t="s">
        <v>764</v>
      </c>
      <c r="I151" s="984" t="s">
        <v>684</v>
      </c>
      <c r="J151" s="449"/>
      <c r="K151" s="459" t="s">
        <v>265</v>
      </c>
      <c r="L151" s="984"/>
      <c r="M151" s="984" t="str">
        <f t="shared" si="2"/>
        <v/>
      </c>
    </row>
    <row r="152" spans="1:13" ht="15">
      <c r="A152" s="448" t="s">
        <v>647</v>
      </c>
      <c r="B152" s="448" t="s">
        <v>648</v>
      </c>
      <c r="C152" s="448" t="s">
        <v>341</v>
      </c>
      <c r="D152" s="449"/>
      <c r="E152" s="984" t="s">
        <v>774</v>
      </c>
      <c r="F152" s="449"/>
      <c r="G152" s="984" t="s">
        <v>642</v>
      </c>
      <c r="H152" s="984" t="s">
        <v>764</v>
      </c>
      <c r="I152" s="984" t="s">
        <v>684</v>
      </c>
      <c r="J152" s="449"/>
      <c r="K152" s="459" t="s">
        <v>265</v>
      </c>
      <c r="L152" s="984"/>
      <c r="M152" s="984" t="str">
        <f t="shared" si="2"/>
        <v/>
      </c>
    </row>
    <row r="153" spans="1:13" ht="15">
      <c r="A153" s="448" t="s">
        <v>647</v>
      </c>
      <c r="B153" s="448" t="s">
        <v>648</v>
      </c>
      <c r="C153" s="448" t="s">
        <v>341</v>
      </c>
      <c r="D153" s="449"/>
      <c r="E153" s="984" t="s">
        <v>775</v>
      </c>
      <c r="F153" s="449"/>
      <c r="G153" s="984" t="s">
        <v>642</v>
      </c>
      <c r="H153" s="984" t="s">
        <v>764</v>
      </c>
      <c r="I153" s="984" t="s">
        <v>684</v>
      </c>
      <c r="J153" s="449"/>
      <c r="K153" s="459" t="s">
        <v>265</v>
      </c>
      <c r="L153" s="984"/>
      <c r="M153" s="984" t="str">
        <f t="shared" si="2"/>
        <v/>
      </c>
    </row>
    <row r="154" spans="1:13" ht="15">
      <c r="A154" s="448" t="s">
        <v>647</v>
      </c>
      <c r="B154" s="448" t="s">
        <v>648</v>
      </c>
      <c r="C154" s="448" t="s">
        <v>341</v>
      </c>
      <c r="D154" s="449"/>
      <c r="E154" s="984" t="s">
        <v>776</v>
      </c>
      <c r="F154" s="449"/>
      <c r="G154" s="984" t="s">
        <v>642</v>
      </c>
      <c r="H154" s="984" t="s">
        <v>764</v>
      </c>
      <c r="I154" s="984" t="s">
        <v>684</v>
      </c>
      <c r="J154" s="449"/>
      <c r="K154" s="459" t="s">
        <v>265</v>
      </c>
      <c r="L154" s="984"/>
      <c r="M154" s="984" t="str">
        <f t="shared" si="2"/>
        <v/>
      </c>
    </row>
    <row r="155" spans="1:13">
      <c r="A155" s="501" t="s">
        <v>647</v>
      </c>
      <c r="B155" s="501" t="s">
        <v>648</v>
      </c>
      <c r="C155" s="501" t="s">
        <v>341</v>
      </c>
      <c r="D155" s="501"/>
      <c r="E155" s="451" t="s">
        <v>777</v>
      </c>
      <c r="F155" s="501"/>
      <c r="G155" s="451" t="s">
        <v>642</v>
      </c>
      <c r="H155" s="451" t="s">
        <v>764</v>
      </c>
      <c r="I155" s="451" t="s">
        <v>684</v>
      </c>
      <c r="J155" s="501"/>
      <c r="K155" s="452" t="s">
        <v>265</v>
      </c>
      <c r="L155" s="451"/>
      <c r="M155" s="451" t="str">
        <f t="shared" si="2"/>
        <v/>
      </c>
    </row>
    <row r="156" spans="1:13">
      <c r="A156" s="982" t="s">
        <v>637</v>
      </c>
      <c r="B156" s="982" t="s">
        <v>638</v>
      </c>
      <c r="C156" s="446" t="s">
        <v>346</v>
      </c>
      <c r="D156" s="446" t="s">
        <v>778</v>
      </c>
      <c r="E156" s="983" t="s">
        <v>779</v>
      </c>
      <c r="F156" s="446" t="s">
        <v>346</v>
      </c>
      <c r="G156" s="983" t="s">
        <v>642</v>
      </c>
      <c r="H156" s="453" t="s">
        <v>780</v>
      </c>
      <c r="I156" s="983" t="s">
        <v>682</v>
      </c>
      <c r="J156" s="446" t="s">
        <v>645</v>
      </c>
      <c r="K156" s="446" t="s">
        <v>265</v>
      </c>
      <c r="L156" s="453" t="s">
        <v>646</v>
      </c>
      <c r="M156" s="453" t="str">
        <f t="shared" si="2"/>
        <v/>
      </c>
    </row>
    <row r="157" spans="1:13" ht="15">
      <c r="A157" s="448" t="s">
        <v>647</v>
      </c>
      <c r="B157" s="448" t="s">
        <v>648</v>
      </c>
      <c r="C157" s="448" t="s">
        <v>346</v>
      </c>
      <c r="D157" s="449"/>
      <c r="E157" s="984" t="s">
        <v>781</v>
      </c>
      <c r="F157" s="449"/>
      <c r="G157" s="984" t="s">
        <v>642</v>
      </c>
      <c r="H157" s="984" t="s">
        <v>780</v>
      </c>
      <c r="I157" s="984" t="s">
        <v>684</v>
      </c>
      <c r="J157" s="449"/>
      <c r="K157" s="459" t="s">
        <v>265</v>
      </c>
      <c r="L157" s="984"/>
      <c r="M157" s="984" t="str">
        <f t="shared" si="2"/>
        <v>Removed</v>
      </c>
    </row>
    <row r="158" spans="1:13" ht="15">
      <c r="A158" s="448" t="s">
        <v>647</v>
      </c>
      <c r="B158" s="448" t="s">
        <v>648</v>
      </c>
      <c r="C158" s="448" t="s">
        <v>346</v>
      </c>
      <c r="D158" s="449"/>
      <c r="E158" s="984" t="s">
        <v>782</v>
      </c>
      <c r="F158" s="449"/>
      <c r="G158" s="984" t="s">
        <v>642</v>
      </c>
      <c r="H158" s="984" t="s">
        <v>780</v>
      </c>
      <c r="I158" s="984" t="s">
        <v>684</v>
      </c>
      <c r="J158" s="449"/>
      <c r="K158" s="459" t="s">
        <v>265</v>
      </c>
      <c r="L158" s="984"/>
      <c r="M158" s="984" t="str">
        <f t="shared" si="2"/>
        <v/>
      </c>
    </row>
    <row r="159" spans="1:13" ht="15">
      <c r="A159" s="448" t="s">
        <v>647</v>
      </c>
      <c r="B159" s="448" t="s">
        <v>648</v>
      </c>
      <c r="C159" s="448" t="s">
        <v>346</v>
      </c>
      <c r="D159" s="449"/>
      <c r="E159" s="984" t="s">
        <v>783</v>
      </c>
      <c r="F159" s="449"/>
      <c r="G159" s="984" t="s">
        <v>642</v>
      </c>
      <c r="H159" s="984" t="s">
        <v>780</v>
      </c>
      <c r="I159" s="984" t="s">
        <v>684</v>
      </c>
      <c r="J159" s="449"/>
      <c r="K159" s="459" t="s">
        <v>265</v>
      </c>
      <c r="L159" s="984"/>
      <c r="M159" s="984" t="str">
        <f t="shared" si="2"/>
        <v/>
      </c>
    </row>
    <row r="160" spans="1:13" ht="15">
      <c r="A160" s="448" t="s">
        <v>647</v>
      </c>
      <c r="B160" s="448" t="s">
        <v>648</v>
      </c>
      <c r="C160" s="448" t="s">
        <v>346</v>
      </c>
      <c r="D160" s="449"/>
      <c r="E160" s="984" t="s">
        <v>784</v>
      </c>
      <c r="F160" s="449"/>
      <c r="G160" s="984" t="s">
        <v>642</v>
      </c>
      <c r="H160" s="984" t="s">
        <v>780</v>
      </c>
      <c r="I160" s="984" t="s">
        <v>684</v>
      </c>
      <c r="J160" s="449"/>
      <c r="K160" s="459" t="s">
        <v>265</v>
      </c>
      <c r="L160" s="984"/>
      <c r="M160" s="984" t="str">
        <f t="shared" si="2"/>
        <v/>
      </c>
    </row>
    <row r="161" spans="1:13" ht="15">
      <c r="A161" s="448" t="s">
        <v>647</v>
      </c>
      <c r="B161" s="448" t="s">
        <v>648</v>
      </c>
      <c r="C161" s="448" t="s">
        <v>346</v>
      </c>
      <c r="D161" s="449"/>
      <c r="E161" s="984" t="s">
        <v>785</v>
      </c>
      <c r="F161" s="449"/>
      <c r="G161" s="984" t="s">
        <v>642</v>
      </c>
      <c r="H161" s="984" t="s">
        <v>780</v>
      </c>
      <c r="I161" s="984" t="s">
        <v>684</v>
      </c>
      <c r="J161" s="449"/>
      <c r="K161" s="459" t="s">
        <v>265</v>
      </c>
      <c r="L161" s="984"/>
      <c r="M161" s="984" t="str">
        <f t="shared" si="2"/>
        <v/>
      </c>
    </row>
    <row r="162" spans="1:13" ht="15">
      <c r="A162" s="448" t="s">
        <v>647</v>
      </c>
      <c r="B162" s="448" t="s">
        <v>648</v>
      </c>
      <c r="C162" s="448" t="s">
        <v>346</v>
      </c>
      <c r="D162" s="449"/>
      <c r="E162" s="984" t="s">
        <v>786</v>
      </c>
      <c r="F162" s="449"/>
      <c r="G162" s="984" t="s">
        <v>642</v>
      </c>
      <c r="H162" s="984" t="s">
        <v>780</v>
      </c>
      <c r="I162" s="984" t="s">
        <v>684</v>
      </c>
      <c r="J162" s="449"/>
      <c r="K162" s="459" t="s">
        <v>265</v>
      </c>
      <c r="L162" s="984"/>
      <c r="M162" s="984" t="str">
        <f t="shared" si="2"/>
        <v/>
      </c>
    </row>
    <row r="163" spans="1:13" ht="15">
      <c r="A163" s="448" t="s">
        <v>647</v>
      </c>
      <c r="B163" s="448" t="s">
        <v>648</v>
      </c>
      <c r="C163" s="448" t="s">
        <v>346</v>
      </c>
      <c r="D163" s="449"/>
      <c r="E163" s="984" t="s">
        <v>787</v>
      </c>
      <c r="F163" s="449"/>
      <c r="G163" s="984" t="s">
        <v>642</v>
      </c>
      <c r="H163" s="984" t="s">
        <v>780</v>
      </c>
      <c r="I163" s="984" t="s">
        <v>684</v>
      </c>
      <c r="J163" s="449"/>
      <c r="K163" s="459" t="s">
        <v>265</v>
      </c>
      <c r="L163" s="984"/>
      <c r="M163" s="984" t="str">
        <f t="shared" si="2"/>
        <v/>
      </c>
    </row>
    <row r="164" spans="1:13" ht="15">
      <c r="A164" s="448" t="s">
        <v>647</v>
      </c>
      <c r="B164" s="448" t="s">
        <v>648</v>
      </c>
      <c r="C164" s="448" t="s">
        <v>346</v>
      </c>
      <c r="D164" s="449"/>
      <c r="E164" s="984" t="s">
        <v>788</v>
      </c>
      <c r="F164" s="449"/>
      <c r="G164" s="984" t="s">
        <v>642</v>
      </c>
      <c r="H164" s="984" t="s">
        <v>780</v>
      </c>
      <c r="I164" s="984" t="s">
        <v>684</v>
      </c>
      <c r="J164" s="449"/>
      <c r="K164" s="459" t="s">
        <v>265</v>
      </c>
      <c r="L164" s="984"/>
      <c r="M164" s="984" t="str">
        <f t="shared" si="2"/>
        <v/>
      </c>
    </row>
    <row r="165" spans="1:13" ht="15">
      <c r="A165" s="448" t="s">
        <v>647</v>
      </c>
      <c r="B165" s="448" t="s">
        <v>648</v>
      </c>
      <c r="C165" s="448" t="s">
        <v>346</v>
      </c>
      <c r="D165" s="449"/>
      <c r="E165" s="984" t="s">
        <v>789</v>
      </c>
      <c r="F165" s="449"/>
      <c r="G165" s="984" t="s">
        <v>642</v>
      </c>
      <c r="H165" s="984" t="s">
        <v>780</v>
      </c>
      <c r="I165" s="984" t="s">
        <v>684</v>
      </c>
      <c r="J165" s="449"/>
      <c r="K165" s="459" t="s">
        <v>265</v>
      </c>
      <c r="L165" s="984"/>
      <c r="M165" s="984" t="str">
        <f t="shared" si="2"/>
        <v/>
      </c>
    </row>
    <row r="166" spans="1:13" ht="15">
      <c r="A166" s="448" t="s">
        <v>647</v>
      </c>
      <c r="B166" s="448" t="s">
        <v>648</v>
      </c>
      <c r="C166" s="448" t="s">
        <v>346</v>
      </c>
      <c r="D166" s="449"/>
      <c r="E166" s="984" t="s">
        <v>790</v>
      </c>
      <c r="F166" s="449"/>
      <c r="G166" s="984" t="s">
        <v>642</v>
      </c>
      <c r="H166" s="984" t="s">
        <v>780</v>
      </c>
      <c r="I166" s="984" t="s">
        <v>684</v>
      </c>
      <c r="J166" s="449"/>
      <c r="K166" s="459" t="s">
        <v>265</v>
      </c>
      <c r="L166" s="984"/>
      <c r="M166" s="984" t="str">
        <f t="shared" si="2"/>
        <v/>
      </c>
    </row>
    <row r="167" spans="1:13" ht="15">
      <c r="A167" s="448" t="s">
        <v>647</v>
      </c>
      <c r="B167" s="448" t="s">
        <v>648</v>
      </c>
      <c r="C167" s="448" t="s">
        <v>346</v>
      </c>
      <c r="D167" s="449"/>
      <c r="E167" s="984" t="s">
        <v>791</v>
      </c>
      <c r="F167" s="449"/>
      <c r="G167" s="984" t="s">
        <v>642</v>
      </c>
      <c r="H167" s="984" t="s">
        <v>780</v>
      </c>
      <c r="I167" s="984" t="s">
        <v>684</v>
      </c>
      <c r="J167" s="449"/>
      <c r="K167" s="459" t="s">
        <v>265</v>
      </c>
      <c r="L167" s="984"/>
      <c r="M167" s="984" t="str">
        <f t="shared" si="2"/>
        <v/>
      </c>
    </row>
    <row r="168" spans="1:13" ht="15">
      <c r="A168" s="448" t="s">
        <v>647</v>
      </c>
      <c r="B168" s="448" t="s">
        <v>648</v>
      </c>
      <c r="C168" s="448" t="s">
        <v>346</v>
      </c>
      <c r="D168" s="449"/>
      <c r="E168" s="984" t="s">
        <v>792</v>
      </c>
      <c r="F168" s="449"/>
      <c r="G168" s="984" t="s">
        <v>642</v>
      </c>
      <c r="H168" s="984" t="s">
        <v>780</v>
      </c>
      <c r="I168" s="984" t="s">
        <v>684</v>
      </c>
      <c r="J168" s="449"/>
      <c r="K168" s="459" t="s">
        <v>265</v>
      </c>
      <c r="L168" s="984"/>
      <c r="M168" s="984" t="str">
        <f t="shared" si="2"/>
        <v/>
      </c>
    </row>
    <row r="169" spans="1:13">
      <c r="A169" s="501" t="s">
        <v>647</v>
      </c>
      <c r="B169" s="501" t="s">
        <v>648</v>
      </c>
      <c r="C169" s="501" t="s">
        <v>346</v>
      </c>
      <c r="D169" s="501"/>
      <c r="E169" s="451" t="s">
        <v>793</v>
      </c>
      <c r="F169" s="501"/>
      <c r="G169" s="451" t="s">
        <v>642</v>
      </c>
      <c r="H169" s="451" t="s">
        <v>780</v>
      </c>
      <c r="I169" s="451" t="s">
        <v>684</v>
      </c>
      <c r="J169" s="501"/>
      <c r="K169" s="452" t="s">
        <v>265</v>
      </c>
      <c r="L169" s="451"/>
      <c r="M169" s="451" t="str">
        <f t="shared" si="2"/>
        <v/>
      </c>
    </row>
    <row r="170" spans="1:13">
      <c r="A170" s="982" t="s">
        <v>637</v>
      </c>
      <c r="B170" s="982" t="s">
        <v>638</v>
      </c>
      <c r="C170" s="446" t="s">
        <v>138</v>
      </c>
      <c r="D170" s="512" t="s">
        <v>794</v>
      </c>
      <c r="E170" s="983" t="s">
        <v>795</v>
      </c>
      <c r="F170" s="446" t="s">
        <v>138</v>
      </c>
      <c r="G170" s="983" t="s">
        <v>642</v>
      </c>
      <c r="H170" s="453" t="s">
        <v>796</v>
      </c>
      <c r="I170" s="983" t="s">
        <v>682</v>
      </c>
      <c r="J170" s="446" t="s">
        <v>645</v>
      </c>
      <c r="K170" s="446" t="s">
        <v>265</v>
      </c>
      <c r="L170" s="453" t="s">
        <v>646</v>
      </c>
      <c r="M170" s="453" t="str">
        <f t="shared" si="2"/>
        <v/>
      </c>
    </row>
    <row r="171" spans="1:13" ht="15">
      <c r="A171" s="448" t="s">
        <v>647</v>
      </c>
      <c r="B171" s="448" t="s">
        <v>648</v>
      </c>
      <c r="C171" s="448" t="s">
        <v>138</v>
      </c>
      <c r="D171" s="449"/>
      <c r="E171" s="984" t="s">
        <v>797</v>
      </c>
      <c r="F171" s="449"/>
      <c r="G171" s="984" t="s">
        <v>642</v>
      </c>
      <c r="H171" s="984" t="s">
        <v>796</v>
      </c>
      <c r="I171" s="449"/>
      <c r="J171" s="449"/>
      <c r="K171" s="459" t="s">
        <v>265</v>
      </c>
      <c r="L171" s="984"/>
      <c r="M171" s="984" t="str">
        <f t="shared" si="2"/>
        <v>Removed</v>
      </c>
    </row>
    <row r="172" spans="1:13" ht="15">
      <c r="A172" s="448" t="s">
        <v>647</v>
      </c>
      <c r="B172" s="448" t="s">
        <v>648</v>
      </c>
      <c r="C172" s="448" t="s">
        <v>138</v>
      </c>
      <c r="D172" s="449"/>
      <c r="E172" s="984" t="s">
        <v>798</v>
      </c>
      <c r="F172" s="449"/>
      <c r="G172" s="984" t="s">
        <v>642</v>
      </c>
      <c r="H172" s="984" t="s">
        <v>796</v>
      </c>
      <c r="I172" s="449"/>
      <c r="J172" s="449"/>
      <c r="K172" s="459" t="s">
        <v>265</v>
      </c>
      <c r="L172" s="984"/>
      <c r="M172" s="984" t="str">
        <f t="shared" si="2"/>
        <v/>
      </c>
    </row>
    <row r="173" spans="1:13" ht="15">
      <c r="A173" s="448" t="s">
        <v>647</v>
      </c>
      <c r="B173" s="448" t="s">
        <v>648</v>
      </c>
      <c r="C173" s="448" t="s">
        <v>138</v>
      </c>
      <c r="D173" s="449"/>
      <c r="E173" s="984" t="s">
        <v>799</v>
      </c>
      <c r="F173" s="449"/>
      <c r="G173" s="984" t="s">
        <v>642</v>
      </c>
      <c r="H173" s="984" t="s">
        <v>796</v>
      </c>
      <c r="I173" s="449"/>
      <c r="J173" s="449"/>
      <c r="K173" s="459" t="s">
        <v>265</v>
      </c>
      <c r="L173" s="984"/>
      <c r="M173" s="984" t="str">
        <f t="shared" si="2"/>
        <v/>
      </c>
    </row>
    <row r="174" spans="1:13" ht="15">
      <c r="A174" s="448" t="s">
        <v>647</v>
      </c>
      <c r="B174" s="448" t="s">
        <v>648</v>
      </c>
      <c r="C174" s="448" t="s">
        <v>138</v>
      </c>
      <c r="D174" s="449"/>
      <c r="E174" s="984" t="s">
        <v>800</v>
      </c>
      <c r="F174" s="449"/>
      <c r="G174" s="984" t="s">
        <v>642</v>
      </c>
      <c r="H174" s="984" t="s">
        <v>796</v>
      </c>
      <c r="I174" s="449"/>
      <c r="J174" s="449"/>
      <c r="K174" s="459" t="s">
        <v>265</v>
      </c>
      <c r="L174" s="984"/>
      <c r="M174" s="984" t="str">
        <f t="shared" si="2"/>
        <v/>
      </c>
    </row>
    <row r="175" spans="1:13" ht="15">
      <c r="A175" s="448" t="s">
        <v>647</v>
      </c>
      <c r="B175" s="448" t="s">
        <v>648</v>
      </c>
      <c r="C175" s="448" t="s">
        <v>138</v>
      </c>
      <c r="D175" s="449"/>
      <c r="E175" s="984" t="s">
        <v>801</v>
      </c>
      <c r="F175" s="449"/>
      <c r="G175" s="984" t="s">
        <v>642</v>
      </c>
      <c r="H175" s="984" t="s">
        <v>796</v>
      </c>
      <c r="I175" s="449"/>
      <c r="J175" s="449"/>
      <c r="K175" s="459" t="s">
        <v>265</v>
      </c>
      <c r="L175" s="984"/>
      <c r="M175" s="984" t="str">
        <f t="shared" si="2"/>
        <v/>
      </c>
    </row>
    <row r="176" spans="1:13" ht="15">
      <c r="A176" s="448" t="s">
        <v>647</v>
      </c>
      <c r="B176" s="448" t="s">
        <v>648</v>
      </c>
      <c r="C176" s="448" t="s">
        <v>138</v>
      </c>
      <c r="D176" s="449"/>
      <c r="E176" s="984" t="s">
        <v>802</v>
      </c>
      <c r="F176" s="449"/>
      <c r="G176" s="984" t="s">
        <v>642</v>
      </c>
      <c r="H176" s="984" t="s">
        <v>796</v>
      </c>
      <c r="I176" s="449"/>
      <c r="J176" s="449"/>
      <c r="K176" s="459" t="s">
        <v>265</v>
      </c>
      <c r="L176" s="984"/>
      <c r="M176" s="984" t="str">
        <f t="shared" si="2"/>
        <v/>
      </c>
    </row>
    <row r="177" spans="1:13" ht="15">
      <c r="A177" s="448" t="s">
        <v>647</v>
      </c>
      <c r="B177" s="448" t="s">
        <v>648</v>
      </c>
      <c r="C177" s="448" t="s">
        <v>138</v>
      </c>
      <c r="D177" s="449"/>
      <c r="E177" s="984" t="s">
        <v>803</v>
      </c>
      <c r="F177" s="449"/>
      <c r="G177" s="984" t="s">
        <v>642</v>
      </c>
      <c r="H177" s="984" t="s">
        <v>796</v>
      </c>
      <c r="I177" s="449"/>
      <c r="J177" s="449"/>
      <c r="K177" s="459" t="s">
        <v>265</v>
      </c>
      <c r="L177" s="984"/>
      <c r="M177" s="984" t="str">
        <f t="shared" si="2"/>
        <v/>
      </c>
    </row>
    <row r="178" spans="1:13" ht="15">
      <c r="A178" s="448" t="s">
        <v>647</v>
      </c>
      <c r="B178" s="448" t="s">
        <v>648</v>
      </c>
      <c r="C178" s="448" t="s">
        <v>138</v>
      </c>
      <c r="D178" s="449"/>
      <c r="E178" s="984" t="s">
        <v>804</v>
      </c>
      <c r="F178" s="449"/>
      <c r="G178" s="984" t="s">
        <v>642</v>
      </c>
      <c r="H178" s="984" t="s">
        <v>796</v>
      </c>
      <c r="I178" s="449"/>
      <c r="J178" s="449"/>
      <c r="K178" s="459" t="s">
        <v>265</v>
      </c>
      <c r="L178" s="984"/>
      <c r="M178" s="984" t="str">
        <f t="shared" si="2"/>
        <v/>
      </c>
    </row>
    <row r="179" spans="1:13" ht="15">
      <c r="A179" s="448" t="s">
        <v>647</v>
      </c>
      <c r="B179" s="448" t="s">
        <v>648</v>
      </c>
      <c r="C179" s="448" t="s">
        <v>138</v>
      </c>
      <c r="D179" s="449"/>
      <c r="E179" s="984" t="s">
        <v>805</v>
      </c>
      <c r="F179" s="449"/>
      <c r="G179" s="984" t="s">
        <v>642</v>
      </c>
      <c r="H179" s="984" t="s">
        <v>796</v>
      </c>
      <c r="I179" s="449"/>
      <c r="J179" s="449"/>
      <c r="K179" s="459" t="s">
        <v>265</v>
      </c>
      <c r="L179" s="984"/>
      <c r="M179" s="984" t="str">
        <f t="shared" si="2"/>
        <v/>
      </c>
    </row>
    <row r="180" spans="1:13" ht="15">
      <c r="A180" s="448" t="s">
        <v>647</v>
      </c>
      <c r="B180" s="448" t="s">
        <v>648</v>
      </c>
      <c r="C180" s="448" t="s">
        <v>138</v>
      </c>
      <c r="D180" s="449"/>
      <c r="E180" s="984" t="s">
        <v>806</v>
      </c>
      <c r="F180" s="449"/>
      <c r="G180" s="984" t="s">
        <v>642</v>
      </c>
      <c r="H180" s="984" t="s">
        <v>796</v>
      </c>
      <c r="I180" s="449"/>
      <c r="J180" s="449"/>
      <c r="K180" s="459" t="s">
        <v>265</v>
      </c>
      <c r="L180" s="984"/>
      <c r="M180" s="984" t="str">
        <f t="shared" si="2"/>
        <v/>
      </c>
    </row>
    <row r="181" spans="1:13" ht="15">
      <c r="A181" s="448" t="s">
        <v>647</v>
      </c>
      <c r="B181" s="448" t="s">
        <v>648</v>
      </c>
      <c r="C181" s="448" t="s">
        <v>138</v>
      </c>
      <c r="D181" s="449"/>
      <c r="E181" s="984" t="s">
        <v>807</v>
      </c>
      <c r="F181" s="449"/>
      <c r="G181" s="984" t="s">
        <v>642</v>
      </c>
      <c r="H181" s="984" t="s">
        <v>796</v>
      </c>
      <c r="I181" s="449"/>
      <c r="J181" s="449"/>
      <c r="K181" s="459" t="s">
        <v>265</v>
      </c>
      <c r="L181" s="984"/>
      <c r="M181" s="984" t="str">
        <f t="shared" si="2"/>
        <v/>
      </c>
    </row>
    <row r="182" spans="1:13" ht="15">
      <c r="A182" s="448" t="s">
        <v>647</v>
      </c>
      <c r="B182" s="448" t="s">
        <v>648</v>
      </c>
      <c r="C182" s="448" t="s">
        <v>138</v>
      </c>
      <c r="D182" s="449"/>
      <c r="E182" s="984" t="s">
        <v>808</v>
      </c>
      <c r="F182" s="449"/>
      <c r="G182" s="984" t="s">
        <v>642</v>
      </c>
      <c r="H182" s="984" t="s">
        <v>796</v>
      </c>
      <c r="I182" s="449"/>
      <c r="J182" s="449"/>
      <c r="K182" s="459" t="s">
        <v>265</v>
      </c>
      <c r="L182" s="984"/>
      <c r="M182" s="984" t="str">
        <f t="shared" si="2"/>
        <v/>
      </c>
    </row>
    <row r="183" spans="1:13">
      <c r="A183" s="501" t="s">
        <v>647</v>
      </c>
      <c r="B183" s="501" t="s">
        <v>648</v>
      </c>
      <c r="C183" s="501" t="s">
        <v>138</v>
      </c>
      <c r="D183" s="501"/>
      <c r="E183" s="501" t="s">
        <v>809</v>
      </c>
      <c r="F183" s="501"/>
      <c r="G183" s="451" t="s">
        <v>642</v>
      </c>
      <c r="H183" s="451" t="s">
        <v>796</v>
      </c>
      <c r="I183" s="501"/>
      <c r="J183" s="501"/>
      <c r="K183" s="452" t="s">
        <v>265</v>
      </c>
      <c r="L183" s="451"/>
      <c r="M183" s="451" t="str">
        <f t="shared" si="2"/>
        <v/>
      </c>
    </row>
    <row r="184" spans="1:13">
      <c r="A184" s="982" t="s">
        <v>637</v>
      </c>
      <c r="B184" s="982" t="s">
        <v>638</v>
      </c>
      <c r="C184" s="446" t="s">
        <v>139</v>
      </c>
      <c r="D184" s="446" t="s">
        <v>828</v>
      </c>
      <c r="E184" s="446" t="s">
        <v>829</v>
      </c>
      <c r="F184" s="446" t="s">
        <v>139</v>
      </c>
      <c r="G184" s="983" t="s">
        <v>642</v>
      </c>
      <c r="H184" s="446" t="s">
        <v>830</v>
      </c>
      <c r="I184" s="983" t="s">
        <v>682</v>
      </c>
      <c r="J184" s="446" t="s">
        <v>645</v>
      </c>
      <c r="K184" s="446" t="s">
        <v>265</v>
      </c>
      <c r="L184" s="446" t="s">
        <v>646</v>
      </c>
      <c r="M184" s="446" t="str">
        <f t="shared" si="2"/>
        <v/>
      </c>
    </row>
    <row r="185" spans="1:13" ht="15">
      <c r="A185" s="448" t="s">
        <v>647</v>
      </c>
      <c r="B185" s="448" t="s">
        <v>648</v>
      </c>
      <c r="C185" s="448" t="s">
        <v>139</v>
      </c>
      <c r="D185" s="449"/>
      <c r="E185" s="459" t="s">
        <v>831</v>
      </c>
      <c r="F185" s="449"/>
      <c r="G185" s="984" t="s">
        <v>642</v>
      </c>
      <c r="H185" s="459" t="s">
        <v>830</v>
      </c>
      <c r="I185" s="449"/>
      <c r="J185" s="449"/>
      <c r="K185" s="459" t="s">
        <v>265</v>
      </c>
      <c r="L185" s="459"/>
      <c r="M185" s="459" t="str">
        <f t="shared" si="2"/>
        <v>Removed</v>
      </c>
    </row>
    <row r="186" spans="1:13" ht="15">
      <c r="A186" s="448" t="s">
        <v>647</v>
      </c>
      <c r="B186" s="448" t="s">
        <v>648</v>
      </c>
      <c r="C186" s="448" t="s">
        <v>139</v>
      </c>
      <c r="D186" s="449"/>
      <c r="E186" s="459" t="s">
        <v>832</v>
      </c>
      <c r="F186" s="449"/>
      <c r="G186" s="984" t="s">
        <v>642</v>
      </c>
      <c r="H186" s="459" t="s">
        <v>830</v>
      </c>
      <c r="I186" s="449"/>
      <c r="J186" s="449"/>
      <c r="K186" s="459" t="s">
        <v>265</v>
      </c>
      <c r="L186" s="459"/>
      <c r="M186" s="459" t="str">
        <f t="shared" si="2"/>
        <v/>
      </c>
    </row>
    <row r="187" spans="1:13" ht="15">
      <c r="A187" s="448" t="s">
        <v>647</v>
      </c>
      <c r="B187" s="448" t="s">
        <v>648</v>
      </c>
      <c r="C187" s="448" t="s">
        <v>139</v>
      </c>
      <c r="D187" s="449"/>
      <c r="E187" s="459" t="s">
        <v>833</v>
      </c>
      <c r="F187" s="449"/>
      <c r="G187" s="984" t="s">
        <v>642</v>
      </c>
      <c r="H187" s="459" t="s">
        <v>830</v>
      </c>
      <c r="I187" s="449"/>
      <c r="J187" s="449"/>
      <c r="K187" s="459" t="s">
        <v>265</v>
      </c>
      <c r="L187" s="459"/>
      <c r="M187" s="459" t="str">
        <f t="shared" si="2"/>
        <v/>
      </c>
    </row>
    <row r="188" spans="1:13" ht="15">
      <c r="A188" s="448" t="s">
        <v>647</v>
      </c>
      <c r="B188" s="448" t="s">
        <v>648</v>
      </c>
      <c r="C188" s="448" t="s">
        <v>139</v>
      </c>
      <c r="D188" s="449"/>
      <c r="E188" s="459" t="s">
        <v>834</v>
      </c>
      <c r="F188" s="449"/>
      <c r="G188" s="984" t="s">
        <v>642</v>
      </c>
      <c r="H188" s="459" t="s">
        <v>830</v>
      </c>
      <c r="I188" s="449"/>
      <c r="J188" s="449"/>
      <c r="K188" s="459" t="s">
        <v>265</v>
      </c>
      <c r="L188" s="459"/>
      <c r="M188" s="459" t="str">
        <f t="shared" si="2"/>
        <v/>
      </c>
    </row>
    <row r="189" spans="1:13" ht="15">
      <c r="A189" s="448" t="s">
        <v>647</v>
      </c>
      <c r="B189" s="448" t="s">
        <v>648</v>
      </c>
      <c r="C189" s="448" t="s">
        <v>139</v>
      </c>
      <c r="D189" s="449"/>
      <c r="E189" s="459" t="s">
        <v>835</v>
      </c>
      <c r="F189" s="449"/>
      <c r="G189" s="984" t="s">
        <v>642</v>
      </c>
      <c r="H189" s="459" t="s">
        <v>830</v>
      </c>
      <c r="I189" s="449"/>
      <c r="J189" s="449"/>
      <c r="K189" s="459" t="s">
        <v>265</v>
      </c>
      <c r="L189" s="459"/>
      <c r="M189" s="459" t="str">
        <f t="shared" si="2"/>
        <v/>
      </c>
    </row>
    <row r="190" spans="1:13" ht="15">
      <c r="A190" s="448" t="s">
        <v>647</v>
      </c>
      <c r="B190" s="448" t="s">
        <v>648</v>
      </c>
      <c r="C190" s="448" t="s">
        <v>139</v>
      </c>
      <c r="D190" s="449"/>
      <c r="E190" s="459" t="s">
        <v>836</v>
      </c>
      <c r="F190" s="449"/>
      <c r="G190" s="984" t="s">
        <v>642</v>
      </c>
      <c r="H190" s="459" t="s">
        <v>830</v>
      </c>
      <c r="I190" s="449"/>
      <c r="J190" s="449"/>
      <c r="K190" s="459" t="s">
        <v>265</v>
      </c>
      <c r="L190" s="459"/>
      <c r="M190" s="459" t="str">
        <f t="shared" si="2"/>
        <v/>
      </c>
    </row>
    <row r="191" spans="1:13" ht="15">
      <c r="A191" s="448" t="s">
        <v>647</v>
      </c>
      <c r="B191" s="448" t="s">
        <v>648</v>
      </c>
      <c r="C191" s="448" t="s">
        <v>139</v>
      </c>
      <c r="D191" s="449"/>
      <c r="E191" s="459" t="s">
        <v>837</v>
      </c>
      <c r="F191" s="449"/>
      <c r="G191" s="984" t="s">
        <v>642</v>
      </c>
      <c r="H191" s="459" t="s">
        <v>830</v>
      </c>
      <c r="I191" s="449"/>
      <c r="J191" s="449"/>
      <c r="K191" s="459" t="s">
        <v>265</v>
      </c>
      <c r="L191" s="459"/>
      <c r="M191" s="459" t="str">
        <f t="shared" si="2"/>
        <v/>
      </c>
    </row>
    <row r="192" spans="1:13" ht="15">
      <c r="A192" s="448" t="s">
        <v>647</v>
      </c>
      <c r="B192" s="448" t="s">
        <v>648</v>
      </c>
      <c r="C192" s="448" t="s">
        <v>139</v>
      </c>
      <c r="D192" s="449"/>
      <c r="E192" s="459" t="s">
        <v>838</v>
      </c>
      <c r="F192" s="449"/>
      <c r="G192" s="984" t="s">
        <v>642</v>
      </c>
      <c r="H192" s="459" t="s">
        <v>830</v>
      </c>
      <c r="I192" s="449"/>
      <c r="J192" s="449"/>
      <c r="K192" s="459" t="s">
        <v>265</v>
      </c>
      <c r="L192" s="459"/>
      <c r="M192" s="459" t="str">
        <f t="shared" si="2"/>
        <v/>
      </c>
    </row>
    <row r="193" spans="1:13" ht="15">
      <c r="A193" s="448" t="s">
        <v>647</v>
      </c>
      <c r="B193" s="448" t="s">
        <v>648</v>
      </c>
      <c r="C193" s="448" t="s">
        <v>139</v>
      </c>
      <c r="D193" s="449"/>
      <c r="E193" s="459" t="s">
        <v>839</v>
      </c>
      <c r="F193" s="449"/>
      <c r="G193" s="984" t="s">
        <v>642</v>
      </c>
      <c r="H193" s="459" t="s">
        <v>830</v>
      </c>
      <c r="I193" s="449"/>
      <c r="J193" s="449"/>
      <c r="K193" s="459" t="s">
        <v>265</v>
      </c>
      <c r="L193" s="459"/>
      <c r="M193" s="459" t="str">
        <f t="shared" si="2"/>
        <v/>
      </c>
    </row>
    <row r="194" spans="1:13" ht="15">
      <c r="A194" s="448" t="s">
        <v>647</v>
      </c>
      <c r="B194" s="448" t="s">
        <v>648</v>
      </c>
      <c r="C194" s="448" t="s">
        <v>139</v>
      </c>
      <c r="D194" s="449"/>
      <c r="E194" s="459" t="s">
        <v>840</v>
      </c>
      <c r="F194" s="449"/>
      <c r="G194" s="984" t="s">
        <v>642</v>
      </c>
      <c r="H194" s="459" t="s">
        <v>830</v>
      </c>
      <c r="I194" s="449"/>
      <c r="J194" s="449"/>
      <c r="K194" s="459" t="s">
        <v>265</v>
      </c>
      <c r="L194" s="459"/>
      <c r="M194" s="459" t="str">
        <f t="shared" si="2"/>
        <v/>
      </c>
    </row>
    <row r="195" spans="1:13" ht="15">
      <c r="A195" s="448" t="s">
        <v>647</v>
      </c>
      <c r="B195" s="448" t="s">
        <v>648</v>
      </c>
      <c r="C195" s="448" t="s">
        <v>139</v>
      </c>
      <c r="D195" s="449"/>
      <c r="E195" s="459" t="s">
        <v>841</v>
      </c>
      <c r="F195" s="449"/>
      <c r="G195" s="984" t="s">
        <v>642</v>
      </c>
      <c r="H195" s="459" t="s">
        <v>830</v>
      </c>
      <c r="I195" s="449"/>
      <c r="J195" s="449"/>
      <c r="K195" s="459" t="s">
        <v>265</v>
      </c>
      <c r="L195" s="459"/>
      <c r="M195" s="459" t="str">
        <f t="shared" si="2"/>
        <v/>
      </c>
    </row>
    <row r="196" spans="1:13" ht="15">
      <c r="A196" s="448" t="s">
        <v>647</v>
      </c>
      <c r="B196" s="448" t="s">
        <v>648</v>
      </c>
      <c r="C196" s="448" t="s">
        <v>139</v>
      </c>
      <c r="D196" s="449"/>
      <c r="E196" s="459" t="s">
        <v>842</v>
      </c>
      <c r="F196" s="449"/>
      <c r="G196" s="984" t="s">
        <v>642</v>
      </c>
      <c r="H196" s="459" t="s">
        <v>830</v>
      </c>
      <c r="I196" s="449"/>
      <c r="J196" s="449"/>
      <c r="K196" s="459" t="s">
        <v>265</v>
      </c>
      <c r="L196" s="459"/>
      <c r="M196" s="459" t="str">
        <f t="shared" ref="M196:M259" si="3">IF(RIGHT(TEXT(E196,""),4)="ACT1","Removed","")</f>
        <v/>
      </c>
    </row>
    <row r="197" spans="1:13">
      <c r="A197" s="501" t="s">
        <v>647</v>
      </c>
      <c r="B197" s="501" t="s">
        <v>648</v>
      </c>
      <c r="C197" s="501" t="s">
        <v>139</v>
      </c>
      <c r="D197" s="501"/>
      <c r="E197" s="452" t="s">
        <v>843</v>
      </c>
      <c r="F197" s="501"/>
      <c r="G197" s="451" t="s">
        <v>642</v>
      </c>
      <c r="H197" s="452" t="s">
        <v>830</v>
      </c>
      <c r="I197" s="501"/>
      <c r="J197" s="501"/>
      <c r="K197" s="452" t="s">
        <v>265</v>
      </c>
      <c r="L197" s="452"/>
      <c r="M197" s="452" t="str">
        <f t="shared" si="3"/>
        <v/>
      </c>
    </row>
    <row r="198" spans="1:13">
      <c r="A198" s="982" t="s">
        <v>637</v>
      </c>
      <c r="B198" s="982" t="s">
        <v>638</v>
      </c>
      <c r="C198" s="446" t="s">
        <v>140</v>
      </c>
      <c r="D198" s="446" t="s">
        <v>844</v>
      </c>
      <c r="E198" s="446" t="s">
        <v>845</v>
      </c>
      <c r="F198" s="446" t="s">
        <v>140</v>
      </c>
      <c r="G198" s="983" t="s">
        <v>642</v>
      </c>
      <c r="H198" s="460" t="s">
        <v>846</v>
      </c>
      <c r="I198" s="983" t="s">
        <v>682</v>
      </c>
      <c r="J198" s="446" t="s">
        <v>645</v>
      </c>
      <c r="K198" s="446" t="s">
        <v>265</v>
      </c>
      <c r="L198" s="460" t="s">
        <v>646</v>
      </c>
      <c r="M198" s="460" t="str">
        <f t="shared" si="3"/>
        <v/>
      </c>
    </row>
    <row r="199" spans="1:13" ht="15">
      <c r="A199" s="448" t="s">
        <v>647</v>
      </c>
      <c r="B199" s="448" t="s">
        <v>648</v>
      </c>
      <c r="C199" s="448" t="s">
        <v>140</v>
      </c>
      <c r="D199" s="449"/>
      <c r="E199" s="459" t="s">
        <v>847</v>
      </c>
      <c r="F199" s="449"/>
      <c r="G199" s="984" t="s">
        <v>642</v>
      </c>
      <c r="H199" s="459" t="s">
        <v>846</v>
      </c>
      <c r="I199" s="449"/>
      <c r="J199" s="449"/>
      <c r="K199" s="459" t="s">
        <v>265</v>
      </c>
      <c r="L199" s="459"/>
      <c r="M199" s="459" t="str">
        <f t="shared" si="3"/>
        <v>Removed</v>
      </c>
    </row>
    <row r="200" spans="1:13" ht="15">
      <c r="A200" s="448" t="s">
        <v>647</v>
      </c>
      <c r="B200" s="448" t="s">
        <v>648</v>
      </c>
      <c r="C200" s="448" t="s">
        <v>140</v>
      </c>
      <c r="D200" s="449"/>
      <c r="E200" s="459" t="s">
        <v>848</v>
      </c>
      <c r="F200" s="449"/>
      <c r="G200" s="984" t="s">
        <v>642</v>
      </c>
      <c r="H200" s="459" t="s">
        <v>846</v>
      </c>
      <c r="I200" s="449"/>
      <c r="J200" s="449"/>
      <c r="K200" s="459" t="s">
        <v>265</v>
      </c>
      <c r="L200" s="459"/>
      <c r="M200" s="459" t="str">
        <f t="shared" si="3"/>
        <v/>
      </c>
    </row>
    <row r="201" spans="1:13" ht="15">
      <c r="A201" s="448" t="s">
        <v>647</v>
      </c>
      <c r="B201" s="448" t="s">
        <v>648</v>
      </c>
      <c r="C201" s="448" t="s">
        <v>140</v>
      </c>
      <c r="D201" s="449"/>
      <c r="E201" s="459" t="s">
        <v>849</v>
      </c>
      <c r="F201" s="449"/>
      <c r="G201" s="984" t="s">
        <v>642</v>
      </c>
      <c r="H201" s="459" t="s">
        <v>846</v>
      </c>
      <c r="I201" s="449"/>
      <c r="J201" s="449"/>
      <c r="K201" s="459" t="s">
        <v>265</v>
      </c>
      <c r="L201" s="459"/>
      <c r="M201" s="459" t="str">
        <f t="shared" si="3"/>
        <v/>
      </c>
    </row>
    <row r="202" spans="1:13" ht="15">
      <c r="A202" s="448" t="s">
        <v>647</v>
      </c>
      <c r="B202" s="448" t="s">
        <v>648</v>
      </c>
      <c r="C202" s="448" t="s">
        <v>140</v>
      </c>
      <c r="D202" s="449"/>
      <c r="E202" s="459" t="s">
        <v>850</v>
      </c>
      <c r="F202" s="449"/>
      <c r="G202" s="984" t="s">
        <v>642</v>
      </c>
      <c r="H202" s="459" t="s">
        <v>846</v>
      </c>
      <c r="I202" s="449"/>
      <c r="J202" s="449"/>
      <c r="K202" s="459" t="s">
        <v>265</v>
      </c>
      <c r="L202" s="459"/>
      <c r="M202" s="459" t="str">
        <f t="shared" si="3"/>
        <v/>
      </c>
    </row>
    <row r="203" spans="1:13" ht="15">
      <c r="A203" s="448" t="s">
        <v>647</v>
      </c>
      <c r="B203" s="448" t="s">
        <v>648</v>
      </c>
      <c r="C203" s="448" t="s">
        <v>140</v>
      </c>
      <c r="D203" s="449"/>
      <c r="E203" s="459" t="s">
        <v>851</v>
      </c>
      <c r="F203" s="449"/>
      <c r="G203" s="984" t="s">
        <v>642</v>
      </c>
      <c r="H203" s="459" t="s">
        <v>846</v>
      </c>
      <c r="I203" s="449"/>
      <c r="J203" s="449"/>
      <c r="K203" s="459" t="s">
        <v>265</v>
      </c>
      <c r="L203" s="459"/>
      <c r="M203" s="459" t="str">
        <f t="shared" si="3"/>
        <v/>
      </c>
    </row>
    <row r="204" spans="1:13" ht="15">
      <c r="A204" s="448" t="s">
        <v>647</v>
      </c>
      <c r="B204" s="448" t="s">
        <v>648</v>
      </c>
      <c r="C204" s="448" t="s">
        <v>140</v>
      </c>
      <c r="D204" s="449"/>
      <c r="E204" s="459" t="s">
        <v>852</v>
      </c>
      <c r="F204" s="449"/>
      <c r="G204" s="984" t="s">
        <v>642</v>
      </c>
      <c r="H204" s="459" t="s">
        <v>846</v>
      </c>
      <c r="I204" s="449"/>
      <c r="J204" s="449"/>
      <c r="K204" s="459" t="s">
        <v>265</v>
      </c>
      <c r="L204" s="459"/>
      <c r="M204" s="459" t="str">
        <f t="shared" si="3"/>
        <v/>
      </c>
    </row>
    <row r="205" spans="1:13" ht="15">
      <c r="A205" s="448" t="s">
        <v>647</v>
      </c>
      <c r="B205" s="448" t="s">
        <v>648</v>
      </c>
      <c r="C205" s="448" t="s">
        <v>140</v>
      </c>
      <c r="D205" s="449"/>
      <c r="E205" s="459" t="s">
        <v>853</v>
      </c>
      <c r="F205" s="449"/>
      <c r="G205" s="984" t="s">
        <v>642</v>
      </c>
      <c r="H205" s="459" t="s">
        <v>846</v>
      </c>
      <c r="I205" s="449"/>
      <c r="J205" s="449"/>
      <c r="K205" s="459" t="s">
        <v>265</v>
      </c>
      <c r="L205" s="459"/>
      <c r="M205" s="459" t="str">
        <f t="shared" si="3"/>
        <v/>
      </c>
    </row>
    <row r="206" spans="1:13" ht="15">
      <c r="A206" s="448" t="s">
        <v>647</v>
      </c>
      <c r="B206" s="448" t="s">
        <v>648</v>
      </c>
      <c r="C206" s="448" t="s">
        <v>140</v>
      </c>
      <c r="D206" s="449"/>
      <c r="E206" s="459" t="s">
        <v>854</v>
      </c>
      <c r="F206" s="449"/>
      <c r="G206" s="984" t="s">
        <v>642</v>
      </c>
      <c r="H206" s="459" t="s">
        <v>846</v>
      </c>
      <c r="I206" s="449"/>
      <c r="J206" s="449"/>
      <c r="K206" s="459" t="s">
        <v>265</v>
      </c>
      <c r="L206" s="459"/>
      <c r="M206" s="459" t="str">
        <f t="shared" si="3"/>
        <v/>
      </c>
    </row>
    <row r="207" spans="1:13" ht="15">
      <c r="A207" s="448" t="s">
        <v>647</v>
      </c>
      <c r="B207" s="448" t="s">
        <v>648</v>
      </c>
      <c r="C207" s="448" t="s">
        <v>140</v>
      </c>
      <c r="D207" s="449"/>
      <c r="E207" s="459" t="s">
        <v>855</v>
      </c>
      <c r="F207" s="449"/>
      <c r="G207" s="984" t="s">
        <v>642</v>
      </c>
      <c r="H207" s="459" t="s">
        <v>846</v>
      </c>
      <c r="I207" s="449"/>
      <c r="J207" s="449"/>
      <c r="K207" s="459" t="s">
        <v>265</v>
      </c>
      <c r="L207" s="459"/>
      <c r="M207" s="459" t="str">
        <f t="shared" si="3"/>
        <v/>
      </c>
    </row>
    <row r="208" spans="1:13" ht="15">
      <c r="A208" s="448" t="s">
        <v>647</v>
      </c>
      <c r="B208" s="448" t="s">
        <v>648</v>
      </c>
      <c r="C208" s="448" t="s">
        <v>140</v>
      </c>
      <c r="D208" s="449"/>
      <c r="E208" s="459" t="s">
        <v>856</v>
      </c>
      <c r="F208" s="449"/>
      <c r="G208" s="984" t="s">
        <v>642</v>
      </c>
      <c r="H208" s="459" t="s">
        <v>846</v>
      </c>
      <c r="I208" s="449"/>
      <c r="J208" s="449"/>
      <c r="K208" s="459" t="s">
        <v>265</v>
      </c>
      <c r="L208" s="459"/>
      <c r="M208" s="459" t="str">
        <f t="shared" si="3"/>
        <v/>
      </c>
    </row>
    <row r="209" spans="1:13" ht="15">
      <c r="A209" s="448" t="s">
        <v>647</v>
      </c>
      <c r="B209" s="448" t="s">
        <v>648</v>
      </c>
      <c r="C209" s="448" t="s">
        <v>140</v>
      </c>
      <c r="D209" s="449"/>
      <c r="E209" s="459" t="s">
        <v>857</v>
      </c>
      <c r="F209" s="449"/>
      <c r="G209" s="984" t="s">
        <v>642</v>
      </c>
      <c r="H209" s="459" t="s">
        <v>846</v>
      </c>
      <c r="I209" s="449"/>
      <c r="J209" s="449"/>
      <c r="K209" s="459" t="s">
        <v>265</v>
      </c>
      <c r="L209" s="459"/>
      <c r="M209" s="459" t="str">
        <f t="shared" si="3"/>
        <v/>
      </c>
    </row>
    <row r="210" spans="1:13" ht="15">
      <c r="A210" s="448" t="s">
        <v>647</v>
      </c>
      <c r="B210" s="448" t="s">
        <v>648</v>
      </c>
      <c r="C210" s="448" t="s">
        <v>140</v>
      </c>
      <c r="D210" s="449"/>
      <c r="E210" s="459" t="s">
        <v>858</v>
      </c>
      <c r="F210" s="449"/>
      <c r="G210" s="984" t="s">
        <v>642</v>
      </c>
      <c r="H210" s="459" t="s">
        <v>846</v>
      </c>
      <c r="I210" s="449"/>
      <c r="J210" s="449"/>
      <c r="K210" s="459" t="s">
        <v>265</v>
      </c>
      <c r="L210" s="459"/>
      <c r="M210" s="459" t="str">
        <f t="shared" si="3"/>
        <v/>
      </c>
    </row>
    <row r="211" spans="1:13">
      <c r="A211" s="501" t="s">
        <v>647</v>
      </c>
      <c r="B211" s="501" t="s">
        <v>648</v>
      </c>
      <c r="C211" s="501" t="s">
        <v>140</v>
      </c>
      <c r="D211" s="501"/>
      <c r="E211" s="452" t="s">
        <v>859</v>
      </c>
      <c r="F211" s="501"/>
      <c r="G211" s="451" t="s">
        <v>642</v>
      </c>
      <c r="H211" s="452" t="s">
        <v>846</v>
      </c>
      <c r="I211" s="501"/>
      <c r="J211" s="501"/>
      <c r="K211" s="452" t="s">
        <v>265</v>
      </c>
      <c r="L211" s="452"/>
      <c r="M211" s="452" t="str">
        <f t="shared" si="3"/>
        <v/>
      </c>
    </row>
    <row r="212" spans="1:13">
      <c r="A212" s="982" t="s">
        <v>637</v>
      </c>
      <c r="B212" s="982" t="s">
        <v>638</v>
      </c>
      <c r="C212" s="460" t="s">
        <v>141</v>
      </c>
      <c r="D212" s="446" t="s">
        <v>860</v>
      </c>
      <c r="E212" s="446" t="s">
        <v>861</v>
      </c>
      <c r="F212" s="446" t="s">
        <v>141</v>
      </c>
      <c r="G212" s="983" t="s">
        <v>642</v>
      </c>
      <c r="H212" s="446" t="s">
        <v>862</v>
      </c>
      <c r="I212" s="983" t="s">
        <v>682</v>
      </c>
      <c r="J212" s="446" t="s">
        <v>645</v>
      </c>
      <c r="K212" s="446" t="s">
        <v>265</v>
      </c>
      <c r="L212" s="446" t="s">
        <v>646</v>
      </c>
      <c r="M212" s="446" t="str">
        <f t="shared" si="3"/>
        <v/>
      </c>
    </row>
    <row r="213" spans="1:13" ht="15">
      <c r="A213" s="448" t="s">
        <v>647</v>
      </c>
      <c r="B213" s="448" t="s">
        <v>648</v>
      </c>
      <c r="C213" s="459" t="s">
        <v>141</v>
      </c>
      <c r="D213" s="449"/>
      <c r="E213" s="459" t="s">
        <v>863</v>
      </c>
      <c r="F213" s="449"/>
      <c r="G213" s="984" t="s">
        <v>642</v>
      </c>
      <c r="H213" s="459" t="s">
        <v>862</v>
      </c>
      <c r="I213" s="449"/>
      <c r="J213" s="449"/>
      <c r="K213" s="459" t="s">
        <v>265</v>
      </c>
      <c r="L213" s="459"/>
      <c r="M213" s="459" t="str">
        <f t="shared" si="3"/>
        <v>Removed</v>
      </c>
    </row>
    <row r="214" spans="1:13" ht="15">
      <c r="A214" s="448" t="s">
        <v>647</v>
      </c>
      <c r="B214" s="448" t="s">
        <v>648</v>
      </c>
      <c r="C214" s="459" t="s">
        <v>141</v>
      </c>
      <c r="D214" s="449"/>
      <c r="E214" s="459" t="s">
        <v>864</v>
      </c>
      <c r="F214" s="449"/>
      <c r="G214" s="984" t="s">
        <v>642</v>
      </c>
      <c r="H214" s="459" t="s">
        <v>862</v>
      </c>
      <c r="I214" s="449"/>
      <c r="J214" s="449"/>
      <c r="K214" s="459" t="s">
        <v>265</v>
      </c>
      <c r="L214" s="459"/>
      <c r="M214" s="459" t="str">
        <f t="shared" si="3"/>
        <v/>
      </c>
    </row>
    <row r="215" spans="1:13" ht="15">
      <c r="A215" s="448" t="s">
        <v>647</v>
      </c>
      <c r="B215" s="448" t="s">
        <v>648</v>
      </c>
      <c r="C215" s="459" t="s">
        <v>141</v>
      </c>
      <c r="D215" s="449"/>
      <c r="E215" s="459" t="s">
        <v>865</v>
      </c>
      <c r="F215" s="449"/>
      <c r="G215" s="984" t="s">
        <v>642</v>
      </c>
      <c r="H215" s="459" t="s">
        <v>862</v>
      </c>
      <c r="I215" s="449"/>
      <c r="J215" s="449"/>
      <c r="K215" s="459" t="s">
        <v>265</v>
      </c>
      <c r="L215" s="459"/>
      <c r="M215" s="459" t="str">
        <f t="shared" si="3"/>
        <v/>
      </c>
    </row>
    <row r="216" spans="1:13" ht="15">
      <c r="A216" s="448" t="s">
        <v>647</v>
      </c>
      <c r="B216" s="448" t="s">
        <v>648</v>
      </c>
      <c r="C216" s="459" t="s">
        <v>141</v>
      </c>
      <c r="D216" s="449"/>
      <c r="E216" s="459" t="s">
        <v>866</v>
      </c>
      <c r="F216" s="449"/>
      <c r="G216" s="984" t="s">
        <v>642</v>
      </c>
      <c r="H216" s="459" t="s">
        <v>862</v>
      </c>
      <c r="I216" s="449"/>
      <c r="J216" s="449"/>
      <c r="K216" s="459" t="s">
        <v>265</v>
      </c>
      <c r="L216" s="459"/>
      <c r="M216" s="459" t="str">
        <f t="shared" si="3"/>
        <v/>
      </c>
    </row>
    <row r="217" spans="1:13" ht="15">
      <c r="A217" s="448" t="s">
        <v>647</v>
      </c>
      <c r="B217" s="448" t="s">
        <v>648</v>
      </c>
      <c r="C217" s="459" t="s">
        <v>141</v>
      </c>
      <c r="D217" s="449"/>
      <c r="E217" s="459" t="s">
        <v>867</v>
      </c>
      <c r="F217" s="449"/>
      <c r="G217" s="984" t="s">
        <v>642</v>
      </c>
      <c r="H217" s="459" t="s">
        <v>862</v>
      </c>
      <c r="I217" s="449"/>
      <c r="J217" s="449"/>
      <c r="K217" s="459" t="s">
        <v>265</v>
      </c>
      <c r="L217" s="459"/>
      <c r="M217" s="459" t="str">
        <f t="shared" si="3"/>
        <v/>
      </c>
    </row>
    <row r="218" spans="1:13" ht="15">
      <c r="A218" s="448" t="s">
        <v>647</v>
      </c>
      <c r="B218" s="448" t="s">
        <v>648</v>
      </c>
      <c r="C218" s="459" t="s">
        <v>141</v>
      </c>
      <c r="D218" s="449"/>
      <c r="E218" s="459" t="s">
        <v>868</v>
      </c>
      <c r="F218" s="449"/>
      <c r="G218" s="984" t="s">
        <v>642</v>
      </c>
      <c r="H218" s="459" t="s">
        <v>862</v>
      </c>
      <c r="I218" s="449"/>
      <c r="J218" s="449"/>
      <c r="K218" s="459" t="s">
        <v>265</v>
      </c>
      <c r="L218" s="459"/>
      <c r="M218" s="459" t="str">
        <f t="shared" si="3"/>
        <v/>
      </c>
    </row>
    <row r="219" spans="1:13" ht="15">
      <c r="A219" s="448" t="s">
        <v>647</v>
      </c>
      <c r="B219" s="448" t="s">
        <v>648</v>
      </c>
      <c r="C219" s="459" t="s">
        <v>141</v>
      </c>
      <c r="D219" s="449"/>
      <c r="E219" s="459" t="s">
        <v>869</v>
      </c>
      <c r="F219" s="449"/>
      <c r="G219" s="984" t="s">
        <v>642</v>
      </c>
      <c r="H219" s="459" t="s">
        <v>862</v>
      </c>
      <c r="I219" s="449"/>
      <c r="J219" s="449"/>
      <c r="K219" s="459" t="s">
        <v>265</v>
      </c>
      <c r="L219" s="459"/>
      <c r="M219" s="459" t="str">
        <f t="shared" si="3"/>
        <v/>
      </c>
    </row>
    <row r="220" spans="1:13" ht="15">
      <c r="A220" s="448" t="s">
        <v>647</v>
      </c>
      <c r="B220" s="448" t="s">
        <v>648</v>
      </c>
      <c r="C220" s="459" t="s">
        <v>141</v>
      </c>
      <c r="D220" s="449"/>
      <c r="E220" s="459" t="s">
        <v>870</v>
      </c>
      <c r="F220" s="449"/>
      <c r="G220" s="984" t="s">
        <v>642</v>
      </c>
      <c r="H220" s="459" t="s">
        <v>862</v>
      </c>
      <c r="I220" s="449"/>
      <c r="J220" s="449"/>
      <c r="K220" s="459" t="s">
        <v>265</v>
      </c>
      <c r="L220" s="459"/>
      <c r="M220" s="459" t="str">
        <f t="shared" si="3"/>
        <v/>
      </c>
    </row>
    <row r="221" spans="1:13" ht="15">
      <c r="A221" s="448" t="s">
        <v>647</v>
      </c>
      <c r="B221" s="448" t="s">
        <v>648</v>
      </c>
      <c r="C221" s="459" t="s">
        <v>141</v>
      </c>
      <c r="D221" s="449"/>
      <c r="E221" s="459" t="s">
        <v>871</v>
      </c>
      <c r="F221" s="449"/>
      <c r="G221" s="984" t="s">
        <v>642</v>
      </c>
      <c r="H221" s="459" t="s">
        <v>862</v>
      </c>
      <c r="I221" s="449"/>
      <c r="J221" s="449"/>
      <c r="K221" s="459" t="s">
        <v>265</v>
      </c>
      <c r="L221" s="459"/>
      <c r="M221" s="459" t="str">
        <f t="shared" si="3"/>
        <v/>
      </c>
    </row>
    <row r="222" spans="1:13" ht="15">
      <c r="A222" s="448" t="s">
        <v>647</v>
      </c>
      <c r="B222" s="448" t="s">
        <v>648</v>
      </c>
      <c r="C222" s="459" t="s">
        <v>141</v>
      </c>
      <c r="D222" s="449"/>
      <c r="E222" s="459" t="s">
        <v>872</v>
      </c>
      <c r="F222" s="449"/>
      <c r="G222" s="984" t="s">
        <v>642</v>
      </c>
      <c r="H222" s="459" t="s">
        <v>862</v>
      </c>
      <c r="I222" s="449"/>
      <c r="J222" s="449"/>
      <c r="K222" s="459" t="s">
        <v>265</v>
      </c>
      <c r="L222" s="459"/>
      <c r="M222" s="459" t="str">
        <f t="shared" si="3"/>
        <v/>
      </c>
    </row>
    <row r="223" spans="1:13" ht="15">
      <c r="A223" s="448" t="s">
        <v>647</v>
      </c>
      <c r="B223" s="448" t="s">
        <v>648</v>
      </c>
      <c r="C223" s="459" t="s">
        <v>141</v>
      </c>
      <c r="D223" s="449"/>
      <c r="E223" s="459" t="s">
        <v>873</v>
      </c>
      <c r="F223" s="449"/>
      <c r="G223" s="984" t="s">
        <v>642</v>
      </c>
      <c r="H223" s="459" t="s">
        <v>862</v>
      </c>
      <c r="I223" s="449"/>
      <c r="J223" s="449"/>
      <c r="K223" s="459" t="s">
        <v>265</v>
      </c>
      <c r="L223" s="459"/>
      <c r="M223" s="459" t="str">
        <f t="shared" si="3"/>
        <v/>
      </c>
    </row>
    <row r="224" spans="1:13" ht="15">
      <c r="A224" s="448" t="s">
        <v>647</v>
      </c>
      <c r="B224" s="448" t="s">
        <v>648</v>
      </c>
      <c r="C224" s="459" t="s">
        <v>141</v>
      </c>
      <c r="D224" s="449"/>
      <c r="E224" s="459" t="s">
        <v>874</v>
      </c>
      <c r="F224" s="449"/>
      <c r="G224" s="984" t="s">
        <v>642</v>
      </c>
      <c r="H224" s="459" t="s">
        <v>862</v>
      </c>
      <c r="I224" s="449"/>
      <c r="J224" s="449"/>
      <c r="K224" s="459" t="s">
        <v>265</v>
      </c>
      <c r="L224" s="459"/>
      <c r="M224" s="459" t="str">
        <f t="shared" si="3"/>
        <v/>
      </c>
    </row>
    <row r="225" spans="1:13">
      <c r="A225" s="501" t="s">
        <v>647</v>
      </c>
      <c r="B225" s="501" t="s">
        <v>648</v>
      </c>
      <c r="C225" s="452" t="s">
        <v>141</v>
      </c>
      <c r="D225" s="501"/>
      <c r="E225" s="452" t="s">
        <v>875</v>
      </c>
      <c r="F225" s="501"/>
      <c r="G225" s="451" t="s">
        <v>642</v>
      </c>
      <c r="H225" s="452" t="s">
        <v>862</v>
      </c>
      <c r="I225" s="501"/>
      <c r="J225" s="501"/>
      <c r="K225" s="452" t="s">
        <v>265</v>
      </c>
      <c r="L225" s="452"/>
      <c r="M225" s="452" t="str">
        <f t="shared" si="3"/>
        <v/>
      </c>
    </row>
    <row r="226" spans="1:13">
      <c r="A226" s="982" t="s">
        <v>637</v>
      </c>
      <c r="B226" s="982" t="s">
        <v>638</v>
      </c>
      <c r="C226" s="460" t="s">
        <v>399</v>
      </c>
      <c r="D226" s="446" t="s">
        <v>876</v>
      </c>
      <c r="E226" s="446" t="s">
        <v>877</v>
      </c>
      <c r="F226" s="446" t="s">
        <v>497</v>
      </c>
      <c r="G226" s="983" t="s">
        <v>642</v>
      </c>
      <c r="H226" s="446" t="s">
        <v>878</v>
      </c>
      <c r="I226" s="983" t="s">
        <v>682</v>
      </c>
      <c r="J226" s="446" t="s">
        <v>645</v>
      </c>
      <c r="K226" s="446" t="s">
        <v>265</v>
      </c>
      <c r="L226" s="446" t="s">
        <v>646</v>
      </c>
      <c r="M226" s="446" t="str">
        <f t="shared" si="3"/>
        <v/>
      </c>
    </row>
    <row r="227" spans="1:13" ht="15">
      <c r="A227" s="448" t="s">
        <v>647</v>
      </c>
      <c r="B227" s="448" t="s">
        <v>648</v>
      </c>
      <c r="C227" s="459" t="s">
        <v>399</v>
      </c>
      <c r="D227" s="449"/>
      <c r="E227" s="459" t="s">
        <v>879</v>
      </c>
      <c r="F227" s="449"/>
      <c r="G227" s="984" t="s">
        <v>642</v>
      </c>
      <c r="H227" s="459" t="s">
        <v>878</v>
      </c>
      <c r="I227" s="449"/>
      <c r="J227" s="449"/>
      <c r="K227" s="459" t="s">
        <v>265</v>
      </c>
      <c r="L227" s="459"/>
      <c r="M227" s="459" t="str">
        <f t="shared" si="3"/>
        <v>Removed</v>
      </c>
    </row>
    <row r="228" spans="1:13" ht="15">
      <c r="A228" s="448" t="s">
        <v>647</v>
      </c>
      <c r="B228" s="448" t="s">
        <v>648</v>
      </c>
      <c r="C228" s="459" t="s">
        <v>399</v>
      </c>
      <c r="D228" s="449"/>
      <c r="E228" s="459" t="s">
        <v>880</v>
      </c>
      <c r="F228" s="449"/>
      <c r="G228" s="984" t="s">
        <v>642</v>
      </c>
      <c r="H228" s="459" t="s">
        <v>878</v>
      </c>
      <c r="I228" s="449"/>
      <c r="J228" s="449"/>
      <c r="K228" s="459" t="s">
        <v>265</v>
      </c>
      <c r="L228" s="459"/>
      <c r="M228" s="459" t="str">
        <f t="shared" si="3"/>
        <v/>
      </c>
    </row>
    <row r="229" spans="1:13" ht="15">
      <c r="A229" s="448" t="s">
        <v>647</v>
      </c>
      <c r="B229" s="448" t="s">
        <v>648</v>
      </c>
      <c r="C229" s="459" t="s">
        <v>399</v>
      </c>
      <c r="D229" s="449"/>
      <c r="E229" s="459" t="s">
        <v>881</v>
      </c>
      <c r="F229" s="449"/>
      <c r="G229" s="984" t="s">
        <v>642</v>
      </c>
      <c r="H229" s="459" t="s">
        <v>878</v>
      </c>
      <c r="I229" s="449"/>
      <c r="J229" s="449"/>
      <c r="K229" s="459" t="s">
        <v>265</v>
      </c>
      <c r="L229" s="459"/>
      <c r="M229" s="459" t="str">
        <f t="shared" si="3"/>
        <v/>
      </c>
    </row>
    <row r="230" spans="1:13" ht="15">
      <c r="A230" s="448" t="s">
        <v>647</v>
      </c>
      <c r="B230" s="448" t="s">
        <v>648</v>
      </c>
      <c r="C230" s="459" t="s">
        <v>399</v>
      </c>
      <c r="D230" s="449"/>
      <c r="E230" s="459" t="s">
        <v>882</v>
      </c>
      <c r="F230" s="449"/>
      <c r="G230" s="984" t="s">
        <v>642</v>
      </c>
      <c r="H230" s="459" t="s">
        <v>878</v>
      </c>
      <c r="I230" s="449"/>
      <c r="J230" s="449"/>
      <c r="K230" s="459" t="s">
        <v>265</v>
      </c>
      <c r="L230" s="459"/>
      <c r="M230" s="459" t="str">
        <f t="shared" si="3"/>
        <v/>
      </c>
    </row>
    <row r="231" spans="1:13" ht="15">
      <c r="A231" s="448" t="s">
        <v>647</v>
      </c>
      <c r="B231" s="448" t="s">
        <v>648</v>
      </c>
      <c r="C231" s="459" t="s">
        <v>399</v>
      </c>
      <c r="D231" s="449"/>
      <c r="E231" s="459" t="s">
        <v>883</v>
      </c>
      <c r="F231" s="449"/>
      <c r="G231" s="984" t="s">
        <v>642</v>
      </c>
      <c r="H231" s="459" t="s">
        <v>878</v>
      </c>
      <c r="I231" s="449"/>
      <c r="J231" s="449"/>
      <c r="K231" s="459" t="s">
        <v>265</v>
      </c>
      <c r="L231" s="459"/>
      <c r="M231" s="459" t="str">
        <f t="shared" si="3"/>
        <v/>
      </c>
    </row>
    <row r="232" spans="1:13" ht="15">
      <c r="A232" s="448" t="s">
        <v>647</v>
      </c>
      <c r="B232" s="448" t="s">
        <v>648</v>
      </c>
      <c r="C232" s="459" t="s">
        <v>399</v>
      </c>
      <c r="D232" s="449"/>
      <c r="E232" s="459" t="s">
        <v>884</v>
      </c>
      <c r="F232" s="449"/>
      <c r="G232" s="984" t="s">
        <v>642</v>
      </c>
      <c r="H232" s="459" t="s">
        <v>878</v>
      </c>
      <c r="I232" s="449"/>
      <c r="J232" s="449"/>
      <c r="K232" s="459" t="s">
        <v>265</v>
      </c>
      <c r="L232" s="459"/>
      <c r="M232" s="459" t="str">
        <f t="shared" si="3"/>
        <v/>
      </c>
    </row>
    <row r="233" spans="1:13" ht="15">
      <c r="A233" s="448" t="s">
        <v>647</v>
      </c>
      <c r="B233" s="448" t="s">
        <v>648</v>
      </c>
      <c r="C233" s="459" t="s">
        <v>399</v>
      </c>
      <c r="D233" s="449"/>
      <c r="E233" s="459" t="s">
        <v>885</v>
      </c>
      <c r="F233" s="449"/>
      <c r="G233" s="984" t="s">
        <v>642</v>
      </c>
      <c r="H233" s="459" t="s">
        <v>878</v>
      </c>
      <c r="I233" s="449"/>
      <c r="J233" s="449"/>
      <c r="K233" s="459" t="s">
        <v>265</v>
      </c>
      <c r="L233" s="459"/>
      <c r="M233" s="459" t="str">
        <f t="shared" si="3"/>
        <v/>
      </c>
    </row>
    <row r="234" spans="1:13" ht="15">
      <c r="A234" s="448" t="s">
        <v>647</v>
      </c>
      <c r="B234" s="448" t="s">
        <v>648</v>
      </c>
      <c r="C234" s="459" t="s">
        <v>399</v>
      </c>
      <c r="D234" s="449"/>
      <c r="E234" s="459" t="s">
        <v>886</v>
      </c>
      <c r="F234" s="449"/>
      <c r="G234" s="984" t="s">
        <v>642</v>
      </c>
      <c r="H234" s="459" t="s">
        <v>878</v>
      </c>
      <c r="I234" s="449"/>
      <c r="J234" s="449"/>
      <c r="K234" s="459" t="s">
        <v>265</v>
      </c>
      <c r="L234" s="459"/>
      <c r="M234" s="459" t="str">
        <f t="shared" si="3"/>
        <v/>
      </c>
    </row>
    <row r="235" spans="1:13" ht="15">
      <c r="A235" s="448" t="s">
        <v>647</v>
      </c>
      <c r="B235" s="448" t="s">
        <v>648</v>
      </c>
      <c r="C235" s="459" t="s">
        <v>399</v>
      </c>
      <c r="D235" s="449"/>
      <c r="E235" s="459" t="s">
        <v>887</v>
      </c>
      <c r="F235" s="449"/>
      <c r="G235" s="984" t="s">
        <v>642</v>
      </c>
      <c r="H235" s="459" t="s">
        <v>878</v>
      </c>
      <c r="I235" s="449"/>
      <c r="J235" s="449"/>
      <c r="K235" s="459" t="s">
        <v>265</v>
      </c>
      <c r="L235" s="459"/>
      <c r="M235" s="459" t="str">
        <f t="shared" si="3"/>
        <v/>
      </c>
    </row>
    <row r="236" spans="1:13" ht="15">
      <c r="A236" s="448" t="s">
        <v>647</v>
      </c>
      <c r="B236" s="448" t="s">
        <v>648</v>
      </c>
      <c r="C236" s="459" t="s">
        <v>399</v>
      </c>
      <c r="D236" s="449"/>
      <c r="E236" s="459" t="s">
        <v>888</v>
      </c>
      <c r="F236" s="449"/>
      <c r="G236" s="984" t="s">
        <v>642</v>
      </c>
      <c r="H236" s="459" t="s">
        <v>878</v>
      </c>
      <c r="I236" s="449"/>
      <c r="J236" s="449"/>
      <c r="K236" s="459" t="s">
        <v>265</v>
      </c>
      <c r="L236" s="459"/>
      <c r="M236" s="459" t="str">
        <f t="shared" si="3"/>
        <v/>
      </c>
    </row>
    <row r="237" spans="1:13" ht="15">
      <c r="A237" s="448" t="s">
        <v>647</v>
      </c>
      <c r="B237" s="448" t="s">
        <v>648</v>
      </c>
      <c r="C237" s="459" t="s">
        <v>399</v>
      </c>
      <c r="D237" s="449"/>
      <c r="E237" s="459" t="s">
        <v>889</v>
      </c>
      <c r="F237" s="449"/>
      <c r="G237" s="984" t="s">
        <v>642</v>
      </c>
      <c r="H237" s="459" t="s">
        <v>878</v>
      </c>
      <c r="I237" s="449"/>
      <c r="J237" s="449"/>
      <c r="K237" s="459" t="s">
        <v>265</v>
      </c>
      <c r="L237" s="459"/>
      <c r="M237" s="459" t="str">
        <f t="shared" si="3"/>
        <v/>
      </c>
    </row>
    <row r="238" spans="1:13" ht="15">
      <c r="A238" s="448" t="s">
        <v>647</v>
      </c>
      <c r="B238" s="448" t="s">
        <v>648</v>
      </c>
      <c r="C238" s="459" t="s">
        <v>399</v>
      </c>
      <c r="D238" s="449"/>
      <c r="E238" s="459" t="s">
        <v>890</v>
      </c>
      <c r="F238" s="449"/>
      <c r="G238" s="984" t="s">
        <v>642</v>
      </c>
      <c r="H238" s="459" t="s">
        <v>878</v>
      </c>
      <c r="I238" s="449"/>
      <c r="J238" s="449"/>
      <c r="K238" s="459" t="s">
        <v>265</v>
      </c>
      <c r="L238" s="459"/>
      <c r="M238" s="459" t="str">
        <f t="shared" si="3"/>
        <v/>
      </c>
    </row>
    <row r="239" spans="1:13">
      <c r="A239" s="501" t="s">
        <v>647</v>
      </c>
      <c r="B239" s="501" t="s">
        <v>648</v>
      </c>
      <c r="C239" s="452" t="s">
        <v>399</v>
      </c>
      <c r="D239" s="501"/>
      <c r="E239" s="452" t="s">
        <v>891</v>
      </c>
      <c r="F239" s="501"/>
      <c r="G239" s="451" t="s">
        <v>642</v>
      </c>
      <c r="H239" s="452" t="s">
        <v>878</v>
      </c>
      <c r="I239" s="501"/>
      <c r="J239" s="501"/>
      <c r="K239" s="452" t="s">
        <v>265</v>
      </c>
      <c r="L239" s="452"/>
      <c r="M239" s="452" t="str">
        <f t="shared" si="3"/>
        <v/>
      </c>
    </row>
    <row r="240" spans="1:13">
      <c r="A240" s="982" t="s">
        <v>637</v>
      </c>
      <c r="B240" s="982" t="s">
        <v>638</v>
      </c>
      <c r="C240" s="460" t="s">
        <v>402</v>
      </c>
      <c r="D240" s="512" t="s">
        <v>892</v>
      </c>
      <c r="E240" s="446" t="s">
        <v>908</v>
      </c>
      <c r="F240" s="446" t="s">
        <v>402</v>
      </c>
      <c r="G240" s="983" t="s">
        <v>642</v>
      </c>
      <c r="H240" s="446" t="s">
        <v>909</v>
      </c>
      <c r="I240" s="983" t="s">
        <v>682</v>
      </c>
      <c r="J240" s="446" t="s">
        <v>645</v>
      </c>
      <c r="K240" s="446" t="s">
        <v>265</v>
      </c>
      <c r="L240" s="446" t="s">
        <v>646</v>
      </c>
      <c r="M240" s="446" t="str">
        <f t="shared" si="3"/>
        <v/>
      </c>
    </row>
    <row r="241" spans="1:13" ht="15">
      <c r="A241" s="448" t="s">
        <v>647</v>
      </c>
      <c r="B241" s="448" t="s">
        <v>648</v>
      </c>
      <c r="C241" s="459" t="s">
        <v>402</v>
      </c>
      <c r="D241" s="449"/>
      <c r="E241" s="459" t="s">
        <v>910</v>
      </c>
      <c r="F241" s="449"/>
      <c r="G241" s="984" t="s">
        <v>642</v>
      </c>
      <c r="H241" s="459" t="s">
        <v>909</v>
      </c>
      <c r="I241" s="449"/>
      <c r="J241" s="449"/>
      <c r="K241" s="459" t="s">
        <v>265</v>
      </c>
      <c r="L241" s="459"/>
      <c r="M241" s="459" t="str">
        <f t="shared" si="3"/>
        <v>Removed</v>
      </c>
    </row>
    <row r="242" spans="1:13" ht="15">
      <c r="A242" s="448" t="s">
        <v>647</v>
      </c>
      <c r="B242" s="448" t="s">
        <v>648</v>
      </c>
      <c r="C242" s="459" t="s">
        <v>402</v>
      </c>
      <c r="D242" s="449"/>
      <c r="E242" s="459" t="s">
        <v>911</v>
      </c>
      <c r="F242" s="449"/>
      <c r="G242" s="984" t="s">
        <v>642</v>
      </c>
      <c r="H242" s="459" t="s">
        <v>909</v>
      </c>
      <c r="I242" s="449"/>
      <c r="J242" s="449"/>
      <c r="K242" s="459" t="s">
        <v>265</v>
      </c>
      <c r="L242" s="459"/>
      <c r="M242" s="459" t="str">
        <f t="shared" si="3"/>
        <v/>
      </c>
    </row>
    <row r="243" spans="1:13" ht="15">
      <c r="A243" s="448" t="s">
        <v>647</v>
      </c>
      <c r="B243" s="448" t="s">
        <v>648</v>
      </c>
      <c r="C243" s="459" t="s">
        <v>402</v>
      </c>
      <c r="D243" s="449"/>
      <c r="E243" s="459" t="s">
        <v>912</v>
      </c>
      <c r="F243" s="449"/>
      <c r="G243" s="984" t="s">
        <v>642</v>
      </c>
      <c r="H243" s="459" t="s">
        <v>909</v>
      </c>
      <c r="I243" s="449"/>
      <c r="J243" s="449"/>
      <c r="K243" s="459" t="s">
        <v>265</v>
      </c>
      <c r="L243" s="459"/>
      <c r="M243" s="459" t="str">
        <f t="shared" si="3"/>
        <v/>
      </c>
    </row>
    <row r="244" spans="1:13" ht="15">
      <c r="A244" s="448" t="s">
        <v>647</v>
      </c>
      <c r="B244" s="448" t="s">
        <v>648</v>
      </c>
      <c r="C244" s="459" t="s">
        <v>402</v>
      </c>
      <c r="D244" s="449"/>
      <c r="E244" s="459" t="s">
        <v>913</v>
      </c>
      <c r="F244" s="449"/>
      <c r="G244" s="984" t="s">
        <v>642</v>
      </c>
      <c r="H244" s="459" t="s">
        <v>909</v>
      </c>
      <c r="I244" s="449"/>
      <c r="J244" s="449"/>
      <c r="K244" s="459" t="s">
        <v>265</v>
      </c>
      <c r="L244" s="459"/>
      <c r="M244" s="459" t="str">
        <f t="shared" si="3"/>
        <v/>
      </c>
    </row>
    <row r="245" spans="1:13" ht="15">
      <c r="A245" s="448" t="s">
        <v>647</v>
      </c>
      <c r="B245" s="448" t="s">
        <v>648</v>
      </c>
      <c r="C245" s="459" t="s">
        <v>402</v>
      </c>
      <c r="D245" s="449"/>
      <c r="E245" s="459" t="s">
        <v>914</v>
      </c>
      <c r="F245" s="449"/>
      <c r="G245" s="984" t="s">
        <v>642</v>
      </c>
      <c r="H245" s="459" t="s">
        <v>909</v>
      </c>
      <c r="I245" s="449"/>
      <c r="J245" s="449"/>
      <c r="K245" s="459" t="s">
        <v>265</v>
      </c>
      <c r="L245" s="459"/>
      <c r="M245" s="459" t="str">
        <f t="shared" si="3"/>
        <v/>
      </c>
    </row>
    <row r="246" spans="1:13" ht="15">
      <c r="A246" s="448" t="s">
        <v>647</v>
      </c>
      <c r="B246" s="448" t="s">
        <v>648</v>
      </c>
      <c r="C246" s="459" t="s">
        <v>402</v>
      </c>
      <c r="D246" s="449"/>
      <c r="E246" s="459" t="s">
        <v>915</v>
      </c>
      <c r="F246" s="449"/>
      <c r="G246" s="984" t="s">
        <v>642</v>
      </c>
      <c r="H246" s="459" t="s">
        <v>909</v>
      </c>
      <c r="I246" s="449"/>
      <c r="J246" s="449"/>
      <c r="K246" s="459" t="s">
        <v>265</v>
      </c>
      <c r="L246" s="459"/>
      <c r="M246" s="459" t="str">
        <f t="shared" si="3"/>
        <v/>
      </c>
    </row>
    <row r="247" spans="1:13" ht="15">
      <c r="A247" s="448" t="s">
        <v>647</v>
      </c>
      <c r="B247" s="448" t="s">
        <v>648</v>
      </c>
      <c r="C247" s="459" t="s">
        <v>402</v>
      </c>
      <c r="D247" s="449"/>
      <c r="E247" s="459" t="s">
        <v>916</v>
      </c>
      <c r="F247" s="449"/>
      <c r="G247" s="984" t="s">
        <v>642</v>
      </c>
      <c r="H247" s="459" t="s">
        <v>909</v>
      </c>
      <c r="I247" s="449"/>
      <c r="J247" s="449"/>
      <c r="K247" s="459" t="s">
        <v>265</v>
      </c>
      <c r="L247" s="459"/>
      <c r="M247" s="459" t="str">
        <f t="shared" si="3"/>
        <v/>
      </c>
    </row>
    <row r="248" spans="1:13" ht="15">
      <c r="A248" s="448" t="s">
        <v>647</v>
      </c>
      <c r="B248" s="448" t="s">
        <v>648</v>
      </c>
      <c r="C248" s="459" t="s">
        <v>402</v>
      </c>
      <c r="D248" s="449"/>
      <c r="E248" s="459" t="s">
        <v>917</v>
      </c>
      <c r="F248" s="449"/>
      <c r="G248" s="984" t="s">
        <v>642</v>
      </c>
      <c r="H248" s="459" t="s">
        <v>909</v>
      </c>
      <c r="I248" s="449"/>
      <c r="J248" s="449"/>
      <c r="K248" s="459" t="s">
        <v>265</v>
      </c>
      <c r="L248" s="459"/>
      <c r="M248" s="459" t="str">
        <f t="shared" si="3"/>
        <v/>
      </c>
    </row>
    <row r="249" spans="1:13" ht="15">
      <c r="A249" s="448" t="s">
        <v>647</v>
      </c>
      <c r="B249" s="448" t="s">
        <v>648</v>
      </c>
      <c r="C249" s="459" t="s">
        <v>402</v>
      </c>
      <c r="D249" s="449"/>
      <c r="E249" s="459" t="s">
        <v>918</v>
      </c>
      <c r="F249" s="449"/>
      <c r="G249" s="984" t="s">
        <v>642</v>
      </c>
      <c r="H249" s="459" t="s">
        <v>909</v>
      </c>
      <c r="I249" s="449"/>
      <c r="J249" s="449"/>
      <c r="K249" s="459" t="s">
        <v>265</v>
      </c>
      <c r="L249" s="459"/>
      <c r="M249" s="459" t="str">
        <f t="shared" si="3"/>
        <v/>
      </c>
    </row>
    <row r="250" spans="1:13" ht="15">
      <c r="A250" s="448" t="s">
        <v>647</v>
      </c>
      <c r="B250" s="448" t="s">
        <v>648</v>
      </c>
      <c r="C250" s="459" t="s">
        <v>402</v>
      </c>
      <c r="D250" s="449"/>
      <c r="E250" s="459" t="s">
        <v>919</v>
      </c>
      <c r="F250" s="449"/>
      <c r="G250" s="984" t="s">
        <v>642</v>
      </c>
      <c r="H250" s="459" t="s">
        <v>909</v>
      </c>
      <c r="I250" s="449"/>
      <c r="J250" s="449"/>
      <c r="K250" s="459" t="s">
        <v>265</v>
      </c>
      <c r="L250" s="459"/>
      <c r="M250" s="459" t="str">
        <f t="shared" si="3"/>
        <v/>
      </c>
    </row>
    <row r="251" spans="1:13" ht="15">
      <c r="A251" s="448" t="s">
        <v>647</v>
      </c>
      <c r="B251" s="448" t="s">
        <v>648</v>
      </c>
      <c r="C251" s="459" t="s">
        <v>402</v>
      </c>
      <c r="D251" s="449"/>
      <c r="E251" s="459" t="s">
        <v>920</v>
      </c>
      <c r="F251" s="449"/>
      <c r="G251" s="984" t="s">
        <v>642</v>
      </c>
      <c r="H251" s="459" t="s">
        <v>909</v>
      </c>
      <c r="I251" s="449"/>
      <c r="J251" s="449"/>
      <c r="K251" s="459" t="s">
        <v>265</v>
      </c>
      <c r="L251" s="459"/>
      <c r="M251" s="459" t="str">
        <f t="shared" si="3"/>
        <v/>
      </c>
    </row>
    <row r="252" spans="1:13" ht="15">
      <c r="A252" s="448" t="s">
        <v>647</v>
      </c>
      <c r="B252" s="448" t="s">
        <v>648</v>
      </c>
      <c r="C252" s="459" t="s">
        <v>402</v>
      </c>
      <c r="D252" s="449"/>
      <c r="E252" s="459" t="s">
        <v>921</v>
      </c>
      <c r="F252" s="449"/>
      <c r="G252" s="984" t="s">
        <v>642</v>
      </c>
      <c r="H252" s="459" t="s">
        <v>909</v>
      </c>
      <c r="I252" s="449"/>
      <c r="J252" s="449"/>
      <c r="K252" s="459" t="s">
        <v>265</v>
      </c>
      <c r="L252" s="459"/>
      <c r="M252" s="459" t="str">
        <f t="shared" si="3"/>
        <v/>
      </c>
    </row>
    <row r="253" spans="1:13">
      <c r="A253" s="501" t="s">
        <v>647</v>
      </c>
      <c r="B253" s="501" t="s">
        <v>648</v>
      </c>
      <c r="C253" s="452" t="s">
        <v>402</v>
      </c>
      <c r="D253" s="501"/>
      <c r="E253" s="452" t="s">
        <v>922</v>
      </c>
      <c r="F253" s="501"/>
      <c r="G253" s="451" t="s">
        <v>642</v>
      </c>
      <c r="H253" s="452" t="s">
        <v>909</v>
      </c>
      <c r="I253" s="501"/>
      <c r="J253" s="501"/>
      <c r="K253" s="452" t="s">
        <v>265</v>
      </c>
      <c r="L253" s="452"/>
      <c r="M253" s="452" t="str">
        <f t="shared" si="3"/>
        <v/>
      </c>
    </row>
    <row r="254" spans="1:13">
      <c r="A254" s="982" t="s">
        <v>637</v>
      </c>
      <c r="B254" s="982" t="s">
        <v>638</v>
      </c>
      <c r="C254" s="460" t="s">
        <v>143</v>
      </c>
      <c r="D254" s="446" t="s">
        <v>923</v>
      </c>
      <c r="E254" s="446" t="s">
        <v>924</v>
      </c>
      <c r="F254" s="446" t="s">
        <v>143</v>
      </c>
      <c r="G254" s="983" t="s">
        <v>642</v>
      </c>
      <c r="H254" s="446" t="s">
        <v>925</v>
      </c>
      <c r="I254" s="983" t="s">
        <v>682</v>
      </c>
      <c r="J254" s="446" t="s">
        <v>645</v>
      </c>
      <c r="K254" s="446" t="s">
        <v>265</v>
      </c>
      <c r="L254" s="446" t="s">
        <v>646</v>
      </c>
      <c r="M254" s="446" t="str">
        <f t="shared" si="3"/>
        <v/>
      </c>
    </row>
    <row r="255" spans="1:13" ht="15">
      <c r="A255" s="448" t="s">
        <v>647</v>
      </c>
      <c r="B255" s="448" t="s">
        <v>648</v>
      </c>
      <c r="C255" s="459" t="s">
        <v>143</v>
      </c>
      <c r="D255" s="449"/>
      <c r="E255" s="459" t="s">
        <v>926</v>
      </c>
      <c r="F255" s="449"/>
      <c r="G255" s="984" t="s">
        <v>642</v>
      </c>
      <c r="H255" s="459" t="s">
        <v>925</v>
      </c>
      <c r="I255" s="449"/>
      <c r="J255" s="449"/>
      <c r="K255" s="459" t="s">
        <v>265</v>
      </c>
      <c r="L255" s="459"/>
      <c r="M255" s="459" t="str">
        <f t="shared" si="3"/>
        <v>Removed</v>
      </c>
    </row>
    <row r="256" spans="1:13" ht="15">
      <c r="A256" s="448" t="s">
        <v>647</v>
      </c>
      <c r="B256" s="448" t="s">
        <v>648</v>
      </c>
      <c r="C256" s="459" t="s">
        <v>143</v>
      </c>
      <c r="D256" s="449"/>
      <c r="E256" s="459" t="s">
        <v>927</v>
      </c>
      <c r="F256" s="449"/>
      <c r="G256" s="984" t="s">
        <v>642</v>
      </c>
      <c r="H256" s="459" t="s">
        <v>925</v>
      </c>
      <c r="I256" s="449"/>
      <c r="J256" s="449"/>
      <c r="K256" s="459" t="s">
        <v>265</v>
      </c>
      <c r="L256" s="459"/>
      <c r="M256" s="459" t="str">
        <f t="shared" si="3"/>
        <v/>
      </c>
    </row>
    <row r="257" spans="1:13" ht="15">
      <c r="A257" s="448" t="s">
        <v>647</v>
      </c>
      <c r="B257" s="448" t="s">
        <v>648</v>
      </c>
      <c r="C257" s="459" t="s">
        <v>143</v>
      </c>
      <c r="D257" s="449"/>
      <c r="E257" s="459" t="s">
        <v>928</v>
      </c>
      <c r="F257" s="449"/>
      <c r="G257" s="984" t="s">
        <v>642</v>
      </c>
      <c r="H257" s="459" t="s">
        <v>925</v>
      </c>
      <c r="I257" s="449"/>
      <c r="J257" s="449"/>
      <c r="K257" s="459" t="s">
        <v>265</v>
      </c>
      <c r="L257" s="459"/>
      <c r="M257" s="459" t="str">
        <f t="shared" si="3"/>
        <v/>
      </c>
    </row>
    <row r="258" spans="1:13" ht="15">
      <c r="A258" s="448" t="s">
        <v>647</v>
      </c>
      <c r="B258" s="448" t="s">
        <v>648</v>
      </c>
      <c r="C258" s="459" t="s">
        <v>143</v>
      </c>
      <c r="D258" s="449"/>
      <c r="E258" s="459" t="s">
        <v>929</v>
      </c>
      <c r="F258" s="449"/>
      <c r="G258" s="984" t="s">
        <v>642</v>
      </c>
      <c r="H258" s="459" t="s">
        <v>925</v>
      </c>
      <c r="I258" s="449"/>
      <c r="J258" s="449"/>
      <c r="K258" s="459" t="s">
        <v>265</v>
      </c>
      <c r="L258" s="459"/>
      <c r="M258" s="459" t="str">
        <f t="shared" si="3"/>
        <v/>
      </c>
    </row>
    <row r="259" spans="1:13" ht="15">
      <c r="A259" s="448" t="s">
        <v>647</v>
      </c>
      <c r="B259" s="448" t="s">
        <v>648</v>
      </c>
      <c r="C259" s="459" t="s">
        <v>143</v>
      </c>
      <c r="D259" s="449"/>
      <c r="E259" s="459" t="s">
        <v>930</v>
      </c>
      <c r="F259" s="449"/>
      <c r="G259" s="984" t="s">
        <v>642</v>
      </c>
      <c r="H259" s="459" t="s">
        <v>925</v>
      </c>
      <c r="I259" s="449"/>
      <c r="J259" s="449"/>
      <c r="K259" s="459" t="s">
        <v>265</v>
      </c>
      <c r="L259" s="459"/>
      <c r="M259" s="459" t="str">
        <f t="shared" si="3"/>
        <v/>
      </c>
    </row>
    <row r="260" spans="1:13" ht="15">
      <c r="A260" s="448" t="s">
        <v>647</v>
      </c>
      <c r="B260" s="448" t="s">
        <v>648</v>
      </c>
      <c r="C260" s="459" t="s">
        <v>143</v>
      </c>
      <c r="D260" s="449"/>
      <c r="E260" s="459" t="s">
        <v>931</v>
      </c>
      <c r="F260" s="449"/>
      <c r="G260" s="984" t="s">
        <v>642</v>
      </c>
      <c r="H260" s="459" t="s">
        <v>925</v>
      </c>
      <c r="I260" s="449"/>
      <c r="J260" s="449"/>
      <c r="K260" s="459" t="s">
        <v>265</v>
      </c>
      <c r="L260" s="459"/>
      <c r="M260" s="459" t="str">
        <f t="shared" ref="M260:M323" si="4">IF(RIGHT(TEXT(E260,""),4)="ACT1","Removed","")</f>
        <v/>
      </c>
    </row>
    <row r="261" spans="1:13" ht="15">
      <c r="A261" s="448" t="s">
        <v>647</v>
      </c>
      <c r="B261" s="448" t="s">
        <v>648</v>
      </c>
      <c r="C261" s="459" t="s">
        <v>143</v>
      </c>
      <c r="D261" s="449"/>
      <c r="E261" s="459" t="s">
        <v>932</v>
      </c>
      <c r="F261" s="449"/>
      <c r="G261" s="984" t="s">
        <v>642</v>
      </c>
      <c r="H261" s="459" t="s">
        <v>925</v>
      </c>
      <c r="I261" s="449"/>
      <c r="J261" s="449"/>
      <c r="K261" s="459" t="s">
        <v>265</v>
      </c>
      <c r="L261" s="459"/>
      <c r="M261" s="459" t="str">
        <f t="shared" si="4"/>
        <v/>
      </c>
    </row>
    <row r="262" spans="1:13" ht="15">
      <c r="A262" s="448" t="s">
        <v>647</v>
      </c>
      <c r="B262" s="448" t="s">
        <v>648</v>
      </c>
      <c r="C262" s="459" t="s">
        <v>143</v>
      </c>
      <c r="D262" s="449"/>
      <c r="E262" s="459" t="s">
        <v>933</v>
      </c>
      <c r="F262" s="449"/>
      <c r="G262" s="984" t="s">
        <v>642</v>
      </c>
      <c r="H262" s="459" t="s">
        <v>925</v>
      </c>
      <c r="I262" s="449"/>
      <c r="J262" s="449"/>
      <c r="K262" s="459" t="s">
        <v>265</v>
      </c>
      <c r="L262" s="459"/>
      <c r="M262" s="459" t="str">
        <f t="shared" si="4"/>
        <v/>
      </c>
    </row>
    <row r="263" spans="1:13" ht="15">
      <c r="A263" s="448" t="s">
        <v>647</v>
      </c>
      <c r="B263" s="448" t="s">
        <v>648</v>
      </c>
      <c r="C263" s="459" t="s">
        <v>143</v>
      </c>
      <c r="D263" s="449"/>
      <c r="E263" s="459" t="s">
        <v>934</v>
      </c>
      <c r="F263" s="449"/>
      <c r="G263" s="984" t="s">
        <v>642</v>
      </c>
      <c r="H263" s="459" t="s">
        <v>925</v>
      </c>
      <c r="I263" s="449"/>
      <c r="J263" s="449"/>
      <c r="K263" s="459" t="s">
        <v>265</v>
      </c>
      <c r="L263" s="459"/>
      <c r="M263" s="459" t="str">
        <f t="shared" si="4"/>
        <v/>
      </c>
    </row>
    <row r="264" spans="1:13" ht="15">
      <c r="A264" s="448" t="s">
        <v>647</v>
      </c>
      <c r="B264" s="448" t="s">
        <v>648</v>
      </c>
      <c r="C264" s="459" t="s">
        <v>143</v>
      </c>
      <c r="D264" s="449"/>
      <c r="E264" s="459" t="s">
        <v>935</v>
      </c>
      <c r="F264" s="449"/>
      <c r="G264" s="984" t="s">
        <v>642</v>
      </c>
      <c r="H264" s="459" t="s">
        <v>925</v>
      </c>
      <c r="I264" s="449"/>
      <c r="J264" s="449"/>
      <c r="K264" s="459" t="s">
        <v>265</v>
      </c>
      <c r="L264" s="459"/>
      <c r="M264" s="459" t="str">
        <f t="shared" si="4"/>
        <v/>
      </c>
    </row>
    <row r="265" spans="1:13" ht="15">
      <c r="A265" s="448" t="s">
        <v>647</v>
      </c>
      <c r="B265" s="448" t="s">
        <v>648</v>
      </c>
      <c r="C265" s="459" t="s">
        <v>143</v>
      </c>
      <c r="D265" s="449"/>
      <c r="E265" s="459" t="s">
        <v>936</v>
      </c>
      <c r="F265" s="449"/>
      <c r="G265" s="984" t="s">
        <v>642</v>
      </c>
      <c r="H265" s="459" t="s">
        <v>925</v>
      </c>
      <c r="I265" s="449"/>
      <c r="J265" s="449"/>
      <c r="K265" s="459" t="s">
        <v>265</v>
      </c>
      <c r="L265" s="459"/>
      <c r="M265" s="459" t="str">
        <f t="shared" si="4"/>
        <v/>
      </c>
    </row>
    <row r="266" spans="1:13" ht="15">
      <c r="A266" s="448" t="s">
        <v>647</v>
      </c>
      <c r="B266" s="448" t="s">
        <v>648</v>
      </c>
      <c r="C266" s="459" t="s">
        <v>143</v>
      </c>
      <c r="D266" s="449"/>
      <c r="E266" s="459" t="s">
        <v>937</v>
      </c>
      <c r="F266" s="449"/>
      <c r="G266" s="984" t="s">
        <v>642</v>
      </c>
      <c r="H266" s="459" t="s">
        <v>925</v>
      </c>
      <c r="I266" s="449"/>
      <c r="J266" s="449"/>
      <c r="K266" s="459" t="s">
        <v>265</v>
      </c>
      <c r="L266" s="459"/>
      <c r="M266" s="459" t="str">
        <f t="shared" si="4"/>
        <v/>
      </c>
    </row>
    <row r="267" spans="1:13">
      <c r="A267" s="501" t="s">
        <v>647</v>
      </c>
      <c r="B267" s="501" t="s">
        <v>648</v>
      </c>
      <c r="C267" s="452" t="s">
        <v>143</v>
      </c>
      <c r="D267" s="501"/>
      <c r="E267" s="501" t="s">
        <v>938</v>
      </c>
      <c r="F267" s="461"/>
      <c r="G267" s="451" t="s">
        <v>642</v>
      </c>
      <c r="H267" s="452" t="s">
        <v>925</v>
      </c>
      <c r="I267" s="501"/>
      <c r="J267" s="501"/>
      <c r="K267" s="452" t="s">
        <v>265</v>
      </c>
      <c r="L267" s="452"/>
      <c r="M267" s="452" t="str">
        <f t="shared" si="4"/>
        <v/>
      </c>
    </row>
    <row r="268" spans="1:13">
      <c r="A268" s="455" t="s">
        <v>637</v>
      </c>
      <c r="B268" s="987" t="s">
        <v>810</v>
      </c>
      <c r="C268" s="456" t="s">
        <v>336</v>
      </c>
      <c r="D268" s="455" t="s">
        <v>939</v>
      </c>
      <c r="E268" s="455" t="s">
        <v>940</v>
      </c>
      <c r="F268" s="455" t="s">
        <v>336</v>
      </c>
      <c r="G268" s="988" t="s">
        <v>642</v>
      </c>
      <c r="H268" s="456" t="s">
        <v>813</v>
      </c>
      <c r="I268" s="455" t="s">
        <v>682</v>
      </c>
      <c r="J268" s="455"/>
      <c r="K268" s="455" t="s">
        <v>265</v>
      </c>
      <c r="L268" s="456" t="s">
        <v>814</v>
      </c>
      <c r="M268" s="456" t="str">
        <f t="shared" si="4"/>
        <v/>
      </c>
    </row>
    <row r="269" spans="1:13">
      <c r="A269" s="455" t="s">
        <v>29</v>
      </c>
      <c r="B269" s="455" t="s">
        <v>648</v>
      </c>
      <c r="C269" s="455" t="s">
        <v>336</v>
      </c>
      <c r="D269" s="455"/>
      <c r="E269" s="455" t="s">
        <v>941</v>
      </c>
      <c r="F269" s="455"/>
      <c r="G269" s="988" t="s">
        <v>642</v>
      </c>
      <c r="H269" s="455" t="s">
        <v>813</v>
      </c>
      <c r="I269" s="455"/>
      <c r="J269" s="455"/>
      <c r="K269" s="455" t="s">
        <v>265</v>
      </c>
      <c r="L269" s="455"/>
      <c r="M269" s="455" t="str">
        <f t="shared" si="4"/>
        <v>Removed</v>
      </c>
    </row>
    <row r="270" spans="1:13">
      <c r="A270" s="455" t="s">
        <v>29</v>
      </c>
      <c r="B270" s="455" t="s">
        <v>648</v>
      </c>
      <c r="C270" s="455" t="s">
        <v>336</v>
      </c>
      <c r="D270" s="455"/>
      <c r="E270" s="455" t="s">
        <v>942</v>
      </c>
      <c r="F270" s="455"/>
      <c r="G270" s="988" t="s">
        <v>642</v>
      </c>
      <c r="H270" s="455" t="s">
        <v>813</v>
      </c>
      <c r="I270" s="455"/>
      <c r="J270" s="455"/>
      <c r="K270" s="455" t="s">
        <v>265</v>
      </c>
      <c r="L270" s="455"/>
      <c r="M270" s="455" t="str">
        <f t="shared" si="4"/>
        <v/>
      </c>
    </row>
    <row r="271" spans="1:13">
      <c r="A271" s="455" t="s">
        <v>29</v>
      </c>
      <c r="B271" s="455" t="s">
        <v>648</v>
      </c>
      <c r="C271" s="455" t="s">
        <v>336</v>
      </c>
      <c r="D271" s="455"/>
      <c r="E271" s="455" t="s">
        <v>943</v>
      </c>
      <c r="F271" s="455"/>
      <c r="G271" s="988" t="s">
        <v>642</v>
      </c>
      <c r="H271" s="455" t="s">
        <v>813</v>
      </c>
      <c r="I271" s="455"/>
      <c r="J271" s="455"/>
      <c r="K271" s="455" t="s">
        <v>265</v>
      </c>
      <c r="L271" s="455"/>
      <c r="M271" s="455" t="str">
        <f t="shared" si="4"/>
        <v/>
      </c>
    </row>
    <row r="272" spans="1:13">
      <c r="A272" s="455" t="s">
        <v>29</v>
      </c>
      <c r="B272" s="455" t="s">
        <v>648</v>
      </c>
      <c r="C272" s="455" t="s">
        <v>336</v>
      </c>
      <c r="D272" s="455"/>
      <c r="E272" s="455" t="s">
        <v>944</v>
      </c>
      <c r="F272" s="455"/>
      <c r="G272" s="988" t="s">
        <v>642</v>
      </c>
      <c r="H272" s="455" t="s">
        <v>813</v>
      </c>
      <c r="I272" s="455"/>
      <c r="J272" s="455"/>
      <c r="K272" s="455" t="s">
        <v>265</v>
      </c>
      <c r="L272" s="455"/>
      <c r="M272" s="455" t="str">
        <f t="shared" si="4"/>
        <v/>
      </c>
    </row>
    <row r="273" spans="1:13">
      <c r="A273" s="455" t="s">
        <v>29</v>
      </c>
      <c r="B273" s="455" t="s">
        <v>648</v>
      </c>
      <c r="C273" s="455" t="s">
        <v>336</v>
      </c>
      <c r="D273" s="455"/>
      <c r="E273" s="455" t="s">
        <v>945</v>
      </c>
      <c r="F273" s="455"/>
      <c r="G273" s="988" t="s">
        <v>642</v>
      </c>
      <c r="H273" s="455" t="s">
        <v>813</v>
      </c>
      <c r="I273" s="455"/>
      <c r="J273" s="455"/>
      <c r="K273" s="455" t="s">
        <v>265</v>
      </c>
      <c r="L273" s="455"/>
      <c r="M273" s="455" t="str">
        <f t="shared" si="4"/>
        <v/>
      </c>
    </row>
    <row r="274" spans="1:13">
      <c r="A274" s="455" t="s">
        <v>29</v>
      </c>
      <c r="B274" s="455" t="s">
        <v>648</v>
      </c>
      <c r="C274" s="455" t="s">
        <v>336</v>
      </c>
      <c r="D274" s="455"/>
      <c r="E274" s="455" t="s">
        <v>946</v>
      </c>
      <c r="F274" s="455"/>
      <c r="G274" s="988" t="s">
        <v>642</v>
      </c>
      <c r="H274" s="455" t="s">
        <v>813</v>
      </c>
      <c r="I274" s="455"/>
      <c r="J274" s="455"/>
      <c r="K274" s="455" t="s">
        <v>265</v>
      </c>
      <c r="L274" s="455"/>
      <c r="M274" s="455" t="str">
        <f t="shared" si="4"/>
        <v/>
      </c>
    </row>
    <row r="275" spans="1:13">
      <c r="A275" s="455" t="s">
        <v>29</v>
      </c>
      <c r="B275" s="455" t="s">
        <v>648</v>
      </c>
      <c r="C275" s="455" t="s">
        <v>336</v>
      </c>
      <c r="D275" s="455"/>
      <c r="E275" s="455" t="s">
        <v>947</v>
      </c>
      <c r="F275" s="455"/>
      <c r="G275" s="988" t="s">
        <v>642</v>
      </c>
      <c r="H275" s="455" t="s">
        <v>813</v>
      </c>
      <c r="I275" s="455"/>
      <c r="J275" s="455"/>
      <c r="K275" s="455" t="s">
        <v>265</v>
      </c>
      <c r="L275" s="455"/>
      <c r="M275" s="455" t="str">
        <f t="shared" si="4"/>
        <v/>
      </c>
    </row>
    <row r="276" spans="1:13">
      <c r="A276" s="455" t="s">
        <v>29</v>
      </c>
      <c r="B276" s="455" t="s">
        <v>648</v>
      </c>
      <c r="C276" s="455" t="s">
        <v>336</v>
      </c>
      <c r="D276" s="455"/>
      <c r="E276" s="455" t="s">
        <v>948</v>
      </c>
      <c r="F276" s="455"/>
      <c r="G276" s="988" t="s">
        <v>642</v>
      </c>
      <c r="H276" s="455" t="s">
        <v>813</v>
      </c>
      <c r="I276" s="455"/>
      <c r="J276" s="455"/>
      <c r="K276" s="455" t="s">
        <v>265</v>
      </c>
      <c r="L276" s="455"/>
      <c r="M276" s="455" t="str">
        <f t="shared" si="4"/>
        <v/>
      </c>
    </row>
    <row r="277" spans="1:13">
      <c r="A277" s="455" t="s">
        <v>29</v>
      </c>
      <c r="B277" s="455" t="s">
        <v>648</v>
      </c>
      <c r="C277" s="455" t="s">
        <v>336</v>
      </c>
      <c r="D277" s="455"/>
      <c r="E277" s="455" t="s">
        <v>949</v>
      </c>
      <c r="F277" s="455"/>
      <c r="G277" s="988" t="s">
        <v>642</v>
      </c>
      <c r="H277" s="455" t="s">
        <v>813</v>
      </c>
      <c r="I277" s="455"/>
      <c r="J277" s="455"/>
      <c r="K277" s="455" t="s">
        <v>265</v>
      </c>
      <c r="L277" s="455"/>
      <c r="M277" s="455" t="str">
        <f t="shared" si="4"/>
        <v/>
      </c>
    </row>
    <row r="278" spans="1:13">
      <c r="A278" s="455" t="s">
        <v>29</v>
      </c>
      <c r="B278" s="455" t="s">
        <v>648</v>
      </c>
      <c r="C278" s="455" t="s">
        <v>336</v>
      </c>
      <c r="D278" s="455"/>
      <c r="E278" s="455" t="s">
        <v>950</v>
      </c>
      <c r="F278" s="455"/>
      <c r="G278" s="988" t="s">
        <v>642</v>
      </c>
      <c r="H278" s="455" t="s">
        <v>813</v>
      </c>
      <c r="I278" s="455"/>
      <c r="J278" s="455"/>
      <c r="K278" s="455" t="s">
        <v>265</v>
      </c>
      <c r="L278" s="455"/>
      <c r="M278" s="455" t="str">
        <f t="shared" si="4"/>
        <v/>
      </c>
    </row>
    <row r="279" spans="1:13">
      <c r="A279" s="455" t="s">
        <v>29</v>
      </c>
      <c r="B279" s="455" t="s">
        <v>648</v>
      </c>
      <c r="C279" s="455" t="s">
        <v>336</v>
      </c>
      <c r="D279" s="455"/>
      <c r="E279" s="455" t="s">
        <v>951</v>
      </c>
      <c r="F279" s="455"/>
      <c r="G279" s="988" t="s">
        <v>642</v>
      </c>
      <c r="H279" s="455" t="s">
        <v>813</v>
      </c>
      <c r="I279" s="455"/>
      <c r="J279" s="455"/>
      <c r="K279" s="455" t="s">
        <v>265</v>
      </c>
      <c r="L279" s="455"/>
      <c r="M279" s="455" t="str">
        <f t="shared" si="4"/>
        <v/>
      </c>
    </row>
    <row r="280" spans="1:13">
      <c r="A280" s="455" t="s">
        <v>29</v>
      </c>
      <c r="B280" s="455" t="s">
        <v>648</v>
      </c>
      <c r="C280" s="455" t="s">
        <v>336</v>
      </c>
      <c r="D280" s="455"/>
      <c r="E280" s="455" t="s">
        <v>952</v>
      </c>
      <c r="F280" s="455"/>
      <c r="G280" s="988" t="s">
        <v>642</v>
      </c>
      <c r="H280" s="455" t="s">
        <v>813</v>
      </c>
      <c r="I280" s="455"/>
      <c r="J280" s="455"/>
      <c r="K280" s="455" t="s">
        <v>265</v>
      </c>
      <c r="L280" s="455"/>
      <c r="M280" s="455" t="str">
        <f t="shared" si="4"/>
        <v/>
      </c>
    </row>
    <row r="281" spans="1:13">
      <c r="A281" s="457" t="s">
        <v>29</v>
      </c>
      <c r="B281" s="457" t="s">
        <v>648</v>
      </c>
      <c r="C281" s="457" t="s">
        <v>336</v>
      </c>
      <c r="D281" s="457"/>
      <c r="E281" s="457" t="s">
        <v>953</v>
      </c>
      <c r="F281" s="457"/>
      <c r="G281" s="458" t="s">
        <v>642</v>
      </c>
      <c r="H281" s="457" t="s">
        <v>813</v>
      </c>
      <c r="I281" s="457"/>
      <c r="J281" s="457"/>
      <c r="K281" s="457" t="s">
        <v>265</v>
      </c>
      <c r="L281" s="457"/>
      <c r="M281" s="457" t="str">
        <f t="shared" si="4"/>
        <v/>
      </c>
    </row>
    <row r="282" spans="1:13">
      <c r="A282" s="455" t="s">
        <v>637</v>
      </c>
      <c r="B282" s="987" t="s">
        <v>810</v>
      </c>
      <c r="C282" s="456" t="s">
        <v>107</v>
      </c>
      <c r="D282" s="455" t="s">
        <v>954</v>
      </c>
      <c r="E282" s="455" t="s">
        <v>955</v>
      </c>
      <c r="F282" s="455" t="s">
        <v>107</v>
      </c>
      <c r="G282" s="988" t="s">
        <v>642</v>
      </c>
      <c r="H282" s="456" t="s">
        <v>813</v>
      </c>
      <c r="I282" s="455" t="s">
        <v>682</v>
      </c>
      <c r="J282" s="455"/>
      <c r="K282" s="455" t="s">
        <v>265</v>
      </c>
      <c r="L282" s="456" t="s">
        <v>814</v>
      </c>
      <c r="M282" s="456" t="str">
        <f t="shared" si="4"/>
        <v/>
      </c>
    </row>
    <row r="283" spans="1:13">
      <c r="A283" s="455" t="s">
        <v>29</v>
      </c>
      <c r="B283" s="455" t="s">
        <v>648</v>
      </c>
      <c r="C283" s="455" t="s">
        <v>107</v>
      </c>
      <c r="D283" s="455"/>
      <c r="E283" s="455" t="s">
        <v>956</v>
      </c>
      <c r="F283" s="455"/>
      <c r="G283" s="988" t="s">
        <v>642</v>
      </c>
      <c r="H283" s="455" t="s">
        <v>813</v>
      </c>
      <c r="I283" s="455"/>
      <c r="J283" s="455"/>
      <c r="K283" s="455" t="s">
        <v>265</v>
      </c>
      <c r="L283" s="455"/>
      <c r="M283" s="455" t="str">
        <f t="shared" si="4"/>
        <v>Removed</v>
      </c>
    </row>
    <row r="284" spans="1:13">
      <c r="A284" s="455" t="s">
        <v>29</v>
      </c>
      <c r="B284" s="455" t="s">
        <v>648</v>
      </c>
      <c r="C284" s="455" t="s">
        <v>107</v>
      </c>
      <c r="D284" s="455"/>
      <c r="E284" s="455" t="s">
        <v>957</v>
      </c>
      <c r="F284" s="455"/>
      <c r="G284" s="988" t="s">
        <v>642</v>
      </c>
      <c r="H284" s="455" t="s">
        <v>813</v>
      </c>
      <c r="I284" s="455"/>
      <c r="J284" s="455"/>
      <c r="K284" s="455" t="s">
        <v>265</v>
      </c>
      <c r="L284" s="455"/>
      <c r="M284" s="455" t="str">
        <f t="shared" si="4"/>
        <v/>
      </c>
    </row>
    <row r="285" spans="1:13">
      <c r="A285" s="455" t="s">
        <v>29</v>
      </c>
      <c r="B285" s="455" t="s">
        <v>648</v>
      </c>
      <c r="C285" s="455" t="s">
        <v>107</v>
      </c>
      <c r="D285" s="455"/>
      <c r="E285" s="455" t="s">
        <v>958</v>
      </c>
      <c r="F285" s="455"/>
      <c r="G285" s="988" t="s">
        <v>642</v>
      </c>
      <c r="H285" s="455" t="s">
        <v>813</v>
      </c>
      <c r="I285" s="455"/>
      <c r="J285" s="455"/>
      <c r="K285" s="455" t="s">
        <v>265</v>
      </c>
      <c r="L285" s="455"/>
      <c r="M285" s="455" t="str">
        <f t="shared" si="4"/>
        <v/>
      </c>
    </row>
    <row r="286" spans="1:13">
      <c r="A286" s="455" t="s">
        <v>29</v>
      </c>
      <c r="B286" s="455" t="s">
        <v>648</v>
      </c>
      <c r="C286" s="455" t="s">
        <v>107</v>
      </c>
      <c r="D286" s="455"/>
      <c r="E286" s="455" t="s">
        <v>959</v>
      </c>
      <c r="F286" s="455"/>
      <c r="G286" s="988" t="s">
        <v>642</v>
      </c>
      <c r="H286" s="455" t="s">
        <v>813</v>
      </c>
      <c r="I286" s="455"/>
      <c r="J286" s="455"/>
      <c r="K286" s="455" t="s">
        <v>265</v>
      </c>
      <c r="L286" s="455"/>
      <c r="M286" s="455" t="str">
        <f t="shared" si="4"/>
        <v/>
      </c>
    </row>
    <row r="287" spans="1:13">
      <c r="A287" s="455" t="s">
        <v>29</v>
      </c>
      <c r="B287" s="455" t="s">
        <v>648</v>
      </c>
      <c r="C287" s="455" t="s">
        <v>107</v>
      </c>
      <c r="D287" s="455"/>
      <c r="E287" s="455" t="s">
        <v>960</v>
      </c>
      <c r="F287" s="455"/>
      <c r="G287" s="988" t="s">
        <v>642</v>
      </c>
      <c r="H287" s="455" t="s">
        <v>813</v>
      </c>
      <c r="I287" s="455"/>
      <c r="J287" s="455"/>
      <c r="K287" s="455" t="s">
        <v>265</v>
      </c>
      <c r="L287" s="455"/>
      <c r="M287" s="455" t="str">
        <f t="shared" si="4"/>
        <v/>
      </c>
    </row>
    <row r="288" spans="1:13">
      <c r="A288" s="455" t="s">
        <v>29</v>
      </c>
      <c r="B288" s="455" t="s">
        <v>648</v>
      </c>
      <c r="C288" s="455" t="s">
        <v>107</v>
      </c>
      <c r="D288" s="455"/>
      <c r="E288" s="455" t="s">
        <v>961</v>
      </c>
      <c r="F288" s="455"/>
      <c r="G288" s="988" t="s">
        <v>642</v>
      </c>
      <c r="H288" s="455" t="s">
        <v>813</v>
      </c>
      <c r="I288" s="455"/>
      <c r="J288" s="455"/>
      <c r="K288" s="455" t="s">
        <v>265</v>
      </c>
      <c r="L288" s="455"/>
      <c r="M288" s="455" t="str">
        <f t="shared" si="4"/>
        <v/>
      </c>
    </row>
    <row r="289" spans="1:13">
      <c r="A289" s="455" t="s">
        <v>29</v>
      </c>
      <c r="B289" s="455" t="s">
        <v>648</v>
      </c>
      <c r="C289" s="455" t="s">
        <v>107</v>
      </c>
      <c r="D289" s="455"/>
      <c r="E289" s="455" t="s">
        <v>962</v>
      </c>
      <c r="F289" s="455"/>
      <c r="G289" s="988" t="s">
        <v>642</v>
      </c>
      <c r="H289" s="455" t="s">
        <v>813</v>
      </c>
      <c r="I289" s="455"/>
      <c r="J289" s="455"/>
      <c r="K289" s="455" t="s">
        <v>265</v>
      </c>
      <c r="L289" s="455"/>
      <c r="M289" s="455" t="str">
        <f t="shared" si="4"/>
        <v/>
      </c>
    </row>
    <row r="290" spans="1:13">
      <c r="A290" s="455" t="s">
        <v>29</v>
      </c>
      <c r="B290" s="455" t="s">
        <v>648</v>
      </c>
      <c r="C290" s="455" t="s">
        <v>107</v>
      </c>
      <c r="D290" s="455"/>
      <c r="E290" s="455" t="s">
        <v>963</v>
      </c>
      <c r="F290" s="455"/>
      <c r="G290" s="988" t="s">
        <v>642</v>
      </c>
      <c r="H290" s="455" t="s">
        <v>813</v>
      </c>
      <c r="I290" s="455"/>
      <c r="J290" s="455"/>
      <c r="K290" s="455" t="s">
        <v>265</v>
      </c>
      <c r="L290" s="455"/>
      <c r="M290" s="455" t="str">
        <f t="shared" si="4"/>
        <v/>
      </c>
    </row>
    <row r="291" spans="1:13">
      <c r="A291" s="455" t="s">
        <v>29</v>
      </c>
      <c r="B291" s="455" t="s">
        <v>648</v>
      </c>
      <c r="C291" s="455" t="s">
        <v>107</v>
      </c>
      <c r="D291" s="455"/>
      <c r="E291" s="455" t="s">
        <v>964</v>
      </c>
      <c r="F291" s="455"/>
      <c r="G291" s="988" t="s">
        <v>642</v>
      </c>
      <c r="H291" s="455" t="s">
        <v>813</v>
      </c>
      <c r="I291" s="455"/>
      <c r="J291" s="455"/>
      <c r="K291" s="455" t="s">
        <v>265</v>
      </c>
      <c r="L291" s="455"/>
      <c r="M291" s="455" t="str">
        <f t="shared" si="4"/>
        <v/>
      </c>
    </row>
    <row r="292" spans="1:13">
      <c r="A292" s="455" t="s">
        <v>29</v>
      </c>
      <c r="B292" s="455" t="s">
        <v>648</v>
      </c>
      <c r="C292" s="455" t="s">
        <v>107</v>
      </c>
      <c r="D292" s="455"/>
      <c r="E292" s="455" t="s">
        <v>965</v>
      </c>
      <c r="F292" s="455"/>
      <c r="G292" s="988" t="s">
        <v>642</v>
      </c>
      <c r="H292" s="455" t="s">
        <v>813</v>
      </c>
      <c r="I292" s="455"/>
      <c r="J292" s="455"/>
      <c r="K292" s="455" t="s">
        <v>265</v>
      </c>
      <c r="L292" s="455"/>
      <c r="M292" s="455" t="str">
        <f t="shared" si="4"/>
        <v/>
      </c>
    </row>
    <row r="293" spans="1:13">
      <c r="A293" s="455" t="s">
        <v>29</v>
      </c>
      <c r="B293" s="455" t="s">
        <v>648</v>
      </c>
      <c r="C293" s="455" t="s">
        <v>107</v>
      </c>
      <c r="D293" s="455"/>
      <c r="E293" s="455" t="s">
        <v>966</v>
      </c>
      <c r="F293" s="455"/>
      <c r="G293" s="988" t="s">
        <v>642</v>
      </c>
      <c r="H293" s="455" t="s">
        <v>813</v>
      </c>
      <c r="I293" s="455"/>
      <c r="J293" s="455"/>
      <c r="K293" s="455" t="s">
        <v>265</v>
      </c>
      <c r="L293" s="455"/>
      <c r="M293" s="455" t="str">
        <f t="shared" si="4"/>
        <v/>
      </c>
    </row>
    <row r="294" spans="1:13">
      <c r="A294" s="455" t="s">
        <v>29</v>
      </c>
      <c r="B294" s="455" t="s">
        <v>648</v>
      </c>
      <c r="C294" s="455" t="s">
        <v>107</v>
      </c>
      <c r="D294" s="455"/>
      <c r="E294" s="455" t="s">
        <v>967</v>
      </c>
      <c r="F294" s="455"/>
      <c r="G294" s="988" t="s">
        <v>642</v>
      </c>
      <c r="H294" s="455" t="s">
        <v>813</v>
      </c>
      <c r="I294" s="455"/>
      <c r="J294" s="455"/>
      <c r="K294" s="455" t="s">
        <v>265</v>
      </c>
      <c r="L294" s="455"/>
      <c r="M294" s="455" t="str">
        <f t="shared" si="4"/>
        <v/>
      </c>
    </row>
    <row r="295" spans="1:13">
      <c r="A295" s="457" t="s">
        <v>29</v>
      </c>
      <c r="B295" s="457" t="s">
        <v>648</v>
      </c>
      <c r="C295" s="457" t="s">
        <v>107</v>
      </c>
      <c r="D295" s="457"/>
      <c r="E295" s="457" t="s">
        <v>968</v>
      </c>
      <c r="F295" s="457"/>
      <c r="G295" s="458" t="s">
        <v>642</v>
      </c>
      <c r="H295" s="457" t="s">
        <v>813</v>
      </c>
      <c r="I295" s="457"/>
      <c r="J295" s="457"/>
      <c r="K295" s="457" t="s">
        <v>265</v>
      </c>
      <c r="L295" s="457"/>
      <c r="M295" s="457" t="str">
        <f t="shared" si="4"/>
        <v/>
      </c>
    </row>
    <row r="296" spans="1:13">
      <c r="A296" s="982" t="s">
        <v>637</v>
      </c>
      <c r="B296" s="982" t="s">
        <v>638</v>
      </c>
      <c r="C296" s="512" t="s">
        <v>3718</v>
      </c>
      <c r="D296" s="512" t="s">
        <v>969</v>
      </c>
      <c r="E296" s="512" t="s">
        <v>970</v>
      </c>
      <c r="F296" s="512" t="s">
        <v>3718</v>
      </c>
      <c r="G296" s="983" t="s">
        <v>642</v>
      </c>
      <c r="H296" s="460" t="s">
        <v>971</v>
      </c>
      <c r="I296" s="983" t="s">
        <v>682</v>
      </c>
      <c r="J296" s="446" t="s">
        <v>645</v>
      </c>
      <c r="K296" s="446" t="s">
        <v>265</v>
      </c>
      <c r="L296" s="460" t="s">
        <v>646</v>
      </c>
      <c r="M296" s="460" t="str">
        <f t="shared" si="4"/>
        <v/>
      </c>
    </row>
    <row r="297" spans="1:13" ht="15">
      <c r="A297" s="448" t="s">
        <v>647</v>
      </c>
      <c r="B297" s="448" t="s">
        <v>648</v>
      </c>
      <c r="C297" s="513" t="s">
        <v>3718</v>
      </c>
      <c r="D297" s="515"/>
      <c r="E297" s="513" t="s">
        <v>972</v>
      </c>
      <c r="F297" s="515"/>
      <c r="G297" s="984" t="s">
        <v>642</v>
      </c>
      <c r="H297" s="459" t="s">
        <v>971</v>
      </c>
      <c r="I297" s="449"/>
      <c r="J297" s="449"/>
      <c r="K297" s="459" t="s">
        <v>265</v>
      </c>
      <c r="L297" s="459"/>
      <c r="M297" s="459" t="str">
        <f t="shared" si="4"/>
        <v>Removed</v>
      </c>
    </row>
    <row r="298" spans="1:13" ht="15">
      <c r="A298" s="448" t="s">
        <v>647</v>
      </c>
      <c r="B298" s="448" t="s">
        <v>648</v>
      </c>
      <c r="C298" s="513" t="s">
        <v>3718</v>
      </c>
      <c r="D298" s="515"/>
      <c r="E298" s="513" t="s">
        <v>973</v>
      </c>
      <c r="F298" s="515"/>
      <c r="G298" s="984" t="s">
        <v>642</v>
      </c>
      <c r="H298" s="459" t="s">
        <v>971</v>
      </c>
      <c r="I298" s="449"/>
      <c r="J298" s="449"/>
      <c r="K298" s="459" t="s">
        <v>265</v>
      </c>
      <c r="L298" s="459"/>
      <c r="M298" s="459" t="str">
        <f t="shared" si="4"/>
        <v/>
      </c>
    </row>
    <row r="299" spans="1:13" ht="15">
      <c r="A299" s="448" t="s">
        <v>647</v>
      </c>
      <c r="B299" s="448" t="s">
        <v>648</v>
      </c>
      <c r="C299" s="513" t="s">
        <v>3718</v>
      </c>
      <c r="D299" s="515"/>
      <c r="E299" s="513" t="s">
        <v>974</v>
      </c>
      <c r="F299" s="515"/>
      <c r="G299" s="984" t="s">
        <v>642</v>
      </c>
      <c r="H299" s="459" t="s">
        <v>971</v>
      </c>
      <c r="I299" s="449"/>
      <c r="J299" s="449"/>
      <c r="K299" s="459" t="s">
        <v>265</v>
      </c>
      <c r="L299" s="459"/>
      <c r="M299" s="459" t="str">
        <f t="shared" si="4"/>
        <v/>
      </c>
    </row>
    <row r="300" spans="1:13" ht="15">
      <c r="A300" s="448" t="s">
        <v>647</v>
      </c>
      <c r="B300" s="448" t="s">
        <v>648</v>
      </c>
      <c r="C300" s="513" t="s">
        <v>3718</v>
      </c>
      <c r="D300" s="515"/>
      <c r="E300" s="513" t="s">
        <v>975</v>
      </c>
      <c r="F300" s="515"/>
      <c r="G300" s="984" t="s">
        <v>642</v>
      </c>
      <c r="H300" s="459" t="s">
        <v>971</v>
      </c>
      <c r="I300" s="449"/>
      <c r="J300" s="449"/>
      <c r="K300" s="459" t="s">
        <v>265</v>
      </c>
      <c r="L300" s="459"/>
      <c r="M300" s="459" t="str">
        <f t="shared" si="4"/>
        <v/>
      </c>
    </row>
    <row r="301" spans="1:13" ht="15">
      <c r="A301" s="448" t="s">
        <v>647</v>
      </c>
      <c r="B301" s="448" t="s">
        <v>648</v>
      </c>
      <c r="C301" s="513" t="s">
        <v>3718</v>
      </c>
      <c r="D301" s="515"/>
      <c r="E301" s="513" t="s">
        <v>976</v>
      </c>
      <c r="F301" s="515"/>
      <c r="G301" s="984" t="s">
        <v>642</v>
      </c>
      <c r="H301" s="459" t="s">
        <v>971</v>
      </c>
      <c r="I301" s="449"/>
      <c r="J301" s="449"/>
      <c r="K301" s="459" t="s">
        <v>265</v>
      </c>
      <c r="L301" s="459"/>
      <c r="M301" s="459" t="str">
        <f t="shared" si="4"/>
        <v/>
      </c>
    </row>
    <row r="302" spans="1:13" ht="15">
      <c r="A302" s="448" t="s">
        <v>647</v>
      </c>
      <c r="B302" s="448" t="s">
        <v>648</v>
      </c>
      <c r="C302" s="513" t="s">
        <v>3718</v>
      </c>
      <c r="D302" s="515"/>
      <c r="E302" s="513" t="s">
        <v>977</v>
      </c>
      <c r="F302" s="515"/>
      <c r="G302" s="984" t="s">
        <v>642</v>
      </c>
      <c r="H302" s="459" t="s">
        <v>971</v>
      </c>
      <c r="I302" s="449"/>
      <c r="J302" s="449"/>
      <c r="K302" s="459" t="s">
        <v>265</v>
      </c>
      <c r="L302" s="459"/>
      <c r="M302" s="459" t="str">
        <f t="shared" si="4"/>
        <v/>
      </c>
    </row>
    <row r="303" spans="1:13" ht="15">
      <c r="A303" s="448" t="s">
        <v>647</v>
      </c>
      <c r="B303" s="448" t="s">
        <v>648</v>
      </c>
      <c r="C303" s="513" t="s">
        <v>3718</v>
      </c>
      <c r="D303" s="515"/>
      <c r="E303" s="513" t="s">
        <v>978</v>
      </c>
      <c r="F303" s="515"/>
      <c r="G303" s="984" t="s">
        <v>642</v>
      </c>
      <c r="H303" s="459" t="s">
        <v>971</v>
      </c>
      <c r="I303" s="449"/>
      <c r="J303" s="449"/>
      <c r="K303" s="459" t="s">
        <v>265</v>
      </c>
      <c r="L303" s="459"/>
      <c r="M303" s="459" t="str">
        <f t="shared" si="4"/>
        <v/>
      </c>
    </row>
    <row r="304" spans="1:13" ht="15">
      <c r="A304" s="448" t="s">
        <v>647</v>
      </c>
      <c r="B304" s="448" t="s">
        <v>648</v>
      </c>
      <c r="C304" s="513" t="s">
        <v>3718</v>
      </c>
      <c r="D304" s="515"/>
      <c r="E304" s="513" t="s">
        <v>979</v>
      </c>
      <c r="F304" s="515"/>
      <c r="G304" s="984" t="s">
        <v>642</v>
      </c>
      <c r="H304" s="459" t="s">
        <v>971</v>
      </c>
      <c r="I304" s="449"/>
      <c r="J304" s="449"/>
      <c r="K304" s="459" t="s">
        <v>265</v>
      </c>
      <c r="L304" s="459"/>
      <c r="M304" s="459" t="str">
        <f t="shared" si="4"/>
        <v/>
      </c>
    </row>
    <row r="305" spans="1:13" ht="15">
      <c r="A305" s="448" t="s">
        <v>647</v>
      </c>
      <c r="B305" s="448" t="s">
        <v>648</v>
      </c>
      <c r="C305" s="513" t="s">
        <v>3718</v>
      </c>
      <c r="D305" s="515"/>
      <c r="E305" s="513" t="s">
        <v>980</v>
      </c>
      <c r="F305" s="515"/>
      <c r="G305" s="984" t="s">
        <v>642</v>
      </c>
      <c r="H305" s="459" t="s">
        <v>971</v>
      </c>
      <c r="I305" s="449"/>
      <c r="J305" s="449"/>
      <c r="K305" s="459" t="s">
        <v>265</v>
      </c>
      <c r="L305" s="459"/>
      <c r="M305" s="459" t="str">
        <f t="shared" si="4"/>
        <v/>
      </c>
    </row>
    <row r="306" spans="1:13" ht="15">
      <c r="A306" s="448" t="s">
        <v>647</v>
      </c>
      <c r="B306" s="448" t="s">
        <v>648</v>
      </c>
      <c r="C306" s="513" t="s">
        <v>3718</v>
      </c>
      <c r="D306" s="515"/>
      <c r="E306" s="513" t="s">
        <v>981</v>
      </c>
      <c r="F306" s="515"/>
      <c r="G306" s="984" t="s">
        <v>642</v>
      </c>
      <c r="H306" s="459" t="s">
        <v>971</v>
      </c>
      <c r="I306" s="449"/>
      <c r="J306" s="449"/>
      <c r="K306" s="459" t="s">
        <v>265</v>
      </c>
      <c r="L306" s="459"/>
      <c r="M306" s="459" t="str">
        <f t="shared" si="4"/>
        <v/>
      </c>
    </row>
    <row r="307" spans="1:13" ht="15">
      <c r="A307" s="448" t="s">
        <v>647</v>
      </c>
      <c r="B307" s="448" t="s">
        <v>648</v>
      </c>
      <c r="C307" s="513" t="s">
        <v>3718</v>
      </c>
      <c r="D307" s="515"/>
      <c r="E307" s="513" t="s">
        <v>982</v>
      </c>
      <c r="F307" s="515"/>
      <c r="G307" s="984" t="s">
        <v>642</v>
      </c>
      <c r="H307" s="459" t="s">
        <v>971</v>
      </c>
      <c r="I307" s="449"/>
      <c r="J307" s="449"/>
      <c r="K307" s="459" t="s">
        <v>265</v>
      </c>
      <c r="L307" s="459"/>
      <c r="M307" s="459" t="str">
        <f t="shared" si="4"/>
        <v/>
      </c>
    </row>
    <row r="308" spans="1:13" ht="15">
      <c r="A308" s="448" t="s">
        <v>647</v>
      </c>
      <c r="B308" s="448" t="s">
        <v>648</v>
      </c>
      <c r="C308" s="513" t="s">
        <v>3718</v>
      </c>
      <c r="D308" s="515"/>
      <c r="E308" s="513" t="s">
        <v>983</v>
      </c>
      <c r="F308" s="515"/>
      <c r="G308" s="984" t="s">
        <v>642</v>
      </c>
      <c r="H308" s="459" t="s">
        <v>971</v>
      </c>
      <c r="I308" s="449"/>
      <c r="J308" s="449"/>
      <c r="K308" s="459" t="s">
        <v>265</v>
      </c>
      <c r="L308" s="459"/>
      <c r="M308" s="459" t="str">
        <f t="shared" si="4"/>
        <v/>
      </c>
    </row>
    <row r="309" spans="1:13">
      <c r="A309" s="501" t="s">
        <v>647</v>
      </c>
      <c r="B309" s="501" t="s">
        <v>648</v>
      </c>
      <c r="C309" s="514" t="s">
        <v>3718</v>
      </c>
      <c r="D309" s="516"/>
      <c r="E309" s="516" t="s">
        <v>984</v>
      </c>
      <c r="F309" s="516"/>
      <c r="G309" s="451" t="s">
        <v>642</v>
      </c>
      <c r="H309" s="452" t="s">
        <v>971</v>
      </c>
      <c r="I309" s="501"/>
      <c r="J309" s="501"/>
      <c r="K309" s="452" t="s">
        <v>265</v>
      </c>
      <c r="L309" s="452"/>
      <c r="M309" s="452" t="str">
        <f t="shared" si="4"/>
        <v/>
      </c>
    </row>
    <row r="310" spans="1:13">
      <c r="A310" s="982" t="s">
        <v>637</v>
      </c>
      <c r="B310" s="982" t="s">
        <v>638</v>
      </c>
      <c r="C310" s="512" t="s">
        <v>145</v>
      </c>
      <c r="D310" s="512" t="s">
        <v>985</v>
      </c>
      <c r="E310" s="512" t="s">
        <v>986</v>
      </c>
      <c r="F310" s="512" t="s">
        <v>145</v>
      </c>
      <c r="G310" s="983" t="s">
        <v>642</v>
      </c>
      <c r="H310" s="512" t="s">
        <v>987</v>
      </c>
      <c r="I310" s="983" t="s">
        <v>682</v>
      </c>
      <c r="J310" s="446" t="s">
        <v>645</v>
      </c>
      <c r="K310" s="446" t="s">
        <v>265</v>
      </c>
      <c r="L310" s="512" t="s">
        <v>646</v>
      </c>
      <c r="M310" s="512" t="str">
        <f t="shared" si="4"/>
        <v/>
      </c>
    </row>
    <row r="311" spans="1:13" ht="15">
      <c r="A311" s="448" t="s">
        <v>647</v>
      </c>
      <c r="B311" s="448" t="s">
        <v>648</v>
      </c>
      <c r="C311" s="513" t="s">
        <v>145</v>
      </c>
      <c r="D311" s="515"/>
      <c r="E311" s="512" t="s">
        <v>988</v>
      </c>
      <c r="F311" s="515"/>
      <c r="G311" s="984" t="s">
        <v>642</v>
      </c>
      <c r="H311" s="512" t="s">
        <v>987</v>
      </c>
      <c r="I311" s="449"/>
      <c r="J311" s="449"/>
      <c r="K311" s="459" t="s">
        <v>265</v>
      </c>
      <c r="L311" s="512"/>
      <c r="M311" s="512" t="str">
        <f t="shared" si="4"/>
        <v>Removed</v>
      </c>
    </row>
    <row r="312" spans="1:13" ht="15">
      <c r="A312" s="448" t="s">
        <v>647</v>
      </c>
      <c r="B312" s="448" t="s">
        <v>648</v>
      </c>
      <c r="C312" s="513" t="s">
        <v>145</v>
      </c>
      <c r="D312" s="515"/>
      <c r="E312" s="512" t="s">
        <v>989</v>
      </c>
      <c r="F312" s="515"/>
      <c r="G312" s="984" t="s">
        <v>642</v>
      </c>
      <c r="H312" s="513" t="s">
        <v>987</v>
      </c>
      <c r="I312" s="449"/>
      <c r="J312" s="449"/>
      <c r="K312" s="459" t="s">
        <v>265</v>
      </c>
      <c r="L312" s="513"/>
      <c r="M312" s="513" t="str">
        <f t="shared" si="4"/>
        <v/>
      </c>
    </row>
    <row r="313" spans="1:13" ht="15">
      <c r="A313" s="448" t="s">
        <v>647</v>
      </c>
      <c r="B313" s="448" t="s">
        <v>648</v>
      </c>
      <c r="C313" s="513" t="s">
        <v>145</v>
      </c>
      <c r="D313" s="515"/>
      <c r="E313" s="512" t="s">
        <v>990</v>
      </c>
      <c r="F313" s="515"/>
      <c r="G313" s="984" t="s">
        <v>642</v>
      </c>
      <c r="H313" s="513" t="s">
        <v>987</v>
      </c>
      <c r="I313" s="449"/>
      <c r="J313" s="449"/>
      <c r="K313" s="459" t="s">
        <v>265</v>
      </c>
      <c r="L313" s="513"/>
      <c r="M313" s="513" t="str">
        <f t="shared" si="4"/>
        <v/>
      </c>
    </row>
    <row r="314" spans="1:13" ht="15">
      <c r="A314" s="448" t="s">
        <v>647</v>
      </c>
      <c r="B314" s="448" t="s">
        <v>648</v>
      </c>
      <c r="C314" s="513" t="s">
        <v>145</v>
      </c>
      <c r="D314" s="515"/>
      <c r="E314" s="513" t="s">
        <v>991</v>
      </c>
      <c r="F314" s="515"/>
      <c r="G314" s="984" t="s">
        <v>642</v>
      </c>
      <c r="H314" s="513" t="s">
        <v>987</v>
      </c>
      <c r="I314" s="449"/>
      <c r="J314" s="449"/>
      <c r="K314" s="459" t="s">
        <v>265</v>
      </c>
      <c r="L314" s="513"/>
      <c r="M314" s="513" t="str">
        <f t="shared" si="4"/>
        <v/>
      </c>
    </row>
    <row r="315" spans="1:13" ht="15">
      <c r="A315" s="448" t="s">
        <v>647</v>
      </c>
      <c r="B315" s="448" t="s">
        <v>648</v>
      </c>
      <c r="C315" s="513" t="s">
        <v>145</v>
      </c>
      <c r="D315" s="515"/>
      <c r="E315" s="513" t="s">
        <v>992</v>
      </c>
      <c r="F315" s="515"/>
      <c r="G315" s="984" t="s">
        <v>642</v>
      </c>
      <c r="H315" s="513" t="s">
        <v>987</v>
      </c>
      <c r="I315" s="449"/>
      <c r="J315" s="449"/>
      <c r="K315" s="459" t="s">
        <v>265</v>
      </c>
      <c r="L315" s="513"/>
      <c r="M315" s="513" t="str">
        <f t="shared" si="4"/>
        <v/>
      </c>
    </row>
    <row r="316" spans="1:13" ht="15">
      <c r="A316" s="448" t="s">
        <v>647</v>
      </c>
      <c r="B316" s="448" t="s">
        <v>648</v>
      </c>
      <c r="C316" s="513" t="s">
        <v>145</v>
      </c>
      <c r="D316" s="515"/>
      <c r="E316" s="513" t="s">
        <v>993</v>
      </c>
      <c r="F316" s="515"/>
      <c r="G316" s="984" t="s">
        <v>642</v>
      </c>
      <c r="H316" s="513" t="s">
        <v>987</v>
      </c>
      <c r="I316" s="449"/>
      <c r="J316" s="449"/>
      <c r="K316" s="459" t="s">
        <v>265</v>
      </c>
      <c r="L316" s="513"/>
      <c r="M316" s="513" t="str">
        <f t="shared" si="4"/>
        <v/>
      </c>
    </row>
    <row r="317" spans="1:13" ht="15">
      <c r="A317" s="448" t="s">
        <v>647</v>
      </c>
      <c r="B317" s="448" t="s">
        <v>648</v>
      </c>
      <c r="C317" s="513" t="s">
        <v>145</v>
      </c>
      <c r="D317" s="515"/>
      <c r="E317" s="513" t="s">
        <v>994</v>
      </c>
      <c r="F317" s="515"/>
      <c r="G317" s="984" t="s">
        <v>642</v>
      </c>
      <c r="H317" s="513" t="s">
        <v>987</v>
      </c>
      <c r="I317" s="449"/>
      <c r="J317" s="449"/>
      <c r="K317" s="459" t="s">
        <v>265</v>
      </c>
      <c r="L317" s="513"/>
      <c r="M317" s="513" t="str">
        <f t="shared" si="4"/>
        <v/>
      </c>
    </row>
    <row r="318" spans="1:13" ht="15">
      <c r="A318" s="448" t="s">
        <v>647</v>
      </c>
      <c r="B318" s="448" t="s">
        <v>648</v>
      </c>
      <c r="C318" s="513" t="s">
        <v>145</v>
      </c>
      <c r="D318" s="515"/>
      <c r="E318" s="513" t="s">
        <v>995</v>
      </c>
      <c r="F318" s="515"/>
      <c r="G318" s="984" t="s">
        <v>642</v>
      </c>
      <c r="H318" s="513" t="s">
        <v>987</v>
      </c>
      <c r="I318" s="449"/>
      <c r="J318" s="449"/>
      <c r="K318" s="459" t="s">
        <v>265</v>
      </c>
      <c r="L318" s="513"/>
      <c r="M318" s="513" t="str">
        <f t="shared" si="4"/>
        <v/>
      </c>
    </row>
    <row r="319" spans="1:13" ht="15">
      <c r="A319" s="448" t="s">
        <v>647</v>
      </c>
      <c r="B319" s="448" t="s">
        <v>648</v>
      </c>
      <c r="C319" s="513" t="s">
        <v>145</v>
      </c>
      <c r="D319" s="515"/>
      <c r="E319" s="513" t="s">
        <v>996</v>
      </c>
      <c r="F319" s="515"/>
      <c r="G319" s="984" t="s">
        <v>642</v>
      </c>
      <c r="H319" s="513" t="s">
        <v>987</v>
      </c>
      <c r="I319" s="449"/>
      <c r="J319" s="449"/>
      <c r="K319" s="459" t="s">
        <v>265</v>
      </c>
      <c r="L319" s="513"/>
      <c r="M319" s="513" t="str">
        <f t="shared" si="4"/>
        <v/>
      </c>
    </row>
    <row r="320" spans="1:13" ht="15">
      <c r="A320" s="448" t="s">
        <v>647</v>
      </c>
      <c r="B320" s="448" t="s">
        <v>648</v>
      </c>
      <c r="C320" s="513" t="s">
        <v>145</v>
      </c>
      <c r="D320" s="515"/>
      <c r="E320" s="513" t="s">
        <v>997</v>
      </c>
      <c r="F320" s="515"/>
      <c r="G320" s="984" t="s">
        <v>642</v>
      </c>
      <c r="H320" s="513" t="s">
        <v>987</v>
      </c>
      <c r="I320" s="449"/>
      <c r="J320" s="449"/>
      <c r="K320" s="459" t="s">
        <v>265</v>
      </c>
      <c r="L320" s="513"/>
      <c r="M320" s="513" t="str">
        <f t="shared" si="4"/>
        <v/>
      </c>
    </row>
    <row r="321" spans="1:13" ht="15">
      <c r="A321" s="448" t="s">
        <v>647</v>
      </c>
      <c r="B321" s="448" t="s">
        <v>648</v>
      </c>
      <c r="C321" s="513" t="s">
        <v>145</v>
      </c>
      <c r="D321" s="515"/>
      <c r="E321" s="513" t="s">
        <v>998</v>
      </c>
      <c r="F321" s="515"/>
      <c r="G321" s="984" t="s">
        <v>642</v>
      </c>
      <c r="H321" s="513" t="s">
        <v>987</v>
      </c>
      <c r="I321" s="449"/>
      <c r="J321" s="449"/>
      <c r="K321" s="459" t="s">
        <v>265</v>
      </c>
      <c r="L321" s="513"/>
      <c r="M321" s="513" t="str">
        <f t="shared" si="4"/>
        <v/>
      </c>
    </row>
    <row r="322" spans="1:13" ht="15">
      <c r="A322" s="448" t="s">
        <v>647</v>
      </c>
      <c r="B322" s="448" t="s">
        <v>648</v>
      </c>
      <c r="C322" s="513" t="s">
        <v>145</v>
      </c>
      <c r="D322" s="515"/>
      <c r="E322" s="513" t="s">
        <v>999</v>
      </c>
      <c r="F322" s="515"/>
      <c r="G322" s="984" t="s">
        <v>642</v>
      </c>
      <c r="H322" s="513" t="s">
        <v>987</v>
      </c>
      <c r="I322" s="449"/>
      <c r="J322" s="449"/>
      <c r="K322" s="459" t="s">
        <v>265</v>
      </c>
      <c r="L322" s="513"/>
      <c r="M322" s="513" t="str">
        <f t="shared" si="4"/>
        <v/>
      </c>
    </row>
    <row r="323" spans="1:13">
      <c r="A323" s="452" t="s">
        <v>647</v>
      </c>
      <c r="B323" s="452" t="s">
        <v>648</v>
      </c>
      <c r="C323" s="514" t="s">
        <v>145</v>
      </c>
      <c r="D323" s="514"/>
      <c r="E323" s="513" t="s">
        <v>1000</v>
      </c>
      <c r="F323" s="514"/>
      <c r="G323" s="451" t="s">
        <v>642</v>
      </c>
      <c r="H323" s="514" t="s">
        <v>987</v>
      </c>
      <c r="I323" s="452"/>
      <c r="J323" s="452"/>
      <c r="K323" s="452" t="s">
        <v>265</v>
      </c>
      <c r="L323" s="514"/>
      <c r="M323" s="514" t="str">
        <f t="shared" si="4"/>
        <v/>
      </c>
    </row>
    <row r="324" spans="1:13">
      <c r="A324" s="982" t="s">
        <v>637</v>
      </c>
      <c r="B324" s="982" t="s">
        <v>638</v>
      </c>
      <c r="C324" s="512" t="s">
        <v>146</v>
      </c>
      <c r="D324" s="512" t="s">
        <v>1001</v>
      </c>
      <c r="E324" s="530" t="s">
        <v>1002</v>
      </c>
      <c r="F324" s="512" t="s">
        <v>1003</v>
      </c>
      <c r="G324" s="983" t="s">
        <v>642</v>
      </c>
      <c r="H324" s="446" t="s">
        <v>1004</v>
      </c>
      <c r="I324" s="983" t="s">
        <v>682</v>
      </c>
      <c r="J324" s="446" t="s">
        <v>645</v>
      </c>
      <c r="K324" s="446" t="s">
        <v>265</v>
      </c>
      <c r="L324" s="446" t="s">
        <v>646</v>
      </c>
      <c r="M324" s="446" t="str">
        <f t="shared" ref="M324:M387" si="5">IF(RIGHT(TEXT(E324,""),4)="ACT1","Removed","")</f>
        <v/>
      </c>
    </row>
    <row r="325" spans="1:13" ht="15">
      <c r="A325" s="448" t="s">
        <v>647</v>
      </c>
      <c r="B325" s="448" t="s">
        <v>648</v>
      </c>
      <c r="C325" s="513" t="s">
        <v>146</v>
      </c>
      <c r="D325" s="515"/>
      <c r="E325" s="513" t="s">
        <v>1005</v>
      </c>
      <c r="F325" s="515"/>
      <c r="G325" s="984" t="s">
        <v>642</v>
      </c>
      <c r="H325" s="459" t="s">
        <v>1004</v>
      </c>
      <c r="I325" s="449"/>
      <c r="J325" s="449"/>
      <c r="K325" s="459" t="s">
        <v>265</v>
      </c>
      <c r="L325" s="459"/>
      <c r="M325" s="459" t="str">
        <f t="shared" si="5"/>
        <v>Removed</v>
      </c>
    </row>
    <row r="326" spans="1:13" ht="15">
      <c r="A326" s="448" t="s">
        <v>647</v>
      </c>
      <c r="B326" s="448" t="s">
        <v>648</v>
      </c>
      <c r="C326" s="513" t="s">
        <v>146</v>
      </c>
      <c r="D326" s="515"/>
      <c r="E326" s="513" t="s">
        <v>5162</v>
      </c>
      <c r="F326" s="515"/>
      <c r="G326" s="984" t="s">
        <v>642</v>
      </c>
      <c r="H326" s="459" t="s">
        <v>1004</v>
      </c>
      <c r="I326" s="449"/>
      <c r="J326" s="449"/>
      <c r="K326" s="459" t="s">
        <v>265</v>
      </c>
      <c r="L326" s="459"/>
      <c r="M326" s="459" t="str">
        <f t="shared" si="5"/>
        <v/>
      </c>
    </row>
    <row r="327" spans="1:13" ht="15">
      <c r="A327" s="448" t="s">
        <v>647</v>
      </c>
      <c r="B327" s="448" t="s">
        <v>648</v>
      </c>
      <c r="C327" s="513" t="s">
        <v>146</v>
      </c>
      <c r="D327" s="515"/>
      <c r="E327" s="513" t="s">
        <v>5164</v>
      </c>
      <c r="F327" s="515"/>
      <c r="G327" s="984" t="s">
        <v>642</v>
      </c>
      <c r="H327" s="459" t="s">
        <v>1004</v>
      </c>
      <c r="I327" s="449"/>
      <c r="J327" s="449"/>
      <c r="K327" s="459" t="s">
        <v>265</v>
      </c>
      <c r="L327" s="459"/>
      <c r="M327" s="459" t="str">
        <f t="shared" si="5"/>
        <v/>
      </c>
    </row>
    <row r="328" spans="1:13" ht="15">
      <c r="A328" s="448" t="s">
        <v>647</v>
      </c>
      <c r="B328" s="448" t="s">
        <v>648</v>
      </c>
      <c r="C328" s="513" t="s">
        <v>146</v>
      </c>
      <c r="D328" s="515"/>
      <c r="E328" s="513" t="s">
        <v>1006</v>
      </c>
      <c r="F328" s="515"/>
      <c r="G328" s="984" t="s">
        <v>642</v>
      </c>
      <c r="H328" s="459" t="s">
        <v>1004</v>
      </c>
      <c r="I328" s="449"/>
      <c r="J328" s="449"/>
      <c r="K328" s="459" t="s">
        <v>265</v>
      </c>
      <c r="L328" s="459"/>
      <c r="M328" s="459" t="str">
        <f t="shared" si="5"/>
        <v/>
      </c>
    </row>
    <row r="329" spans="1:13" ht="15">
      <c r="A329" s="448" t="s">
        <v>647</v>
      </c>
      <c r="B329" s="448" t="s">
        <v>648</v>
      </c>
      <c r="C329" s="513" t="s">
        <v>146</v>
      </c>
      <c r="D329" s="515"/>
      <c r="E329" s="513" t="s">
        <v>1007</v>
      </c>
      <c r="F329" s="515"/>
      <c r="G329" s="984" t="s">
        <v>642</v>
      </c>
      <c r="H329" s="459" t="s">
        <v>1004</v>
      </c>
      <c r="I329" s="449"/>
      <c r="J329" s="449"/>
      <c r="K329" s="459" t="s">
        <v>265</v>
      </c>
      <c r="L329" s="459"/>
      <c r="M329" s="459" t="str">
        <f t="shared" si="5"/>
        <v/>
      </c>
    </row>
    <row r="330" spans="1:13" ht="15">
      <c r="A330" s="448" t="s">
        <v>647</v>
      </c>
      <c r="B330" s="448" t="s">
        <v>648</v>
      </c>
      <c r="C330" s="459" t="s">
        <v>146</v>
      </c>
      <c r="D330" s="449"/>
      <c r="E330" s="459" t="s">
        <v>1008</v>
      </c>
      <c r="F330" s="449"/>
      <c r="G330" s="984" t="s">
        <v>642</v>
      </c>
      <c r="H330" s="459" t="s">
        <v>1004</v>
      </c>
      <c r="I330" s="449"/>
      <c r="J330" s="449"/>
      <c r="K330" s="459" t="s">
        <v>265</v>
      </c>
      <c r="L330" s="459"/>
      <c r="M330" s="459" t="str">
        <f t="shared" si="5"/>
        <v/>
      </c>
    </row>
    <row r="331" spans="1:13" ht="15">
      <c r="A331" s="448" t="s">
        <v>647</v>
      </c>
      <c r="B331" s="448" t="s">
        <v>648</v>
      </c>
      <c r="C331" s="459" t="s">
        <v>146</v>
      </c>
      <c r="D331" s="449"/>
      <c r="E331" s="459" t="s">
        <v>1009</v>
      </c>
      <c r="F331" s="449"/>
      <c r="G331" s="984" t="s">
        <v>642</v>
      </c>
      <c r="H331" s="459" t="s">
        <v>1004</v>
      </c>
      <c r="I331" s="449"/>
      <c r="J331" s="449"/>
      <c r="K331" s="459" t="s">
        <v>265</v>
      </c>
      <c r="L331" s="459"/>
      <c r="M331" s="459" t="str">
        <f t="shared" si="5"/>
        <v/>
      </c>
    </row>
    <row r="332" spans="1:13" ht="15">
      <c r="A332" s="448" t="s">
        <v>647</v>
      </c>
      <c r="B332" s="448" t="s">
        <v>648</v>
      </c>
      <c r="C332" s="459" t="s">
        <v>146</v>
      </c>
      <c r="D332" s="449"/>
      <c r="E332" s="459" t="s">
        <v>1010</v>
      </c>
      <c r="F332" s="449"/>
      <c r="G332" s="984" t="s">
        <v>642</v>
      </c>
      <c r="H332" s="459" t="s">
        <v>1004</v>
      </c>
      <c r="I332" s="449"/>
      <c r="J332" s="449"/>
      <c r="K332" s="459" t="s">
        <v>265</v>
      </c>
      <c r="L332" s="459"/>
      <c r="M332" s="459" t="str">
        <f t="shared" si="5"/>
        <v/>
      </c>
    </row>
    <row r="333" spans="1:13" ht="15">
      <c r="A333" s="448" t="s">
        <v>647</v>
      </c>
      <c r="B333" s="448" t="s">
        <v>648</v>
      </c>
      <c r="C333" s="459" t="s">
        <v>146</v>
      </c>
      <c r="D333" s="449"/>
      <c r="E333" s="459" t="s">
        <v>1011</v>
      </c>
      <c r="F333" s="449"/>
      <c r="G333" s="984" t="s">
        <v>642</v>
      </c>
      <c r="H333" s="459" t="s">
        <v>1004</v>
      </c>
      <c r="I333" s="449"/>
      <c r="J333" s="449"/>
      <c r="K333" s="459" t="s">
        <v>265</v>
      </c>
      <c r="L333" s="459"/>
      <c r="M333" s="459" t="str">
        <f t="shared" si="5"/>
        <v/>
      </c>
    </row>
    <row r="334" spans="1:13" ht="15">
      <c r="A334" s="448" t="s">
        <v>647</v>
      </c>
      <c r="B334" s="448" t="s">
        <v>648</v>
      </c>
      <c r="C334" s="459" t="s">
        <v>146</v>
      </c>
      <c r="D334" s="449"/>
      <c r="E334" s="459" t="s">
        <v>1012</v>
      </c>
      <c r="F334" s="449"/>
      <c r="G334" s="984" t="s">
        <v>642</v>
      </c>
      <c r="H334" s="459" t="s">
        <v>1004</v>
      </c>
      <c r="I334" s="449"/>
      <c r="J334" s="449"/>
      <c r="K334" s="459" t="s">
        <v>265</v>
      </c>
      <c r="L334" s="459"/>
      <c r="M334" s="459" t="str">
        <f t="shared" si="5"/>
        <v/>
      </c>
    </row>
    <row r="335" spans="1:13" ht="15">
      <c r="A335" s="448" t="s">
        <v>647</v>
      </c>
      <c r="B335" s="448" t="s">
        <v>648</v>
      </c>
      <c r="C335" s="459" t="s">
        <v>146</v>
      </c>
      <c r="D335" s="449"/>
      <c r="E335" s="459" t="s">
        <v>1013</v>
      </c>
      <c r="F335" s="449"/>
      <c r="G335" s="984" t="s">
        <v>642</v>
      </c>
      <c r="H335" s="459" t="s">
        <v>1004</v>
      </c>
      <c r="I335" s="449"/>
      <c r="J335" s="449"/>
      <c r="K335" s="459" t="s">
        <v>265</v>
      </c>
      <c r="L335" s="459"/>
      <c r="M335" s="459" t="str">
        <f t="shared" si="5"/>
        <v/>
      </c>
    </row>
    <row r="336" spans="1:13" ht="15">
      <c r="A336" s="448" t="s">
        <v>647</v>
      </c>
      <c r="B336" s="448" t="s">
        <v>648</v>
      </c>
      <c r="C336" s="459" t="s">
        <v>146</v>
      </c>
      <c r="D336" s="449"/>
      <c r="E336" s="459" t="s">
        <v>1014</v>
      </c>
      <c r="F336" s="449"/>
      <c r="G336" s="984" t="s">
        <v>642</v>
      </c>
      <c r="H336" s="459" t="s">
        <v>1004</v>
      </c>
      <c r="I336" s="449"/>
      <c r="J336" s="449"/>
      <c r="K336" s="459" t="s">
        <v>265</v>
      </c>
      <c r="L336" s="459"/>
      <c r="M336" s="459" t="str">
        <f t="shared" si="5"/>
        <v/>
      </c>
    </row>
    <row r="337" spans="1:13">
      <c r="A337" s="501" t="s">
        <v>647</v>
      </c>
      <c r="B337" s="501" t="s">
        <v>648</v>
      </c>
      <c r="C337" s="452" t="s">
        <v>146</v>
      </c>
      <c r="D337" s="501"/>
      <c r="E337" s="501" t="s">
        <v>1015</v>
      </c>
      <c r="F337" s="501"/>
      <c r="G337" s="451" t="s">
        <v>642</v>
      </c>
      <c r="H337" s="452" t="s">
        <v>1004</v>
      </c>
      <c r="I337" s="501"/>
      <c r="J337" s="501"/>
      <c r="K337" s="452" t="s">
        <v>265</v>
      </c>
      <c r="L337" s="452"/>
      <c r="M337" s="452" t="str">
        <f t="shared" si="5"/>
        <v/>
      </c>
    </row>
    <row r="338" spans="1:13">
      <c r="A338" s="982" t="s">
        <v>637</v>
      </c>
      <c r="B338" s="982" t="s">
        <v>638</v>
      </c>
      <c r="C338" s="460" t="s">
        <v>400</v>
      </c>
      <c r="D338" s="446" t="s">
        <v>1016</v>
      </c>
      <c r="E338" s="446" t="s">
        <v>1017</v>
      </c>
      <c r="F338" s="446" t="s">
        <v>1018</v>
      </c>
      <c r="G338" s="983" t="s">
        <v>642</v>
      </c>
      <c r="H338" s="460" t="s">
        <v>1019</v>
      </c>
      <c r="I338" s="983" t="s">
        <v>682</v>
      </c>
      <c r="J338" s="446" t="s">
        <v>645</v>
      </c>
      <c r="K338" s="446" t="s">
        <v>265</v>
      </c>
      <c r="L338" s="460" t="s">
        <v>646</v>
      </c>
      <c r="M338" s="460" t="str">
        <f t="shared" si="5"/>
        <v/>
      </c>
    </row>
    <row r="339" spans="1:13" ht="15">
      <c r="A339" s="448" t="s">
        <v>647</v>
      </c>
      <c r="B339" s="448" t="s">
        <v>648</v>
      </c>
      <c r="C339" s="459" t="s">
        <v>400</v>
      </c>
      <c r="D339" s="449"/>
      <c r="E339" s="459" t="s">
        <v>1020</v>
      </c>
      <c r="F339" s="449"/>
      <c r="G339" s="984" t="s">
        <v>642</v>
      </c>
      <c r="H339" s="459" t="s">
        <v>1019</v>
      </c>
      <c r="I339" s="449"/>
      <c r="J339" s="449"/>
      <c r="K339" s="459" t="s">
        <v>265</v>
      </c>
      <c r="L339" s="459"/>
      <c r="M339" s="459" t="str">
        <f t="shared" si="5"/>
        <v>Removed</v>
      </c>
    </row>
    <row r="340" spans="1:13" ht="15">
      <c r="A340" s="448" t="s">
        <v>647</v>
      </c>
      <c r="B340" s="448" t="s">
        <v>648</v>
      </c>
      <c r="C340" s="459" t="s">
        <v>400</v>
      </c>
      <c r="D340" s="449"/>
      <c r="E340" s="459" t="s">
        <v>5207</v>
      </c>
      <c r="F340" s="449"/>
      <c r="G340" s="984" t="s">
        <v>642</v>
      </c>
      <c r="H340" s="459" t="s">
        <v>1019</v>
      </c>
      <c r="I340" s="449"/>
      <c r="J340" s="449"/>
      <c r="K340" s="459" t="s">
        <v>265</v>
      </c>
      <c r="L340" s="459"/>
      <c r="M340" s="459" t="str">
        <f t="shared" si="5"/>
        <v/>
      </c>
    </row>
    <row r="341" spans="1:13" ht="15">
      <c r="A341" s="448" t="s">
        <v>647</v>
      </c>
      <c r="B341" s="448" t="s">
        <v>648</v>
      </c>
      <c r="C341" s="459" t="s">
        <v>400</v>
      </c>
      <c r="D341" s="449"/>
      <c r="E341" s="459" t="s">
        <v>5209</v>
      </c>
      <c r="F341" s="449"/>
      <c r="G341" s="984" t="s">
        <v>642</v>
      </c>
      <c r="H341" s="459" t="s">
        <v>1019</v>
      </c>
      <c r="I341" s="449"/>
      <c r="J341" s="449"/>
      <c r="K341" s="459" t="s">
        <v>265</v>
      </c>
      <c r="L341" s="459"/>
      <c r="M341" s="459" t="str">
        <f t="shared" si="5"/>
        <v/>
      </c>
    </row>
    <row r="342" spans="1:13" ht="15">
      <c r="A342" s="448" t="s">
        <v>647</v>
      </c>
      <c r="B342" s="448" t="s">
        <v>648</v>
      </c>
      <c r="C342" s="459" t="s">
        <v>400</v>
      </c>
      <c r="D342" s="449"/>
      <c r="E342" s="459" t="s">
        <v>1021</v>
      </c>
      <c r="F342" s="449"/>
      <c r="G342" s="984" t="s">
        <v>642</v>
      </c>
      <c r="H342" s="459" t="s">
        <v>1019</v>
      </c>
      <c r="I342" s="449"/>
      <c r="J342" s="449"/>
      <c r="K342" s="459" t="s">
        <v>265</v>
      </c>
      <c r="L342" s="459"/>
      <c r="M342" s="459" t="str">
        <f t="shared" si="5"/>
        <v/>
      </c>
    </row>
    <row r="343" spans="1:13" ht="15">
      <c r="A343" s="448" t="s">
        <v>647</v>
      </c>
      <c r="B343" s="448" t="s">
        <v>648</v>
      </c>
      <c r="C343" s="459" t="s">
        <v>400</v>
      </c>
      <c r="D343" s="449"/>
      <c r="E343" s="459" t="s">
        <v>1022</v>
      </c>
      <c r="F343" s="449"/>
      <c r="G343" s="984" t="s">
        <v>642</v>
      </c>
      <c r="H343" s="459" t="s">
        <v>1019</v>
      </c>
      <c r="I343" s="449"/>
      <c r="J343" s="449"/>
      <c r="K343" s="459" t="s">
        <v>265</v>
      </c>
      <c r="L343" s="459"/>
      <c r="M343" s="459" t="str">
        <f t="shared" si="5"/>
        <v/>
      </c>
    </row>
    <row r="344" spans="1:13" ht="15">
      <c r="A344" s="448" t="s">
        <v>647</v>
      </c>
      <c r="B344" s="448" t="s">
        <v>648</v>
      </c>
      <c r="C344" s="459" t="s">
        <v>400</v>
      </c>
      <c r="D344" s="449"/>
      <c r="E344" s="459" t="s">
        <v>1023</v>
      </c>
      <c r="F344" s="449"/>
      <c r="G344" s="984" t="s">
        <v>642</v>
      </c>
      <c r="H344" s="459" t="s">
        <v>1019</v>
      </c>
      <c r="I344" s="449"/>
      <c r="J344" s="449"/>
      <c r="K344" s="459" t="s">
        <v>265</v>
      </c>
      <c r="L344" s="459"/>
      <c r="M344" s="459" t="str">
        <f t="shared" si="5"/>
        <v/>
      </c>
    </row>
    <row r="345" spans="1:13" ht="15">
      <c r="A345" s="448" t="s">
        <v>647</v>
      </c>
      <c r="B345" s="448" t="s">
        <v>648</v>
      </c>
      <c r="C345" s="459" t="s">
        <v>400</v>
      </c>
      <c r="D345" s="449"/>
      <c r="E345" s="459" t="s">
        <v>1024</v>
      </c>
      <c r="F345" s="449"/>
      <c r="G345" s="984" t="s">
        <v>642</v>
      </c>
      <c r="H345" s="459" t="s">
        <v>1019</v>
      </c>
      <c r="I345" s="449"/>
      <c r="J345" s="449"/>
      <c r="K345" s="459" t="s">
        <v>265</v>
      </c>
      <c r="L345" s="459"/>
      <c r="M345" s="459" t="str">
        <f t="shared" si="5"/>
        <v/>
      </c>
    </row>
    <row r="346" spans="1:13" ht="15">
      <c r="A346" s="448" t="s">
        <v>647</v>
      </c>
      <c r="B346" s="448" t="s">
        <v>648</v>
      </c>
      <c r="C346" s="459" t="s">
        <v>400</v>
      </c>
      <c r="D346" s="449"/>
      <c r="E346" s="459" t="s">
        <v>1025</v>
      </c>
      <c r="F346" s="449"/>
      <c r="G346" s="984" t="s">
        <v>642</v>
      </c>
      <c r="H346" s="459" t="s">
        <v>1019</v>
      </c>
      <c r="I346" s="449"/>
      <c r="J346" s="449"/>
      <c r="K346" s="459" t="s">
        <v>265</v>
      </c>
      <c r="L346" s="459"/>
      <c r="M346" s="459" t="str">
        <f t="shared" si="5"/>
        <v/>
      </c>
    </row>
    <row r="347" spans="1:13" ht="15">
      <c r="A347" s="448" t="s">
        <v>647</v>
      </c>
      <c r="B347" s="448" t="s">
        <v>648</v>
      </c>
      <c r="C347" s="459" t="s">
        <v>400</v>
      </c>
      <c r="D347" s="449"/>
      <c r="E347" s="459" t="s">
        <v>1026</v>
      </c>
      <c r="F347" s="449"/>
      <c r="G347" s="984" t="s">
        <v>642</v>
      </c>
      <c r="H347" s="459" t="s">
        <v>1019</v>
      </c>
      <c r="I347" s="449"/>
      <c r="J347" s="449"/>
      <c r="K347" s="459" t="s">
        <v>265</v>
      </c>
      <c r="L347" s="459"/>
      <c r="M347" s="459" t="str">
        <f t="shared" si="5"/>
        <v/>
      </c>
    </row>
    <row r="348" spans="1:13" ht="15">
      <c r="A348" s="448" t="s">
        <v>647</v>
      </c>
      <c r="B348" s="448" t="s">
        <v>648</v>
      </c>
      <c r="C348" s="459" t="s">
        <v>400</v>
      </c>
      <c r="D348" s="449"/>
      <c r="E348" s="459" t="s">
        <v>1027</v>
      </c>
      <c r="F348" s="449"/>
      <c r="G348" s="984" t="s">
        <v>642</v>
      </c>
      <c r="H348" s="459" t="s">
        <v>1019</v>
      </c>
      <c r="I348" s="449"/>
      <c r="J348" s="449"/>
      <c r="K348" s="459" t="s">
        <v>265</v>
      </c>
      <c r="L348" s="459"/>
      <c r="M348" s="459" t="str">
        <f t="shared" si="5"/>
        <v/>
      </c>
    </row>
    <row r="349" spans="1:13" ht="15">
      <c r="A349" s="448" t="s">
        <v>647</v>
      </c>
      <c r="B349" s="448" t="s">
        <v>648</v>
      </c>
      <c r="C349" s="459" t="s">
        <v>400</v>
      </c>
      <c r="D349" s="449"/>
      <c r="E349" s="459" t="s">
        <v>1028</v>
      </c>
      <c r="F349" s="449"/>
      <c r="G349" s="984" t="s">
        <v>642</v>
      </c>
      <c r="H349" s="459" t="s">
        <v>1019</v>
      </c>
      <c r="I349" s="449"/>
      <c r="J349" s="449"/>
      <c r="K349" s="459" t="s">
        <v>265</v>
      </c>
      <c r="L349" s="459"/>
      <c r="M349" s="459" t="str">
        <f t="shared" si="5"/>
        <v/>
      </c>
    </row>
    <row r="350" spans="1:13" ht="15">
      <c r="A350" s="448" t="s">
        <v>647</v>
      </c>
      <c r="B350" s="448" t="s">
        <v>648</v>
      </c>
      <c r="C350" s="459" t="s">
        <v>400</v>
      </c>
      <c r="D350" s="449"/>
      <c r="E350" s="459" t="s">
        <v>1029</v>
      </c>
      <c r="F350" s="449"/>
      <c r="G350" s="984" t="s">
        <v>642</v>
      </c>
      <c r="H350" s="459" t="s">
        <v>1019</v>
      </c>
      <c r="I350" s="449"/>
      <c r="J350" s="449"/>
      <c r="K350" s="459" t="s">
        <v>265</v>
      </c>
      <c r="L350" s="459"/>
      <c r="M350" s="459" t="str">
        <f t="shared" si="5"/>
        <v/>
      </c>
    </row>
    <row r="351" spans="1:13">
      <c r="A351" s="501" t="s">
        <v>647</v>
      </c>
      <c r="B351" s="501" t="s">
        <v>648</v>
      </c>
      <c r="C351" s="452" t="s">
        <v>400</v>
      </c>
      <c r="D351" s="501"/>
      <c r="E351" s="501" t="s">
        <v>1030</v>
      </c>
      <c r="F351" s="501"/>
      <c r="G351" s="451" t="s">
        <v>642</v>
      </c>
      <c r="H351" s="452" t="s">
        <v>1019</v>
      </c>
      <c r="I351" s="501"/>
      <c r="J351" s="501"/>
      <c r="K351" s="452" t="s">
        <v>265</v>
      </c>
      <c r="L351" s="452"/>
      <c r="M351" s="452" t="str">
        <f t="shared" si="5"/>
        <v/>
      </c>
    </row>
    <row r="352" spans="1:13">
      <c r="A352" s="989" t="s">
        <v>637</v>
      </c>
      <c r="B352" s="989" t="s">
        <v>810</v>
      </c>
      <c r="C352" s="456" t="s">
        <v>486</v>
      </c>
      <c r="D352" s="456" t="s">
        <v>1031</v>
      </c>
      <c r="E352" s="456" t="s">
        <v>1032</v>
      </c>
      <c r="F352" s="456" t="s">
        <v>486</v>
      </c>
      <c r="G352" s="462" t="s">
        <v>642</v>
      </c>
      <c r="H352" s="456" t="s">
        <v>813</v>
      </c>
      <c r="I352" s="456" t="s">
        <v>682</v>
      </c>
      <c r="J352" s="456"/>
      <c r="K352" s="455" t="s">
        <v>265</v>
      </c>
      <c r="L352" s="456" t="s">
        <v>814</v>
      </c>
      <c r="M352" s="456" t="str">
        <f t="shared" si="5"/>
        <v/>
      </c>
    </row>
    <row r="353" spans="1:13">
      <c r="A353" s="455" t="s">
        <v>29</v>
      </c>
      <c r="B353" s="455" t="s">
        <v>648</v>
      </c>
      <c r="C353" s="455" t="s">
        <v>486</v>
      </c>
      <c r="D353" s="455"/>
      <c r="E353" s="455" t="s">
        <v>1033</v>
      </c>
      <c r="F353" s="455"/>
      <c r="G353" s="988" t="s">
        <v>642</v>
      </c>
      <c r="H353" s="455" t="s">
        <v>813</v>
      </c>
      <c r="I353" s="455"/>
      <c r="J353" s="455"/>
      <c r="K353" s="455" t="s">
        <v>265</v>
      </c>
      <c r="L353" s="455"/>
      <c r="M353" s="455" t="str">
        <f t="shared" si="5"/>
        <v>Removed</v>
      </c>
    </row>
    <row r="354" spans="1:13">
      <c r="A354" s="455" t="s">
        <v>29</v>
      </c>
      <c r="B354" s="455" t="s">
        <v>648</v>
      </c>
      <c r="C354" s="455" t="s">
        <v>486</v>
      </c>
      <c r="D354" s="455"/>
      <c r="E354" s="455" t="s">
        <v>1034</v>
      </c>
      <c r="F354" s="455"/>
      <c r="G354" s="988" t="s">
        <v>642</v>
      </c>
      <c r="H354" s="455" t="s">
        <v>813</v>
      </c>
      <c r="I354" s="455"/>
      <c r="J354" s="455"/>
      <c r="K354" s="455" t="s">
        <v>265</v>
      </c>
      <c r="L354" s="455"/>
      <c r="M354" s="455" t="str">
        <f t="shared" si="5"/>
        <v/>
      </c>
    </row>
    <row r="355" spans="1:13">
      <c r="A355" s="455" t="s">
        <v>29</v>
      </c>
      <c r="B355" s="455" t="s">
        <v>648</v>
      </c>
      <c r="C355" s="455" t="s">
        <v>486</v>
      </c>
      <c r="D355" s="455"/>
      <c r="E355" s="455" t="s">
        <v>1035</v>
      </c>
      <c r="F355" s="455"/>
      <c r="G355" s="988" t="s">
        <v>642</v>
      </c>
      <c r="H355" s="455" t="s">
        <v>813</v>
      </c>
      <c r="I355" s="455"/>
      <c r="J355" s="455"/>
      <c r="K355" s="455" t="s">
        <v>265</v>
      </c>
      <c r="L355" s="455"/>
      <c r="M355" s="455" t="str">
        <f t="shared" si="5"/>
        <v/>
      </c>
    </row>
    <row r="356" spans="1:13">
      <c r="A356" s="455" t="s">
        <v>29</v>
      </c>
      <c r="B356" s="455" t="s">
        <v>648</v>
      </c>
      <c r="C356" s="455" t="s">
        <v>486</v>
      </c>
      <c r="D356" s="455"/>
      <c r="E356" s="455" t="s">
        <v>1036</v>
      </c>
      <c r="F356" s="455"/>
      <c r="G356" s="988" t="s">
        <v>642</v>
      </c>
      <c r="H356" s="455" t="s">
        <v>813</v>
      </c>
      <c r="I356" s="455"/>
      <c r="J356" s="455"/>
      <c r="K356" s="455" t="s">
        <v>265</v>
      </c>
      <c r="L356" s="455"/>
      <c r="M356" s="455" t="str">
        <f t="shared" si="5"/>
        <v/>
      </c>
    </row>
    <row r="357" spans="1:13">
      <c r="A357" s="455" t="s">
        <v>29</v>
      </c>
      <c r="B357" s="455" t="s">
        <v>648</v>
      </c>
      <c r="C357" s="455" t="s">
        <v>486</v>
      </c>
      <c r="D357" s="455"/>
      <c r="E357" s="455" t="s">
        <v>1037</v>
      </c>
      <c r="F357" s="455"/>
      <c r="G357" s="988" t="s">
        <v>642</v>
      </c>
      <c r="H357" s="455" t="s">
        <v>813</v>
      </c>
      <c r="I357" s="455"/>
      <c r="J357" s="455"/>
      <c r="K357" s="455" t="s">
        <v>265</v>
      </c>
      <c r="L357" s="455"/>
      <c r="M357" s="455" t="str">
        <f t="shared" si="5"/>
        <v/>
      </c>
    </row>
    <row r="358" spans="1:13">
      <c r="A358" s="455" t="s">
        <v>29</v>
      </c>
      <c r="B358" s="455" t="s">
        <v>648</v>
      </c>
      <c r="C358" s="455" t="s">
        <v>486</v>
      </c>
      <c r="D358" s="455"/>
      <c r="E358" s="455" t="s">
        <v>1038</v>
      </c>
      <c r="F358" s="455"/>
      <c r="G358" s="988" t="s">
        <v>642</v>
      </c>
      <c r="H358" s="455" t="s">
        <v>813</v>
      </c>
      <c r="I358" s="455"/>
      <c r="J358" s="455"/>
      <c r="K358" s="455" t="s">
        <v>265</v>
      </c>
      <c r="L358" s="455"/>
      <c r="M358" s="455" t="str">
        <f t="shared" si="5"/>
        <v/>
      </c>
    </row>
    <row r="359" spans="1:13">
      <c r="A359" s="455" t="s">
        <v>29</v>
      </c>
      <c r="B359" s="455" t="s">
        <v>648</v>
      </c>
      <c r="C359" s="455" t="s">
        <v>486</v>
      </c>
      <c r="D359" s="455"/>
      <c r="E359" s="455" t="s">
        <v>1039</v>
      </c>
      <c r="F359" s="455"/>
      <c r="G359" s="988" t="s">
        <v>642</v>
      </c>
      <c r="H359" s="455" t="s">
        <v>813</v>
      </c>
      <c r="I359" s="455"/>
      <c r="J359" s="455"/>
      <c r="K359" s="455" t="s">
        <v>265</v>
      </c>
      <c r="L359" s="455"/>
      <c r="M359" s="455" t="str">
        <f t="shared" si="5"/>
        <v/>
      </c>
    </row>
    <row r="360" spans="1:13">
      <c r="A360" s="455" t="s">
        <v>29</v>
      </c>
      <c r="B360" s="455" t="s">
        <v>648</v>
      </c>
      <c r="C360" s="455" t="s">
        <v>486</v>
      </c>
      <c r="D360" s="455"/>
      <c r="E360" s="455" t="s">
        <v>1040</v>
      </c>
      <c r="F360" s="455"/>
      <c r="G360" s="988" t="s">
        <v>642</v>
      </c>
      <c r="H360" s="455" t="s">
        <v>813</v>
      </c>
      <c r="I360" s="455"/>
      <c r="J360" s="455"/>
      <c r="K360" s="455" t="s">
        <v>265</v>
      </c>
      <c r="L360" s="455"/>
      <c r="M360" s="455" t="str">
        <f t="shared" si="5"/>
        <v/>
      </c>
    </row>
    <row r="361" spans="1:13">
      <c r="A361" s="455" t="s">
        <v>29</v>
      </c>
      <c r="B361" s="455" t="s">
        <v>648</v>
      </c>
      <c r="C361" s="455" t="s">
        <v>486</v>
      </c>
      <c r="D361" s="455"/>
      <c r="E361" s="455" t="s">
        <v>1041</v>
      </c>
      <c r="F361" s="455"/>
      <c r="G361" s="988" t="s">
        <v>642</v>
      </c>
      <c r="H361" s="455" t="s">
        <v>813</v>
      </c>
      <c r="I361" s="455"/>
      <c r="J361" s="455"/>
      <c r="K361" s="455" t="s">
        <v>265</v>
      </c>
      <c r="L361" s="455"/>
      <c r="M361" s="455" t="str">
        <f t="shared" si="5"/>
        <v/>
      </c>
    </row>
    <row r="362" spans="1:13">
      <c r="A362" s="455" t="s">
        <v>29</v>
      </c>
      <c r="B362" s="455" t="s">
        <v>648</v>
      </c>
      <c r="C362" s="455" t="s">
        <v>486</v>
      </c>
      <c r="D362" s="455"/>
      <c r="E362" s="455" t="s">
        <v>1042</v>
      </c>
      <c r="F362" s="455"/>
      <c r="G362" s="988" t="s">
        <v>642</v>
      </c>
      <c r="H362" s="455" t="s">
        <v>813</v>
      </c>
      <c r="I362" s="455"/>
      <c r="J362" s="455"/>
      <c r="K362" s="455" t="s">
        <v>265</v>
      </c>
      <c r="L362" s="455"/>
      <c r="M362" s="455" t="str">
        <f t="shared" si="5"/>
        <v/>
      </c>
    </row>
    <row r="363" spans="1:13">
      <c r="A363" s="455" t="s">
        <v>29</v>
      </c>
      <c r="B363" s="455" t="s">
        <v>648</v>
      </c>
      <c r="C363" s="455" t="s">
        <v>486</v>
      </c>
      <c r="D363" s="455"/>
      <c r="E363" s="455" t="s">
        <v>1043</v>
      </c>
      <c r="F363" s="455"/>
      <c r="G363" s="988" t="s">
        <v>642</v>
      </c>
      <c r="H363" s="455" t="s">
        <v>813</v>
      </c>
      <c r="I363" s="455"/>
      <c r="J363" s="455"/>
      <c r="K363" s="455" t="s">
        <v>265</v>
      </c>
      <c r="L363" s="455"/>
      <c r="M363" s="455" t="str">
        <f t="shared" si="5"/>
        <v/>
      </c>
    </row>
    <row r="364" spans="1:13">
      <c r="A364" s="455" t="s">
        <v>29</v>
      </c>
      <c r="B364" s="455" t="s">
        <v>648</v>
      </c>
      <c r="C364" s="455" t="s">
        <v>486</v>
      </c>
      <c r="D364" s="455"/>
      <c r="E364" s="455" t="s">
        <v>1044</v>
      </c>
      <c r="F364" s="455"/>
      <c r="G364" s="988" t="s">
        <v>642</v>
      </c>
      <c r="H364" s="455" t="s">
        <v>813</v>
      </c>
      <c r="I364" s="455"/>
      <c r="J364" s="455"/>
      <c r="K364" s="455" t="s">
        <v>265</v>
      </c>
      <c r="L364" s="455"/>
      <c r="M364" s="455" t="str">
        <f t="shared" si="5"/>
        <v/>
      </c>
    </row>
    <row r="365" spans="1:13">
      <c r="A365" s="457" t="s">
        <v>29</v>
      </c>
      <c r="B365" s="457" t="s">
        <v>648</v>
      </c>
      <c r="C365" s="457" t="s">
        <v>486</v>
      </c>
      <c r="D365" s="457"/>
      <c r="E365" s="457" t="s">
        <v>1045</v>
      </c>
      <c r="F365" s="457"/>
      <c r="G365" s="458" t="s">
        <v>642</v>
      </c>
      <c r="H365" s="457" t="s">
        <v>813</v>
      </c>
      <c r="I365" s="457"/>
      <c r="J365" s="457"/>
      <c r="K365" s="457" t="s">
        <v>265</v>
      </c>
      <c r="L365" s="457"/>
      <c r="M365" s="457" t="str">
        <f t="shared" si="5"/>
        <v/>
      </c>
    </row>
    <row r="366" spans="1:13">
      <c r="A366" s="982" t="s">
        <v>637</v>
      </c>
      <c r="B366" s="982" t="s">
        <v>638</v>
      </c>
      <c r="C366" s="459" t="s">
        <v>10195</v>
      </c>
      <c r="D366" s="446" t="s">
        <v>1046</v>
      </c>
      <c r="E366" s="446" t="s">
        <v>1047</v>
      </c>
      <c r="F366" s="446" t="s">
        <v>10426</v>
      </c>
      <c r="G366" s="983" t="s">
        <v>642</v>
      </c>
      <c r="H366" s="446" t="s">
        <v>1048</v>
      </c>
      <c r="I366" s="983" t="s">
        <v>682</v>
      </c>
      <c r="J366" s="446" t="s">
        <v>645</v>
      </c>
      <c r="K366" s="446" t="s">
        <v>265</v>
      </c>
      <c r="L366" s="446" t="s">
        <v>646</v>
      </c>
      <c r="M366" s="446" t="s">
        <v>10424</v>
      </c>
    </row>
    <row r="367" spans="1:13" ht="15">
      <c r="A367" s="448" t="s">
        <v>647</v>
      </c>
      <c r="B367" s="448" t="s">
        <v>648</v>
      </c>
      <c r="C367" s="459" t="s">
        <v>10195</v>
      </c>
      <c r="D367" s="449"/>
      <c r="E367" s="459" t="s">
        <v>1049</v>
      </c>
      <c r="F367" s="449"/>
      <c r="G367" s="984" t="s">
        <v>642</v>
      </c>
      <c r="H367" s="459" t="s">
        <v>1048</v>
      </c>
      <c r="I367" s="449"/>
      <c r="J367" s="449"/>
      <c r="K367" s="459" t="s">
        <v>265</v>
      </c>
      <c r="L367" s="459" t="s">
        <v>10259</v>
      </c>
      <c r="M367" s="459" t="str">
        <f t="shared" si="5"/>
        <v>Removed</v>
      </c>
    </row>
    <row r="368" spans="1:13" ht="15">
      <c r="A368" s="448" t="s">
        <v>647</v>
      </c>
      <c r="B368" s="448" t="s">
        <v>648</v>
      </c>
      <c r="C368" s="459" t="s">
        <v>10195</v>
      </c>
      <c r="D368" s="449"/>
      <c r="E368" s="459" t="s">
        <v>1050</v>
      </c>
      <c r="F368" s="449"/>
      <c r="G368" s="984" t="s">
        <v>642</v>
      </c>
      <c r="H368" s="459" t="s">
        <v>1048</v>
      </c>
      <c r="I368" s="449"/>
      <c r="J368" s="449"/>
      <c r="K368" s="459" t="s">
        <v>265</v>
      </c>
      <c r="L368" s="459"/>
      <c r="M368" s="459" t="str">
        <f t="shared" si="5"/>
        <v/>
      </c>
    </row>
    <row r="369" spans="1:13" ht="15">
      <c r="A369" s="448" t="s">
        <v>647</v>
      </c>
      <c r="B369" s="448" t="s">
        <v>648</v>
      </c>
      <c r="C369" s="459" t="s">
        <v>10195</v>
      </c>
      <c r="D369" s="449"/>
      <c r="E369" s="459" t="s">
        <v>1051</v>
      </c>
      <c r="F369" s="449"/>
      <c r="G369" s="984" t="s">
        <v>642</v>
      </c>
      <c r="H369" s="459" t="s">
        <v>1048</v>
      </c>
      <c r="I369" s="449"/>
      <c r="J369" s="449"/>
      <c r="K369" s="459" t="s">
        <v>265</v>
      </c>
      <c r="L369" s="459"/>
      <c r="M369" s="459" t="str">
        <f t="shared" si="5"/>
        <v/>
      </c>
    </row>
    <row r="370" spans="1:13" ht="15">
      <c r="A370" s="448" t="s">
        <v>647</v>
      </c>
      <c r="B370" s="448" t="s">
        <v>648</v>
      </c>
      <c r="C370" s="459" t="s">
        <v>10195</v>
      </c>
      <c r="D370" s="449"/>
      <c r="E370" s="459" t="s">
        <v>1052</v>
      </c>
      <c r="F370" s="449"/>
      <c r="G370" s="984" t="s">
        <v>642</v>
      </c>
      <c r="H370" s="459" t="s">
        <v>1048</v>
      </c>
      <c r="I370" s="449"/>
      <c r="J370" s="449"/>
      <c r="K370" s="459" t="s">
        <v>265</v>
      </c>
      <c r="L370" s="459"/>
      <c r="M370" s="459" t="str">
        <f t="shared" si="5"/>
        <v/>
      </c>
    </row>
    <row r="371" spans="1:13" ht="15">
      <c r="A371" s="448" t="s">
        <v>647</v>
      </c>
      <c r="B371" s="448" t="s">
        <v>648</v>
      </c>
      <c r="C371" s="459" t="s">
        <v>10195</v>
      </c>
      <c r="D371" s="449"/>
      <c r="E371" s="459" t="s">
        <v>1053</v>
      </c>
      <c r="F371" s="449"/>
      <c r="G371" s="984" t="s">
        <v>642</v>
      </c>
      <c r="H371" s="459" t="s">
        <v>1048</v>
      </c>
      <c r="I371" s="449"/>
      <c r="J371" s="449"/>
      <c r="K371" s="459" t="s">
        <v>265</v>
      </c>
      <c r="L371" s="459"/>
      <c r="M371" s="459" t="str">
        <f t="shared" si="5"/>
        <v/>
      </c>
    </row>
    <row r="372" spans="1:13" ht="15">
      <c r="A372" s="448" t="s">
        <v>647</v>
      </c>
      <c r="B372" s="448" t="s">
        <v>648</v>
      </c>
      <c r="C372" s="459" t="s">
        <v>10195</v>
      </c>
      <c r="D372" s="449"/>
      <c r="E372" s="459" t="s">
        <v>1054</v>
      </c>
      <c r="F372" s="449"/>
      <c r="G372" s="984" t="s">
        <v>642</v>
      </c>
      <c r="H372" s="459" t="s">
        <v>1048</v>
      </c>
      <c r="I372" s="449"/>
      <c r="J372" s="449"/>
      <c r="K372" s="459" t="s">
        <v>265</v>
      </c>
      <c r="L372" s="459"/>
      <c r="M372" s="459" t="str">
        <f t="shared" si="5"/>
        <v/>
      </c>
    </row>
    <row r="373" spans="1:13" ht="15">
      <c r="A373" s="448" t="s">
        <v>647</v>
      </c>
      <c r="B373" s="448" t="s">
        <v>648</v>
      </c>
      <c r="C373" s="459" t="s">
        <v>10195</v>
      </c>
      <c r="D373" s="449"/>
      <c r="E373" s="459" t="s">
        <v>1055</v>
      </c>
      <c r="F373" s="449"/>
      <c r="G373" s="984" t="s">
        <v>642</v>
      </c>
      <c r="H373" s="459" t="s">
        <v>1048</v>
      </c>
      <c r="I373" s="449"/>
      <c r="J373" s="449"/>
      <c r="K373" s="459" t="s">
        <v>265</v>
      </c>
      <c r="L373" s="459"/>
      <c r="M373" s="459" t="str">
        <f t="shared" si="5"/>
        <v/>
      </c>
    </row>
    <row r="374" spans="1:13" ht="15">
      <c r="A374" s="448" t="s">
        <v>647</v>
      </c>
      <c r="B374" s="448" t="s">
        <v>648</v>
      </c>
      <c r="C374" s="459" t="s">
        <v>10195</v>
      </c>
      <c r="D374" s="449"/>
      <c r="E374" s="459" t="s">
        <v>1056</v>
      </c>
      <c r="F374" s="449"/>
      <c r="G374" s="984" t="s">
        <v>642</v>
      </c>
      <c r="H374" s="459" t="s">
        <v>1048</v>
      </c>
      <c r="I374" s="449"/>
      <c r="J374" s="449"/>
      <c r="K374" s="459" t="s">
        <v>265</v>
      </c>
      <c r="L374" s="459"/>
      <c r="M374" s="459" t="str">
        <f t="shared" si="5"/>
        <v/>
      </c>
    </row>
    <row r="375" spans="1:13" ht="15">
      <c r="A375" s="448" t="s">
        <v>647</v>
      </c>
      <c r="B375" s="448" t="s">
        <v>648</v>
      </c>
      <c r="C375" s="459" t="s">
        <v>10195</v>
      </c>
      <c r="D375" s="449"/>
      <c r="E375" s="459" t="s">
        <v>1057</v>
      </c>
      <c r="F375" s="449"/>
      <c r="G375" s="984" t="s">
        <v>642</v>
      </c>
      <c r="H375" s="459" t="s">
        <v>1048</v>
      </c>
      <c r="I375" s="449"/>
      <c r="J375" s="449"/>
      <c r="K375" s="459" t="s">
        <v>265</v>
      </c>
      <c r="L375" s="459"/>
      <c r="M375" s="459" t="str">
        <f t="shared" si="5"/>
        <v/>
      </c>
    </row>
    <row r="376" spans="1:13" ht="15">
      <c r="A376" s="448" t="s">
        <v>647</v>
      </c>
      <c r="B376" s="448" t="s">
        <v>648</v>
      </c>
      <c r="C376" s="459" t="s">
        <v>10195</v>
      </c>
      <c r="D376" s="449"/>
      <c r="E376" s="459" t="s">
        <v>1058</v>
      </c>
      <c r="F376" s="449"/>
      <c r="G376" s="984" t="s">
        <v>642</v>
      </c>
      <c r="H376" s="459" t="s">
        <v>1048</v>
      </c>
      <c r="I376" s="449"/>
      <c r="J376" s="449"/>
      <c r="K376" s="459" t="s">
        <v>265</v>
      </c>
      <c r="L376" s="459"/>
      <c r="M376" s="459" t="str">
        <f t="shared" si="5"/>
        <v/>
      </c>
    </row>
    <row r="377" spans="1:13" ht="15">
      <c r="A377" s="448" t="s">
        <v>647</v>
      </c>
      <c r="B377" s="448" t="s">
        <v>648</v>
      </c>
      <c r="C377" s="459" t="s">
        <v>10195</v>
      </c>
      <c r="D377" s="449"/>
      <c r="E377" s="459" t="s">
        <v>1059</v>
      </c>
      <c r="F377" s="449"/>
      <c r="G377" s="984" t="s">
        <v>642</v>
      </c>
      <c r="H377" s="459" t="s">
        <v>1048</v>
      </c>
      <c r="I377" s="449"/>
      <c r="J377" s="449"/>
      <c r="K377" s="459" t="s">
        <v>265</v>
      </c>
      <c r="L377" s="459"/>
      <c r="M377" s="459" t="str">
        <f t="shared" si="5"/>
        <v/>
      </c>
    </row>
    <row r="378" spans="1:13" ht="15">
      <c r="A378" s="448" t="s">
        <v>647</v>
      </c>
      <c r="B378" s="448" t="s">
        <v>648</v>
      </c>
      <c r="C378" s="459" t="s">
        <v>10195</v>
      </c>
      <c r="D378" s="449"/>
      <c r="E378" s="459" t="s">
        <v>1060</v>
      </c>
      <c r="F378" s="449"/>
      <c r="G378" s="984" t="s">
        <v>642</v>
      </c>
      <c r="H378" s="459" t="s">
        <v>1048</v>
      </c>
      <c r="I378" s="449"/>
      <c r="J378" s="449"/>
      <c r="K378" s="459" t="s">
        <v>265</v>
      </c>
      <c r="L378" s="459"/>
      <c r="M378" s="459" t="str">
        <f t="shared" si="5"/>
        <v/>
      </c>
    </row>
    <row r="379" spans="1:13">
      <c r="A379" s="501" t="s">
        <v>647</v>
      </c>
      <c r="B379" s="501" t="s">
        <v>648</v>
      </c>
      <c r="C379" s="459" t="s">
        <v>10195</v>
      </c>
      <c r="D379" s="501"/>
      <c r="E379" s="452" t="s">
        <v>1061</v>
      </c>
      <c r="F379" s="501"/>
      <c r="G379" s="451" t="s">
        <v>642</v>
      </c>
      <c r="H379" s="452" t="s">
        <v>1048</v>
      </c>
      <c r="I379" s="501"/>
      <c r="J379" s="501"/>
      <c r="K379" s="452" t="s">
        <v>265</v>
      </c>
      <c r="L379" s="452"/>
      <c r="M379" s="452" t="str">
        <f t="shared" si="5"/>
        <v/>
      </c>
    </row>
    <row r="380" spans="1:13">
      <c r="A380" s="982" t="s">
        <v>637</v>
      </c>
      <c r="B380" s="982" t="s">
        <v>638</v>
      </c>
      <c r="C380" s="446" t="s">
        <v>430</v>
      </c>
      <c r="D380" s="446" t="s">
        <v>1062</v>
      </c>
      <c r="E380" s="446" t="s">
        <v>1063</v>
      </c>
      <c r="F380" s="446" t="s">
        <v>1064</v>
      </c>
      <c r="G380" s="983" t="s">
        <v>642</v>
      </c>
      <c r="H380" s="446" t="s">
        <v>1065</v>
      </c>
      <c r="I380" s="983" t="s">
        <v>682</v>
      </c>
      <c r="J380" s="446" t="s">
        <v>645</v>
      </c>
      <c r="K380" s="446" t="s">
        <v>265</v>
      </c>
      <c r="L380" s="446" t="s">
        <v>646</v>
      </c>
      <c r="M380" s="446" t="str">
        <f t="shared" si="5"/>
        <v/>
      </c>
    </row>
    <row r="381" spans="1:13" ht="15">
      <c r="A381" s="448" t="s">
        <v>647</v>
      </c>
      <c r="B381" s="448" t="s">
        <v>648</v>
      </c>
      <c r="C381" s="459" t="s">
        <v>430</v>
      </c>
      <c r="D381" s="449"/>
      <c r="E381" s="459" t="s">
        <v>1066</v>
      </c>
      <c r="F381" s="449"/>
      <c r="G381" s="984" t="s">
        <v>642</v>
      </c>
      <c r="H381" s="459" t="s">
        <v>1065</v>
      </c>
      <c r="I381" s="449"/>
      <c r="J381" s="449"/>
      <c r="K381" s="459" t="s">
        <v>265</v>
      </c>
      <c r="L381" s="459"/>
      <c r="M381" s="459" t="str">
        <f t="shared" si="5"/>
        <v>Removed</v>
      </c>
    </row>
    <row r="382" spans="1:13" ht="15">
      <c r="A382" s="448" t="s">
        <v>647</v>
      </c>
      <c r="B382" s="448" t="s">
        <v>648</v>
      </c>
      <c r="C382" s="459" t="s">
        <v>430</v>
      </c>
      <c r="D382" s="449"/>
      <c r="E382" s="459" t="s">
        <v>1067</v>
      </c>
      <c r="F382" s="449"/>
      <c r="G382" s="984" t="s">
        <v>642</v>
      </c>
      <c r="H382" s="459" t="s">
        <v>1065</v>
      </c>
      <c r="I382" s="449"/>
      <c r="J382" s="449"/>
      <c r="K382" s="459" t="s">
        <v>265</v>
      </c>
      <c r="L382" s="459"/>
      <c r="M382" s="459" t="str">
        <f t="shared" si="5"/>
        <v/>
      </c>
    </row>
    <row r="383" spans="1:13" ht="15">
      <c r="A383" s="448" t="s">
        <v>647</v>
      </c>
      <c r="B383" s="448" t="s">
        <v>648</v>
      </c>
      <c r="C383" s="459" t="s">
        <v>430</v>
      </c>
      <c r="D383" s="449"/>
      <c r="E383" s="459" t="s">
        <v>1068</v>
      </c>
      <c r="F383" s="449"/>
      <c r="G383" s="984" t="s">
        <v>642</v>
      </c>
      <c r="H383" s="459" t="s">
        <v>1065</v>
      </c>
      <c r="I383" s="449"/>
      <c r="J383" s="449"/>
      <c r="K383" s="459" t="s">
        <v>265</v>
      </c>
      <c r="L383" s="459"/>
      <c r="M383" s="459" t="str">
        <f t="shared" si="5"/>
        <v/>
      </c>
    </row>
    <row r="384" spans="1:13" ht="15">
      <c r="A384" s="448" t="s">
        <v>647</v>
      </c>
      <c r="B384" s="448" t="s">
        <v>648</v>
      </c>
      <c r="C384" s="459" t="s">
        <v>430</v>
      </c>
      <c r="D384" s="449"/>
      <c r="E384" s="459" t="s">
        <v>1069</v>
      </c>
      <c r="F384" s="449"/>
      <c r="G384" s="984" t="s">
        <v>642</v>
      </c>
      <c r="H384" s="459" t="s">
        <v>1065</v>
      </c>
      <c r="I384" s="449"/>
      <c r="J384" s="449"/>
      <c r="K384" s="459" t="s">
        <v>265</v>
      </c>
      <c r="L384" s="459"/>
      <c r="M384" s="459" t="str">
        <f t="shared" si="5"/>
        <v/>
      </c>
    </row>
    <row r="385" spans="1:13" ht="15">
      <c r="A385" s="448" t="s">
        <v>647</v>
      </c>
      <c r="B385" s="448" t="s">
        <v>648</v>
      </c>
      <c r="C385" s="459" t="s">
        <v>430</v>
      </c>
      <c r="D385" s="449"/>
      <c r="E385" s="459" t="s">
        <v>1070</v>
      </c>
      <c r="F385" s="449"/>
      <c r="G385" s="984" t="s">
        <v>642</v>
      </c>
      <c r="H385" s="459" t="s">
        <v>1065</v>
      </c>
      <c r="I385" s="449"/>
      <c r="J385" s="449"/>
      <c r="K385" s="459" t="s">
        <v>265</v>
      </c>
      <c r="L385" s="459"/>
      <c r="M385" s="459" t="str">
        <f t="shared" si="5"/>
        <v/>
      </c>
    </row>
    <row r="386" spans="1:13" ht="15">
      <c r="A386" s="448" t="s">
        <v>647</v>
      </c>
      <c r="B386" s="448" t="s">
        <v>648</v>
      </c>
      <c r="C386" s="459" t="s">
        <v>430</v>
      </c>
      <c r="D386" s="449"/>
      <c r="E386" s="459" t="s">
        <v>1071</v>
      </c>
      <c r="F386" s="449"/>
      <c r="G386" s="984" t="s">
        <v>642</v>
      </c>
      <c r="H386" s="459" t="s">
        <v>1065</v>
      </c>
      <c r="I386" s="449"/>
      <c r="J386" s="449"/>
      <c r="K386" s="459" t="s">
        <v>265</v>
      </c>
      <c r="L386" s="459"/>
      <c r="M386" s="459" t="str">
        <f t="shared" si="5"/>
        <v/>
      </c>
    </row>
    <row r="387" spans="1:13" ht="15">
      <c r="A387" s="448" t="s">
        <v>647</v>
      </c>
      <c r="B387" s="448" t="s">
        <v>648</v>
      </c>
      <c r="C387" s="459" t="s">
        <v>430</v>
      </c>
      <c r="D387" s="449"/>
      <c r="E387" s="459" t="s">
        <v>1072</v>
      </c>
      <c r="F387" s="449"/>
      <c r="G387" s="984" t="s">
        <v>642</v>
      </c>
      <c r="H387" s="459" t="s">
        <v>1065</v>
      </c>
      <c r="I387" s="449"/>
      <c r="J387" s="449"/>
      <c r="K387" s="459" t="s">
        <v>265</v>
      </c>
      <c r="L387" s="459"/>
      <c r="M387" s="459" t="str">
        <f t="shared" si="5"/>
        <v/>
      </c>
    </row>
    <row r="388" spans="1:13" ht="15">
      <c r="A388" s="448" t="s">
        <v>647</v>
      </c>
      <c r="B388" s="448" t="s">
        <v>648</v>
      </c>
      <c r="C388" s="459" t="s">
        <v>430</v>
      </c>
      <c r="D388" s="449"/>
      <c r="E388" s="459" t="s">
        <v>1073</v>
      </c>
      <c r="F388" s="449"/>
      <c r="G388" s="984" t="s">
        <v>642</v>
      </c>
      <c r="H388" s="459" t="s">
        <v>1065</v>
      </c>
      <c r="I388" s="449"/>
      <c r="J388" s="449"/>
      <c r="K388" s="459" t="s">
        <v>265</v>
      </c>
      <c r="L388" s="459"/>
      <c r="M388" s="459" t="str">
        <f t="shared" ref="M388:M451" si="6">IF(RIGHT(TEXT(E388,""),4)="ACT1","Removed","")</f>
        <v/>
      </c>
    </row>
    <row r="389" spans="1:13" ht="15">
      <c r="A389" s="448" t="s">
        <v>647</v>
      </c>
      <c r="B389" s="448" t="s">
        <v>648</v>
      </c>
      <c r="C389" s="459" t="s">
        <v>430</v>
      </c>
      <c r="D389" s="449"/>
      <c r="E389" s="459" t="s">
        <v>1074</v>
      </c>
      <c r="F389" s="449"/>
      <c r="G389" s="984" t="s">
        <v>642</v>
      </c>
      <c r="H389" s="459" t="s">
        <v>1065</v>
      </c>
      <c r="I389" s="449"/>
      <c r="J389" s="449"/>
      <c r="K389" s="459" t="s">
        <v>265</v>
      </c>
      <c r="L389" s="459"/>
      <c r="M389" s="459" t="str">
        <f t="shared" si="6"/>
        <v/>
      </c>
    </row>
    <row r="390" spans="1:13" ht="15">
      <c r="A390" s="448" t="s">
        <v>647</v>
      </c>
      <c r="B390" s="448" t="s">
        <v>648</v>
      </c>
      <c r="C390" s="459" t="s">
        <v>430</v>
      </c>
      <c r="D390" s="449"/>
      <c r="E390" s="459" t="s">
        <v>1075</v>
      </c>
      <c r="F390" s="449"/>
      <c r="G390" s="984" t="s">
        <v>642</v>
      </c>
      <c r="H390" s="459" t="s">
        <v>1065</v>
      </c>
      <c r="I390" s="449"/>
      <c r="J390" s="449"/>
      <c r="K390" s="459" t="s">
        <v>265</v>
      </c>
      <c r="L390" s="459"/>
      <c r="M390" s="459" t="str">
        <f t="shared" si="6"/>
        <v/>
      </c>
    </row>
    <row r="391" spans="1:13" ht="15">
      <c r="A391" s="448" t="s">
        <v>647</v>
      </c>
      <c r="B391" s="448" t="s">
        <v>648</v>
      </c>
      <c r="C391" s="459" t="s">
        <v>430</v>
      </c>
      <c r="D391" s="449"/>
      <c r="E391" s="459" t="s">
        <v>1076</v>
      </c>
      <c r="F391" s="449"/>
      <c r="G391" s="984" t="s">
        <v>642</v>
      </c>
      <c r="H391" s="459" t="s">
        <v>1065</v>
      </c>
      <c r="I391" s="449"/>
      <c r="J391" s="449"/>
      <c r="K391" s="459" t="s">
        <v>265</v>
      </c>
      <c r="L391" s="459"/>
      <c r="M391" s="459" t="str">
        <f t="shared" si="6"/>
        <v/>
      </c>
    </row>
    <row r="392" spans="1:13" ht="15">
      <c r="A392" s="448" t="s">
        <v>647</v>
      </c>
      <c r="B392" s="448" t="s">
        <v>648</v>
      </c>
      <c r="C392" s="459" t="s">
        <v>430</v>
      </c>
      <c r="D392" s="449"/>
      <c r="E392" s="459" t="s">
        <v>1077</v>
      </c>
      <c r="F392" s="449"/>
      <c r="G392" s="984" t="s">
        <v>642</v>
      </c>
      <c r="H392" s="459" t="s">
        <v>1065</v>
      </c>
      <c r="I392" s="449"/>
      <c r="J392" s="449"/>
      <c r="K392" s="459" t="s">
        <v>265</v>
      </c>
      <c r="L392" s="459"/>
      <c r="M392" s="459" t="str">
        <f t="shared" si="6"/>
        <v/>
      </c>
    </row>
    <row r="393" spans="1:13">
      <c r="A393" s="452" t="s">
        <v>647</v>
      </c>
      <c r="B393" s="452" t="s">
        <v>648</v>
      </c>
      <c r="C393" s="452" t="s">
        <v>430</v>
      </c>
      <c r="D393" s="452"/>
      <c r="E393" s="452" t="s">
        <v>1078</v>
      </c>
      <c r="F393" s="452"/>
      <c r="G393" s="451" t="s">
        <v>642</v>
      </c>
      <c r="H393" s="452" t="s">
        <v>1065</v>
      </c>
      <c r="I393" s="452"/>
      <c r="J393" s="452"/>
      <c r="K393" s="452" t="s">
        <v>265</v>
      </c>
      <c r="L393" s="452"/>
      <c r="M393" s="452" t="str">
        <f t="shared" si="6"/>
        <v/>
      </c>
    </row>
    <row r="394" spans="1:13">
      <c r="A394" s="456" t="s">
        <v>637</v>
      </c>
      <c r="B394" s="989" t="s">
        <v>810</v>
      </c>
      <c r="C394" s="456" t="s">
        <v>41</v>
      </c>
      <c r="D394" s="456" t="s">
        <v>1079</v>
      </c>
      <c r="E394" s="456" t="s">
        <v>1080</v>
      </c>
      <c r="F394" s="456" t="s">
        <v>41</v>
      </c>
      <c r="G394" s="462" t="s">
        <v>642</v>
      </c>
      <c r="H394" s="456" t="s">
        <v>813</v>
      </c>
      <c r="I394" s="456" t="s">
        <v>682</v>
      </c>
      <c r="J394" s="456"/>
      <c r="K394" s="455" t="s">
        <v>265</v>
      </c>
      <c r="L394" s="456" t="s">
        <v>814</v>
      </c>
      <c r="M394" s="456" t="str">
        <f t="shared" si="6"/>
        <v/>
      </c>
    </row>
    <row r="395" spans="1:13">
      <c r="A395" s="455" t="s">
        <v>29</v>
      </c>
      <c r="B395" s="455" t="s">
        <v>648</v>
      </c>
      <c r="C395" s="455" t="s">
        <v>41</v>
      </c>
      <c r="D395" s="455"/>
      <c r="E395" s="455" t="s">
        <v>1081</v>
      </c>
      <c r="F395" s="455"/>
      <c r="G395" s="988" t="s">
        <v>642</v>
      </c>
      <c r="H395" s="455" t="s">
        <v>813</v>
      </c>
      <c r="I395" s="455"/>
      <c r="J395" s="455"/>
      <c r="K395" s="455" t="s">
        <v>265</v>
      </c>
      <c r="L395" s="455"/>
      <c r="M395" s="455" t="str">
        <f t="shared" si="6"/>
        <v>Removed</v>
      </c>
    </row>
    <row r="396" spans="1:13">
      <c r="A396" s="455" t="s">
        <v>29</v>
      </c>
      <c r="B396" s="455" t="s">
        <v>648</v>
      </c>
      <c r="C396" s="455" t="s">
        <v>41</v>
      </c>
      <c r="D396" s="455"/>
      <c r="E396" s="455" t="s">
        <v>1082</v>
      </c>
      <c r="F396" s="455"/>
      <c r="G396" s="988" t="s">
        <v>642</v>
      </c>
      <c r="H396" s="455" t="s">
        <v>813</v>
      </c>
      <c r="I396" s="455"/>
      <c r="J396" s="455"/>
      <c r="K396" s="455" t="s">
        <v>265</v>
      </c>
      <c r="L396" s="455"/>
      <c r="M396" s="455" t="str">
        <f t="shared" si="6"/>
        <v/>
      </c>
    </row>
    <row r="397" spans="1:13">
      <c r="A397" s="455" t="s">
        <v>29</v>
      </c>
      <c r="B397" s="455" t="s">
        <v>648</v>
      </c>
      <c r="C397" s="455" t="s">
        <v>41</v>
      </c>
      <c r="D397" s="455"/>
      <c r="E397" s="455" t="s">
        <v>1083</v>
      </c>
      <c r="F397" s="455"/>
      <c r="G397" s="988" t="s">
        <v>642</v>
      </c>
      <c r="H397" s="455" t="s">
        <v>813</v>
      </c>
      <c r="I397" s="455"/>
      <c r="J397" s="455"/>
      <c r="K397" s="455" t="s">
        <v>265</v>
      </c>
      <c r="L397" s="455"/>
      <c r="M397" s="455" t="str">
        <f t="shared" si="6"/>
        <v/>
      </c>
    </row>
    <row r="398" spans="1:13">
      <c r="A398" s="455" t="s">
        <v>29</v>
      </c>
      <c r="B398" s="455" t="s">
        <v>648</v>
      </c>
      <c r="C398" s="455" t="s">
        <v>41</v>
      </c>
      <c r="D398" s="455"/>
      <c r="E398" s="455" t="s">
        <v>1084</v>
      </c>
      <c r="F398" s="455"/>
      <c r="G398" s="988" t="s">
        <v>642</v>
      </c>
      <c r="H398" s="455" t="s">
        <v>813</v>
      </c>
      <c r="I398" s="455"/>
      <c r="J398" s="455"/>
      <c r="K398" s="455" t="s">
        <v>265</v>
      </c>
      <c r="L398" s="455"/>
      <c r="M398" s="455" t="str">
        <f t="shared" si="6"/>
        <v/>
      </c>
    </row>
    <row r="399" spans="1:13">
      <c r="A399" s="455" t="s">
        <v>29</v>
      </c>
      <c r="B399" s="455" t="s">
        <v>648</v>
      </c>
      <c r="C399" s="455" t="s">
        <v>41</v>
      </c>
      <c r="D399" s="455"/>
      <c r="E399" s="455" t="s">
        <v>1085</v>
      </c>
      <c r="F399" s="455"/>
      <c r="G399" s="988" t="s">
        <v>642</v>
      </c>
      <c r="H399" s="455" t="s">
        <v>813</v>
      </c>
      <c r="I399" s="455"/>
      <c r="J399" s="455"/>
      <c r="K399" s="455" t="s">
        <v>265</v>
      </c>
      <c r="L399" s="455"/>
      <c r="M399" s="455" t="str">
        <f t="shared" si="6"/>
        <v/>
      </c>
    </row>
    <row r="400" spans="1:13">
      <c r="A400" s="455" t="s">
        <v>29</v>
      </c>
      <c r="B400" s="455" t="s">
        <v>648</v>
      </c>
      <c r="C400" s="455" t="s">
        <v>41</v>
      </c>
      <c r="D400" s="455"/>
      <c r="E400" s="455" t="s">
        <v>1086</v>
      </c>
      <c r="F400" s="455"/>
      <c r="G400" s="988" t="s">
        <v>642</v>
      </c>
      <c r="H400" s="455" t="s">
        <v>813</v>
      </c>
      <c r="I400" s="455"/>
      <c r="J400" s="455"/>
      <c r="K400" s="455" t="s">
        <v>265</v>
      </c>
      <c r="L400" s="455"/>
      <c r="M400" s="455" t="str">
        <f t="shared" si="6"/>
        <v/>
      </c>
    </row>
    <row r="401" spans="1:13">
      <c r="A401" s="455" t="s">
        <v>29</v>
      </c>
      <c r="B401" s="455" t="s">
        <v>648</v>
      </c>
      <c r="C401" s="455" t="s">
        <v>41</v>
      </c>
      <c r="D401" s="455"/>
      <c r="E401" s="455" t="s">
        <v>1087</v>
      </c>
      <c r="F401" s="455"/>
      <c r="G401" s="988" t="s">
        <v>642</v>
      </c>
      <c r="H401" s="455" t="s">
        <v>813</v>
      </c>
      <c r="I401" s="455"/>
      <c r="J401" s="455"/>
      <c r="K401" s="455" t="s">
        <v>265</v>
      </c>
      <c r="L401" s="455"/>
      <c r="M401" s="455" t="str">
        <f t="shared" si="6"/>
        <v/>
      </c>
    </row>
    <row r="402" spans="1:13">
      <c r="A402" s="455" t="s">
        <v>29</v>
      </c>
      <c r="B402" s="455" t="s">
        <v>648</v>
      </c>
      <c r="C402" s="455" t="s">
        <v>41</v>
      </c>
      <c r="D402" s="455"/>
      <c r="E402" s="455" t="s">
        <v>1088</v>
      </c>
      <c r="F402" s="455"/>
      <c r="G402" s="988" t="s">
        <v>642</v>
      </c>
      <c r="H402" s="455" t="s">
        <v>813</v>
      </c>
      <c r="I402" s="455"/>
      <c r="J402" s="455"/>
      <c r="K402" s="455" t="s">
        <v>265</v>
      </c>
      <c r="L402" s="455"/>
      <c r="M402" s="455" t="str">
        <f t="shared" si="6"/>
        <v/>
      </c>
    </row>
    <row r="403" spans="1:13">
      <c r="A403" s="455" t="s">
        <v>29</v>
      </c>
      <c r="B403" s="455" t="s">
        <v>648</v>
      </c>
      <c r="C403" s="455" t="s">
        <v>41</v>
      </c>
      <c r="D403" s="455"/>
      <c r="E403" s="455" t="s">
        <v>1089</v>
      </c>
      <c r="F403" s="455"/>
      <c r="G403" s="988" t="s">
        <v>642</v>
      </c>
      <c r="H403" s="455" t="s">
        <v>813</v>
      </c>
      <c r="I403" s="455"/>
      <c r="J403" s="455"/>
      <c r="K403" s="455" t="s">
        <v>265</v>
      </c>
      <c r="L403" s="455"/>
      <c r="M403" s="455" t="str">
        <f t="shared" si="6"/>
        <v/>
      </c>
    </row>
    <row r="404" spans="1:13">
      <c r="A404" s="455" t="s">
        <v>29</v>
      </c>
      <c r="B404" s="455" t="s">
        <v>648</v>
      </c>
      <c r="C404" s="455" t="s">
        <v>41</v>
      </c>
      <c r="D404" s="455"/>
      <c r="E404" s="455" t="s">
        <v>1090</v>
      </c>
      <c r="F404" s="455"/>
      <c r="G404" s="988" t="s">
        <v>642</v>
      </c>
      <c r="H404" s="455" t="s">
        <v>813</v>
      </c>
      <c r="I404" s="455"/>
      <c r="J404" s="455"/>
      <c r="K404" s="455" t="s">
        <v>265</v>
      </c>
      <c r="L404" s="455"/>
      <c r="M404" s="455" t="str">
        <f t="shared" si="6"/>
        <v/>
      </c>
    </row>
    <row r="405" spans="1:13">
      <c r="A405" s="455" t="s">
        <v>29</v>
      </c>
      <c r="B405" s="455" t="s">
        <v>648</v>
      </c>
      <c r="C405" s="455" t="s">
        <v>41</v>
      </c>
      <c r="D405" s="455"/>
      <c r="E405" s="455" t="s">
        <v>1091</v>
      </c>
      <c r="F405" s="455"/>
      <c r="G405" s="988" t="s">
        <v>642</v>
      </c>
      <c r="H405" s="455" t="s">
        <v>813</v>
      </c>
      <c r="I405" s="455"/>
      <c r="J405" s="455"/>
      <c r="K405" s="455" t="s">
        <v>265</v>
      </c>
      <c r="L405" s="455"/>
      <c r="M405" s="455" t="str">
        <f t="shared" si="6"/>
        <v/>
      </c>
    </row>
    <row r="406" spans="1:13">
      <c r="A406" s="455" t="s">
        <v>29</v>
      </c>
      <c r="B406" s="455" t="s">
        <v>648</v>
      </c>
      <c r="C406" s="455" t="s">
        <v>41</v>
      </c>
      <c r="D406" s="455"/>
      <c r="E406" s="455" t="s">
        <v>1092</v>
      </c>
      <c r="F406" s="455"/>
      <c r="G406" s="988" t="s">
        <v>642</v>
      </c>
      <c r="H406" s="455" t="s">
        <v>813</v>
      </c>
      <c r="I406" s="455"/>
      <c r="J406" s="455"/>
      <c r="K406" s="455" t="s">
        <v>265</v>
      </c>
      <c r="L406" s="455"/>
      <c r="M406" s="455" t="str">
        <f t="shared" si="6"/>
        <v/>
      </c>
    </row>
    <row r="407" spans="1:13">
      <c r="A407" s="457" t="s">
        <v>29</v>
      </c>
      <c r="B407" s="457" t="s">
        <v>648</v>
      </c>
      <c r="C407" s="457" t="s">
        <v>41</v>
      </c>
      <c r="D407" s="457"/>
      <c r="E407" s="457" t="s">
        <v>1093</v>
      </c>
      <c r="F407" s="457"/>
      <c r="G407" s="458" t="s">
        <v>642</v>
      </c>
      <c r="H407" s="457" t="s">
        <v>813</v>
      </c>
      <c r="I407" s="457"/>
      <c r="J407" s="457"/>
      <c r="K407" s="457" t="s">
        <v>265</v>
      </c>
      <c r="L407" s="457"/>
      <c r="M407" s="457" t="str">
        <f t="shared" si="6"/>
        <v/>
      </c>
    </row>
    <row r="408" spans="1:13">
      <c r="A408" s="982" t="s">
        <v>637</v>
      </c>
      <c r="B408" s="982" t="s">
        <v>638</v>
      </c>
      <c r="C408" s="446" t="s">
        <v>401</v>
      </c>
      <c r="D408" s="446" t="s">
        <v>1094</v>
      </c>
      <c r="E408" s="446" t="s">
        <v>1095</v>
      </c>
      <c r="F408" s="446" t="s">
        <v>401</v>
      </c>
      <c r="G408" s="983" t="s">
        <v>642</v>
      </c>
      <c r="H408" s="446" t="s">
        <v>1096</v>
      </c>
      <c r="I408" s="983" t="s">
        <v>682</v>
      </c>
      <c r="J408" s="446" t="s">
        <v>645</v>
      </c>
      <c r="K408" s="446" t="s">
        <v>265</v>
      </c>
      <c r="L408" s="446" t="s">
        <v>646</v>
      </c>
      <c r="M408" s="446" t="str">
        <f t="shared" si="6"/>
        <v/>
      </c>
    </row>
    <row r="409" spans="1:13" ht="15">
      <c r="A409" s="448" t="s">
        <v>647</v>
      </c>
      <c r="B409" s="448" t="s">
        <v>648</v>
      </c>
      <c r="C409" s="459" t="s">
        <v>401</v>
      </c>
      <c r="D409" s="449"/>
      <c r="E409" s="459" t="s">
        <v>1097</v>
      </c>
      <c r="F409" s="449"/>
      <c r="G409" s="984" t="s">
        <v>642</v>
      </c>
      <c r="H409" s="459" t="s">
        <v>1096</v>
      </c>
      <c r="I409" s="449"/>
      <c r="J409" s="449"/>
      <c r="K409" s="459" t="s">
        <v>265</v>
      </c>
      <c r="L409" s="459"/>
      <c r="M409" s="459" t="str">
        <f t="shared" si="6"/>
        <v>Removed</v>
      </c>
    </row>
    <row r="410" spans="1:13" ht="15">
      <c r="A410" s="448" t="s">
        <v>647</v>
      </c>
      <c r="B410" s="448" t="s">
        <v>648</v>
      </c>
      <c r="C410" s="459" t="s">
        <v>401</v>
      </c>
      <c r="D410" s="449"/>
      <c r="E410" s="459" t="s">
        <v>1098</v>
      </c>
      <c r="F410" s="449"/>
      <c r="G410" s="984" t="s">
        <v>642</v>
      </c>
      <c r="H410" s="459" t="s">
        <v>1096</v>
      </c>
      <c r="I410" s="449"/>
      <c r="J410" s="449"/>
      <c r="K410" s="459" t="s">
        <v>265</v>
      </c>
      <c r="L410" s="459"/>
      <c r="M410" s="459" t="str">
        <f t="shared" si="6"/>
        <v/>
      </c>
    </row>
    <row r="411" spans="1:13" ht="15">
      <c r="A411" s="448" t="s">
        <v>647</v>
      </c>
      <c r="B411" s="448" t="s">
        <v>648</v>
      </c>
      <c r="C411" s="459" t="s">
        <v>401</v>
      </c>
      <c r="D411" s="449"/>
      <c r="E411" s="459" t="s">
        <v>1099</v>
      </c>
      <c r="F411" s="449"/>
      <c r="G411" s="984" t="s">
        <v>642</v>
      </c>
      <c r="H411" s="459" t="s">
        <v>1096</v>
      </c>
      <c r="I411" s="449"/>
      <c r="J411" s="449"/>
      <c r="K411" s="459" t="s">
        <v>265</v>
      </c>
      <c r="L411" s="459"/>
      <c r="M411" s="459" t="str">
        <f t="shared" si="6"/>
        <v/>
      </c>
    </row>
    <row r="412" spans="1:13" ht="15">
      <c r="A412" s="448" t="s">
        <v>647</v>
      </c>
      <c r="B412" s="448" t="s">
        <v>648</v>
      </c>
      <c r="C412" s="459" t="s">
        <v>401</v>
      </c>
      <c r="D412" s="449"/>
      <c r="E412" s="459" t="s">
        <v>1100</v>
      </c>
      <c r="F412" s="449"/>
      <c r="G412" s="984" t="s">
        <v>642</v>
      </c>
      <c r="H412" s="459" t="s">
        <v>1096</v>
      </c>
      <c r="I412" s="449"/>
      <c r="J412" s="449"/>
      <c r="K412" s="459" t="s">
        <v>265</v>
      </c>
      <c r="L412" s="459"/>
      <c r="M412" s="459" t="str">
        <f t="shared" si="6"/>
        <v/>
      </c>
    </row>
    <row r="413" spans="1:13" ht="15">
      <c r="A413" s="448" t="s">
        <v>647</v>
      </c>
      <c r="B413" s="448" t="s">
        <v>648</v>
      </c>
      <c r="C413" s="459" t="s">
        <v>401</v>
      </c>
      <c r="D413" s="449"/>
      <c r="E413" s="459" t="s">
        <v>1101</v>
      </c>
      <c r="F413" s="449"/>
      <c r="G413" s="984" t="s">
        <v>642</v>
      </c>
      <c r="H413" s="459" t="s">
        <v>1096</v>
      </c>
      <c r="I413" s="449"/>
      <c r="J413" s="449"/>
      <c r="K413" s="459" t="s">
        <v>265</v>
      </c>
      <c r="L413" s="459"/>
      <c r="M413" s="459" t="str">
        <f t="shared" si="6"/>
        <v/>
      </c>
    </row>
    <row r="414" spans="1:13" ht="15">
      <c r="A414" s="448" t="s">
        <v>647</v>
      </c>
      <c r="B414" s="448" t="s">
        <v>648</v>
      </c>
      <c r="C414" s="459" t="s">
        <v>401</v>
      </c>
      <c r="D414" s="449"/>
      <c r="E414" s="459" t="s">
        <v>1102</v>
      </c>
      <c r="F414" s="449"/>
      <c r="G414" s="984" t="s">
        <v>642</v>
      </c>
      <c r="H414" s="459" t="s">
        <v>1096</v>
      </c>
      <c r="I414" s="449"/>
      <c r="J414" s="449"/>
      <c r="K414" s="459" t="s">
        <v>265</v>
      </c>
      <c r="L414" s="459"/>
      <c r="M414" s="459" t="str">
        <f t="shared" si="6"/>
        <v/>
      </c>
    </row>
    <row r="415" spans="1:13" ht="15">
      <c r="A415" s="448" t="s">
        <v>647</v>
      </c>
      <c r="B415" s="448" t="s">
        <v>648</v>
      </c>
      <c r="C415" s="459" t="s">
        <v>401</v>
      </c>
      <c r="D415" s="449"/>
      <c r="E415" s="459" t="s">
        <v>1103</v>
      </c>
      <c r="F415" s="449"/>
      <c r="G415" s="984" t="s">
        <v>642</v>
      </c>
      <c r="H415" s="459" t="s">
        <v>1096</v>
      </c>
      <c r="I415" s="449"/>
      <c r="J415" s="449"/>
      <c r="K415" s="459" t="s">
        <v>265</v>
      </c>
      <c r="L415" s="459"/>
      <c r="M415" s="459" t="str">
        <f t="shared" si="6"/>
        <v/>
      </c>
    </row>
    <row r="416" spans="1:13" ht="15">
      <c r="A416" s="448" t="s">
        <v>647</v>
      </c>
      <c r="B416" s="448" t="s">
        <v>648</v>
      </c>
      <c r="C416" s="459" t="s">
        <v>401</v>
      </c>
      <c r="D416" s="449"/>
      <c r="E416" s="459" t="s">
        <v>1104</v>
      </c>
      <c r="F416" s="449"/>
      <c r="G416" s="984" t="s">
        <v>642</v>
      </c>
      <c r="H416" s="459" t="s">
        <v>1096</v>
      </c>
      <c r="I416" s="449"/>
      <c r="J416" s="449"/>
      <c r="K416" s="459" t="s">
        <v>265</v>
      </c>
      <c r="L416" s="459"/>
      <c r="M416" s="459" t="str">
        <f t="shared" si="6"/>
        <v/>
      </c>
    </row>
    <row r="417" spans="1:13" ht="15">
      <c r="A417" s="448" t="s">
        <v>647</v>
      </c>
      <c r="B417" s="448" t="s">
        <v>648</v>
      </c>
      <c r="C417" s="459" t="s">
        <v>401</v>
      </c>
      <c r="D417" s="449"/>
      <c r="E417" s="459" t="s">
        <v>1105</v>
      </c>
      <c r="F417" s="449"/>
      <c r="G417" s="984" t="s">
        <v>642</v>
      </c>
      <c r="H417" s="459" t="s">
        <v>1096</v>
      </c>
      <c r="I417" s="449"/>
      <c r="J417" s="449"/>
      <c r="K417" s="459" t="s">
        <v>265</v>
      </c>
      <c r="L417" s="459"/>
      <c r="M417" s="459" t="str">
        <f t="shared" si="6"/>
        <v/>
      </c>
    </row>
    <row r="418" spans="1:13" ht="15">
      <c r="A418" s="448" t="s">
        <v>647</v>
      </c>
      <c r="B418" s="448" t="s">
        <v>648</v>
      </c>
      <c r="C418" s="459" t="s">
        <v>401</v>
      </c>
      <c r="D418" s="449"/>
      <c r="E418" s="459" t="s">
        <v>1106</v>
      </c>
      <c r="F418" s="449"/>
      <c r="G418" s="984" t="s">
        <v>642</v>
      </c>
      <c r="H418" s="459" t="s">
        <v>1096</v>
      </c>
      <c r="I418" s="449"/>
      <c r="J418" s="449"/>
      <c r="K418" s="459" t="s">
        <v>265</v>
      </c>
      <c r="L418" s="459"/>
      <c r="M418" s="459" t="str">
        <f t="shared" si="6"/>
        <v/>
      </c>
    </row>
    <row r="419" spans="1:13" ht="15">
      <c r="A419" s="448" t="s">
        <v>647</v>
      </c>
      <c r="B419" s="448" t="s">
        <v>648</v>
      </c>
      <c r="C419" s="459" t="s">
        <v>401</v>
      </c>
      <c r="D419" s="449"/>
      <c r="E419" s="459" t="s">
        <v>1107</v>
      </c>
      <c r="F419" s="449"/>
      <c r="G419" s="984" t="s">
        <v>642</v>
      </c>
      <c r="H419" s="459" t="s">
        <v>1096</v>
      </c>
      <c r="I419" s="449"/>
      <c r="J419" s="449"/>
      <c r="K419" s="459" t="s">
        <v>265</v>
      </c>
      <c r="L419" s="459"/>
      <c r="M419" s="459" t="str">
        <f t="shared" si="6"/>
        <v/>
      </c>
    </row>
    <row r="420" spans="1:13" ht="15">
      <c r="A420" s="448" t="s">
        <v>647</v>
      </c>
      <c r="B420" s="448" t="s">
        <v>648</v>
      </c>
      <c r="C420" s="459" t="s">
        <v>401</v>
      </c>
      <c r="D420" s="449"/>
      <c r="E420" s="459" t="s">
        <v>1108</v>
      </c>
      <c r="F420" s="449"/>
      <c r="G420" s="984" t="s">
        <v>642</v>
      </c>
      <c r="H420" s="459" t="s">
        <v>1096</v>
      </c>
      <c r="I420" s="449"/>
      <c r="J420" s="449"/>
      <c r="K420" s="459" t="s">
        <v>265</v>
      </c>
      <c r="L420" s="459"/>
      <c r="M420" s="459" t="str">
        <f t="shared" si="6"/>
        <v/>
      </c>
    </row>
    <row r="421" spans="1:13">
      <c r="A421" s="501" t="s">
        <v>647</v>
      </c>
      <c r="B421" s="501" t="s">
        <v>648</v>
      </c>
      <c r="C421" s="452" t="s">
        <v>401</v>
      </c>
      <c r="D421" s="501"/>
      <c r="E421" s="452" t="s">
        <v>1109</v>
      </c>
      <c r="F421" s="501"/>
      <c r="G421" s="451" t="s">
        <v>642</v>
      </c>
      <c r="H421" s="452" t="s">
        <v>1096</v>
      </c>
      <c r="I421" s="501"/>
      <c r="J421" s="501"/>
      <c r="K421" s="452" t="s">
        <v>265</v>
      </c>
      <c r="L421" s="452"/>
      <c r="M421" s="452" t="str">
        <f t="shared" si="6"/>
        <v/>
      </c>
    </row>
    <row r="422" spans="1:13">
      <c r="A422" s="982" t="s">
        <v>637</v>
      </c>
      <c r="B422" s="982" t="s">
        <v>638</v>
      </c>
      <c r="C422" s="446" t="s">
        <v>606</v>
      </c>
      <c r="D422" s="446" t="s">
        <v>1110</v>
      </c>
      <c r="E422" s="446" t="s">
        <v>1111</v>
      </c>
      <c r="F422" s="446" t="s">
        <v>606</v>
      </c>
      <c r="G422" s="983" t="s">
        <v>642</v>
      </c>
      <c r="H422" s="446" t="s">
        <v>1112</v>
      </c>
      <c r="I422" s="983" t="s">
        <v>682</v>
      </c>
      <c r="J422" s="446" t="s">
        <v>645</v>
      </c>
      <c r="K422" s="446" t="s">
        <v>265</v>
      </c>
      <c r="L422" s="446" t="s">
        <v>646</v>
      </c>
      <c r="M422" s="446" t="str">
        <f t="shared" si="6"/>
        <v/>
      </c>
    </row>
    <row r="423" spans="1:13" ht="15">
      <c r="A423" s="448" t="s">
        <v>647</v>
      </c>
      <c r="B423" s="448" t="s">
        <v>648</v>
      </c>
      <c r="C423" s="459" t="s">
        <v>606</v>
      </c>
      <c r="D423" s="449"/>
      <c r="E423" s="459" t="s">
        <v>1113</v>
      </c>
      <c r="F423" s="449"/>
      <c r="G423" s="984" t="s">
        <v>642</v>
      </c>
      <c r="H423" s="459" t="s">
        <v>1112</v>
      </c>
      <c r="I423" s="449"/>
      <c r="J423" s="449"/>
      <c r="K423" s="459" t="s">
        <v>265</v>
      </c>
      <c r="L423" s="459"/>
      <c r="M423" s="459" t="str">
        <f t="shared" si="6"/>
        <v>Removed</v>
      </c>
    </row>
    <row r="424" spans="1:13" ht="15">
      <c r="A424" s="448" t="s">
        <v>647</v>
      </c>
      <c r="B424" s="448" t="s">
        <v>648</v>
      </c>
      <c r="C424" s="459" t="s">
        <v>606</v>
      </c>
      <c r="D424" s="449"/>
      <c r="E424" s="459" t="s">
        <v>1114</v>
      </c>
      <c r="F424" s="449"/>
      <c r="G424" s="984" t="s">
        <v>642</v>
      </c>
      <c r="H424" s="459" t="s">
        <v>1112</v>
      </c>
      <c r="I424" s="449"/>
      <c r="J424" s="449"/>
      <c r="K424" s="459" t="s">
        <v>265</v>
      </c>
      <c r="L424" s="459"/>
      <c r="M424" s="459" t="str">
        <f t="shared" si="6"/>
        <v/>
      </c>
    </row>
    <row r="425" spans="1:13" ht="15">
      <c r="A425" s="448" t="s">
        <v>647</v>
      </c>
      <c r="B425" s="448" t="s">
        <v>648</v>
      </c>
      <c r="C425" s="459" t="s">
        <v>606</v>
      </c>
      <c r="D425" s="449"/>
      <c r="E425" s="459" t="s">
        <v>1115</v>
      </c>
      <c r="F425" s="449"/>
      <c r="G425" s="984" t="s">
        <v>642</v>
      </c>
      <c r="H425" s="459" t="s">
        <v>1112</v>
      </c>
      <c r="I425" s="449"/>
      <c r="J425" s="449"/>
      <c r="K425" s="459" t="s">
        <v>265</v>
      </c>
      <c r="L425" s="459"/>
      <c r="M425" s="459" t="str">
        <f t="shared" si="6"/>
        <v/>
      </c>
    </row>
    <row r="426" spans="1:13" ht="15">
      <c r="A426" s="448" t="s">
        <v>647</v>
      </c>
      <c r="B426" s="448" t="s">
        <v>648</v>
      </c>
      <c r="C426" s="459" t="s">
        <v>606</v>
      </c>
      <c r="D426" s="449"/>
      <c r="E426" s="459" t="s">
        <v>1116</v>
      </c>
      <c r="F426" s="449"/>
      <c r="G426" s="984" t="s">
        <v>642</v>
      </c>
      <c r="H426" s="459" t="s">
        <v>1112</v>
      </c>
      <c r="I426" s="449"/>
      <c r="J426" s="449"/>
      <c r="K426" s="459" t="s">
        <v>265</v>
      </c>
      <c r="L426" s="459"/>
      <c r="M426" s="459" t="str">
        <f t="shared" si="6"/>
        <v/>
      </c>
    </row>
    <row r="427" spans="1:13" ht="15">
      <c r="A427" s="448" t="s">
        <v>647</v>
      </c>
      <c r="B427" s="448" t="s">
        <v>648</v>
      </c>
      <c r="C427" s="459" t="s">
        <v>606</v>
      </c>
      <c r="D427" s="449"/>
      <c r="E427" s="459" t="s">
        <v>1117</v>
      </c>
      <c r="F427" s="449"/>
      <c r="G427" s="984" t="s">
        <v>642</v>
      </c>
      <c r="H427" s="459" t="s">
        <v>1112</v>
      </c>
      <c r="I427" s="449"/>
      <c r="J427" s="449"/>
      <c r="K427" s="459" t="s">
        <v>265</v>
      </c>
      <c r="L427" s="459"/>
      <c r="M427" s="459" t="str">
        <f t="shared" si="6"/>
        <v/>
      </c>
    </row>
    <row r="428" spans="1:13" ht="15">
      <c r="A428" s="448" t="s">
        <v>647</v>
      </c>
      <c r="B428" s="448" t="s">
        <v>648</v>
      </c>
      <c r="C428" s="459" t="s">
        <v>606</v>
      </c>
      <c r="D428" s="449"/>
      <c r="E428" s="459" t="s">
        <v>1118</v>
      </c>
      <c r="F428" s="449"/>
      <c r="G428" s="984" t="s">
        <v>642</v>
      </c>
      <c r="H428" s="459" t="s">
        <v>1112</v>
      </c>
      <c r="I428" s="449"/>
      <c r="J428" s="449"/>
      <c r="K428" s="459" t="s">
        <v>265</v>
      </c>
      <c r="L428" s="459"/>
      <c r="M428" s="459" t="str">
        <f t="shared" si="6"/>
        <v/>
      </c>
    </row>
    <row r="429" spans="1:13" ht="15">
      <c r="A429" s="448" t="s">
        <v>647</v>
      </c>
      <c r="B429" s="448" t="s">
        <v>648</v>
      </c>
      <c r="C429" s="459" t="s">
        <v>606</v>
      </c>
      <c r="D429" s="449"/>
      <c r="E429" s="459" t="s">
        <v>1119</v>
      </c>
      <c r="F429" s="449"/>
      <c r="G429" s="984" t="s">
        <v>642</v>
      </c>
      <c r="H429" s="459" t="s">
        <v>1112</v>
      </c>
      <c r="I429" s="449"/>
      <c r="J429" s="449"/>
      <c r="K429" s="459" t="s">
        <v>265</v>
      </c>
      <c r="L429" s="459"/>
      <c r="M429" s="459" t="str">
        <f t="shared" si="6"/>
        <v/>
      </c>
    </row>
    <row r="430" spans="1:13" ht="15">
      <c r="A430" s="448" t="s">
        <v>647</v>
      </c>
      <c r="B430" s="448" t="s">
        <v>648</v>
      </c>
      <c r="C430" s="459" t="s">
        <v>606</v>
      </c>
      <c r="D430" s="449"/>
      <c r="E430" s="459" t="s">
        <v>1120</v>
      </c>
      <c r="F430" s="449"/>
      <c r="G430" s="984" t="s">
        <v>642</v>
      </c>
      <c r="H430" s="459" t="s">
        <v>1112</v>
      </c>
      <c r="I430" s="449"/>
      <c r="J430" s="449"/>
      <c r="K430" s="459" t="s">
        <v>265</v>
      </c>
      <c r="L430" s="459"/>
      <c r="M430" s="459" t="str">
        <f t="shared" si="6"/>
        <v/>
      </c>
    </row>
    <row r="431" spans="1:13" ht="15">
      <c r="A431" s="448" t="s">
        <v>647</v>
      </c>
      <c r="B431" s="448" t="s">
        <v>648</v>
      </c>
      <c r="C431" s="459" t="s">
        <v>606</v>
      </c>
      <c r="D431" s="449"/>
      <c r="E431" s="459" t="s">
        <v>1121</v>
      </c>
      <c r="F431" s="449"/>
      <c r="G431" s="984" t="s">
        <v>642</v>
      </c>
      <c r="H431" s="459" t="s">
        <v>1112</v>
      </c>
      <c r="I431" s="449"/>
      <c r="J431" s="449"/>
      <c r="K431" s="459" t="s">
        <v>265</v>
      </c>
      <c r="L431" s="459"/>
      <c r="M431" s="459" t="str">
        <f t="shared" si="6"/>
        <v/>
      </c>
    </row>
    <row r="432" spans="1:13" ht="15">
      <c r="A432" s="448" t="s">
        <v>647</v>
      </c>
      <c r="B432" s="448" t="s">
        <v>648</v>
      </c>
      <c r="C432" s="459" t="s">
        <v>606</v>
      </c>
      <c r="D432" s="449"/>
      <c r="E432" s="459" t="s">
        <v>1122</v>
      </c>
      <c r="F432" s="449"/>
      <c r="G432" s="984" t="s">
        <v>642</v>
      </c>
      <c r="H432" s="459" t="s">
        <v>1112</v>
      </c>
      <c r="I432" s="449"/>
      <c r="J432" s="449"/>
      <c r="K432" s="459" t="s">
        <v>265</v>
      </c>
      <c r="L432" s="459"/>
      <c r="M432" s="459" t="str">
        <f t="shared" si="6"/>
        <v/>
      </c>
    </row>
    <row r="433" spans="1:13" ht="15">
      <c r="A433" s="448" t="s">
        <v>647</v>
      </c>
      <c r="B433" s="448" t="s">
        <v>648</v>
      </c>
      <c r="C433" s="459" t="s">
        <v>606</v>
      </c>
      <c r="D433" s="449"/>
      <c r="E433" s="459" t="s">
        <v>1123</v>
      </c>
      <c r="F433" s="449"/>
      <c r="G433" s="984" t="s">
        <v>642</v>
      </c>
      <c r="H433" s="459" t="s">
        <v>1112</v>
      </c>
      <c r="I433" s="449"/>
      <c r="J433" s="449"/>
      <c r="K433" s="459" t="s">
        <v>265</v>
      </c>
      <c r="L433" s="459"/>
      <c r="M433" s="459" t="str">
        <f t="shared" si="6"/>
        <v/>
      </c>
    </row>
    <row r="434" spans="1:13" ht="15">
      <c r="A434" s="448" t="s">
        <v>647</v>
      </c>
      <c r="B434" s="448" t="s">
        <v>648</v>
      </c>
      <c r="C434" s="459" t="s">
        <v>606</v>
      </c>
      <c r="D434" s="449"/>
      <c r="E434" s="459" t="s">
        <v>1124</v>
      </c>
      <c r="F434" s="449"/>
      <c r="G434" s="984" t="s">
        <v>642</v>
      </c>
      <c r="H434" s="459" t="s">
        <v>1112</v>
      </c>
      <c r="I434" s="449"/>
      <c r="J434" s="449"/>
      <c r="K434" s="459" t="s">
        <v>265</v>
      </c>
      <c r="L434" s="459"/>
      <c r="M434" s="459" t="str">
        <f t="shared" si="6"/>
        <v/>
      </c>
    </row>
    <row r="435" spans="1:13">
      <c r="A435" s="501" t="s">
        <v>647</v>
      </c>
      <c r="B435" s="501" t="s">
        <v>648</v>
      </c>
      <c r="C435" s="452" t="s">
        <v>606</v>
      </c>
      <c r="D435" s="501"/>
      <c r="E435" s="452" t="s">
        <v>1125</v>
      </c>
      <c r="F435" s="501"/>
      <c r="G435" s="451" t="s">
        <v>642</v>
      </c>
      <c r="H435" s="452" t="s">
        <v>1112</v>
      </c>
      <c r="I435" s="501"/>
      <c r="J435" s="501"/>
      <c r="K435" s="452" t="s">
        <v>265</v>
      </c>
      <c r="L435" s="452"/>
      <c r="M435" s="452" t="str">
        <f t="shared" si="6"/>
        <v/>
      </c>
    </row>
    <row r="436" spans="1:13">
      <c r="A436" s="982" t="s">
        <v>637</v>
      </c>
      <c r="B436" s="982" t="s">
        <v>638</v>
      </c>
      <c r="C436" s="446" t="s">
        <v>607</v>
      </c>
      <c r="D436" s="446" t="s">
        <v>1126</v>
      </c>
      <c r="E436" s="446" t="s">
        <v>1127</v>
      </c>
      <c r="F436" s="446" t="s">
        <v>607</v>
      </c>
      <c r="G436" s="983" t="s">
        <v>642</v>
      </c>
      <c r="H436" s="446" t="s">
        <v>1128</v>
      </c>
      <c r="I436" s="983" t="s">
        <v>682</v>
      </c>
      <c r="J436" s="446" t="s">
        <v>645</v>
      </c>
      <c r="K436" s="446" t="s">
        <v>265</v>
      </c>
      <c r="L436" s="446" t="s">
        <v>646</v>
      </c>
      <c r="M436" s="446" t="str">
        <f t="shared" si="6"/>
        <v/>
      </c>
    </row>
    <row r="437" spans="1:13" ht="15">
      <c r="A437" s="448" t="s">
        <v>647</v>
      </c>
      <c r="B437" s="448" t="s">
        <v>648</v>
      </c>
      <c r="C437" s="459" t="s">
        <v>607</v>
      </c>
      <c r="D437" s="449"/>
      <c r="E437" s="459" t="s">
        <v>1129</v>
      </c>
      <c r="F437" s="449"/>
      <c r="G437" s="984" t="s">
        <v>642</v>
      </c>
      <c r="H437" s="459" t="s">
        <v>1128</v>
      </c>
      <c r="I437" s="449"/>
      <c r="J437" s="449"/>
      <c r="K437" s="459" t="s">
        <v>265</v>
      </c>
      <c r="L437" s="459"/>
      <c r="M437" s="459" t="str">
        <f t="shared" si="6"/>
        <v>Removed</v>
      </c>
    </row>
    <row r="438" spans="1:13" ht="15">
      <c r="A438" s="448" t="s">
        <v>647</v>
      </c>
      <c r="B438" s="448" t="s">
        <v>648</v>
      </c>
      <c r="C438" s="459" t="s">
        <v>607</v>
      </c>
      <c r="D438" s="449"/>
      <c r="E438" s="459" t="s">
        <v>1130</v>
      </c>
      <c r="F438" s="449"/>
      <c r="G438" s="984" t="s">
        <v>642</v>
      </c>
      <c r="H438" s="459" t="s">
        <v>1128</v>
      </c>
      <c r="I438" s="449"/>
      <c r="J438" s="449"/>
      <c r="K438" s="459" t="s">
        <v>265</v>
      </c>
      <c r="L438" s="459"/>
      <c r="M438" s="459" t="str">
        <f t="shared" si="6"/>
        <v/>
      </c>
    </row>
    <row r="439" spans="1:13" ht="15">
      <c r="A439" s="448" t="s">
        <v>647</v>
      </c>
      <c r="B439" s="448" t="s">
        <v>648</v>
      </c>
      <c r="C439" s="459" t="s">
        <v>607</v>
      </c>
      <c r="D439" s="449"/>
      <c r="E439" s="459" t="s">
        <v>1131</v>
      </c>
      <c r="F439" s="449"/>
      <c r="G439" s="984" t="s">
        <v>642</v>
      </c>
      <c r="H439" s="459" t="s">
        <v>1128</v>
      </c>
      <c r="I439" s="449"/>
      <c r="J439" s="449"/>
      <c r="K439" s="459" t="s">
        <v>265</v>
      </c>
      <c r="L439" s="459"/>
      <c r="M439" s="459" t="str">
        <f t="shared" si="6"/>
        <v/>
      </c>
    </row>
    <row r="440" spans="1:13" ht="15">
      <c r="A440" s="448" t="s">
        <v>647</v>
      </c>
      <c r="B440" s="448" t="s">
        <v>648</v>
      </c>
      <c r="C440" s="459" t="s">
        <v>607</v>
      </c>
      <c r="D440" s="449"/>
      <c r="E440" s="459" t="s">
        <v>1132</v>
      </c>
      <c r="F440" s="449"/>
      <c r="G440" s="984" t="s">
        <v>642</v>
      </c>
      <c r="H440" s="459" t="s">
        <v>1128</v>
      </c>
      <c r="I440" s="449"/>
      <c r="J440" s="449"/>
      <c r="K440" s="459" t="s">
        <v>265</v>
      </c>
      <c r="L440" s="459"/>
      <c r="M440" s="459" t="str">
        <f t="shared" si="6"/>
        <v/>
      </c>
    </row>
    <row r="441" spans="1:13" ht="15">
      <c r="A441" s="448" t="s">
        <v>647</v>
      </c>
      <c r="B441" s="448" t="s">
        <v>648</v>
      </c>
      <c r="C441" s="459" t="s">
        <v>607</v>
      </c>
      <c r="D441" s="449"/>
      <c r="E441" s="459" t="s">
        <v>1133</v>
      </c>
      <c r="F441" s="449"/>
      <c r="G441" s="984" t="s">
        <v>642</v>
      </c>
      <c r="H441" s="459" t="s">
        <v>1128</v>
      </c>
      <c r="I441" s="449"/>
      <c r="J441" s="449"/>
      <c r="K441" s="459" t="s">
        <v>265</v>
      </c>
      <c r="L441" s="459"/>
      <c r="M441" s="459" t="str">
        <f t="shared" si="6"/>
        <v/>
      </c>
    </row>
    <row r="442" spans="1:13" ht="15">
      <c r="A442" s="448" t="s">
        <v>647</v>
      </c>
      <c r="B442" s="448" t="s">
        <v>648</v>
      </c>
      <c r="C442" s="459" t="s">
        <v>607</v>
      </c>
      <c r="D442" s="449"/>
      <c r="E442" s="459" t="s">
        <v>1134</v>
      </c>
      <c r="F442" s="449"/>
      <c r="G442" s="984" t="s">
        <v>642</v>
      </c>
      <c r="H442" s="459" t="s">
        <v>1128</v>
      </c>
      <c r="I442" s="449"/>
      <c r="J442" s="449"/>
      <c r="K442" s="459" t="s">
        <v>265</v>
      </c>
      <c r="L442" s="459"/>
      <c r="M442" s="459" t="str">
        <f t="shared" si="6"/>
        <v/>
      </c>
    </row>
    <row r="443" spans="1:13" ht="15">
      <c r="A443" s="448" t="s">
        <v>647</v>
      </c>
      <c r="B443" s="448" t="s">
        <v>648</v>
      </c>
      <c r="C443" s="459" t="s">
        <v>607</v>
      </c>
      <c r="D443" s="449"/>
      <c r="E443" s="459" t="s">
        <v>1135</v>
      </c>
      <c r="F443" s="449"/>
      <c r="G443" s="984" t="s">
        <v>642</v>
      </c>
      <c r="H443" s="459" t="s">
        <v>1128</v>
      </c>
      <c r="I443" s="449"/>
      <c r="J443" s="449"/>
      <c r="K443" s="459" t="s">
        <v>265</v>
      </c>
      <c r="L443" s="459"/>
      <c r="M443" s="459" t="str">
        <f t="shared" si="6"/>
        <v/>
      </c>
    </row>
    <row r="444" spans="1:13" ht="15">
      <c r="A444" s="448" t="s">
        <v>647</v>
      </c>
      <c r="B444" s="448" t="s">
        <v>648</v>
      </c>
      <c r="C444" s="459" t="s">
        <v>607</v>
      </c>
      <c r="D444" s="449"/>
      <c r="E444" s="459" t="s">
        <v>1136</v>
      </c>
      <c r="F444" s="449"/>
      <c r="G444" s="984" t="s">
        <v>642</v>
      </c>
      <c r="H444" s="459" t="s">
        <v>1128</v>
      </c>
      <c r="I444" s="449"/>
      <c r="J444" s="449"/>
      <c r="K444" s="459" t="s">
        <v>265</v>
      </c>
      <c r="L444" s="459"/>
      <c r="M444" s="459" t="str">
        <f t="shared" si="6"/>
        <v/>
      </c>
    </row>
    <row r="445" spans="1:13" ht="15">
      <c r="A445" s="448" t="s">
        <v>647</v>
      </c>
      <c r="B445" s="448" t="s">
        <v>648</v>
      </c>
      <c r="C445" s="459" t="s">
        <v>607</v>
      </c>
      <c r="D445" s="449"/>
      <c r="E445" s="459" t="s">
        <v>1137</v>
      </c>
      <c r="F445" s="449"/>
      <c r="G445" s="984" t="s">
        <v>642</v>
      </c>
      <c r="H445" s="459" t="s">
        <v>1128</v>
      </c>
      <c r="I445" s="449"/>
      <c r="J445" s="449"/>
      <c r="K445" s="459" t="s">
        <v>265</v>
      </c>
      <c r="L445" s="459"/>
      <c r="M445" s="459" t="str">
        <f t="shared" si="6"/>
        <v/>
      </c>
    </row>
    <row r="446" spans="1:13" ht="15">
      <c r="A446" s="448" t="s">
        <v>647</v>
      </c>
      <c r="B446" s="448" t="s">
        <v>648</v>
      </c>
      <c r="C446" s="459" t="s">
        <v>607</v>
      </c>
      <c r="D446" s="449"/>
      <c r="E446" s="459" t="s">
        <v>1138</v>
      </c>
      <c r="F446" s="449"/>
      <c r="G446" s="984" t="s">
        <v>642</v>
      </c>
      <c r="H446" s="459" t="s">
        <v>1128</v>
      </c>
      <c r="I446" s="449"/>
      <c r="J446" s="449"/>
      <c r="K446" s="459" t="s">
        <v>265</v>
      </c>
      <c r="L446" s="459"/>
      <c r="M446" s="459" t="str">
        <f t="shared" si="6"/>
        <v/>
      </c>
    </row>
    <row r="447" spans="1:13" ht="15">
      <c r="A447" s="448" t="s">
        <v>647</v>
      </c>
      <c r="B447" s="448" t="s">
        <v>648</v>
      </c>
      <c r="C447" s="459" t="s">
        <v>607</v>
      </c>
      <c r="D447" s="449"/>
      <c r="E447" s="459" t="s">
        <v>1139</v>
      </c>
      <c r="F447" s="449"/>
      <c r="G447" s="984" t="s">
        <v>642</v>
      </c>
      <c r="H447" s="459" t="s">
        <v>1128</v>
      </c>
      <c r="I447" s="449"/>
      <c r="J447" s="449"/>
      <c r="K447" s="459" t="s">
        <v>265</v>
      </c>
      <c r="L447" s="459"/>
      <c r="M447" s="459" t="str">
        <f t="shared" si="6"/>
        <v/>
      </c>
    </row>
    <row r="448" spans="1:13" ht="15">
      <c r="A448" s="448" t="s">
        <v>647</v>
      </c>
      <c r="B448" s="448" t="s">
        <v>648</v>
      </c>
      <c r="C448" s="459" t="s">
        <v>607</v>
      </c>
      <c r="D448" s="449"/>
      <c r="E448" s="459" t="s">
        <v>1140</v>
      </c>
      <c r="F448" s="449"/>
      <c r="G448" s="984" t="s">
        <v>642</v>
      </c>
      <c r="H448" s="459" t="s">
        <v>1128</v>
      </c>
      <c r="I448" s="449"/>
      <c r="J448" s="449"/>
      <c r="K448" s="459" t="s">
        <v>265</v>
      </c>
      <c r="L448" s="459"/>
      <c r="M448" s="459" t="str">
        <f t="shared" si="6"/>
        <v/>
      </c>
    </row>
    <row r="449" spans="1:13">
      <c r="A449" s="501" t="s">
        <v>647</v>
      </c>
      <c r="B449" s="501" t="s">
        <v>648</v>
      </c>
      <c r="C449" s="452" t="s">
        <v>607</v>
      </c>
      <c r="D449" s="501"/>
      <c r="E449" s="452" t="s">
        <v>1141</v>
      </c>
      <c r="F449" s="501"/>
      <c r="G449" s="451" t="s">
        <v>642</v>
      </c>
      <c r="H449" s="452" t="s">
        <v>1128</v>
      </c>
      <c r="I449" s="501"/>
      <c r="J449" s="501"/>
      <c r="K449" s="452" t="s">
        <v>265</v>
      </c>
      <c r="L449" s="452"/>
      <c r="M449" s="452" t="str">
        <f t="shared" si="6"/>
        <v/>
      </c>
    </row>
    <row r="450" spans="1:13">
      <c r="A450" s="455" t="s">
        <v>637</v>
      </c>
      <c r="B450" s="987" t="s">
        <v>810</v>
      </c>
      <c r="C450" s="456" t="s">
        <v>340</v>
      </c>
      <c r="D450" s="455" t="s">
        <v>1142</v>
      </c>
      <c r="E450" s="455" t="s">
        <v>1143</v>
      </c>
      <c r="F450" s="455" t="s">
        <v>340</v>
      </c>
      <c r="G450" s="988" t="s">
        <v>642</v>
      </c>
      <c r="H450" s="455" t="s">
        <v>813</v>
      </c>
      <c r="I450" s="455" t="s">
        <v>682</v>
      </c>
      <c r="J450" s="455"/>
      <c r="K450" s="455" t="s">
        <v>265</v>
      </c>
      <c r="L450" s="455" t="s">
        <v>814</v>
      </c>
      <c r="M450" s="455" t="str">
        <f t="shared" si="6"/>
        <v/>
      </c>
    </row>
    <row r="451" spans="1:13">
      <c r="A451" s="455" t="s">
        <v>29</v>
      </c>
      <c r="B451" s="455" t="s">
        <v>648</v>
      </c>
      <c r="C451" s="455" t="s">
        <v>340</v>
      </c>
      <c r="D451" s="455"/>
      <c r="E451" s="455" t="s">
        <v>1144</v>
      </c>
      <c r="F451" s="455"/>
      <c r="G451" s="988" t="s">
        <v>642</v>
      </c>
      <c r="H451" s="455" t="s">
        <v>813</v>
      </c>
      <c r="I451" s="455"/>
      <c r="J451" s="455"/>
      <c r="K451" s="455" t="s">
        <v>265</v>
      </c>
      <c r="L451" s="455"/>
      <c r="M451" s="455" t="str">
        <f t="shared" si="6"/>
        <v>Removed</v>
      </c>
    </row>
    <row r="452" spans="1:13">
      <c r="A452" s="455" t="s">
        <v>29</v>
      </c>
      <c r="B452" s="455" t="s">
        <v>648</v>
      </c>
      <c r="C452" s="455" t="s">
        <v>340</v>
      </c>
      <c r="D452" s="455"/>
      <c r="E452" s="455" t="s">
        <v>1145</v>
      </c>
      <c r="F452" s="455"/>
      <c r="G452" s="988" t="s">
        <v>642</v>
      </c>
      <c r="H452" s="455" t="s">
        <v>813</v>
      </c>
      <c r="I452" s="455"/>
      <c r="J452" s="455"/>
      <c r="K452" s="455" t="s">
        <v>265</v>
      </c>
      <c r="L452" s="455"/>
      <c r="M452" s="455" t="str">
        <f t="shared" ref="M452:M515" si="7">IF(RIGHT(TEXT(E452,""),4)="ACT1","Removed","")</f>
        <v/>
      </c>
    </row>
    <row r="453" spans="1:13">
      <c r="A453" s="455" t="s">
        <v>29</v>
      </c>
      <c r="B453" s="455" t="s">
        <v>648</v>
      </c>
      <c r="C453" s="455" t="s">
        <v>340</v>
      </c>
      <c r="D453" s="455"/>
      <c r="E453" s="455" t="s">
        <v>1146</v>
      </c>
      <c r="F453" s="455"/>
      <c r="G453" s="988" t="s">
        <v>642</v>
      </c>
      <c r="H453" s="455" t="s">
        <v>813</v>
      </c>
      <c r="I453" s="455"/>
      <c r="J453" s="455"/>
      <c r="K453" s="455" t="s">
        <v>265</v>
      </c>
      <c r="L453" s="455"/>
      <c r="M453" s="455" t="str">
        <f t="shared" si="7"/>
        <v/>
      </c>
    </row>
    <row r="454" spans="1:13">
      <c r="A454" s="455" t="s">
        <v>29</v>
      </c>
      <c r="B454" s="455" t="s">
        <v>648</v>
      </c>
      <c r="C454" s="455" t="s">
        <v>340</v>
      </c>
      <c r="D454" s="455"/>
      <c r="E454" s="455" t="s">
        <v>1147</v>
      </c>
      <c r="F454" s="455"/>
      <c r="G454" s="988" t="s">
        <v>642</v>
      </c>
      <c r="H454" s="455" t="s">
        <v>813</v>
      </c>
      <c r="I454" s="455"/>
      <c r="J454" s="455"/>
      <c r="K454" s="455" t="s">
        <v>265</v>
      </c>
      <c r="L454" s="455"/>
      <c r="M454" s="455" t="str">
        <f t="shared" si="7"/>
        <v/>
      </c>
    </row>
    <row r="455" spans="1:13">
      <c r="A455" s="455" t="s">
        <v>29</v>
      </c>
      <c r="B455" s="455" t="s">
        <v>648</v>
      </c>
      <c r="C455" s="455" t="s">
        <v>340</v>
      </c>
      <c r="D455" s="455"/>
      <c r="E455" s="455" t="s">
        <v>1148</v>
      </c>
      <c r="F455" s="455"/>
      <c r="G455" s="988" t="s">
        <v>642</v>
      </c>
      <c r="H455" s="455" t="s">
        <v>813</v>
      </c>
      <c r="I455" s="455"/>
      <c r="J455" s="455"/>
      <c r="K455" s="455" t="s">
        <v>265</v>
      </c>
      <c r="L455" s="455"/>
      <c r="M455" s="455" t="str">
        <f t="shared" si="7"/>
        <v/>
      </c>
    </row>
    <row r="456" spans="1:13">
      <c r="A456" s="455" t="s">
        <v>29</v>
      </c>
      <c r="B456" s="455" t="s">
        <v>648</v>
      </c>
      <c r="C456" s="455" t="s">
        <v>340</v>
      </c>
      <c r="D456" s="455"/>
      <c r="E456" s="455" t="s">
        <v>1149</v>
      </c>
      <c r="F456" s="455"/>
      <c r="G456" s="988" t="s">
        <v>642</v>
      </c>
      <c r="H456" s="455" t="s">
        <v>813</v>
      </c>
      <c r="I456" s="455"/>
      <c r="J456" s="455"/>
      <c r="K456" s="455" t="s">
        <v>265</v>
      </c>
      <c r="L456" s="455"/>
      <c r="M456" s="455" t="str">
        <f t="shared" si="7"/>
        <v/>
      </c>
    </row>
    <row r="457" spans="1:13">
      <c r="A457" s="455" t="s">
        <v>29</v>
      </c>
      <c r="B457" s="455" t="s">
        <v>648</v>
      </c>
      <c r="C457" s="455" t="s">
        <v>340</v>
      </c>
      <c r="D457" s="455"/>
      <c r="E457" s="455" t="s">
        <v>1150</v>
      </c>
      <c r="F457" s="455"/>
      <c r="G457" s="988" t="s">
        <v>642</v>
      </c>
      <c r="H457" s="455" t="s">
        <v>813</v>
      </c>
      <c r="I457" s="455"/>
      <c r="J457" s="455"/>
      <c r="K457" s="455" t="s">
        <v>265</v>
      </c>
      <c r="L457" s="455"/>
      <c r="M457" s="455" t="str">
        <f t="shared" si="7"/>
        <v/>
      </c>
    </row>
    <row r="458" spans="1:13">
      <c r="A458" s="455" t="s">
        <v>29</v>
      </c>
      <c r="B458" s="455" t="s">
        <v>648</v>
      </c>
      <c r="C458" s="455" t="s">
        <v>340</v>
      </c>
      <c r="D458" s="455"/>
      <c r="E458" s="455" t="s">
        <v>1151</v>
      </c>
      <c r="F458" s="455"/>
      <c r="G458" s="988" t="s">
        <v>642</v>
      </c>
      <c r="H458" s="455" t="s">
        <v>813</v>
      </c>
      <c r="I458" s="455"/>
      <c r="J458" s="455"/>
      <c r="K458" s="455" t="s">
        <v>265</v>
      </c>
      <c r="L458" s="455"/>
      <c r="M458" s="455" t="str">
        <f t="shared" si="7"/>
        <v/>
      </c>
    </row>
    <row r="459" spans="1:13">
      <c r="A459" s="455" t="s">
        <v>29</v>
      </c>
      <c r="B459" s="455" t="s">
        <v>648</v>
      </c>
      <c r="C459" s="455" t="s">
        <v>340</v>
      </c>
      <c r="D459" s="455"/>
      <c r="E459" s="455" t="s">
        <v>1152</v>
      </c>
      <c r="F459" s="455"/>
      <c r="G459" s="988" t="s">
        <v>642</v>
      </c>
      <c r="H459" s="455" t="s">
        <v>813</v>
      </c>
      <c r="I459" s="455"/>
      <c r="J459" s="455"/>
      <c r="K459" s="455" t="s">
        <v>265</v>
      </c>
      <c r="L459" s="455"/>
      <c r="M459" s="455" t="str">
        <f t="shared" si="7"/>
        <v/>
      </c>
    </row>
    <row r="460" spans="1:13">
      <c r="A460" s="455" t="s">
        <v>29</v>
      </c>
      <c r="B460" s="455" t="s">
        <v>648</v>
      </c>
      <c r="C460" s="455" t="s">
        <v>340</v>
      </c>
      <c r="D460" s="455"/>
      <c r="E460" s="455" t="s">
        <v>1153</v>
      </c>
      <c r="F460" s="455"/>
      <c r="G460" s="988" t="s">
        <v>642</v>
      </c>
      <c r="H460" s="455" t="s">
        <v>813</v>
      </c>
      <c r="I460" s="455"/>
      <c r="J460" s="455"/>
      <c r="K460" s="455" t="s">
        <v>265</v>
      </c>
      <c r="L460" s="455"/>
      <c r="M460" s="455" t="str">
        <f t="shared" si="7"/>
        <v/>
      </c>
    </row>
    <row r="461" spans="1:13">
      <c r="A461" s="455" t="s">
        <v>29</v>
      </c>
      <c r="B461" s="455" t="s">
        <v>648</v>
      </c>
      <c r="C461" s="455" t="s">
        <v>340</v>
      </c>
      <c r="D461" s="455"/>
      <c r="E461" s="455" t="s">
        <v>1154</v>
      </c>
      <c r="F461" s="455"/>
      <c r="G461" s="988" t="s">
        <v>642</v>
      </c>
      <c r="H461" s="455" t="s">
        <v>813</v>
      </c>
      <c r="I461" s="455"/>
      <c r="J461" s="455"/>
      <c r="K461" s="455" t="s">
        <v>265</v>
      </c>
      <c r="L461" s="455"/>
      <c r="M461" s="455" t="str">
        <f t="shared" si="7"/>
        <v/>
      </c>
    </row>
    <row r="462" spans="1:13">
      <c r="A462" s="455" t="s">
        <v>29</v>
      </c>
      <c r="B462" s="455" t="s">
        <v>648</v>
      </c>
      <c r="C462" s="455" t="s">
        <v>340</v>
      </c>
      <c r="D462" s="455"/>
      <c r="E462" s="455" t="s">
        <v>1155</v>
      </c>
      <c r="F462" s="455"/>
      <c r="G462" s="988" t="s">
        <v>642</v>
      </c>
      <c r="H462" s="455" t="s">
        <v>813</v>
      </c>
      <c r="I462" s="455"/>
      <c r="J462" s="455"/>
      <c r="K462" s="455" t="s">
        <v>265</v>
      </c>
      <c r="L462" s="455"/>
      <c r="M462" s="455" t="str">
        <f t="shared" si="7"/>
        <v/>
      </c>
    </row>
    <row r="463" spans="1:13">
      <c r="A463" s="457" t="s">
        <v>29</v>
      </c>
      <c r="B463" s="457" t="s">
        <v>648</v>
      </c>
      <c r="C463" s="457" t="s">
        <v>340</v>
      </c>
      <c r="D463" s="457"/>
      <c r="E463" s="457" t="s">
        <v>1156</v>
      </c>
      <c r="F463" s="457"/>
      <c r="G463" s="458" t="s">
        <v>642</v>
      </c>
      <c r="H463" s="457" t="s">
        <v>813</v>
      </c>
      <c r="I463" s="457"/>
      <c r="J463" s="457"/>
      <c r="K463" s="457" t="s">
        <v>265</v>
      </c>
      <c r="L463" s="457"/>
      <c r="M463" s="457" t="str">
        <f t="shared" si="7"/>
        <v/>
      </c>
    </row>
    <row r="464" spans="1:13">
      <c r="A464" s="455" t="s">
        <v>637</v>
      </c>
      <c r="B464" s="987" t="s">
        <v>810</v>
      </c>
      <c r="C464" s="456" t="s">
        <v>237</v>
      </c>
      <c r="D464" s="455" t="s">
        <v>1157</v>
      </c>
      <c r="E464" s="455" t="s">
        <v>1158</v>
      </c>
      <c r="F464" s="455" t="s">
        <v>237</v>
      </c>
      <c r="G464" s="988" t="s">
        <v>642</v>
      </c>
      <c r="H464" s="455" t="s">
        <v>813</v>
      </c>
      <c r="I464" s="455" t="s">
        <v>682</v>
      </c>
      <c r="J464" s="455"/>
      <c r="K464" s="455" t="s">
        <v>265</v>
      </c>
      <c r="L464" s="455" t="s">
        <v>814</v>
      </c>
      <c r="M464" s="455" t="str">
        <f t="shared" si="7"/>
        <v/>
      </c>
    </row>
    <row r="465" spans="1:13">
      <c r="A465" s="455" t="s">
        <v>29</v>
      </c>
      <c r="B465" s="455" t="s">
        <v>648</v>
      </c>
      <c r="C465" s="455" t="s">
        <v>237</v>
      </c>
      <c r="D465" s="455"/>
      <c r="E465" s="455" t="s">
        <v>1159</v>
      </c>
      <c r="F465" s="455"/>
      <c r="G465" s="988" t="s">
        <v>642</v>
      </c>
      <c r="H465" s="455" t="s">
        <v>813</v>
      </c>
      <c r="I465" s="455"/>
      <c r="J465" s="455"/>
      <c r="K465" s="455" t="s">
        <v>265</v>
      </c>
      <c r="L465" s="455"/>
      <c r="M465" s="455" t="str">
        <f t="shared" si="7"/>
        <v>Removed</v>
      </c>
    </row>
    <row r="466" spans="1:13">
      <c r="A466" s="455" t="s">
        <v>29</v>
      </c>
      <c r="B466" s="455" t="s">
        <v>648</v>
      </c>
      <c r="C466" s="455" t="s">
        <v>237</v>
      </c>
      <c r="D466" s="455"/>
      <c r="E466" s="455" t="s">
        <v>1160</v>
      </c>
      <c r="F466" s="455"/>
      <c r="G466" s="988" t="s">
        <v>642</v>
      </c>
      <c r="H466" s="455" t="s">
        <v>813</v>
      </c>
      <c r="I466" s="455"/>
      <c r="J466" s="455"/>
      <c r="K466" s="455" t="s">
        <v>265</v>
      </c>
      <c r="L466" s="455"/>
      <c r="M466" s="455" t="str">
        <f t="shared" si="7"/>
        <v/>
      </c>
    </row>
    <row r="467" spans="1:13">
      <c r="A467" s="455" t="s">
        <v>29</v>
      </c>
      <c r="B467" s="455" t="s">
        <v>648</v>
      </c>
      <c r="C467" s="455" t="s">
        <v>237</v>
      </c>
      <c r="D467" s="455"/>
      <c r="E467" s="455" t="s">
        <v>1161</v>
      </c>
      <c r="F467" s="455"/>
      <c r="G467" s="988" t="s">
        <v>642</v>
      </c>
      <c r="H467" s="455" t="s">
        <v>813</v>
      </c>
      <c r="I467" s="455"/>
      <c r="J467" s="455"/>
      <c r="K467" s="455" t="s">
        <v>265</v>
      </c>
      <c r="L467" s="455"/>
      <c r="M467" s="455" t="str">
        <f t="shared" si="7"/>
        <v/>
      </c>
    </row>
    <row r="468" spans="1:13">
      <c r="A468" s="455" t="s">
        <v>29</v>
      </c>
      <c r="B468" s="455" t="s">
        <v>648</v>
      </c>
      <c r="C468" s="455" t="s">
        <v>237</v>
      </c>
      <c r="D468" s="455"/>
      <c r="E468" s="455" t="s">
        <v>1162</v>
      </c>
      <c r="F468" s="455"/>
      <c r="G468" s="988" t="s">
        <v>642</v>
      </c>
      <c r="H468" s="455" t="s">
        <v>813</v>
      </c>
      <c r="I468" s="455"/>
      <c r="J468" s="455"/>
      <c r="K468" s="455" t="s">
        <v>265</v>
      </c>
      <c r="L468" s="455"/>
      <c r="M468" s="455" t="str">
        <f t="shared" si="7"/>
        <v/>
      </c>
    </row>
    <row r="469" spans="1:13">
      <c r="A469" s="455" t="s">
        <v>29</v>
      </c>
      <c r="B469" s="455" t="s">
        <v>648</v>
      </c>
      <c r="C469" s="455" t="s">
        <v>237</v>
      </c>
      <c r="D469" s="455"/>
      <c r="E469" s="455" t="s">
        <v>1163</v>
      </c>
      <c r="F469" s="455"/>
      <c r="G469" s="988" t="s">
        <v>642</v>
      </c>
      <c r="H469" s="455" t="s">
        <v>813</v>
      </c>
      <c r="I469" s="455"/>
      <c r="J469" s="455"/>
      <c r="K469" s="455" t="s">
        <v>265</v>
      </c>
      <c r="L469" s="455"/>
      <c r="M469" s="455" t="str">
        <f t="shared" si="7"/>
        <v/>
      </c>
    </row>
    <row r="470" spans="1:13">
      <c r="A470" s="455" t="s">
        <v>29</v>
      </c>
      <c r="B470" s="455" t="s">
        <v>648</v>
      </c>
      <c r="C470" s="455" t="s">
        <v>237</v>
      </c>
      <c r="D470" s="455"/>
      <c r="E470" s="455" t="s">
        <v>1164</v>
      </c>
      <c r="F470" s="455"/>
      <c r="G470" s="988" t="s">
        <v>642</v>
      </c>
      <c r="H470" s="455" t="s">
        <v>813</v>
      </c>
      <c r="I470" s="455"/>
      <c r="J470" s="455"/>
      <c r="K470" s="455" t="s">
        <v>265</v>
      </c>
      <c r="L470" s="455"/>
      <c r="M470" s="455" t="str">
        <f t="shared" si="7"/>
        <v/>
      </c>
    </row>
    <row r="471" spans="1:13">
      <c r="A471" s="455" t="s">
        <v>29</v>
      </c>
      <c r="B471" s="455" t="s">
        <v>648</v>
      </c>
      <c r="C471" s="455" t="s">
        <v>237</v>
      </c>
      <c r="D471" s="455"/>
      <c r="E471" s="455" t="s">
        <v>1165</v>
      </c>
      <c r="F471" s="455"/>
      <c r="G471" s="988" t="s">
        <v>642</v>
      </c>
      <c r="H471" s="455" t="s">
        <v>813</v>
      </c>
      <c r="I471" s="455"/>
      <c r="J471" s="455"/>
      <c r="K471" s="455" t="s">
        <v>265</v>
      </c>
      <c r="L471" s="455"/>
      <c r="M471" s="455" t="str">
        <f t="shared" si="7"/>
        <v/>
      </c>
    </row>
    <row r="472" spans="1:13">
      <c r="A472" s="455" t="s">
        <v>29</v>
      </c>
      <c r="B472" s="455" t="s">
        <v>648</v>
      </c>
      <c r="C472" s="455" t="s">
        <v>237</v>
      </c>
      <c r="D472" s="455"/>
      <c r="E472" s="455" t="s">
        <v>1166</v>
      </c>
      <c r="F472" s="455"/>
      <c r="G472" s="988" t="s">
        <v>642</v>
      </c>
      <c r="H472" s="455" t="s">
        <v>813</v>
      </c>
      <c r="I472" s="455"/>
      <c r="J472" s="455"/>
      <c r="K472" s="455" t="s">
        <v>265</v>
      </c>
      <c r="L472" s="455"/>
      <c r="M472" s="455" t="str">
        <f t="shared" si="7"/>
        <v/>
      </c>
    </row>
    <row r="473" spans="1:13">
      <c r="A473" s="455" t="s">
        <v>29</v>
      </c>
      <c r="B473" s="455" t="s">
        <v>648</v>
      </c>
      <c r="C473" s="455" t="s">
        <v>237</v>
      </c>
      <c r="D473" s="455"/>
      <c r="E473" s="455" t="s">
        <v>1167</v>
      </c>
      <c r="F473" s="455"/>
      <c r="G473" s="988" t="s">
        <v>642</v>
      </c>
      <c r="H473" s="455" t="s">
        <v>813</v>
      </c>
      <c r="I473" s="455"/>
      <c r="J473" s="455"/>
      <c r="K473" s="455" t="s">
        <v>265</v>
      </c>
      <c r="L473" s="455"/>
      <c r="M473" s="455" t="str">
        <f t="shared" si="7"/>
        <v/>
      </c>
    </row>
    <row r="474" spans="1:13">
      <c r="A474" s="455" t="s">
        <v>29</v>
      </c>
      <c r="B474" s="455" t="s">
        <v>648</v>
      </c>
      <c r="C474" s="455" t="s">
        <v>237</v>
      </c>
      <c r="D474" s="455"/>
      <c r="E474" s="455" t="s">
        <v>1168</v>
      </c>
      <c r="F474" s="455"/>
      <c r="G474" s="988" t="s">
        <v>642</v>
      </c>
      <c r="H474" s="455" t="s">
        <v>813</v>
      </c>
      <c r="I474" s="455"/>
      <c r="J474" s="455"/>
      <c r="K474" s="455" t="s">
        <v>265</v>
      </c>
      <c r="L474" s="455"/>
      <c r="M474" s="455" t="str">
        <f t="shared" si="7"/>
        <v/>
      </c>
    </row>
    <row r="475" spans="1:13">
      <c r="A475" s="455" t="s">
        <v>29</v>
      </c>
      <c r="B475" s="455" t="s">
        <v>648</v>
      </c>
      <c r="C475" s="455" t="s">
        <v>237</v>
      </c>
      <c r="D475" s="455"/>
      <c r="E475" s="455" t="s">
        <v>1169</v>
      </c>
      <c r="F475" s="455"/>
      <c r="G475" s="988" t="s">
        <v>642</v>
      </c>
      <c r="H475" s="455" t="s">
        <v>813</v>
      </c>
      <c r="I475" s="455"/>
      <c r="J475" s="455"/>
      <c r="K475" s="455" t="s">
        <v>265</v>
      </c>
      <c r="L475" s="455"/>
      <c r="M475" s="455" t="str">
        <f t="shared" si="7"/>
        <v/>
      </c>
    </row>
    <row r="476" spans="1:13">
      <c r="A476" s="455" t="s">
        <v>29</v>
      </c>
      <c r="B476" s="455" t="s">
        <v>648</v>
      </c>
      <c r="C476" s="455" t="s">
        <v>237</v>
      </c>
      <c r="D476" s="455"/>
      <c r="E476" s="455" t="s">
        <v>1170</v>
      </c>
      <c r="F476" s="455"/>
      <c r="G476" s="988" t="s">
        <v>642</v>
      </c>
      <c r="H476" s="455" t="s">
        <v>813</v>
      </c>
      <c r="I476" s="455"/>
      <c r="J476" s="455"/>
      <c r="K476" s="455" t="s">
        <v>265</v>
      </c>
      <c r="L476" s="455"/>
      <c r="M476" s="455" t="str">
        <f t="shared" si="7"/>
        <v/>
      </c>
    </row>
    <row r="477" spans="1:13">
      <c r="A477" s="457" t="s">
        <v>29</v>
      </c>
      <c r="B477" s="457" t="s">
        <v>648</v>
      </c>
      <c r="C477" s="457" t="s">
        <v>237</v>
      </c>
      <c r="D477" s="457"/>
      <c r="E477" s="457" t="s">
        <v>1171</v>
      </c>
      <c r="F477" s="457"/>
      <c r="G477" s="458" t="s">
        <v>642</v>
      </c>
      <c r="H477" s="457" t="s">
        <v>813</v>
      </c>
      <c r="I477" s="457"/>
      <c r="J477" s="457"/>
      <c r="K477" s="457" t="s">
        <v>265</v>
      </c>
      <c r="L477" s="457"/>
      <c r="M477" s="457" t="str">
        <f t="shared" si="7"/>
        <v/>
      </c>
    </row>
    <row r="478" spans="1:13">
      <c r="A478" s="455" t="s">
        <v>637</v>
      </c>
      <c r="B478" s="987" t="s">
        <v>810</v>
      </c>
      <c r="C478" s="456" t="s">
        <v>329</v>
      </c>
      <c r="D478" s="455" t="s">
        <v>1172</v>
      </c>
      <c r="E478" s="455" t="s">
        <v>1173</v>
      </c>
      <c r="F478" s="455" t="s">
        <v>329</v>
      </c>
      <c r="G478" s="988" t="s">
        <v>642</v>
      </c>
      <c r="H478" s="455" t="s">
        <v>813</v>
      </c>
      <c r="I478" s="455" t="s">
        <v>682</v>
      </c>
      <c r="J478" s="455"/>
      <c r="K478" s="455" t="s">
        <v>265</v>
      </c>
      <c r="L478" s="455" t="s">
        <v>814</v>
      </c>
      <c r="M478" s="455" t="str">
        <f t="shared" si="7"/>
        <v/>
      </c>
    </row>
    <row r="479" spans="1:13">
      <c r="A479" s="455" t="s">
        <v>29</v>
      </c>
      <c r="B479" s="455" t="s">
        <v>648</v>
      </c>
      <c r="C479" s="455" t="s">
        <v>329</v>
      </c>
      <c r="D479" s="455"/>
      <c r="E479" s="455" t="s">
        <v>1174</v>
      </c>
      <c r="F479" s="455"/>
      <c r="G479" s="988" t="s">
        <v>642</v>
      </c>
      <c r="H479" s="455" t="s">
        <v>813</v>
      </c>
      <c r="I479" s="455"/>
      <c r="J479" s="455"/>
      <c r="K479" s="455" t="s">
        <v>265</v>
      </c>
      <c r="L479" s="455"/>
      <c r="M479" s="455" t="str">
        <f t="shared" si="7"/>
        <v>Removed</v>
      </c>
    </row>
    <row r="480" spans="1:13">
      <c r="A480" s="455" t="s">
        <v>29</v>
      </c>
      <c r="B480" s="455" t="s">
        <v>648</v>
      </c>
      <c r="C480" s="455" t="s">
        <v>329</v>
      </c>
      <c r="D480" s="455"/>
      <c r="E480" s="455" t="s">
        <v>1175</v>
      </c>
      <c r="F480" s="455"/>
      <c r="G480" s="988" t="s">
        <v>642</v>
      </c>
      <c r="H480" s="455" t="s">
        <v>813</v>
      </c>
      <c r="I480" s="455"/>
      <c r="J480" s="455"/>
      <c r="K480" s="455" t="s">
        <v>265</v>
      </c>
      <c r="L480" s="455"/>
      <c r="M480" s="455" t="str">
        <f t="shared" si="7"/>
        <v/>
      </c>
    </row>
    <row r="481" spans="1:13">
      <c r="A481" s="455" t="s">
        <v>29</v>
      </c>
      <c r="B481" s="455" t="s">
        <v>648</v>
      </c>
      <c r="C481" s="455" t="s">
        <v>329</v>
      </c>
      <c r="D481" s="455"/>
      <c r="E481" s="455" t="s">
        <v>1176</v>
      </c>
      <c r="F481" s="455"/>
      <c r="G481" s="988" t="s">
        <v>642</v>
      </c>
      <c r="H481" s="455" t="s">
        <v>813</v>
      </c>
      <c r="I481" s="455"/>
      <c r="J481" s="455"/>
      <c r="K481" s="455" t="s">
        <v>265</v>
      </c>
      <c r="L481" s="455"/>
      <c r="M481" s="455" t="str">
        <f t="shared" si="7"/>
        <v/>
      </c>
    </row>
    <row r="482" spans="1:13">
      <c r="A482" s="455" t="s">
        <v>29</v>
      </c>
      <c r="B482" s="455" t="s">
        <v>648</v>
      </c>
      <c r="C482" s="455" t="s">
        <v>329</v>
      </c>
      <c r="D482" s="455"/>
      <c r="E482" s="455" t="s">
        <v>1177</v>
      </c>
      <c r="F482" s="455"/>
      <c r="G482" s="988" t="s">
        <v>642</v>
      </c>
      <c r="H482" s="455" t="s">
        <v>813</v>
      </c>
      <c r="I482" s="455"/>
      <c r="J482" s="455"/>
      <c r="K482" s="455" t="s">
        <v>265</v>
      </c>
      <c r="L482" s="455"/>
      <c r="M482" s="455" t="str">
        <f t="shared" si="7"/>
        <v/>
      </c>
    </row>
    <row r="483" spans="1:13">
      <c r="A483" s="455" t="s">
        <v>29</v>
      </c>
      <c r="B483" s="455" t="s">
        <v>648</v>
      </c>
      <c r="C483" s="455" t="s">
        <v>329</v>
      </c>
      <c r="D483" s="455"/>
      <c r="E483" s="455" t="s">
        <v>1178</v>
      </c>
      <c r="F483" s="455"/>
      <c r="G483" s="988" t="s">
        <v>642</v>
      </c>
      <c r="H483" s="455" t="s">
        <v>813</v>
      </c>
      <c r="I483" s="455"/>
      <c r="J483" s="455"/>
      <c r="K483" s="455" t="s">
        <v>265</v>
      </c>
      <c r="L483" s="455"/>
      <c r="M483" s="455" t="str">
        <f t="shared" si="7"/>
        <v/>
      </c>
    </row>
    <row r="484" spans="1:13">
      <c r="A484" s="455" t="s">
        <v>29</v>
      </c>
      <c r="B484" s="455" t="s">
        <v>648</v>
      </c>
      <c r="C484" s="455" t="s">
        <v>329</v>
      </c>
      <c r="D484" s="455"/>
      <c r="E484" s="455" t="s">
        <v>1179</v>
      </c>
      <c r="F484" s="455"/>
      <c r="G484" s="988" t="s">
        <v>642</v>
      </c>
      <c r="H484" s="455" t="s">
        <v>813</v>
      </c>
      <c r="I484" s="455"/>
      <c r="J484" s="455"/>
      <c r="K484" s="455" t="s">
        <v>265</v>
      </c>
      <c r="L484" s="455"/>
      <c r="M484" s="455" t="str">
        <f t="shared" si="7"/>
        <v/>
      </c>
    </row>
    <row r="485" spans="1:13">
      <c r="A485" s="455" t="s">
        <v>29</v>
      </c>
      <c r="B485" s="455" t="s">
        <v>648</v>
      </c>
      <c r="C485" s="455" t="s">
        <v>329</v>
      </c>
      <c r="D485" s="455"/>
      <c r="E485" s="455" t="s">
        <v>1180</v>
      </c>
      <c r="F485" s="455"/>
      <c r="G485" s="988" t="s">
        <v>642</v>
      </c>
      <c r="H485" s="455" t="s">
        <v>813</v>
      </c>
      <c r="I485" s="455"/>
      <c r="J485" s="455"/>
      <c r="K485" s="455" t="s">
        <v>265</v>
      </c>
      <c r="L485" s="455"/>
      <c r="M485" s="455" t="str">
        <f t="shared" si="7"/>
        <v/>
      </c>
    </row>
    <row r="486" spans="1:13">
      <c r="A486" s="455" t="s">
        <v>29</v>
      </c>
      <c r="B486" s="455" t="s">
        <v>648</v>
      </c>
      <c r="C486" s="455" t="s">
        <v>329</v>
      </c>
      <c r="D486" s="455"/>
      <c r="E486" s="455" t="s">
        <v>1181</v>
      </c>
      <c r="F486" s="455"/>
      <c r="G486" s="988" t="s">
        <v>642</v>
      </c>
      <c r="H486" s="455" t="s">
        <v>813</v>
      </c>
      <c r="I486" s="455"/>
      <c r="J486" s="455"/>
      <c r="K486" s="455" t="s">
        <v>265</v>
      </c>
      <c r="L486" s="455"/>
      <c r="M486" s="455" t="str">
        <f t="shared" si="7"/>
        <v/>
      </c>
    </row>
    <row r="487" spans="1:13">
      <c r="A487" s="455" t="s">
        <v>29</v>
      </c>
      <c r="B487" s="455" t="s">
        <v>648</v>
      </c>
      <c r="C487" s="455" t="s">
        <v>329</v>
      </c>
      <c r="D487" s="455"/>
      <c r="E487" s="455" t="s">
        <v>1182</v>
      </c>
      <c r="F487" s="455"/>
      <c r="G487" s="988" t="s">
        <v>642</v>
      </c>
      <c r="H487" s="455" t="s">
        <v>813</v>
      </c>
      <c r="I487" s="455"/>
      <c r="J487" s="455"/>
      <c r="K487" s="455" t="s">
        <v>265</v>
      </c>
      <c r="L487" s="455"/>
      <c r="M487" s="455" t="str">
        <f t="shared" si="7"/>
        <v/>
      </c>
    </row>
    <row r="488" spans="1:13">
      <c r="A488" s="455" t="s">
        <v>29</v>
      </c>
      <c r="B488" s="455" t="s">
        <v>648</v>
      </c>
      <c r="C488" s="455" t="s">
        <v>329</v>
      </c>
      <c r="D488" s="455"/>
      <c r="E488" s="455" t="s">
        <v>1183</v>
      </c>
      <c r="F488" s="455"/>
      <c r="G488" s="988" t="s">
        <v>642</v>
      </c>
      <c r="H488" s="455" t="s">
        <v>813</v>
      </c>
      <c r="I488" s="455"/>
      <c r="J488" s="455"/>
      <c r="K488" s="455" t="s">
        <v>265</v>
      </c>
      <c r="L488" s="455"/>
      <c r="M488" s="455" t="str">
        <f t="shared" si="7"/>
        <v/>
      </c>
    </row>
    <row r="489" spans="1:13">
      <c r="A489" s="455" t="s">
        <v>29</v>
      </c>
      <c r="B489" s="455" t="s">
        <v>648</v>
      </c>
      <c r="C489" s="455" t="s">
        <v>329</v>
      </c>
      <c r="D489" s="455"/>
      <c r="E489" s="455" t="s">
        <v>1184</v>
      </c>
      <c r="F489" s="455"/>
      <c r="G489" s="988" t="s">
        <v>642</v>
      </c>
      <c r="H489" s="455" t="s">
        <v>813</v>
      </c>
      <c r="I489" s="455"/>
      <c r="J489" s="455"/>
      <c r="K489" s="455" t="s">
        <v>265</v>
      </c>
      <c r="L489" s="455"/>
      <c r="M489" s="455" t="str">
        <f t="shared" si="7"/>
        <v/>
      </c>
    </row>
    <row r="490" spans="1:13">
      <c r="A490" s="455" t="s">
        <v>29</v>
      </c>
      <c r="B490" s="455" t="s">
        <v>648</v>
      </c>
      <c r="C490" s="455" t="s">
        <v>329</v>
      </c>
      <c r="D490" s="455"/>
      <c r="E490" s="455" t="s">
        <v>1185</v>
      </c>
      <c r="F490" s="455"/>
      <c r="G490" s="988" t="s">
        <v>642</v>
      </c>
      <c r="H490" s="455" t="s">
        <v>813</v>
      </c>
      <c r="I490" s="455"/>
      <c r="J490" s="455"/>
      <c r="K490" s="455" t="s">
        <v>265</v>
      </c>
      <c r="L490" s="455"/>
      <c r="M490" s="455" t="str">
        <f t="shared" si="7"/>
        <v/>
      </c>
    </row>
    <row r="491" spans="1:13">
      <c r="A491" s="457" t="s">
        <v>29</v>
      </c>
      <c r="B491" s="457" t="s">
        <v>648</v>
      </c>
      <c r="C491" s="457" t="s">
        <v>329</v>
      </c>
      <c r="D491" s="457"/>
      <c r="E491" s="457" t="s">
        <v>1186</v>
      </c>
      <c r="F491" s="457"/>
      <c r="G491" s="458" t="s">
        <v>642</v>
      </c>
      <c r="H491" s="457" t="s">
        <v>813</v>
      </c>
      <c r="I491" s="457"/>
      <c r="J491" s="457"/>
      <c r="K491" s="457" t="s">
        <v>265</v>
      </c>
      <c r="L491" s="457"/>
      <c r="M491" s="457" t="str">
        <f t="shared" si="7"/>
        <v/>
      </c>
    </row>
    <row r="492" spans="1:13">
      <c r="A492" s="455" t="s">
        <v>637</v>
      </c>
      <c r="B492" s="987" t="s">
        <v>810</v>
      </c>
      <c r="C492" s="456" t="s">
        <v>330</v>
      </c>
      <c r="D492" s="455" t="s">
        <v>1187</v>
      </c>
      <c r="E492" s="455" t="s">
        <v>1188</v>
      </c>
      <c r="F492" s="455" t="s">
        <v>330</v>
      </c>
      <c r="G492" s="988" t="s">
        <v>642</v>
      </c>
      <c r="H492" s="455" t="s">
        <v>813</v>
      </c>
      <c r="I492" s="455" t="s">
        <v>682</v>
      </c>
      <c r="J492" s="455"/>
      <c r="K492" s="455" t="s">
        <v>265</v>
      </c>
      <c r="L492" s="455" t="s">
        <v>814</v>
      </c>
      <c r="M492" s="455" t="str">
        <f t="shared" si="7"/>
        <v/>
      </c>
    </row>
    <row r="493" spans="1:13">
      <c r="A493" s="455" t="s">
        <v>29</v>
      </c>
      <c r="B493" s="455" t="s">
        <v>648</v>
      </c>
      <c r="C493" s="455" t="s">
        <v>330</v>
      </c>
      <c r="D493" s="455"/>
      <c r="E493" s="455" t="s">
        <v>1189</v>
      </c>
      <c r="F493" s="455"/>
      <c r="G493" s="988" t="s">
        <v>642</v>
      </c>
      <c r="H493" s="455" t="s">
        <v>813</v>
      </c>
      <c r="I493" s="455"/>
      <c r="J493" s="455"/>
      <c r="K493" s="455" t="s">
        <v>265</v>
      </c>
      <c r="L493" s="455"/>
      <c r="M493" s="455" t="str">
        <f t="shared" si="7"/>
        <v>Removed</v>
      </c>
    </row>
    <row r="494" spans="1:13">
      <c r="A494" s="455" t="s">
        <v>29</v>
      </c>
      <c r="B494" s="455" t="s">
        <v>648</v>
      </c>
      <c r="C494" s="455" t="s">
        <v>330</v>
      </c>
      <c r="D494" s="455"/>
      <c r="E494" s="455" t="s">
        <v>1190</v>
      </c>
      <c r="F494" s="455"/>
      <c r="G494" s="988" t="s">
        <v>642</v>
      </c>
      <c r="H494" s="455" t="s">
        <v>813</v>
      </c>
      <c r="I494" s="455"/>
      <c r="J494" s="455"/>
      <c r="K494" s="455" t="s">
        <v>265</v>
      </c>
      <c r="L494" s="455"/>
      <c r="M494" s="455" t="str">
        <f t="shared" si="7"/>
        <v/>
      </c>
    </row>
    <row r="495" spans="1:13">
      <c r="A495" s="455" t="s">
        <v>29</v>
      </c>
      <c r="B495" s="455" t="s">
        <v>648</v>
      </c>
      <c r="C495" s="455" t="s">
        <v>330</v>
      </c>
      <c r="D495" s="455"/>
      <c r="E495" s="455" t="s">
        <v>1191</v>
      </c>
      <c r="F495" s="455"/>
      <c r="G495" s="988" t="s">
        <v>642</v>
      </c>
      <c r="H495" s="455" t="s">
        <v>813</v>
      </c>
      <c r="I495" s="455"/>
      <c r="J495" s="455"/>
      <c r="K495" s="455" t="s">
        <v>265</v>
      </c>
      <c r="L495" s="455"/>
      <c r="M495" s="455" t="str">
        <f t="shared" si="7"/>
        <v/>
      </c>
    </row>
    <row r="496" spans="1:13">
      <c r="A496" s="455" t="s">
        <v>29</v>
      </c>
      <c r="B496" s="455" t="s">
        <v>648</v>
      </c>
      <c r="C496" s="455" t="s">
        <v>330</v>
      </c>
      <c r="D496" s="455"/>
      <c r="E496" s="455" t="s">
        <v>1192</v>
      </c>
      <c r="F496" s="455"/>
      <c r="G496" s="988" t="s">
        <v>642</v>
      </c>
      <c r="H496" s="455" t="s">
        <v>813</v>
      </c>
      <c r="I496" s="455"/>
      <c r="J496" s="455"/>
      <c r="K496" s="455" t="s">
        <v>265</v>
      </c>
      <c r="L496" s="455"/>
      <c r="M496" s="455" t="str">
        <f t="shared" si="7"/>
        <v/>
      </c>
    </row>
    <row r="497" spans="1:13">
      <c r="A497" s="455" t="s">
        <v>29</v>
      </c>
      <c r="B497" s="455" t="s">
        <v>648</v>
      </c>
      <c r="C497" s="455" t="s">
        <v>330</v>
      </c>
      <c r="D497" s="455"/>
      <c r="E497" s="455" t="s">
        <v>1193</v>
      </c>
      <c r="F497" s="455"/>
      <c r="G497" s="988" t="s">
        <v>642</v>
      </c>
      <c r="H497" s="455" t="s">
        <v>813</v>
      </c>
      <c r="I497" s="455"/>
      <c r="J497" s="455"/>
      <c r="K497" s="455" t="s">
        <v>265</v>
      </c>
      <c r="L497" s="455"/>
      <c r="M497" s="455" t="str">
        <f t="shared" si="7"/>
        <v/>
      </c>
    </row>
    <row r="498" spans="1:13">
      <c r="A498" s="455" t="s">
        <v>29</v>
      </c>
      <c r="B498" s="455" t="s">
        <v>648</v>
      </c>
      <c r="C498" s="455" t="s">
        <v>330</v>
      </c>
      <c r="D498" s="455"/>
      <c r="E498" s="455" t="s">
        <v>1194</v>
      </c>
      <c r="F498" s="455"/>
      <c r="G498" s="988" t="s">
        <v>642</v>
      </c>
      <c r="H498" s="455" t="s">
        <v>813</v>
      </c>
      <c r="I498" s="455"/>
      <c r="J498" s="455"/>
      <c r="K498" s="455" t="s">
        <v>265</v>
      </c>
      <c r="L498" s="455"/>
      <c r="M498" s="455" t="str">
        <f t="shared" si="7"/>
        <v/>
      </c>
    </row>
    <row r="499" spans="1:13">
      <c r="A499" s="455" t="s">
        <v>29</v>
      </c>
      <c r="B499" s="455" t="s">
        <v>648</v>
      </c>
      <c r="C499" s="455" t="s">
        <v>330</v>
      </c>
      <c r="D499" s="455"/>
      <c r="E499" s="455" t="s">
        <v>1195</v>
      </c>
      <c r="F499" s="455"/>
      <c r="G499" s="988" t="s">
        <v>642</v>
      </c>
      <c r="H499" s="455" t="s">
        <v>813</v>
      </c>
      <c r="I499" s="455"/>
      <c r="J499" s="455"/>
      <c r="K499" s="455" t="s">
        <v>265</v>
      </c>
      <c r="L499" s="455"/>
      <c r="M499" s="455" t="str">
        <f t="shared" si="7"/>
        <v/>
      </c>
    </row>
    <row r="500" spans="1:13">
      <c r="A500" s="455" t="s">
        <v>29</v>
      </c>
      <c r="B500" s="455" t="s">
        <v>648</v>
      </c>
      <c r="C500" s="455" t="s">
        <v>330</v>
      </c>
      <c r="D500" s="455"/>
      <c r="E500" s="455" t="s">
        <v>1196</v>
      </c>
      <c r="F500" s="455"/>
      <c r="G500" s="988" t="s">
        <v>642</v>
      </c>
      <c r="H500" s="455" t="s">
        <v>813</v>
      </c>
      <c r="I500" s="455"/>
      <c r="J500" s="455"/>
      <c r="K500" s="455" t="s">
        <v>265</v>
      </c>
      <c r="L500" s="455"/>
      <c r="M500" s="455" t="str">
        <f t="shared" si="7"/>
        <v/>
      </c>
    </row>
    <row r="501" spans="1:13">
      <c r="A501" s="455" t="s">
        <v>29</v>
      </c>
      <c r="B501" s="455" t="s">
        <v>648</v>
      </c>
      <c r="C501" s="455" t="s">
        <v>330</v>
      </c>
      <c r="D501" s="455"/>
      <c r="E501" s="455" t="s">
        <v>1197</v>
      </c>
      <c r="F501" s="455"/>
      <c r="G501" s="988" t="s">
        <v>642</v>
      </c>
      <c r="H501" s="455" t="s">
        <v>813</v>
      </c>
      <c r="I501" s="455"/>
      <c r="J501" s="455"/>
      <c r="K501" s="455" t="s">
        <v>265</v>
      </c>
      <c r="L501" s="455"/>
      <c r="M501" s="455" t="str">
        <f t="shared" si="7"/>
        <v/>
      </c>
    </row>
    <row r="502" spans="1:13">
      <c r="A502" s="455" t="s">
        <v>29</v>
      </c>
      <c r="B502" s="455" t="s">
        <v>648</v>
      </c>
      <c r="C502" s="455" t="s">
        <v>330</v>
      </c>
      <c r="D502" s="455"/>
      <c r="E502" s="455" t="s">
        <v>1198</v>
      </c>
      <c r="F502" s="455"/>
      <c r="G502" s="988" t="s">
        <v>642</v>
      </c>
      <c r="H502" s="455" t="s">
        <v>813</v>
      </c>
      <c r="I502" s="455"/>
      <c r="J502" s="455"/>
      <c r="K502" s="455" t="s">
        <v>265</v>
      </c>
      <c r="L502" s="455"/>
      <c r="M502" s="455" t="str">
        <f t="shared" si="7"/>
        <v/>
      </c>
    </row>
    <row r="503" spans="1:13">
      <c r="A503" s="455" t="s">
        <v>29</v>
      </c>
      <c r="B503" s="455" t="s">
        <v>648</v>
      </c>
      <c r="C503" s="455" t="s">
        <v>330</v>
      </c>
      <c r="D503" s="455"/>
      <c r="E503" s="455" t="s">
        <v>1199</v>
      </c>
      <c r="F503" s="455"/>
      <c r="G503" s="988" t="s">
        <v>642</v>
      </c>
      <c r="H503" s="455" t="s">
        <v>813</v>
      </c>
      <c r="I503" s="455"/>
      <c r="J503" s="455"/>
      <c r="K503" s="455" t="s">
        <v>265</v>
      </c>
      <c r="L503" s="455"/>
      <c r="M503" s="455" t="str">
        <f t="shared" si="7"/>
        <v/>
      </c>
    </row>
    <row r="504" spans="1:13">
      <c r="A504" s="455" t="s">
        <v>29</v>
      </c>
      <c r="B504" s="455" t="s">
        <v>648</v>
      </c>
      <c r="C504" s="455" t="s">
        <v>330</v>
      </c>
      <c r="D504" s="455"/>
      <c r="E504" s="455" t="s">
        <v>1200</v>
      </c>
      <c r="F504" s="455"/>
      <c r="G504" s="988" t="s">
        <v>642</v>
      </c>
      <c r="H504" s="455" t="s">
        <v>813</v>
      </c>
      <c r="I504" s="455"/>
      <c r="J504" s="455"/>
      <c r="K504" s="455" t="s">
        <v>265</v>
      </c>
      <c r="L504" s="455"/>
      <c r="M504" s="455" t="str">
        <f t="shared" si="7"/>
        <v/>
      </c>
    </row>
    <row r="505" spans="1:13">
      <c r="A505" s="457" t="s">
        <v>29</v>
      </c>
      <c r="B505" s="457" t="s">
        <v>648</v>
      </c>
      <c r="C505" s="457" t="s">
        <v>330</v>
      </c>
      <c r="D505" s="457"/>
      <c r="E505" s="457" t="s">
        <v>1201</v>
      </c>
      <c r="F505" s="457"/>
      <c r="G505" s="458" t="s">
        <v>642</v>
      </c>
      <c r="H505" s="457" t="s">
        <v>813</v>
      </c>
      <c r="I505" s="457"/>
      <c r="J505" s="457"/>
      <c r="K505" s="457" t="s">
        <v>265</v>
      </c>
      <c r="L505" s="457"/>
      <c r="M505" s="457" t="str">
        <f t="shared" si="7"/>
        <v/>
      </c>
    </row>
    <row r="506" spans="1:13">
      <c r="A506" s="982" t="s">
        <v>637</v>
      </c>
      <c r="B506" s="982" t="s">
        <v>638</v>
      </c>
      <c r="C506" s="446" t="s">
        <v>403</v>
      </c>
      <c r="D506" s="446" t="s">
        <v>1202</v>
      </c>
      <c r="E506" s="446" t="s">
        <v>1203</v>
      </c>
      <c r="F506" s="446" t="s">
        <v>403</v>
      </c>
      <c r="G506" s="983" t="s">
        <v>642</v>
      </c>
      <c r="H506" s="460" t="s">
        <v>1204</v>
      </c>
      <c r="I506" s="983" t="s">
        <v>682</v>
      </c>
      <c r="J506" s="446" t="s">
        <v>645</v>
      </c>
      <c r="K506" s="446" t="s">
        <v>265</v>
      </c>
      <c r="L506" s="460" t="s">
        <v>646</v>
      </c>
      <c r="M506" s="460" t="str">
        <f t="shared" si="7"/>
        <v/>
      </c>
    </row>
    <row r="507" spans="1:13" ht="15">
      <c r="A507" s="448" t="s">
        <v>647</v>
      </c>
      <c r="B507" s="448" t="s">
        <v>648</v>
      </c>
      <c r="C507" s="459" t="s">
        <v>403</v>
      </c>
      <c r="D507" s="449"/>
      <c r="E507" s="459" t="s">
        <v>1205</v>
      </c>
      <c r="F507" s="449"/>
      <c r="G507" s="984" t="s">
        <v>642</v>
      </c>
      <c r="H507" s="459" t="s">
        <v>1204</v>
      </c>
      <c r="I507" s="449"/>
      <c r="J507" s="449"/>
      <c r="K507" s="459" t="s">
        <v>265</v>
      </c>
      <c r="L507" s="459"/>
      <c r="M507" s="459" t="str">
        <f t="shared" si="7"/>
        <v>Removed</v>
      </c>
    </row>
    <row r="508" spans="1:13" ht="15">
      <c r="A508" s="448" t="s">
        <v>647</v>
      </c>
      <c r="B508" s="448" t="s">
        <v>648</v>
      </c>
      <c r="C508" s="459" t="s">
        <v>403</v>
      </c>
      <c r="D508" s="449"/>
      <c r="E508" s="459" t="s">
        <v>1206</v>
      </c>
      <c r="F508" s="449"/>
      <c r="G508" s="984" t="s">
        <v>642</v>
      </c>
      <c r="H508" s="459" t="s">
        <v>1204</v>
      </c>
      <c r="I508" s="449"/>
      <c r="J508" s="449"/>
      <c r="K508" s="459" t="s">
        <v>265</v>
      </c>
      <c r="L508" s="459"/>
      <c r="M508" s="459" t="str">
        <f t="shared" si="7"/>
        <v/>
      </c>
    </row>
    <row r="509" spans="1:13" ht="15">
      <c r="A509" s="448" t="s">
        <v>647</v>
      </c>
      <c r="B509" s="448" t="s">
        <v>648</v>
      </c>
      <c r="C509" s="459" t="s">
        <v>403</v>
      </c>
      <c r="D509" s="449"/>
      <c r="E509" s="459" t="s">
        <v>1207</v>
      </c>
      <c r="F509" s="449"/>
      <c r="G509" s="984" t="s">
        <v>642</v>
      </c>
      <c r="H509" s="459" t="s">
        <v>1204</v>
      </c>
      <c r="I509" s="449"/>
      <c r="J509" s="449"/>
      <c r="K509" s="459" t="s">
        <v>265</v>
      </c>
      <c r="L509" s="459"/>
      <c r="M509" s="459" t="str">
        <f t="shared" si="7"/>
        <v/>
      </c>
    </row>
    <row r="510" spans="1:13" ht="15">
      <c r="A510" s="448" t="s">
        <v>647</v>
      </c>
      <c r="B510" s="448" t="s">
        <v>648</v>
      </c>
      <c r="C510" s="459" t="s">
        <v>403</v>
      </c>
      <c r="D510" s="449"/>
      <c r="E510" s="459" t="s">
        <v>1208</v>
      </c>
      <c r="F510" s="449"/>
      <c r="G510" s="984" t="s">
        <v>642</v>
      </c>
      <c r="H510" s="459" t="s">
        <v>1204</v>
      </c>
      <c r="I510" s="449"/>
      <c r="J510" s="449"/>
      <c r="K510" s="459" t="s">
        <v>265</v>
      </c>
      <c r="L510" s="459"/>
      <c r="M510" s="459" t="str">
        <f t="shared" si="7"/>
        <v/>
      </c>
    </row>
    <row r="511" spans="1:13" ht="15">
      <c r="A511" s="448" t="s">
        <v>647</v>
      </c>
      <c r="B511" s="448" t="s">
        <v>648</v>
      </c>
      <c r="C511" s="459" t="s">
        <v>403</v>
      </c>
      <c r="D511" s="449"/>
      <c r="E511" s="459" t="s">
        <v>1209</v>
      </c>
      <c r="F511" s="449"/>
      <c r="G511" s="984" t="s">
        <v>642</v>
      </c>
      <c r="H511" s="459" t="s">
        <v>1204</v>
      </c>
      <c r="I511" s="449"/>
      <c r="J511" s="449"/>
      <c r="K511" s="459" t="s">
        <v>265</v>
      </c>
      <c r="L511" s="459"/>
      <c r="M511" s="459" t="str">
        <f t="shared" si="7"/>
        <v/>
      </c>
    </row>
    <row r="512" spans="1:13" ht="15">
      <c r="A512" s="448" t="s">
        <v>647</v>
      </c>
      <c r="B512" s="448" t="s">
        <v>648</v>
      </c>
      <c r="C512" s="459" t="s">
        <v>403</v>
      </c>
      <c r="D512" s="449"/>
      <c r="E512" s="459" t="s">
        <v>1210</v>
      </c>
      <c r="F512" s="449"/>
      <c r="G512" s="984" t="s">
        <v>642</v>
      </c>
      <c r="H512" s="459" t="s">
        <v>1204</v>
      </c>
      <c r="I512" s="449"/>
      <c r="J512" s="449"/>
      <c r="K512" s="459" t="s">
        <v>265</v>
      </c>
      <c r="L512" s="459"/>
      <c r="M512" s="459" t="str">
        <f t="shared" si="7"/>
        <v/>
      </c>
    </row>
    <row r="513" spans="1:13" ht="15">
      <c r="A513" s="448" t="s">
        <v>647</v>
      </c>
      <c r="B513" s="448" t="s">
        <v>648</v>
      </c>
      <c r="C513" s="459" t="s">
        <v>403</v>
      </c>
      <c r="D513" s="449"/>
      <c r="E513" s="459" t="s">
        <v>1211</v>
      </c>
      <c r="F513" s="449"/>
      <c r="G513" s="984" t="s">
        <v>642</v>
      </c>
      <c r="H513" s="459" t="s">
        <v>1204</v>
      </c>
      <c r="I513" s="449"/>
      <c r="J513" s="449"/>
      <c r="K513" s="459" t="s">
        <v>265</v>
      </c>
      <c r="L513" s="459"/>
      <c r="M513" s="459" t="str">
        <f t="shared" si="7"/>
        <v/>
      </c>
    </row>
    <row r="514" spans="1:13" ht="15">
      <c r="A514" s="448" t="s">
        <v>647</v>
      </c>
      <c r="B514" s="448" t="s">
        <v>648</v>
      </c>
      <c r="C514" s="459" t="s">
        <v>403</v>
      </c>
      <c r="D514" s="449"/>
      <c r="E514" s="459" t="s">
        <v>1212</v>
      </c>
      <c r="F514" s="449"/>
      <c r="G514" s="984" t="s">
        <v>642</v>
      </c>
      <c r="H514" s="459" t="s">
        <v>1204</v>
      </c>
      <c r="I514" s="449"/>
      <c r="J514" s="449"/>
      <c r="K514" s="459" t="s">
        <v>265</v>
      </c>
      <c r="L514" s="459"/>
      <c r="M514" s="459" t="str">
        <f t="shared" si="7"/>
        <v/>
      </c>
    </row>
    <row r="515" spans="1:13" ht="15">
      <c r="A515" s="448" t="s">
        <v>647</v>
      </c>
      <c r="B515" s="448" t="s">
        <v>648</v>
      </c>
      <c r="C515" s="459" t="s">
        <v>403</v>
      </c>
      <c r="D515" s="449"/>
      <c r="E515" s="459" t="s">
        <v>1213</v>
      </c>
      <c r="F515" s="449"/>
      <c r="G515" s="984" t="s">
        <v>642</v>
      </c>
      <c r="H515" s="459" t="s">
        <v>1204</v>
      </c>
      <c r="I515" s="449"/>
      <c r="J515" s="449"/>
      <c r="K515" s="459" t="s">
        <v>265</v>
      </c>
      <c r="L515" s="459"/>
      <c r="M515" s="459" t="str">
        <f t="shared" si="7"/>
        <v/>
      </c>
    </row>
    <row r="516" spans="1:13" ht="15">
      <c r="A516" s="448" t="s">
        <v>647</v>
      </c>
      <c r="B516" s="448" t="s">
        <v>648</v>
      </c>
      <c r="C516" s="459" t="s">
        <v>403</v>
      </c>
      <c r="D516" s="449"/>
      <c r="E516" s="459" t="s">
        <v>1214</v>
      </c>
      <c r="F516" s="449"/>
      <c r="G516" s="984" t="s">
        <v>642</v>
      </c>
      <c r="H516" s="459" t="s">
        <v>1204</v>
      </c>
      <c r="I516" s="449"/>
      <c r="J516" s="449"/>
      <c r="K516" s="459" t="s">
        <v>265</v>
      </c>
      <c r="L516" s="459"/>
      <c r="M516" s="459" t="str">
        <f t="shared" ref="M516:M579" si="8">IF(RIGHT(TEXT(E516,""),4)="ACT1","Removed","")</f>
        <v/>
      </c>
    </row>
    <row r="517" spans="1:13" ht="15">
      <c r="A517" s="448" t="s">
        <v>647</v>
      </c>
      <c r="B517" s="448" t="s">
        <v>648</v>
      </c>
      <c r="C517" s="459" t="s">
        <v>403</v>
      </c>
      <c r="D517" s="449"/>
      <c r="E517" s="459" t="s">
        <v>1215</v>
      </c>
      <c r="F517" s="449"/>
      <c r="G517" s="984" t="s">
        <v>642</v>
      </c>
      <c r="H517" s="459" t="s">
        <v>1204</v>
      </c>
      <c r="I517" s="449"/>
      <c r="J517" s="449"/>
      <c r="K517" s="459" t="s">
        <v>265</v>
      </c>
      <c r="L517" s="459"/>
      <c r="M517" s="459" t="str">
        <f t="shared" si="8"/>
        <v/>
      </c>
    </row>
    <row r="518" spans="1:13" ht="15">
      <c r="A518" s="448" t="s">
        <v>647</v>
      </c>
      <c r="B518" s="448" t="s">
        <v>648</v>
      </c>
      <c r="C518" s="459" t="s">
        <v>403</v>
      </c>
      <c r="D518" s="449"/>
      <c r="E518" s="459" t="s">
        <v>1216</v>
      </c>
      <c r="F518" s="449"/>
      <c r="G518" s="984" t="s">
        <v>642</v>
      </c>
      <c r="H518" s="459" t="s">
        <v>1204</v>
      </c>
      <c r="I518" s="449"/>
      <c r="J518" s="449"/>
      <c r="K518" s="459" t="s">
        <v>265</v>
      </c>
      <c r="L518" s="459"/>
      <c r="M518" s="459" t="str">
        <f t="shared" si="8"/>
        <v/>
      </c>
    </row>
    <row r="519" spans="1:13">
      <c r="A519" s="501" t="s">
        <v>647</v>
      </c>
      <c r="B519" s="501" t="s">
        <v>648</v>
      </c>
      <c r="C519" s="452" t="s">
        <v>403</v>
      </c>
      <c r="D519" s="501"/>
      <c r="E519" s="452" t="s">
        <v>1217</v>
      </c>
      <c r="F519" s="501"/>
      <c r="G519" s="451" t="s">
        <v>642</v>
      </c>
      <c r="H519" s="452" t="s">
        <v>1204</v>
      </c>
      <c r="I519" s="501"/>
      <c r="J519" s="501"/>
      <c r="K519" s="452" t="s">
        <v>265</v>
      </c>
      <c r="L519" s="452"/>
      <c r="M519" s="452" t="str">
        <f t="shared" si="8"/>
        <v/>
      </c>
    </row>
    <row r="520" spans="1:13">
      <c r="A520" s="982" t="s">
        <v>637</v>
      </c>
      <c r="B520" s="982" t="s">
        <v>638</v>
      </c>
      <c r="C520" s="446" t="s">
        <v>9890</v>
      </c>
      <c r="D520" s="446" t="s">
        <v>1218</v>
      </c>
      <c r="E520" s="446" t="s">
        <v>1219</v>
      </c>
      <c r="F520" s="446" t="s">
        <v>9890</v>
      </c>
      <c r="G520" s="983" t="s">
        <v>642</v>
      </c>
      <c r="H520" s="460" t="s">
        <v>1220</v>
      </c>
      <c r="I520" s="983" t="s">
        <v>682</v>
      </c>
      <c r="J520" s="446" t="s">
        <v>645</v>
      </c>
      <c r="K520" s="446" t="s">
        <v>265</v>
      </c>
      <c r="L520" s="460" t="s">
        <v>646</v>
      </c>
      <c r="M520" s="460" t="s">
        <v>10424</v>
      </c>
    </row>
    <row r="521" spans="1:13" ht="15">
      <c r="A521" s="448" t="s">
        <v>647</v>
      </c>
      <c r="B521" s="448" t="s">
        <v>648</v>
      </c>
      <c r="C521" s="446" t="s">
        <v>9890</v>
      </c>
      <c r="D521" s="449"/>
      <c r="E521" s="459" t="s">
        <v>1221</v>
      </c>
      <c r="F521" s="449"/>
      <c r="G521" s="984" t="s">
        <v>642</v>
      </c>
      <c r="H521" s="459" t="s">
        <v>1220</v>
      </c>
      <c r="I521" s="449"/>
      <c r="J521" s="449"/>
      <c r="K521" s="459" t="s">
        <v>265</v>
      </c>
      <c r="L521" s="459" t="s">
        <v>10065</v>
      </c>
      <c r="M521" s="459" t="str">
        <f t="shared" si="8"/>
        <v>Removed</v>
      </c>
    </row>
    <row r="522" spans="1:13" ht="15">
      <c r="A522" s="448" t="s">
        <v>647</v>
      </c>
      <c r="B522" s="448" t="s">
        <v>648</v>
      </c>
      <c r="C522" s="446" t="s">
        <v>9890</v>
      </c>
      <c r="D522" s="449"/>
      <c r="E522" s="459" t="s">
        <v>1222</v>
      </c>
      <c r="F522" s="449"/>
      <c r="G522" s="984" t="s">
        <v>642</v>
      </c>
      <c r="H522" s="459" t="s">
        <v>1220</v>
      </c>
      <c r="I522" s="449"/>
      <c r="J522" s="449"/>
      <c r="K522" s="459" t="s">
        <v>265</v>
      </c>
      <c r="L522" s="459"/>
      <c r="M522" s="459" t="str">
        <f t="shared" si="8"/>
        <v/>
      </c>
    </row>
    <row r="523" spans="1:13" ht="15">
      <c r="A523" s="448" t="s">
        <v>647</v>
      </c>
      <c r="B523" s="448" t="s">
        <v>648</v>
      </c>
      <c r="C523" s="446" t="s">
        <v>9890</v>
      </c>
      <c r="D523" s="449"/>
      <c r="E523" s="459" t="s">
        <v>1223</v>
      </c>
      <c r="F523" s="449"/>
      <c r="G523" s="984" t="s">
        <v>642</v>
      </c>
      <c r="H523" s="459" t="s">
        <v>1220</v>
      </c>
      <c r="I523" s="449"/>
      <c r="J523" s="449"/>
      <c r="K523" s="459" t="s">
        <v>265</v>
      </c>
      <c r="L523" s="459"/>
      <c r="M523" s="459" t="str">
        <f t="shared" si="8"/>
        <v/>
      </c>
    </row>
    <row r="524" spans="1:13" ht="15">
      <c r="A524" s="448" t="s">
        <v>647</v>
      </c>
      <c r="B524" s="448" t="s">
        <v>648</v>
      </c>
      <c r="C524" s="446" t="s">
        <v>9890</v>
      </c>
      <c r="D524" s="449"/>
      <c r="E524" s="459" t="s">
        <v>1224</v>
      </c>
      <c r="F524" s="449"/>
      <c r="G524" s="984" t="s">
        <v>642</v>
      </c>
      <c r="H524" s="459" t="s">
        <v>1220</v>
      </c>
      <c r="I524" s="449"/>
      <c r="J524" s="449"/>
      <c r="K524" s="459" t="s">
        <v>265</v>
      </c>
      <c r="L524" s="459"/>
      <c r="M524" s="459" t="str">
        <f t="shared" si="8"/>
        <v/>
      </c>
    </row>
    <row r="525" spans="1:13" ht="15">
      <c r="A525" s="448" t="s">
        <v>647</v>
      </c>
      <c r="B525" s="448" t="s">
        <v>648</v>
      </c>
      <c r="C525" s="446" t="s">
        <v>9890</v>
      </c>
      <c r="D525" s="449"/>
      <c r="E525" s="459" t="s">
        <v>1225</v>
      </c>
      <c r="F525" s="449"/>
      <c r="G525" s="984" t="s">
        <v>642</v>
      </c>
      <c r="H525" s="459" t="s">
        <v>1220</v>
      </c>
      <c r="I525" s="449"/>
      <c r="J525" s="449"/>
      <c r="K525" s="459" t="s">
        <v>265</v>
      </c>
      <c r="L525" s="459"/>
      <c r="M525" s="459" t="str">
        <f t="shared" si="8"/>
        <v/>
      </c>
    </row>
    <row r="526" spans="1:13" ht="15">
      <c r="A526" s="448" t="s">
        <v>647</v>
      </c>
      <c r="B526" s="448" t="s">
        <v>648</v>
      </c>
      <c r="C526" s="446" t="s">
        <v>9890</v>
      </c>
      <c r="D526" s="449"/>
      <c r="E526" s="459" t="s">
        <v>1226</v>
      </c>
      <c r="F526" s="449"/>
      <c r="G526" s="984" t="s">
        <v>642</v>
      </c>
      <c r="H526" s="459" t="s">
        <v>1220</v>
      </c>
      <c r="I526" s="449"/>
      <c r="J526" s="449"/>
      <c r="K526" s="459" t="s">
        <v>265</v>
      </c>
      <c r="L526" s="459"/>
      <c r="M526" s="459" t="str">
        <f t="shared" si="8"/>
        <v/>
      </c>
    </row>
    <row r="527" spans="1:13" ht="15">
      <c r="A527" s="448" t="s">
        <v>647</v>
      </c>
      <c r="B527" s="448" t="s">
        <v>648</v>
      </c>
      <c r="C527" s="446" t="s">
        <v>9890</v>
      </c>
      <c r="D527" s="449"/>
      <c r="E527" s="459" t="s">
        <v>1227</v>
      </c>
      <c r="F527" s="449"/>
      <c r="G527" s="984" t="s">
        <v>642</v>
      </c>
      <c r="H527" s="459" t="s">
        <v>1220</v>
      </c>
      <c r="I527" s="449"/>
      <c r="J527" s="449"/>
      <c r="K527" s="459" t="s">
        <v>265</v>
      </c>
      <c r="L527" s="459"/>
      <c r="M527" s="459" t="str">
        <f t="shared" si="8"/>
        <v/>
      </c>
    </row>
    <row r="528" spans="1:13" ht="15">
      <c r="A528" s="448" t="s">
        <v>647</v>
      </c>
      <c r="B528" s="448" t="s">
        <v>648</v>
      </c>
      <c r="C528" s="446" t="s">
        <v>9890</v>
      </c>
      <c r="D528" s="449"/>
      <c r="E528" s="459" t="s">
        <v>1228</v>
      </c>
      <c r="F528" s="449"/>
      <c r="G528" s="984" t="s">
        <v>642</v>
      </c>
      <c r="H528" s="459" t="s">
        <v>1220</v>
      </c>
      <c r="I528" s="449"/>
      <c r="J528" s="449"/>
      <c r="K528" s="459" t="s">
        <v>265</v>
      </c>
      <c r="L528" s="459"/>
      <c r="M528" s="459" t="str">
        <f t="shared" si="8"/>
        <v/>
      </c>
    </row>
    <row r="529" spans="1:13" ht="15">
      <c r="A529" s="448" t="s">
        <v>647</v>
      </c>
      <c r="B529" s="448" t="s">
        <v>648</v>
      </c>
      <c r="C529" s="446" t="s">
        <v>9890</v>
      </c>
      <c r="D529" s="449"/>
      <c r="E529" s="459" t="s">
        <v>1229</v>
      </c>
      <c r="F529" s="449"/>
      <c r="G529" s="984" t="s">
        <v>642</v>
      </c>
      <c r="H529" s="459" t="s">
        <v>1220</v>
      </c>
      <c r="I529" s="449"/>
      <c r="J529" s="449"/>
      <c r="K529" s="459" t="s">
        <v>265</v>
      </c>
      <c r="L529" s="459"/>
      <c r="M529" s="459" t="str">
        <f t="shared" si="8"/>
        <v/>
      </c>
    </row>
    <row r="530" spans="1:13" ht="15">
      <c r="A530" s="448" t="s">
        <v>647</v>
      </c>
      <c r="B530" s="448" t="s">
        <v>648</v>
      </c>
      <c r="C530" s="446" t="s">
        <v>9890</v>
      </c>
      <c r="D530" s="449"/>
      <c r="E530" s="459" t="s">
        <v>1230</v>
      </c>
      <c r="F530" s="449"/>
      <c r="G530" s="984" t="s">
        <v>642</v>
      </c>
      <c r="H530" s="459" t="s">
        <v>1220</v>
      </c>
      <c r="I530" s="449"/>
      <c r="J530" s="449"/>
      <c r="K530" s="459" t="s">
        <v>265</v>
      </c>
      <c r="L530" s="459"/>
      <c r="M530" s="459" t="str">
        <f t="shared" si="8"/>
        <v/>
      </c>
    </row>
    <row r="531" spans="1:13" ht="15">
      <c r="A531" s="448" t="s">
        <v>647</v>
      </c>
      <c r="B531" s="448" t="s">
        <v>648</v>
      </c>
      <c r="C531" s="446" t="s">
        <v>9890</v>
      </c>
      <c r="D531" s="449"/>
      <c r="E531" s="459" t="s">
        <v>1231</v>
      </c>
      <c r="F531" s="449"/>
      <c r="G531" s="984" t="s">
        <v>642</v>
      </c>
      <c r="H531" s="459" t="s">
        <v>1220</v>
      </c>
      <c r="I531" s="449"/>
      <c r="J531" s="449"/>
      <c r="K531" s="459" t="s">
        <v>265</v>
      </c>
      <c r="L531" s="459"/>
      <c r="M531" s="459" t="str">
        <f t="shared" si="8"/>
        <v/>
      </c>
    </row>
    <row r="532" spans="1:13" ht="15">
      <c r="A532" s="448" t="s">
        <v>647</v>
      </c>
      <c r="B532" s="448" t="s">
        <v>648</v>
      </c>
      <c r="C532" s="446" t="s">
        <v>9890</v>
      </c>
      <c r="D532" s="449"/>
      <c r="E532" s="459" t="s">
        <v>1232</v>
      </c>
      <c r="F532" s="449"/>
      <c r="G532" s="984" t="s">
        <v>642</v>
      </c>
      <c r="H532" s="459" t="s">
        <v>1220</v>
      </c>
      <c r="I532" s="449"/>
      <c r="J532" s="449"/>
      <c r="K532" s="459" t="s">
        <v>265</v>
      </c>
      <c r="L532" s="459"/>
      <c r="M532" s="459" t="str">
        <f t="shared" si="8"/>
        <v/>
      </c>
    </row>
    <row r="533" spans="1:13">
      <c r="A533" s="501" t="s">
        <v>647</v>
      </c>
      <c r="B533" s="501" t="s">
        <v>648</v>
      </c>
      <c r="C533" s="452" t="s">
        <v>9890</v>
      </c>
      <c r="D533" s="501"/>
      <c r="E533" s="452" t="s">
        <v>1233</v>
      </c>
      <c r="F533" s="501"/>
      <c r="G533" s="451" t="s">
        <v>642</v>
      </c>
      <c r="H533" s="452" t="s">
        <v>1220</v>
      </c>
      <c r="I533" s="501"/>
      <c r="J533" s="501"/>
      <c r="K533" s="452" t="s">
        <v>265</v>
      </c>
      <c r="L533" s="452"/>
      <c r="M533" s="452" t="str">
        <f t="shared" si="8"/>
        <v/>
      </c>
    </row>
    <row r="534" spans="1:13">
      <c r="A534" s="982" t="s">
        <v>637</v>
      </c>
      <c r="B534" s="982" t="s">
        <v>638</v>
      </c>
      <c r="C534" s="446" t="s">
        <v>339</v>
      </c>
      <c r="D534" s="446" t="s">
        <v>1234</v>
      </c>
      <c r="E534" s="446" t="s">
        <v>1235</v>
      </c>
      <c r="F534" s="446" t="s">
        <v>339</v>
      </c>
      <c r="G534" s="983" t="s">
        <v>642</v>
      </c>
      <c r="H534" s="460" t="s">
        <v>1236</v>
      </c>
      <c r="I534" s="983" t="s">
        <v>682</v>
      </c>
      <c r="J534" s="446" t="s">
        <v>645</v>
      </c>
      <c r="K534" s="446" t="s">
        <v>265</v>
      </c>
      <c r="L534" s="460" t="s">
        <v>646</v>
      </c>
      <c r="M534" s="460" t="str">
        <f t="shared" si="8"/>
        <v/>
      </c>
    </row>
    <row r="535" spans="1:13" ht="15">
      <c r="A535" s="448" t="s">
        <v>647</v>
      </c>
      <c r="B535" s="448" t="s">
        <v>648</v>
      </c>
      <c r="C535" s="459" t="s">
        <v>339</v>
      </c>
      <c r="D535" s="449"/>
      <c r="E535" s="459" t="s">
        <v>1237</v>
      </c>
      <c r="F535" s="449"/>
      <c r="G535" s="984" t="s">
        <v>642</v>
      </c>
      <c r="H535" s="459" t="s">
        <v>1236</v>
      </c>
      <c r="I535" s="449"/>
      <c r="J535" s="449"/>
      <c r="K535" s="459" t="s">
        <v>265</v>
      </c>
      <c r="L535" s="459"/>
      <c r="M535" s="459" t="str">
        <f t="shared" si="8"/>
        <v>Removed</v>
      </c>
    </row>
    <row r="536" spans="1:13" ht="15">
      <c r="A536" s="448" t="s">
        <v>647</v>
      </c>
      <c r="B536" s="448" t="s">
        <v>648</v>
      </c>
      <c r="C536" s="459" t="s">
        <v>339</v>
      </c>
      <c r="D536" s="449"/>
      <c r="E536" s="459" t="s">
        <v>1238</v>
      </c>
      <c r="F536" s="449"/>
      <c r="G536" s="984" t="s">
        <v>642</v>
      </c>
      <c r="H536" s="459" t="s">
        <v>1236</v>
      </c>
      <c r="I536" s="449"/>
      <c r="J536" s="449"/>
      <c r="K536" s="459" t="s">
        <v>265</v>
      </c>
      <c r="L536" s="459"/>
      <c r="M536" s="459" t="str">
        <f t="shared" si="8"/>
        <v/>
      </c>
    </row>
    <row r="537" spans="1:13" ht="15">
      <c r="A537" s="448" t="s">
        <v>647</v>
      </c>
      <c r="B537" s="448" t="s">
        <v>648</v>
      </c>
      <c r="C537" s="459" t="s">
        <v>339</v>
      </c>
      <c r="D537" s="449"/>
      <c r="E537" s="459" t="s">
        <v>1239</v>
      </c>
      <c r="F537" s="449"/>
      <c r="G537" s="984" t="s">
        <v>642</v>
      </c>
      <c r="H537" s="459" t="s">
        <v>1236</v>
      </c>
      <c r="I537" s="449"/>
      <c r="J537" s="449"/>
      <c r="K537" s="459" t="s">
        <v>265</v>
      </c>
      <c r="L537" s="459"/>
      <c r="M537" s="459" t="str">
        <f t="shared" si="8"/>
        <v/>
      </c>
    </row>
    <row r="538" spans="1:13" ht="15">
      <c r="A538" s="448" t="s">
        <v>647</v>
      </c>
      <c r="B538" s="448" t="s">
        <v>648</v>
      </c>
      <c r="C538" s="459" t="s">
        <v>339</v>
      </c>
      <c r="D538" s="449"/>
      <c r="E538" s="459" t="s">
        <v>1240</v>
      </c>
      <c r="F538" s="449"/>
      <c r="G538" s="984" t="s">
        <v>642</v>
      </c>
      <c r="H538" s="459" t="s">
        <v>1236</v>
      </c>
      <c r="I538" s="449"/>
      <c r="J538" s="449"/>
      <c r="K538" s="459" t="s">
        <v>265</v>
      </c>
      <c r="L538" s="459"/>
      <c r="M538" s="459" t="str">
        <f t="shared" si="8"/>
        <v/>
      </c>
    </row>
    <row r="539" spans="1:13" ht="15">
      <c r="A539" s="448" t="s">
        <v>647</v>
      </c>
      <c r="B539" s="448" t="s">
        <v>648</v>
      </c>
      <c r="C539" s="459" t="s">
        <v>339</v>
      </c>
      <c r="D539" s="449"/>
      <c r="E539" s="459" t="s">
        <v>1241</v>
      </c>
      <c r="F539" s="449"/>
      <c r="G539" s="984" t="s">
        <v>642</v>
      </c>
      <c r="H539" s="459" t="s">
        <v>1236</v>
      </c>
      <c r="I539" s="449"/>
      <c r="J539" s="449"/>
      <c r="K539" s="459" t="s">
        <v>265</v>
      </c>
      <c r="L539" s="459"/>
      <c r="M539" s="459" t="str">
        <f t="shared" si="8"/>
        <v/>
      </c>
    </row>
    <row r="540" spans="1:13" ht="15">
      <c r="A540" s="448" t="s">
        <v>647</v>
      </c>
      <c r="B540" s="448" t="s">
        <v>648</v>
      </c>
      <c r="C540" s="459" t="s">
        <v>339</v>
      </c>
      <c r="D540" s="449"/>
      <c r="E540" s="459" t="s">
        <v>1242</v>
      </c>
      <c r="F540" s="449"/>
      <c r="G540" s="984" t="s">
        <v>642</v>
      </c>
      <c r="H540" s="459" t="s">
        <v>1236</v>
      </c>
      <c r="I540" s="449"/>
      <c r="J540" s="449"/>
      <c r="K540" s="459" t="s">
        <v>265</v>
      </c>
      <c r="L540" s="459"/>
      <c r="M540" s="459" t="str">
        <f t="shared" si="8"/>
        <v/>
      </c>
    </row>
    <row r="541" spans="1:13" ht="15">
      <c r="A541" s="448" t="s">
        <v>647</v>
      </c>
      <c r="B541" s="448" t="s">
        <v>648</v>
      </c>
      <c r="C541" s="459" t="s">
        <v>339</v>
      </c>
      <c r="D541" s="449"/>
      <c r="E541" s="459" t="s">
        <v>1243</v>
      </c>
      <c r="F541" s="449"/>
      <c r="G541" s="984" t="s">
        <v>642</v>
      </c>
      <c r="H541" s="459" t="s">
        <v>1236</v>
      </c>
      <c r="I541" s="449"/>
      <c r="J541" s="449"/>
      <c r="K541" s="459" t="s">
        <v>265</v>
      </c>
      <c r="L541" s="459"/>
      <c r="M541" s="459" t="str">
        <f t="shared" si="8"/>
        <v/>
      </c>
    </row>
    <row r="542" spans="1:13" ht="15">
      <c r="A542" s="448" t="s">
        <v>647</v>
      </c>
      <c r="B542" s="448" t="s">
        <v>648</v>
      </c>
      <c r="C542" s="459" t="s">
        <v>339</v>
      </c>
      <c r="D542" s="449"/>
      <c r="E542" s="459" t="s">
        <v>1244</v>
      </c>
      <c r="F542" s="449"/>
      <c r="G542" s="984" t="s">
        <v>642</v>
      </c>
      <c r="H542" s="459" t="s">
        <v>1236</v>
      </c>
      <c r="I542" s="449"/>
      <c r="J542" s="449"/>
      <c r="K542" s="459" t="s">
        <v>265</v>
      </c>
      <c r="L542" s="459"/>
      <c r="M542" s="459" t="str">
        <f t="shared" si="8"/>
        <v/>
      </c>
    </row>
    <row r="543" spans="1:13" ht="15">
      <c r="A543" s="448" t="s">
        <v>647</v>
      </c>
      <c r="B543" s="448" t="s">
        <v>648</v>
      </c>
      <c r="C543" s="459" t="s">
        <v>339</v>
      </c>
      <c r="D543" s="449"/>
      <c r="E543" s="459" t="s">
        <v>1245</v>
      </c>
      <c r="F543" s="449"/>
      <c r="G543" s="984" t="s">
        <v>642</v>
      </c>
      <c r="H543" s="459" t="s">
        <v>1236</v>
      </c>
      <c r="I543" s="449"/>
      <c r="J543" s="449"/>
      <c r="K543" s="459" t="s">
        <v>265</v>
      </c>
      <c r="L543" s="459"/>
      <c r="M543" s="459" t="str">
        <f t="shared" si="8"/>
        <v/>
      </c>
    </row>
    <row r="544" spans="1:13" ht="15">
      <c r="A544" s="448" t="s">
        <v>647</v>
      </c>
      <c r="B544" s="448" t="s">
        <v>648</v>
      </c>
      <c r="C544" s="459" t="s">
        <v>339</v>
      </c>
      <c r="D544" s="449"/>
      <c r="E544" s="459" t="s">
        <v>1246</v>
      </c>
      <c r="F544" s="449"/>
      <c r="G544" s="984" t="s">
        <v>642</v>
      </c>
      <c r="H544" s="459" t="s">
        <v>1236</v>
      </c>
      <c r="I544" s="449"/>
      <c r="J544" s="449"/>
      <c r="K544" s="459" t="s">
        <v>265</v>
      </c>
      <c r="L544" s="459"/>
      <c r="M544" s="459" t="str">
        <f t="shared" si="8"/>
        <v/>
      </c>
    </row>
    <row r="545" spans="1:13" ht="15">
      <c r="A545" s="448" t="s">
        <v>647</v>
      </c>
      <c r="B545" s="448" t="s">
        <v>648</v>
      </c>
      <c r="C545" s="459" t="s">
        <v>339</v>
      </c>
      <c r="D545" s="449"/>
      <c r="E545" s="459" t="s">
        <v>1247</v>
      </c>
      <c r="F545" s="449"/>
      <c r="G545" s="984" t="s">
        <v>642</v>
      </c>
      <c r="H545" s="459" t="s">
        <v>1236</v>
      </c>
      <c r="I545" s="449"/>
      <c r="J545" s="449"/>
      <c r="K545" s="459" t="s">
        <v>265</v>
      </c>
      <c r="L545" s="459"/>
      <c r="M545" s="459" t="str">
        <f t="shared" si="8"/>
        <v/>
      </c>
    </row>
    <row r="546" spans="1:13" ht="15">
      <c r="A546" s="448" t="s">
        <v>647</v>
      </c>
      <c r="B546" s="448" t="s">
        <v>648</v>
      </c>
      <c r="C546" s="459" t="s">
        <v>339</v>
      </c>
      <c r="D546" s="449"/>
      <c r="E546" s="459" t="s">
        <v>1248</v>
      </c>
      <c r="F546" s="449"/>
      <c r="G546" s="984" t="s">
        <v>642</v>
      </c>
      <c r="H546" s="459" t="s">
        <v>1236</v>
      </c>
      <c r="I546" s="449"/>
      <c r="J546" s="449"/>
      <c r="K546" s="459" t="s">
        <v>265</v>
      </c>
      <c r="L546" s="459"/>
      <c r="M546" s="459" t="str">
        <f t="shared" si="8"/>
        <v/>
      </c>
    </row>
    <row r="547" spans="1:13">
      <c r="A547" s="501" t="s">
        <v>647</v>
      </c>
      <c r="B547" s="501" t="s">
        <v>648</v>
      </c>
      <c r="C547" s="452" t="s">
        <v>339</v>
      </c>
      <c r="D547" s="501"/>
      <c r="E547" s="452" t="s">
        <v>1249</v>
      </c>
      <c r="F547" s="501"/>
      <c r="G547" s="451" t="s">
        <v>642</v>
      </c>
      <c r="H547" s="452" t="s">
        <v>1236</v>
      </c>
      <c r="I547" s="501"/>
      <c r="J547" s="501"/>
      <c r="K547" s="452" t="s">
        <v>265</v>
      </c>
      <c r="L547" s="452"/>
      <c r="M547" s="452" t="str">
        <f t="shared" si="8"/>
        <v/>
      </c>
    </row>
    <row r="548" spans="1:13">
      <c r="A548" s="982" t="s">
        <v>637</v>
      </c>
      <c r="B548" s="982" t="s">
        <v>638</v>
      </c>
      <c r="C548" s="446" t="s">
        <v>350</v>
      </c>
      <c r="D548" s="446" t="s">
        <v>1250</v>
      </c>
      <c r="E548" s="446" t="s">
        <v>1251</v>
      </c>
      <c r="F548" s="446" t="s">
        <v>350</v>
      </c>
      <c r="G548" s="983" t="s">
        <v>642</v>
      </c>
      <c r="H548" s="460" t="s">
        <v>1252</v>
      </c>
      <c r="I548" s="983" t="s">
        <v>682</v>
      </c>
      <c r="J548" s="446" t="s">
        <v>645</v>
      </c>
      <c r="K548" s="446" t="s">
        <v>265</v>
      </c>
      <c r="L548" s="460" t="s">
        <v>646</v>
      </c>
      <c r="M548" s="460" t="str">
        <f t="shared" si="8"/>
        <v/>
      </c>
    </row>
    <row r="549" spans="1:13" ht="15">
      <c r="A549" s="448" t="s">
        <v>647</v>
      </c>
      <c r="B549" s="448" t="s">
        <v>648</v>
      </c>
      <c r="C549" s="459" t="s">
        <v>350</v>
      </c>
      <c r="D549" s="449"/>
      <c r="E549" s="459" t="s">
        <v>1253</v>
      </c>
      <c r="F549" s="449"/>
      <c r="G549" s="984" t="s">
        <v>642</v>
      </c>
      <c r="H549" s="459" t="s">
        <v>1252</v>
      </c>
      <c r="I549" s="449"/>
      <c r="J549" s="449"/>
      <c r="K549" s="459" t="s">
        <v>265</v>
      </c>
      <c r="L549" s="459"/>
      <c r="M549" s="459" t="str">
        <f t="shared" si="8"/>
        <v>Removed</v>
      </c>
    </row>
    <row r="550" spans="1:13" ht="15">
      <c r="A550" s="448" t="s">
        <v>647</v>
      </c>
      <c r="B550" s="448" t="s">
        <v>648</v>
      </c>
      <c r="C550" s="459" t="s">
        <v>350</v>
      </c>
      <c r="D550" s="449"/>
      <c r="E550" s="459" t="s">
        <v>1254</v>
      </c>
      <c r="F550" s="449"/>
      <c r="G550" s="984" t="s">
        <v>642</v>
      </c>
      <c r="H550" s="459" t="s">
        <v>1252</v>
      </c>
      <c r="I550" s="449"/>
      <c r="J550" s="449"/>
      <c r="K550" s="459" t="s">
        <v>265</v>
      </c>
      <c r="L550" s="459"/>
      <c r="M550" s="459" t="str">
        <f t="shared" si="8"/>
        <v/>
      </c>
    </row>
    <row r="551" spans="1:13" ht="15">
      <c r="A551" s="448" t="s">
        <v>647</v>
      </c>
      <c r="B551" s="448" t="s">
        <v>648</v>
      </c>
      <c r="C551" s="459" t="s">
        <v>350</v>
      </c>
      <c r="D551" s="449"/>
      <c r="E551" s="459" t="s">
        <v>1255</v>
      </c>
      <c r="F551" s="449"/>
      <c r="G551" s="984" t="s">
        <v>642</v>
      </c>
      <c r="H551" s="459" t="s">
        <v>1252</v>
      </c>
      <c r="I551" s="449"/>
      <c r="J551" s="449"/>
      <c r="K551" s="459" t="s">
        <v>265</v>
      </c>
      <c r="L551" s="459"/>
      <c r="M551" s="459" t="str">
        <f t="shared" si="8"/>
        <v/>
      </c>
    </row>
    <row r="552" spans="1:13" ht="15">
      <c r="A552" s="448" t="s">
        <v>647</v>
      </c>
      <c r="B552" s="448" t="s">
        <v>648</v>
      </c>
      <c r="C552" s="459" t="s">
        <v>350</v>
      </c>
      <c r="D552" s="449"/>
      <c r="E552" s="459" t="s">
        <v>1256</v>
      </c>
      <c r="F552" s="449"/>
      <c r="G552" s="984" t="s">
        <v>642</v>
      </c>
      <c r="H552" s="459" t="s">
        <v>1252</v>
      </c>
      <c r="I552" s="449"/>
      <c r="J552" s="449"/>
      <c r="K552" s="459" t="s">
        <v>265</v>
      </c>
      <c r="L552" s="459"/>
      <c r="M552" s="459" t="str">
        <f t="shared" si="8"/>
        <v/>
      </c>
    </row>
    <row r="553" spans="1:13" ht="15">
      <c r="A553" s="448" t="s">
        <v>647</v>
      </c>
      <c r="B553" s="448" t="s">
        <v>648</v>
      </c>
      <c r="C553" s="459" t="s">
        <v>350</v>
      </c>
      <c r="D553" s="449"/>
      <c r="E553" s="459" t="s">
        <v>1257</v>
      </c>
      <c r="F553" s="449"/>
      <c r="G553" s="984" t="s">
        <v>642</v>
      </c>
      <c r="H553" s="459" t="s">
        <v>1252</v>
      </c>
      <c r="I553" s="449"/>
      <c r="J553" s="449"/>
      <c r="K553" s="459" t="s">
        <v>265</v>
      </c>
      <c r="L553" s="459"/>
      <c r="M553" s="459" t="str">
        <f t="shared" si="8"/>
        <v/>
      </c>
    </row>
    <row r="554" spans="1:13" ht="15">
      <c r="A554" s="448" t="s">
        <v>647</v>
      </c>
      <c r="B554" s="448" t="s">
        <v>648</v>
      </c>
      <c r="C554" s="459" t="s">
        <v>350</v>
      </c>
      <c r="D554" s="449"/>
      <c r="E554" s="459" t="s">
        <v>1258</v>
      </c>
      <c r="F554" s="449"/>
      <c r="G554" s="984" t="s">
        <v>642</v>
      </c>
      <c r="H554" s="459" t="s">
        <v>1252</v>
      </c>
      <c r="I554" s="449"/>
      <c r="J554" s="449"/>
      <c r="K554" s="459" t="s">
        <v>265</v>
      </c>
      <c r="L554" s="459"/>
      <c r="M554" s="459" t="str">
        <f t="shared" si="8"/>
        <v/>
      </c>
    </row>
    <row r="555" spans="1:13" ht="15">
      <c r="A555" s="448" t="s">
        <v>647</v>
      </c>
      <c r="B555" s="448" t="s">
        <v>648</v>
      </c>
      <c r="C555" s="459" t="s">
        <v>350</v>
      </c>
      <c r="D555" s="449"/>
      <c r="E555" s="459" t="s">
        <v>1259</v>
      </c>
      <c r="F555" s="449"/>
      <c r="G555" s="984" t="s">
        <v>642</v>
      </c>
      <c r="H555" s="459" t="s">
        <v>1252</v>
      </c>
      <c r="I555" s="449"/>
      <c r="J555" s="449"/>
      <c r="K555" s="459" t="s">
        <v>265</v>
      </c>
      <c r="L555" s="459"/>
      <c r="M555" s="459" t="str">
        <f t="shared" si="8"/>
        <v/>
      </c>
    </row>
    <row r="556" spans="1:13" ht="15">
      <c r="A556" s="448" t="s">
        <v>647</v>
      </c>
      <c r="B556" s="448" t="s">
        <v>648</v>
      </c>
      <c r="C556" s="459" t="s">
        <v>350</v>
      </c>
      <c r="D556" s="449"/>
      <c r="E556" s="459" t="s">
        <v>1260</v>
      </c>
      <c r="F556" s="449"/>
      <c r="G556" s="984" t="s">
        <v>642</v>
      </c>
      <c r="H556" s="459" t="s">
        <v>1252</v>
      </c>
      <c r="I556" s="449"/>
      <c r="J556" s="449"/>
      <c r="K556" s="459" t="s">
        <v>265</v>
      </c>
      <c r="L556" s="459"/>
      <c r="M556" s="459" t="str">
        <f t="shared" si="8"/>
        <v/>
      </c>
    </row>
    <row r="557" spans="1:13" ht="15">
      <c r="A557" s="448" t="s">
        <v>647</v>
      </c>
      <c r="B557" s="448" t="s">
        <v>648</v>
      </c>
      <c r="C557" s="459" t="s">
        <v>350</v>
      </c>
      <c r="D557" s="449"/>
      <c r="E557" s="459" t="s">
        <v>1261</v>
      </c>
      <c r="F557" s="449"/>
      <c r="G557" s="984" t="s">
        <v>642</v>
      </c>
      <c r="H557" s="459" t="s">
        <v>1252</v>
      </c>
      <c r="I557" s="449"/>
      <c r="J557" s="449"/>
      <c r="K557" s="459" t="s">
        <v>265</v>
      </c>
      <c r="L557" s="459"/>
      <c r="M557" s="459" t="str">
        <f t="shared" si="8"/>
        <v/>
      </c>
    </row>
    <row r="558" spans="1:13" ht="15">
      <c r="A558" s="448" t="s">
        <v>647</v>
      </c>
      <c r="B558" s="448" t="s">
        <v>648</v>
      </c>
      <c r="C558" s="459" t="s">
        <v>350</v>
      </c>
      <c r="D558" s="449"/>
      <c r="E558" s="459" t="s">
        <v>1262</v>
      </c>
      <c r="F558" s="449"/>
      <c r="G558" s="984" t="s">
        <v>642</v>
      </c>
      <c r="H558" s="459" t="s">
        <v>1252</v>
      </c>
      <c r="I558" s="449"/>
      <c r="J558" s="449"/>
      <c r="K558" s="459" t="s">
        <v>265</v>
      </c>
      <c r="L558" s="459"/>
      <c r="M558" s="459" t="str">
        <f t="shared" si="8"/>
        <v/>
      </c>
    </row>
    <row r="559" spans="1:13" ht="15">
      <c r="A559" s="448" t="s">
        <v>647</v>
      </c>
      <c r="B559" s="448" t="s">
        <v>648</v>
      </c>
      <c r="C559" s="459" t="s">
        <v>350</v>
      </c>
      <c r="D559" s="449"/>
      <c r="E559" s="459" t="s">
        <v>1263</v>
      </c>
      <c r="F559" s="449"/>
      <c r="G559" s="984" t="s">
        <v>642</v>
      </c>
      <c r="H559" s="459" t="s">
        <v>1252</v>
      </c>
      <c r="I559" s="449"/>
      <c r="J559" s="449"/>
      <c r="K559" s="459" t="s">
        <v>265</v>
      </c>
      <c r="L559" s="459"/>
      <c r="M559" s="459" t="str">
        <f t="shared" si="8"/>
        <v/>
      </c>
    </row>
    <row r="560" spans="1:13" ht="15">
      <c r="A560" s="448" t="s">
        <v>647</v>
      </c>
      <c r="B560" s="448" t="s">
        <v>648</v>
      </c>
      <c r="C560" s="459" t="s">
        <v>350</v>
      </c>
      <c r="D560" s="449"/>
      <c r="E560" s="459" t="s">
        <v>1264</v>
      </c>
      <c r="F560" s="449"/>
      <c r="G560" s="984" t="s">
        <v>642</v>
      </c>
      <c r="H560" s="459" t="s">
        <v>1252</v>
      </c>
      <c r="I560" s="449"/>
      <c r="J560" s="449"/>
      <c r="K560" s="459" t="s">
        <v>265</v>
      </c>
      <c r="L560" s="459"/>
      <c r="M560" s="459" t="str">
        <f t="shared" si="8"/>
        <v/>
      </c>
    </row>
    <row r="561" spans="1:13">
      <c r="A561" s="501" t="s">
        <v>647</v>
      </c>
      <c r="B561" s="501" t="s">
        <v>648</v>
      </c>
      <c r="C561" s="452" t="s">
        <v>350</v>
      </c>
      <c r="D561" s="501"/>
      <c r="E561" s="452" t="s">
        <v>1265</v>
      </c>
      <c r="F561" s="501"/>
      <c r="G561" s="451" t="s">
        <v>642</v>
      </c>
      <c r="H561" s="452" t="s">
        <v>1252</v>
      </c>
      <c r="I561" s="501"/>
      <c r="J561" s="501"/>
      <c r="K561" s="452" t="s">
        <v>265</v>
      </c>
      <c r="L561" s="452"/>
      <c r="M561" s="452" t="str">
        <f t="shared" si="8"/>
        <v/>
      </c>
    </row>
    <row r="562" spans="1:13">
      <c r="A562" s="982" t="s">
        <v>637</v>
      </c>
      <c r="B562" s="982" t="s">
        <v>638</v>
      </c>
      <c r="C562" s="446" t="s">
        <v>44</v>
      </c>
      <c r="D562" s="446" t="s">
        <v>1281</v>
      </c>
      <c r="E562" s="446" t="s">
        <v>1282</v>
      </c>
      <c r="F562" s="446" t="s">
        <v>44</v>
      </c>
      <c r="G562" s="983" t="s">
        <v>642</v>
      </c>
      <c r="H562" s="460" t="s">
        <v>1283</v>
      </c>
      <c r="I562" s="983" t="s">
        <v>682</v>
      </c>
      <c r="J562" s="446" t="s">
        <v>645</v>
      </c>
      <c r="K562" s="446" t="s">
        <v>265</v>
      </c>
      <c r="L562" s="460" t="s">
        <v>646</v>
      </c>
      <c r="M562" s="460" t="str">
        <f t="shared" si="8"/>
        <v/>
      </c>
    </row>
    <row r="563" spans="1:13" ht="15">
      <c r="A563" s="448" t="s">
        <v>647</v>
      </c>
      <c r="B563" s="448" t="s">
        <v>648</v>
      </c>
      <c r="C563" s="459" t="s">
        <v>44</v>
      </c>
      <c r="D563" s="449"/>
      <c r="E563" s="459" t="s">
        <v>1284</v>
      </c>
      <c r="F563" s="449"/>
      <c r="G563" s="984" t="s">
        <v>642</v>
      </c>
      <c r="H563" s="459" t="s">
        <v>1283</v>
      </c>
      <c r="I563" s="449"/>
      <c r="J563" s="449"/>
      <c r="K563" s="459" t="s">
        <v>265</v>
      </c>
      <c r="L563" s="459"/>
      <c r="M563" s="459" t="str">
        <f t="shared" si="8"/>
        <v>Removed</v>
      </c>
    </row>
    <row r="564" spans="1:13" ht="15">
      <c r="A564" s="448" t="s">
        <v>647</v>
      </c>
      <c r="B564" s="448" t="s">
        <v>648</v>
      </c>
      <c r="C564" s="459" t="s">
        <v>44</v>
      </c>
      <c r="D564" s="449"/>
      <c r="E564" s="459" t="s">
        <v>1285</v>
      </c>
      <c r="F564" s="449"/>
      <c r="G564" s="984" t="s">
        <v>642</v>
      </c>
      <c r="H564" s="459" t="s">
        <v>1283</v>
      </c>
      <c r="I564" s="449"/>
      <c r="J564" s="449"/>
      <c r="K564" s="459" t="s">
        <v>265</v>
      </c>
      <c r="L564" s="459"/>
      <c r="M564" s="459" t="str">
        <f t="shared" si="8"/>
        <v/>
      </c>
    </row>
    <row r="565" spans="1:13" ht="15">
      <c r="A565" s="448" t="s">
        <v>647</v>
      </c>
      <c r="B565" s="448" t="s">
        <v>648</v>
      </c>
      <c r="C565" s="459" t="s">
        <v>44</v>
      </c>
      <c r="D565" s="449"/>
      <c r="E565" s="459" t="s">
        <v>1286</v>
      </c>
      <c r="F565" s="449"/>
      <c r="G565" s="984" t="s">
        <v>642</v>
      </c>
      <c r="H565" s="459" t="s">
        <v>1283</v>
      </c>
      <c r="I565" s="449"/>
      <c r="J565" s="449"/>
      <c r="K565" s="459" t="s">
        <v>265</v>
      </c>
      <c r="L565" s="459"/>
      <c r="M565" s="459" t="str">
        <f t="shared" si="8"/>
        <v/>
      </c>
    </row>
    <row r="566" spans="1:13" ht="15">
      <c r="A566" s="448" t="s">
        <v>647</v>
      </c>
      <c r="B566" s="448" t="s">
        <v>648</v>
      </c>
      <c r="C566" s="459" t="s">
        <v>44</v>
      </c>
      <c r="D566" s="449"/>
      <c r="E566" s="459" t="s">
        <v>1287</v>
      </c>
      <c r="F566" s="449"/>
      <c r="G566" s="984" t="s">
        <v>642</v>
      </c>
      <c r="H566" s="459" t="s">
        <v>1283</v>
      </c>
      <c r="I566" s="449"/>
      <c r="J566" s="449"/>
      <c r="K566" s="459" t="s">
        <v>265</v>
      </c>
      <c r="L566" s="459"/>
      <c r="M566" s="459" t="str">
        <f t="shared" si="8"/>
        <v/>
      </c>
    </row>
    <row r="567" spans="1:13" ht="15">
      <c r="A567" s="448" t="s">
        <v>647</v>
      </c>
      <c r="B567" s="448" t="s">
        <v>648</v>
      </c>
      <c r="C567" s="459" t="s">
        <v>44</v>
      </c>
      <c r="D567" s="449"/>
      <c r="E567" s="459" t="s">
        <v>1288</v>
      </c>
      <c r="F567" s="449"/>
      <c r="G567" s="984" t="s">
        <v>642</v>
      </c>
      <c r="H567" s="459" t="s">
        <v>1283</v>
      </c>
      <c r="I567" s="449"/>
      <c r="J567" s="449"/>
      <c r="K567" s="459" t="s">
        <v>265</v>
      </c>
      <c r="L567" s="459"/>
      <c r="M567" s="459" t="str">
        <f t="shared" si="8"/>
        <v/>
      </c>
    </row>
    <row r="568" spans="1:13" ht="15">
      <c r="A568" s="448" t="s">
        <v>647</v>
      </c>
      <c r="B568" s="448" t="s">
        <v>648</v>
      </c>
      <c r="C568" s="459" t="s">
        <v>44</v>
      </c>
      <c r="D568" s="449"/>
      <c r="E568" s="459" t="s">
        <v>1289</v>
      </c>
      <c r="F568" s="449"/>
      <c r="G568" s="984" t="s">
        <v>642</v>
      </c>
      <c r="H568" s="459" t="s">
        <v>1283</v>
      </c>
      <c r="I568" s="449"/>
      <c r="J568" s="449"/>
      <c r="K568" s="459" t="s">
        <v>265</v>
      </c>
      <c r="L568" s="459"/>
      <c r="M568" s="459" t="str">
        <f t="shared" si="8"/>
        <v/>
      </c>
    </row>
    <row r="569" spans="1:13" ht="15">
      <c r="A569" s="448" t="s">
        <v>647</v>
      </c>
      <c r="B569" s="448" t="s">
        <v>648</v>
      </c>
      <c r="C569" s="459" t="s">
        <v>44</v>
      </c>
      <c r="D569" s="449"/>
      <c r="E569" s="459" t="s">
        <v>1290</v>
      </c>
      <c r="F569" s="449"/>
      <c r="G569" s="984" t="s">
        <v>642</v>
      </c>
      <c r="H569" s="459" t="s">
        <v>1283</v>
      </c>
      <c r="I569" s="449"/>
      <c r="J569" s="449"/>
      <c r="K569" s="459" t="s">
        <v>265</v>
      </c>
      <c r="L569" s="459"/>
      <c r="M569" s="459" t="str">
        <f t="shared" si="8"/>
        <v/>
      </c>
    </row>
    <row r="570" spans="1:13" ht="15">
      <c r="A570" s="448" t="s">
        <v>647</v>
      </c>
      <c r="B570" s="448" t="s">
        <v>648</v>
      </c>
      <c r="C570" s="459" t="s">
        <v>44</v>
      </c>
      <c r="D570" s="449"/>
      <c r="E570" s="459" t="s">
        <v>1291</v>
      </c>
      <c r="F570" s="449"/>
      <c r="G570" s="984" t="s">
        <v>642</v>
      </c>
      <c r="H570" s="459" t="s">
        <v>1283</v>
      </c>
      <c r="I570" s="449"/>
      <c r="J570" s="449"/>
      <c r="K570" s="459" t="s">
        <v>265</v>
      </c>
      <c r="L570" s="459"/>
      <c r="M570" s="459" t="str">
        <f t="shared" si="8"/>
        <v/>
      </c>
    </row>
    <row r="571" spans="1:13" ht="15">
      <c r="A571" s="448" t="s">
        <v>647</v>
      </c>
      <c r="B571" s="448" t="s">
        <v>648</v>
      </c>
      <c r="C571" s="459" t="s">
        <v>44</v>
      </c>
      <c r="D571" s="449"/>
      <c r="E571" s="459" t="s">
        <v>1292</v>
      </c>
      <c r="F571" s="449"/>
      <c r="G571" s="984" t="s">
        <v>642</v>
      </c>
      <c r="H571" s="459" t="s">
        <v>1283</v>
      </c>
      <c r="I571" s="449"/>
      <c r="J571" s="449"/>
      <c r="K571" s="459" t="s">
        <v>265</v>
      </c>
      <c r="L571" s="459"/>
      <c r="M571" s="459" t="str">
        <f t="shared" si="8"/>
        <v/>
      </c>
    </row>
    <row r="572" spans="1:13" ht="15">
      <c r="A572" s="448" t="s">
        <v>647</v>
      </c>
      <c r="B572" s="448" t="s">
        <v>648</v>
      </c>
      <c r="C572" s="459" t="s">
        <v>44</v>
      </c>
      <c r="D572" s="449"/>
      <c r="E572" s="459" t="s">
        <v>1293</v>
      </c>
      <c r="F572" s="449"/>
      <c r="G572" s="984" t="s">
        <v>642</v>
      </c>
      <c r="H572" s="459" t="s">
        <v>1283</v>
      </c>
      <c r="I572" s="449"/>
      <c r="J572" s="449"/>
      <c r="K572" s="459" t="s">
        <v>265</v>
      </c>
      <c r="L572" s="459"/>
      <c r="M572" s="459" t="str">
        <f t="shared" si="8"/>
        <v/>
      </c>
    </row>
    <row r="573" spans="1:13" ht="15">
      <c r="A573" s="448" t="s">
        <v>647</v>
      </c>
      <c r="B573" s="448" t="s">
        <v>648</v>
      </c>
      <c r="C573" s="459" t="s">
        <v>44</v>
      </c>
      <c r="D573" s="449"/>
      <c r="E573" s="459" t="s">
        <v>1294</v>
      </c>
      <c r="F573" s="449"/>
      <c r="G573" s="984" t="s">
        <v>642</v>
      </c>
      <c r="H573" s="459" t="s">
        <v>1283</v>
      </c>
      <c r="I573" s="449"/>
      <c r="J573" s="449"/>
      <c r="K573" s="459" t="s">
        <v>265</v>
      </c>
      <c r="L573" s="459"/>
      <c r="M573" s="459" t="str">
        <f t="shared" si="8"/>
        <v/>
      </c>
    </row>
    <row r="574" spans="1:13" ht="15">
      <c r="A574" s="448" t="s">
        <v>647</v>
      </c>
      <c r="B574" s="448" t="s">
        <v>648</v>
      </c>
      <c r="C574" s="459" t="s">
        <v>44</v>
      </c>
      <c r="D574" s="449"/>
      <c r="E574" s="459" t="s">
        <v>1295</v>
      </c>
      <c r="F574" s="449"/>
      <c r="G574" s="984" t="s">
        <v>642</v>
      </c>
      <c r="H574" s="459" t="s">
        <v>1283</v>
      </c>
      <c r="I574" s="449"/>
      <c r="J574" s="449"/>
      <c r="K574" s="459" t="s">
        <v>265</v>
      </c>
      <c r="L574" s="459"/>
      <c r="M574" s="459" t="str">
        <f t="shared" si="8"/>
        <v/>
      </c>
    </row>
    <row r="575" spans="1:13">
      <c r="A575" s="501" t="s">
        <v>647</v>
      </c>
      <c r="B575" s="501" t="s">
        <v>648</v>
      </c>
      <c r="C575" s="452" t="s">
        <v>44</v>
      </c>
      <c r="D575" s="501"/>
      <c r="E575" s="452" t="s">
        <v>1296</v>
      </c>
      <c r="F575" s="501"/>
      <c r="G575" s="451" t="s">
        <v>642</v>
      </c>
      <c r="H575" s="452" t="s">
        <v>1283</v>
      </c>
      <c r="I575" s="501"/>
      <c r="J575" s="501"/>
      <c r="K575" s="452" t="s">
        <v>265</v>
      </c>
      <c r="L575" s="452"/>
      <c r="M575" s="452" t="str">
        <f t="shared" si="8"/>
        <v/>
      </c>
    </row>
    <row r="576" spans="1:13">
      <c r="A576" s="455" t="s">
        <v>637</v>
      </c>
      <c r="B576" s="987" t="s">
        <v>810</v>
      </c>
      <c r="C576" s="455" t="s">
        <v>45</v>
      </c>
      <c r="D576" s="455" t="s">
        <v>1297</v>
      </c>
      <c r="E576" s="455" t="s">
        <v>1298</v>
      </c>
      <c r="F576" s="455" t="s">
        <v>45</v>
      </c>
      <c r="G576" s="988" t="s">
        <v>642</v>
      </c>
      <c r="H576" s="455" t="s">
        <v>813</v>
      </c>
      <c r="I576" s="455" t="s">
        <v>682</v>
      </c>
      <c r="J576" s="455"/>
      <c r="K576" s="455" t="s">
        <v>265</v>
      </c>
      <c r="L576" s="455" t="s">
        <v>814</v>
      </c>
      <c r="M576" s="455" t="str">
        <f t="shared" si="8"/>
        <v/>
      </c>
    </row>
    <row r="577" spans="1:13">
      <c r="A577" s="455" t="s">
        <v>29</v>
      </c>
      <c r="B577" s="455" t="s">
        <v>648</v>
      </c>
      <c r="C577" s="455" t="s">
        <v>45</v>
      </c>
      <c r="D577" s="455"/>
      <c r="E577" s="455" t="s">
        <v>1299</v>
      </c>
      <c r="F577" s="455"/>
      <c r="G577" s="988" t="s">
        <v>642</v>
      </c>
      <c r="H577" s="455" t="s">
        <v>813</v>
      </c>
      <c r="I577" s="455"/>
      <c r="J577" s="455"/>
      <c r="K577" s="455" t="s">
        <v>265</v>
      </c>
      <c r="L577" s="455"/>
      <c r="M577" s="455" t="str">
        <f t="shared" si="8"/>
        <v>Removed</v>
      </c>
    </row>
    <row r="578" spans="1:13">
      <c r="A578" s="455" t="s">
        <v>29</v>
      </c>
      <c r="B578" s="455" t="s">
        <v>648</v>
      </c>
      <c r="C578" s="455" t="s">
        <v>45</v>
      </c>
      <c r="D578" s="455"/>
      <c r="E578" s="455" t="s">
        <v>1300</v>
      </c>
      <c r="F578" s="455"/>
      <c r="G578" s="988" t="s">
        <v>642</v>
      </c>
      <c r="H578" s="455" t="s">
        <v>813</v>
      </c>
      <c r="I578" s="455"/>
      <c r="J578" s="455"/>
      <c r="K578" s="455" t="s">
        <v>265</v>
      </c>
      <c r="L578" s="455"/>
      <c r="M578" s="455" t="str">
        <f t="shared" si="8"/>
        <v/>
      </c>
    </row>
    <row r="579" spans="1:13">
      <c r="A579" s="455" t="s">
        <v>29</v>
      </c>
      <c r="B579" s="455" t="s">
        <v>648</v>
      </c>
      <c r="C579" s="455" t="s">
        <v>45</v>
      </c>
      <c r="D579" s="455"/>
      <c r="E579" s="455" t="s">
        <v>1301</v>
      </c>
      <c r="F579" s="455"/>
      <c r="G579" s="988" t="s">
        <v>642</v>
      </c>
      <c r="H579" s="455" t="s">
        <v>813</v>
      </c>
      <c r="I579" s="455"/>
      <c r="J579" s="455"/>
      <c r="K579" s="455" t="s">
        <v>265</v>
      </c>
      <c r="L579" s="455"/>
      <c r="M579" s="455" t="str">
        <f t="shared" si="8"/>
        <v/>
      </c>
    </row>
    <row r="580" spans="1:13">
      <c r="A580" s="455" t="s">
        <v>29</v>
      </c>
      <c r="B580" s="455" t="s">
        <v>648</v>
      </c>
      <c r="C580" s="455" t="s">
        <v>45</v>
      </c>
      <c r="D580" s="455"/>
      <c r="E580" s="455" t="s">
        <v>1302</v>
      </c>
      <c r="F580" s="455"/>
      <c r="G580" s="988" t="s">
        <v>642</v>
      </c>
      <c r="H580" s="455" t="s">
        <v>813</v>
      </c>
      <c r="I580" s="455"/>
      <c r="J580" s="455"/>
      <c r="K580" s="455" t="s">
        <v>265</v>
      </c>
      <c r="L580" s="455"/>
      <c r="M580" s="455" t="str">
        <f t="shared" ref="M580:M643" si="9">IF(RIGHT(TEXT(E580,""),4)="ACT1","Removed","")</f>
        <v/>
      </c>
    </row>
    <row r="581" spans="1:13">
      <c r="A581" s="455" t="s">
        <v>29</v>
      </c>
      <c r="B581" s="455" t="s">
        <v>648</v>
      </c>
      <c r="C581" s="455" t="s">
        <v>45</v>
      </c>
      <c r="D581" s="455"/>
      <c r="E581" s="455" t="s">
        <v>1303</v>
      </c>
      <c r="F581" s="455"/>
      <c r="G581" s="988" t="s">
        <v>642</v>
      </c>
      <c r="H581" s="455" t="s">
        <v>813</v>
      </c>
      <c r="I581" s="455"/>
      <c r="J581" s="455"/>
      <c r="K581" s="455" t="s">
        <v>265</v>
      </c>
      <c r="L581" s="455"/>
      <c r="M581" s="455" t="str">
        <f t="shared" si="9"/>
        <v/>
      </c>
    </row>
    <row r="582" spans="1:13">
      <c r="A582" s="455" t="s">
        <v>29</v>
      </c>
      <c r="B582" s="455" t="s">
        <v>648</v>
      </c>
      <c r="C582" s="455" t="s">
        <v>45</v>
      </c>
      <c r="D582" s="455"/>
      <c r="E582" s="455" t="s">
        <v>1304</v>
      </c>
      <c r="F582" s="455"/>
      <c r="G582" s="988" t="s">
        <v>642</v>
      </c>
      <c r="H582" s="455" t="s">
        <v>813</v>
      </c>
      <c r="I582" s="455"/>
      <c r="J582" s="455"/>
      <c r="K582" s="455" t="s">
        <v>265</v>
      </c>
      <c r="L582" s="455"/>
      <c r="M582" s="455" t="str">
        <f t="shared" si="9"/>
        <v/>
      </c>
    </row>
    <row r="583" spans="1:13">
      <c r="A583" s="455" t="s">
        <v>29</v>
      </c>
      <c r="B583" s="455" t="s">
        <v>648</v>
      </c>
      <c r="C583" s="455" t="s">
        <v>45</v>
      </c>
      <c r="D583" s="455"/>
      <c r="E583" s="455" t="s">
        <v>1305</v>
      </c>
      <c r="F583" s="455"/>
      <c r="G583" s="988" t="s">
        <v>642</v>
      </c>
      <c r="H583" s="455" t="s">
        <v>813</v>
      </c>
      <c r="I583" s="455"/>
      <c r="J583" s="455"/>
      <c r="K583" s="455" t="s">
        <v>265</v>
      </c>
      <c r="L583" s="455"/>
      <c r="M583" s="455" t="str">
        <f t="shared" si="9"/>
        <v/>
      </c>
    </row>
    <row r="584" spans="1:13">
      <c r="A584" s="455" t="s">
        <v>29</v>
      </c>
      <c r="B584" s="455" t="s">
        <v>648</v>
      </c>
      <c r="C584" s="455" t="s">
        <v>45</v>
      </c>
      <c r="D584" s="455"/>
      <c r="E584" s="455" t="s">
        <v>1306</v>
      </c>
      <c r="F584" s="455"/>
      <c r="G584" s="988" t="s">
        <v>642</v>
      </c>
      <c r="H584" s="455" t="s">
        <v>813</v>
      </c>
      <c r="I584" s="455"/>
      <c r="J584" s="455"/>
      <c r="K584" s="455" t="s">
        <v>265</v>
      </c>
      <c r="L584" s="455"/>
      <c r="M584" s="455" t="str">
        <f t="shared" si="9"/>
        <v/>
      </c>
    </row>
    <row r="585" spans="1:13">
      <c r="A585" s="455" t="s">
        <v>29</v>
      </c>
      <c r="B585" s="455" t="s">
        <v>648</v>
      </c>
      <c r="C585" s="455" t="s">
        <v>45</v>
      </c>
      <c r="D585" s="455"/>
      <c r="E585" s="455" t="s">
        <v>1307</v>
      </c>
      <c r="F585" s="455"/>
      <c r="G585" s="988" t="s">
        <v>642</v>
      </c>
      <c r="H585" s="455" t="s">
        <v>813</v>
      </c>
      <c r="I585" s="455"/>
      <c r="J585" s="455"/>
      <c r="K585" s="455" t="s">
        <v>265</v>
      </c>
      <c r="L585" s="455"/>
      <c r="M585" s="455" t="str">
        <f t="shared" si="9"/>
        <v/>
      </c>
    </row>
    <row r="586" spans="1:13">
      <c r="A586" s="455" t="s">
        <v>29</v>
      </c>
      <c r="B586" s="455" t="s">
        <v>648</v>
      </c>
      <c r="C586" s="455" t="s">
        <v>45</v>
      </c>
      <c r="D586" s="455"/>
      <c r="E586" s="455" t="s">
        <v>1308</v>
      </c>
      <c r="F586" s="455"/>
      <c r="G586" s="988" t="s">
        <v>642</v>
      </c>
      <c r="H586" s="455" t="s">
        <v>813</v>
      </c>
      <c r="I586" s="455"/>
      <c r="J586" s="455"/>
      <c r="K586" s="455" t="s">
        <v>265</v>
      </c>
      <c r="L586" s="455"/>
      <c r="M586" s="455" t="str">
        <f t="shared" si="9"/>
        <v/>
      </c>
    </row>
    <row r="587" spans="1:13">
      <c r="A587" s="455" t="s">
        <v>29</v>
      </c>
      <c r="B587" s="455" t="s">
        <v>648</v>
      </c>
      <c r="C587" s="455" t="s">
        <v>45</v>
      </c>
      <c r="D587" s="455"/>
      <c r="E587" s="455" t="s">
        <v>1309</v>
      </c>
      <c r="F587" s="455"/>
      <c r="G587" s="988" t="s">
        <v>642</v>
      </c>
      <c r="H587" s="455" t="s">
        <v>813</v>
      </c>
      <c r="I587" s="455"/>
      <c r="J587" s="455"/>
      <c r="K587" s="455" t="s">
        <v>265</v>
      </c>
      <c r="L587" s="455"/>
      <c r="M587" s="455" t="str">
        <f t="shared" si="9"/>
        <v/>
      </c>
    </row>
    <row r="588" spans="1:13">
      <c r="A588" s="455" t="s">
        <v>29</v>
      </c>
      <c r="B588" s="455" t="s">
        <v>648</v>
      </c>
      <c r="C588" s="455" t="s">
        <v>45</v>
      </c>
      <c r="D588" s="455"/>
      <c r="E588" s="455" t="s">
        <v>1310</v>
      </c>
      <c r="F588" s="455"/>
      <c r="G588" s="988" t="s">
        <v>642</v>
      </c>
      <c r="H588" s="455" t="s">
        <v>813</v>
      </c>
      <c r="I588" s="455"/>
      <c r="J588" s="455"/>
      <c r="K588" s="455" t="s">
        <v>265</v>
      </c>
      <c r="L588" s="455"/>
      <c r="M588" s="455" t="str">
        <f t="shared" si="9"/>
        <v/>
      </c>
    </row>
    <row r="589" spans="1:13">
      <c r="A589" s="457" t="s">
        <v>29</v>
      </c>
      <c r="B589" s="457" t="s">
        <v>648</v>
      </c>
      <c r="C589" s="457" t="s">
        <v>45</v>
      </c>
      <c r="D589" s="457"/>
      <c r="E589" s="457" t="s">
        <v>1311</v>
      </c>
      <c r="F589" s="457"/>
      <c r="G589" s="458" t="s">
        <v>642</v>
      </c>
      <c r="H589" s="457" t="s">
        <v>813</v>
      </c>
      <c r="I589" s="457"/>
      <c r="J589" s="457"/>
      <c r="K589" s="457" t="s">
        <v>265</v>
      </c>
      <c r="L589" s="457"/>
      <c r="M589" s="457" t="str">
        <f t="shared" si="9"/>
        <v/>
      </c>
    </row>
    <row r="590" spans="1:13">
      <c r="A590" s="982" t="s">
        <v>637</v>
      </c>
      <c r="B590" s="982" t="s">
        <v>638</v>
      </c>
      <c r="C590" s="460" t="s">
        <v>8055</v>
      </c>
      <c r="D590" s="446" t="s">
        <v>1312</v>
      </c>
      <c r="E590" s="446" t="s">
        <v>1313</v>
      </c>
      <c r="F590" s="446" t="s">
        <v>252</v>
      </c>
      <c r="G590" s="983" t="s">
        <v>642</v>
      </c>
      <c r="H590" s="460" t="s">
        <v>1314</v>
      </c>
      <c r="I590" s="983" t="s">
        <v>682</v>
      </c>
      <c r="J590" s="446" t="s">
        <v>645</v>
      </c>
      <c r="K590" s="446" t="s">
        <v>265</v>
      </c>
      <c r="L590" s="460" t="s">
        <v>646</v>
      </c>
      <c r="M590" s="460" t="str">
        <f t="shared" si="9"/>
        <v/>
      </c>
    </row>
    <row r="591" spans="1:13" ht="15">
      <c r="A591" s="448" t="s">
        <v>647</v>
      </c>
      <c r="B591" s="448" t="s">
        <v>648</v>
      </c>
      <c r="C591" s="460" t="s">
        <v>8055</v>
      </c>
      <c r="D591" s="449"/>
      <c r="E591" s="459" t="s">
        <v>1315</v>
      </c>
      <c r="F591" s="449"/>
      <c r="G591" s="984" t="s">
        <v>642</v>
      </c>
      <c r="H591" s="459" t="s">
        <v>1314</v>
      </c>
      <c r="I591" s="449"/>
      <c r="J591" s="449"/>
      <c r="K591" s="459" t="s">
        <v>265</v>
      </c>
      <c r="L591" s="459"/>
      <c r="M591" s="459" t="str">
        <f t="shared" si="9"/>
        <v>Removed</v>
      </c>
    </row>
    <row r="592" spans="1:13" ht="15">
      <c r="A592" s="448" t="s">
        <v>647</v>
      </c>
      <c r="B592" s="448" t="s">
        <v>648</v>
      </c>
      <c r="C592" s="460" t="s">
        <v>8055</v>
      </c>
      <c r="D592" s="449"/>
      <c r="E592" s="459" t="s">
        <v>1316</v>
      </c>
      <c r="F592" s="449"/>
      <c r="G592" s="984" t="s">
        <v>642</v>
      </c>
      <c r="H592" s="459" t="s">
        <v>1314</v>
      </c>
      <c r="I592" s="449"/>
      <c r="J592" s="449"/>
      <c r="K592" s="459" t="s">
        <v>265</v>
      </c>
      <c r="L592" s="459"/>
      <c r="M592" s="459" t="str">
        <f t="shared" si="9"/>
        <v/>
      </c>
    </row>
    <row r="593" spans="1:13" ht="15">
      <c r="A593" s="448" t="s">
        <v>647</v>
      </c>
      <c r="B593" s="448" t="s">
        <v>648</v>
      </c>
      <c r="C593" s="460" t="s">
        <v>8055</v>
      </c>
      <c r="D593" s="449"/>
      <c r="E593" s="459" t="s">
        <v>1317</v>
      </c>
      <c r="F593" s="449"/>
      <c r="G593" s="984" t="s">
        <v>642</v>
      </c>
      <c r="H593" s="459" t="s">
        <v>1314</v>
      </c>
      <c r="I593" s="449"/>
      <c r="J593" s="449"/>
      <c r="K593" s="459" t="s">
        <v>265</v>
      </c>
      <c r="L593" s="459"/>
      <c r="M593" s="459" t="str">
        <f t="shared" si="9"/>
        <v/>
      </c>
    </row>
    <row r="594" spans="1:13" ht="15">
      <c r="A594" s="448" t="s">
        <v>647</v>
      </c>
      <c r="B594" s="448" t="s">
        <v>648</v>
      </c>
      <c r="C594" s="460" t="s">
        <v>8055</v>
      </c>
      <c r="D594" s="449"/>
      <c r="E594" s="459" t="s">
        <v>1318</v>
      </c>
      <c r="F594" s="449"/>
      <c r="G594" s="984" t="s">
        <v>642</v>
      </c>
      <c r="H594" s="459" t="s">
        <v>1314</v>
      </c>
      <c r="I594" s="449"/>
      <c r="J594" s="449"/>
      <c r="K594" s="459" t="s">
        <v>265</v>
      </c>
      <c r="L594" s="459"/>
      <c r="M594" s="459" t="str">
        <f t="shared" si="9"/>
        <v/>
      </c>
    </row>
    <row r="595" spans="1:13" ht="15">
      <c r="A595" s="448" t="s">
        <v>647</v>
      </c>
      <c r="B595" s="448" t="s">
        <v>648</v>
      </c>
      <c r="C595" s="460" t="s">
        <v>8055</v>
      </c>
      <c r="D595" s="449"/>
      <c r="E595" s="459" t="s">
        <v>1319</v>
      </c>
      <c r="F595" s="449"/>
      <c r="G595" s="984" t="s">
        <v>642</v>
      </c>
      <c r="H595" s="459" t="s">
        <v>1314</v>
      </c>
      <c r="I595" s="449"/>
      <c r="J595" s="449"/>
      <c r="K595" s="459" t="s">
        <v>265</v>
      </c>
      <c r="L595" s="459"/>
      <c r="M595" s="459" t="str">
        <f t="shared" si="9"/>
        <v/>
      </c>
    </row>
    <row r="596" spans="1:13" ht="15">
      <c r="A596" s="448" t="s">
        <v>647</v>
      </c>
      <c r="B596" s="448" t="s">
        <v>648</v>
      </c>
      <c r="C596" s="460" t="s">
        <v>8055</v>
      </c>
      <c r="D596" s="449"/>
      <c r="E596" s="459" t="s">
        <v>1320</v>
      </c>
      <c r="F596" s="449"/>
      <c r="G596" s="984" t="s">
        <v>642</v>
      </c>
      <c r="H596" s="459" t="s">
        <v>1314</v>
      </c>
      <c r="I596" s="449"/>
      <c r="J596" s="449"/>
      <c r="K596" s="459" t="s">
        <v>265</v>
      </c>
      <c r="L596" s="459"/>
      <c r="M596" s="459" t="str">
        <f t="shared" si="9"/>
        <v/>
      </c>
    </row>
    <row r="597" spans="1:13" ht="15">
      <c r="A597" s="448" t="s">
        <v>647</v>
      </c>
      <c r="B597" s="448" t="s">
        <v>648</v>
      </c>
      <c r="C597" s="460" t="s">
        <v>8055</v>
      </c>
      <c r="D597" s="449"/>
      <c r="E597" s="459" t="s">
        <v>1321</v>
      </c>
      <c r="F597" s="449"/>
      <c r="G597" s="984" t="s">
        <v>642</v>
      </c>
      <c r="H597" s="459" t="s">
        <v>1314</v>
      </c>
      <c r="I597" s="449"/>
      <c r="J597" s="449"/>
      <c r="K597" s="459" t="s">
        <v>265</v>
      </c>
      <c r="L597" s="459"/>
      <c r="M597" s="459" t="str">
        <f t="shared" si="9"/>
        <v/>
      </c>
    </row>
    <row r="598" spans="1:13" ht="15">
      <c r="A598" s="448" t="s">
        <v>647</v>
      </c>
      <c r="B598" s="448" t="s">
        <v>648</v>
      </c>
      <c r="C598" s="460" t="s">
        <v>8055</v>
      </c>
      <c r="D598" s="449"/>
      <c r="E598" s="459" t="s">
        <v>1322</v>
      </c>
      <c r="F598" s="449"/>
      <c r="G598" s="984" t="s">
        <v>642</v>
      </c>
      <c r="H598" s="459" t="s">
        <v>1314</v>
      </c>
      <c r="I598" s="449"/>
      <c r="J598" s="449"/>
      <c r="K598" s="459" t="s">
        <v>265</v>
      </c>
      <c r="L598" s="459"/>
      <c r="M598" s="459" t="str">
        <f t="shared" si="9"/>
        <v/>
      </c>
    </row>
    <row r="599" spans="1:13" ht="15">
      <c r="A599" s="448" t="s">
        <v>647</v>
      </c>
      <c r="B599" s="448" t="s">
        <v>648</v>
      </c>
      <c r="C599" s="460" t="s">
        <v>8055</v>
      </c>
      <c r="D599" s="449"/>
      <c r="E599" s="459" t="s">
        <v>1323</v>
      </c>
      <c r="F599" s="449"/>
      <c r="G599" s="984" t="s">
        <v>642</v>
      </c>
      <c r="H599" s="459" t="s">
        <v>1314</v>
      </c>
      <c r="I599" s="449"/>
      <c r="J599" s="449"/>
      <c r="K599" s="459" t="s">
        <v>265</v>
      </c>
      <c r="L599" s="459"/>
      <c r="M599" s="459" t="str">
        <f t="shared" si="9"/>
        <v/>
      </c>
    </row>
    <row r="600" spans="1:13" ht="15">
      <c r="A600" s="448" t="s">
        <v>647</v>
      </c>
      <c r="B600" s="448" t="s">
        <v>648</v>
      </c>
      <c r="C600" s="460" t="s">
        <v>8055</v>
      </c>
      <c r="D600" s="449"/>
      <c r="E600" s="459" t="s">
        <v>1324</v>
      </c>
      <c r="F600" s="449"/>
      <c r="G600" s="984" t="s">
        <v>642</v>
      </c>
      <c r="H600" s="459" t="s">
        <v>1314</v>
      </c>
      <c r="I600" s="449"/>
      <c r="J600" s="449"/>
      <c r="K600" s="459" t="s">
        <v>265</v>
      </c>
      <c r="L600" s="459"/>
      <c r="M600" s="459" t="str">
        <f t="shared" si="9"/>
        <v/>
      </c>
    </row>
    <row r="601" spans="1:13" ht="15">
      <c r="A601" s="448" t="s">
        <v>647</v>
      </c>
      <c r="B601" s="448" t="s">
        <v>648</v>
      </c>
      <c r="C601" s="460" t="s">
        <v>8055</v>
      </c>
      <c r="D601" s="449"/>
      <c r="E601" s="459" t="s">
        <v>1325</v>
      </c>
      <c r="F601" s="449"/>
      <c r="G601" s="984" t="s">
        <v>642</v>
      </c>
      <c r="H601" s="459" t="s">
        <v>1314</v>
      </c>
      <c r="I601" s="449"/>
      <c r="J601" s="449"/>
      <c r="K601" s="459" t="s">
        <v>265</v>
      </c>
      <c r="L601" s="459"/>
      <c r="M601" s="459" t="str">
        <f t="shared" si="9"/>
        <v/>
      </c>
    </row>
    <row r="602" spans="1:13" ht="15">
      <c r="A602" s="448" t="s">
        <v>647</v>
      </c>
      <c r="B602" s="448" t="s">
        <v>648</v>
      </c>
      <c r="C602" s="460" t="s">
        <v>8055</v>
      </c>
      <c r="D602" s="449"/>
      <c r="E602" s="459" t="s">
        <v>1326</v>
      </c>
      <c r="F602" s="449"/>
      <c r="G602" s="984" t="s">
        <v>642</v>
      </c>
      <c r="H602" s="459" t="s">
        <v>1314</v>
      </c>
      <c r="I602" s="449"/>
      <c r="J602" s="449"/>
      <c r="K602" s="459" t="s">
        <v>265</v>
      </c>
      <c r="L602" s="459"/>
      <c r="M602" s="459" t="str">
        <f t="shared" si="9"/>
        <v/>
      </c>
    </row>
    <row r="603" spans="1:13">
      <c r="A603" s="501" t="s">
        <v>647</v>
      </c>
      <c r="B603" s="501" t="s">
        <v>648</v>
      </c>
      <c r="C603" s="460" t="s">
        <v>8055</v>
      </c>
      <c r="D603" s="501"/>
      <c r="E603" s="452" t="s">
        <v>1327</v>
      </c>
      <c r="F603" s="501"/>
      <c r="G603" s="451" t="s">
        <v>642</v>
      </c>
      <c r="H603" s="452" t="s">
        <v>1314</v>
      </c>
      <c r="I603" s="501"/>
      <c r="J603" s="501"/>
      <c r="K603" s="452" t="s">
        <v>265</v>
      </c>
      <c r="L603" s="452"/>
      <c r="M603" s="452" t="str">
        <f t="shared" si="9"/>
        <v/>
      </c>
    </row>
    <row r="604" spans="1:13">
      <c r="A604" s="982" t="s">
        <v>637</v>
      </c>
      <c r="B604" s="982" t="s">
        <v>638</v>
      </c>
      <c r="C604" s="446" t="s">
        <v>558</v>
      </c>
      <c r="D604" s="446" t="s">
        <v>1328</v>
      </c>
      <c r="E604" s="446" t="s">
        <v>1329</v>
      </c>
      <c r="F604" s="446" t="s">
        <v>1330</v>
      </c>
      <c r="G604" s="983" t="s">
        <v>642</v>
      </c>
      <c r="H604" s="446" t="s">
        <v>1331</v>
      </c>
      <c r="I604" s="983" t="s">
        <v>682</v>
      </c>
      <c r="J604" s="446" t="s">
        <v>645</v>
      </c>
      <c r="K604" s="446" t="s">
        <v>265</v>
      </c>
      <c r="L604" s="446" t="s">
        <v>646</v>
      </c>
      <c r="M604" s="446" t="str">
        <f t="shared" si="9"/>
        <v/>
      </c>
    </row>
    <row r="605" spans="1:13" ht="15">
      <c r="A605" s="448" t="s">
        <v>647</v>
      </c>
      <c r="B605" s="448" t="s">
        <v>648</v>
      </c>
      <c r="C605" s="459" t="s">
        <v>558</v>
      </c>
      <c r="D605" s="449"/>
      <c r="E605" s="459" t="s">
        <v>1332</v>
      </c>
      <c r="F605" s="449"/>
      <c r="G605" s="984" t="s">
        <v>642</v>
      </c>
      <c r="H605" s="459" t="s">
        <v>1331</v>
      </c>
      <c r="I605" s="449"/>
      <c r="J605" s="449"/>
      <c r="K605" s="459" t="s">
        <v>265</v>
      </c>
      <c r="L605" s="459"/>
      <c r="M605" s="459" t="str">
        <f t="shared" si="9"/>
        <v>Removed</v>
      </c>
    </row>
    <row r="606" spans="1:13" ht="15">
      <c r="A606" s="448" t="s">
        <v>647</v>
      </c>
      <c r="B606" s="448" t="s">
        <v>648</v>
      </c>
      <c r="C606" s="459" t="s">
        <v>558</v>
      </c>
      <c r="D606" s="449"/>
      <c r="E606" s="459" t="s">
        <v>1333</v>
      </c>
      <c r="F606" s="449"/>
      <c r="G606" s="984" t="s">
        <v>642</v>
      </c>
      <c r="H606" s="459" t="s">
        <v>1331</v>
      </c>
      <c r="I606" s="449"/>
      <c r="J606" s="449"/>
      <c r="K606" s="459" t="s">
        <v>265</v>
      </c>
      <c r="L606" s="459"/>
      <c r="M606" s="459" t="str">
        <f t="shared" si="9"/>
        <v/>
      </c>
    </row>
    <row r="607" spans="1:13" ht="15">
      <c r="A607" s="448" t="s">
        <v>647</v>
      </c>
      <c r="B607" s="448" t="s">
        <v>648</v>
      </c>
      <c r="C607" s="459" t="s">
        <v>558</v>
      </c>
      <c r="D607" s="449"/>
      <c r="E607" s="459" t="s">
        <v>1334</v>
      </c>
      <c r="F607" s="449"/>
      <c r="G607" s="984" t="s">
        <v>642</v>
      </c>
      <c r="H607" s="459" t="s">
        <v>1331</v>
      </c>
      <c r="I607" s="449"/>
      <c r="J607" s="449"/>
      <c r="K607" s="459" t="s">
        <v>265</v>
      </c>
      <c r="L607" s="459"/>
      <c r="M607" s="459" t="str">
        <f t="shared" si="9"/>
        <v/>
      </c>
    </row>
    <row r="608" spans="1:13" ht="15">
      <c r="A608" s="448" t="s">
        <v>647</v>
      </c>
      <c r="B608" s="448" t="s">
        <v>648</v>
      </c>
      <c r="C608" s="459" t="s">
        <v>558</v>
      </c>
      <c r="D608" s="449"/>
      <c r="E608" s="459" t="s">
        <v>1335</v>
      </c>
      <c r="F608" s="449"/>
      <c r="G608" s="984" t="s">
        <v>642</v>
      </c>
      <c r="H608" s="459" t="s">
        <v>1331</v>
      </c>
      <c r="I608" s="449"/>
      <c r="J608" s="449"/>
      <c r="K608" s="459" t="s">
        <v>265</v>
      </c>
      <c r="L608" s="459"/>
      <c r="M608" s="459" t="str">
        <f t="shared" si="9"/>
        <v/>
      </c>
    </row>
    <row r="609" spans="1:13" ht="15">
      <c r="A609" s="448" t="s">
        <v>647</v>
      </c>
      <c r="B609" s="448" t="s">
        <v>648</v>
      </c>
      <c r="C609" s="459" t="s">
        <v>558</v>
      </c>
      <c r="D609" s="449"/>
      <c r="E609" s="459" t="s">
        <v>1336</v>
      </c>
      <c r="F609" s="449"/>
      <c r="G609" s="984" t="s">
        <v>642</v>
      </c>
      <c r="H609" s="459" t="s">
        <v>1331</v>
      </c>
      <c r="I609" s="449"/>
      <c r="J609" s="449"/>
      <c r="K609" s="459" t="s">
        <v>265</v>
      </c>
      <c r="L609" s="459"/>
      <c r="M609" s="459" t="str">
        <f t="shared" si="9"/>
        <v/>
      </c>
    </row>
    <row r="610" spans="1:13" ht="15">
      <c r="A610" s="448" t="s">
        <v>647</v>
      </c>
      <c r="B610" s="448" t="s">
        <v>648</v>
      </c>
      <c r="C610" s="459" t="s">
        <v>558</v>
      </c>
      <c r="D610" s="449"/>
      <c r="E610" s="459" t="s">
        <v>1337</v>
      </c>
      <c r="F610" s="449"/>
      <c r="G610" s="984" t="s">
        <v>642</v>
      </c>
      <c r="H610" s="459" t="s">
        <v>1331</v>
      </c>
      <c r="I610" s="449"/>
      <c r="J610" s="449"/>
      <c r="K610" s="459" t="s">
        <v>265</v>
      </c>
      <c r="L610" s="459"/>
      <c r="M610" s="459" t="str">
        <f t="shared" si="9"/>
        <v/>
      </c>
    </row>
    <row r="611" spans="1:13" ht="15">
      <c r="A611" s="448" t="s">
        <v>647</v>
      </c>
      <c r="B611" s="448" t="s">
        <v>648</v>
      </c>
      <c r="C611" s="459" t="s">
        <v>558</v>
      </c>
      <c r="D611" s="449"/>
      <c r="E611" s="459" t="s">
        <v>1338</v>
      </c>
      <c r="F611" s="449"/>
      <c r="G611" s="984" t="s">
        <v>642</v>
      </c>
      <c r="H611" s="459" t="s">
        <v>1331</v>
      </c>
      <c r="I611" s="449"/>
      <c r="J611" s="449"/>
      <c r="K611" s="459" t="s">
        <v>265</v>
      </c>
      <c r="L611" s="459"/>
      <c r="M611" s="459" t="str">
        <f t="shared" si="9"/>
        <v/>
      </c>
    </row>
    <row r="612" spans="1:13" ht="15">
      <c r="A612" s="448" t="s">
        <v>647</v>
      </c>
      <c r="B612" s="448" t="s">
        <v>648</v>
      </c>
      <c r="C612" s="459" t="s">
        <v>558</v>
      </c>
      <c r="D612" s="449"/>
      <c r="E612" s="459" t="s">
        <v>1339</v>
      </c>
      <c r="F612" s="449"/>
      <c r="G612" s="984" t="s">
        <v>642</v>
      </c>
      <c r="H612" s="459" t="s">
        <v>1331</v>
      </c>
      <c r="I612" s="449"/>
      <c r="J612" s="449"/>
      <c r="K612" s="459" t="s">
        <v>265</v>
      </c>
      <c r="L612" s="459"/>
      <c r="M612" s="459" t="str">
        <f t="shared" si="9"/>
        <v/>
      </c>
    </row>
    <row r="613" spans="1:13" ht="15">
      <c r="A613" s="448" t="s">
        <v>647</v>
      </c>
      <c r="B613" s="448" t="s">
        <v>648</v>
      </c>
      <c r="C613" s="459" t="s">
        <v>558</v>
      </c>
      <c r="D613" s="449"/>
      <c r="E613" s="459" t="s">
        <v>1340</v>
      </c>
      <c r="F613" s="449"/>
      <c r="G613" s="984" t="s">
        <v>642</v>
      </c>
      <c r="H613" s="459" t="s">
        <v>1331</v>
      </c>
      <c r="I613" s="449"/>
      <c r="J613" s="449"/>
      <c r="K613" s="459" t="s">
        <v>265</v>
      </c>
      <c r="L613" s="459"/>
      <c r="M613" s="459" t="str">
        <f t="shared" si="9"/>
        <v/>
      </c>
    </row>
    <row r="614" spans="1:13" ht="15">
      <c r="A614" s="448" t="s">
        <v>647</v>
      </c>
      <c r="B614" s="448" t="s">
        <v>648</v>
      </c>
      <c r="C614" s="459" t="s">
        <v>558</v>
      </c>
      <c r="D614" s="449"/>
      <c r="E614" s="459" t="s">
        <v>1341</v>
      </c>
      <c r="F614" s="449"/>
      <c r="G614" s="984" t="s">
        <v>642</v>
      </c>
      <c r="H614" s="459" t="s">
        <v>1331</v>
      </c>
      <c r="I614" s="449"/>
      <c r="J614" s="449"/>
      <c r="K614" s="459" t="s">
        <v>265</v>
      </c>
      <c r="L614" s="459"/>
      <c r="M614" s="459" t="str">
        <f t="shared" si="9"/>
        <v/>
      </c>
    </row>
    <row r="615" spans="1:13" ht="15">
      <c r="A615" s="448" t="s">
        <v>647</v>
      </c>
      <c r="B615" s="448" t="s">
        <v>648</v>
      </c>
      <c r="C615" s="459" t="s">
        <v>558</v>
      </c>
      <c r="D615" s="449"/>
      <c r="E615" s="459" t="s">
        <v>1342</v>
      </c>
      <c r="F615" s="449"/>
      <c r="G615" s="984" t="s">
        <v>642</v>
      </c>
      <c r="H615" s="459" t="s">
        <v>1331</v>
      </c>
      <c r="I615" s="449"/>
      <c r="J615" s="449"/>
      <c r="K615" s="459" t="s">
        <v>265</v>
      </c>
      <c r="L615" s="459"/>
      <c r="M615" s="459" t="str">
        <f t="shared" si="9"/>
        <v/>
      </c>
    </row>
    <row r="616" spans="1:13" ht="15">
      <c r="A616" s="448" t="s">
        <v>647</v>
      </c>
      <c r="B616" s="448" t="s">
        <v>648</v>
      </c>
      <c r="C616" s="459" t="s">
        <v>558</v>
      </c>
      <c r="D616" s="449"/>
      <c r="E616" s="459" t="s">
        <v>1343</v>
      </c>
      <c r="F616" s="449"/>
      <c r="G616" s="984" t="s">
        <v>642</v>
      </c>
      <c r="H616" s="459" t="s">
        <v>1331</v>
      </c>
      <c r="I616" s="449"/>
      <c r="J616" s="449"/>
      <c r="K616" s="459" t="s">
        <v>265</v>
      </c>
      <c r="L616" s="459"/>
      <c r="M616" s="459" t="str">
        <f t="shared" si="9"/>
        <v/>
      </c>
    </row>
    <row r="617" spans="1:13" ht="13.5" thickBot="1">
      <c r="A617" s="501" t="s">
        <v>647</v>
      </c>
      <c r="B617" s="501" t="s">
        <v>648</v>
      </c>
      <c r="C617" s="452" t="s">
        <v>558</v>
      </c>
      <c r="D617" s="501"/>
      <c r="E617" s="452" t="s">
        <v>1344</v>
      </c>
      <c r="F617" s="501"/>
      <c r="G617" s="451" t="s">
        <v>642</v>
      </c>
      <c r="H617" s="452" t="s">
        <v>1331</v>
      </c>
      <c r="I617" s="501"/>
      <c r="J617" s="501"/>
      <c r="K617" s="452" t="s">
        <v>265</v>
      </c>
      <c r="L617" s="452"/>
      <c r="M617" s="452" t="str">
        <f t="shared" si="9"/>
        <v/>
      </c>
    </row>
    <row r="618" spans="1:13" ht="13.5" thickTop="1">
      <c r="A618" s="982" t="s">
        <v>637</v>
      </c>
      <c r="B618" s="982" t="s">
        <v>638</v>
      </c>
      <c r="C618" s="460" t="s">
        <v>421</v>
      </c>
      <c r="D618" s="446" t="s">
        <v>1345</v>
      </c>
      <c r="E618" s="446" t="s">
        <v>1346</v>
      </c>
      <c r="F618" s="446" t="s">
        <v>1347</v>
      </c>
      <c r="G618" s="983" t="s">
        <v>642</v>
      </c>
      <c r="H618" s="460" t="s">
        <v>1348</v>
      </c>
      <c r="I618" s="983" t="s">
        <v>682</v>
      </c>
      <c r="J618" s="446" t="s">
        <v>645</v>
      </c>
      <c r="K618" s="447" t="s">
        <v>265</v>
      </c>
      <c r="L618" s="460" t="s">
        <v>646</v>
      </c>
      <c r="M618" s="460" t="str">
        <f t="shared" si="9"/>
        <v/>
      </c>
    </row>
    <row r="619" spans="1:13" ht="15">
      <c r="A619" s="448" t="s">
        <v>647</v>
      </c>
      <c r="B619" s="448" t="s">
        <v>648</v>
      </c>
      <c r="C619" s="459" t="s">
        <v>421</v>
      </c>
      <c r="D619" s="449"/>
      <c r="E619" s="459" t="s">
        <v>1349</v>
      </c>
      <c r="F619" s="449"/>
      <c r="G619" s="984" t="s">
        <v>642</v>
      </c>
      <c r="H619" s="459" t="s">
        <v>1348</v>
      </c>
      <c r="I619" s="449"/>
      <c r="J619" s="449"/>
      <c r="K619" s="459" t="s">
        <v>265</v>
      </c>
      <c r="L619" s="459"/>
      <c r="M619" s="459" t="str">
        <f t="shared" si="9"/>
        <v>Removed</v>
      </c>
    </row>
    <row r="620" spans="1:13" ht="15">
      <c r="A620" s="448" t="s">
        <v>647</v>
      </c>
      <c r="B620" s="448" t="s">
        <v>648</v>
      </c>
      <c r="C620" s="459" t="s">
        <v>421</v>
      </c>
      <c r="D620" s="449"/>
      <c r="E620" s="459" t="s">
        <v>1350</v>
      </c>
      <c r="F620" s="449"/>
      <c r="G620" s="984" t="s">
        <v>642</v>
      </c>
      <c r="H620" s="459" t="s">
        <v>1348</v>
      </c>
      <c r="I620" s="449"/>
      <c r="J620" s="449"/>
      <c r="K620" s="459" t="s">
        <v>265</v>
      </c>
      <c r="L620" s="459"/>
      <c r="M620" s="459" t="str">
        <f t="shared" si="9"/>
        <v/>
      </c>
    </row>
    <row r="621" spans="1:13" ht="15">
      <c r="A621" s="448" t="s">
        <v>647</v>
      </c>
      <c r="B621" s="448" t="s">
        <v>648</v>
      </c>
      <c r="C621" s="459" t="s">
        <v>421</v>
      </c>
      <c r="D621" s="449"/>
      <c r="E621" s="459" t="s">
        <v>1351</v>
      </c>
      <c r="F621" s="449"/>
      <c r="G621" s="984" t="s">
        <v>642</v>
      </c>
      <c r="H621" s="459" t="s">
        <v>1348</v>
      </c>
      <c r="I621" s="449"/>
      <c r="J621" s="449"/>
      <c r="K621" s="459" t="s">
        <v>265</v>
      </c>
      <c r="L621" s="459"/>
      <c r="M621" s="459" t="str">
        <f t="shared" si="9"/>
        <v/>
      </c>
    </row>
    <row r="622" spans="1:13" ht="15">
      <c r="A622" s="448" t="s">
        <v>647</v>
      </c>
      <c r="B622" s="448" t="s">
        <v>648</v>
      </c>
      <c r="C622" s="459" t="s">
        <v>421</v>
      </c>
      <c r="D622" s="449"/>
      <c r="E622" s="459" t="s">
        <v>1352</v>
      </c>
      <c r="F622" s="449"/>
      <c r="G622" s="984" t="s">
        <v>642</v>
      </c>
      <c r="H622" s="459" t="s">
        <v>1348</v>
      </c>
      <c r="I622" s="449"/>
      <c r="J622" s="449"/>
      <c r="K622" s="459" t="s">
        <v>265</v>
      </c>
      <c r="L622" s="459"/>
      <c r="M622" s="459" t="str">
        <f t="shared" si="9"/>
        <v/>
      </c>
    </row>
    <row r="623" spans="1:13" ht="15">
      <c r="A623" s="448" t="s">
        <v>647</v>
      </c>
      <c r="B623" s="448" t="s">
        <v>648</v>
      </c>
      <c r="C623" s="459" t="s">
        <v>421</v>
      </c>
      <c r="D623" s="449"/>
      <c r="E623" s="459" t="s">
        <v>1353</v>
      </c>
      <c r="F623" s="449"/>
      <c r="G623" s="984" t="s">
        <v>642</v>
      </c>
      <c r="H623" s="459" t="s">
        <v>1348</v>
      </c>
      <c r="I623" s="449"/>
      <c r="J623" s="449"/>
      <c r="K623" s="459" t="s">
        <v>265</v>
      </c>
      <c r="L623" s="459"/>
      <c r="M623" s="459" t="str">
        <f t="shared" si="9"/>
        <v/>
      </c>
    </row>
    <row r="624" spans="1:13" ht="15">
      <c r="A624" s="448" t="s">
        <v>647</v>
      </c>
      <c r="B624" s="448" t="s">
        <v>648</v>
      </c>
      <c r="C624" s="459" t="s">
        <v>421</v>
      </c>
      <c r="D624" s="449"/>
      <c r="E624" s="459" t="s">
        <v>1354</v>
      </c>
      <c r="F624" s="449"/>
      <c r="G624" s="984" t="s">
        <v>642</v>
      </c>
      <c r="H624" s="459" t="s">
        <v>1348</v>
      </c>
      <c r="I624" s="449"/>
      <c r="J624" s="449"/>
      <c r="K624" s="459" t="s">
        <v>265</v>
      </c>
      <c r="L624" s="459"/>
      <c r="M624" s="459" t="str">
        <f t="shared" si="9"/>
        <v/>
      </c>
    </row>
    <row r="625" spans="1:13" ht="15">
      <c r="A625" s="448" t="s">
        <v>647</v>
      </c>
      <c r="B625" s="448" t="s">
        <v>648</v>
      </c>
      <c r="C625" s="459" t="s">
        <v>421</v>
      </c>
      <c r="D625" s="449"/>
      <c r="E625" s="459" t="s">
        <v>1355</v>
      </c>
      <c r="F625" s="449"/>
      <c r="G625" s="984" t="s">
        <v>642</v>
      </c>
      <c r="H625" s="459" t="s">
        <v>1348</v>
      </c>
      <c r="I625" s="449"/>
      <c r="J625" s="449"/>
      <c r="K625" s="459" t="s">
        <v>265</v>
      </c>
      <c r="L625" s="459"/>
      <c r="M625" s="459" t="str">
        <f t="shared" si="9"/>
        <v/>
      </c>
    </row>
    <row r="626" spans="1:13" ht="15">
      <c r="A626" s="448" t="s">
        <v>647</v>
      </c>
      <c r="B626" s="448" t="s">
        <v>648</v>
      </c>
      <c r="C626" s="459" t="s">
        <v>421</v>
      </c>
      <c r="D626" s="449"/>
      <c r="E626" s="459" t="s">
        <v>1356</v>
      </c>
      <c r="F626" s="449"/>
      <c r="G626" s="984" t="s">
        <v>642</v>
      </c>
      <c r="H626" s="459" t="s">
        <v>1348</v>
      </c>
      <c r="I626" s="449"/>
      <c r="J626" s="449"/>
      <c r="K626" s="459" t="s">
        <v>265</v>
      </c>
      <c r="L626" s="459"/>
      <c r="M626" s="459" t="str">
        <f t="shared" si="9"/>
        <v/>
      </c>
    </row>
    <row r="627" spans="1:13" ht="15">
      <c r="A627" s="448" t="s">
        <v>647</v>
      </c>
      <c r="B627" s="448" t="s">
        <v>648</v>
      </c>
      <c r="C627" s="459" t="s">
        <v>421</v>
      </c>
      <c r="D627" s="449"/>
      <c r="E627" s="459" t="s">
        <v>1357</v>
      </c>
      <c r="F627" s="449"/>
      <c r="G627" s="984" t="s">
        <v>642</v>
      </c>
      <c r="H627" s="459" t="s">
        <v>1348</v>
      </c>
      <c r="I627" s="449"/>
      <c r="J627" s="449"/>
      <c r="K627" s="459" t="s">
        <v>265</v>
      </c>
      <c r="L627" s="459"/>
      <c r="M627" s="459" t="str">
        <f t="shared" si="9"/>
        <v/>
      </c>
    </row>
    <row r="628" spans="1:13" ht="15">
      <c r="A628" s="448" t="s">
        <v>647</v>
      </c>
      <c r="B628" s="448" t="s">
        <v>648</v>
      </c>
      <c r="C628" s="459" t="s">
        <v>421</v>
      </c>
      <c r="D628" s="449"/>
      <c r="E628" s="459" t="s">
        <v>1358</v>
      </c>
      <c r="F628" s="449"/>
      <c r="G628" s="984" t="s">
        <v>642</v>
      </c>
      <c r="H628" s="459" t="s">
        <v>1348</v>
      </c>
      <c r="I628" s="449"/>
      <c r="J628" s="449"/>
      <c r="K628" s="459" t="s">
        <v>265</v>
      </c>
      <c r="L628" s="459"/>
      <c r="M628" s="459" t="str">
        <f t="shared" si="9"/>
        <v/>
      </c>
    </row>
    <row r="629" spans="1:13" ht="15">
      <c r="A629" s="448" t="s">
        <v>647</v>
      </c>
      <c r="B629" s="448" t="s">
        <v>648</v>
      </c>
      <c r="C629" s="459" t="s">
        <v>421</v>
      </c>
      <c r="D629" s="449"/>
      <c r="E629" s="459" t="s">
        <v>1359</v>
      </c>
      <c r="F629" s="449"/>
      <c r="G629" s="984" t="s">
        <v>642</v>
      </c>
      <c r="H629" s="459" t="s">
        <v>1348</v>
      </c>
      <c r="I629" s="449"/>
      <c r="J629" s="449"/>
      <c r="K629" s="459" t="s">
        <v>265</v>
      </c>
      <c r="L629" s="459"/>
      <c r="M629" s="459" t="str">
        <f t="shared" si="9"/>
        <v/>
      </c>
    </row>
    <row r="630" spans="1:13" ht="15">
      <c r="A630" s="448" t="s">
        <v>647</v>
      </c>
      <c r="B630" s="448" t="s">
        <v>648</v>
      </c>
      <c r="C630" s="459" t="s">
        <v>421</v>
      </c>
      <c r="D630" s="449"/>
      <c r="E630" s="459" t="s">
        <v>1360</v>
      </c>
      <c r="F630" s="449"/>
      <c r="G630" s="984" t="s">
        <v>642</v>
      </c>
      <c r="H630" s="459" t="s">
        <v>1348</v>
      </c>
      <c r="I630" s="449"/>
      <c r="J630" s="449"/>
      <c r="K630" s="459" t="s">
        <v>265</v>
      </c>
      <c r="L630" s="459"/>
      <c r="M630" s="459" t="str">
        <f t="shared" si="9"/>
        <v/>
      </c>
    </row>
    <row r="631" spans="1:13" ht="13.5" thickBot="1">
      <c r="A631" s="501" t="s">
        <v>647</v>
      </c>
      <c r="B631" s="501" t="s">
        <v>648</v>
      </c>
      <c r="C631" s="452" t="s">
        <v>421</v>
      </c>
      <c r="D631" s="501"/>
      <c r="E631" s="452" t="s">
        <v>1361</v>
      </c>
      <c r="F631" s="501"/>
      <c r="G631" s="451" t="s">
        <v>642</v>
      </c>
      <c r="H631" s="452" t="s">
        <v>1348</v>
      </c>
      <c r="I631" s="501"/>
      <c r="J631" s="501"/>
      <c r="K631" s="452" t="s">
        <v>265</v>
      </c>
      <c r="L631" s="452"/>
      <c r="M631" s="452" t="str">
        <f t="shared" si="9"/>
        <v/>
      </c>
    </row>
    <row r="632" spans="1:13" ht="13.5" thickTop="1">
      <c r="A632" s="982" t="s">
        <v>637</v>
      </c>
      <c r="B632" s="982" t="s">
        <v>638</v>
      </c>
      <c r="C632" s="512" t="s">
        <v>3724</v>
      </c>
      <c r="D632" s="512" t="s">
        <v>1362</v>
      </c>
      <c r="E632" s="512" t="s">
        <v>1363</v>
      </c>
      <c r="F632" s="512" t="s">
        <v>3724</v>
      </c>
      <c r="G632" s="983" t="s">
        <v>642</v>
      </c>
      <c r="H632" s="446" t="s">
        <v>1364</v>
      </c>
      <c r="I632" s="983" t="s">
        <v>682</v>
      </c>
      <c r="J632" s="446" t="s">
        <v>645</v>
      </c>
      <c r="K632" s="447" t="s">
        <v>265</v>
      </c>
      <c r="L632" s="446" t="s">
        <v>646</v>
      </c>
      <c r="M632" s="446" t="str">
        <f t="shared" si="9"/>
        <v/>
      </c>
    </row>
    <row r="633" spans="1:13" ht="15">
      <c r="A633" s="448" t="s">
        <v>647</v>
      </c>
      <c r="B633" s="448" t="s">
        <v>648</v>
      </c>
      <c r="C633" s="513" t="s">
        <v>3724</v>
      </c>
      <c r="D633" s="515"/>
      <c r="E633" s="513" t="s">
        <v>1365</v>
      </c>
      <c r="F633" s="515"/>
      <c r="G633" s="984" t="s">
        <v>642</v>
      </c>
      <c r="H633" s="459" t="s">
        <v>1364</v>
      </c>
      <c r="I633" s="449"/>
      <c r="J633" s="449"/>
      <c r="K633" s="459" t="s">
        <v>265</v>
      </c>
      <c r="L633" s="459"/>
      <c r="M633" s="459" t="str">
        <f t="shared" si="9"/>
        <v>Removed</v>
      </c>
    </row>
    <row r="634" spans="1:13" ht="15">
      <c r="A634" s="448" t="s">
        <v>647</v>
      </c>
      <c r="B634" s="448" t="s">
        <v>648</v>
      </c>
      <c r="C634" s="513" t="s">
        <v>3724</v>
      </c>
      <c r="D634" s="515"/>
      <c r="E634" s="513" t="s">
        <v>1366</v>
      </c>
      <c r="F634" s="515"/>
      <c r="G634" s="984" t="s">
        <v>642</v>
      </c>
      <c r="H634" s="459" t="s">
        <v>1364</v>
      </c>
      <c r="I634" s="449"/>
      <c r="J634" s="449"/>
      <c r="K634" s="459" t="s">
        <v>265</v>
      </c>
      <c r="L634" s="459"/>
      <c r="M634" s="459" t="str">
        <f t="shared" si="9"/>
        <v/>
      </c>
    </row>
    <row r="635" spans="1:13" ht="15">
      <c r="A635" s="448" t="s">
        <v>647</v>
      </c>
      <c r="B635" s="448" t="s">
        <v>648</v>
      </c>
      <c r="C635" s="513" t="s">
        <v>3724</v>
      </c>
      <c r="D635" s="515"/>
      <c r="E635" s="513" t="s">
        <v>1367</v>
      </c>
      <c r="F635" s="515"/>
      <c r="G635" s="984" t="s">
        <v>642</v>
      </c>
      <c r="H635" s="459" t="s">
        <v>1364</v>
      </c>
      <c r="I635" s="449"/>
      <c r="J635" s="449"/>
      <c r="K635" s="459" t="s">
        <v>265</v>
      </c>
      <c r="L635" s="459"/>
      <c r="M635" s="459" t="str">
        <f t="shared" si="9"/>
        <v/>
      </c>
    </row>
    <row r="636" spans="1:13" ht="15">
      <c r="A636" s="448" t="s">
        <v>647</v>
      </c>
      <c r="B636" s="448" t="s">
        <v>648</v>
      </c>
      <c r="C636" s="513" t="s">
        <v>3724</v>
      </c>
      <c r="D636" s="515"/>
      <c r="E636" s="513" t="s">
        <v>1368</v>
      </c>
      <c r="F636" s="515"/>
      <c r="G636" s="984" t="s">
        <v>642</v>
      </c>
      <c r="H636" s="459" t="s">
        <v>1364</v>
      </c>
      <c r="I636" s="449"/>
      <c r="J636" s="449"/>
      <c r="K636" s="459" t="s">
        <v>265</v>
      </c>
      <c r="L636" s="459"/>
      <c r="M636" s="459" t="str">
        <f t="shared" si="9"/>
        <v/>
      </c>
    </row>
    <row r="637" spans="1:13" ht="15">
      <c r="A637" s="448" t="s">
        <v>647</v>
      </c>
      <c r="B637" s="448" t="s">
        <v>648</v>
      </c>
      <c r="C637" s="513" t="s">
        <v>3724</v>
      </c>
      <c r="D637" s="515"/>
      <c r="E637" s="513" t="s">
        <v>1369</v>
      </c>
      <c r="F637" s="515"/>
      <c r="G637" s="984" t="s">
        <v>642</v>
      </c>
      <c r="H637" s="459" t="s">
        <v>1364</v>
      </c>
      <c r="I637" s="449"/>
      <c r="J637" s="449"/>
      <c r="K637" s="459" t="s">
        <v>265</v>
      </c>
      <c r="L637" s="459"/>
      <c r="M637" s="459" t="str">
        <f t="shared" si="9"/>
        <v/>
      </c>
    </row>
    <row r="638" spans="1:13" ht="15">
      <c r="A638" s="448" t="s">
        <v>647</v>
      </c>
      <c r="B638" s="448" t="s">
        <v>648</v>
      </c>
      <c r="C638" s="513" t="s">
        <v>3724</v>
      </c>
      <c r="D638" s="515"/>
      <c r="E638" s="513" t="s">
        <v>1370</v>
      </c>
      <c r="F638" s="515"/>
      <c r="G638" s="984" t="s">
        <v>642</v>
      </c>
      <c r="H638" s="459" t="s">
        <v>1364</v>
      </c>
      <c r="I638" s="449"/>
      <c r="J638" s="449"/>
      <c r="K638" s="459" t="s">
        <v>265</v>
      </c>
      <c r="L638" s="459"/>
      <c r="M638" s="459" t="str">
        <f t="shared" si="9"/>
        <v/>
      </c>
    </row>
    <row r="639" spans="1:13" ht="15">
      <c r="A639" s="448" t="s">
        <v>647</v>
      </c>
      <c r="B639" s="448" t="s">
        <v>648</v>
      </c>
      <c r="C639" s="513" t="s">
        <v>3724</v>
      </c>
      <c r="D639" s="515"/>
      <c r="E639" s="513" t="s">
        <v>1371</v>
      </c>
      <c r="F639" s="515"/>
      <c r="G639" s="984" t="s">
        <v>642</v>
      </c>
      <c r="H639" s="459" t="s">
        <v>1364</v>
      </c>
      <c r="I639" s="449"/>
      <c r="J639" s="449"/>
      <c r="K639" s="459" t="s">
        <v>265</v>
      </c>
      <c r="L639" s="459"/>
      <c r="M639" s="459" t="str">
        <f t="shared" si="9"/>
        <v/>
      </c>
    </row>
    <row r="640" spans="1:13" ht="15">
      <c r="A640" s="448" t="s">
        <v>647</v>
      </c>
      <c r="B640" s="448" t="s">
        <v>648</v>
      </c>
      <c r="C640" s="513" t="s">
        <v>3724</v>
      </c>
      <c r="D640" s="515"/>
      <c r="E640" s="513" t="s">
        <v>1372</v>
      </c>
      <c r="F640" s="515"/>
      <c r="G640" s="984" t="s">
        <v>642</v>
      </c>
      <c r="H640" s="459" t="s">
        <v>1364</v>
      </c>
      <c r="I640" s="449"/>
      <c r="J640" s="449"/>
      <c r="K640" s="459" t="s">
        <v>265</v>
      </c>
      <c r="L640" s="459"/>
      <c r="M640" s="459" t="str">
        <f t="shared" si="9"/>
        <v/>
      </c>
    </row>
    <row r="641" spans="1:13" ht="15">
      <c r="A641" s="448" t="s">
        <v>647</v>
      </c>
      <c r="B641" s="448" t="s">
        <v>648</v>
      </c>
      <c r="C641" s="513" t="s">
        <v>3724</v>
      </c>
      <c r="D641" s="515"/>
      <c r="E641" s="513" t="s">
        <v>1373</v>
      </c>
      <c r="F641" s="515"/>
      <c r="G641" s="984" t="s">
        <v>642</v>
      </c>
      <c r="H641" s="459" t="s">
        <v>1364</v>
      </c>
      <c r="I641" s="449"/>
      <c r="J641" s="449"/>
      <c r="K641" s="459" t="s">
        <v>265</v>
      </c>
      <c r="L641" s="459"/>
      <c r="M641" s="459" t="str">
        <f t="shared" si="9"/>
        <v/>
      </c>
    </row>
    <row r="642" spans="1:13" ht="15">
      <c r="A642" s="448" t="s">
        <v>647</v>
      </c>
      <c r="B642" s="448" t="s">
        <v>648</v>
      </c>
      <c r="C642" s="513" t="s">
        <v>3724</v>
      </c>
      <c r="D642" s="515"/>
      <c r="E642" s="513" t="s">
        <v>1374</v>
      </c>
      <c r="F642" s="515"/>
      <c r="G642" s="984" t="s">
        <v>642</v>
      </c>
      <c r="H642" s="459" t="s">
        <v>1364</v>
      </c>
      <c r="I642" s="449"/>
      <c r="J642" s="449"/>
      <c r="K642" s="459" t="s">
        <v>265</v>
      </c>
      <c r="L642" s="459"/>
      <c r="M642" s="459" t="str">
        <f t="shared" si="9"/>
        <v/>
      </c>
    </row>
    <row r="643" spans="1:13" ht="15">
      <c r="A643" s="448" t="s">
        <v>647</v>
      </c>
      <c r="B643" s="448" t="s">
        <v>648</v>
      </c>
      <c r="C643" s="513" t="s">
        <v>3724</v>
      </c>
      <c r="D643" s="515"/>
      <c r="E643" s="513" t="s">
        <v>1375</v>
      </c>
      <c r="F643" s="515"/>
      <c r="G643" s="984" t="s">
        <v>642</v>
      </c>
      <c r="H643" s="459" t="s">
        <v>1364</v>
      </c>
      <c r="I643" s="449"/>
      <c r="J643" s="449"/>
      <c r="K643" s="459" t="s">
        <v>265</v>
      </c>
      <c r="L643" s="459"/>
      <c r="M643" s="459" t="str">
        <f t="shared" si="9"/>
        <v/>
      </c>
    </row>
    <row r="644" spans="1:13" ht="15">
      <c r="A644" s="448" t="s">
        <v>647</v>
      </c>
      <c r="B644" s="448" t="s">
        <v>648</v>
      </c>
      <c r="C644" s="513" t="s">
        <v>3724</v>
      </c>
      <c r="D644" s="515"/>
      <c r="E644" s="513" t="s">
        <v>1376</v>
      </c>
      <c r="F644" s="515"/>
      <c r="G644" s="984" t="s">
        <v>642</v>
      </c>
      <c r="H644" s="459" t="s">
        <v>1364</v>
      </c>
      <c r="I644" s="449"/>
      <c r="J644" s="449"/>
      <c r="K644" s="459" t="s">
        <v>265</v>
      </c>
      <c r="L644" s="459"/>
      <c r="M644" s="459" t="str">
        <f t="shared" ref="M644:M707" si="10">IF(RIGHT(TEXT(E644,""),4)="ACT1","Removed","")</f>
        <v/>
      </c>
    </row>
    <row r="645" spans="1:13" ht="13.5" thickBot="1">
      <c r="A645" s="501" t="s">
        <v>647</v>
      </c>
      <c r="B645" s="501" t="s">
        <v>648</v>
      </c>
      <c r="C645" s="514" t="s">
        <v>3724</v>
      </c>
      <c r="D645" s="516"/>
      <c r="E645" s="516" t="s">
        <v>1377</v>
      </c>
      <c r="F645" s="516"/>
      <c r="G645" s="451" t="s">
        <v>642</v>
      </c>
      <c r="H645" s="452" t="s">
        <v>1364</v>
      </c>
      <c r="I645" s="501"/>
      <c r="J645" s="501"/>
      <c r="K645" s="452" t="s">
        <v>265</v>
      </c>
      <c r="L645" s="452"/>
      <c r="M645" s="452" t="str">
        <f t="shared" si="10"/>
        <v/>
      </c>
    </row>
    <row r="646" spans="1:13" ht="13.5" thickTop="1">
      <c r="A646" s="982" t="s">
        <v>637</v>
      </c>
      <c r="B646" s="982" t="s">
        <v>638</v>
      </c>
      <c r="C646" s="512" t="s">
        <v>3725</v>
      </c>
      <c r="D646" s="512" t="s">
        <v>1378</v>
      </c>
      <c r="E646" s="512" t="s">
        <v>1379</v>
      </c>
      <c r="F646" s="512" t="s">
        <v>3725</v>
      </c>
      <c r="G646" s="983" t="s">
        <v>642</v>
      </c>
      <c r="H646" s="446" t="s">
        <v>1380</v>
      </c>
      <c r="I646" s="983" t="s">
        <v>682</v>
      </c>
      <c r="J646" s="446" t="s">
        <v>645</v>
      </c>
      <c r="K646" s="447" t="s">
        <v>265</v>
      </c>
      <c r="L646" s="446" t="s">
        <v>646</v>
      </c>
      <c r="M646" s="446" t="str">
        <f t="shared" si="10"/>
        <v/>
      </c>
    </row>
    <row r="647" spans="1:13" ht="15">
      <c r="A647" s="448" t="s">
        <v>647</v>
      </c>
      <c r="B647" s="448" t="s">
        <v>648</v>
      </c>
      <c r="C647" s="513" t="s">
        <v>3725</v>
      </c>
      <c r="D647" s="513"/>
      <c r="E647" s="513" t="s">
        <v>1381</v>
      </c>
      <c r="F647" s="513"/>
      <c r="G647" s="984" t="s">
        <v>642</v>
      </c>
      <c r="H647" s="459" t="s">
        <v>1380</v>
      </c>
      <c r="I647" s="449"/>
      <c r="J647" s="449"/>
      <c r="K647" s="459" t="s">
        <v>265</v>
      </c>
      <c r="L647" s="459"/>
      <c r="M647" s="459" t="str">
        <f t="shared" si="10"/>
        <v>Removed</v>
      </c>
    </row>
    <row r="648" spans="1:13" ht="15">
      <c r="A648" s="448" t="s">
        <v>647</v>
      </c>
      <c r="B648" s="448" t="s">
        <v>648</v>
      </c>
      <c r="C648" s="513" t="s">
        <v>3725</v>
      </c>
      <c r="D648" s="513"/>
      <c r="E648" s="513" t="s">
        <v>1382</v>
      </c>
      <c r="F648" s="513"/>
      <c r="G648" s="984" t="s">
        <v>642</v>
      </c>
      <c r="H648" s="459" t="s">
        <v>1380</v>
      </c>
      <c r="I648" s="449"/>
      <c r="J648" s="449"/>
      <c r="K648" s="459" t="s">
        <v>265</v>
      </c>
      <c r="L648" s="459"/>
      <c r="M648" s="459" t="str">
        <f t="shared" si="10"/>
        <v/>
      </c>
    </row>
    <row r="649" spans="1:13" ht="15">
      <c r="A649" s="448" t="s">
        <v>647</v>
      </c>
      <c r="B649" s="448" t="s">
        <v>648</v>
      </c>
      <c r="C649" s="513" t="s">
        <v>3725</v>
      </c>
      <c r="D649" s="513"/>
      <c r="E649" s="513" t="s">
        <v>1383</v>
      </c>
      <c r="F649" s="513"/>
      <c r="G649" s="984" t="s">
        <v>642</v>
      </c>
      <c r="H649" s="459" t="s">
        <v>1380</v>
      </c>
      <c r="I649" s="449"/>
      <c r="J649" s="449"/>
      <c r="K649" s="459" t="s">
        <v>265</v>
      </c>
      <c r="L649" s="459"/>
      <c r="M649" s="459" t="str">
        <f t="shared" si="10"/>
        <v/>
      </c>
    </row>
    <row r="650" spans="1:13" ht="15">
      <c r="A650" s="448" t="s">
        <v>647</v>
      </c>
      <c r="B650" s="448" t="s">
        <v>648</v>
      </c>
      <c r="C650" s="513" t="s">
        <v>3725</v>
      </c>
      <c r="D650" s="513"/>
      <c r="E650" s="513" t="s">
        <v>1384</v>
      </c>
      <c r="F650" s="513"/>
      <c r="G650" s="984" t="s">
        <v>642</v>
      </c>
      <c r="H650" s="459" t="s">
        <v>1380</v>
      </c>
      <c r="I650" s="449"/>
      <c r="J650" s="449"/>
      <c r="K650" s="459" t="s">
        <v>265</v>
      </c>
      <c r="L650" s="459"/>
      <c r="M650" s="459" t="str">
        <f t="shared" si="10"/>
        <v/>
      </c>
    </row>
    <row r="651" spans="1:13" ht="15">
      <c r="A651" s="448" t="s">
        <v>647</v>
      </c>
      <c r="B651" s="448" t="s">
        <v>648</v>
      </c>
      <c r="C651" s="513" t="s">
        <v>3725</v>
      </c>
      <c r="D651" s="513"/>
      <c r="E651" s="513" t="s">
        <v>1385</v>
      </c>
      <c r="F651" s="513"/>
      <c r="G651" s="984" t="s">
        <v>642</v>
      </c>
      <c r="H651" s="459" t="s">
        <v>1380</v>
      </c>
      <c r="I651" s="449"/>
      <c r="J651" s="449"/>
      <c r="K651" s="459" t="s">
        <v>265</v>
      </c>
      <c r="L651" s="459"/>
      <c r="M651" s="459" t="str">
        <f t="shared" si="10"/>
        <v/>
      </c>
    </row>
    <row r="652" spans="1:13" ht="15">
      <c r="A652" s="448" t="s">
        <v>647</v>
      </c>
      <c r="B652" s="448" t="s">
        <v>648</v>
      </c>
      <c r="C652" s="513" t="s">
        <v>3725</v>
      </c>
      <c r="D652" s="513"/>
      <c r="E652" s="513" t="s">
        <v>1386</v>
      </c>
      <c r="F652" s="513"/>
      <c r="G652" s="984" t="s">
        <v>642</v>
      </c>
      <c r="H652" s="459" t="s">
        <v>1380</v>
      </c>
      <c r="I652" s="449"/>
      <c r="J652" s="449"/>
      <c r="K652" s="459" t="s">
        <v>265</v>
      </c>
      <c r="L652" s="459"/>
      <c r="M652" s="459" t="str">
        <f t="shared" si="10"/>
        <v/>
      </c>
    </row>
    <row r="653" spans="1:13" ht="15">
      <c r="A653" s="448" t="s">
        <v>647</v>
      </c>
      <c r="B653" s="448" t="s">
        <v>648</v>
      </c>
      <c r="C653" s="513" t="s">
        <v>3725</v>
      </c>
      <c r="D653" s="513"/>
      <c r="E653" s="513" t="s">
        <v>1387</v>
      </c>
      <c r="F653" s="513"/>
      <c r="G653" s="984" t="s">
        <v>642</v>
      </c>
      <c r="H653" s="459" t="s">
        <v>1380</v>
      </c>
      <c r="I653" s="449"/>
      <c r="J653" s="449"/>
      <c r="K653" s="459" t="s">
        <v>265</v>
      </c>
      <c r="L653" s="459"/>
      <c r="M653" s="459" t="str">
        <f t="shared" si="10"/>
        <v/>
      </c>
    </row>
    <row r="654" spans="1:13" ht="15">
      <c r="A654" s="448" t="s">
        <v>647</v>
      </c>
      <c r="B654" s="448" t="s">
        <v>648</v>
      </c>
      <c r="C654" s="513" t="s">
        <v>3725</v>
      </c>
      <c r="D654" s="513"/>
      <c r="E654" s="513" t="s">
        <v>1388</v>
      </c>
      <c r="F654" s="513"/>
      <c r="G654" s="984" t="s">
        <v>642</v>
      </c>
      <c r="H654" s="459" t="s">
        <v>1380</v>
      </c>
      <c r="I654" s="449"/>
      <c r="J654" s="449"/>
      <c r="K654" s="459" t="s">
        <v>265</v>
      </c>
      <c r="L654" s="459"/>
      <c r="M654" s="459" t="str">
        <f t="shared" si="10"/>
        <v/>
      </c>
    </row>
    <row r="655" spans="1:13" ht="15">
      <c r="A655" s="448" t="s">
        <v>647</v>
      </c>
      <c r="B655" s="448" t="s">
        <v>648</v>
      </c>
      <c r="C655" s="513" t="s">
        <v>3725</v>
      </c>
      <c r="D655" s="513"/>
      <c r="E655" s="513" t="s">
        <v>1389</v>
      </c>
      <c r="F655" s="513"/>
      <c r="G655" s="984" t="s">
        <v>642</v>
      </c>
      <c r="H655" s="459" t="s">
        <v>1380</v>
      </c>
      <c r="I655" s="449"/>
      <c r="J655" s="449"/>
      <c r="K655" s="459" t="s">
        <v>265</v>
      </c>
      <c r="L655" s="459"/>
      <c r="M655" s="459" t="str">
        <f t="shared" si="10"/>
        <v/>
      </c>
    </row>
    <row r="656" spans="1:13" ht="15">
      <c r="A656" s="448" t="s">
        <v>647</v>
      </c>
      <c r="B656" s="448" t="s">
        <v>648</v>
      </c>
      <c r="C656" s="513" t="s">
        <v>3725</v>
      </c>
      <c r="D656" s="513"/>
      <c r="E656" s="513" t="s">
        <v>1390</v>
      </c>
      <c r="F656" s="513"/>
      <c r="G656" s="984" t="s">
        <v>642</v>
      </c>
      <c r="H656" s="459" t="s">
        <v>1380</v>
      </c>
      <c r="I656" s="449"/>
      <c r="J656" s="449"/>
      <c r="K656" s="459" t="s">
        <v>265</v>
      </c>
      <c r="L656" s="459"/>
      <c r="M656" s="459" t="str">
        <f t="shared" si="10"/>
        <v/>
      </c>
    </row>
    <row r="657" spans="1:13" ht="15">
      <c r="A657" s="448" t="s">
        <v>647</v>
      </c>
      <c r="B657" s="448" t="s">
        <v>648</v>
      </c>
      <c r="C657" s="513" t="s">
        <v>3725</v>
      </c>
      <c r="D657" s="513"/>
      <c r="E657" s="513" t="s">
        <v>1391</v>
      </c>
      <c r="F657" s="513"/>
      <c r="G657" s="984" t="s">
        <v>642</v>
      </c>
      <c r="H657" s="459" t="s">
        <v>1380</v>
      </c>
      <c r="I657" s="449"/>
      <c r="J657" s="449"/>
      <c r="K657" s="459" t="s">
        <v>265</v>
      </c>
      <c r="L657" s="459"/>
      <c r="M657" s="459" t="str">
        <f t="shared" si="10"/>
        <v/>
      </c>
    </row>
    <row r="658" spans="1:13" ht="15">
      <c r="A658" s="448" t="s">
        <v>647</v>
      </c>
      <c r="B658" s="448" t="s">
        <v>648</v>
      </c>
      <c r="C658" s="513" t="s">
        <v>3725</v>
      </c>
      <c r="D658" s="513"/>
      <c r="E658" s="513" t="s">
        <v>1392</v>
      </c>
      <c r="F658" s="513"/>
      <c r="G658" s="984" t="s">
        <v>642</v>
      </c>
      <c r="H658" s="459" t="s">
        <v>1380</v>
      </c>
      <c r="I658" s="449"/>
      <c r="J658" s="449"/>
      <c r="K658" s="459" t="s">
        <v>265</v>
      </c>
      <c r="L658" s="459"/>
      <c r="M658" s="459" t="str">
        <f t="shared" si="10"/>
        <v/>
      </c>
    </row>
    <row r="659" spans="1:13" ht="13.5" thickBot="1">
      <c r="A659" s="501" t="s">
        <v>647</v>
      </c>
      <c r="B659" s="501" t="s">
        <v>648</v>
      </c>
      <c r="C659" s="514" t="s">
        <v>3725</v>
      </c>
      <c r="D659" s="514"/>
      <c r="E659" s="514" t="s">
        <v>1393</v>
      </c>
      <c r="F659" s="514"/>
      <c r="G659" s="451" t="s">
        <v>642</v>
      </c>
      <c r="H659" s="452" t="s">
        <v>1380</v>
      </c>
      <c r="I659" s="501"/>
      <c r="J659" s="501"/>
      <c r="K659" s="452" t="s">
        <v>265</v>
      </c>
      <c r="L659" s="452"/>
      <c r="M659" s="452" t="str">
        <f t="shared" si="10"/>
        <v/>
      </c>
    </row>
    <row r="660" spans="1:13" ht="13.5" thickTop="1">
      <c r="A660" s="982" t="s">
        <v>637</v>
      </c>
      <c r="B660" s="982" t="s">
        <v>638</v>
      </c>
      <c r="C660" s="446" t="s">
        <v>422</v>
      </c>
      <c r="D660" s="446" t="s">
        <v>1394</v>
      </c>
      <c r="E660" s="446" t="s">
        <v>1395</v>
      </c>
      <c r="F660" s="446" t="s">
        <v>422</v>
      </c>
      <c r="G660" s="983" t="s">
        <v>642</v>
      </c>
      <c r="H660" s="446" t="s">
        <v>1396</v>
      </c>
      <c r="I660" s="983" t="s">
        <v>682</v>
      </c>
      <c r="J660" s="446" t="s">
        <v>645</v>
      </c>
      <c r="K660" s="447" t="s">
        <v>265</v>
      </c>
      <c r="L660" s="446" t="s">
        <v>646</v>
      </c>
      <c r="M660" s="446" t="str">
        <f t="shared" si="10"/>
        <v/>
      </c>
    </row>
    <row r="661" spans="1:13" ht="15">
      <c r="A661" s="448" t="s">
        <v>647</v>
      </c>
      <c r="B661" s="448" t="s">
        <v>648</v>
      </c>
      <c r="C661" s="459" t="s">
        <v>422</v>
      </c>
      <c r="D661" s="459"/>
      <c r="E661" s="459" t="s">
        <v>1397</v>
      </c>
      <c r="F661" s="459"/>
      <c r="G661" s="984" t="s">
        <v>642</v>
      </c>
      <c r="H661" s="459" t="s">
        <v>1396</v>
      </c>
      <c r="I661" s="449"/>
      <c r="J661" s="449"/>
      <c r="K661" s="459" t="s">
        <v>265</v>
      </c>
      <c r="L661" s="459"/>
      <c r="M661" s="459" t="str">
        <f t="shared" si="10"/>
        <v>Removed</v>
      </c>
    </row>
    <row r="662" spans="1:13" ht="15">
      <c r="A662" s="448" t="s">
        <v>647</v>
      </c>
      <c r="B662" s="448" t="s">
        <v>648</v>
      </c>
      <c r="C662" s="459" t="s">
        <v>422</v>
      </c>
      <c r="D662" s="459"/>
      <c r="E662" s="459" t="s">
        <v>1398</v>
      </c>
      <c r="F662" s="459"/>
      <c r="G662" s="984" t="s">
        <v>642</v>
      </c>
      <c r="H662" s="459" t="s">
        <v>1396</v>
      </c>
      <c r="I662" s="449"/>
      <c r="J662" s="449"/>
      <c r="K662" s="459" t="s">
        <v>265</v>
      </c>
      <c r="L662" s="459"/>
      <c r="M662" s="459" t="str">
        <f t="shared" si="10"/>
        <v/>
      </c>
    </row>
    <row r="663" spans="1:13" ht="15">
      <c r="A663" s="448" t="s">
        <v>647</v>
      </c>
      <c r="B663" s="448" t="s">
        <v>648</v>
      </c>
      <c r="C663" s="459" t="s">
        <v>422</v>
      </c>
      <c r="D663" s="459"/>
      <c r="E663" s="459" t="s">
        <v>1399</v>
      </c>
      <c r="F663" s="459"/>
      <c r="G663" s="984" t="s">
        <v>642</v>
      </c>
      <c r="H663" s="459" t="s">
        <v>1396</v>
      </c>
      <c r="I663" s="449"/>
      <c r="J663" s="449"/>
      <c r="K663" s="459" t="s">
        <v>265</v>
      </c>
      <c r="L663" s="459"/>
      <c r="M663" s="459" t="str">
        <f t="shared" si="10"/>
        <v/>
      </c>
    </row>
    <row r="664" spans="1:13" ht="15">
      <c r="A664" s="448" t="s">
        <v>647</v>
      </c>
      <c r="B664" s="448" t="s">
        <v>648</v>
      </c>
      <c r="C664" s="459" t="s">
        <v>422</v>
      </c>
      <c r="D664" s="459"/>
      <c r="E664" s="459" t="s">
        <v>1400</v>
      </c>
      <c r="F664" s="459"/>
      <c r="G664" s="984" t="s">
        <v>642</v>
      </c>
      <c r="H664" s="459" t="s">
        <v>1396</v>
      </c>
      <c r="I664" s="449"/>
      <c r="J664" s="449"/>
      <c r="K664" s="459" t="s">
        <v>265</v>
      </c>
      <c r="L664" s="459"/>
      <c r="M664" s="459" t="str">
        <f t="shared" si="10"/>
        <v/>
      </c>
    </row>
    <row r="665" spans="1:13" ht="15">
      <c r="A665" s="448" t="s">
        <v>647</v>
      </c>
      <c r="B665" s="448" t="s">
        <v>648</v>
      </c>
      <c r="C665" s="459" t="s">
        <v>422</v>
      </c>
      <c r="D665" s="459"/>
      <c r="E665" s="459" t="s">
        <v>1401</v>
      </c>
      <c r="F665" s="459"/>
      <c r="G665" s="984" t="s">
        <v>642</v>
      </c>
      <c r="H665" s="459" t="s">
        <v>1396</v>
      </c>
      <c r="I665" s="449"/>
      <c r="J665" s="449"/>
      <c r="K665" s="459" t="s">
        <v>265</v>
      </c>
      <c r="L665" s="459"/>
      <c r="M665" s="459" t="str">
        <f t="shared" si="10"/>
        <v/>
      </c>
    </row>
    <row r="666" spans="1:13" ht="15">
      <c r="A666" s="448" t="s">
        <v>647</v>
      </c>
      <c r="B666" s="448" t="s">
        <v>648</v>
      </c>
      <c r="C666" s="459" t="s">
        <v>422</v>
      </c>
      <c r="D666" s="459"/>
      <c r="E666" s="459" t="s">
        <v>1402</v>
      </c>
      <c r="F666" s="459"/>
      <c r="G666" s="984" t="s">
        <v>642</v>
      </c>
      <c r="H666" s="459" t="s">
        <v>1396</v>
      </c>
      <c r="I666" s="449"/>
      <c r="J666" s="449"/>
      <c r="K666" s="459" t="s">
        <v>265</v>
      </c>
      <c r="L666" s="459"/>
      <c r="M666" s="459" t="str">
        <f t="shared" si="10"/>
        <v/>
      </c>
    </row>
    <row r="667" spans="1:13" ht="15">
      <c r="A667" s="448" t="s">
        <v>647</v>
      </c>
      <c r="B667" s="448" t="s">
        <v>648</v>
      </c>
      <c r="C667" s="459" t="s">
        <v>422</v>
      </c>
      <c r="D667" s="459"/>
      <c r="E667" s="459" t="s">
        <v>1403</v>
      </c>
      <c r="F667" s="459"/>
      <c r="G667" s="984" t="s">
        <v>642</v>
      </c>
      <c r="H667" s="459" t="s">
        <v>1396</v>
      </c>
      <c r="I667" s="449"/>
      <c r="J667" s="449"/>
      <c r="K667" s="459" t="s">
        <v>265</v>
      </c>
      <c r="L667" s="459"/>
      <c r="M667" s="459" t="str">
        <f t="shared" si="10"/>
        <v/>
      </c>
    </row>
    <row r="668" spans="1:13" ht="15">
      <c r="A668" s="448" t="s">
        <v>647</v>
      </c>
      <c r="B668" s="448" t="s">
        <v>648</v>
      </c>
      <c r="C668" s="459" t="s">
        <v>422</v>
      </c>
      <c r="D668" s="459"/>
      <c r="E668" s="459" t="s">
        <v>1404</v>
      </c>
      <c r="F668" s="459"/>
      <c r="G668" s="984" t="s">
        <v>642</v>
      </c>
      <c r="H668" s="459" t="s">
        <v>1396</v>
      </c>
      <c r="I668" s="449"/>
      <c r="J668" s="449"/>
      <c r="K668" s="459" t="s">
        <v>265</v>
      </c>
      <c r="L668" s="459"/>
      <c r="M668" s="459" t="str">
        <f t="shared" si="10"/>
        <v/>
      </c>
    </row>
    <row r="669" spans="1:13" ht="15">
      <c r="A669" s="448" t="s">
        <v>647</v>
      </c>
      <c r="B669" s="448" t="s">
        <v>648</v>
      </c>
      <c r="C669" s="459" t="s">
        <v>422</v>
      </c>
      <c r="D669" s="459"/>
      <c r="E669" s="459" t="s">
        <v>1405</v>
      </c>
      <c r="F669" s="459"/>
      <c r="G669" s="984" t="s">
        <v>642</v>
      </c>
      <c r="H669" s="459" t="s">
        <v>1396</v>
      </c>
      <c r="I669" s="449"/>
      <c r="J669" s="449"/>
      <c r="K669" s="459" t="s">
        <v>265</v>
      </c>
      <c r="L669" s="459"/>
      <c r="M669" s="459" t="str">
        <f t="shared" si="10"/>
        <v/>
      </c>
    </row>
    <row r="670" spans="1:13" ht="15">
      <c r="A670" s="448" t="s">
        <v>647</v>
      </c>
      <c r="B670" s="448" t="s">
        <v>648</v>
      </c>
      <c r="C670" s="459" t="s">
        <v>422</v>
      </c>
      <c r="D670" s="459"/>
      <c r="E670" s="459" t="s">
        <v>1406</v>
      </c>
      <c r="F670" s="459"/>
      <c r="G670" s="984" t="s">
        <v>642</v>
      </c>
      <c r="H670" s="459" t="s">
        <v>1396</v>
      </c>
      <c r="I670" s="449"/>
      <c r="J670" s="449"/>
      <c r="K670" s="459" t="s">
        <v>265</v>
      </c>
      <c r="L670" s="459"/>
      <c r="M670" s="459" t="str">
        <f t="shared" si="10"/>
        <v/>
      </c>
    </row>
    <row r="671" spans="1:13" ht="15">
      <c r="A671" s="448" t="s">
        <v>647</v>
      </c>
      <c r="B671" s="448" t="s">
        <v>648</v>
      </c>
      <c r="C671" s="459" t="s">
        <v>422</v>
      </c>
      <c r="D671" s="459"/>
      <c r="E671" s="459" t="s">
        <v>1407</v>
      </c>
      <c r="F671" s="459"/>
      <c r="G671" s="984" t="s">
        <v>642</v>
      </c>
      <c r="H671" s="459" t="s">
        <v>1396</v>
      </c>
      <c r="I671" s="449"/>
      <c r="J671" s="449"/>
      <c r="K671" s="459" t="s">
        <v>265</v>
      </c>
      <c r="L671" s="459"/>
      <c r="M671" s="459" t="str">
        <f t="shared" si="10"/>
        <v/>
      </c>
    </row>
    <row r="672" spans="1:13" ht="15">
      <c r="A672" s="448" t="s">
        <v>647</v>
      </c>
      <c r="B672" s="448" t="s">
        <v>648</v>
      </c>
      <c r="C672" s="459" t="s">
        <v>422</v>
      </c>
      <c r="D672" s="459"/>
      <c r="E672" s="459" t="s">
        <v>1408</v>
      </c>
      <c r="F672" s="459"/>
      <c r="G672" s="984" t="s">
        <v>642</v>
      </c>
      <c r="H672" s="459" t="s">
        <v>1396</v>
      </c>
      <c r="I672" s="449"/>
      <c r="J672" s="449"/>
      <c r="K672" s="459" t="s">
        <v>265</v>
      </c>
      <c r="L672" s="459"/>
      <c r="M672" s="459" t="str">
        <f t="shared" si="10"/>
        <v/>
      </c>
    </row>
    <row r="673" spans="1:13" ht="13.5" thickBot="1">
      <c r="A673" s="501" t="s">
        <v>647</v>
      </c>
      <c r="B673" s="501" t="s">
        <v>648</v>
      </c>
      <c r="C673" s="452" t="s">
        <v>422</v>
      </c>
      <c r="D673" s="452"/>
      <c r="E673" s="452" t="s">
        <v>1409</v>
      </c>
      <c r="F673" s="452"/>
      <c r="G673" s="451" t="s">
        <v>642</v>
      </c>
      <c r="H673" s="452" t="s">
        <v>1396</v>
      </c>
      <c r="I673" s="501"/>
      <c r="J673" s="501"/>
      <c r="K673" s="452" t="s">
        <v>265</v>
      </c>
      <c r="L673" s="452"/>
      <c r="M673" s="452" t="str">
        <f t="shared" si="10"/>
        <v/>
      </c>
    </row>
    <row r="674" spans="1:13" ht="13.5" thickTop="1">
      <c r="A674" s="982" t="s">
        <v>637</v>
      </c>
      <c r="B674" s="982" t="s">
        <v>638</v>
      </c>
      <c r="C674" s="446" t="s">
        <v>47</v>
      </c>
      <c r="D674" s="446" t="s">
        <v>1425</v>
      </c>
      <c r="E674" s="446" t="s">
        <v>1426</v>
      </c>
      <c r="F674" s="446" t="s">
        <v>47</v>
      </c>
      <c r="G674" s="983" t="s">
        <v>642</v>
      </c>
      <c r="H674" s="446" t="s">
        <v>1427</v>
      </c>
      <c r="I674" s="983" t="s">
        <v>682</v>
      </c>
      <c r="J674" s="446" t="s">
        <v>645</v>
      </c>
      <c r="K674" s="447" t="s">
        <v>265</v>
      </c>
      <c r="L674" s="446" t="s">
        <v>646</v>
      </c>
      <c r="M674" s="446" t="str">
        <f t="shared" si="10"/>
        <v/>
      </c>
    </row>
    <row r="675" spans="1:13">
      <c r="A675" s="459" t="s">
        <v>647</v>
      </c>
      <c r="B675" s="459" t="s">
        <v>648</v>
      </c>
      <c r="C675" s="459" t="s">
        <v>47</v>
      </c>
      <c r="D675" s="459"/>
      <c r="E675" s="459" t="s">
        <v>1428</v>
      </c>
      <c r="F675" s="459"/>
      <c r="G675" s="984" t="s">
        <v>642</v>
      </c>
      <c r="H675" s="459" t="s">
        <v>1427</v>
      </c>
      <c r="I675" s="459"/>
      <c r="J675" s="459"/>
      <c r="K675" s="459" t="s">
        <v>265</v>
      </c>
      <c r="L675" s="459"/>
      <c r="M675" s="459" t="str">
        <f t="shared" si="10"/>
        <v>Removed</v>
      </c>
    </row>
    <row r="676" spans="1:13">
      <c r="A676" s="459" t="s">
        <v>647</v>
      </c>
      <c r="B676" s="459" t="s">
        <v>648</v>
      </c>
      <c r="C676" s="459" t="s">
        <v>47</v>
      </c>
      <c r="D676" s="459"/>
      <c r="E676" s="459" t="s">
        <v>1429</v>
      </c>
      <c r="F676" s="459"/>
      <c r="G676" s="984" t="s">
        <v>642</v>
      </c>
      <c r="H676" s="459" t="s">
        <v>1427</v>
      </c>
      <c r="I676" s="459"/>
      <c r="J676" s="459"/>
      <c r="K676" s="459" t="s">
        <v>265</v>
      </c>
      <c r="L676" s="459"/>
      <c r="M676" s="459" t="str">
        <f t="shared" si="10"/>
        <v/>
      </c>
    </row>
    <row r="677" spans="1:13">
      <c r="A677" s="459" t="s">
        <v>647</v>
      </c>
      <c r="B677" s="459" t="s">
        <v>648</v>
      </c>
      <c r="C677" s="459" t="s">
        <v>47</v>
      </c>
      <c r="D677" s="459"/>
      <c r="E677" s="459" t="s">
        <v>1430</v>
      </c>
      <c r="F677" s="459"/>
      <c r="G677" s="984" t="s">
        <v>642</v>
      </c>
      <c r="H677" s="459" t="s">
        <v>1427</v>
      </c>
      <c r="I677" s="459"/>
      <c r="J677" s="459"/>
      <c r="K677" s="459" t="s">
        <v>265</v>
      </c>
      <c r="L677" s="459"/>
      <c r="M677" s="459" t="str">
        <f t="shared" si="10"/>
        <v/>
      </c>
    </row>
    <row r="678" spans="1:13">
      <c r="A678" s="459" t="s">
        <v>647</v>
      </c>
      <c r="B678" s="459" t="s">
        <v>648</v>
      </c>
      <c r="C678" s="459" t="s">
        <v>47</v>
      </c>
      <c r="D678" s="459"/>
      <c r="E678" s="459" t="s">
        <v>1431</v>
      </c>
      <c r="F678" s="459"/>
      <c r="G678" s="984" t="s">
        <v>642</v>
      </c>
      <c r="H678" s="459" t="s">
        <v>1427</v>
      </c>
      <c r="I678" s="459"/>
      <c r="J678" s="459"/>
      <c r="K678" s="459" t="s">
        <v>265</v>
      </c>
      <c r="L678" s="459"/>
      <c r="M678" s="459" t="str">
        <f t="shared" si="10"/>
        <v/>
      </c>
    </row>
    <row r="679" spans="1:13">
      <c r="A679" s="459" t="s">
        <v>647</v>
      </c>
      <c r="B679" s="459" t="s">
        <v>648</v>
      </c>
      <c r="C679" s="459" t="s">
        <v>47</v>
      </c>
      <c r="D679" s="459"/>
      <c r="E679" s="459" t="s">
        <v>1432</v>
      </c>
      <c r="F679" s="459"/>
      <c r="G679" s="984" t="s">
        <v>642</v>
      </c>
      <c r="H679" s="459" t="s">
        <v>1427</v>
      </c>
      <c r="I679" s="459"/>
      <c r="J679" s="459"/>
      <c r="K679" s="459" t="s">
        <v>265</v>
      </c>
      <c r="L679" s="459"/>
      <c r="M679" s="459" t="str">
        <f t="shared" si="10"/>
        <v/>
      </c>
    </row>
    <row r="680" spans="1:13">
      <c r="A680" s="459" t="s">
        <v>647</v>
      </c>
      <c r="B680" s="459" t="s">
        <v>648</v>
      </c>
      <c r="C680" s="459" t="s">
        <v>47</v>
      </c>
      <c r="D680" s="459"/>
      <c r="E680" s="459" t="s">
        <v>1433</v>
      </c>
      <c r="F680" s="459"/>
      <c r="G680" s="984" t="s">
        <v>642</v>
      </c>
      <c r="H680" s="459" t="s">
        <v>1427</v>
      </c>
      <c r="I680" s="459"/>
      <c r="J680" s="459"/>
      <c r="K680" s="459" t="s">
        <v>265</v>
      </c>
      <c r="L680" s="459"/>
      <c r="M680" s="459" t="str">
        <f t="shared" si="10"/>
        <v/>
      </c>
    </row>
    <row r="681" spans="1:13">
      <c r="A681" s="459" t="s">
        <v>647</v>
      </c>
      <c r="B681" s="459" t="s">
        <v>648</v>
      </c>
      <c r="C681" s="459" t="s">
        <v>47</v>
      </c>
      <c r="D681" s="459"/>
      <c r="E681" s="459" t="s">
        <v>1434</v>
      </c>
      <c r="F681" s="459"/>
      <c r="G681" s="984" t="s">
        <v>642</v>
      </c>
      <c r="H681" s="459" t="s">
        <v>1427</v>
      </c>
      <c r="I681" s="459"/>
      <c r="J681" s="459"/>
      <c r="K681" s="459" t="s">
        <v>265</v>
      </c>
      <c r="L681" s="459"/>
      <c r="M681" s="459" t="str">
        <f t="shared" si="10"/>
        <v/>
      </c>
    </row>
    <row r="682" spans="1:13">
      <c r="A682" s="459" t="s">
        <v>647</v>
      </c>
      <c r="B682" s="459" t="s">
        <v>648</v>
      </c>
      <c r="C682" s="459" t="s">
        <v>47</v>
      </c>
      <c r="D682" s="459"/>
      <c r="E682" s="459" t="s">
        <v>1435</v>
      </c>
      <c r="F682" s="459"/>
      <c r="G682" s="984" t="s">
        <v>642</v>
      </c>
      <c r="H682" s="459" t="s">
        <v>1427</v>
      </c>
      <c r="I682" s="459"/>
      <c r="J682" s="459"/>
      <c r="K682" s="459" t="s">
        <v>265</v>
      </c>
      <c r="L682" s="459"/>
      <c r="M682" s="459" t="str">
        <f t="shared" si="10"/>
        <v/>
      </c>
    </row>
    <row r="683" spans="1:13">
      <c r="A683" s="459" t="s">
        <v>647</v>
      </c>
      <c r="B683" s="459" t="s">
        <v>648</v>
      </c>
      <c r="C683" s="459" t="s">
        <v>47</v>
      </c>
      <c r="D683" s="459"/>
      <c r="E683" s="459" t="s">
        <v>1436</v>
      </c>
      <c r="F683" s="459"/>
      <c r="G683" s="984" t="s">
        <v>642</v>
      </c>
      <c r="H683" s="459" t="s">
        <v>1427</v>
      </c>
      <c r="I683" s="459"/>
      <c r="J683" s="459"/>
      <c r="K683" s="459" t="s">
        <v>265</v>
      </c>
      <c r="L683" s="459"/>
      <c r="M683" s="459" t="str">
        <f t="shared" si="10"/>
        <v/>
      </c>
    </row>
    <row r="684" spans="1:13">
      <c r="A684" s="459" t="s">
        <v>647</v>
      </c>
      <c r="B684" s="459" t="s">
        <v>648</v>
      </c>
      <c r="C684" s="459" t="s">
        <v>47</v>
      </c>
      <c r="D684" s="459"/>
      <c r="E684" s="459" t="s">
        <v>1437</v>
      </c>
      <c r="F684" s="459"/>
      <c r="G684" s="984" t="s">
        <v>642</v>
      </c>
      <c r="H684" s="459" t="s">
        <v>1427</v>
      </c>
      <c r="I684" s="459"/>
      <c r="J684" s="459"/>
      <c r="K684" s="459" t="s">
        <v>265</v>
      </c>
      <c r="L684" s="459"/>
      <c r="M684" s="459" t="str">
        <f t="shared" si="10"/>
        <v/>
      </c>
    </row>
    <row r="685" spans="1:13">
      <c r="A685" s="459" t="s">
        <v>647</v>
      </c>
      <c r="B685" s="459" t="s">
        <v>648</v>
      </c>
      <c r="C685" s="459" t="s">
        <v>47</v>
      </c>
      <c r="D685" s="459"/>
      <c r="E685" s="459" t="s">
        <v>1438</v>
      </c>
      <c r="F685" s="459"/>
      <c r="G685" s="984" t="s">
        <v>642</v>
      </c>
      <c r="H685" s="459" t="s">
        <v>1427</v>
      </c>
      <c r="I685" s="459"/>
      <c r="J685" s="459"/>
      <c r="K685" s="459" t="s">
        <v>265</v>
      </c>
      <c r="L685" s="459"/>
      <c r="M685" s="459" t="str">
        <f t="shared" si="10"/>
        <v/>
      </c>
    </row>
    <row r="686" spans="1:13">
      <c r="A686" s="459" t="s">
        <v>647</v>
      </c>
      <c r="B686" s="459" t="s">
        <v>648</v>
      </c>
      <c r="C686" s="459" t="s">
        <v>47</v>
      </c>
      <c r="D686" s="459"/>
      <c r="E686" s="459" t="s">
        <v>1439</v>
      </c>
      <c r="F686" s="459"/>
      <c r="G686" s="984" t="s">
        <v>642</v>
      </c>
      <c r="H686" s="459" t="s">
        <v>1427</v>
      </c>
      <c r="I686" s="459"/>
      <c r="J686" s="459"/>
      <c r="K686" s="459" t="s">
        <v>265</v>
      </c>
      <c r="L686" s="459"/>
      <c r="M686" s="459" t="str">
        <f t="shared" si="10"/>
        <v/>
      </c>
    </row>
    <row r="687" spans="1:13" ht="13.5" thickBot="1">
      <c r="A687" s="452" t="s">
        <v>647</v>
      </c>
      <c r="B687" s="452" t="s">
        <v>648</v>
      </c>
      <c r="C687" s="452" t="s">
        <v>47</v>
      </c>
      <c r="D687" s="452"/>
      <c r="E687" s="452" t="s">
        <v>1440</v>
      </c>
      <c r="F687" s="452"/>
      <c r="G687" s="451" t="s">
        <v>642</v>
      </c>
      <c r="H687" s="452" t="s">
        <v>1427</v>
      </c>
      <c r="I687" s="452"/>
      <c r="J687" s="452"/>
      <c r="K687" s="452" t="s">
        <v>265</v>
      </c>
      <c r="L687" s="452"/>
      <c r="M687" s="452" t="str">
        <f t="shared" si="10"/>
        <v/>
      </c>
    </row>
    <row r="688" spans="1:13" ht="13.5" thickTop="1">
      <c r="A688" s="455" t="s">
        <v>637</v>
      </c>
      <c r="B688" s="987" t="s">
        <v>810</v>
      </c>
      <c r="C688" s="456" t="s">
        <v>48</v>
      </c>
      <c r="D688" s="455" t="s">
        <v>1441</v>
      </c>
      <c r="E688" s="455" t="s">
        <v>1442</v>
      </c>
      <c r="F688" s="455" t="s">
        <v>48</v>
      </c>
      <c r="G688" s="988" t="s">
        <v>642</v>
      </c>
      <c r="H688" s="456" t="s">
        <v>813</v>
      </c>
      <c r="I688" s="455" t="s">
        <v>682</v>
      </c>
      <c r="J688" s="455"/>
      <c r="K688" s="447" t="s">
        <v>265</v>
      </c>
      <c r="L688" s="456" t="s">
        <v>814</v>
      </c>
      <c r="M688" s="456" t="str">
        <f t="shared" si="10"/>
        <v/>
      </c>
    </row>
    <row r="689" spans="1:13">
      <c r="A689" s="455" t="s">
        <v>29</v>
      </c>
      <c r="B689" s="455" t="s">
        <v>648</v>
      </c>
      <c r="C689" s="455" t="s">
        <v>48</v>
      </c>
      <c r="D689" s="455"/>
      <c r="E689" s="455" t="s">
        <v>1443</v>
      </c>
      <c r="F689" s="455"/>
      <c r="G689" s="988" t="s">
        <v>642</v>
      </c>
      <c r="H689" s="455" t="s">
        <v>813</v>
      </c>
      <c r="I689" s="455"/>
      <c r="J689" s="455"/>
      <c r="K689" s="459" t="s">
        <v>265</v>
      </c>
      <c r="L689" s="455"/>
      <c r="M689" s="455" t="str">
        <f t="shared" si="10"/>
        <v>Removed</v>
      </c>
    </row>
    <row r="690" spans="1:13">
      <c r="A690" s="455" t="s">
        <v>29</v>
      </c>
      <c r="B690" s="455" t="s">
        <v>648</v>
      </c>
      <c r="C690" s="455" t="s">
        <v>48</v>
      </c>
      <c r="D690" s="455"/>
      <c r="E690" s="455" t="s">
        <v>1444</v>
      </c>
      <c r="F690" s="455"/>
      <c r="G690" s="988" t="s">
        <v>642</v>
      </c>
      <c r="H690" s="455" t="s">
        <v>813</v>
      </c>
      <c r="I690" s="455"/>
      <c r="J690" s="455"/>
      <c r="K690" s="459" t="s">
        <v>265</v>
      </c>
      <c r="L690" s="455"/>
      <c r="M690" s="455" t="str">
        <f t="shared" si="10"/>
        <v/>
      </c>
    </row>
    <row r="691" spans="1:13">
      <c r="A691" s="455" t="s">
        <v>29</v>
      </c>
      <c r="B691" s="455" t="s">
        <v>648</v>
      </c>
      <c r="C691" s="455" t="s">
        <v>48</v>
      </c>
      <c r="D691" s="455"/>
      <c r="E691" s="455" t="s">
        <v>1445</v>
      </c>
      <c r="F691" s="455"/>
      <c r="G691" s="988" t="s">
        <v>642</v>
      </c>
      <c r="H691" s="455" t="s">
        <v>813</v>
      </c>
      <c r="I691" s="455"/>
      <c r="J691" s="455"/>
      <c r="K691" s="459" t="s">
        <v>265</v>
      </c>
      <c r="L691" s="455"/>
      <c r="M691" s="455" t="str">
        <f t="shared" si="10"/>
        <v/>
      </c>
    </row>
    <row r="692" spans="1:13">
      <c r="A692" s="455" t="s">
        <v>29</v>
      </c>
      <c r="B692" s="455" t="s">
        <v>648</v>
      </c>
      <c r="C692" s="455" t="s">
        <v>48</v>
      </c>
      <c r="D692" s="455"/>
      <c r="E692" s="455" t="s">
        <v>1446</v>
      </c>
      <c r="F692" s="455"/>
      <c r="G692" s="988" t="s">
        <v>642</v>
      </c>
      <c r="H692" s="455" t="s">
        <v>813</v>
      </c>
      <c r="I692" s="455"/>
      <c r="J692" s="455"/>
      <c r="K692" s="459" t="s">
        <v>265</v>
      </c>
      <c r="L692" s="455"/>
      <c r="M692" s="455" t="str">
        <f t="shared" si="10"/>
        <v/>
      </c>
    </row>
    <row r="693" spans="1:13">
      <c r="A693" s="455" t="s">
        <v>29</v>
      </c>
      <c r="B693" s="455" t="s">
        <v>648</v>
      </c>
      <c r="C693" s="455" t="s">
        <v>48</v>
      </c>
      <c r="D693" s="455"/>
      <c r="E693" s="455" t="s">
        <v>1447</v>
      </c>
      <c r="F693" s="455"/>
      <c r="G693" s="988" t="s">
        <v>642</v>
      </c>
      <c r="H693" s="455" t="s">
        <v>813</v>
      </c>
      <c r="I693" s="455"/>
      <c r="J693" s="455"/>
      <c r="K693" s="459" t="s">
        <v>265</v>
      </c>
      <c r="L693" s="455"/>
      <c r="M693" s="455" t="str">
        <f t="shared" si="10"/>
        <v/>
      </c>
    </row>
    <row r="694" spans="1:13">
      <c r="A694" s="455" t="s">
        <v>29</v>
      </c>
      <c r="B694" s="455" t="s">
        <v>648</v>
      </c>
      <c r="C694" s="455" t="s">
        <v>48</v>
      </c>
      <c r="D694" s="455"/>
      <c r="E694" s="455" t="s">
        <v>1448</v>
      </c>
      <c r="F694" s="455"/>
      <c r="G694" s="988" t="s">
        <v>642</v>
      </c>
      <c r="H694" s="455" t="s">
        <v>813</v>
      </c>
      <c r="I694" s="455"/>
      <c r="J694" s="455"/>
      <c r="K694" s="459" t="s">
        <v>265</v>
      </c>
      <c r="L694" s="455"/>
      <c r="M694" s="455" t="str">
        <f t="shared" si="10"/>
        <v/>
      </c>
    </row>
    <row r="695" spans="1:13">
      <c r="A695" s="455" t="s">
        <v>29</v>
      </c>
      <c r="B695" s="455" t="s">
        <v>648</v>
      </c>
      <c r="C695" s="455" t="s">
        <v>48</v>
      </c>
      <c r="D695" s="455"/>
      <c r="E695" s="455" t="s">
        <v>1449</v>
      </c>
      <c r="F695" s="455"/>
      <c r="G695" s="988" t="s">
        <v>642</v>
      </c>
      <c r="H695" s="455" t="s">
        <v>813</v>
      </c>
      <c r="I695" s="455"/>
      <c r="J695" s="455"/>
      <c r="K695" s="459" t="s">
        <v>265</v>
      </c>
      <c r="L695" s="455"/>
      <c r="M695" s="455" t="str">
        <f t="shared" si="10"/>
        <v/>
      </c>
    </row>
    <row r="696" spans="1:13">
      <c r="A696" s="455" t="s">
        <v>29</v>
      </c>
      <c r="B696" s="455" t="s">
        <v>648</v>
      </c>
      <c r="C696" s="455" t="s">
        <v>48</v>
      </c>
      <c r="D696" s="455"/>
      <c r="E696" s="455" t="s">
        <v>1450</v>
      </c>
      <c r="F696" s="455"/>
      <c r="G696" s="988" t="s">
        <v>642</v>
      </c>
      <c r="H696" s="455" t="s">
        <v>813</v>
      </c>
      <c r="I696" s="455"/>
      <c r="J696" s="455"/>
      <c r="K696" s="459" t="s">
        <v>265</v>
      </c>
      <c r="L696" s="455"/>
      <c r="M696" s="455" t="str">
        <f t="shared" si="10"/>
        <v/>
      </c>
    </row>
    <row r="697" spans="1:13">
      <c r="A697" s="455" t="s">
        <v>29</v>
      </c>
      <c r="B697" s="455" t="s">
        <v>648</v>
      </c>
      <c r="C697" s="455" t="s">
        <v>48</v>
      </c>
      <c r="D697" s="455"/>
      <c r="E697" s="455" t="s">
        <v>1451</v>
      </c>
      <c r="F697" s="455"/>
      <c r="G697" s="988" t="s">
        <v>642</v>
      </c>
      <c r="H697" s="455" t="s">
        <v>813</v>
      </c>
      <c r="I697" s="455"/>
      <c r="J697" s="455"/>
      <c r="K697" s="459" t="s">
        <v>265</v>
      </c>
      <c r="L697" s="455"/>
      <c r="M697" s="455" t="str">
        <f t="shared" si="10"/>
        <v/>
      </c>
    </row>
    <row r="698" spans="1:13">
      <c r="A698" s="455" t="s">
        <v>29</v>
      </c>
      <c r="B698" s="455" t="s">
        <v>648</v>
      </c>
      <c r="C698" s="455" t="s">
        <v>48</v>
      </c>
      <c r="D698" s="455"/>
      <c r="E698" s="455" t="s">
        <v>1452</v>
      </c>
      <c r="F698" s="455"/>
      <c r="G698" s="988" t="s">
        <v>642</v>
      </c>
      <c r="H698" s="455" t="s">
        <v>813</v>
      </c>
      <c r="I698" s="455"/>
      <c r="J698" s="455"/>
      <c r="K698" s="459" t="s">
        <v>265</v>
      </c>
      <c r="L698" s="455"/>
      <c r="M698" s="455" t="str">
        <f t="shared" si="10"/>
        <v/>
      </c>
    </row>
    <row r="699" spans="1:13">
      <c r="A699" s="455" t="s">
        <v>29</v>
      </c>
      <c r="B699" s="455" t="s">
        <v>648</v>
      </c>
      <c r="C699" s="455" t="s">
        <v>48</v>
      </c>
      <c r="D699" s="455"/>
      <c r="E699" s="455" t="s">
        <v>1453</v>
      </c>
      <c r="F699" s="455"/>
      <c r="G699" s="988" t="s">
        <v>642</v>
      </c>
      <c r="H699" s="455" t="s">
        <v>813</v>
      </c>
      <c r="I699" s="455"/>
      <c r="J699" s="455"/>
      <c r="K699" s="459" t="s">
        <v>265</v>
      </c>
      <c r="L699" s="455"/>
      <c r="M699" s="455" t="str">
        <f t="shared" si="10"/>
        <v/>
      </c>
    </row>
    <row r="700" spans="1:13">
      <c r="A700" s="455" t="s">
        <v>29</v>
      </c>
      <c r="B700" s="455" t="s">
        <v>648</v>
      </c>
      <c r="C700" s="455" t="s">
        <v>48</v>
      </c>
      <c r="D700" s="455"/>
      <c r="E700" s="455" t="s">
        <v>1454</v>
      </c>
      <c r="F700" s="455"/>
      <c r="G700" s="988" t="s">
        <v>642</v>
      </c>
      <c r="H700" s="455" t="s">
        <v>813</v>
      </c>
      <c r="I700" s="455"/>
      <c r="J700" s="455"/>
      <c r="K700" s="459" t="s">
        <v>265</v>
      </c>
      <c r="L700" s="455"/>
      <c r="M700" s="455" t="str">
        <f t="shared" si="10"/>
        <v/>
      </c>
    </row>
    <row r="701" spans="1:13" ht="13.5" thickBot="1">
      <c r="A701" s="457" t="s">
        <v>29</v>
      </c>
      <c r="B701" s="457" t="s">
        <v>648</v>
      </c>
      <c r="C701" s="457" t="s">
        <v>48</v>
      </c>
      <c r="D701" s="457"/>
      <c r="E701" s="457" t="s">
        <v>1455</v>
      </c>
      <c r="F701" s="457"/>
      <c r="G701" s="458" t="s">
        <v>642</v>
      </c>
      <c r="H701" s="457" t="s">
        <v>813</v>
      </c>
      <c r="I701" s="457"/>
      <c r="J701" s="457"/>
      <c r="K701" s="452" t="s">
        <v>265</v>
      </c>
      <c r="L701" s="457"/>
      <c r="M701" s="457" t="str">
        <f t="shared" si="10"/>
        <v/>
      </c>
    </row>
    <row r="702" spans="1:13" ht="13.5" thickTop="1">
      <c r="A702" s="455" t="s">
        <v>637</v>
      </c>
      <c r="B702" s="987" t="s">
        <v>810</v>
      </c>
      <c r="C702" s="456" t="s">
        <v>326</v>
      </c>
      <c r="D702" s="455" t="s">
        <v>1456</v>
      </c>
      <c r="E702" s="455" t="s">
        <v>1457</v>
      </c>
      <c r="F702" s="455" t="s">
        <v>326</v>
      </c>
      <c r="G702" s="988" t="s">
        <v>642</v>
      </c>
      <c r="H702" s="456" t="s">
        <v>813</v>
      </c>
      <c r="I702" s="455" t="s">
        <v>682</v>
      </c>
      <c r="J702" s="455"/>
      <c r="K702" s="447" t="s">
        <v>265</v>
      </c>
      <c r="L702" s="456" t="s">
        <v>814</v>
      </c>
      <c r="M702" s="456" t="str">
        <f t="shared" si="10"/>
        <v/>
      </c>
    </row>
    <row r="703" spans="1:13">
      <c r="A703" s="455" t="s">
        <v>29</v>
      </c>
      <c r="B703" s="455" t="s">
        <v>648</v>
      </c>
      <c r="C703" s="455" t="s">
        <v>326</v>
      </c>
      <c r="D703" s="455"/>
      <c r="E703" s="455" t="s">
        <v>1458</v>
      </c>
      <c r="F703" s="455"/>
      <c r="G703" s="988" t="s">
        <v>642</v>
      </c>
      <c r="H703" s="455" t="s">
        <v>813</v>
      </c>
      <c r="I703" s="455"/>
      <c r="J703" s="455"/>
      <c r="K703" s="459" t="s">
        <v>265</v>
      </c>
      <c r="L703" s="455"/>
      <c r="M703" s="455" t="str">
        <f t="shared" si="10"/>
        <v>Removed</v>
      </c>
    </row>
    <row r="704" spans="1:13">
      <c r="A704" s="455" t="s">
        <v>29</v>
      </c>
      <c r="B704" s="455" t="s">
        <v>648</v>
      </c>
      <c r="C704" s="455" t="s">
        <v>326</v>
      </c>
      <c r="D704" s="455"/>
      <c r="E704" s="455" t="s">
        <v>1459</v>
      </c>
      <c r="F704" s="455"/>
      <c r="G704" s="988" t="s">
        <v>642</v>
      </c>
      <c r="H704" s="455" t="s">
        <v>813</v>
      </c>
      <c r="I704" s="455"/>
      <c r="J704" s="455"/>
      <c r="K704" s="459" t="s">
        <v>265</v>
      </c>
      <c r="L704" s="455"/>
      <c r="M704" s="455" t="str">
        <f t="shared" si="10"/>
        <v/>
      </c>
    </row>
    <row r="705" spans="1:13">
      <c r="A705" s="455" t="s">
        <v>29</v>
      </c>
      <c r="B705" s="455" t="s">
        <v>648</v>
      </c>
      <c r="C705" s="455" t="s">
        <v>326</v>
      </c>
      <c r="D705" s="455"/>
      <c r="E705" s="455" t="s">
        <v>1460</v>
      </c>
      <c r="F705" s="455"/>
      <c r="G705" s="988" t="s">
        <v>642</v>
      </c>
      <c r="H705" s="455" t="s">
        <v>813</v>
      </c>
      <c r="I705" s="455"/>
      <c r="J705" s="455"/>
      <c r="K705" s="459" t="s">
        <v>265</v>
      </c>
      <c r="L705" s="455"/>
      <c r="M705" s="455" t="str">
        <f t="shared" si="10"/>
        <v/>
      </c>
    </row>
    <row r="706" spans="1:13">
      <c r="A706" s="455" t="s">
        <v>29</v>
      </c>
      <c r="B706" s="455" t="s">
        <v>648</v>
      </c>
      <c r="C706" s="455" t="s">
        <v>326</v>
      </c>
      <c r="D706" s="455"/>
      <c r="E706" s="455" t="s">
        <v>1461</v>
      </c>
      <c r="F706" s="455"/>
      <c r="G706" s="988" t="s">
        <v>642</v>
      </c>
      <c r="H706" s="455" t="s">
        <v>813</v>
      </c>
      <c r="I706" s="455"/>
      <c r="J706" s="455"/>
      <c r="K706" s="459" t="s">
        <v>265</v>
      </c>
      <c r="L706" s="455"/>
      <c r="M706" s="455" t="str">
        <f t="shared" si="10"/>
        <v/>
      </c>
    </row>
    <row r="707" spans="1:13">
      <c r="A707" s="455" t="s">
        <v>29</v>
      </c>
      <c r="B707" s="455" t="s">
        <v>648</v>
      </c>
      <c r="C707" s="455" t="s">
        <v>326</v>
      </c>
      <c r="D707" s="455"/>
      <c r="E707" s="455" t="s">
        <v>1462</v>
      </c>
      <c r="F707" s="455"/>
      <c r="G707" s="988" t="s">
        <v>642</v>
      </c>
      <c r="H707" s="455" t="s">
        <v>813</v>
      </c>
      <c r="I707" s="455"/>
      <c r="J707" s="455"/>
      <c r="K707" s="459" t="s">
        <v>265</v>
      </c>
      <c r="L707" s="455"/>
      <c r="M707" s="455" t="str">
        <f t="shared" si="10"/>
        <v/>
      </c>
    </row>
    <row r="708" spans="1:13">
      <c r="A708" s="455" t="s">
        <v>29</v>
      </c>
      <c r="B708" s="455" t="s">
        <v>648</v>
      </c>
      <c r="C708" s="455" t="s">
        <v>326</v>
      </c>
      <c r="D708" s="455"/>
      <c r="E708" s="455" t="s">
        <v>1463</v>
      </c>
      <c r="F708" s="455"/>
      <c r="G708" s="988" t="s">
        <v>642</v>
      </c>
      <c r="H708" s="455" t="s">
        <v>813</v>
      </c>
      <c r="I708" s="455"/>
      <c r="J708" s="455"/>
      <c r="K708" s="459" t="s">
        <v>265</v>
      </c>
      <c r="L708" s="455"/>
      <c r="M708" s="455" t="str">
        <f t="shared" ref="M708:M771" si="11">IF(RIGHT(TEXT(E708,""),4)="ACT1","Removed","")</f>
        <v/>
      </c>
    </row>
    <row r="709" spans="1:13">
      <c r="A709" s="455" t="s">
        <v>29</v>
      </c>
      <c r="B709" s="455" t="s">
        <v>648</v>
      </c>
      <c r="C709" s="455" t="s">
        <v>326</v>
      </c>
      <c r="D709" s="455"/>
      <c r="E709" s="455" t="s">
        <v>1464</v>
      </c>
      <c r="F709" s="455"/>
      <c r="G709" s="988" t="s">
        <v>642</v>
      </c>
      <c r="H709" s="455" t="s">
        <v>813</v>
      </c>
      <c r="I709" s="455"/>
      <c r="J709" s="455"/>
      <c r="K709" s="459" t="s">
        <v>265</v>
      </c>
      <c r="L709" s="455"/>
      <c r="M709" s="455" t="str">
        <f t="shared" si="11"/>
        <v/>
      </c>
    </row>
    <row r="710" spans="1:13">
      <c r="A710" s="455" t="s">
        <v>29</v>
      </c>
      <c r="B710" s="455" t="s">
        <v>648</v>
      </c>
      <c r="C710" s="455" t="s">
        <v>326</v>
      </c>
      <c r="D710" s="455"/>
      <c r="E710" s="455" t="s">
        <v>1465</v>
      </c>
      <c r="F710" s="455"/>
      <c r="G710" s="988" t="s">
        <v>642</v>
      </c>
      <c r="H710" s="455" t="s">
        <v>813</v>
      </c>
      <c r="I710" s="455"/>
      <c r="J710" s="455"/>
      <c r="K710" s="459" t="s">
        <v>265</v>
      </c>
      <c r="L710" s="455"/>
      <c r="M710" s="455" t="str">
        <f t="shared" si="11"/>
        <v/>
      </c>
    </row>
    <row r="711" spans="1:13">
      <c r="A711" s="455" t="s">
        <v>29</v>
      </c>
      <c r="B711" s="455" t="s">
        <v>648</v>
      </c>
      <c r="C711" s="455" t="s">
        <v>326</v>
      </c>
      <c r="D711" s="455"/>
      <c r="E711" s="455" t="s">
        <v>1466</v>
      </c>
      <c r="F711" s="455"/>
      <c r="G711" s="988" t="s">
        <v>642</v>
      </c>
      <c r="H711" s="455" t="s">
        <v>813</v>
      </c>
      <c r="I711" s="455"/>
      <c r="J711" s="455"/>
      <c r="K711" s="459" t="s">
        <v>265</v>
      </c>
      <c r="L711" s="455"/>
      <c r="M711" s="455" t="str">
        <f t="shared" si="11"/>
        <v/>
      </c>
    </row>
    <row r="712" spans="1:13">
      <c r="A712" s="455" t="s">
        <v>29</v>
      </c>
      <c r="B712" s="455" t="s">
        <v>648</v>
      </c>
      <c r="C712" s="455" t="s">
        <v>326</v>
      </c>
      <c r="D712" s="455"/>
      <c r="E712" s="455" t="s">
        <v>1467</v>
      </c>
      <c r="F712" s="455"/>
      <c r="G712" s="988" t="s">
        <v>642</v>
      </c>
      <c r="H712" s="455" t="s">
        <v>813</v>
      </c>
      <c r="I712" s="455"/>
      <c r="J712" s="455"/>
      <c r="K712" s="459" t="s">
        <v>265</v>
      </c>
      <c r="L712" s="455"/>
      <c r="M712" s="455" t="str">
        <f t="shared" si="11"/>
        <v/>
      </c>
    </row>
    <row r="713" spans="1:13">
      <c r="A713" s="455" t="s">
        <v>29</v>
      </c>
      <c r="B713" s="455" t="s">
        <v>648</v>
      </c>
      <c r="C713" s="455" t="s">
        <v>326</v>
      </c>
      <c r="D713" s="455"/>
      <c r="E713" s="455" t="s">
        <v>1468</v>
      </c>
      <c r="F713" s="455"/>
      <c r="G713" s="988" t="s">
        <v>642</v>
      </c>
      <c r="H713" s="455" t="s">
        <v>813</v>
      </c>
      <c r="I713" s="455"/>
      <c r="J713" s="455"/>
      <c r="K713" s="459" t="s">
        <v>265</v>
      </c>
      <c r="L713" s="455"/>
      <c r="M713" s="455" t="str">
        <f t="shared" si="11"/>
        <v/>
      </c>
    </row>
    <row r="714" spans="1:13">
      <c r="A714" s="455" t="s">
        <v>29</v>
      </c>
      <c r="B714" s="455" t="s">
        <v>648</v>
      </c>
      <c r="C714" s="455" t="s">
        <v>326</v>
      </c>
      <c r="D714" s="455"/>
      <c r="E714" s="455" t="s">
        <v>1469</v>
      </c>
      <c r="F714" s="455"/>
      <c r="G714" s="988" t="s">
        <v>642</v>
      </c>
      <c r="H714" s="455" t="s">
        <v>813</v>
      </c>
      <c r="I714" s="455"/>
      <c r="J714" s="455"/>
      <c r="K714" s="459" t="s">
        <v>265</v>
      </c>
      <c r="L714" s="455"/>
      <c r="M714" s="455" t="str">
        <f t="shared" si="11"/>
        <v/>
      </c>
    </row>
    <row r="715" spans="1:13" ht="13.5" thickBot="1">
      <c r="A715" s="457" t="s">
        <v>29</v>
      </c>
      <c r="B715" s="457" t="s">
        <v>648</v>
      </c>
      <c r="C715" s="457" t="s">
        <v>326</v>
      </c>
      <c r="D715" s="457"/>
      <c r="E715" s="457" t="s">
        <v>1470</v>
      </c>
      <c r="F715" s="457"/>
      <c r="G715" s="458" t="s">
        <v>642</v>
      </c>
      <c r="H715" s="457" t="s">
        <v>813</v>
      </c>
      <c r="I715" s="457"/>
      <c r="J715" s="457"/>
      <c r="K715" s="452" t="s">
        <v>265</v>
      </c>
      <c r="L715" s="457"/>
      <c r="M715" s="457" t="str">
        <f t="shared" si="11"/>
        <v/>
      </c>
    </row>
    <row r="716" spans="1:13" ht="13.5" thickTop="1">
      <c r="A716" s="982" t="s">
        <v>637</v>
      </c>
      <c r="B716" s="982" t="s">
        <v>638</v>
      </c>
      <c r="C716" s="446" t="s">
        <v>423</v>
      </c>
      <c r="D716" s="446" t="s">
        <v>1471</v>
      </c>
      <c r="E716" s="446" t="s">
        <v>1472</v>
      </c>
      <c r="F716" s="446" t="s">
        <v>423</v>
      </c>
      <c r="G716" s="983" t="s">
        <v>642</v>
      </c>
      <c r="H716" s="446" t="s">
        <v>1473</v>
      </c>
      <c r="I716" s="983" t="s">
        <v>682</v>
      </c>
      <c r="J716" s="446" t="s">
        <v>645</v>
      </c>
      <c r="K716" s="447" t="s">
        <v>265</v>
      </c>
      <c r="L716" s="446" t="s">
        <v>646</v>
      </c>
      <c r="M716" s="446" t="str">
        <f t="shared" si="11"/>
        <v/>
      </c>
    </row>
    <row r="717" spans="1:13">
      <c r="A717" s="459" t="s">
        <v>647</v>
      </c>
      <c r="B717" s="459" t="s">
        <v>648</v>
      </c>
      <c r="C717" s="459" t="s">
        <v>423</v>
      </c>
      <c r="D717" s="459"/>
      <c r="E717" s="459" t="s">
        <v>1474</v>
      </c>
      <c r="F717" s="459"/>
      <c r="G717" s="984" t="s">
        <v>642</v>
      </c>
      <c r="H717" s="459" t="s">
        <v>1473</v>
      </c>
      <c r="I717" s="459"/>
      <c r="J717" s="459"/>
      <c r="K717" s="459" t="s">
        <v>265</v>
      </c>
      <c r="L717" s="459"/>
      <c r="M717" s="459" t="str">
        <f t="shared" si="11"/>
        <v>Removed</v>
      </c>
    </row>
    <row r="718" spans="1:13">
      <c r="A718" s="459" t="s">
        <v>647</v>
      </c>
      <c r="B718" s="459" t="s">
        <v>648</v>
      </c>
      <c r="C718" s="459" t="s">
        <v>423</v>
      </c>
      <c r="D718" s="459"/>
      <c r="E718" s="459" t="s">
        <v>1475</v>
      </c>
      <c r="F718" s="459"/>
      <c r="G718" s="984" t="s">
        <v>642</v>
      </c>
      <c r="H718" s="459" t="s">
        <v>1473</v>
      </c>
      <c r="I718" s="459"/>
      <c r="J718" s="459"/>
      <c r="K718" s="459" t="s">
        <v>265</v>
      </c>
      <c r="L718" s="459"/>
      <c r="M718" s="459" t="str">
        <f t="shared" si="11"/>
        <v/>
      </c>
    </row>
    <row r="719" spans="1:13">
      <c r="A719" s="459" t="s">
        <v>647</v>
      </c>
      <c r="B719" s="459" t="s">
        <v>648</v>
      </c>
      <c r="C719" s="459" t="s">
        <v>423</v>
      </c>
      <c r="D719" s="459"/>
      <c r="E719" s="459" t="s">
        <v>1476</v>
      </c>
      <c r="F719" s="459"/>
      <c r="G719" s="984" t="s">
        <v>642</v>
      </c>
      <c r="H719" s="459" t="s">
        <v>1473</v>
      </c>
      <c r="I719" s="459"/>
      <c r="J719" s="459"/>
      <c r="K719" s="459" t="s">
        <v>265</v>
      </c>
      <c r="L719" s="459"/>
      <c r="M719" s="459" t="str">
        <f t="shared" si="11"/>
        <v/>
      </c>
    </row>
    <row r="720" spans="1:13">
      <c r="A720" s="459" t="s">
        <v>647</v>
      </c>
      <c r="B720" s="459" t="s">
        <v>648</v>
      </c>
      <c r="C720" s="459" t="s">
        <v>423</v>
      </c>
      <c r="D720" s="459"/>
      <c r="E720" s="459" t="s">
        <v>1477</v>
      </c>
      <c r="F720" s="459"/>
      <c r="G720" s="984" t="s">
        <v>642</v>
      </c>
      <c r="H720" s="459" t="s">
        <v>1473</v>
      </c>
      <c r="I720" s="459"/>
      <c r="J720" s="459"/>
      <c r="K720" s="459" t="s">
        <v>265</v>
      </c>
      <c r="L720" s="459"/>
      <c r="M720" s="459" t="str">
        <f t="shared" si="11"/>
        <v/>
      </c>
    </row>
    <row r="721" spans="1:13">
      <c r="A721" s="459" t="s">
        <v>647</v>
      </c>
      <c r="B721" s="459" t="s">
        <v>648</v>
      </c>
      <c r="C721" s="459" t="s">
        <v>423</v>
      </c>
      <c r="D721" s="459"/>
      <c r="E721" s="459" t="s">
        <v>1478</v>
      </c>
      <c r="F721" s="459"/>
      <c r="G721" s="984" t="s">
        <v>642</v>
      </c>
      <c r="H721" s="459" t="s">
        <v>1473</v>
      </c>
      <c r="I721" s="459"/>
      <c r="J721" s="459"/>
      <c r="K721" s="459" t="s">
        <v>265</v>
      </c>
      <c r="L721" s="459"/>
      <c r="M721" s="459" t="str">
        <f t="shared" si="11"/>
        <v/>
      </c>
    </row>
    <row r="722" spans="1:13">
      <c r="A722" s="459" t="s">
        <v>647</v>
      </c>
      <c r="B722" s="459" t="s">
        <v>648</v>
      </c>
      <c r="C722" s="459" t="s">
        <v>423</v>
      </c>
      <c r="D722" s="459"/>
      <c r="E722" s="459" t="s">
        <v>1479</v>
      </c>
      <c r="F722" s="459"/>
      <c r="G722" s="984" t="s">
        <v>642</v>
      </c>
      <c r="H722" s="459" t="s">
        <v>1473</v>
      </c>
      <c r="I722" s="459"/>
      <c r="J722" s="459"/>
      <c r="K722" s="459" t="s">
        <v>265</v>
      </c>
      <c r="L722" s="459"/>
      <c r="M722" s="459" t="str">
        <f t="shared" si="11"/>
        <v/>
      </c>
    </row>
    <row r="723" spans="1:13">
      <c r="A723" s="459" t="s">
        <v>647</v>
      </c>
      <c r="B723" s="459" t="s">
        <v>648</v>
      </c>
      <c r="C723" s="459" t="s">
        <v>423</v>
      </c>
      <c r="D723" s="459"/>
      <c r="E723" s="459" t="s">
        <v>1480</v>
      </c>
      <c r="F723" s="459"/>
      <c r="G723" s="984" t="s">
        <v>642</v>
      </c>
      <c r="H723" s="459" t="s">
        <v>1473</v>
      </c>
      <c r="I723" s="459"/>
      <c r="J723" s="459"/>
      <c r="K723" s="459" t="s">
        <v>265</v>
      </c>
      <c r="L723" s="459"/>
      <c r="M723" s="459" t="str">
        <f t="shared" si="11"/>
        <v/>
      </c>
    </row>
    <row r="724" spans="1:13">
      <c r="A724" s="459" t="s">
        <v>647</v>
      </c>
      <c r="B724" s="459" t="s">
        <v>648</v>
      </c>
      <c r="C724" s="459" t="s">
        <v>423</v>
      </c>
      <c r="D724" s="459"/>
      <c r="E724" s="459" t="s">
        <v>1481</v>
      </c>
      <c r="F724" s="459"/>
      <c r="G724" s="984" t="s">
        <v>642</v>
      </c>
      <c r="H724" s="459" t="s">
        <v>1473</v>
      </c>
      <c r="I724" s="459"/>
      <c r="J724" s="459"/>
      <c r="K724" s="459" t="s">
        <v>265</v>
      </c>
      <c r="L724" s="459"/>
      <c r="M724" s="459" t="str">
        <f t="shared" si="11"/>
        <v/>
      </c>
    </row>
    <row r="725" spans="1:13">
      <c r="A725" s="459" t="s">
        <v>647</v>
      </c>
      <c r="B725" s="459" t="s">
        <v>648</v>
      </c>
      <c r="C725" s="459" t="s">
        <v>423</v>
      </c>
      <c r="D725" s="459"/>
      <c r="E725" s="459" t="s">
        <v>1482</v>
      </c>
      <c r="F725" s="459"/>
      <c r="G725" s="984" t="s">
        <v>642</v>
      </c>
      <c r="H725" s="459" t="s">
        <v>1473</v>
      </c>
      <c r="I725" s="459"/>
      <c r="J725" s="459"/>
      <c r="K725" s="459" t="s">
        <v>265</v>
      </c>
      <c r="L725" s="459"/>
      <c r="M725" s="459" t="str">
        <f t="shared" si="11"/>
        <v/>
      </c>
    </row>
    <row r="726" spans="1:13">
      <c r="A726" s="459" t="s">
        <v>647</v>
      </c>
      <c r="B726" s="459" t="s">
        <v>648</v>
      </c>
      <c r="C726" s="459" t="s">
        <v>423</v>
      </c>
      <c r="D726" s="459"/>
      <c r="E726" s="459" t="s">
        <v>1483</v>
      </c>
      <c r="F726" s="459"/>
      <c r="G726" s="984" t="s">
        <v>642</v>
      </c>
      <c r="H726" s="459" t="s">
        <v>1473</v>
      </c>
      <c r="I726" s="459"/>
      <c r="J726" s="459"/>
      <c r="K726" s="459" t="s">
        <v>265</v>
      </c>
      <c r="L726" s="459"/>
      <c r="M726" s="459" t="str">
        <f t="shared" si="11"/>
        <v/>
      </c>
    </row>
    <row r="727" spans="1:13">
      <c r="A727" s="459" t="s">
        <v>647</v>
      </c>
      <c r="B727" s="459" t="s">
        <v>648</v>
      </c>
      <c r="C727" s="459" t="s">
        <v>423</v>
      </c>
      <c r="D727" s="459"/>
      <c r="E727" s="459" t="s">
        <v>1484</v>
      </c>
      <c r="F727" s="459"/>
      <c r="G727" s="984" t="s">
        <v>642</v>
      </c>
      <c r="H727" s="459" t="s">
        <v>1473</v>
      </c>
      <c r="I727" s="459"/>
      <c r="J727" s="459"/>
      <c r="K727" s="459" t="s">
        <v>265</v>
      </c>
      <c r="L727" s="459"/>
      <c r="M727" s="459" t="str">
        <f t="shared" si="11"/>
        <v/>
      </c>
    </row>
    <row r="728" spans="1:13">
      <c r="A728" s="459" t="s">
        <v>647</v>
      </c>
      <c r="B728" s="459" t="s">
        <v>648</v>
      </c>
      <c r="C728" s="459" t="s">
        <v>423</v>
      </c>
      <c r="D728" s="459"/>
      <c r="E728" s="459" t="s">
        <v>1485</v>
      </c>
      <c r="F728" s="459"/>
      <c r="G728" s="984" t="s">
        <v>642</v>
      </c>
      <c r="H728" s="459" t="s">
        <v>1473</v>
      </c>
      <c r="I728" s="459"/>
      <c r="J728" s="459"/>
      <c r="K728" s="459" t="s">
        <v>265</v>
      </c>
      <c r="L728" s="459"/>
      <c r="M728" s="459" t="str">
        <f t="shared" si="11"/>
        <v/>
      </c>
    </row>
    <row r="729" spans="1:13" ht="13.5" thickBot="1">
      <c r="A729" s="452" t="s">
        <v>647</v>
      </c>
      <c r="B729" s="452" t="s">
        <v>648</v>
      </c>
      <c r="C729" s="452" t="s">
        <v>423</v>
      </c>
      <c r="D729" s="452"/>
      <c r="E729" s="452" t="s">
        <v>1486</v>
      </c>
      <c r="F729" s="452"/>
      <c r="G729" s="451" t="s">
        <v>642</v>
      </c>
      <c r="H729" s="452" t="s">
        <v>1473</v>
      </c>
      <c r="I729" s="452"/>
      <c r="J729" s="452"/>
      <c r="K729" s="452" t="s">
        <v>265</v>
      </c>
      <c r="L729" s="452"/>
      <c r="M729" s="452" t="str">
        <f t="shared" si="11"/>
        <v/>
      </c>
    </row>
    <row r="730" spans="1:13" ht="13.5" thickTop="1">
      <c r="A730" s="982" t="s">
        <v>637</v>
      </c>
      <c r="B730" s="982" t="s">
        <v>638</v>
      </c>
      <c r="C730" s="446" t="s">
        <v>49</v>
      </c>
      <c r="D730" s="446" t="s">
        <v>1487</v>
      </c>
      <c r="E730" s="446" t="s">
        <v>1488</v>
      </c>
      <c r="F730" s="446" t="s">
        <v>49</v>
      </c>
      <c r="G730" s="983" t="s">
        <v>642</v>
      </c>
      <c r="H730" s="446" t="s">
        <v>1489</v>
      </c>
      <c r="I730" s="983" t="s">
        <v>682</v>
      </c>
      <c r="J730" s="446" t="s">
        <v>645</v>
      </c>
      <c r="K730" s="447" t="s">
        <v>265</v>
      </c>
      <c r="L730" s="446" t="s">
        <v>646</v>
      </c>
      <c r="M730" s="446" t="str">
        <f t="shared" si="11"/>
        <v/>
      </c>
    </row>
    <row r="731" spans="1:13">
      <c r="A731" s="459" t="s">
        <v>647</v>
      </c>
      <c r="B731" s="459" t="s">
        <v>648</v>
      </c>
      <c r="C731" s="459" t="s">
        <v>49</v>
      </c>
      <c r="D731" s="459"/>
      <c r="E731" s="459" t="s">
        <v>1490</v>
      </c>
      <c r="F731" s="459"/>
      <c r="G731" s="984" t="s">
        <v>642</v>
      </c>
      <c r="H731" s="459" t="s">
        <v>1489</v>
      </c>
      <c r="I731" s="459"/>
      <c r="J731" s="459"/>
      <c r="K731" s="459" t="s">
        <v>265</v>
      </c>
      <c r="L731" s="459"/>
      <c r="M731" s="459" t="str">
        <f t="shared" si="11"/>
        <v>Removed</v>
      </c>
    </row>
    <row r="732" spans="1:13">
      <c r="A732" s="459" t="s">
        <v>647</v>
      </c>
      <c r="B732" s="459" t="s">
        <v>648</v>
      </c>
      <c r="C732" s="459" t="s">
        <v>49</v>
      </c>
      <c r="D732" s="459"/>
      <c r="E732" s="459" t="s">
        <v>1491</v>
      </c>
      <c r="F732" s="459"/>
      <c r="G732" s="984" t="s">
        <v>642</v>
      </c>
      <c r="H732" s="459" t="s">
        <v>1489</v>
      </c>
      <c r="I732" s="459"/>
      <c r="J732" s="459"/>
      <c r="K732" s="459" t="s">
        <v>265</v>
      </c>
      <c r="L732" s="459"/>
      <c r="M732" s="459" t="str">
        <f t="shared" si="11"/>
        <v/>
      </c>
    </row>
    <row r="733" spans="1:13">
      <c r="A733" s="459" t="s">
        <v>647</v>
      </c>
      <c r="B733" s="459" t="s">
        <v>648</v>
      </c>
      <c r="C733" s="459" t="s">
        <v>49</v>
      </c>
      <c r="D733" s="459"/>
      <c r="E733" s="459" t="s">
        <v>1492</v>
      </c>
      <c r="F733" s="459"/>
      <c r="G733" s="984" t="s">
        <v>642</v>
      </c>
      <c r="H733" s="459" t="s">
        <v>1489</v>
      </c>
      <c r="I733" s="459"/>
      <c r="J733" s="459"/>
      <c r="K733" s="459" t="s">
        <v>265</v>
      </c>
      <c r="L733" s="459"/>
      <c r="M733" s="459" t="str">
        <f t="shared" si="11"/>
        <v/>
      </c>
    </row>
    <row r="734" spans="1:13">
      <c r="A734" s="459" t="s">
        <v>647</v>
      </c>
      <c r="B734" s="459" t="s">
        <v>648</v>
      </c>
      <c r="C734" s="459" t="s">
        <v>49</v>
      </c>
      <c r="D734" s="459"/>
      <c r="E734" s="459" t="s">
        <v>1493</v>
      </c>
      <c r="F734" s="459"/>
      <c r="G734" s="984" t="s">
        <v>642</v>
      </c>
      <c r="H734" s="459" t="s">
        <v>1489</v>
      </c>
      <c r="I734" s="459"/>
      <c r="J734" s="459"/>
      <c r="K734" s="459" t="s">
        <v>265</v>
      </c>
      <c r="L734" s="459"/>
      <c r="M734" s="459" t="str">
        <f t="shared" si="11"/>
        <v/>
      </c>
    </row>
    <row r="735" spans="1:13">
      <c r="A735" s="459" t="s">
        <v>647</v>
      </c>
      <c r="B735" s="459" t="s">
        <v>648</v>
      </c>
      <c r="C735" s="459" t="s">
        <v>49</v>
      </c>
      <c r="D735" s="459"/>
      <c r="E735" s="459" t="s">
        <v>1494</v>
      </c>
      <c r="F735" s="459"/>
      <c r="G735" s="984" t="s">
        <v>642</v>
      </c>
      <c r="H735" s="459" t="s">
        <v>1489</v>
      </c>
      <c r="I735" s="459"/>
      <c r="J735" s="459"/>
      <c r="K735" s="459" t="s">
        <v>265</v>
      </c>
      <c r="L735" s="459"/>
      <c r="M735" s="459" t="str">
        <f t="shared" si="11"/>
        <v/>
      </c>
    </row>
    <row r="736" spans="1:13">
      <c r="A736" s="459" t="s">
        <v>647</v>
      </c>
      <c r="B736" s="459" t="s">
        <v>648</v>
      </c>
      <c r="C736" s="459" t="s">
        <v>49</v>
      </c>
      <c r="D736" s="459"/>
      <c r="E736" s="459" t="s">
        <v>1495</v>
      </c>
      <c r="F736" s="459"/>
      <c r="G736" s="984" t="s">
        <v>642</v>
      </c>
      <c r="H736" s="459" t="s">
        <v>1489</v>
      </c>
      <c r="I736" s="459"/>
      <c r="J736" s="459"/>
      <c r="K736" s="459" t="s">
        <v>265</v>
      </c>
      <c r="L736" s="459"/>
      <c r="M736" s="459" t="str">
        <f t="shared" si="11"/>
        <v/>
      </c>
    </row>
    <row r="737" spans="1:13">
      <c r="A737" s="459" t="s">
        <v>647</v>
      </c>
      <c r="B737" s="459" t="s">
        <v>648</v>
      </c>
      <c r="C737" s="459" t="s">
        <v>49</v>
      </c>
      <c r="D737" s="459"/>
      <c r="E737" s="459" t="s">
        <v>1496</v>
      </c>
      <c r="F737" s="459"/>
      <c r="G737" s="984" t="s">
        <v>642</v>
      </c>
      <c r="H737" s="459" t="s">
        <v>1489</v>
      </c>
      <c r="I737" s="459"/>
      <c r="J737" s="459"/>
      <c r="K737" s="459" t="s">
        <v>265</v>
      </c>
      <c r="L737" s="459"/>
      <c r="M737" s="459" t="str">
        <f t="shared" si="11"/>
        <v/>
      </c>
    </row>
    <row r="738" spans="1:13">
      <c r="A738" s="459" t="s">
        <v>647</v>
      </c>
      <c r="B738" s="459" t="s">
        <v>648</v>
      </c>
      <c r="C738" s="459" t="s">
        <v>49</v>
      </c>
      <c r="D738" s="459"/>
      <c r="E738" s="459" t="s">
        <v>1497</v>
      </c>
      <c r="F738" s="459"/>
      <c r="G738" s="984" t="s">
        <v>642</v>
      </c>
      <c r="H738" s="459" t="s">
        <v>1489</v>
      </c>
      <c r="I738" s="459"/>
      <c r="J738" s="459"/>
      <c r="K738" s="459" t="s">
        <v>265</v>
      </c>
      <c r="L738" s="459"/>
      <c r="M738" s="459" t="str">
        <f t="shared" si="11"/>
        <v/>
      </c>
    </row>
    <row r="739" spans="1:13">
      <c r="A739" s="459" t="s">
        <v>647</v>
      </c>
      <c r="B739" s="459" t="s">
        <v>648</v>
      </c>
      <c r="C739" s="459" t="s">
        <v>49</v>
      </c>
      <c r="D739" s="459"/>
      <c r="E739" s="459" t="s">
        <v>1498</v>
      </c>
      <c r="F739" s="459"/>
      <c r="G739" s="984" t="s">
        <v>642</v>
      </c>
      <c r="H739" s="459" t="s">
        <v>1489</v>
      </c>
      <c r="I739" s="459"/>
      <c r="J739" s="459"/>
      <c r="K739" s="459" t="s">
        <v>265</v>
      </c>
      <c r="L739" s="459"/>
      <c r="M739" s="459" t="str">
        <f t="shared" si="11"/>
        <v/>
      </c>
    </row>
    <row r="740" spans="1:13">
      <c r="A740" s="459" t="s">
        <v>647</v>
      </c>
      <c r="B740" s="459" t="s">
        <v>648</v>
      </c>
      <c r="C740" s="459" t="s">
        <v>49</v>
      </c>
      <c r="D740" s="459"/>
      <c r="E740" s="459" t="s">
        <v>1499</v>
      </c>
      <c r="F740" s="459"/>
      <c r="G740" s="984" t="s">
        <v>642</v>
      </c>
      <c r="H740" s="459" t="s">
        <v>1489</v>
      </c>
      <c r="I740" s="459"/>
      <c r="J740" s="459"/>
      <c r="K740" s="459" t="s">
        <v>265</v>
      </c>
      <c r="L740" s="459"/>
      <c r="M740" s="459" t="str">
        <f t="shared" si="11"/>
        <v/>
      </c>
    </row>
    <row r="741" spans="1:13">
      <c r="A741" s="459" t="s">
        <v>647</v>
      </c>
      <c r="B741" s="459" t="s">
        <v>648</v>
      </c>
      <c r="C741" s="459" t="s">
        <v>49</v>
      </c>
      <c r="D741" s="459"/>
      <c r="E741" s="459" t="s">
        <v>1500</v>
      </c>
      <c r="F741" s="459"/>
      <c r="G741" s="984" t="s">
        <v>642</v>
      </c>
      <c r="H741" s="459" t="s">
        <v>1489</v>
      </c>
      <c r="I741" s="459"/>
      <c r="J741" s="459"/>
      <c r="K741" s="459" t="s">
        <v>265</v>
      </c>
      <c r="L741" s="459"/>
      <c r="M741" s="459" t="str">
        <f t="shared" si="11"/>
        <v/>
      </c>
    </row>
    <row r="742" spans="1:13">
      <c r="A742" s="459" t="s">
        <v>647</v>
      </c>
      <c r="B742" s="459" t="s">
        <v>648</v>
      </c>
      <c r="C742" s="459" t="s">
        <v>49</v>
      </c>
      <c r="D742" s="459"/>
      <c r="E742" s="459" t="s">
        <v>1501</v>
      </c>
      <c r="F742" s="459"/>
      <c r="G742" s="984" t="s">
        <v>642</v>
      </c>
      <c r="H742" s="459" t="s">
        <v>1489</v>
      </c>
      <c r="I742" s="459"/>
      <c r="J742" s="459"/>
      <c r="K742" s="459" t="s">
        <v>265</v>
      </c>
      <c r="L742" s="459"/>
      <c r="M742" s="459" t="str">
        <f t="shared" si="11"/>
        <v/>
      </c>
    </row>
    <row r="743" spans="1:13" ht="13.5" thickBot="1">
      <c r="A743" s="452" t="s">
        <v>647</v>
      </c>
      <c r="B743" s="452" t="s">
        <v>648</v>
      </c>
      <c r="C743" s="452" t="s">
        <v>49</v>
      </c>
      <c r="D743" s="452"/>
      <c r="E743" s="452" t="s">
        <v>1502</v>
      </c>
      <c r="F743" s="452"/>
      <c r="G743" s="451" t="s">
        <v>642</v>
      </c>
      <c r="H743" s="452" t="s">
        <v>1489</v>
      </c>
      <c r="I743" s="452"/>
      <c r="J743" s="452"/>
      <c r="K743" s="452" t="s">
        <v>265</v>
      </c>
      <c r="L743" s="452"/>
      <c r="M743" s="452" t="str">
        <f t="shared" si="11"/>
        <v/>
      </c>
    </row>
    <row r="744" spans="1:13" ht="13.5" thickTop="1">
      <c r="A744" s="982" t="s">
        <v>637</v>
      </c>
      <c r="B744" s="982" t="s">
        <v>638</v>
      </c>
      <c r="C744" s="446" t="s">
        <v>50</v>
      </c>
      <c r="D744" s="446" t="s">
        <v>1517</v>
      </c>
      <c r="E744" s="446" t="s">
        <v>1518</v>
      </c>
      <c r="F744" s="446" t="s">
        <v>50</v>
      </c>
      <c r="G744" s="983" t="s">
        <v>642</v>
      </c>
      <c r="H744" s="460" t="s">
        <v>1519</v>
      </c>
      <c r="I744" s="983" t="s">
        <v>682</v>
      </c>
      <c r="J744" s="446" t="s">
        <v>645</v>
      </c>
      <c r="K744" s="447" t="s">
        <v>265</v>
      </c>
      <c r="L744" s="460" t="s">
        <v>646</v>
      </c>
      <c r="M744" s="460" t="str">
        <f t="shared" si="11"/>
        <v/>
      </c>
    </row>
    <row r="745" spans="1:13" ht="15">
      <c r="A745" s="448" t="s">
        <v>647</v>
      </c>
      <c r="B745" s="448" t="s">
        <v>648</v>
      </c>
      <c r="C745" s="459" t="s">
        <v>50</v>
      </c>
      <c r="D745" s="449"/>
      <c r="E745" s="459" t="s">
        <v>1520</v>
      </c>
      <c r="F745" s="449"/>
      <c r="G745" s="984" t="s">
        <v>642</v>
      </c>
      <c r="H745" s="459" t="s">
        <v>1519</v>
      </c>
      <c r="I745" s="449"/>
      <c r="J745" s="449"/>
      <c r="K745" s="459" t="s">
        <v>265</v>
      </c>
      <c r="L745" s="459"/>
      <c r="M745" s="459" t="str">
        <f t="shared" si="11"/>
        <v>Removed</v>
      </c>
    </row>
    <row r="746" spans="1:13" ht="15">
      <c r="A746" s="448" t="s">
        <v>647</v>
      </c>
      <c r="B746" s="448" t="s">
        <v>648</v>
      </c>
      <c r="C746" s="459" t="s">
        <v>50</v>
      </c>
      <c r="D746" s="449"/>
      <c r="E746" s="459" t="s">
        <v>1521</v>
      </c>
      <c r="F746" s="449"/>
      <c r="G746" s="984" t="s">
        <v>642</v>
      </c>
      <c r="H746" s="459" t="s">
        <v>1519</v>
      </c>
      <c r="I746" s="449"/>
      <c r="J746" s="449"/>
      <c r="K746" s="459" t="s">
        <v>265</v>
      </c>
      <c r="L746" s="459"/>
      <c r="M746" s="459" t="str">
        <f t="shared" si="11"/>
        <v/>
      </c>
    </row>
    <row r="747" spans="1:13" ht="15">
      <c r="A747" s="448" t="s">
        <v>647</v>
      </c>
      <c r="B747" s="448" t="s">
        <v>648</v>
      </c>
      <c r="C747" s="459" t="s">
        <v>50</v>
      </c>
      <c r="D747" s="449"/>
      <c r="E747" s="459" t="s">
        <v>1522</v>
      </c>
      <c r="F747" s="449"/>
      <c r="G747" s="984" t="s">
        <v>642</v>
      </c>
      <c r="H747" s="459" t="s">
        <v>1519</v>
      </c>
      <c r="I747" s="449"/>
      <c r="J747" s="449"/>
      <c r="K747" s="459" t="s">
        <v>265</v>
      </c>
      <c r="L747" s="459"/>
      <c r="M747" s="459" t="str">
        <f t="shared" si="11"/>
        <v/>
      </c>
    </row>
    <row r="748" spans="1:13" ht="15">
      <c r="A748" s="448" t="s">
        <v>647</v>
      </c>
      <c r="B748" s="448" t="s">
        <v>648</v>
      </c>
      <c r="C748" s="459" t="s">
        <v>50</v>
      </c>
      <c r="D748" s="449"/>
      <c r="E748" s="459" t="s">
        <v>1523</v>
      </c>
      <c r="F748" s="449"/>
      <c r="G748" s="984" t="s">
        <v>642</v>
      </c>
      <c r="H748" s="459" t="s">
        <v>1519</v>
      </c>
      <c r="I748" s="449"/>
      <c r="J748" s="449"/>
      <c r="K748" s="459" t="s">
        <v>265</v>
      </c>
      <c r="L748" s="459"/>
      <c r="M748" s="459" t="str">
        <f t="shared" si="11"/>
        <v/>
      </c>
    </row>
    <row r="749" spans="1:13" ht="15">
      <c r="A749" s="448" t="s">
        <v>647</v>
      </c>
      <c r="B749" s="448" t="s">
        <v>648</v>
      </c>
      <c r="C749" s="459" t="s">
        <v>50</v>
      </c>
      <c r="D749" s="449"/>
      <c r="E749" s="459" t="s">
        <v>1524</v>
      </c>
      <c r="F749" s="449"/>
      <c r="G749" s="984" t="s">
        <v>642</v>
      </c>
      <c r="H749" s="459" t="s">
        <v>1519</v>
      </c>
      <c r="I749" s="449"/>
      <c r="J749" s="449"/>
      <c r="K749" s="459" t="s">
        <v>265</v>
      </c>
      <c r="L749" s="459"/>
      <c r="M749" s="459" t="str">
        <f t="shared" si="11"/>
        <v/>
      </c>
    </row>
    <row r="750" spans="1:13" ht="15">
      <c r="A750" s="448" t="s">
        <v>647</v>
      </c>
      <c r="B750" s="448" t="s">
        <v>648</v>
      </c>
      <c r="C750" s="459" t="s">
        <v>50</v>
      </c>
      <c r="D750" s="449"/>
      <c r="E750" s="459" t="s">
        <v>1525</v>
      </c>
      <c r="F750" s="449"/>
      <c r="G750" s="984" t="s">
        <v>642</v>
      </c>
      <c r="H750" s="459" t="s">
        <v>1519</v>
      </c>
      <c r="I750" s="449"/>
      <c r="J750" s="449"/>
      <c r="K750" s="459" t="s">
        <v>265</v>
      </c>
      <c r="L750" s="459"/>
      <c r="M750" s="459" t="str">
        <f t="shared" si="11"/>
        <v/>
      </c>
    </row>
    <row r="751" spans="1:13" ht="15">
      <c r="A751" s="448" t="s">
        <v>647</v>
      </c>
      <c r="B751" s="448" t="s">
        <v>648</v>
      </c>
      <c r="C751" s="459" t="s">
        <v>50</v>
      </c>
      <c r="D751" s="449"/>
      <c r="E751" s="459" t="s">
        <v>1526</v>
      </c>
      <c r="F751" s="449"/>
      <c r="G751" s="984" t="s">
        <v>642</v>
      </c>
      <c r="H751" s="459" t="s">
        <v>1519</v>
      </c>
      <c r="I751" s="449"/>
      <c r="J751" s="449"/>
      <c r="K751" s="459" t="s">
        <v>265</v>
      </c>
      <c r="L751" s="459"/>
      <c r="M751" s="459" t="str">
        <f t="shared" si="11"/>
        <v/>
      </c>
    </row>
    <row r="752" spans="1:13" ht="15">
      <c r="A752" s="448" t="s">
        <v>647</v>
      </c>
      <c r="B752" s="448" t="s">
        <v>648</v>
      </c>
      <c r="C752" s="459" t="s">
        <v>50</v>
      </c>
      <c r="D752" s="449"/>
      <c r="E752" s="459" t="s">
        <v>1527</v>
      </c>
      <c r="F752" s="449"/>
      <c r="G752" s="984" t="s">
        <v>642</v>
      </c>
      <c r="H752" s="459" t="s">
        <v>1519</v>
      </c>
      <c r="I752" s="449"/>
      <c r="J752" s="449"/>
      <c r="K752" s="459" t="s">
        <v>265</v>
      </c>
      <c r="L752" s="459"/>
      <c r="M752" s="459" t="str">
        <f t="shared" si="11"/>
        <v/>
      </c>
    </row>
    <row r="753" spans="1:13" ht="15">
      <c r="A753" s="448" t="s">
        <v>647</v>
      </c>
      <c r="B753" s="448" t="s">
        <v>648</v>
      </c>
      <c r="C753" s="459" t="s">
        <v>50</v>
      </c>
      <c r="D753" s="449"/>
      <c r="E753" s="459" t="s">
        <v>1528</v>
      </c>
      <c r="F753" s="449"/>
      <c r="G753" s="984" t="s">
        <v>642</v>
      </c>
      <c r="H753" s="459" t="s">
        <v>1519</v>
      </c>
      <c r="I753" s="449"/>
      <c r="J753" s="449"/>
      <c r="K753" s="459" t="s">
        <v>265</v>
      </c>
      <c r="L753" s="459"/>
      <c r="M753" s="459" t="str">
        <f t="shared" si="11"/>
        <v/>
      </c>
    </row>
    <row r="754" spans="1:13" ht="15">
      <c r="A754" s="448" t="s">
        <v>647</v>
      </c>
      <c r="B754" s="448" t="s">
        <v>648</v>
      </c>
      <c r="C754" s="459" t="s">
        <v>50</v>
      </c>
      <c r="D754" s="449"/>
      <c r="E754" s="459" t="s">
        <v>1529</v>
      </c>
      <c r="F754" s="449"/>
      <c r="G754" s="984" t="s">
        <v>642</v>
      </c>
      <c r="H754" s="459" t="s">
        <v>1519</v>
      </c>
      <c r="I754" s="449"/>
      <c r="J754" s="449"/>
      <c r="K754" s="459" t="s">
        <v>265</v>
      </c>
      <c r="L754" s="459"/>
      <c r="M754" s="459" t="str">
        <f t="shared" si="11"/>
        <v/>
      </c>
    </row>
    <row r="755" spans="1:13" ht="15">
      <c r="A755" s="448" t="s">
        <v>647</v>
      </c>
      <c r="B755" s="448" t="s">
        <v>648</v>
      </c>
      <c r="C755" s="459" t="s">
        <v>50</v>
      </c>
      <c r="D755" s="449"/>
      <c r="E755" s="459" t="s">
        <v>1530</v>
      </c>
      <c r="F755" s="449"/>
      <c r="G755" s="984" t="s">
        <v>642</v>
      </c>
      <c r="H755" s="459" t="s">
        <v>1519</v>
      </c>
      <c r="I755" s="449"/>
      <c r="J755" s="449"/>
      <c r="K755" s="459" t="s">
        <v>265</v>
      </c>
      <c r="L755" s="459"/>
      <c r="M755" s="459" t="str">
        <f t="shared" si="11"/>
        <v/>
      </c>
    </row>
    <row r="756" spans="1:13" ht="15">
      <c r="A756" s="448" t="s">
        <v>647</v>
      </c>
      <c r="B756" s="448" t="s">
        <v>648</v>
      </c>
      <c r="C756" s="459" t="s">
        <v>50</v>
      </c>
      <c r="D756" s="449"/>
      <c r="E756" s="459" t="s">
        <v>1531</v>
      </c>
      <c r="F756" s="449"/>
      <c r="G756" s="984" t="s">
        <v>642</v>
      </c>
      <c r="H756" s="459" t="s">
        <v>1519</v>
      </c>
      <c r="I756" s="449"/>
      <c r="J756" s="449"/>
      <c r="K756" s="459" t="s">
        <v>265</v>
      </c>
      <c r="L756" s="459"/>
      <c r="M756" s="459" t="str">
        <f t="shared" si="11"/>
        <v/>
      </c>
    </row>
    <row r="757" spans="1:13" ht="13.5" thickBot="1">
      <c r="A757" s="501" t="s">
        <v>647</v>
      </c>
      <c r="B757" s="501" t="s">
        <v>648</v>
      </c>
      <c r="C757" s="452" t="s">
        <v>50</v>
      </c>
      <c r="D757" s="501"/>
      <c r="E757" s="452" t="s">
        <v>1532</v>
      </c>
      <c r="F757" s="501"/>
      <c r="G757" s="451" t="s">
        <v>642</v>
      </c>
      <c r="H757" s="452" t="s">
        <v>1519</v>
      </c>
      <c r="I757" s="501"/>
      <c r="J757" s="501"/>
      <c r="K757" s="452" t="s">
        <v>265</v>
      </c>
      <c r="L757" s="452"/>
      <c r="M757" s="452" t="str">
        <f t="shared" si="11"/>
        <v/>
      </c>
    </row>
    <row r="758" spans="1:13" ht="13.5" thickTop="1">
      <c r="A758" s="982" t="s">
        <v>637</v>
      </c>
      <c r="B758" s="982" t="s">
        <v>638</v>
      </c>
      <c r="C758" s="512" t="s">
        <v>9907</v>
      </c>
      <c r="D758" s="512" t="s">
        <v>1533</v>
      </c>
      <c r="E758" s="512" t="s">
        <v>1534</v>
      </c>
      <c r="F758" s="512" t="s">
        <v>9907</v>
      </c>
      <c r="G758" s="983" t="s">
        <v>642</v>
      </c>
      <c r="H758" s="460" t="s">
        <v>1535</v>
      </c>
      <c r="I758" s="983" t="s">
        <v>682</v>
      </c>
      <c r="J758" s="446" t="s">
        <v>645</v>
      </c>
      <c r="K758" s="447" t="s">
        <v>265</v>
      </c>
      <c r="L758" s="460" t="s">
        <v>646</v>
      </c>
      <c r="M758" s="460" t="s">
        <v>10424</v>
      </c>
    </row>
    <row r="759" spans="1:13">
      <c r="A759" s="448" t="s">
        <v>647</v>
      </c>
      <c r="B759" s="448" t="s">
        <v>648</v>
      </c>
      <c r="C759" s="512" t="s">
        <v>9907</v>
      </c>
      <c r="D759" s="513"/>
      <c r="E759" s="513" t="s">
        <v>1536</v>
      </c>
      <c r="F759" s="513"/>
      <c r="G759" s="984" t="s">
        <v>642</v>
      </c>
      <c r="H759" s="459" t="s">
        <v>1535</v>
      </c>
      <c r="I759" s="459"/>
      <c r="J759" s="459"/>
      <c r="K759" s="459" t="s">
        <v>265</v>
      </c>
      <c r="L759" s="459" t="s">
        <v>10066</v>
      </c>
      <c r="M759" s="459" t="str">
        <f t="shared" si="11"/>
        <v>Removed</v>
      </c>
    </row>
    <row r="760" spans="1:13">
      <c r="A760" s="448" t="s">
        <v>647</v>
      </c>
      <c r="B760" s="448" t="s">
        <v>648</v>
      </c>
      <c r="C760" s="512" t="s">
        <v>9907</v>
      </c>
      <c r="D760" s="513"/>
      <c r="E760" s="513" t="s">
        <v>1537</v>
      </c>
      <c r="F760" s="513"/>
      <c r="G760" s="984" t="s">
        <v>642</v>
      </c>
      <c r="H760" s="459" t="s">
        <v>1535</v>
      </c>
      <c r="I760" s="459"/>
      <c r="J760" s="459"/>
      <c r="K760" s="459" t="s">
        <v>265</v>
      </c>
      <c r="L760" s="459"/>
      <c r="M760" s="459" t="str">
        <f t="shared" si="11"/>
        <v/>
      </c>
    </row>
    <row r="761" spans="1:13">
      <c r="A761" s="448" t="s">
        <v>647</v>
      </c>
      <c r="B761" s="448" t="s">
        <v>648</v>
      </c>
      <c r="C761" s="512" t="s">
        <v>9907</v>
      </c>
      <c r="D761" s="513"/>
      <c r="E761" s="513" t="s">
        <v>1538</v>
      </c>
      <c r="F761" s="513"/>
      <c r="G761" s="984" t="s">
        <v>642</v>
      </c>
      <c r="H761" s="459" t="s">
        <v>1535</v>
      </c>
      <c r="I761" s="459"/>
      <c r="J761" s="459"/>
      <c r="K761" s="459" t="s">
        <v>265</v>
      </c>
      <c r="L761" s="459"/>
      <c r="M761" s="459" t="str">
        <f t="shared" si="11"/>
        <v/>
      </c>
    </row>
    <row r="762" spans="1:13">
      <c r="A762" s="448" t="s">
        <v>647</v>
      </c>
      <c r="B762" s="448" t="s">
        <v>648</v>
      </c>
      <c r="C762" s="512" t="s">
        <v>9907</v>
      </c>
      <c r="D762" s="513"/>
      <c r="E762" s="513" t="s">
        <v>1539</v>
      </c>
      <c r="F762" s="513"/>
      <c r="G762" s="984" t="s">
        <v>642</v>
      </c>
      <c r="H762" s="459" t="s">
        <v>1535</v>
      </c>
      <c r="I762" s="459"/>
      <c r="J762" s="459"/>
      <c r="K762" s="459" t="s">
        <v>265</v>
      </c>
      <c r="L762" s="459"/>
      <c r="M762" s="459" t="str">
        <f t="shared" si="11"/>
        <v/>
      </c>
    </row>
    <row r="763" spans="1:13">
      <c r="A763" s="448" t="s">
        <v>647</v>
      </c>
      <c r="B763" s="448" t="s">
        <v>648</v>
      </c>
      <c r="C763" s="512" t="s">
        <v>9907</v>
      </c>
      <c r="D763" s="513"/>
      <c r="E763" s="513" t="s">
        <v>1540</v>
      </c>
      <c r="F763" s="513"/>
      <c r="G763" s="984" t="s">
        <v>642</v>
      </c>
      <c r="H763" s="459" t="s">
        <v>1535</v>
      </c>
      <c r="I763" s="459"/>
      <c r="J763" s="459"/>
      <c r="K763" s="459" t="s">
        <v>265</v>
      </c>
      <c r="L763" s="459"/>
      <c r="M763" s="459" t="str">
        <f t="shared" si="11"/>
        <v/>
      </c>
    </row>
    <row r="764" spans="1:13">
      <c r="A764" s="448" t="s">
        <v>647</v>
      </c>
      <c r="B764" s="448" t="s">
        <v>648</v>
      </c>
      <c r="C764" s="512" t="s">
        <v>9907</v>
      </c>
      <c r="D764" s="513"/>
      <c r="E764" s="513" t="s">
        <v>1541</v>
      </c>
      <c r="F764" s="513"/>
      <c r="G764" s="984" t="s">
        <v>642</v>
      </c>
      <c r="H764" s="459" t="s">
        <v>1535</v>
      </c>
      <c r="I764" s="459"/>
      <c r="J764" s="459"/>
      <c r="K764" s="459" t="s">
        <v>265</v>
      </c>
      <c r="L764" s="459"/>
      <c r="M764" s="459" t="str">
        <f t="shared" si="11"/>
        <v/>
      </c>
    </row>
    <row r="765" spans="1:13">
      <c r="A765" s="448" t="s">
        <v>647</v>
      </c>
      <c r="B765" s="448" t="s">
        <v>648</v>
      </c>
      <c r="C765" s="512" t="s">
        <v>9907</v>
      </c>
      <c r="D765" s="513"/>
      <c r="E765" s="513" t="s">
        <v>1542</v>
      </c>
      <c r="F765" s="513"/>
      <c r="G765" s="984" t="s">
        <v>642</v>
      </c>
      <c r="H765" s="459" t="s">
        <v>1535</v>
      </c>
      <c r="I765" s="459"/>
      <c r="J765" s="459"/>
      <c r="K765" s="459" t="s">
        <v>265</v>
      </c>
      <c r="L765" s="459"/>
      <c r="M765" s="459" t="str">
        <f t="shared" si="11"/>
        <v/>
      </c>
    </row>
    <row r="766" spans="1:13">
      <c r="A766" s="448" t="s">
        <v>647</v>
      </c>
      <c r="B766" s="448" t="s">
        <v>648</v>
      </c>
      <c r="C766" s="512" t="s">
        <v>9907</v>
      </c>
      <c r="D766" s="513"/>
      <c r="E766" s="513" t="s">
        <v>1543</v>
      </c>
      <c r="F766" s="513"/>
      <c r="G766" s="984" t="s">
        <v>642</v>
      </c>
      <c r="H766" s="459" t="s">
        <v>1535</v>
      </c>
      <c r="I766" s="459"/>
      <c r="J766" s="459"/>
      <c r="K766" s="459" t="s">
        <v>265</v>
      </c>
      <c r="L766" s="459"/>
      <c r="M766" s="459" t="str">
        <f t="shared" si="11"/>
        <v/>
      </c>
    </row>
    <row r="767" spans="1:13">
      <c r="A767" s="448" t="s">
        <v>647</v>
      </c>
      <c r="B767" s="448" t="s">
        <v>648</v>
      </c>
      <c r="C767" s="512" t="s">
        <v>9907</v>
      </c>
      <c r="D767" s="513"/>
      <c r="E767" s="513" t="s">
        <v>1544</v>
      </c>
      <c r="F767" s="513"/>
      <c r="G767" s="984" t="s">
        <v>642</v>
      </c>
      <c r="H767" s="459" t="s">
        <v>1535</v>
      </c>
      <c r="I767" s="459"/>
      <c r="J767" s="459"/>
      <c r="K767" s="459" t="s">
        <v>265</v>
      </c>
      <c r="L767" s="459"/>
      <c r="M767" s="459" t="str">
        <f t="shared" si="11"/>
        <v/>
      </c>
    </row>
    <row r="768" spans="1:13">
      <c r="A768" s="448" t="s">
        <v>647</v>
      </c>
      <c r="B768" s="448" t="s">
        <v>648</v>
      </c>
      <c r="C768" s="512" t="s">
        <v>9907</v>
      </c>
      <c r="D768" s="513"/>
      <c r="E768" s="513" t="s">
        <v>1545</v>
      </c>
      <c r="F768" s="513"/>
      <c r="G768" s="984" t="s">
        <v>642</v>
      </c>
      <c r="H768" s="459" t="s">
        <v>1535</v>
      </c>
      <c r="I768" s="459"/>
      <c r="J768" s="459"/>
      <c r="K768" s="459" t="s">
        <v>265</v>
      </c>
      <c r="L768" s="459"/>
      <c r="M768" s="459" t="str">
        <f t="shared" si="11"/>
        <v/>
      </c>
    </row>
    <row r="769" spans="1:13">
      <c r="A769" s="448" t="s">
        <v>647</v>
      </c>
      <c r="B769" s="448" t="s">
        <v>648</v>
      </c>
      <c r="C769" s="512" t="s">
        <v>9907</v>
      </c>
      <c r="D769" s="513"/>
      <c r="E769" s="513" t="s">
        <v>1546</v>
      </c>
      <c r="F769" s="513"/>
      <c r="G769" s="984" t="s">
        <v>642</v>
      </c>
      <c r="H769" s="459" t="s">
        <v>1535</v>
      </c>
      <c r="I769" s="459"/>
      <c r="J769" s="459"/>
      <c r="K769" s="459" t="s">
        <v>265</v>
      </c>
      <c r="L769" s="459"/>
      <c r="M769" s="459" t="str">
        <f t="shared" si="11"/>
        <v/>
      </c>
    </row>
    <row r="770" spans="1:13">
      <c r="A770" s="448" t="s">
        <v>647</v>
      </c>
      <c r="B770" s="448" t="s">
        <v>648</v>
      </c>
      <c r="C770" s="512" t="s">
        <v>9907</v>
      </c>
      <c r="D770" s="513"/>
      <c r="E770" s="513" t="s">
        <v>1547</v>
      </c>
      <c r="F770" s="513"/>
      <c r="G770" s="984" t="s">
        <v>642</v>
      </c>
      <c r="H770" s="459" t="s">
        <v>1535</v>
      </c>
      <c r="I770" s="459"/>
      <c r="J770" s="459"/>
      <c r="K770" s="459" t="s">
        <v>265</v>
      </c>
      <c r="L770" s="459"/>
      <c r="M770" s="459" t="str">
        <f t="shared" si="11"/>
        <v/>
      </c>
    </row>
    <row r="771" spans="1:13" ht="13.5" thickBot="1">
      <c r="A771" s="501" t="s">
        <v>647</v>
      </c>
      <c r="B771" s="501" t="s">
        <v>648</v>
      </c>
      <c r="C771" s="514" t="s">
        <v>9907</v>
      </c>
      <c r="D771" s="514"/>
      <c r="E771" s="514" t="s">
        <v>1548</v>
      </c>
      <c r="F771" s="514"/>
      <c r="G771" s="451" t="s">
        <v>642</v>
      </c>
      <c r="H771" s="452" t="s">
        <v>1535</v>
      </c>
      <c r="I771" s="452"/>
      <c r="J771" s="452"/>
      <c r="K771" s="452" t="s">
        <v>265</v>
      </c>
      <c r="L771" s="452"/>
      <c r="M771" s="452" t="str">
        <f t="shared" si="11"/>
        <v/>
      </c>
    </row>
    <row r="772" spans="1:13" ht="13.5" thickTop="1">
      <c r="A772" s="982" t="s">
        <v>637</v>
      </c>
      <c r="B772" s="982" t="s">
        <v>638</v>
      </c>
      <c r="C772" s="446" t="s">
        <v>405</v>
      </c>
      <c r="D772" s="446" t="s">
        <v>1549</v>
      </c>
      <c r="E772" s="446" t="s">
        <v>1550</v>
      </c>
      <c r="F772" s="446" t="s">
        <v>1551</v>
      </c>
      <c r="G772" s="983" t="s">
        <v>642</v>
      </c>
      <c r="H772" s="460" t="s">
        <v>1552</v>
      </c>
      <c r="I772" s="983" t="s">
        <v>682</v>
      </c>
      <c r="J772" s="446" t="s">
        <v>645</v>
      </c>
      <c r="K772" s="447" t="s">
        <v>265</v>
      </c>
      <c r="L772" s="460" t="s">
        <v>646</v>
      </c>
      <c r="M772" s="460" t="str">
        <f t="shared" ref="M772:M835" si="12">IF(RIGHT(TEXT(E772,""),4)="ACT1","Removed","")</f>
        <v/>
      </c>
    </row>
    <row r="773" spans="1:13">
      <c r="A773" s="448" t="s">
        <v>647</v>
      </c>
      <c r="B773" s="448" t="s">
        <v>648</v>
      </c>
      <c r="C773" s="459" t="s">
        <v>405</v>
      </c>
      <c r="D773" s="459"/>
      <c r="E773" s="459" t="s">
        <v>1553</v>
      </c>
      <c r="F773" s="459"/>
      <c r="G773" s="984" t="s">
        <v>642</v>
      </c>
      <c r="H773" s="459" t="s">
        <v>1552</v>
      </c>
      <c r="I773" s="459"/>
      <c r="J773" s="459"/>
      <c r="K773" s="459" t="s">
        <v>265</v>
      </c>
      <c r="L773" s="459"/>
      <c r="M773" s="459" t="str">
        <f t="shared" si="12"/>
        <v>Removed</v>
      </c>
    </row>
    <row r="774" spans="1:13">
      <c r="A774" s="448" t="s">
        <v>647</v>
      </c>
      <c r="B774" s="448" t="s">
        <v>648</v>
      </c>
      <c r="C774" s="459" t="s">
        <v>405</v>
      </c>
      <c r="D774" s="459"/>
      <c r="E774" s="459" t="s">
        <v>1554</v>
      </c>
      <c r="F774" s="459"/>
      <c r="G774" s="984" t="s">
        <v>642</v>
      </c>
      <c r="H774" s="459" t="s">
        <v>1552</v>
      </c>
      <c r="I774" s="459"/>
      <c r="J774" s="459"/>
      <c r="K774" s="459" t="s">
        <v>265</v>
      </c>
      <c r="L774" s="459"/>
      <c r="M774" s="459" t="str">
        <f t="shared" si="12"/>
        <v/>
      </c>
    </row>
    <row r="775" spans="1:13">
      <c r="A775" s="448" t="s">
        <v>647</v>
      </c>
      <c r="B775" s="448" t="s">
        <v>648</v>
      </c>
      <c r="C775" s="459" t="s">
        <v>405</v>
      </c>
      <c r="D775" s="459"/>
      <c r="E775" s="459" t="s">
        <v>1555</v>
      </c>
      <c r="F775" s="459"/>
      <c r="G775" s="984" t="s">
        <v>642</v>
      </c>
      <c r="H775" s="459" t="s">
        <v>1552</v>
      </c>
      <c r="I775" s="459"/>
      <c r="J775" s="459"/>
      <c r="K775" s="459" t="s">
        <v>265</v>
      </c>
      <c r="L775" s="459"/>
      <c r="M775" s="459" t="str">
        <f t="shared" si="12"/>
        <v/>
      </c>
    </row>
    <row r="776" spans="1:13">
      <c r="A776" s="448" t="s">
        <v>647</v>
      </c>
      <c r="B776" s="448" t="s">
        <v>648</v>
      </c>
      <c r="C776" s="459" t="s">
        <v>405</v>
      </c>
      <c r="D776" s="459"/>
      <c r="E776" s="459" t="s">
        <v>1556</v>
      </c>
      <c r="F776" s="459"/>
      <c r="G776" s="984" t="s">
        <v>642</v>
      </c>
      <c r="H776" s="459" t="s">
        <v>1552</v>
      </c>
      <c r="I776" s="459"/>
      <c r="J776" s="459"/>
      <c r="K776" s="459" t="s">
        <v>265</v>
      </c>
      <c r="L776" s="459"/>
      <c r="M776" s="459" t="str">
        <f t="shared" si="12"/>
        <v/>
      </c>
    </row>
    <row r="777" spans="1:13">
      <c r="A777" s="448" t="s">
        <v>647</v>
      </c>
      <c r="B777" s="448" t="s">
        <v>648</v>
      </c>
      <c r="C777" s="459" t="s">
        <v>405</v>
      </c>
      <c r="D777" s="459"/>
      <c r="E777" s="459" t="s">
        <v>1557</v>
      </c>
      <c r="F777" s="459"/>
      <c r="G777" s="984" t="s">
        <v>642</v>
      </c>
      <c r="H777" s="459" t="s">
        <v>1552</v>
      </c>
      <c r="I777" s="459"/>
      <c r="J777" s="459"/>
      <c r="K777" s="459" t="s">
        <v>265</v>
      </c>
      <c r="L777" s="459"/>
      <c r="M777" s="459" t="str">
        <f t="shared" si="12"/>
        <v/>
      </c>
    </row>
    <row r="778" spans="1:13">
      <c r="A778" s="448" t="s">
        <v>647</v>
      </c>
      <c r="B778" s="448" t="s">
        <v>648</v>
      </c>
      <c r="C778" s="459" t="s">
        <v>405</v>
      </c>
      <c r="D778" s="459"/>
      <c r="E778" s="459" t="s">
        <v>1558</v>
      </c>
      <c r="F778" s="459"/>
      <c r="G778" s="984" t="s">
        <v>642</v>
      </c>
      <c r="H778" s="459" t="s">
        <v>1552</v>
      </c>
      <c r="I778" s="459"/>
      <c r="J778" s="459"/>
      <c r="K778" s="459" t="s">
        <v>265</v>
      </c>
      <c r="L778" s="459"/>
      <c r="M778" s="459" t="str">
        <f t="shared" si="12"/>
        <v/>
      </c>
    </row>
    <row r="779" spans="1:13">
      <c r="A779" s="448" t="s">
        <v>647</v>
      </c>
      <c r="B779" s="448" t="s">
        <v>648</v>
      </c>
      <c r="C779" s="459" t="s">
        <v>405</v>
      </c>
      <c r="D779" s="459"/>
      <c r="E779" s="459" t="s">
        <v>1559</v>
      </c>
      <c r="F779" s="459"/>
      <c r="G779" s="984" t="s">
        <v>642</v>
      </c>
      <c r="H779" s="459" t="s">
        <v>1552</v>
      </c>
      <c r="I779" s="459"/>
      <c r="J779" s="459"/>
      <c r="K779" s="459" t="s">
        <v>265</v>
      </c>
      <c r="L779" s="459"/>
      <c r="M779" s="459" t="str">
        <f t="shared" si="12"/>
        <v/>
      </c>
    </row>
    <row r="780" spans="1:13">
      <c r="A780" s="448" t="s">
        <v>647</v>
      </c>
      <c r="B780" s="448" t="s">
        <v>648</v>
      </c>
      <c r="C780" s="459" t="s">
        <v>405</v>
      </c>
      <c r="D780" s="459"/>
      <c r="E780" s="459" t="s">
        <v>1560</v>
      </c>
      <c r="F780" s="459"/>
      <c r="G780" s="984" t="s">
        <v>642</v>
      </c>
      <c r="H780" s="459" t="s">
        <v>1552</v>
      </c>
      <c r="I780" s="459"/>
      <c r="J780" s="459"/>
      <c r="K780" s="459" t="s">
        <v>265</v>
      </c>
      <c r="L780" s="459"/>
      <c r="M780" s="459" t="str">
        <f t="shared" si="12"/>
        <v/>
      </c>
    </row>
    <row r="781" spans="1:13">
      <c r="A781" s="448" t="s">
        <v>647</v>
      </c>
      <c r="B781" s="448" t="s">
        <v>648</v>
      </c>
      <c r="C781" s="459" t="s">
        <v>405</v>
      </c>
      <c r="D781" s="459"/>
      <c r="E781" s="459" t="s">
        <v>1561</v>
      </c>
      <c r="F781" s="459"/>
      <c r="G781" s="984" t="s">
        <v>642</v>
      </c>
      <c r="H781" s="459" t="s">
        <v>1552</v>
      </c>
      <c r="I781" s="459"/>
      <c r="J781" s="459"/>
      <c r="K781" s="459" t="s">
        <v>265</v>
      </c>
      <c r="L781" s="459"/>
      <c r="M781" s="459" t="str">
        <f t="shared" si="12"/>
        <v/>
      </c>
    </row>
    <row r="782" spans="1:13">
      <c r="A782" s="448" t="s">
        <v>647</v>
      </c>
      <c r="B782" s="448" t="s">
        <v>648</v>
      </c>
      <c r="C782" s="459" t="s">
        <v>405</v>
      </c>
      <c r="D782" s="459"/>
      <c r="E782" s="459" t="s">
        <v>1562</v>
      </c>
      <c r="F782" s="459"/>
      <c r="G782" s="984" t="s">
        <v>642</v>
      </c>
      <c r="H782" s="459" t="s">
        <v>1552</v>
      </c>
      <c r="I782" s="459"/>
      <c r="J782" s="459"/>
      <c r="K782" s="459" t="s">
        <v>265</v>
      </c>
      <c r="L782" s="459"/>
      <c r="M782" s="459" t="str">
        <f t="shared" si="12"/>
        <v/>
      </c>
    </row>
    <row r="783" spans="1:13">
      <c r="A783" s="448" t="s">
        <v>647</v>
      </c>
      <c r="B783" s="448" t="s">
        <v>648</v>
      </c>
      <c r="C783" s="459" t="s">
        <v>405</v>
      </c>
      <c r="D783" s="459"/>
      <c r="E783" s="459" t="s">
        <v>1563</v>
      </c>
      <c r="F783" s="459"/>
      <c r="G783" s="984" t="s">
        <v>642</v>
      </c>
      <c r="H783" s="459" t="s">
        <v>1552</v>
      </c>
      <c r="I783" s="459"/>
      <c r="J783" s="459"/>
      <c r="K783" s="459" t="s">
        <v>265</v>
      </c>
      <c r="L783" s="459"/>
      <c r="M783" s="459" t="str">
        <f t="shared" si="12"/>
        <v/>
      </c>
    </row>
    <row r="784" spans="1:13">
      <c r="A784" s="448" t="s">
        <v>647</v>
      </c>
      <c r="B784" s="448" t="s">
        <v>648</v>
      </c>
      <c r="C784" s="459" t="s">
        <v>405</v>
      </c>
      <c r="D784" s="459"/>
      <c r="E784" s="459" t="s">
        <v>1564</v>
      </c>
      <c r="F784" s="459"/>
      <c r="G784" s="984" t="s">
        <v>642</v>
      </c>
      <c r="H784" s="459" t="s">
        <v>1552</v>
      </c>
      <c r="I784" s="459"/>
      <c r="J784" s="459"/>
      <c r="K784" s="459" t="s">
        <v>265</v>
      </c>
      <c r="L784" s="459"/>
      <c r="M784" s="459" t="str">
        <f t="shared" si="12"/>
        <v/>
      </c>
    </row>
    <row r="785" spans="1:13" ht="13.5" thickBot="1">
      <c r="A785" s="501" t="s">
        <v>647</v>
      </c>
      <c r="B785" s="501" t="s">
        <v>648</v>
      </c>
      <c r="C785" s="452" t="s">
        <v>405</v>
      </c>
      <c r="D785" s="452"/>
      <c r="E785" s="452" t="s">
        <v>1565</v>
      </c>
      <c r="F785" s="452"/>
      <c r="G785" s="451" t="s">
        <v>642</v>
      </c>
      <c r="H785" s="452" t="s">
        <v>1552</v>
      </c>
      <c r="I785" s="452"/>
      <c r="J785" s="452"/>
      <c r="K785" s="452" t="s">
        <v>265</v>
      </c>
      <c r="L785" s="452"/>
      <c r="M785" s="452" t="str">
        <f t="shared" si="12"/>
        <v/>
      </c>
    </row>
    <row r="786" spans="1:13" ht="13.5" thickTop="1">
      <c r="A786" s="982" t="s">
        <v>637</v>
      </c>
      <c r="B786" s="982" t="s">
        <v>638</v>
      </c>
      <c r="C786" s="446" t="s">
        <v>351</v>
      </c>
      <c r="D786" s="446" t="s">
        <v>1566</v>
      </c>
      <c r="E786" s="446" t="s">
        <v>1567</v>
      </c>
      <c r="F786" s="446" t="s">
        <v>1568</v>
      </c>
      <c r="G786" s="983" t="s">
        <v>642</v>
      </c>
      <c r="H786" s="460" t="s">
        <v>1569</v>
      </c>
      <c r="I786" s="983" t="s">
        <v>682</v>
      </c>
      <c r="J786" s="446" t="s">
        <v>645</v>
      </c>
      <c r="K786" s="447" t="s">
        <v>265</v>
      </c>
      <c r="L786" s="460" t="s">
        <v>646</v>
      </c>
      <c r="M786" s="460" t="str">
        <f t="shared" si="12"/>
        <v/>
      </c>
    </row>
    <row r="787" spans="1:13">
      <c r="A787" s="448" t="s">
        <v>647</v>
      </c>
      <c r="B787" s="448" t="s">
        <v>648</v>
      </c>
      <c r="C787" s="459" t="s">
        <v>351</v>
      </c>
      <c r="D787" s="459"/>
      <c r="E787" s="459" t="s">
        <v>1570</v>
      </c>
      <c r="F787" s="459"/>
      <c r="G787" s="984" t="s">
        <v>642</v>
      </c>
      <c r="H787" s="459" t="s">
        <v>1569</v>
      </c>
      <c r="I787" s="459"/>
      <c r="J787" s="459"/>
      <c r="K787" s="459" t="s">
        <v>265</v>
      </c>
      <c r="L787" s="459"/>
      <c r="M787" s="459" t="str">
        <f t="shared" si="12"/>
        <v>Removed</v>
      </c>
    </row>
    <row r="788" spans="1:13">
      <c r="A788" s="448" t="s">
        <v>647</v>
      </c>
      <c r="B788" s="448" t="s">
        <v>648</v>
      </c>
      <c r="C788" s="459" t="s">
        <v>351</v>
      </c>
      <c r="D788" s="459"/>
      <c r="E788" s="459" t="s">
        <v>1571</v>
      </c>
      <c r="F788" s="459"/>
      <c r="G788" s="984" t="s">
        <v>642</v>
      </c>
      <c r="H788" s="459" t="s">
        <v>1569</v>
      </c>
      <c r="I788" s="459"/>
      <c r="J788" s="459"/>
      <c r="K788" s="459" t="s">
        <v>265</v>
      </c>
      <c r="L788" s="459"/>
      <c r="M788" s="459" t="str">
        <f t="shared" si="12"/>
        <v/>
      </c>
    </row>
    <row r="789" spans="1:13">
      <c r="A789" s="448" t="s">
        <v>647</v>
      </c>
      <c r="B789" s="448" t="s">
        <v>648</v>
      </c>
      <c r="C789" s="459" t="s">
        <v>351</v>
      </c>
      <c r="D789" s="459"/>
      <c r="E789" s="459" t="s">
        <v>1572</v>
      </c>
      <c r="F789" s="459"/>
      <c r="G789" s="984" t="s">
        <v>642</v>
      </c>
      <c r="H789" s="459" t="s">
        <v>1569</v>
      </c>
      <c r="I789" s="459"/>
      <c r="J789" s="459"/>
      <c r="K789" s="459" t="s">
        <v>265</v>
      </c>
      <c r="L789" s="459"/>
      <c r="M789" s="459" t="str">
        <f t="shared" si="12"/>
        <v/>
      </c>
    </row>
    <row r="790" spans="1:13">
      <c r="A790" s="448" t="s">
        <v>647</v>
      </c>
      <c r="B790" s="448" t="s">
        <v>648</v>
      </c>
      <c r="C790" s="459" t="s">
        <v>351</v>
      </c>
      <c r="D790" s="459"/>
      <c r="E790" s="459" t="s">
        <v>1573</v>
      </c>
      <c r="F790" s="459"/>
      <c r="G790" s="984" t="s">
        <v>642</v>
      </c>
      <c r="H790" s="459" t="s">
        <v>1569</v>
      </c>
      <c r="I790" s="459"/>
      <c r="J790" s="459"/>
      <c r="K790" s="459" t="s">
        <v>265</v>
      </c>
      <c r="L790" s="459"/>
      <c r="M790" s="459" t="str">
        <f t="shared" si="12"/>
        <v/>
      </c>
    </row>
    <row r="791" spans="1:13">
      <c r="A791" s="448" t="s">
        <v>647</v>
      </c>
      <c r="B791" s="448" t="s">
        <v>648</v>
      </c>
      <c r="C791" s="459" t="s">
        <v>351</v>
      </c>
      <c r="D791" s="459"/>
      <c r="E791" s="459" t="s">
        <v>1574</v>
      </c>
      <c r="F791" s="459"/>
      <c r="G791" s="984" t="s">
        <v>642</v>
      </c>
      <c r="H791" s="459" t="s">
        <v>1569</v>
      </c>
      <c r="I791" s="459"/>
      <c r="J791" s="459"/>
      <c r="K791" s="459" t="s">
        <v>265</v>
      </c>
      <c r="L791" s="459"/>
      <c r="M791" s="459" t="str">
        <f t="shared" si="12"/>
        <v/>
      </c>
    </row>
    <row r="792" spans="1:13">
      <c r="A792" s="448" t="s">
        <v>647</v>
      </c>
      <c r="B792" s="448" t="s">
        <v>648</v>
      </c>
      <c r="C792" s="459" t="s">
        <v>351</v>
      </c>
      <c r="D792" s="459"/>
      <c r="E792" s="459" t="s">
        <v>1575</v>
      </c>
      <c r="F792" s="459"/>
      <c r="G792" s="984" t="s">
        <v>642</v>
      </c>
      <c r="H792" s="459" t="s">
        <v>1569</v>
      </c>
      <c r="I792" s="459"/>
      <c r="J792" s="459"/>
      <c r="K792" s="459" t="s">
        <v>265</v>
      </c>
      <c r="L792" s="459"/>
      <c r="M792" s="459" t="str">
        <f t="shared" si="12"/>
        <v/>
      </c>
    </row>
    <row r="793" spans="1:13">
      <c r="A793" s="448" t="s">
        <v>647</v>
      </c>
      <c r="B793" s="448" t="s">
        <v>648</v>
      </c>
      <c r="C793" s="459" t="s">
        <v>351</v>
      </c>
      <c r="D793" s="459"/>
      <c r="E793" s="459" t="s">
        <v>1576</v>
      </c>
      <c r="F793" s="459"/>
      <c r="G793" s="984" t="s">
        <v>642</v>
      </c>
      <c r="H793" s="459" t="s">
        <v>1569</v>
      </c>
      <c r="I793" s="459"/>
      <c r="J793" s="459"/>
      <c r="K793" s="459" t="s">
        <v>265</v>
      </c>
      <c r="L793" s="459"/>
      <c r="M793" s="459" t="str">
        <f t="shared" si="12"/>
        <v/>
      </c>
    </row>
    <row r="794" spans="1:13">
      <c r="A794" s="448" t="s">
        <v>647</v>
      </c>
      <c r="B794" s="448" t="s">
        <v>648</v>
      </c>
      <c r="C794" s="459" t="s">
        <v>351</v>
      </c>
      <c r="D794" s="459"/>
      <c r="E794" s="459" t="s">
        <v>1577</v>
      </c>
      <c r="F794" s="459"/>
      <c r="G794" s="984" t="s">
        <v>642</v>
      </c>
      <c r="H794" s="459" t="s">
        <v>1569</v>
      </c>
      <c r="I794" s="459"/>
      <c r="J794" s="459"/>
      <c r="K794" s="459" t="s">
        <v>265</v>
      </c>
      <c r="L794" s="459"/>
      <c r="M794" s="459" t="str">
        <f t="shared" si="12"/>
        <v/>
      </c>
    </row>
    <row r="795" spans="1:13">
      <c r="A795" s="448" t="s">
        <v>647</v>
      </c>
      <c r="B795" s="448" t="s">
        <v>648</v>
      </c>
      <c r="C795" s="459" t="s">
        <v>351</v>
      </c>
      <c r="D795" s="459"/>
      <c r="E795" s="459" t="s">
        <v>1578</v>
      </c>
      <c r="F795" s="459"/>
      <c r="G795" s="984" t="s">
        <v>642</v>
      </c>
      <c r="H795" s="459" t="s">
        <v>1569</v>
      </c>
      <c r="I795" s="459"/>
      <c r="J795" s="459"/>
      <c r="K795" s="459" t="s">
        <v>265</v>
      </c>
      <c r="L795" s="459"/>
      <c r="M795" s="459" t="str">
        <f t="shared" si="12"/>
        <v/>
      </c>
    </row>
    <row r="796" spans="1:13">
      <c r="A796" s="448" t="s">
        <v>647</v>
      </c>
      <c r="B796" s="448" t="s">
        <v>648</v>
      </c>
      <c r="C796" s="459" t="s">
        <v>351</v>
      </c>
      <c r="D796" s="459"/>
      <c r="E796" s="459" t="s">
        <v>1579</v>
      </c>
      <c r="F796" s="459"/>
      <c r="G796" s="984" t="s">
        <v>642</v>
      </c>
      <c r="H796" s="459" t="s">
        <v>1569</v>
      </c>
      <c r="I796" s="459"/>
      <c r="J796" s="459"/>
      <c r="K796" s="459" t="s">
        <v>265</v>
      </c>
      <c r="L796" s="459"/>
      <c r="M796" s="459" t="str">
        <f t="shared" si="12"/>
        <v/>
      </c>
    </row>
    <row r="797" spans="1:13">
      <c r="A797" s="448" t="s">
        <v>647</v>
      </c>
      <c r="B797" s="448" t="s">
        <v>648</v>
      </c>
      <c r="C797" s="459" t="s">
        <v>351</v>
      </c>
      <c r="D797" s="459"/>
      <c r="E797" s="459" t="s">
        <v>1580</v>
      </c>
      <c r="F797" s="459"/>
      <c r="G797" s="984" t="s">
        <v>642</v>
      </c>
      <c r="H797" s="459" t="s">
        <v>1569</v>
      </c>
      <c r="I797" s="459"/>
      <c r="J797" s="459"/>
      <c r="K797" s="459" t="s">
        <v>265</v>
      </c>
      <c r="L797" s="459"/>
      <c r="M797" s="459" t="str">
        <f t="shared" si="12"/>
        <v/>
      </c>
    </row>
    <row r="798" spans="1:13">
      <c r="A798" s="448" t="s">
        <v>647</v>
      </c>
      <c r="B798" s="448" t="s">
        <v>648</v>
      </c>
      <c r="C798" s="459" t="s">
        <v>351</v>
      </c>
      <c r="D798" s="459"/>
      <c r="E798" s="459" t="s">
        <v>1581</v>
      </c>
      <c r="F798" s="459"/>
      <c r="G798" s="984" t="s">
        <v>642</v>
      </c>
      <c r="H798" s="459" t="s">
        <v>1569</v>
      </c>
      <c r="I798" s="459"/>
      <c r="J798" s="459"/>
      <c r="K798" s="459" t="s">
        <v>265</v>
      </c>
      <c r="L798" s="459"/>
      <c r="M798" s="459" t="str">
        <f t="shared" si="12"/>
        <v/>
      </c>
    </row>
    <row r="799" spans="1:13" ht="13.5" thickBot="1">
      <c r="A799" s="501" t="s">
        <v>647</v>
      </c>
      <c r="B799" s="501" t="s">
        <v>648</v>
      </c>
      <c r="C799" s="452" t="s">
        <v>351</v>
      </c>
      <c r="D799" s="452"/>
      <c r="E799" s="452" t="s">
        <v>1582</v>
      </c>
      <c r="F799" s="452"/>
      <c r="G799" s="451" t="s">
        <v>642</v>
      </c>
      <c r="H799" s="452" t="s">
        <v>1569</v>
      </c>
      <c r="I799" s="452"/>
      <c r="J799" s="452"/>
      <c r="K799" s="452" t="s">
        <v>265</v>
      </c>
      <c r="L799" s="452"/>
      <c r="M799" s="452" t="str">
        <f t="shared" si="12"/>
        <v/>
      </c>
    </row>
    <row r="800" spans="1:13" ht="13.5" thickTop="1">
      <c r="A800" s="982" t="s">
        <v>637</v>
      </c>
      <c r="B800" s="982" t="s">
        <v>638</v>
      </c>
      <c r="C800" s="446" t="s">
        <v>375</v>
      </c>
      <c r="D800" s="446" t="s">
        <v>1583</v>
      </c>
      <c r="E800" s="446" t="s">
        <v>1584</v>
      </c>
      <c r="F800" s="446" t="s">
        <v>375</v>
      </c>
      <c r="G800" s="983" t="s">
        <v>642</v>
      </c>
      <c r="H800" s="460" t="s">
        <v>1585</v>
      </c>
      <c r="I800" s="983" t="s">
        <v>682</v>
      </c>
      <c r="J800" s="446" t="s">
        <v>645</v>
      </c>
      <c r="K800" s="447" t="s">
        <v>265</v>
      </c>
      <c r="L800" s="460" t="s">
        <v>646</v>
      </c>
      <c r="M800" s="460" t="str">
        <f t="shared" si="12"/>
        <v/>
      </c>
    </row>
    <row r="801" spans="1:13">
      <c r="A801" s="448" t="s">
        <v>647</v>
      </c>
      <c r="B801" s="448" t="s">
        <v>648</v>
      </c>
      <c r="C801" s="459" t="s">
        <v>375</v>
      </c>
      <c r="D801" s="459"/>
      <c r="E801" s="459" t="s">
        <v>1586</v>
      </c>
      <c r="F801" s="459"/>
      <c r="G801" s="984" t="s">
        <v>642</v>
      </c>
      <c r="H801" s="459" t="s">
        <v>1585</v>
      </c>
      <c r="I801" s="459"/>
      <c r="J801" s="459"/>
      <c r="K801" s="459" t="s">
        <v>265</v>
      </c>
      <c r="L801" s="459"/>
      <c r="M801" s="459" t="str">
        <f t="shared" si="12"/>
        <v>Removed</v>
      </c>
    </row>
    <row r="802" spans="1:13">
      <c r="A802" s="448" t="s">
        <v>647</v>
      </c>
      <c r="B802" s="448" t="s">
        <v>648</v>
      </c>
      <c r="C802" s="459" t="s">
        <v>375</v>
      </c>
      <c r="D802" s="459"/>
      <c r="E802" s="459" t="s">
        <v>1587</v>
      </c>
      <c r="F802" s="459"/>
      <c r="G802" s="984" t="s">
        <v>642</v>
      </c>
      <c r="H802" s="459" t="s">
        <v>1585</v>
      </c>
      <c r="I802" s="459"/>
      <c r="J802" s="459"/>
      <c r="K802" s="459" t="s">
        <v>265</v>
      </c>
      <c r="L802" s="459"/>
      <c r="M802" s="459" t="str">
        <f t="shared" si="12"/>
        <v/>
      </c>
    </row>
    <row r="803" spans="1:13">
      <c r="A803" s="448" t="s">
        <v>647</v>
      </c>
      <c r="B803" s="448" t="s">
        <v>648</v>
      </c>
      <c r="C803" s="459" t="s">
        <v>375</v>
      </c>
      <c r="D803" s="459"/>
      <c r="E803" s="459" t="s">
        <v>1588</v>
      </c>
      <c r="F803" s="459"/>
      <c r="G803" s="984" t="s">
        <v>642</v>
      </c>
      <c r="H803" s="459" t="s">
        <v>1585</v>
      </c>
      <c r="I803" s="459"/>
      <c r="J803" s="459"/>
      <c r="K803" s="459" t="s">
        <v>265</v>
      </c>
      <c r="L803" s="459"/>
      <c r="M803" s="459" t="str">
        <f t="shared" si="12"/>
        <v/>
      </c>
    </row>
    <row r="804" spans="1:13">
      <c r="A804" s="448" t="s">
        <v>647</v>
      </c>
      <c r="B804" s="448" t="s">
        <v>648</v>
      </c>
      <c r="C804" s="459" t="s">
        <v>375</v>
      </c>
      <c r="D804" s="459"/>
      <c r="E804" s="459" t="s">
        <v>1589</v>
      </c>
      <c r="F804" s="459"/>
      <c r="G804" s="984" t="s">
        <v>642</v>
      </c>
      <c r="H804" s="459" t="s">
        <v>1585</v>
      </c>
      <c r="I804" s="459"/>
      <c r="J804" s="459"/>
      <c r="K804" s="459" t="s">
        <v>265</v>
      </c>
      <c r="L804" s="459"/>
      <c r="M804" s="459" t="str">
        <f t="shared" si="12"/>
        <v/>
      </c>
    </row>
    <row r="805" spans="1:13">
      <c r="A805" s="448" t="s">
        <v>647</v>
      </c>
      <c r="B805" s="448" t="s">
        <v>648</v>
      </c>
      <c r="C805" s="459" t="s">
        <v>375</v>
      </c>
      <c r="D805" s="459"/>
      <c r="E805" s="459" t="s">
        <v>1590</v>
      </c>
      <c r="F805" s="459"/>
      <c r="G805" s="984" t="s">
        <v>642</v>
      </c>
      <c r="H805" s="459" t="s">
        <v>1585</v>
      </c>
      <c r="I805" s="459"/>
      <c r="J805" s="459"/>
      <c r="K805" s="459" t="s">
        <v>265</v>
      </c>
      <c r="L805" s="459"/>
      <c r="M805" s="459" t="str">
        <f t="shared" si="12"/>
        <v/>
      </c>
    </row>
    <row r="806" spans="1:13">
      <c r="A806" s="448" t="s">
        <v>647</v>
      </c>
      <c r="B806" s="448" t="s">
        <v>648</v>
      </c>
      <c r="C806" s="459" t="s">
        <v>375</v>
      </c>
      <c r="D806" s="459"/>
      <c r="E806" s="459" t="s">
        <v>1591</v>
      </c>
      <c r="F806" s="459"/>
      <c r="G806" s="984" t="s">
        <v>642</v>
      </c>
      <c r="H806" s="459" t="s">
        <v>1585</v>
      </c>
      <c r="I806" s="459"/>
      <c r="J806" s="459"/>
      <c r="K806" s="459" t="s">
        <v>265</v>
      </c>
      <c r="L806" s="459"/>
      <c r="M806" s="459" t="str">
        <f t="shared" si="12"/>
        <v/>
      </c>
    </row>
    <row r="807" spans="1:13">
      <c r="A807" s="448" t="s">
        <v>647</v>
      </c>
      <c r="B807" s="448" t="s">
        <v>648</v>
      </c>
      <c r="C807" s="459" t="s">
        <v>375</v>
      </c>
      <c r="D807" s="459"/>
      <c r="E807" s="459" t="s">
        <v>1592</v>
      </c>
      <c r="F807" s="459"/>
      <c r="G807" s="984" t="s">
        <v>642</v>
      </c>
      <c r="H807" s="459" t="s">
        <v>1585</v>
      </c>
      <c r="I807" s="459"/>
      <c r="J807" s="459"/>
      <c r="K807" s="459" t="s">
        <v>265</v>
      </c>
      <c r="L807" s="459"/>
      <c r="M807" s="459" t="str">
        <f t="shared" si="12"/>
        <v/>
      </c>
    </row>
    <row r="808" spans="1:13">
      <c r="A808" s="448" t="s">
        <v>647</v>
      </c>
      <c r="B808" s="448" t="s">
        <v>648</v>
      </c>
      <c r="C808" s="459" t="s">
        <v>375</v>
      </c>
      <c r="D808" s="459"/>
      <c r="E808" s="459" t="s">
        <v>1593</v>
      </c>
      <c r="F808" s="459"/>
      <c r="G808" s="984" t="s">
        <v>642</v>
      </c>
      <c r="H808" s="459" t="s">
        <v>1585</v>
      </c>
      <c r="I808" s="459"/>
      <c r="J808" s="459"/>
      <c r="K808" s="459" t="s">
        <v>265</v>
      </c>
      <c r="L808" s="459"/>
      <c r="M808" s="459" t="str">
        <f t="shared" si="12"/>
        <v/>
      </c>
    </row>
    <row r="809" spans="1:13">
      <c r="A809" s="448" t="s">
        <v>647</v>
      </c>
      <c r="B809" s="448" t="s">
        <v>648</v>
      </c>
      <c r="C809" s="459" t="s">
        <v>375</v>
      </c>
      <c r="D809" s="459"/>
      <c r="E809" s="459" t="s">
        <v>1594</v>
      </c>
      <c r="F809" s="459"/>
      <c r="G809" s="984" t="s">
        <v>642</v>
      </c>
      <c r="H809" s="459" t="s">
        <v>1585</v>
      </c>
      <c r="I809" s="459"/>
      <c r="J809" s="459"/>
      <c r="K809" s="459" t="s">
        <v>265</v>
      </c>
      <c r="L809" s="459"/>
      <c r="M809" s="459" t="str">
        <f t="shared" si="12"/>
        <v/>
      </c>
    </row>
    <row r="810" spans="1:13">
      <c r="A810" s="448" t="s">
        <v>647</v>
      </c>
      <c r="B810" s="448" t="s">
        <v>648</v>
      </c>
      <c r="C810" s="459" t="s">
        <v>375</v>
      </c>
      <c r="D810" s="459"/>
      <c r="E810" s="459" t="s">
        <v>1595</v>
      </c>
      <c r="F810" s="459"/>
      <c r="G810" s="984" t="s">
        <v>642</v>
      </c>
      <c r="H810" s="459" t="s">
        <v>1585</v>
      </c>
      <c r="I810" s="459"/>
      <c r="J810" s="459"/>
      <c r="K810" s="459" t="s">
        <v>265</v>
      </c>
      <c r="L810" s="459"/>
      <c r="M810" s="459" t="str">
        <f t="shared" si="12"/>
        <v/>
      </c>
    </row>
    <row r="811" spans="1:13">
      <c r="A811" s="448" t="s">
        <v>647</v>
      </c>
      <c r="B811" s="448" t="s">
        <v>648</v>
      </c>
      <c r="C811" s="459" t="s">
        <v>375</v>
      </c>
      <c r="D811" s="459"/>
      <c r="E811" s="459" t="s">
        <v>1596</v>
      </c>
      <c r="F811" s="459"/>
      <c r="G811" s="984" t="s">
        <v>642</v>
      </c>
      <c r="H811" s="459" t="s">
        <v>1585</v>
      </c>
      <c r="I811" s="459"/>
      <c r="J811" s="459"/>
      <c r="K811" s="459" t="s">
        <v>265</v>
      </c>
      <c r="L811" s="459"/>
      <c r="M811" s="459" t="str">
        <f t="shared" si="12"/>
        <v/>
      </c>
    </row>
    <row r="812" spans="1:13">
      <c r="A812" s="448" t="s">
        <v>647</v>
      </c>
      <c r="B812" s="448" t="s">
        <v>648</v>
      </c>
      <c r="C812" s="459" t="s">
        <v>375</v>
      </c>
      <c r="D812" s="459"/>
      <c r="E812" s="459" t="s">
        <v>1597</v>
      </c>
      <c r="F812" s="459"/>
      <c r="G812" s="984" t="s">
        <v>642</v>
      </c>
      <c r="H812" s="459" t="s">
        <v>1585</v>
      </c>
      <c r="I812" s="459"/>
      <c r="J812" s="459"/>
      <c r="K812" s="459" t="s">
        <v>265</v>
      </c>
      <c r="L812" s="459"/>
      <c r="M812" s="459" t="str">
        <f t="shared" si="12"/>
        <v/>
      </c>
    </row>
    <row r="813" spans="1:13" ht="13.5" thickBot="1">
      <c r="A813" s="501" t="s">
        <v>647</v>
      </c>
      <c r="B813" s="501" t="s">
        <v>648</v>
      </c>
      <c r="C813" s="452" t="s">
        <v>375</v>
      </c>
      <c r="D813" s="452"/>
      <c r="E813" s="452" t="s">
        <v>1598</v>
      </c>
      <c r="F813" s="452"/>
      <c r="G813" s="451" t="s">
        <v>642</v>
      </c>
      <c r="H813" s="452" t="s">
        <v>1585</v>
      </c>
      <c r="I813" s="452"/>
      <c r="J813" s="452"/>
      <c r="K813" s="452" t="s">
        <v>265</v>
      </c>
      <c r="L813" s="452"/>
      <c r="M813" s="452" t="str">
        <f t="shared" si="12"/>
        <v/>
      </c>
    </row>
    <row r="814" spans="1:13" ht="13.5" thickTop="1">
      <c r="A814" s="982" t="s">
        <v>637</v>
      </c>
      <c r="B814" s="982" t="s">
        <v>638</v>
      </c>
      <c r="C814" s="446" t="s">
        <v>515</v>
      </c>
      <c r="D814" s="446" t="s">
        <v>1599</v>
      </c>
      <c r="E814" s="446" t="s">
        <v>1600</v>
      </c>
      <c r="F814" s="446" t="s">
        <v>1601</v>
      </c>
      <c r="G814" s="983" t="s">
        <v>642</v>
      </c>
      <c r="H814" s="446" t="s">
        <v>1602</v>
      </c>
      <c r="I814" s="983" t="s">
        <v>682</v>
      </c>
      <c r="J814" s="446" t="s">
        <v>645</v>
      </c>
      <c r="K814" s="447" t="s">
        <v>265</v>
      </c>
      <c r="L814" s="446" t="s">
        <v>646</v>
      </c>
      <c r="M814" s="446" t="str">
        <f t="shared" si="12"/>
        <v/>
      </c>
    </row>
    <row r="815" spans="1:13">
      <c r="A815" s="448" t="s">
        <v>647</v>
      </c>
      <c r="B815" s="448" t="s">
        <v>648</v>
      </c>
      <c r="C815" s="459" t="s">
        <v>515</v>
      </c>
      <c r="D815" s="459"/>
      <c r="E815" s="459" t="s">
        <v>1603</v>
      </c>
      <c r="F815" s="459"/>
      <c r="G815" s="984" t="s">
        <v>642</v>
      </c>
      <c r="H815" s="459" t="s">
        <v>1602</v>
      </c>
      <c r="I815" s="459"/>
      <c r="J815" s="459"/>
      <c r="K815" s="459" t="s">
        <v>265</v>
      </c>
      <c r="L815" s="459"/>
      <c r="M815" s="459" t="str">
        <f t="shared" si="12"/>
        <v>Removed</v>
      </c>
    </row>
    <row r="816" spans="1:13">
      <c r="A816" s="448" t="s">
        <v>647</v>
      </c>
      <c r="B816" s="448" t="s">
        <v>648</v>
      </c>
      <c r="C816" s="459" t="s">
        <v>515</v>
      </c>
      <c r="D816" s="459"/>
      <c r="E816" s="459" t="s">
        <v>1604</v>
      </c>
      <c r="F816" s="459"/>
      <c r="G816" s="984" t="s">
        <v>642</v>
      </c>
      <c r="H816" s="459" t="s">
        <v>1602</v>
      </c>
      <c r="I816" s="459"/>
      <c r="J816" s="459"/>
      <c r="K816" s="459" t="s">
        <v>265</v>
      </c>
      <c r="L816" s="459"/>
      <c r="M816" s="459" t="str">
        <f t="shared" si="12"/>
        <v/>
      </c>
    </row>
    <row r="817" spans="1:13">
      <c r="A817" s="448" t="s">
        <v>647</v>
      </c>
      <c r="B817" s="448" t="s">
        <v>648</v>
      </c>
      <c r="C817" s="459" t="s">
        <v>515</v>
      </c>
      <c r="D817" s="459"/>
      <c r="E817" s="459" t="s">
        <v>1605</v>
      </c>
      <c r="F817" s="459"/>
      <c r="G817" s="984" t="s">
        <v>642</v>
      </c>
      <c r="H817" s="459" t="s">
        <v>1602</v>
      </c>
      <c r="I817" s="459"/>
      <c r="J817" s="459"/>
      <c r="K817" s="459" t="s">
        <v>265</v>
      </c>
      <c r="L817" s="459"/>
      <c r="M817" s="459" t="str">
        <f t="shared" si="12"/>
        <v/>
      </c>
    </row>
    <row r="818" spans="1:13">
      <c r="A818" s="448" t="s">
        <v>647</v>
      </c>
      <c r="B818" s="448" t="s">
        <v>648</v>
      </c>
      <c r="C818" s="459" t="s">
        <v>515</v>
      </c>
      <c r="D818" s="459"/>
      <c r="E818" s="459" t="s">
        <v>1606</v>
      </c>
      <c r="F818" s="459"/>
      <c r="G818" s="984" t="s">
        <v>642</v>
      </c>
      <c r="H818" s="459" t="s">
        <v>1602</v>
      </c>
      <c r="I818" s="459"/>
      <c r="J818" s="459"/>
      <c r="K818" s="459" t="s">
        <v>265</v>
      </c>
      <c r="L818" s="459"/>
      <c r="M818" s="459" t="str">
        <f t="shared" si="12"/>
        <v/>
      </c>
    </row>
    <row r="819" spans="1:13">
      <c r="A819" s="448" t="s">
        <v>647</v>
      </c>
      <c r="B819" s="448" t="s">
        <v>648</v>
      </c>
      <c r="C819" s="459" t="s">
        <v>515</v>
      </c>
      <c r="D819" s="459"/>
      <c r="E819" s="459" t="s">
        <v>1607</v>
      </c>
      <c r="F819" s="459"/>
      <c r="G819" s="984" t="s">
        <v>642</v>
      </c>
      <c r="H819" s="459" t="s">
        <v>1602</v>
      </c>
      <c r="I819" s="459"/>
      <c r="J819" s="459"/>
      <c r="K819" s="459" t="s">
        <v>265</v>
      </c>
      <c r="L819" s="459"/>
      <c r="M819" s="459" t="str">
        <f t="shared" si="12"/>
        <v/>
      </c>
    </row>
    <row r="820" spans="1:13">
      <c r="A820" s="448" t="s">
        <v>647</v>
      </c>
      <c r="B820" s="448" t="s">
        <v>648</v>
      </c>
      <c r="C820" s="459" t="s">
        <v>515</v>
      </c>
      <c r="D820" s="459"/>
      <c r="E820" s="459" t="s">
        <v>1608</v>
      </c>
      <c r="F820" s="459"/>
      <c r="G820" s="984" t="s">
        <v>642</v>
      </c>
      <c r="H820" s="459" t="s">
        <v>1602</v>
      </c>
      <c r="I820" s="459"/>
      <c r="J820" s="459"/>
      <c r="K820" s="459" t="s">
        <v>265</v>
      </c>
      <c r="L820" s="459"/>
      <c r="M820" s="459" t="str">
        <f t="shared" si="12"/>
        <v/>
      </c>
    </row>
    <row r="821" spans="1:13">
      <c r="A821" s="448" t="s">
        <v>647</v>
      </c>
      <c r="B821" s="448" t="s">
        <v>648</v>
      </c>
      <c r="C821" s="459" t="s">
        <v>515</v>
      </c>
      <c r="D821" s="459"/>
      <c r="E821" s="459" t="s">
        <v>1609</v>
      </c>
      <c r="F821" s="459"/>
      <c r="G821" s="984" t="s">
        <v>642</v>
      </c>
      <c r="H821" s="459" t="s">
        <v>1602</v>
      </c>
      <c r="I821" s="459"/>
      <c r="J821" s="459"/>
      <c r="K821" s="459" t="s">
        <v>265</v>
      </c>
      <c r="L821" s="459"/>
      <c r="M821" s="459" t="str">
        <f t="shared" si="12"/>
        <v/>
      </c>
    </row>
    <row r="822" spans="1:13">
      <c r="A822" s="448" t="s">
        <v>647</v>
      </c>
      <c r="B822" s="448" t="s">
        <v>648</v>
      </c>
      <c r="C822" s="459" t="s">
        <v>515</v>
      </c>
      <c r="D822" s="459"/>
      <c r="E822" s="459" t="s">
        <v>1610</v>
      </c>
      <c r="F822" s="459"/>
      <c r="G822" s="984" t="s">
        <v>642</v>
      </c>
      <c r="H822" s="459" t="s">
        <v>1602</v>
      </c>
      <c r="I822" s="459"/>
      <c r="J822" s="459"/>
      <c r="K822" s="459" t="s">
        <v>265</v>
      </c>
      <c r="L822" s="459"/>
      <c r="M822" s="459" t="str">
        <f t="shared" si="12"/>
        <v/>
      </c>
    </row>
    <row r="823" spans="1:13">
      <c r="A823" s="448" t="s">
        <v>647</v>
      </c>
      <c r="B823" s="448" t="s">
        <v>648</v>
      </c>
      <c r="C823" s="459" t="s">
        <v>515</v>
      </c>
      <c r="D823" s="459"/>
      <c r="E823" s="459" t="s">
        <v>1611</v>
      </c>
      <c r="F823" s="459"/>
      <c r="G823" s="984" t="s">
        <v>642</v>
      </c>
      <c r="H823" s="459" t="s">
        <v>1602</v>
      </c>
      <c r="I823" s="459"/>
      <c r="J823" s="459"/>
      <c r="K823" s="459" t="s">
        <v>265</v>
      </c>
      <c r="L823" s="459"/>
      <c r="M823" s="459" t="str">
        <f t="shared" si="12"/>
        <v/>
      </c>
    </row>
    <row r="824" spans="1:13">
      <c r="A824" s="448" t="s">
        <v>647</v>
      </c>
      <c r="B824" s="448" t="s">
        <v>648</v>
      </c>
      <c r="C824" s="459" t="s">
        <v>515</v>
      </c>
      <c r="D824" s="459"/>
      <c r="E824" s="459" t="s">
        <v>1612</v>
      </c>
      <c r="F824" s="459"/>
      <c r="G824" s="984" t="s">
        <v>642</v>
      </c>
      <c r="H824" s="459" t="s">
        <v>1602</v>
      </c>
      <c r="I824" s="459"/>
      <c r="J824" s="459"/>
      <c r="K824" s="459" t="s">
        <v>265</v>
      </c>
      <c r="L824" s="459"/>
      <c r="M824" s="459" t="str">
        <f t="shared" si="12"/>
        <v/>
      </c>
    </row>
    <row r="825" spans="1:13">
      <c r="A825" s="448" t="s">
        <v>647</v>
      </c>
      <c r="B825" s="448" t="s">
        <v>648</v>
      </c>
      <c r="C825" s="459" t="s">
        <v>515</v>
      </c>
      <c r="D825" s="459"/>
      <c r="E825" s="459" t="s">
        <v>1613</v>
      </c>
      <c r="F825" s="459"/>
      <c r="G825" s="984" t="s">
        <v>642</v>
      </c>
      <c r="H825" s="459" t="s">
        <v>1602</v>
      </c>
      <c r="I825" s="459"/>
      <c r="J825" s="459"/>
      <c r="K825" s="459" t="s">
        <v>265</v>
      </c>
      <c r="L825" s="459"/>
      <c r="M825" s="459" t="str">
        <f t="shared" si="12"/>
        <v/>
      </c>
    </row>
    <row r="826" spans="1:13">
      <c r="A826" s="448" t="s">
        <v>647</v>
      </c>
      <c r="B826" s="448" t="s">
        <v>648</v>
      </c>
      <c r="C826" s="459" t="s">
        <v>515</v>
      </c>
      <c r="D826" s="459"/>
      <c r="E826" s="459" t="s">
        <v>1614</v>
      </c>
      <c r="F826" s="459"/>
      <c r="G826" s="984" t="s">
        <v>642</v>
      </c>
      <c r="H826" s="459" t="s">
        <v>1602</v>
      </c>
      <c r="I826" s="459"/>
      <c r="J826" s="459"/>
      <c r="K826" s="459" t="s">
        <v>265</v>
      </c>
      <c r="L826" s="459"/>
      <c r="M826" s="459" t="str">
        <f t="shared" si="12"/>
        <v/>
      </c>
    </row>
    <row r="827" spans="1:13" ht="13.5" thickBot="1">
      <c r="A827" s="501" t="s">
        <v>647</v>
      </c>
      <c r="B827" s="501" t="s">
        <v>648</v>
      </c>
      <c r="C827" s="452" t="s">
        <v>515</v>
      </c>
      <c r="D827" s="452"/>
      <c r="E827" s="452" t="s">
        <v>1615</v>
      </c>
      <c r="F827" s="452"/>
      <c r="G827" s="451" t="s">
        <v>642</v>
      </c>
      <c r="H827" s="452" t="s">
        <v>1602</v>
      </c>
      <c r="I827" s="452"/>
      <c r="J827" s="452"/>
      <c r="K827" s="452" t="s">
        <v>265</v>
      </c>
      <c r="L827" s="452"/>
      <c r="M827" s="452" t="str">
        <f t="shared" si="12"/>
        <v/>
      </c>
    </row>
    <row r="828" spans="1:13" ht="13.5" thickTop="1">
      <c r="A828" s="982" t="s">
        <v>637</v>
      </c>
      <c r="B828" s="982" t="s">
        <v>638</v>
      </c>
      <c r="C828" s="446" t="s">
        <v>51</v>
      </c>
      <c r="D828" s="446" t="s">
        <v>1616</v>
      </c>
      <c r="E828" s="446" t="s">
        <v>1617</v>
      </c>
      <c r="F828" s="446" t="s">
        <v>51</v>
      </c>
      <c r="G828" s="983" t="s">
        <v>642</v>
      </c>
      <c r="H828" s="446" t="s">
        <v>1618</v>
      </c>
      <c r="I828" s="983" t="s">
        <v>682</v>
      </c>
      <c r="J828" s="446" t="s">
        <v>645</v>
      </c>
      <c r="K828" s="447" t="s">
        <v>265</v>
      </c>
      <c r="L828" s="446" t="s">
        <v>646</v>
      </c>
      <c r="M828" s="446" t="str">
        <f t="shared" si="12"/>
        <v/>
      </c>
    </row>
    <row r="829" spans="1:13">
      <c r="A829" s="448" t="s">
        <v>647</v>
      </c>
      <c r="B829" s="448" t="s">
        <v>648</v>
      </c>
      <c r="C829" s="459" t="s">
        <v>51</v>
      </c>
      <c r="D829" s="459"/>
      <c r="E829" s="459" t="s">
        <v>1619</v>
      </c>
      <c r="F829" s="459"/>
      <c r="G829" s="984" t="s">
        <v>642</v>
      </c>
      <c r="H829" s="459" t="s">
        <v>1618</v>
      </c>
      <c r="I829" s="459"/>
      <c r="J829" s="459"/>
      <c r="K829" s="459" t="s">
        <v>265</v>
      </c>
      <c r="L829" s="459"/>
      <c r="M829" s="459" t="str">
        <f t="shared" si="12"/>
        <v>Removed</v>
      </c>
    </row>
    <row r="830" spans="1:13">
      <c r="A830" s="448" t="s">
        <v>647</v>
      </c>
      <c r="B830" s="448" t="s">
        <v>648</v>
      </c>
      <c r="C830" s="459" t="s">
        <v>51</v>
      </c>
      <c r="D830" s="459"/>
      <c r="E830" s="459" t="s">
        <v>1620</v>
      </c>
      <c r="F830" s="459"/>
      <c r="G830" s="984" t="s">
        <v>642</v>
      </c>
      <c r="H830" s="459" t="s">
        <v>1618</v>
      </c>
      <c r="I830" s="459"/>
      <c r="J830" s="459"/>
      <c r="K830" s="459" t="s">
        <v>265</v>
      </c>
      <c r="L830" s="459"/>
      <c r="M830" s="459" t="str">
        <f t="shared" si="12"/>
        <v/>
      </c>
    </row>
    <row r="831" spans="1:13">
      <c r="A831" s="448" t="s">
        <v>647</v>
      </c>
      <c r="B831" s="448" t="s">
        <v>648</v>
      </c>
      <c r="C831" s="459" t="s">
        <v>51</v>
      </c>
      <c r="D831" s="459"/>
      <c r="E831" s="459" t="s">
        <v>1621</v>
      </c>
      <c r="F831" s="459"/>
      <c r="G831" s="984" t="s">
        <v>642</v>
      </c>
      <c r="H831" s="459" t="s">
        <v>1618</v>
      </c>
      <c r="I831" s="459"/>
      <c r="J831" s="459"/>
      <c r="K831" s="459" t="s">
        <v>265</v>
      </c>
      <c r="L831" s="459"/>
      <c r="M831" s="459" t="str">
        <f t="shared" si="12"/>
        <v/>
      </c>
    </row>
    <row r="832" spans="1:13">
      <c r="A832" s="448" t="s">
        <v>647</v>
      </c>
      <c r="B832" s="448" t="s">
        <v>648</v>
      </c>
      <c r="C832" s="459" t="s">
        <v>51</v>
      </c>
      <c r="D832" s="459"/>
      <c r="E832" s="459" t="s">
        <v>1622</v>
      </c>
      <c r="F832" s="459"/>
      <c r="G832" s="984" t="s">
        <v>642</v>
      </c>
      <c r="H832" s="459" t="s">
        <v>1618</v>
      </c>
      <c r="I832" s="459"/>
      <c r="J832" s="459"/>
      <c r="K832" s="459" t="s">
        <v>265</v>
      </c>
      <c r="L832" s="459"/>
      <c r="M832" s="459" t="str">
        <f t="shared" si="12"/>
        <v/>
      </c>
    </row>
    <row r="833" spans="1:13">
      <c r="A833" s="448" t="s">
        <v>647</v>
      </c>
      <c r="B833" s="448" t="s">
        <v>648</v>
      </c>
      <c r="C833" s="459" t="s">
        <v>51</v>
      </c>
      <c r="D833" s="459"/>
      <c r="E833" s="459" t="s">
        <v>1623</v>
      </c>
      <c r="F833" s="459"/>
      <c r="G833" s="984" t="s">
        <v>642</v>
      </c>
      <c r="H833" s="459" t="s">
        <v>1618</v>
      </c>
      <c r="I833" s="459"/>
      <c r="J833" s="459"/>
      <c r="K833" s="459" t="s">
        <v>265</v>
      </c>
      <c r="L833" s="459"/>
      <c r="M833" s="459" t="str">
        <f t="shared" si="12"/>
        <v/>
      </c>
    </row>
    <row r="834" spans="1:13">
      <c r="A834" s="448" t="s">
        <v>647</v>
      </c>
      <c r="B834" s="448" t="s">
        <v>648</v>
      </c>
      <c r="C834" s="459" t="s">
        <v>51</v>
      </c>
      <c r="D834" s="459"/>
      <c r="E834" s="459" t="s">
        <v>1624</v>
      </c>
      <c r="F834" s="459"/>
      <c r="G834" s="984" t="s">
        <v>642</v>
      </c>
      <c r="H834" s="459" t="s">
        <v>1618</v>
      </c>
      <c r="I834" s="459"/>
      <c r="J834" s="459"/>
      <c r="K834" s="459" t="s">
        <v>265</v>
      </c>
      <c r="L834" s="459"/>
      <c r="M834" s="459" t="str">
        <f t="shared" si="12"/>
        <v/>
      </c>
    </row>
    <row r="835" spans="1:13">
      <c r="A835" s="448" t="s">
        <v>647</v>
      </c>
      <c r="B835" s="448" t="s">
        <v>648</v>
      </c>
      <c r="C835" s="459" t="s">
        <v>51</v>
      </c>
      <c r="D835" s="459"/>
      <c r="E835" s="459" t="s">
        <v>1625</v>
      </c>
      <c r="F835" s="459"/>
      <c r="G835" s="984" t="s">
        <v>642</v>
      </c>
      <c r="H835" s="459" t="s">
        <v>1618</v>
      </c>
      <c r="I835" s="459"/>
      <c r="J835" s="459"/>
      <c r="K835" s="459" t="s">
        <v>265</v>
      </c>
      <c r="L835" s="459"/>
      <c r="M835" s="459" t="str">
        <f t="shared" si="12"/>
        <v/>
      </c>
    </row>
    <row r="836" spans="1:13">
      <c r="A836" s="448" t="s">
        <v>647</v>
      </c>
      <c r="B836" s="448" t="s">
        <v>648</v>
      </c>
      <c r="C836" s="459" t="s">
        <v>51</v>
      </c>
      <c r="D836" s="459"/>
      <c r="E836" s="459" t="s">
        <v>1626</v>
      </c>
      <c r="F836" s="459"/>
      <c r="G836" s="984" t="s">
        <v>642</v>
      </c>
      <c r="H836" s="459" t="s">
        <v>1618</v>
      </c>
      <c r="I836" s="459"/>
      <c r="J836" s="459"/>
      <c r="K836" s="459" t="s">
        <v>265</v>
      </c>
      <c r="L836" s="459"/>
      <c r="M836" s="459" t="str">
        <f t="shared" ref="M836:M899" si="13">IF(RIGHT(TEXT(E836,""),4)="ACT1","Removed","")</f>
        <v/>
      </c>
    </row>
    <row r="837" spans="1:13">
      <c r="A837" s="448" t="s">
        <v>647</v>
      </c>
      <c r="B837" s="448" t="s">
        <v>648</v>
      </c>
      <c r="C837" s="459" t="s">
        <v>51</v>
      </c>
      <c r="D837" s="459"/>
      <c r="E837" s="459" t="s">
        <v>1627</v>
      </c>
      <c r="F837" s="459"/>
      <c r="G837" s="984" t="s">
        <v>642</v>
      </c>
      <c r="H837" s="459" t="s">
        <v>1618</v>
      </c>
      <c r="I837" s="459"/>
      <c r="J837" s="459"/>
      <c r="K837" s="459" t="s">
        <v>265</v>
      </c>
      <c r="L837" s="459"/>
      <c r="M837" s="459" t="str">
        <f t="shared" si="13"/>
        <v/>
      </c>
    </row>
    <row r="838" spans="1:13">
      <c r="A838" s="448" t="s">
        <v>647</v>
      </c>
      <c r="B838" s="448" t="s">
        <v>648</v>
      </c>
      <c r="C838" s="459" t="s">
        <v>51</v>
      </c>
      <c r="D838" s="459"/>
      <c r="E838" s="459" t="s">
        <v>1628</v>
      </c>
      <c r="F838" s="459"/>
      <c r="G838" s="984" t="s">
        <v>642</v>
      </c>
      <c r="H838" s="459" t="s">
        <v>1618</v>
      </c>
      <c r="I838" s="459"/>
      <c r="J838" s="459"/>
      <c r="K838" s="459" t="s">
        <v>265</v>
      </c>
      <c r="L838" s="459"/>
      <c r="M838" s="459" t="str">
        <f t="shared" si="13"/>
        <v/>
      </c>
    </row>
    <row r="839" spans="1:13">
      <c r="A839" s="448" t="s">
        <v>647</v>
      </c>
      <c r="B839" s="448" t="s">
        <v>648</v>
      </c>
      <c r="C839" s="459" t="s">
        <v>51</v>
      </c>
      <c r="D839" s="459"/>
      <c r="E839" s="459" t="s">
        <v>1629</v>
      </c>
      <c r="F839" s="459"/>
      <c r="G839" s="984" t="s">
        <v>642</v>
      </c>
      <c r="H839" s="459" t="s">
        <v>1618</v>
      </c>
      <c r="I839" s="459"/>
      <c r="J839" s="459"/>
      <c r="K839" s="459" t="s">
        <v>265</v>
      </c>
      <c r="L839" s="459"/>
      <c r="M839" s="459" t="str">
        <f t="shared" si="13"/>
        <v/>
      </c>
    </row>
    <row r="840" spans="1:13">
      <c r="A840" s="448" t="s">
        <v>647</v>
      </c>
      <c r="B840" s="448" t="s">
        <v>648</v>
      </c>
      <c r="C840" s="459" t="s">
        <v>51</v>
      </c>
      <c r="D840" s="459"/>
      <c r="E840" s="459" t="s">
        <v>1630</v>
      </c>
      <c r="F840" s="459"/>
      <c r="G840" s="984" t="s">
        <v>642</v>
      </c>
      <c r="H840" s="459" t="s">
        <v>1618</v>
      </c>
      <c r="I840" s="459"/>
      <c r="J840" s="459"/>
      <c r="K840" s="459" t="s">
        <v>265</v>
      </c>
      <c r="L840" s="459"/>
      <c r="M840" s="459" t="str">
        <f t="shared" si="13"/>
        <v/>
      </c>
    </row>
    <row r="841" spans="1:13" ht="13.5" thickBot="1">
      <c r="A841" s="501" t="s">
        <v>647</v>
      </c>
      <c r="B841" s="501" t="s">
        <v>648</v>
      </c>
      <c r="C841" s="452" t="s">
        <v>51</v>
      </c>
      <c r="D841" s="452"/>
      <c r="E841" s="452" t="s">
        <v>1631</v>
      </c>
      <c r="F841" s="452"/>
      <c r="G841" s="451" t="s">
        <v>642</v>
      </c>
      <c r="H841" s="452" t="s">
        <v>1618</v>
      </c>
      <c r="I841" s="452"/>
      <c r="J841" s="452"/>
      <c r="K841" s="452" t="s">
        <v>265</v>
      </c>
      <c r="L841" s="452"/>
      <c r="M841" s="452" t="str">
        <f t="shared" si="13"/>
        <v/>
      </c>
    </row>
    <row r="842" spans="1:13" ht="13.5" thickTop="1">
      <c r="A842" s="455" t="s">
        <v>637</v>
      </c>
      <c r="B842" s="987" t="s">
        <v>810</v>
      </c>
      <c r="C842" s="455" t="s">
        <v>52</v>
      </c>
      <c r="D842" s="455" t="s">
        <v>1632</v>
      </c>
      <c r="E842" s="455" t="s">
        <v>1633</v>
      </c>
      <c r="F842" s="455" t="s">
        <v>52</v>
      </c>
      <c r="G842" s="988" t="s">
        <v>642</v>
      </c>
      <c r="H842" s="455" t="s">
        <v>813</v>
      </c>
      <c r="I842" s="455" t="s">
        <v>682</v>
      </c>
      <c r="J842" s="455"/>
      <c r="K842" s="447" t="s">
        <v>265</v>
      </c>
      <c r="L842" s="455" t="s">
        <v>814</v>
      </c>
      <c r="M842" s="455" t="str">
        <f t="shared" si="13"/>
        <v/>
      </c>
    </row>
    <row r="843" spans="1:13">
      <c r="A843" s="455" t="s">
        <v>29</v>
      </c>
      <c r="B843" s="455" t="s">
        <v>648</v>
      </c>
      <c r="C843" s="455" t="s">
        <v>52</v>
      </c>
      <c r="D843" s="455"/>
      <c r="E843" s="455" t="s">
        <v>1634</v>
      </c>
      <c r="F843" s="455"/>
      <c r="G843" s="988" t="s">
        <v>642</v>
      </c>
      <c r="H843" s="455" t="s">
        <v>813</v>
      </c>
      <c r="I843" s="455"/>
      <c r="J843" s="455"/>
      <c r="K843" s="459" t="s">
        <v>265</v>
      </c>
      <c r="L843" s="455"/>
      <c r="M843" s="455" t="str">
        <f t="shared" si="13"/>
        <v>Removed</v>
      </c>
    </row>
    <row r="844" spans="1:13">
      <c r="A844" s="455" t="s">
        <v>29</v>
      </c>
      <c r="B844" s="455" t="s">
        <v>648</v>
      </c>
      <c r="C844" s="455" t="s">
        <v>52</v>
      </c>
      <c r="D844" s="455"/>
      <c r="E844" s="455" t="s">
        <v>1635</v>
      </c>
      <c r="F844" s="455"/>
      <c r="G844" s="988" t="s">
        <v>642</v>
      </c>
      <c r="H844" s="455" t="s">
        <v>813</v>
      </c>
      <c r="I844" s="455"/>
      <c r="J844" s="455"/>
      <c r="K844" s="459" t="s">
        <v>265</v>
      </c>
      <c r="L844" s="455"/>
      <c r="M844" s="455" t="str">
        <f t="shared" si="13"/>
        <v/>
      </c>
    </row>
    <row r="845" spans="1:13">
      <c r="A845" s="455" t="s">
        <v>29</v>
      </c>
      <c r="B845" s="455" t="s">
        <v>648</v>
      </c>
      <c r="C845" s="455" t="s">
        <v>52</v>
      </c>
      <c r="D845" s="455"/>
      <c r="E845" s="455" t="s">
        <v>1636</v>
      </c>
      <c r="F845" s="455"/>
      <c r="G845" s="988" t="s">
        <v>642</v>
      </c>
      <c r="H845" s="455" t="s">
        <v>813</v>
      </c>
      <c r="I845" s="455"/>
      <c r="J845" s="455"/>
      <c r="K845" s="459" t="s">
        <v>265</v>
      </c>
      <c r="L845" s="455"/>
      <c r="M845" s="455" t="str">
        <f t="shared" si="13"/>
        <v/>
      </c>
    </row>
    <row r="846" spans="1:13">
      <c r="A846" s="455" t="s">
        <v>29</v>
      </c>
      <c r="B846" s="455" t="s">
        <v>648</v>
      </c>
      <c r="C846" s="455" t="s">
        <v>52</v>
      </c>
      <c r="D846" s="455"/>
      <c r="E846" s="455" t="s">
        <v>1637</v>
      </c>
      <c r="F846" s="455"/>
      <c r="G846" s="988" t="s">
        <v>642</v>
      </c>
      <c r="H846" s="455" t="s">
        <v>813</v>
      </c>
      <c r="I846" s="455"/>
      <c r="J846" s="455"/>
      <c r="K846" s="459" t="s">
        <v>265</v>
      </c>
      <c r="L846" s="455"/>
      <c r="M846" s="455" t="str">
        <f t="shared" si="13"/>
        <v/>
      </c>
    </row>
    <row r="847" spans="1:13">
      <c r="A847" s="455" t="s">
        <v>29</v>
      </c>
      <c r="B847" s="455" t="s">
        <v>648</v>
      </c>
      <c r="C847" s="455" t="s">
        <v>52</v>
      </c>
      <c r="D847" s="455"/>
      <c r="E847" s="455" t="s">
        <v>1638</v>
      </c>
      <c r="F847" s="455"/>
      <c r="G847" s="988" t="s">
        <v>642</v>
      </c>
      <c r="H847" s="455" t="s">
        <v>813</v>
      </c>
      <c r="I847" s="455"/>
      <c r="J847" s="455"/>
      <c r="K847" s="459" t="s">
        <v>265</v>
      </c>
      <c r="L847" s="455"/>
      <c r="M847" s="455" t="str">
        <f t="shared" si="13"/>
        <v/>
      </c>
    </row>
    <row r="848" spans="1:13">
      <c r="A848" s="455" t="s">
        <v>29</v>
      </c>
      <c r="B848" s="455" t="s">
        <v>648</v>
      </c>
      <c r="C848" s="455" t="s">
        <v>52</v>
      </c>
      <c r="D848" s="455"/>
      <c r="E848" s="455" t="s">
        <v>1639</v>
      </c>
      <c r="F848" s="455"/>
      <c r="G848" s="988" t="s">
        <v>642</v>
      </c>
      <c r="H848" s="455" t="s">
        <v>813</v>
      </c>
      <c r="I848" s="455"/>
      <c r="J848" s="455"/>
      <c r="K848" s="459" t="s">
        <v>265</v>
      </c>
      <c r="L848" s="455"/>
      <c r="M848" s="455" t="str">
        <f t="shared" si="13"/>
        <v/>
      </c>
    </row>
    <row r="849" spans="1:13">
      <c r="A849" s="455" t="s">
        <v>29</v>
      </c>
      <c r="B849" s="455" t="s">
        <v>648</v>
      </c>
      <c r="C849" s="455" t="s">
        <v>52</v>
      </c>
      <c r="D849" s="455"/>
      <c r="E849" s="455" t="s">
        <v>1640</v>
      </c>
      <c r="F849" s="455"/>
      <c r="G849" s="988" t="s">
        <v>642</v>
      </c>
      <c r="H849" s="455" t="s">
        <v>813</v>
      </c>
      <c r="I849" s="455"/>
      <c r="J849" s="455"/>
      <c r="K849" s="459" t="s">
        <v>265</v>
      </c>
      <c r="L849" s="455"/>
      <c r="M849" s="455" t="str">
        <f t="shared" si="13"/>
        <v/>
      </c>
    </row>
    <row r="850" spans="1:13">
      <c r="A850" s="455" t="s">
        <v>29</v>
      </c>
      <c r="B850" s="455" t="s">
        <v>648</v>
      </c>
      <c r="C850" s="455" t="s">
        <v>52</v>
      </c>
      <c r="D850" s="455"/>
      <c r="E850" s="455" t="s">
        <v>1641</v>
      </c>
      <c r="F850" s="455"/>
      <c r="G850" s="988" t="s">
        <v>642</v>
      </c>
      <c r="H850" s="455" t="s">
        <v>813</v>
      </c>
      <c r="I850" s="455"/>
      <c r="J850" s="455"/>
      <c r="K850" s="459" t="s">
        <v>265</v>
      </c>
      <c r="L850" s="455"/>
      <c r="M850" s="455" t="str">
        <f t="shared" si="13"/>
        <v/>
      </c>
    </row>
    <row r="851" spans="1:13">
      <c r="A851" s="455" t="s">
        <v>29</v>
      </c>
      <c r="B851" s="455" t="s">
        <v>648</v>
      </c>
      <c r="C851" s="455" t="s">
        <v>52</v>
      </c>
      <c r="D851" s="455"/>
      <c r="E851" s="455" t="s">
        <v>1642</v>
      </c>
      <c r="F851" s="455"/>
      <c r="G851" s="988" t="s">
        <v>642</v>
      </c>
      <c r="H851" s="455" t="s">
        <v>813</v>
      </c>
      <c r="I851" s="455"/>
      <c r="J851" s="455"/>
      <c r="K851" s="459" t="s">
        <v>265</v>
      </c>
      <c r="L851" s="455"/>
      <c r="M851" s="455" t="str">
        <f t="shared" si="13"/>
        <v/>
      </c>
    </row>
    <row r="852" spans="1:13">
      <c r="A852" s="455" t="s">
        <v>29</v>
      </c>
      <c r="B852" s="455" t="s">
        <v>648</v>
      </c>
      <c r="C852" s="455" t="s">
        <v>52</v>
      </c>
      <c r="D852" s="455"/>
      <c r="E852" s="455" t="s">
        <v>1643</v>
      </c>
      <c r="F852" s="455"/>
      <c r="G852" s="988" t="s">
        <v>642</v>
      </c>
      <c r="H852" s="455" t="s">
        <v>813</v>
      </c>
      <c r="I852" s="455"/>
      <c r="J852" s="455"/>
      <c r="K852" s="459" t="s">
        <v>265</v>
      </c>
      <c r="L852" s="455"/>
      <c r="M852" s="455" t="str">
        <f t="shared" si="13"/>
        <v/>
      </c>
    </row>
    <row r="853" spans="1:13">
      <c r="A853" s="455" t="s">
        <v>29</v>
      </c>
      <c r="B853" s="455" t="s">
        <v>648</v>
      </c>
      <c r="C853" s="455" t="s">
        <v>52</v>
      </c>
      <c r="D853" s="455"/>
      <c r="E853" s="455" t="s">
        <v>1644</v>
      </c>
      <c r="F853" s="455"/>
      <c r="G853" s="988" t="s">
        <v>642</v>
      </c>
      <c r="H853" s="455" t="s">
        <v>813</v>
      </c>
      <c r="I853" s="455"/>
      <c r="J853" s="455"/>
      <c r="K853" s="459" t="s">
        <v>265</v>
      </c>
      <c r="L853" s="455"/>
      <c r="M853" s="455" t="str">
        <f t="shared" si="13"/>
        <v/>
      </c>
    </row>
    <row r="854" spans="1:13">
      <c r="A854" s="455" t="s">
        <v>29</v>
      </c>
      <c r="B854" s="455" t="s">
        <v>648</v>
      </c>
      <c r="C854" s="455" t="s">
        <v>52</v>
      </c>
      <c r="D854" s="455"/>
      <c r="E854" s="455" t="s">
        <v>1645</v>
      </c>
      <c r="F854" s="455"/>
      <c r="G854" s="988" t="s">
        <v>642</v>
      </c>
      <c r="H854" s="455" t="s">
        <v>813</v>
      </c>
      <c r="I854" s="455"/>
      <c r="J854" s="455"/>
      <c r="K854" s="459" t="s">
        <v>265</v>
      </c>
      <c r="L854" s="455"/>
      <c r="M854" s="455" t="str">
        <f t="shared" si="13"/>
        <v/>
      </c>
    </row>
    <row r="855" spans="1:13" ht="13.5" thickBot="1">
      <c r="A855" s="457" t="s">
        <v>29</v>
      </c>
      <c r="B855" s="457" t="s">
        <v>648</v>
      </c>
      <c r="C855" s="457" t="s">
        <v>52</v>
      </c>
      <c r="D855" s="457"/>
      <c r="E855" s="457" t="s">
        <v>1646</v>
      </c>
      <c r="F855" s="457"/>
      <c r="G855" s="458" t="s">
        <v>642</v>
      </c>
      <c r="H855" s="457" t="s">
        <v>813</v>
      </c>
      <c r="I855" s="457"/>
      <c r="J855" s="457"/>
      <c r="K855" s="452" t="s">
        <v>265</v>
      </c>
      <c r="L855" s="457"/>
      <c r="M855" s="457" t="str">
        <f t="shared" si="13"/>
        <v/>
      </c>
    </row>
    <row r="856" spans="1:13" ht="13.5" thickTop="1">
      <c r="A856" s="982" t="s">
        <v>637</v>
      </c>
      <c r="B856" s="982" t="s">
        <v>810</v>
      </c>
      <c r="C856" s="463" t="s">
        <v>53</v>
      </c>
      <c r="D856" s="446" t="s">
        <v>1647</v>
      </c>
      <c r="E856" s="446" t="s">
        <v>1648</v>
      </c>
      <c r="F856" s="446" t="s">
        <v>53</v>
      </c>
      <c r="G856" s="983" t="s">
        <v>642</v>
      </c>
      <c r="H856" s="460" t="s">
        <v>1649</v>
      </c>
      <c r="I856" s="983" t="s">
        <v>682</v>
      </c>
      <c r="J856" s="446" t="s">
        <v>645</v>
      </c>
      <c r="K856" s="447" t="s">
        <v>265</v>
      </c>
      <c r="L856" s="460" t="s">
        <v>646</v>
      </c>
      <c r="M856" s="460" t="str">
        <f t="shared" si="13"/>
        <v/>
      </c>
    </row>
    <row r="857" spans="1:13">
      <c r="A857" s="448" t="s">
        <v>29</v>
      </c>
      <c r="B857" s="448" t="s">
        <v>648</v>
      </c>
      <c r="C857" s="459" t="s">
        <v>53</v>
      </c>
      <c r="D857" s="459"/>
      <c r="E857" s="459" t="s">
        <v>1650</v>
      </c>
      <c r="F857" s="459"/>
      <c r="G857" s="984" t="s">
        <v>642</v>
      </c>
      <c r="H857" s="459" t="s">
        <v>1649</v>
      </c>
      <c r="I857" s="459"/>
      <c r="J857" s="459"/>
      <c r="K857" s="459" t="s">
        <v>265</v>
      </c>
      <c r="L857" s="459"/>
      <c r="M857" s="459" t="str">
        <f t="shared" si="13"/>
        <v>Removed</v>
      </c>
    </row>
    <row r="858" spans="1:13">
      <c r="A858" s="448" t="s">
        <v>29</v>
      </c>
      <c r="B858" s="448" t="s">
        <v>648</v>
      </c>
      <c r="C858" s="459" t="s">
        <v>53</v>
      </c>
      <c r="D858" s="459"/>
      <c r="E858" s="459" t="s">
        <v>1651</v>
      </c>
      <c r="F858" s="459"/>
      <c r="G858" s="984" t="s">
        <v>642</v>
      </c>
      <c r="H858" s="459" t="s">
        <v>1649</v>
      </c>
      <c r="I858" s="459"/>
      <c r="J858" s="459"/>
      <c r="K858" s="459" t="s">
        <v>265</v>
      </c>
      <c r="L858" s="459"/>
      <c r="M858" s="459" t="str">
        <f t="shared" si="13"/>
        <v/>
      </c>
    </row>
    <row r="859" spans="1:13">
      <c r="A859" s="448" t="s">
        <v>29</v>
      </c>
      <c r="B859" s="448" t="s">
        <v>648</v>
      </c>
      <c r="C859" s="459" t="s">
        <v>53</v>
      </c>
      <c r="D859" s="459"/>
      <c r="E859" s="459" t="s">
        <v>1652</v>
      </c>
      <c r="F859" s="459"/>
      <c r="G859" s="984" t="s">
        <v>642</v>
      </c>
      <c r="H859" s="459" t="s">
        <v>1649</v>
      </c>
      <c r="I859" s="459"/>
      <c r="J859" s="459"/>
      <c r="K859" s="459" t="s">
        <v>265</v>
      </c>
      <c r="L859" s="459"/>
      <c r="M859" s="459" t="str">
        <f t="shared" si="13"/>
        <v/>
      </c>
    </row>
    <row r="860" spans="1:13">
      <c r="A860" s="448" t="s">
        <v>29</v>
      </c>
      <c r="B860" s="448" t="s">
        <v>648</v>
      </c>
      <c r="C860" s="459" t="s">
        <v>53</v>
      </c>
      <c r="D860" s="459"/>
      <c r="E860" s="459" t="s">
        <v>1653</v>
      </c>
      <c r="F860" s="459"/>
      <c r="G860" s="984" t="s">
        <v>642</v>
      </c>
      <c r="H860" s="459" t="s">
        <v>1649</v>
      </c>
      <c r="I860" s="459"/>
      <c r="J860" s="459"/>
      <c r="K860" s="459" t="s">
        <v>265</v>
      </c>
      <c r="L860" s="459"/>
      <c r="M860" s="459" t="str">
        <f t="shared" si="13"/>
        <v/>
      </c>
    </row>
    <row r="861" spans="1:13">
      <c r="A861" s="448" t="s">
        <v>29</v>
      </c>
      <c r="B861" s="448" t="s">
        <v>648</v>
      </c>
      <c r="C861" s="459" t="s">
        <v>53</v>
      </c>
      <c r="D861" s="459"/>
      <c r="E861" s="459" t="s">
        <v>1654</v>
      </c>
      <c r="F861" s="459"/>
      <c r="G861" s="984" t="s">
        <v>642</v>
      </c>
      <c r="H861" s="459" t="s">
        <v>1649</v>
      </c>
      <c r="I861" s="459"/>
      <c r="J861" s="459"/>
      <c r="K861" s="459" t="s">
        <v>265</v>
      </c>
      <c r="L861" s="459"/>
      <c r="M861" s="459" t="str">
        <f t="shared" si="13"/>
        <v/>
      </c>
    </row>
    <row r="862" spans="1:13">
      <c r="A862" s="448" t="s">
        <v>29</v>
      </c>
      <c r="B862" s="448" t="s">
        <v>648</v>
      </c>
      <c r="C862" s="459" t="s">
        <v>53</v>
      </c>
      <c r="D862" s="459"/>
      <c r="E862" s="459" t="s">
        <v>1655</v>
      </c>
      <c r="F862" s="459"/>
      <c r="G862" s="984" t="s">
        <v>642</v>
      </c>
      <c r="H862" s="459" t="s">
        <v>1649</v>
      </c>
      <c r="I862" s="459"/>
      <c r="J862" s="459"/>
      <c r="K862" s="459" t="s">
        <v>265</v>
      </c>
      <c r="L862" s="459"/>
      <c r="M862" s="459" t="str">
        <f t="shared" si="13"/>
        <v/>
      </c>
    </row>
    <row r="863" spans="1:13">
      <c r="A863" s="448" t="s">
        <v>29</v>
      </c>
      <c r="B863" s="448" t="s">
        <v>648</v>
      </c>
      <c r="C863" s="459" t="s">
        <v>53</v>
      </c>
      <c r="D863" s="459"/>
      <c r="E863" s="459" t="s">
        <v>1656</v>
      </c>
      <c r="F863" s="459"/>
      <c r="G863" s="984" t="s">
        <v>642</v>
      </c>
      <c r="H863" s="459" t="s">
        <v>1649</v>
      </c>
      <c r="I863" s="459"/>
      <c r="J863" s="459"/>
      <c r="K863" s="459" t="s">
        <v>265</v>
      </c>
      <c r="L863" s="459"/>
      <c r="M863" s="459" t="str">
        <f t="shared" si="13"/>
        <v/>
      </c>
    </row>
    <row r="864" spans="1:13">
      <c r="A864" s="448" t="s">
        <v>29</v>
      </c>
      <c r="B864" s="448" t="s">
        <v>648</v>
      </c>
      <c r="C864" s="459" t="s">
        <v>53</v>
      </c>
      <c r="D864" s="459"/>
      <c r="E864" s="459" t="s">
        <v>1657</v>
      </c>
      <c r="F864" s="459"/>
      <c r="G864" s="984" t="s">
        <v>642</v>
      </c>
      <c r="H864" s="459" t="s">
        <v>1649</v>
      </c>
      <c r="I864" s="459"/>
      <c r="J864" s="459"/>
      <c r="K864" s="459" t="s">
        <v>265</v>
      </c>
      <c r="L864" s="459"/>
      <c r="M864" s="459" t="str">
        <f t="shared" si="13"/>
        <v/>
      </c>
    </row>
    <row r="865" spans="1:13">
      <c r="A865" s="448" t="s">
        <v>29</v>
      </c>
      <c r="B865" s="448" t="s">
        <v>648</v>
      </c>
      <c r="C865" s="459" t="s">
        <v>53</v>
      </c>
      <c r="D865" s="459"/>
      <c r="E865" s="459" t="s">
        <v>1658</v>
      </c>
      <c r="F865" s="459"/>
      <c r="G865" s="984" t="s">
        <v>642</v>
      </c>
      <c r="H865" s="459" t="s">
        <v>1649</v>
      </c>
      <c r="I865" s="459"/>
      <c r="J865" s="459"/>
      <c r="K865" s="459" t="s">
        <v>265</v>
      </c>
      <c r="L865" s="459"/>
      <c r="M865" s="459" t="str">
        <f t="shared" si="13"/>
        <v/>
      </c>
    </row>
    <row r="866" spans="1:13">
      <c r="A866" s="448" t="s">
        <v>29</v>
      </c>
      <c r="B866" s="448" t="s">
        <v>648</v>
      </c>
      <c r="C866" s="459" t="s">
        <v>53</v>
      </c>
      <c r="D866" s="459"/>
      <c r="E866" s="459" t="s">
        <v>1659</v>
      </c>
      <c r="F866" s="459"/>
      <c r="G866" s="984" t="s">
        <v>642</v>
      </c>
      <c r="H866" s="459" t="s">
        <v>1649</v>
      </c>
      <c r="I866" s="459"/>
      <c r="J866" s="459"/>
      <c r="K866" s="459" t="s">
        <v>265</v>
      </c>
      <c r="L866" s="459"/>
      <c r="M866" s="459" t="str">
        <f t="shared" si="13"/>
        <v/>
      </c>
    </row>
    <row r="867" spans="1:13">
      <c r="A867" s="448" t="s">
        <v>29</v>
      </c>
      <c r="B867" s="448" t="s">
        <v>648</v>
      </c>
      <c r="C867" s="459" t="s">
        <v>53</v>
      </c>
      <c r="D867" s="459"/>
      <c r="E867" s="459" t="s">
        <v>1660</v>
      </c>
      <c r="F867" s="459"/>
      <c r="G867" s="984" t="s">
        <v>642</v>
      </c>
      <c r="H867" s="459" t="s">
        <v>1649</v>
      </c>
      <c r="I867" s="459"/>
      <c r="J867" s="459"/>
      <c r="K867" s="459" t="s">
        <v>265</v>
      </c>
      <c r="L867" s="459"/>
      <c r="M867" s="459" t="str">
        <f t="shared" si="13"/>
        <v/>
      </c>
    </row>
    <row r="868" spans="1:13">
      <c r="A868" s="448" t="s">
        <v>29</v>
      </c>
      <c r="B868" s="448" t="s">
        <v>648</v>
      </c>
      <c r="C868" s="459" t="s">
        <v>53</v>
      </c>
      <c r="D868" s="459"/>
      <c r="E868" s="459" t="s">
        <v>1661</v>
      </c>
      <c r="F868" s="459"/>
      <c r="G868" s="984" t="s">
        <v>642</v>
      </c>
      <c r="H868" s="459" t="s">
        <v>1649</v>
      </c>
      <c r="I868" s="459"/>
      <c r="J868" s="459"/>
      <c r="K868" s="459" t="s">
        <v>265</v>
      </c>
      <c r="L868" s="459"/>
      <c r="M868" s="459" t="str">
        <f t="shared" si="13"/>
        <v/>
      </c>
    </row>
    <row r="869" spans="1:13" ht="13.5" thickBot="1">
      <c r="A869" s="501" t="s">
        <v>29</v>
      </c>
      <c r="B869" s="501" t="s">
        <v>648</v>
      </c>
      <c r="C869" s="452" t="s">
        <v>53</v>
      </c>
      <c r="D869" s="452"/>
      <c r="E869" s="452" t="s">
        <v>1662</v>
      </c>
      <c r="F869" s="452"/>
      <c r="G869" s="451" t="s">
        <v>642</v>
      </c>
      <c r="H869" s="452" t="s">
        <v>1649</v>
      </c>
      <c r="I869" s="452"/>
      <c r="J869" s="452"/>
      <c r="K869" s="452" t="s">
        <v>265</v>
      </c>
      <c r="L869" s="452"/>
      <c r="M869" s="452" t="str">
        <f t="shared" si="13"/>
        <v/>
      </c>
    </row>
    <row r="870" spans="1:13" ht="13.5" thickTop="1">
      <c r="A870" s="982" t="s">
        <v>637</v>
      </c>
      <c r="B870" s="982" t="s">
        <v>638</v>
      </c>
      <c r="C870" s="446" t="s">
        <v>50</v>
      </c>
      <c r="D870" s="446" t="s">
        <v>1663</v>
      </c>
      <c r="E870" s="446" t="s">
        <v>1664</v>
      </c>
      <c r="F870" s="446" t="s">
        <v>50</v>
      </c>
      <c r="G870" s="983" t="s">
        <v>642</v>
      </c>
      <c r="H870" s="460" t="s">
        <v>1665</v>
      </c>
      <c r="I870" s="983" t="s">
        <v>682</v>
      </c>
      <c r="J870" s="446" t="s">
        <v>645</v>
      </c>
      <c r="K870" s="447" t="s">
        <v>265</v>
      </c>
      <c r="L870" s="460" t="s">
        <v>646</v>
      </c>
      <c r="M870" s="460" t="str">
        <f t="shared" si="13"/>
        <v/>
      </c>
    </row>
    <row r="871" spans="1:13">
      <c r="A871" s="448" t="s">
        <v>647</v>
      </c>
      <c r="B871" s="448" t="s">
        <v>648</v>
      </c>
      <c r="C871" s="459" t="s">
        <v>50</v>
      </c>
      <c r="D871" s="459"/>
      <c r="E871" s="459" t="s">
        <v>1666</v>
      </c>
      <c r="F871" s="459"/>
      <c r="G871" s="984" t="s">
        <v>642</v>
      </c>
      <c r="H871" s="459" t="s">
        <v>1665</v>
      </c>
      <c r="I871" s="459"/>
      <c r="J871" s="459"/>
      <c r="K871" s="459" t="s">
        <v>265</v>
      </c>
      <c r="L871" s="459"/>
      <c r="M871" s="459" t="str">
        <f t="shared" si="13"/>
        <v>Removed</v>
      </c>
    </row>
    <row r="872" spans="1:13">
      <c r="A872" s="448" t="s">
        <v>647</v>
      </c>
      <c r="B872" s="448" t="s">
        <v>648</v>
      </c>
      <c r="C872" s="459" t="s">
        <v>50</v>
      </c>
      <c r="D872" s="459"/>
      <c r="E872" s="459" t="s">
        <v>1667</v>
      </c>
      <c r="F872" s="459"/>
      <c r="G872" s="984" t="s">
        <v>642</v>
      </c>
      <c r="H872" s="459" t="s">
        <v>1665</v>
      </c>
      <c r="I872" s="459"/>
      <c r="J872" s="459"/>
      <c r="K872" s="459" t="s">
        <v>265</v>
      </c>
      <c r="L872" s="459"/>
      <c r="M872" s="459" t="str">
        <f t="shared" si="13"/>
        <v/>
      </c>
    </row>
    <row r="873" spans="1:13">
      <c r="A873" s="448" t="s">
        <v>647</v>
      </c>
      <c r="B873" s="448" t="s">
        <v>648</v>
      </c>
      <c r="C873" s="459" t="s">
        <v>50</v>
      </c>
      <c r="D873" s="459"/>
      <c r="E873" s="459" t="s">
        <v>1668</v>
      </c>
      <c r="F873" s="459"/>
      <c r="G873" s="984" t="s">
        <v>642</v>
      </c>
      <c r="H873" s="459" t="s">
        <v>1665</v>
      </c>
      <c r="I873" s="459"/>
      <c r="J873" s="459"/>
      <c r="K873" s="459" t="s">
        <v>265</v>
      </c>
      <c r="L873" s="459"/>
      <c r="M873" s="459" t="str">
        <f t="shared" si="13"/>
        <v/>
      </c>
    </row>
    <row r="874" spans="1:13">
      <c r="A874" s="448" t="s">
        <v>647</v>
      </c>
      <c r="B874" s="448" t="s">
        <v>648</v>
      </c>
      <c r="C874" s="459" t="s">
        <v>50</v>
      </c>
      <c r="D874" s="459"/>
      <c r="E874" s="459" t="s">
        <v>1669</v>
      </c>
      <c r="F874" s="459"/>
      <c r="G874" s="984" t="s">
        <v>642</v>
      </c>
      <c r="H874" s="459" t="s">
        <v>1665</v>
      </c>
      <c r="I874" s="459"/>
      <c r="J874" s="459"/>
      <c r="K874" s="459" t="s">
        <v>265</v>
      </c>
      <c r="L874" s="459"/>
      <c r="M874" s="459" t="str">
        <f t="shared" si="13"/>
        <v/>
      </c>
    </row>
    <row r="875" spans="1:13">
      <c r="A875" s="448" t="s">
        <v>647</v>
      </c>
      <c r="B875" s="448" t="s">
        <v>648</v>
      </c>
      <c r="C875" s="459" t="s">
        <v>50</v>
      </c>
      <c r="D875" s="459"/>
      <c r="E875" s="459" t="s">
        <v>1670</v>
      </c>
      <c r="F875" s="459"/>
      <c r="G875" s="984" t="s">
        <v>642</v>
      </c>
      <c r="H875" s="459" t="s">
        <v>1665</v>
      </c>
      <c r="I875" s="459"/>
      <c r="J875" s="459"/>
      <c r="K875" s="459" t="s">
        <v>265</v>
      </c>
      <c r="L875" s="459"/>
      <c r="M875" s="459" t="str">
        <f t="shared" si="13"/>
        <v/>
      </c>
    </row>
    <row r="876" spans="1:13">
      <c r="A876" s="448" t="s">
        <v>647</v>
      </c>
      <c r="B876" s="448" t="s">
        <v>648</v>
      </c>
      <c r="C876" s="459" t="s">
        <v>50</v>
      </c>
      <c r="D876" s="459"/>
      <c r="E876" s="459" t="s">
        <v>1671</v>
      </c>
      <c r="F876" s="459"/>
      <c r="G876" s="984" t="s">
        <v>642</v>
      </c>
      <c r="H876" s="459" t="s">
        <v>1665</v>
      </c>
      <c r="I876" s="459"/>
      <c r="J876" s="459"/>
      <c r="K876" s="459" t="s">
        <v>265</v>
      </c>
      <c r="L876" s="459"/>
      <c r="M876" s="459" t="str">
        <f t="shared" si="13"/>
        <v/>
      </c>
    </row>
    <row r="877" spans="1:13">
      <c r="A877" s="448" t="s">
        <v>647</v>
      </c>
      <c r="B877" s="448" t="s">
        <v>648</v>
      </c>
      <c r="C877" s="459" t="s">
        <v>50</v>
      </c>
      <c r="D877" s="459"/>
      <c r="E877" s="459" t="s">
        <v>1672</v>
      </c>
      <c r="F877" s="459"/>
      <c r="G877" s="984" t="s">
        <v>642</v>
      </c>
      <c r="H877" s="459" t="s">
        <v>1665</v>
      </c>
      <c r="I877" s="459"/>
      <c r="J877" s="459"/>
      <c r="K877" s="459" t="s">
        <v>265</v>
      </c>
      <c r="L877" s="459"/>
      <c r="M877" s="459" t="str">
        <f t="shared" si="13"/>
        <v/>
      </c>
    </row>
    <row r="878" spans="1:13">
      <c r="A878" s="448" t="s">
        <v>647</v>
      </c>
      <c r="B878" s="448" t="s">
        <v>648</v>
      </c>
      <c r="C878" s="459" t="s">
        <v>50</v>
      </c>
      <c r="D878" s="459"/>
      <c r="E878" s="459" t="s">
        <v>1673</v>
      </c>
      <c r="F878" s="459"/>
      <c r="G878" s="984" t="s">
        <v>642</v>
      </c>
      <c r="H878" s="459" t="s">
        <v>1665</v>
      </c>
      <c r="I878" s="459"/>
      <c r="J878" s="459"/>
      <c r="K878" s="459" t="s">
        <v>265</v>
      </c>
      <c r="L878" s="459"/>
      <c r="M878" s="459" t="str">
        <f t="shared" si="13"/>
        <v/>
      </c>
    </row>
    <row r="879" spans="1:13">
      <c r="A879" s="448" t="s">
        <v>647</v>
      </c>
      <c r="B879" s="448" t="s">
        <v>648</v>
      </c>
      <c r="C879" s="459" t="s">
        <v>50</v>
      </c>
      <c r="D879" s="459"/>
      <c r="E879" s="459" t="s">
        <v>1674</v>
      </c>
      <c r="F879" s="459"/>
      <c r="G879" s="984" t="s">
        <v>642</v>
      </c>
      <c r="H879" s="459" t="s">
        <v>1665</v>
      </c>
      <c r="I879" s="459"/>
      <c r="J879" s="459"/>
      <c r="K879" s="459" t="s">
        <v>265</v>
      </c>
      <c r="L879" s="459"/>
      <c r="M879" s="459" t="str">
        <f t="shared" si="13"/>
        <v/>
      </c>
    </row>
    <row r="880" spans="1:13">
      <c r="A880" s="448" t="s">
        <v>647</v>
      </c>
      <c r="B880" s="448" t="s">
        <v>648</v>
      </c>
      <c r="C880" s="459" t="s">
        <v>50</v>
      </c>
      <c r="D880" s="459"/>
      <c r="E880" s="459" t="s">
        <v>1675</v>
      </c>
      <c r="F880" s="459"/>
      <c r="G880" s="984" t="s">
        <v>642</v>
      </c>
      <c r="H880" s="459" t="s">
        <v>1665</v>
      </c>
      <c r="I880" s="459"/>
      <c r="J880" s="459"/>
      <c r="K880" s="459" t="s">
        <v>265</v>
      </c>
      <c r="L880" s="459"/>
      <c r="M880" s="459" t="str">
        <f t="shared" si="13"/>
        <v/>
      </c>
    </row>
    <row r="881" spans="1:13">
      <c r="A881" s="448" t="s">
        <v>647</v>
      </c>
      <c r="B881" s="448" t="s">
        <v>648</v>
      </c>
      <c r="C881" s="459" t="s">
        <v>50</v>
      </c>
      <c r="D881" s="459"/>
      <c r="E881" s="459" t="s">
        <v>1676</v>
      </c>
      <c r="F881" s="459"/>
      <c r="G881" s="984" t="s">
        <v>642</v>
      </c>
      <c r="H881" s="459" t="s">
        <v>1665</v>
      </c>
      <c r="I881" s="459"/>
      <c r="J881" s="459"/>
      <c r="K881" s="459" t="s">
        <v>265</v>
      </c>
      <c r="L881" s="459"/>
      <c r="M881" s="459" t="str">
        <f t="shared" si="13"/>
        <v/>
      </c>
    </row>
    <row r="882" spans="1:13">
      <c r="A882" s="448" t="s">
        <v>647</v>
      </c>
      <c r="B882" s="448" t="s">
        <v>648</v>
      </c>
      <c r="C882" s="459" t="s">
        <v>50</v>
      </c>
      <c r="D882" s="459"/>
      <c r="E882" s="459" t="s">
        <v>1677</v>
      </c>
      <c r="F882" s="459"/>
      <c r="G882" s="984" t="s">
        <v>642</v>
      </c>
      <c r="H882" s="459" t="s">
        <v>1665</v>
      </c>
      <c r="I882" s="459"/>
      <c r="J882" s="459"/>
      <c r="K882" s="459" t="s">
        <v>265</v>
      </c>
      <c r="L882" s="459"/>
      <c r="M882" s="459" t="str">
        <f t="shared" si="13"/>
        <v/>
      </c>
    </row>
    <row r="883" spans="1:13" ht="13.5" thickBot="1">
      <c r="A883" s="501" t="s">
        <v>647</v>
      </c>
      <c r="B883" s="501" t="s">
        <v>648</v>
      </c>
      <c r="C883" s="452" t="s">
        <v>50</v>
      </c>
      <c r="D883" s="452"/>
      <c r="E883" s="452" t="s">
        <v>1678</v>
      </c>
      <c r="F883" s="452"/>
      <c r="G883" s="451" t="s">
        <v>642</v>
      </c>
      <c r="H883" s="452" t="s">
        <v>1665</v>
      </c>
      <c r="I883" s="452"/>
      <c r="J883" s="452"/>
      <c r="K883" s="452" t="s">
        <v>265</v>
      </c>
      <c r="L883" s="452"/>
      <c r="M883" s="452" t="str">
        <f t="shared" si="13"/>
        <v/>
      </c>
    </row>
    <row r="884" spans="1:13" ht="13.5" thickTop="1">
      <c r="A884" s="982" t="s">
        <v>637</v>
      </c>
      <c r="B884" s="982" t="s">
        <v>638</v>
      </c>
      <c r="C884" s="446" t="s">
        <v>406</v>
      </c>
      <c r="D884" s="446" t="s">
        <v>1679</v>
      </c>
      <c r="E884" s="446" t="s">
        <v>1680</v>
      </c>
      <c r="F884" s="446" t="s">
        <v>406</v>
      </c>
      <c r="G884" s="983" t="s">
        <v>642</v>
      </c>
      <c r="H884" s="460" t="s">
        <v>1681</v>
      </c>
      <c r="I884" s="983" t="s">
        <v>682</v>
      </c>
      <c r="J884" s="446" t="s">
        <v>645</v>
      </c>
      <c r="K884" s="447" t="s">
        <v>265</v>
      </c>
      <c r="L884" s="460" t="s">
        <v>646</v>
      </c>
      <c r="M884" s="460" t="str">
        <f t="shared" si="13"/>
        <v/>
      </c>
    </row>
    <row r="885" spans="1:13">
      <c r="A885" s="448" t="s">
        <v>647</v>
      </c>
      <c r="B885" s="448" t="s">
        <v>648</v>
      </c>
      <c r="C885" s="459" t="s">
        <v>406</v>
      </c>
      <c r="D885" s="459"/>
      <c r="E885" s="459" t="s">
        <v>1682</v>
      </c>
      <c r="F885" s="459"/>
      <c r="G885" s="984" t="s">
        <v>642</v>
      </c>
      <c r="H885" s="459" t="s">
        <v>1681</v>
      </c>
      <c r="I885" s="459"/>
      <c r="J885" s="459"/>
      <c r="K885" s="459" t="s">
        <v>265</v>
      </c>
      <c r="L885" s="459"/>
      <c r="M885" s="459" t="str">
        <f t="shared" si="13"/>
        <v>Removed</v>
      </c>
    </row>
    <row r="886" spans="1:13">
      <c r="A886" s="448" t="s">
        <v>647</v>
      </c>
      <c r="B886" s="448" t="s">
        <v>648</v>
      </c>
      <c r="C886" s="459" t="s">
        <v>406</v>
      </c>
      <c r="D886" s="459"/>
      <c r="E886" s="459" t="s">
        <v>1683</v>
      </c>
      <c r="F886" s="459"/>
      <c r="G886" s="984" t="s">
        <v>642</v>
      </c>
      <c r="H886" s="459" t="s">
        <v>1681</v>
      </c>
      <c r="I886" s="459"/>
      <c r="J886" s="459"/>
      <c r="K886" s="459" t="s">
        <v>265</v>
      </c>
      <c r="L886" s="459"/>
      <c r="M886" s="459" t="str">
        <f t="shared" si="13"/>
        <v/>
      </c>
    </row>
    <row r="887" spans="1:13">
      <c r="A887" s="448" t="s">
        <v>647</v>
      </c>
      <c r="B887" s="448" t="s">
        <v>648</v>
      </c>
      <c r="C887" s="459" t="s">
        <v>406</v>
      </c>
      <c r="D887" s="459"/>
      <c r="E887" s="459" t="s">
        <v>1684</v>
      </c>
      <c r="F887" s="459"/>
      <c r="G887" s="984" t="s">
        <v>642</v>
      </c>
      <c r="H887" s="459" t="s">
        <v>1681</v>
      </c>
      <c r="I887" s="459"/>
      <c r="J887" s="459"/>
      <c r="K887" s="459" t="s">
        <v>265</v>
      </c>
      <c r="L887" s="459"/>
      <c r="M887" s="459" t="str">
        <f t="shared" si="13"/>
        <v/>
      </c>
    </row>
    <row r="888" spans="1:13">
      <c r="A888" s="448" t="s">
        <v>647</v>
      </c>
      <c r="B888" s="448" t="s">
        <v>648</v>
      </c>
      <c r="C888" s="459" t="s">
        <v>406</v>
      </c>
      <c r="D888" s="459"/>
      <c r="E888" s="459" t="s">
        <v>1685</v>
      </c>
      <c r="F888" s="459"/>
      <c r="G888" s="984" t="s">
        <v>642</v>
      </c>
      <c r="H888" s="459" t="s">
        <v>1681</v>
      </c>
      <c r="I888" s="459"/>
      <c r="J888" s="459"/>
      <c r="K888" s="459" t="s">
        <v>265</v>
      </c>
      <c r="L888" s="459"/>
      <c r="M888" s="459" t="str">
        <f t="shared" si="13"/>
        <v/>
      </c>
    </row>
    <row r="889" spans="1:13">
      <c r="A889" s="448" t="s">
        <v>647</v>
      </c>
      <c r="B889" s="448" t="s">
        <v>648</v>
      </c>
      <c r="C889" s="459" t="s">
        <v>406</v>
      </c>
      <c r="D889" s="459"/>
      <c r="E889" s="459" t="s">
        <v>1686</v>
      </c>
      <c r="F889" s="459"/>
      <c r="G889" s="984" t="s">
        <v>642</v>
      </c>
      <c r="H889" s="459" t="s">
        <v>1681</v>
      </c>
      <c r="I889" s="459"/>
      <c r="J889" s="459"/>
      <c r="K889" s="459" t="s">
        <v>265</v>
      </c>
      <c r="L889" s="459"/>
      <c r="M889" s="459" t="str">
        <f t="shared" si="13"/>
        <v/>
      </c>
    </row>
    <row r="890" spans="1:13">
      <c r="A890" s="448" t="s">
        <v>647</v>
      </c>
      <c r="B890" s="448" t="s">
        <v>648</v>
      </c>
      <c r="C890" s="459" t="s">
        <v>406</v>
      </c>
      <c r="D890" s="459"/>
      <c r="E890" s="459" t="s">
        <v>1687</v>
      </c>
      <c r="F890" s="459"/>
      <c r="G890" s="984" t="s">
        <v>642</v>
      </c>
      <c r="H890" s="459" t="s">
        <v>1681</v>
      </c>
      <c r="I890" s="459"/>
      <c r="J890" s="459"/>
      <c r="K890" s="459" t="s">
        <v>265</v>
      </c>
      <c r="L890" s="459"/>
      <c r="M890" s="459" t="str">
        <f t="shared" si="13"/>
        <v/>
      </c>
    </row>
    <row r="891" spans="1:13">
      <c r="A891" s="448" t="s">
        <v>647</v>
      </c>
      <c r="B891" s="448" t="s">
        <v>648</v>
      </c>
      <c r="C891" s="459" t="s">
        <v>406</v>
      </c>
      <c r="D891" s="459"/>
      <c r="E891" s="459" t="s">
        <v>1688</v>
      </c>
      <c r="F891" s="459"/>
      <c r="G891" s="984" t="s">
        <v>642</v>
      </c>
      <c r="H891" s="459" t="s">
        <v>1681</v>
      </c>
      <c r="I891" s="459"/>
      <c r="J891" s="459"/>
      <c r="K891" s="459" t="s">
        <v>265</v>
      </c>
      <c r="L891" s="459"/>
      <c r="M891" s="459" t="str">
        <f t="shared" si="13"/>
        <v/>
      </c>
    </row>
    <row r="892" spans="1:13">
      <c r="A892" s="448" t="s">
        <v>647</v>
      </c>
      <c r="B892" s="448" t="s">
        <v>648</v>
      </c>
      <c r="C892" s="459" t="s">
        <v>406</v>
      </c>
      <c r="D892" s="459"/>
      <c r="E892" s="459" t="s">
        <v>1689</v>
      </c>
      <c r="F892" s="459"/>
      <c r="G892" s="984" t="s">
        <v>642</v>
      </c>
      <c r="H892" s="459" t="s">
        <v>1681</v>
      </c>
      <c r="I892" s="459"/>
      <c r="J892" s="459"/>
      <c r="K892" s="459" t="s">
        <v>265</v>
      </c>
      <c r="L892" s="459"/>
      <c r="M892" s="459" t="str">
        <f t="shared" si="13"/>
        <v/>
      </c>
    </row>
    <row r="893" spans="1:13">
      <c r="A893" s="448" t="s">
        <v>647</v>
      </c>
      <c r="B893" s="448" t="s">
        <v>648</v>
      </c>
      <c r="C893" s="459" t="s">
        <v>406</v>
      </c>
      <c r="D893" s="459"/>
      <c r="E893" s="459" t="s">
        <v>1690</v>
      </c>
      <c r="F893" s="459"/>
      <c r="G893" s="984" t="s">
        <v>642</v>
      </c>
      <c r="H893" s="459" t="s">
        <v>1681</v>
      </c>
      <c r="I893" s="459"/>
      <c r="J893" s="459"/>
      <c r="K893" s="459" t="s">
        <v>265</v>
      </c>
      <c r="L893" s="459"/>
      <c r="M893" s="459" t="str">
        <f t="shared" si="13"/>
        <v/>
      </c>
    </row>
    <row r="894" spans="1:13">
      <c r="A894" s="448" t="s">
        <v>647</v>
      </c>
      <c r="B894" s="448" t="s">
        <v>648</v>
      </c>
      <c r="C894" s="459" t="s">
        <v>406</v>
      </c>
      <c r="D894" s="459"/>
      <c r="E894" s="459" t="s">
        <v>1691</v>
      </c>
      <c r="F894" s="459"/>
      <c r="G894" s="984" t="s">
        <v>642</v>
      </c>
      <c r="H894" s="459" t="s">
        <v>1681</v>
      </c>
      <c r="I894" s="459"/>
      <c r="J894" s="459"/>
      <c r="K894" s="459" t="s">
        <v>265</v>
      </c>
      <c r="L894" s="459"/>
      <c r="M894" s="459" t="str">
        <f t="shared" si="13"/>
        <v/>
      </c>
    </row>
    <row r="895" spans="1:13">
      <c r="A895" s="448" t="s">
        <v>647</v>
      </c>
      <c r="B895" s="448" t="s">
        <v>648</v>
      </c>
      <c r="C895" s="459" t="s">
        <v>406</v>
      </c>
      <c r="D895" s="459"/>
      <c r="E895" s="459" t="s">
        <v>1692</v>
      </c>
      <c r="F895" s="459"/>
      <c r="G895" s="984" t="s">
        <v>642</v>
      </c>
      <c r="H895" s="459" t="s">
        <v>1681</v>
      </c>
      <c r="I895" s="459"/>
      <c r="J895" s="459"/>
      <c r="K895" s="459" t="s">
        <v>265</v>
      </c>
      <c r="L895" s="459"/>
      <c r="M895" s="459" t="str">
        <f t="shared" si="13"/>
        <v/>
      </c>
    </row>
    <row r="896" spans="1:13">
      <c r="A896" s="448" t="s">
        <v>647</v>
      </c>
      <c r="B896" s="448" t="s">
        <v>648</v>
      </c>
      <c r="C896" s="459" t="s">
        <v>406</v>
      </c>
      <c r="D896" s="459"/>
      <c r="E896" s="459" t="s">
        <v>1693</v>
      </c>
      <c r="F896" s="459"/>
      <c r="G896" s="984" t="s">
        <v>642</v>
      </c>
      <c r="H896" s="459" t="s">
        <v>1681</v>
      </c>
      <c r="I896" s="459"/>
      <c r="J896" s="459"/>
      <c r="K896" s="459" t="s">
        <v>265</v>
      </c>
      <c r="L896" s="459"/>
      <c r="M896" s="459" t="str">
        <f t="shared" si="13"/>
        <v/>
      </c>
    </row>
    <row r="897" spans="1:13" ht="13.5" thickBot="1">
      <c r="A897" s="501" t="s">
        <v>647</v>
      </c>
      <c r="B897" s="501" t="s">
        <v>648</v>
      </c>
      <c r="C897" s="452" t="s">
        <v>406</v>
      </c>
      <c r="D897" s="452"/>
      <c r="E897" s="452" t="s">
        <v>1694</v>
      </c>
      <c r="F897" s="452"/>
      <c r="G897" s="451" t="s">
        <v>642</v>
      </c>
      <c r="H897" s="452" t="s">
        <v>1681</v>
      </c>
      <c r="I897" s="452"/>
      <c r="J897" s="452"/>
      <c r="K897" s="452" t="s">
        <v>265</v>
      </c>
      <c r="L897" s="452"/>
      <c r="M897" s="452" t="str">
        <f t="shared" si="13"/>
        <v/>
      </c>
    </row>
    <row r="898" spans="1:13" ht="13.5" thickTop="1">
      <c r="A898" s="982" t="s">
        <v>637</v>
      </c>
      <c r="B898" s="982" t="s">
        <v>638</v>
      </c>
      <c r="C898" s="446" t="s">
        <v>404</v>
      </c>
      <c r="D898" s="446" t="s">
        <v>1695</v>
      </c>
      <c r="E898" s="446" t="s">
        <v>1696</v>
      </c>
      <c r="F898" s="446" t="s">
        <v>404</v>
      </c>
      <c r="G898" s="983" t="s">
        <v>642</v>
      </c>
      <c r="H898" s="460" t="s">
        <v>1697</v>
      </c>
      <c r="I898" s="983" t="s">
        <v>682</v>
      </c>
      <c r="J898" s="446" t="s">
        <v>645</v>
      </c>
      <c r="K898" s="447" t="s">
        <v>265</v>
      </c>
      <c r="L898" s="460" t="s">
        <v>646</v>
      </c>
      <c r="M898" s="460" t="str">
        <f t="shared" si="13"/>
        <v/>
      </c>
    </row>
    <row r="899" spans="1:13">
      <c r="A899" s="448" t="s">
        <v>647</v>
      </c>
      <c r="B899" s="448" t="s">
        <v>648</v>
      </c>
      <c r="C899" s="459" t="s">
        <v>404</v>
      </c>
      <c r="D899" s="459"/>
      <c r="E899" s="459" t="s">
        <v>1698</v>
      </c>
      <c r="F899" s="459"/>
      <c r="G899" s="984" t="s">
        <v>642</v>
      </c>
      <c r="H899" s="459" t="s">
        <v>1697</v>
      </c>
      <c r="I899" s="459"/>
      <c r="J899" s="459"/>
      <c r="K899" s="459" t="s">
        <v>265</v>
      </c>
      <c r="L899" s="459"/>
      <c r="M899" s="459" t="str">
        <f t="shared" si="13"/>
        <v>Removed</v>
      </c>
    </row>
    <row r="900" spans="1:13">
      <c r="A900" s="448" t="s">
        <v>647</v>
      </c>
      <c r="B900" s="448" t="s">
        <v>648</v>
      </c>
      <c r="C900" s="459" t="s">
        <v>404</v>
      </c>
      <c r="D900" s="459"/>
      <c r="E900" s="459" t="s">
        <v>1699</v>
      </c>
      <c r="F900" s="459"/>
      <c r="G900" s="984" t="s">
        <v>642</v>
      </c>
      <c r="H900" s="459" t="s">
        <v>1697</v>
      </c>
      <c r="I900" s="459"/>
      <c r="J900" s="459"/>
      <c r="K900" s="459" t="s">
        <v>265</v>
      </c>
      <c r="L900" s="459"/>
      <c r="M900" s="459" t="str">
        <f t="shared" ref="M900:M963" si="14">IF(RIGHT(TEXT(E900,""),4)="ACT1","Removed","")</f>
        <v/>
      </c>
    </row>
    <row r="901" spans="1:13">
      <c r="A901" s="448" t="s">
        <v>647</v>
      </c>
      <c r="B901" s="448" t="s">
        <v>648</v>
      </c>
      <c r="C901" s="459" t="s">
        <v>404</v>
      </c>
      <c r="D901" s="459"/>
      <c r="E901" s="459" t="s">
        <v>1700</v>
      </c>
      <c r="F901" s="459"/>
      <c r="G901" s="984" t="s">
        <v>642</v>
      </c>
      <c r="H901" s="459" t="s">
        <v>1697</v>
      </c>
      <c r="I901" s="459"/>
      <c r="J901" s="459"/>
      <c r="K901" s="459" t="s">
        <v>265</v>
      </c>
      <c r="L901" s="459"/>
      <c r="M901" s="459" t="str">
        <f t="shared" si="14"/>
        <v/>
      </c>
    </row>
    <row r="902" spans="1:13">
      <c r="A902" s="448" t="s">
        <v>647</v>
      </c>
      <c r="B902" s="448" t="s">
        <v>648</v>
      </c>
      <c r="C902" s="459" t="s">
        <v>404</v>
      </c>
      <c r="D902" s="459"/>
      <c r="E902" s="459" t="s">
        <v>1701</v>
      </c>
      <c r="F902" s="459"/>
      <c r="G902" s="984" t="s">
        <v>642</v>
      </c>
      <c r="H902" s="459" t="s">
        <v>1697</v>
      </c>
      <c r="I902" s="459"/>
      <c r="J902" s="459"/>
      <c r="K902" s="459" t="s">
        <v>265</v>
      </c>
      <c r="L902" s="459"/>
      <c r="M902" s="459" t="str">
        <f t="shared" si="14"/>
        <v/>
      </c>
    </row>
    <row r="903" spans="1:13">
      <c r="A903" s="448" t="s">
        <v>647</v>
      </c>
      <c r="B903" s="448" t="s">
        <v>648</v>
      </c>
      <c r="C903" s="459" t="s">
        <v>404</v>
      </c>
      <c r="D903" s="459"/>
      <c r="E903" s="459" t="s">
        <v>1702</v>
      </c>
      <c r="F903" s="459"/>
      <c r="G903" s="984" t="s">
        <v>642</v>
      </c>
      <c r="H903" s="459" t="s">
        <v>1697</v>
      </c>
      <c r="I903" s="459"/>
      <c r="J903" s="459"/>
      <c r="K903" s="459" t="s">
        <v>265</v>
      </c>
      <c r="L903" s="459"/>
      <c r="M903" s="459" t="str">
        <f t="shared" si="14"/>
        <v/>
      </c>
    </row>
    <row r="904" spans="1:13">
      <c r="A904" s="448" t="s">
        <v>647</v>
      </c>
      <c r="B904" s="448" t="s">
        <v>648</v>
      </c>
      <c r="C904" s="459" t="s">
        <v>404</v>
      </c>
      <c r="D904" s="459"/>
      <c r="E904" s="459" t="s">
        <v>1703</v>
      </c>
      <c r="F904" s="459"/>
      <c r="G904" s="984" t="s">
        <v>642</v>
      </c>
      <c r="H904" s="459" t="s">
        <v>1697</v>
      </c>
      <c r="I904" s="459"/>
      <c r="J904" s="459"/>
      <c r="K904" s="459" t="s">
        <v>265</v>
      </c>
      <c r="L904" s="459"/>
      <c r="M904" s="459" t="str">
        <f t="shared" si="14"/>
        <v/>
      </c>
    </row>
    <row r="905" spans="1:13">
      <c r="A905" s="448" t="s">
        <v>647</v>
      </c>
      <c r="B905" s="448" t="s">
        <v>648</v>
      </c>
      <c r="C905" s="459" t="s">
        <v>404</v>
      </c>
      <c r="D905" s="459"/>
      <c r="E905" s="459" t="s">
        <v>1704</v>
      </c>
      <c r="F905" s="459"/>
      <c r="G905" s="984" t="s">
        <v>642</v>
      </c>
      <c r="H905" s="459" t="s">
        <v>1697</v>
      </c>
      <c r="I905" s="459"/>
      <c r="J905" s="459"/>
      <c r="K905" s="459" t="s">
        <v>265</v>
      </c>
      <c r="L905" s="459"/>
      <c r="M905" s="459" t="str">
        <f t="shared" si="14"/>
        <v/>
      </c>
    </row>
    <row r="906" spans="1:13">
      <c r="A906" s="448" t="s">
        <v>647</v>
      </c>
      <c r="B906" s="448" t="s">
        <v>648</v>
      </c>
      <c r="C906" s="459" t="s">
        <v>404</v>
      </c>
      <c r="D906" s="459"/>
      <c r="E906" s="459" t="s">
        <v>1705</v>
      </c>
      <c r="F906" s="459"/>
      <c r="G906" s="984" t="s">
        <v>642</v>
      </c>
      <c r="H906" s="459" t="s">
        <v>1697</v>
      </c>
      <c r="I906" s="459"/>
      <c r="J906" s="459"/>
      <c r="K906" s="459" t="s">
        <v>265</v>
      </c>
      <c r="L906" s="459"/>
      <c r="M906" s="459" t="str">
        <f t="shared" si="14"/>
        <v/>
      </c>
    </row>
    <row r="907" spans="1:13">
      <c r="A907" s="448" t="s">
        <v>647</v>
      </c>
      <c r="B907" s="448" t="s">
        <v>648</v>
      </c>
      <c r="C907" s="459" t="s">
        <v>404</v>
      </c>
      <c r="D907" s="459"/>
      <c r="E907" s="459" t="s">
        <v>1706</v>
      </c>
      <c r="F907" s="459"/>
      <c r="G907" s="984" t="s">
        <v>642</v>
      </c>
      <c r="H907" s="459" t="s">
        <v>1697</v>
      </c>
      <c r="I907" s="459"/>
      <c r="J907" s="459"/>
      <c r="K907" s="459" t="s">
        <v>265</v>
      </c>
      <c r="L907" s="459"/>
      <c r="M907" s="459" t="str">
        <f t="shared" si="14"/>
        <v/>
      </c>
    </row>
    <row r="908" spans="1:13">
      <c r="A908" s="448" t="s">
        <v>647</v>
      </c>
      <c r="B908" s="448" t="s">
        <v>648</v>
      </c>
      <c r="C908" s="459" t="s">
        <v>404</v>
      </c>
      <c r="D908" s="459"/>
      <c r="E908" s="459" t="s">
        <v>1707</v>
      </c>
      <c r="F908" s="459"/>
      <c r="G908" s="984" t="s">
        <v>642</v>
      </c>
      <c r="H908" s="459" t="s">
        <v>1697</v>
      </c>
      <c r="I908" s="459"/>
      <c r="J908" s="459"/>
      <c r="K908" s="459" t="s">
        <v>265</v>
      </c>
      <c r="L908" s="459"/>
      <c r="M908" s="459" t="str">
        <f t="shared" si="14"/>
        <v/>
      </c>
    </row>
    <row r="909" spans="1:13">
      <c r="A909" s="448" t="s">
        <v>647</v>
      </c>
      <c r="B909" s="448" t="s">
        <v>648</v>
      </c>
      <c r="C909" s="459" t="s">
        <v>404</v>
      </c>
      <c r="D909" s="459"/>
      <c r="E909" s="459" t="s">
        <v>1708</v>
      </c>
      <c r="F909" s="459"/>
      <c r="G909" s="984" t="s">
        <v>642</v>
      </c>
      <c r="H909" s="459" t="s">
        <v>1697</v>
      </c>
      <c r="I909" s="459"/>
      <c r="J909" s="459"/>
      <c r="K909" s="459" t="s">
        <v>265</v>
      </c>
      <c r="L909" s="459"/>
      <c r="M909" s="459" t="str">
        <f t="shared" si="14"/>
        <v/>
      </c>
    </row>
    <row r="910" spans="1:13">
      <c r="A910" s="448" t="s">
        <v>647</v>
      </c>
      <c r="B910" s="448" t="s">
        <v>648</v>
      </c>
      <c r="C910" s="459" t="s">
        <v>404</v>
      </c>
      <c r="D910" s="459"/>
      <c r="E910" s="459" t="s">
        <v>1709</v>
      </c>
      <c r="F910" s="459"/>
      <c r="G910" s="984" t="s">
        <v>642</v>
      </c>
      <c r="H910" s="459" t="s">
        <v>1697</v>
      </c>
      <c r="I910" s="459"/>
      <c r="J910" s="459"/>
      <c r="K910" s="459" t="s">
        <v>265</v>
      </c>
      <c r="L910" s="459"/>
      <c r="M910" s="459" t="str">
        <f t="shared" si="14"/>
        <v/>
      </c>
    </row>
    <row r="911" spans="1:13" ht="13.5" thickBot="1">
      <c r="A911" s="501" t="s">
        <v>647</v>
      </c>
      <c r="B911" s="501" t="s">
        <v>648</v>
      </c>
      <c r="C911" s="452" t="s">
        <v>404</v>
      </c>
      <c r="D911" s="452"/>
      <c r="E911" s="452" t="s">
        <v>1710</v>
      </c>
      <c r="F911" s="452"/>
      <c r="G911" s="451" t="s">
        <v>642</v>
      </c>
      <c r="H911" s="452" t="s">
        <v>1697</v>
      </c>
      <c r="I911" s="452"/>
      <c r="J911" s="452"/>
      <c r="K911" s="452" t="s">
        <v>265</v>
      </c>
      <c r="L911" s="452"/>
      <c r="M911" s="452" t="str">
        <f t="shared" si="14"/>
        <v/>
      </c>
    </row>
    <row r="912" spans="1:13" ht="13.5" thickTop="1">
      <c r="A912" s="982" t="s">
        <v>637</v>
      </c>
      <c r="B912" s="982" t="s">
        <v>638</v>
      </c>
      <c r="C912" s="446" t="s">
        <v>375</v>
      </c>
      <c r="D912" s="446" t="s">
        <v>1711</v>
      </c>
      <c r="E912" s="446" t="s">
        <v>1712</v>
      </c>
      <c r="F912" s="446" t="s">
        <v>375</v>
      </c>
      <c r="G912" s="983" t="s">
        <v>642</v>
      </c>
      <c r="H912" s="460" t="s">
        <v>1713</v>
      </c>
      <c r="I912" s="983" t="s">
        <v>682</v>
      </c>
      <c r="J912" s="446" t="s">
        <v>645</v>
      </c>
      <c r="K912" s="447" t="s">
        <v>265</v>
      </c>
      <c r="L912" s="460" t="s">
        <v>646</v>
      </c>
      <c r="M912" s="460" t="str">
        <f t="shared" si="14"/>
        <v/>
      </c>
    </row>
    <row r="913" spans="1:13">
      <c r="A913" s="448" t="s">
        <v>647</v>
      </c>
      <c r="B913" s="448" t="s">
        <v>648</v>
      </c>
      <c r="C913" s="459" t="s">
        <v>375</v>
      </c>
      <c r="D913" s="459"/>
      <c r="E913" s="459" t="s">
        <v>1714</v>
      </c>
      <c r="F913" s="459"/>
      <c r="G913" s="984" t="s">
        <v>642</v>
      </c>
      <c r="H913" s="459" t="s">
        <v>1713</v>
      </c>
      <c r="I913" s="459"/>
      <c r="J913" s="459"/>
      <c r="K913" s="459" t="s">
        <v>265</v>
      </c>
      <c r="L913" s="459"/>
      <c r="M913" s="459" t="str">
        <f t="shared" si="14"/>
        <v>Removed</v>
      </c>
    </row>
    <row r="914" spans="1:13">
      <c r="A914" s="448" t="s">
        <v>647</v>
      </c>
      <c r="B914" s="448" t="s">
        <v>648</v>
      </c>
      <c r="C914" s="459" t="s">
        <v>375</v>
      </c>
      <c r="D914" s="459"/>
      <c r="E914" s="459" t="s">
        <v>1715</v>
      </c>
      <c r="F914" s="459"/>
      <c r="G914" s="984" t="s">
        <v>642</v>
      </c>
      <c r="H914" s="459" t="s">
        <v>1713</v>
      </c>
      <c r="I914" s="459"/>
      <c r="J914" s="459"/>
      <c r="K914" s="459" t="s">
        <v>265</v>
      </c>
      <c r="L914" s="459"/>
      <c r="M914" s="459" t="str">
        <f t="shared" si="14"/>
        <v/>
      </c>
    </row>
    <row r="915" spans="1:13">
      <c r="A915" s="448" t="s">
        <v>647</v>
      </c>
      <c r="B915" s="448" t="s">
        <v>648</v>
      </c>
      <c r="C915" s="459" t="s">
        <v>375</v>
      </c>
      <c r="D915" s="459"/>
      <c r="E915" s="459" t="s">
        <v>1716</v>
      </c>
      <c r="F915" s="459"/>
      <c r="G915" s="984" t="s">
        <v>642</v>
      </c>
      <c r="H915" s="459" t="s">
        <v>1713</v>
      </c>
      <c r="I915" s="459"/>
      <c r="J915" s="459"/>
      <c r="K915" s="459" t="s">
        <v>265</v>
      </c>
      <c r="L915" s="459"/>
      <c r="M915" s="459" t="str">
        <f t="shared" si="14"/>
        <v/>
      </c>
    </row>
    <row r="916" spans="1:13">
      <c r="A916" s="448" t="s">
        <v>647</v>
      </c>
      <c r="B916" s="448" t="s">
        <v>648</v>
      </c>
      <c r="C916" s="459" t="s">
        <v>375</v>
      </c>
      <c r="D916" s="459"/>
      <c r="E916" s="459" t="s">
        <v>1717</v>
      </c>
      <c r="F916" s="459"/>
      <c r="G916" s="984" t="s">
        <v>642</v>
      </c>
      <c r="H916" s="459" t="s">
        <v>1713</v>
      </c>
      <c r="I916" s="459"/>
      <c r="J916" s="459"/>
      <c r="K916" s="459" t="s">
        <v>265</v>
      </c>
      <c r="L916" s="459"/>
      <c r="M916" s="459" t="str">
        <f t="shared" si="14"/>
        <v/>
      </c>
    </row>
    <row r="917" spans="1:13">
      <c r="A917" s="448" t="s">
        <v>647</v>
      </c>
      <c r="B917" s="448" t="s">
        <v>648</v>
      </c>
      <c r="C917" s="459" t="s">
        <v>375</v>
      </c>
      <c r="D917" s="459"/>
      <c r="E917" s="459" t="s">
        <v>1718</v>
      </c>
      <c r="F917" s="459"/>
      <c r="G917" s="984" t="s">
        <v>642</v>
      </c>
      <c r="H917" s="459" t="s">
        <v>1713</v>
      </c>
      <c r="I917" s="459"/>
      <c r="J917" s="459"/>
      <c r="K917" s="459" t="s">
        <v>265</v>
      </c>
      <c r="L917" s="459"/>
      <c r="M917" s="459" t="str">
        <f t="shared" si="14"/>
        <v/>
      </c>
    </row>
    <row r="918" spans="1:13">
      <c r="A918" s="448" t="s">
        <v>647</v>
      </c>
      <c r="B918" s="448" t="s">
        <v>648</v>
      </c>
      <c r="C918" s="459" t="s">
        <v>375</v>
      </c>
      <c r="D918" s="459"/>
      <c r="E918" s="459" t="s">
        <v>1719</v>
      </c>
      <c r="F918" s="459"/>
      <c r="G918" s="984" t="s">
        <v>642</v>
      </c>
      <c r="H918" s="459" t="s">
        <v>1713</v>
      </c>
      <c r="I918" s="459"/>
      <c r="J918" s="459"/>
      <c r="K918" s="459" t="s">
        <v>265</v>
      </c>
      <c r="L918" s="459"/>
      <c r="M918" s="459" t="str">
        <f t="shared" si="14"/>
        <v/>
      </c>
    </row>
    <row r="919" spans="1:13">
      <c r="A919" s="448" t="s">
        <v>647</v>
      </c>
      <c r="B919" s="448" t="s">
        <v>648</v>
      </c>
      <c r="C919" s="459" t="s">
        <v>375</v>
      </c>
      <c r="D919" s="459"/>
      <c r="E919" s="459" t="s">
        <v>1720</v>
      </c>
      <c r="F919" s="459"/>
      <c r="G919" s="984" t="s">
        <v>642</v>
      </c>
      <c r="H919" s="459" t="s">
        <v>1713</v>
      </c>
      <c r="I919" s="459"/>
      <c r="J919" s="459"/>
      <c r="K919" s="459" t="s">
        <v>265</v>
      </c>
      <c r="L919" s="459"/>
      <c r="M919" s="459" t="str">
        <f t="shared" si="14"/>
        <v/>
      </c>
    </row>
    <row r="920" spans="1:13">
      <c r="A920" s="448" t="s">
        <v>647</v>
      </c>
      <c r="B920" s="448" t="s">
        <v>648</v>
      </c>
      <c r="C920" s="459" t="s">
        <v>375</v>
      </c>
      <c r="D920" s="459"/>
      <c r="E920" s="459" t="s">
        <v>1721</v>
      </c>
      <c r="F920" s="459"/>
      <c r="G920" s="984" t="s">
        <v>642</v>
      </c>
      <c r="H920" s="459" t="s">
        <v>1713</v>
      </c>
      <c r="I920" s="459"/>
      <c r="J920" s="459"/>
      <c r="K920" s="459" t="s">
        <v>265</v>
      </c>
      <c r="L920" s="459"/>
      <c r="M920" s="459" t="str">
        <f t="shared" si="14"/>
        <v/>
      </c>
    </row>
    <row r="921" spans="1:13">
      <c r="A921" s="448" t="s">
        <v>647</v>
      </c>
      <c r="B921" s="448" t="s">
        <v>648</v>
      </c>
      <c r="C921" s="459" t="s">
        <v>375</v>
      </c>
      <c r="D921" s="459"/>
      <c r="E921" s="459" t="s">
        <v>1722</v>
      </c>
      <c r="F921" s="459"/>
      <c r="G921" s="984" t="s">
        <v>642</v>
      </c>
      <c r="H921" s="459" t="s">
        <v>1713</v>
      </c>
      <c r="I921" s="459"/>
      <c r="J921" s="459"/>
      <c r="K921" s="459" t="s">
        <v>265</v>
      </c>
      <c r="L921" s="459"/>
      <c r="M921" s="459" t="str">
        <f t="shared" si="14"/>
        <v/>
      </c>
    </row>
    <row r="922" spans="1:13">
      <c r="A922" s="448" t="s">
        <v>647</v>
      </c>
      <c r="B922" s="448" t="s">
        <v>648</v>
      </c>
      <c r="C922" s="459" t="s">
        <v>375</v>
      </c>
      <c r="D922" s="459"/>
      <c r="E922" s="459" t="s">
        <v>1723</v>
      </c>
      <c r="F922" s="459"/>
      <c r="G922" s="984" t="s">
        <v>642</v>
      </c>
      <c r="H922" s="459" t="s">
        <v>1713</v>
      </c>
      <c r="I922" s="459"/>
      <c r="J922" s="459"/>
      <c r="K922" s="459" t="s">
        <v>265</v>
      </c>
      <c r="L922" s="459"/>
      <c r="M922" s="459" t="str">
        <f t="shared" si="14"/>
        <v/>
      </c>
    </row>
    <row r="923" spans="1:13">
      <c r="A923" s="448" t="s">
        <v>647</v>
      </c>
      <c r="B923" s="448" t="s">
        <v>648</v>
      </c>
      <c r="C923" s="459" t="s">
        <v>375</v>
      </c>
      <c r="D923" s="459"/>
      <c r="E923" s="459" t="s">
        <v>1724</v>
      </c>
      <c r="F923" s="459"/>
      <c r="G923" s="984" t="s">
        <v>642</v>
      </c>
      <c r="H923" s="459" t="s">
        <v>1713</v>
      </c>
      <c r="I923" s="459"/>
      <c r="J923" s="459"/>
      <c r="K923" s="459" t="s">
        <v>265</v>
      </c>
      <c r="L923" s="459"/>
      <c r="M923" s="459" t="str">
        <f t="shared" si="14"/>
        <v/>
      </c>
    </row>
    <row r="924" spans="1:13">
      <c r="A924" s="448" t="s">
        <v>647</v>
      </c>
      <c r="B924" s="448" t="s">
        <v>648</v>
      </c>
      <c r="C924" s="459" t="s">
        <v>375</v>
      </c>
      <c r="D924" s="459"/>
      <c r="E924" s="459" t="s">
        <v>1725</v>
      </c>
      <c r="F924" s="459"/>
      <c r="G924" s="984" t="s">
        <v>642</v>
      </c>
      <c r="H924" s="459" t="s">
        <v>1713</v>
      </c>
      <c r="I924" s="459"/>
      <c r="J924" s="459"/>
      <c r="K924" s="459" t="s">
        <v>265</v>
      </c>
      <c r="L924" s="459"/>
      <c r="M924" s="459" t="str">
        <f t="shared" si="14"/>
        <v/>
      </c>
    </row>
    <row r="925" spans="1:13" ht="13.5" thickBot="1">
      <c r="A925" s="501" t="s">
        <v>647</v>
      </c>
      <c r="B925" s="501" t="s">
        <v>648</v>
      </c>
      <c r="C925" s="452" t="s">
        <v>375</v>
      </c>
      <c r="D925" s="452"/>
      <c r="E925" s="452" t="s">
        <v>1726</v>
      </c>
      <c r="F925" s="452"/>
      <c r="G925" s="451" t="s">
        <v>642</v>
      </c>
      <c r="H925" s="452" t="s">
        <v>1713</v>
      </c>
      <c r="I925" s="452"/>
      <c r="J925" s="452"/>
      <c r="K925" s="452" t="s">
        <v>265</v>
      </c>
      <c r="L925" s="452"/>
      <c r="M925" s="452" t="str">
        <f t="shared" si="14"/>
        <v/>
      </c>
    </row>
    <row r="926" spans="1:13" ht="13.5" thickTop="1">
      <c r="A926" s="982" t="s">
        <v>637</v>
      </c>
      <c r="B926" s="982" t="s">
        <v>638</v>
      </c>
      <c r="C926" s="446" t="s">
        <v>106</v>
      </c>
      <c r="D926" s="446" t="s">
        <v>1727</v>
      </c>
      <c r="E926" s="446" t="s">
        <v>1728</v>
      </c>
      <c r="F926" s="446" t="s">
        <v>106</v>
      </c>
      <c r="G926" s="983" t="s">
        <v>642</v>
      </c>
      <c r="H926" s="460" t="s">
        <v>1729</v>
      </c>
      <c r="I926" s="983" t="s">
        <v>682</v>
      </c>
      <c r="J926" s="446" t="s">
        <v>645</v>
      </c>
      <c r="K926" s="447" t="s">
        <v>265</v>
      </c>
      <c r="L926" s="460" t="s">
        <v>646</v>
      </c>
      <c r="M926" s="460" t="s">
        <v>10422</v>
      </c>
    </row>
    <row r="927" spans="1:13">
      <c r="A927" s="448" t="s">
        <v>647</v>
      </c>
      <c r="B927" s="448" t="s">
        <v>648</v>
      </c>
      <c r="C927" s="459" t="s">
        <v>106</v>
      </c>
      <c r="D927" s="459"/>
      <c r="E927" s="459" t="s">
        <v>1730</v>
      </c>
      <c r="F927" s="459"/>
      <c r="G927" s="984" t="s">
        <v>642</v>
      </c>
      <c r="H927" s="459" t="s">
        <v>1729</v>
      </c>
      <c r="I927" s="459"/>
      <c r="J927" s="459"/>
      <c r="K927" s="459" t="s">
        <v>265</v>
      </c>
      <c r="L927" s="459"/>
      <c r="M927" s="459" t="str">
        <f t="shared" si="14"/>
        <v>Removed</v>
      </c>
    </row>
    <row r="928" spans="1:13">
      <c r="A928" s="448" t="s">
        <v>647</v>
      </c>
      <c r="B928" s="448" t="s">
        <v>648</v>
      </c>
      <c r="C928" s="459" t="s">
        <v>106</v>
      </c>
      <c r="D928" s="459"/>
      <c r="E928" s="459" t="s">
        <v>1731</v>
      </c>
      <c r="F928" s="459"/>
      <c r="G928" s="984" t="s">
        <v>642</v>
      </c>
      <c r="H928" s="459" t="s">
        <v>1729</v>
      </c>
      <c r="I928" s="459"/>
      <c r="J928" s="459"/>
      <c r="K928" s="459" t="s">
        <v>265</v>
      </c>
      <c r="L928" s="459"/>
      <c r="M928" s="459" t="s">
        <v>10422</v>
      </c>
    </row>
    <row r="929" spans="1:13">
      <c r="A929" s="448" t="s">
        <v>647</v>
      </c>
      <c r="B929" s="448" t="s">
        <v>648</v>
      </c>
      <c r="C929" s="459" t="s">
        <v>106</v>
      </c>
      <c r="D929" s="459"/>
      <c r="E929" s="459" t="s">
        <v>1732</v>
      </c>
      <c r="F929" s="459"/>
      <c r="G929" s="984" t="s">
        <v>642</v>
      </c>
      <c r="H929" s="459" t="s">
        <v>1729</v>
      </c>
      <c r="I929" s="459"/>
      <c r="J929" s="459"/>
      <c r="K929" s="459" t="s">
        <v>265</v>
      </c>
      <c r="L929" s="459"/>
      <c r="M929" s="459" t="s">
        <v>10422</v>
      </c>
    </row>
    <row r="930" spans="1:13">
      <c r="A930" s="448" t="s">
        <v>647</v>
      </c>
      <c r="B930" s="448" t="s">
        <v>648</v>
      </c>
      <c r="C930" s="459" t="s">
        <v>106</v>
      </c>
      <c r="D930" s="459"/>
      <c r="E930" s="459" t="s">
        <v>1733</v>
      </c>
      <c r="F930" s="459"/>
      <c r="G930" s="984" t="s">
        <v>642</v>
      </c>
      <c r="H930" s="459" t="s">
        <v>1729</v>
      </c>
      <c r="I930" s="459"/>
      <c r="J930" s="459"/>
      <c r="K930" s="459" t="s">
        <v>265</v>
      </c>
      <c r="L930" s="459"/>
      <c r="M930" s="459" t="s">
        <v>10422</v>
      </c>
    </row>
    <row r="931" spans="1:13">
      <c r="A931" s="448" t="s">
        <v>647</v>
      </c>
      <c r="B931" s="448" t="s">
        <v>648</v>
      </c>
      <c r="C931" s="459" t="s">
        <v>106</v>
      </c>
      <c r="D931" s="459"/>
      <c r="E931" s="459" t="s">
        <v>1734</v>
      </c>
      <c r="F931" s="459"/>
      <c r="G931" s="984" t="s">
        <v>642</v>
      </c>
      <c r="H931" s="459" t="s">
        <v>1729</v>
      </c>
      <c r="I931" s="459"/>
      <c r="J931" s="459"/>
      <c r="K931" s="459" t="s">
        <v>265</v>
      </c>
      <c r="L931" s="459"/>
      <c r="M931" s="459" t="s">
        <v>10422</v>
      </c>
    </row>
    <row r="932" spans="1:13">
      <c r="A932" s="448" t="s">
        <v>647</v>
      </c>
      <c r="B932" s="448" t="s">
        <v>648</v>
      </c>
      <c r="C932" s="459" t="s">
        <v>106</v>
      </c>
      <c r="D932" s="459"/>
      <c r="E932" s="459" t="s">
        <v>1735</v>
      </c>
      <c r="F932" s="459"/>
      <c r="G932" s="984" t="s">
        <v>642</v>
      </c>
      <c r="H932" s="459" t="s">
        <v>1729</v>
      </c>
      <c r="I932" s="459"/>
      <c r="J932" s="459"/>
      <c r="K932" s="459" t="s">
        <v>265</v>
      </c>
      <c r="L932" s="459"/>
      <c r="M932" s="459" t="s">
        <v>10422</v>
      </c>
    </row>
    <row r="933" spans="1:13">
      <c r="A933" s="448" t="s">
        <v>647</v>
      </c>
      <c r="B933" s="448" t="s">
        <v>648</v>
      </c>
      <c r="C933" s="459" t="s">
        <v>106</v>
      </c>
      <c r="D933" s="459"/>
      <c r="E933" s="459" t="s">
        <v>1736</v>
      </c>
      <c r="F933" s="459"/>
      <c r="G933" s="984" t="s">
        <v>642</v>
      </c>
      <c r="H933" s="459" t="s">
        <v>1729</v>
      </c>
      <c r="I933" s="459"/>
      <c r="J933" s="459"/>
      <c r="K933" s="459" t="s">
        <v>265</v>
      </c>
      <c r="L933" s="459"/>
      <c r="M933" s="459" t="s">
        <v>10422</v>
      </c>
    </row>
    <row r="934" spans="1:13">
      <c r="A934" s="448" t="s">
        <v>647</v>
      </c>
      <c r="B934" s="448" t="s">
        <v>648</v>
      </c>
      <c r="C934" s="459" t="s">
        <v>106</v>
      </c>
      <c r="D934" s="459"/>
      <c r="E934" s="459" t="s">
        <v>1737</v>
      </c>
      <c r="F934" s="459"/>
      <c r="G934" s="984" t="s">
        <v>642</v>
      </c>
      <c r="H934" s="459" t="s">
        <v>1729</v>
      </c>
      <c r="I934" s="459"/>
      <c r="J934" s="459"/>
      <c r="K934" s="459" t="s">
        <v>265</v>
      </c>
      <c r="L934" s="459"/>
      <c r="M934" s="459" t="s">
        <v>10422</v>
      </c>
    </row>
    <row r="935" spans="1:13">
      <c r="A935" s="448" t="s">
        <v>647</v>
      </c>
      <c r="B935" s="448" t="s">
        <v>648</v>
      </c>
      <c r="C935" s="459" t="s">
        <v>106</v>
      </c>
      <c r="D935" s="459"/>
      <c r="E935" s="459" t="s">
        <v>1738</v>
      </c>
      <c r="F935" s="459"/>
      <c r="G935" s="984" t="s">
        <v>642</v>
      </c>
      <c r="H935" s="459" t="s">
        <v>1729</v>
      </c>
      <c r="I935" s="459"/>
      <c r="J935" s="459"/>
      <c r="K935" s="459" t="s">
        <v>265</v>
      </c>
      <c r="L935" s="459"/>
      <c r="M935" s="459" t="s">
        <v>10422</v>
      </c>
    </row>
    <row r="936" spans="1:13">
      <c r="A936" s="448" t="s">
        <v>647</v>
      </c>
      <c r="B936" s="448" t="s">
        <v>648</v>
      </c>
      <c r="C936" s="459" t="s">
        <v>106</v>
      </c>
      <c r="D936" s="459"/>
      <c r="E936" s="459" t="s">
        <v>1739</v>
      </c>
      <c r="F936" s="459"/>
      <c r="G936" s="984" t="s">
        <v>642</v>
      </c>
      <c r="H936" s="459" t="s">
        <v>1729</v>
      </c>
      <c r="I936" s="459"/>
      <c r="J936" s="459"/>
      <c r="K936" s="459" t="s">
        <v>265</v>
      </c>
      <c r="L936" s="459"/>
      <c r="M936" s="459" t="s">
        <v>10422</v>
      </c>
    </row>
    <row r="937" spans="1:13">
      <c r="A937" s="448" t="s">
        <v>647</v>
      </c>
      <c r="B937" s="448" t="s">
        <v>648</v>
      </c>
      <c r="C937" s="459" t="s">
        <v>106</v>
      </c>
      <c r="D937" s="459"/>
      <c r="E937" s="459" t="s">
        <v>1740</v>
      </c>
      <c r="F937" s="459"/>
      <c r="G937" s="984" t="s">
        <v>642</v>
      </c>
      <c r="H937" s="459" t="s">
        <v>1729</v>
      </c>
      <c r="I937" s="459"/>
      <c r="J937" s="459"/>
      <c r="K937" s="459" t="s">
        <v>265</v>
      </c>
      <c r="L937" s="459"/>
      <c r="M937" s="459" t="s">
        <v>10422</v>
      </c>
    </row>
    <row r="938" spans="1:13">
      <c r="A938" s="448" t="s">
        <v>647</v>
      </c>
      <c r="B938" s="448" t="s">
        <v>648</v>
      </c>
      <c r="C938" s="459" t="s">
        <v>106</v>
      </c>
      <c r="D938" s="459"/>
      <c r="E938" s="459" t="s">
        <v>1741</v>
      </c>
      <c r="F938" s="459"/>
      <c r="G938" s="984" t="s">
        <v>642</v>
      </c>
      <c r="H938" s="459" t="s">
        <v>1729</v>
      </c>
      <c r="I938" s="459"/>
      <c r="J938" s="459"/>
      <c r="K938" s="459" t="s">
        <v>265</v>
      </c>
      <c r="L938" s="459"/>
      <c r="M938" s="459" t="s">
        <v>10422</v>
      </c>
    </row>
    <row r="939" spans="1:13" ht="13.5" thickBot="1">
      <c r="A939" s="501" t="s">
        <v>647</v>
      </c>
      <c r="B939" s="501" t="s">
        <v>648</v>
      </c>
      <c r="C939" s="452" t="s">
        <v>106</v>
      </c>
      <c r="D939" s="452"/>
      <c r="E939" s="452" t="s">
        <v>1742</v>
      </c>
      <c r="F939" s="452"/>
      <c r="G939" s="451" t="s">
        <v>642</v>
      </c>
      <c r="H939" s="452" t="s">
        <v>1729</v>
      </c>
      <c r="I939" s="452"/>
      <c r="J939" s="452"/>
      <c r="K939" s="452" t="s">
        <v>265</v>
      </c>
      <c r="L939" s="452"/>
      <c r="M939" s="452" t="s">
        <v>10422</v>
      </c>
    </row>
    <row r="940" spans="1:13" ht="13.5" thickTop="1">
      <c r="A940" s="982" t="s">
        <v>637</v>
      </c>
      <c r="B940" s="982" t="s">
        <v>638</v>
      </c>
      <c r="C940" s="459" t="s">
        <v>9907</v>
      </c>
      <c r="D940" s="512" t="s">
        <v>1743</v>
      </c>
      <c r="E940" s="512" t="s">
        <v>1744</v>
      </c>
      <c r="F940" s="512" t="s">
        <v>10428</v>
      </c>
      <c r="G940" s="983" t="s">
        <v>642</v>
      </c>
      <c r="H940" s="460" t="s">
        <v>1745</v>
      </c>
      <c r="I940" s="983" t="s">
        <v>682</v>
      </c>
      <c r="J940" s="446" t="s">
        <v>645</v>
      </c>
      <c r="K940" s="447" t="s">
        <v>265</v>
      </c>
      <c r="L940" s="460" t="s">
        <v>646</v>
      </c>
      <c r="M940" s="460" t="s">
        <v>10424</v>
      </c>
    </row>
    <row r="941" spans="1:13">
      <c r="A941" s="448" t="s">
        <v>647</v>
      </c>
      <c r="B941" s="448" t="s">
        <v>648</v>
      </c>
      <c r="C941" s="459" t="s">
        <v>9907</v>
      </c>
      <c r="D941" s="513"/>
      <c r="E941" s="513" t="s">
        <v>1746</v>
      </c>
      <c r="F941" s="513"/>
      <c r="G941" s="984" t="s">
        <v>642</v>
      </c>
      <c r="H941" s="459" t="s">
        <v>1745</v>
      </c>
      <c r="I941" s="459"/>
      <c r="J941" s="459"/>
      <c r="K941" s="459" t="s">
        <v>265</v>
      </c>
      <c r="L941" s="459" t="s">
        <v>10273</v>
      </c>
      <c r="M941" s="459" t="str">
        <f t="shared" si="14"/>
        <v>Removed</v>
      </c>
    </row>
    <row r="942" spans="1:13">
      <c r="A942" s="448" t="s">
        <v>647</v>
      </c>
      <c r="B942" s="448" t="s">
        <v>648</v>
      </c>
      <c r="C942" s="459" t="s">
        <v>9907</v>
      </c>
      <c r="D942" s="513"/>
      <c r="E942" s="513" t="s">
        <v>1747</v>
      </c>
      <c r="F942" s="513"/>
      <c r="G942" s="984" t="s">
        <v>642</v>
      </c>
      <c r="H942" s="459" t="s">
        <v>1745</v>
      </c>
      <c r="I942" s="459"/>
      <c r="J942" s="459"/>
      <c r="K942" s="459" t="s">
        <v>265</v>
      </c>
      <c r="L942" s="459"/>
      <c r="M942" s="459" t="str">
        <f t="shared" si="14"/>
        <v/>
      </c>
    </row>
    <row r="943" spans="1:13">
      <c r="A943" s="448" t="s">
        <v>647</v>
      </c>
      <c r="B943" s="448" t="s">
        <v>648</v>
      </c>
      <c r="C943" s="459" t="s">
        <v>9907</v>
      </c>
      <c r="D943" s="513"/>
      <c r="E943" s="513" t="s">
        <v>1748</v>
      </c>
      <c r="F943" s="513"/>
      <c r="G943" s="984" t="s">
        <v>642</v>
      </c>
      <c r="H943" s="459" t="s">
        <v>1745</v>
      </c>
      <c r="I943" s="459"/>
      <c r="J943" s="459"/>
      <c r="K943" s="459" t="s">
        <v>265</v>
      </c>
      <c r="L943" s="459"/>
      <c r="M943" s="459" t="str">
        <f t="shared" si="14"/>
        <v/>
      </c>
    </row>
    <row r="944" spans="1:13">
      <c r="A944" s="448" t="s">
        <v>647</v>
      </c>
      <c r="B944" s="448" t="s">
        <v>648</v>
      </c>
      <c r="C944" s="459" t="s">
        <v>9907</v>
      </c>
      <c r="D944" s="513"/>
      <c r="E944" s="513" t="s">
        <v>1749</v>
      </c>
      <c r="F944" s="513"/>
      <c r="G944" s="984" t="s">
        <v>642</v>
      </c>
      <c r="H944" s="459" t="s">
        <v>1745</v>
      </c>
      <c r="I944" s="459"/>
      <c r="J944" s="459"/>
      <c r="K944" s="459" t="s">
        <v>265</v>
      </c>
      <c r="L944" s="459"/>
      <c r="M944" s="459" t="str">
        <f t="shared" si="14"/>
        <v/>
      </c>
    </row>
    <row r="945" spans="1:13">
      <c r="A945" s="448" t="s">
        <v>647</v>
      </c>
      <c r="B945" s="448" t="s">
        <v>648</v>
      </c>
      <c r="C945" s="459" t="s">
        <v>9907</v>
      </c>
      <c r="D945" s="513"/>
      <c r="E945" s="513" t="s">
        <v>1750</v>
      </c>
      <c r="F945" s="513"/>
      <c r="G945" s="984" t="s">
        <v>642</v>
      </c>
      <c r="H945" s="459" t="s">
        <v>1745</v>
      </c>
      <c r="I945" s="459"/>
      <c r="J945" s="459"/>
      <c r="K945" s="459" t="s">
        <v>265</v>
      </c>
      <c r="L945" s="459"/>
      <c r="M945" s="459" t="str">
        <f t="shared" si="14"/>
        <v/>
      </c>
    </row>
    <row r="946" spans="1:13">
      <c r="A946" s="448" t="s">
        <v>647</v>
      </c>
      <c r="B946" s="448" t="s">
        <v>648</v>
      </c>
      <c r="C946" s="459" t="s">
        <v>9907</v>
      </c>
      <c r="D946" s="513"/>
      <c r="E946" s="513" t="s">
        <v>1751</v>
      </c>
      <c r="F946" s="513"/>
      <c r="G946" s="984" t="s">
        <v>642</v>
      </c>
      <c r="H946" s="459" t="s">
        <v>1745</v>
      </c>
      <c r="I946" s="459"/>
      <c r="J946" s="459"/>
      <c r="K946" s="459" t="s">
        <v>265</v>
      </c>
      <c r="L946" s="459"/>
      <c r="M946" s="459" t="str">
        <f t="shared" si="14"/>
        <v/>
      </c>
    </row>
    <row r="947" spans="1:13">
      <c r="A947" s="448" t="s">
        <v>647</v>
      </c>
      <c r="B947" s="448" t="s">
        <v>648</v>
      </c>
      <c r="C947" s="459" t="s">
        <v>9907</v>
      </c>
      <c r="D947" s="513"/>
      <c r="E947" s="513" t="s">
        <v>1752</v>
      </c>
      <c r="F947" s="513"/>
      <c r="G947" s="984" t="s">
        <v>642</v>
      </c>
      <c r="H947" s="459" t="s">
        <v>1745</v>
      </c>
      <c r="I947" s="459"/>
      <c r="J947" s="459"/>
      <c r="K947" s="459" t="s">
        <v>265</v>
      </c>
      <c r="L947" s="459"/>
      <c r="M947" s="459" t="str">
        <f t="shared" si="14"/>
        <v/>
      </c>
    </row>
    <row r="948" spans="1:13">
      <c r="A948" s="448" t="s">
        <v>647</v>
      </c>
      <c r="B948" s="448" t="s">
        <v>648</v>
      </c>
      <c r="C948" s="459" t="s">
        <v>9907</v>
      </c>
      <c r="D948" s="513"/>
      <c r="E948" s="513" t="s">
        <v>1753</v>
      </c>
      <c r="F948" s="513"/>
      <c r="G948" s="984" t="s">
        <v>642</v>
      </c>
      <c r="H948" s="459" t="s">
        <v>1745</v>
      </c>
      <c r="I948" s="459"/>
      <c r="J948" s="459"/>
      <c r="K948" s="459" t="s">
        <v>265</v>
      </c>
      <c r="L948" s="459"/>
      <c r="M948" s="459" t="str">
        <f t="shared" si="14"/>
        <v/>
      </c>
    </row>
    <row r="949" spans="1:13">
      <c r="A949" s="448" t="s">
        <v>647</v>
      </c>
      <c r="B949" s="448" t="s">
        <v>648</v>
      </c>
      <c r="C949" s="459" t="s">
        <v>9907</v>
      </c>
      <c r="D949" s="513"/>
      <c r="E949" s="513" t="s">
        <v>1754</v>
      </c>
      <c r="F949" s="513"/>
      <c r="G949" s="984" t="s">
        <v>642</v>
      </c>
      <c r="H949" s="459" t="s">
        <v>1745</v>
      </c>
      <c r="I949" s="459"/>
      <c r="J949" s="459"/>
      <c r="K949" s="459" t="s">
        <v>265</v>
      </c>
      <c r="L949" s="459"/>
      <c r="M949" s="459" t="str">
        <f t="shared" si="14"/>
        <v/>
      </c>
    </row>
    <row r="950" spans="1:13">
      <c r="A950" s="448" t="s">
        <v>647</v>
      </c>
      <c r="B950" s="448" t="s">
        <v>648</v>
      </c>
      <c r="C950" s="459" t="s">
        <v>9907</v>
      </c>
      <c r="D950" s="513"/>
      <c r="E950" s="513" t="s">
        <v>1755</v>
      </c>
      <c r="F950" s="513"/>
      <c r="G950" s="984" t="s">
        <v>642</v>
      </c>
      <c r="H950" s="459" t="s">
        <v>1745</v>
      </c>
      <c r="I950" s="459"/>
      <c r="J950" s="459"/>
      <c r="K950" s="459" t="s">
        <v>265</v>
      </c>
      <c r="L950" s="459"/>
      <c r="M950" s="459" t="str">
        <f t="shared" si="14"/>
        <v/>
      </c>
    </row>
    <row r="951" spans="1:13">
      <c r="A951" s="448" t="s">
        <v>647</v>
      </c>
      <c r="B951" s="448" t="s">
        <v>648</v>
      </c>
      <c r="C951" s="459" t="s">
        <v>9907</v>
      </c>
      <c r="D951" s="513"/>
      <c r="E951" s="513" t="s">
        <v>1756</v>
      </c>
      <c r="F951" s="513"/>
      <c r="G951" s="984" t="s">
        <v>642</v>
      </c>
      <c r="H951" s="459" t="s">
        <v>1745</v>
      </c>
      <c r="I951" s="459"/>
      <c r="J951" s="459"/>
      <c r="K951" s="459" t="s">
        <v>265</v>
      </c>
      <c r="L951" s="459"/>
      <c r="M951" s="459" t="str">
        <f t="shared" si="14"/>
        <v/>
      </c>
    </row>
    <row r="952" spans="1:13">
      <c r="A952" s="448" t="s">
        <v>647</v>
      </c>
      <c r="B952" s="448" t="s">
        <v>648</v>
      </c>
      <c r="C952" s="459" t="s">
        <v>9907</v>
      </c>
      <c r="D952" s="513"/>
      <c r="E952" s="513" t="s">
        <v>1757</v>
      </c>
      <c r="F952" s="513"/>
      <c r="G952" s="984" t="s">
        <v>642</v>
      </c>
      <c r="H952" s="459" t="s">
        <v>1745</v>
      </c>
      <c r="I952" s="459"/>
      <c r="J952" s="459"/>
      <c r="K952" s="459" t="s">
        <v>265</v>
      </c>
      <c r="L952" s="459"/>
      <c r="M952" s="459" t="str">
        <f t="shared" si="14"/>
        <v/>
      </c>
    </row>
    <row r="953" spans="1:13" ht="13.5" thickBot="1">
      <c r="A953" s="501" t="s">
        <v>647</v>
      </c>
      <c r="B953" s="501" t="s">
        <v>648</v>
      </c>
      <c r="C953" s="459" t="s">
        <v>9907</v>
      </c>
      <c r="D953" s="514"/>
      <c r="E953" s="514" t="s">
        <v>1758</v>
      </c>
      <c r="F953" s="514"/>
      <c r="G953" s="451" t="s">
        <v>642</v>
      </c>
      <c r="H953" s="452" t="s">
        <v>1745</v>
      </c>
      <c r="I953" s="452"/>
      <c r="J953" s="452"/>
      <c r="K953" s="452" t="s">
        <v>265</v>
      </c>
      <c r="L953" s="452"/>
      <c r="M953" s="452" t="str">
        <f t="shared" si="14"/>
        <v/>
      </c>
    </row>
    <row r="954" spans="1:13" ht="13.5" thickTop="1">
      <c r="A954" s="982" t="s">
        <v>637</v>
      </c>
      <c r="B954" s="982" t="s">
        <v>638</v>
      </c>
      <c r="C954" s="446" t="s">
        <v>515</v>
      </c>
      <c r="D954" s="446" t="s">
        <v>1759</v>
      </c>
      <c r="E954" s="446" t="s">
        <v>1760</v>
      </c>
      <c r="F954" s="446" t="s">
        <v>1601</v>
      </c>
      <c r="G954" s="983" t="s">
        <v>642</v>
      </c>
      <c r="H954" s="460" t="s">
        <v>1761</v>
      </c>
      <c r="I954" s="983" t="s">
        <v>682</v>
      </c>
      <c r="J954" s="446" t="s">
        <v>645</v>
      </c>
      <c r="K954" s="447" t="s">
        <v>265</v>
      </c>
      <c r="L954" s="460" t="s">
        <v>646</v>
      </c>
      <c r="M954" s="460" t="str">
        <f t="shared" si="14"/>
        <v/>
      </c>
    </row>
    <row r="955" spans="1:13">
      <c r="A955" s="448" t="s">
        <v>647</v>
      </c>
      <c r="B955" s="448" t="s">
        <v>648</v>
      </c>
      <c r="C955" s="459" t="s">
        <v>515</v>
      </c>
      <c r="D955" s="459"/>
      <c r="E955" s="459" t="s">
        <v>1762</v>
      </c>
      <c r="F955" s="459"/>
      <c r="G955" s="984" t="s">
        <v>642</v>
      </c>
      <c r="H955" s="459" t="s">
        <v>1761</v>
      </c>
      <c r="I955" s="459"/>
      <c r="J955" s="459"/>
      <c r="K955" s="459" t="s">
        <v>265</v>
      </c>
      <c r="L955" s="459"/>
      <c r="M955" s="459" t="str">
        <f t="shared" si="14"/>
        <v>Removed</v>
      </c>
    </row>
    <row r="956" spans="1:13">
      <c r="A956" s="448" t="s">
        <v>647</v>
      </c>
      <c r="B956" s="448" t="s">
        <v>648</v>
      </c>
      <c r="C956" s="459" t="s">
        <v>515</v>
      </c>
      <c r="D956" s="459"/>
      <c r="E956" s="459" t="s">
        <v>1763</v>
      </c>
      <c r="F956" s="459"/>
      <c r="G956" s="984" t="s">
        <v>642</v>
      </c>
      <c r="H956" s="459" t="s">
        <v>1761</v>
      </c>
      <c r="I956" s="459"/>
      <c r="J956" s="459"/>
      <c r="K956" s="459" t="s">
        <v>265</v>
      </c>
      <c r="L956" s="459"/>
      <c r="M956" s="459" t="str">
        <f t="shared" si="14"/>
        <v/>
      </c>
    </row>
    <row r="957" spans="1:13">
      <c r="A957" s="448" t="s">
        <v>647</v>
      </c>
      <c r="B957" s="448" t="s">
        <v>648</v>
      </c>
      <c r="C957" s="459" t="s">
        <v>515</v>
      </c>
      <c r="D957" s="459"/>
      <c r="E957" s="459" t="s">
        <v>1764</v>
      </c>
      <c r="F957" s="459"/>
      <c r="G957" s="984" t="s">
        <v>642</v>
      </c>
      <c r="H957" s="459" t="s">
        <v>1761</v>
      </c>
      <c r="I957" s="459"/>
      <c r="J957" s="459"/>
      <c r="K957" s="459" t="s">
        <v>265</v>
      </c>
      <c r="L957" s="459"/>
      <c r="M957" s="459" t="str">
        <f t="shared" si="14"/>
        <v/>
      </c>
    </row>
    <row r="958" spans="1:13">
      <c r="A958" s="448" t="s">
        <v>647</v>
      </c>
      <c r="B958" s="448" t="s">
        <v>648</v>
      </c>
      <c r="C958" s="459" t="s">
        <v>515</v>
      </c>
      <c r="D958" s="459"/>
      <c r="E958" s="459" t="s">
        <v>1765</v>
      </c>
      <c r="F958" s="459"/>
      <c r="G958" s="984" t="s">
        <v>642</v>
      </c>
      <c r="H958" s="459" t="s">
        <v>1761</v>
      </c>
      <c r="I958" s="459"/>
      <c r="J958" s="459"/>
      <c r="K958" s="459" t="s">
        <v>265</v>
      </c>
      <c r="L958" s="459"/>
      <c r="M958" s="459" t="str">
        <f t="shared" si="14"/>
        <v/>
      </c>
    </row>
    <row r="959" spans="1:13">
      <c r="A959" s="448" t="s">
        <v>647</v>
      </c>
      <c r="B959" s="448" t="s">
        <v>648</v>
      </c>
      <c r="C959" s="459" t="s">
        <v>515</v>
      </c>
      <c r="D959" s="459"/>
      <c r="E959" s="459" t="s">
        <v>1766</v>
      </c>
      <c r="F959" s="459"/>
      <c r="G959" s="984" t="s">
        <v>642</v>
      </c>
      <c r="H959" s="459" t="s">
        <v>1761</v>
      </c>
      <c r="I959" s="459"/>
      <c r="J959" s="459"/>
      <c r="K959" s="459" t="s">
        <v>265</v>
      </c>
      <c r="L959" s="459"/>
      <c r="M959" s="459" t="str">
        <f t="shared" si="14"/>
        <v/>
      </c>
    </row>
    <row r="960" spans="1:13">
      <c r="A960" s="448" t="s">
        <v>647</v>
      </c>
      <c r="B960" s="448" t="s">
        <v>648</v>
      </c>
      <c r="C960" s="459" t="s">
        <v>515</v>
      </c>
      <c r="D960" s="459"/>
      <c r="E960" s="459" t="s">
        <v>1767</v>
      </c>
      <c r="F960" s="459"/>
      <c r="G960" s="984" t="s">
        <v>642</v>
      </c>
      <c r="H960" s="459" t="s">
        <v>1761</v>
      </c>
      <c r="I960" s="459"/>
      <c r="J960" s="459"/>
      <c r="K960" s="459" t="s">
        <v>265</v>
      </c>
      <c r="L960" s="459"/>
      <c r="M960" s="459" t="str">
        <f t="shared" si="14"/>
        <v/>
      </c>
    </row>
    <row r="961" spans="1:13">
      <c r="A961" s="448" t="s">
        <v>647</v>
      </c>
      <c r="B961" s="448" t="s">
        <v>648</v>
      </c>
      <c r="C961" s="459" t="s">
        <v>515</v>
      </c>
      <c r="D961" s="459"/>
      <c r="E961" s="459" t="s">
        <v>1768</v>
      </c>
      <c r="F961" s="459"/>
      <c r="G961" s="984" t="s">
        <v>642</v>
      </c>
      <c r="H961" s="459" t="s">
        <v>1761</v>
      </c>
      <c r="I961" s="459"/>
      <c r="J961" s="459"/>
      <c r="K961" s="459" t="s">
        <v>265</v>
      </c>
      <c r="L961" s="459"/>
      <c r="M961" s="459" t="str">
        <f t="shared" si="14"/>
        <v/>
      </c>
    </row>
    <row r="962" spans="1:13">
      <c r="A962" s="448" t="s">
        <v>647</v>
      </c>
      <c r="B962" s="448" t="s">
        <v>648</v>
      </c>
      <c r="C962" s="459" t="s">
        <v>515</v>
      </c>
      <c r="D962" s="459"/>
      <c r="E962" s="459" t="s">
        <v>1769</v>
      </c>
      <c r="F962" s="459"/>
      <c r="G962" s="984" t="s">
        <v>642</v>
      </c>
      <c r="H962" s="459" t="s">
        <v>1761</v>
      </c>
      <c r="I962" s="459"/>
      <c r="J962" s="459"/>
      <c r="K962" s="459" t="s">
        <v>265</v>
      </c>
      <c r="L962" s="459"/>
      <c r="M962" s="459" t="str">
        <f t="shared" si="14"/>
        <v/>
      </c>
    </row>
    <row r="963" spans="1:13">
      <c r="A963" s="448" t="s">
        <v>647</v>
      </c>
      <c r="B963" s="448" t="s">
        <v>648</v>
      </c>
      <c r="C963" s="459" t="s">
        <v>515</v>
      </c>
      <c r="D963" s="459"/>
      <c r="E963" s="459" t="s">
        <v>1770</v>
      </c>
      <c r="F963" s="459"/>
      <c r="G963" s="984" t="s">
        <v>642</v>
      </c>
      <c r="H963" s="459" t="s">
        <v>1761</v>
      </c>
      <c r="I963" s="459"/>
      <c r="J963" s="459"/>
      <c r="K963" s="459" t="s">
        <v>265</v>
      </c>
      <c r="L963" s="459"/>
      <c r="M963" s="459" t="str">
        <f t="shared" si="14"/>
        <v/>
      </c>
    </row>
    <row r="964" spans="1:13">
      <c r="A964" s="448" t="s">
        <v>647</v>
      </c>
      <c r="B964" s="448" t="s">
        <v>648</v>
      </c>
      <c r="C964" s="459" t="s">
        <v>515</v>
      </c>
      <c r="D964" s="459"/>
      <c r="E964" s="459" t="s">
        <v>1771</v>
      </c>
      <c r="F964" s="459"/>
      <c r="G964" s="984" t="s">
        <v>642</v>
      </c>
      <c r="H964" s="459" t="s">
        <v>1761</v>
      </c>
      <c r="I964" s="459"/>
      <c r="J964" s="459"/>
      <c r="K964" s="459" t="s">
        <v>265</v>
      </c>
      <c r="L964" s="459"/>
      <c r="M964" s="459" t="str">
        <f t="shared" ref="M964:M1027" si="15">IF(RIGHT(TEXT(E964,""),4)="ACT1","Removed","")</f>
        <v/>
      </c>
    </row>
    <row r="965" spans="1:13">
      <c r="A965" s="448" t="s">
        <v>647</v>
      </c>
      <c r="B965" s="448" t="s">
        <v>648</v>
      </c>
      <c r="C965" s="459" t="s">
        <v>515</v>
      </c>
      <c r="D965" s="459"/>
      <c r="E965" s="459" t="s">
        <v>1772</v>
      </c>
      <c r="F965" s="459"/>
      <c r="G965" s="984" t="s">
        <v>642</v>
      </c>
      <c r="H965" s="459" t="s">
        <v>1761</v>
      </c>
      <c r="I965" s="459"/>
      <c r="J965" s="459"/>
      <c r="K965" s="459" t="s">
        <v>265</v>
      </c>
      <c r="L965" s="459"/>
      <c r="M965" s="459" t="str">
        <f t="shared" si="15"/>
        <v/>
      </c>
    </row>
    <row r="966" spans="1:13">
      <c r="A966" s="448" t="s">
        <v>647</v>
      </c>
      <c r="B966" s="448" t="s">
        <v>648</v>
      </c>
      <c r="C966" s="459" t="s">
        <v>515</v>
      </c>
      <c r="D966" s="459"/>
      <c r="E966" s="459" t="s">
        <v>1773</v>
      </c>
      <c r="F966" s="459"/>
      <c r="G966" s="984" t="s">
        <v>642</v>
      </c>
      <c r="H966" s="459" t="s">
        <v>1761</v>
      </c>
      <c r="I966" s="459"/>
      <c r="J966" s="459"/>
      <c r="K966" s="459" t="s">
        <v>265</v>
      </c>
      <c r="L966" s="459"/>
      <c r="M966" s="459" t="str">
        <f t="shared" si="15"/>
        <v/>
      </c>
    </row>
    <row r="967" spans="1:13" ht="13.5" thickBot="1">
      <c r="A967" s="501" t="s">
        <v>647</v>
      </c>
      <c r="B967" s="501" t="s">
        <v>648</v>
      </c>
      <c r="C967" s="452" t="s">
        <v>515</v>
      </c>
      <c r="D967" s="452"/>
      <c r="E967" s="452" t="s">
        <v>1774</v>
      </c>
      <c r="F967" s="452"/>
      <c r="G967" s="451" t="s">
        <v>642</v>
      </c>
      <c r="H967" s="452" t="s">
        <v>1761</v>
      </c>
      <c r="I967" s="452"/>
      <c r="J967" s="452"/>
      <c r="K967" s="452" t="s">
        <v>265</v>
      </c>
      <c r="L967" s="452"/>
      <c r="M967" s="452" t="str">
        <f t="shared" si="15"/>
        <v/>
      </c>
    </row>
    <row r="968" spans="1:13" ht="13.5" thickTop="1">
      <c r="A968" s="982" t="s">
        <v>637</v>
      </c>
      <c r="B968" s="982" t="s">
        <v>638</v>
      </c>
      <c r="C968" s="446" t="s">
        <v>54</v>
      </c>
      <c r="D968" s="446" t="s">
        <v>1775</v>
      </c>
      <c r="E968" s="446" t="s">
        <v>1776</v>
      </c>
      <c r="F968" s="446" t="s">
        <v>54</v>
      </c>
      <c r="G968" s="983" t="s">
        <v>642</v>
      </c>
      <c r="H968" s="460" t="s">
        <v>1777</v>
      </c>
      <c r="I968" s="983" t="s">
        <v>682</v>
      </c>
      <c r="J968" s="446" t="s">
        <v>645</v>
      </c>
      <c r="K968" s="447" t="s">
        <v>265</v>
      </c>
      <c r="L968" s="460" t="s">
        <v>646</v>
      </c>
      <c r="M968" s="460" t="str">
        <f t="shared" si="15"/>
        <v/>
      </c>
    </row>
    <row r="969" spans="1:13">
      <c r="A969" s="448" t="s">
        <v>647</v>
      </c>
      <c r="B969" s="448" t="s">
        <v>648</v>
      </c>
      <c r="C969" s="459" t="s">
        <v>54</v>
      </c>
      <c r="D969" s="459"/>
      <c r="E969" s="459" t="s">
        <v>1778</v>
      </c>
      <c r="F969" s="459"/>
      <c r="G969" s="984" t="s">
        <v>642</v>
      </c>
      <c r="H969" s="459" t="s">
        <v>1777</v>
      </c>
      <c r="I969" s="459"/>
      <c r="J969" s="459"/>
      <c r="K969" s="459" t="s">
        <v>265</v>
      </c>
      <c r="L969" s="459"/>
      <c r="M969" s="459" t="str">
        <f t="shared" si="15"/>
        <v>Removed</v>
      </c>
    </row>
    <row r="970" spans="1:13">
      <c r="A970" s="448" t="s">
        <v>647</v>
      </c>
      <c r="B970" s="448" t="s">
        <v>648</v>
      </c>
      <c r="C970" s="459" t="s">
        <v>54</v>
      </c>
      <c r="D970" s="459"/>
      <c r="E970" s="459" t="s">
        <v>1779</v>
      </c>
      <c r="F970" s="459"/>
      <c r="G970" s="984" t="s">
        <v>642</v>
      </c>
      <c r="H970" s="459" t="s">
        <v>1777</v>
      </c>
      <c r="I970" s="459"/>
      <c r="J970" s="459"/>
      <c r="K970" s="459" t="s">
        <v>265</v>
      </c>
      <c r="L970" s="459"/>
      <c r="M970" s="459" t="str">
        <f t="shared" si="15"/>
        <v/>
      </c>
    </row>
    <row r="971" spans="1:13">
      <c r="A971" s="448" t="s">
        <v>647</v>
      </c>
      <c r="B971" s="448" t="s">
        <v>648</v>
      </c>
      <c r="C971" s="459" t="s">
        <v>54</v>
      </c>
      <c r="D971" s="459"/>
      <c r="E971" s="459" t="s">
        <v>1780</v>
      </c>
      <c r="F971" s="459"/>
      <c r="G971" s="984" t="s">
        <v>642</v>
      </c>
      <c r="H971" s="459" t="s">
        <v>1777</v>
      </c>
      <c r="I971" s="459"/>
      <c r="J971" s="459"/>
      <c r="K971" s="459" t="s">
        <v>265</v>
      </c>
      <c r="L971" s="459"/>
      <c r="M971" s="459" t="str">
        <f t="shared" si="15"/>
        <v/>
      </c>
    </row>
    <row r="972" spans="1:13">
      <c r="A972" s="448" t="s">
        <v>647</v>
      </c>
      <c r="B972" s="448" t="s">
        <v>648</v>
      </c>
      <c r="C972" s="459" t="s">
        <v>54</v>
      </c>
      <c r="D972" s="459"/>
      <c r="E972" s="459" t="s">
        <v>1781</v>
      </c>
      <c r="F972" s="459"/>
      <c r="G972" s="984" t="s">
        <v>642</v>
      </c>
      <c r="H972" s="459" t="s">
        <v>1777</v>
      </c>
      <c r="I972" s="459"/>
      <c r="J972" s="459"/>
      <c r="K972" s="459" t="s">
        <v>265</v>
      </c>
      <c r="L972" s="459"/>
      <c r="M972" s="459" t="str">
        <f t="shared" si="15"/>
        <v/>
      </c>
    </row>
    <row r="973" spans="1:13">
      <c r="A973" s="448" t="s">
        <v>647</v>
      </c>
      <c r="B973" s="448" t="s">
        <v>648</v>
      </c>
      <c r="C973" s="459" t="s">
        <v>54</v>
      </c>
      <c r="D973" s="459"/>
      <c r="E973" s="459" t="s">
        <v>1782</v>
      </c>
      <c r="F973" s="459"/>
      <c r="G973" s="984" t="s">
        <v>642</v>
      </c>
      <c r="H973" s="459" t="s">
        <v>1777</v>
      </c>
      <c r="I973" s="459"/>
      <c r="J973" s="459"/>
      <c r="K973" s="459" t="s">
        <v>265</v>
      </c>
      <c r="L973" s="459"/>
      <c r="M973" s="459" t="str">
        <f t="shared" si="15"/>
        <v/>
      </c>
    </row>
    <row r="974" spans="1:13">
      <c r="A974" s="448" t="s">
        <v>647</v>
      </c>
      <c r="B974" s="448" t="s">
        <v>648</v>
      </c>
      <c r="C974" s="459" t="s">
        <v>54</v>
      </c>
      <c r="D974" s="459"/>
      <c r="E974" s="459" t="s">
        <v>1783</v>
      </c>
      <c r="F974" s="459"/>
      <c r="G974" s="984" t="s">
        <v>642</v>
      </c>
      <c r="H974" s="459" t="s">
        <v>1777</v>
      </c>
      <c r="I974" s="459"/>
      <c r="J974" s="459"/>
      <c r="K974" s="459" t="s">
        <v>265</v>
      </c>
      <c r="L974" s="459"/>
      <c r="M974" s="459" t="str">
        <f t="shared" si="15"/>
        <v/>
      </c>
    </row>
    <row r="975" spans="1:13">
      <c r="A975" s="448" t="s">
        <v>647</v>
      </c>
      <c r="B975" s="448" t="s">
        <v>648</v>
      </c>
      <c r="C975" s="459" t="s">
        <v>54</v>
      </c>
      <c r="D975" s="459"/>
      <c r="E975" s="459" t="s">
        <v>1784</v>
      </c>
      <c r="F975" s="459"/>
      <c r="G975" s="984" t="s">
        <v>642</v>
      </c>
      <c r="H975" s="459" t="s">
        <v>1777</v>
      </c>
      <c r="I975" s="459"/>
      <c r="J975" s="459"/>
      <c r="K975" s="459" t="s">
        <v>265</v>
      </c>
      <c r="L975" s="459"/>
      <c r="M975" s="459" t="str">
        <f t="shared" si="15"/>
        <v/>
      </c>
    </row>
    <row r="976" spans="1:13">
      <c r="A976" s="448" t="s">
        <v>647</v>
      </c>
      <c r="B976" s="448" t="s">
        <v>648</v>
      </c>
      <c r="C976" s="459" t="s">
        <v>54</v>
      </c>
      <c r="D976" s="459"/>
      <c r="E976" s="459" t="s">
        <v>1785</v>
      </c>
      <c r="F976" s="459"/>
      <c r="G976" s="984" t="s">
        <v>642</v>
      </c>
      <c r="H976" s="459" t="s">
        <v>1777</v>
      </c>
      <c r="I976" s="459"/>
      <c r="J976" s="459"/>
      <c r="K976" s="459" t="s">
        <v>265</v>
      </c>
      <c r="L976" s="459"/>
      <c r="M976" s="459" t="str">
        <f t="shared" si="15"/>
        <v/>
      </c>
    </row>
    <row r="977" spans="1:13">
      <c r="A977" s="448" t="s">
        <v>647</v>
      </c>
      <c r="B977" s="448" t="s">
        <v>648</v>
      </c>
      <c r="C977" s="459" t="s">
        <v>54</v>
      </c>
      <c r="D977" s="459"/>
      <c r="E977" s="459" t="s">
        <v>1786</v>
      </c>
      <c r="F977" s="459"/>
      <c r="G977" s="984" t="s">
        <v>642</v>
      </c>
      <c r="H977" s="459" t="s">
        <v>1777</v>
      </c>
      <c r="I977" s="459"/>
      <c r="J977" s="459"/>
      <c r="K977" s="459" t="s">
        <v>265</v>
      </c>
      <c r="L977" s="459"/>
      <c r="M977" s="459" t="str">
        <f t="shared" si="15"/>
        <v/>
      </c>
    </row>
    <row r="978" spans="1:13">
      <c r="A978" s="448" t="s">
        <v>647</v>
      </c>
      <c r="B978" s="448" t="s">
        <v>648</v>
      </c>
      <c r="C978" s="459" t="s">
        <v>54</v>
      </c>
      <c r="D978" s="459"/>
      <c r="E978" s="459" t="s">
        <v>1787</v>
      </c>
      <c r="F978" s="459"/>
      <c r="G978" s="984" t="s">
        <v>642</v>
      </c>
      <c r="H978" s="459" t="s">
        <v>1777</v>
      </c>
      <c r="I978" s="459"/>
      <c r="J978" s="459"/>
      <c r="K978" s="459" t="s">
        <v>265</v>
      </c>
      <c r="L978" s="459"/>
      <c r="M978" s="459" t="str">
        <f t="shared" si="15"/>
        <v/>
      </c>
    </row>
    <row r="979" spans="1:13">
      <c r="A979" s="448" t="s">
        <v>647</v>
      </c>
      <c r="B979" s="448" t="s">
        <v>648</v>
      </c>
      <c r="C979" s="459" t="s">
        <v>54</v>
      </c>
      <c r="D979" s="459"/>
      <c r="E979" s="459" t="s">
        <v>1788</v>
      </c>
      <c r="F979" s="459"/>
      <c r="G979" s="984" t="s">
        <v>642</v>
      </c>
      <c r="H979" s="459" t="s">
        <v>1777</v>
      </c>
      <c r="I979" s="459"/>
      <c r="J979" s="459"/>
      <c r="K979" s="459" t="s">
        <v>265</v>
      </c>
      <c r="L979" s="459"/>
      <c r="M979" s="459" t="str">
        <f t="shared" si="15"/>
        <v/>
      </c>
    </row>
    <row r="980" spans="1:13">
      <c r="A980" s="448" t="s">
        <v>647</v>
      </c>
      <c r="B980" s="448" t="s">
        <v>648</v>
      </c>
      <c r="C980" s="459" t="s">
        <v>54</v>
      </c>
      <c r="D980" s="459"/>
      <c r="E980" s="459" t="s">
        <v>1789</v>
      </c>
      <c r="F980" s="459"/>
      <c r="G980" s="984" t="s">
        <v>642</v>
      </c>
      <c r="H980" s="459" t="s">
        <v>1777</v>
      </c>
      <c r="I980" s="459"/>
      <c r="J980" s="459"/>
      <c r="K980" s="459" t="s">
        <v>265</v>
      </c>
      <c r="L980" s="459"/>
      <c r="M980" s="459" t="str">
        <f t="shared" si="15"/>
        <v/>
      </c>
    </row>
    <row r="981" spans="1:13" ht="13.5" thickBot="1">
      <c r="A981" s="501" t="s">
        <v>647</v>
      </c>
      <c r="B981" s="501" t="s">
        <v>648</v>
      </c>
      <c r="C981" s="452" t="s">
        <v>54</v>
      </c>
      <c r="D981" s="452"/>
      <c r="E981" s="452" t="s">
        <v>1790</v>
      </c>
      <c r="F981" s="452"/>
      <c r="G981" s="451" t="s">
        <v>642</v>
      </c>
      <c r="H981" s="452" t="s">
        <v>1777</v>
      </c>
      <c r="I981" s="452"/>
      <c r="J981" s="452"/>
      <c r="K981" s="452" t="s">
        <v>265</v>
      </c>
      <c r="L981" s="452"/>
      <c r="M981" s="452" t="str">
        <f t="shared" si="15"/>
        <v/>
      </c>
    </row>
    <row r="982" spans="1:13" ht="13.5" thickTop="1">
      <c r="A982" s="455" t="s">
        <v>637</v>
      </c>
      <c r="B982" s="987" t="s">
        <v>810</v>
      </c>
      <c r="C982" s="455" t="s">
        <v>55</v>
      </c>
      <c r="D982" s="455" t="s">
        <v>1791</v>
      </c>
      <c r="E982" s="455" t="s">
        <v>1792</v>
      </c>
      <c r="F982" s="455" t="s">
        <v>55</v>
      </c>
      <c r="G982" s="988" t="s">
        <v>642</v>
      </c>
      <c r="H982" s="455" t="s">
        <v>813</v>
      </c>
      <c r="I982" s="455" t="s">
        <v>682</v>
      </c>
      <c r="J982" s="455"/>
      <c r="K982" s="447" t="s">
        <v>265</v>
      </c>
      <c r="L982" s="455" t="s">
        <v>814</v>
      </c>
      <c r="M982" s="455" t="str">
        <f t="shared" si="15"/>
        <v/>
      </c>
    </row>
    <row r="983" spans="1:13">
      <c r="A983" s="455" t="s">
        <v>29</v>
      </c>
      <c r="B983" s="455" t="s">
        <v>648</v>
      </c>
      <c r="C983" s="455" t="s">
        <v>55</v>
      </c>
      <c r="D983" s="455"/>
      <c r="E983" s="455" t="s">
        <v>1793</v>
      </c>
      <c r="F983" s="455"/>
      <c r="G983" s="988" t="s">
        <v>642</v>
      </c>
      <c r="H983" s="455" t="s">
        <v>813</v>
      </c>
      <c r="I983" s="455"/>
      <c r="J983" s="455"/>
      <c r="K983" s="459" t="s">
        <v>265</v>
      </c>
      <c r="L983" s="455"/>
      <c r="M983" s="455" t="str">
        <f t="shared" si="15"/>
        <v>Removed</v>
      </c>
    </row>
    <row r="984" spans="1:13">
      <c r="A984" s="455" t="s">
        <v>29</v>
      </c>
      <c r="B984" s="455" t="s">
        <v>648</v>
      </c>
      <c r="C984" s="455" t="s">
        <v>55</v>
      </c>
      <c r="D984" s="455"/>
      <c r="E984" s="455" t="s">
        <v>1794</v>
      </c>
      <c r="F984" s="455"/>
      <c r="G984" s="988" t="s">
        <v>642</v>
      </c>
      <c r="H984" s="455" t="s">
        <v>813</v>
      </c>
      <c r="I984" s="455"/>
      <c r="J984" s="455"/>
      <c r="K984" s="459" t="s">
        <v>265</v>
      </c>
      <c r="L984" s="455"/>
      <c r="M984" s="455" t="str">
        <f t="shared" si="15"/>
        <v/>
      </c>
    </row>
    <row r="985" spans="1:13">
      <c r="A985" s="455" t="s">
        <v>29</v>
      </c>
      <c r="B985" s="455" t="s">
        <v>648</v>
      </c>
      <c r="C985" s="455" t="s">
        <v>55</v>
      </c>
      <c r="D985" s="455"/>
      <c r="E985" s="455" t="s">
        <v>1795</v>
      </c>
      <c r="F985" s="455"/>
      <c r="G985" s="988" t="s">
        <v>642</v>
      </c>
      <c r="H985" s="455" t="s">
        <v>813</v>
      </c>
      <c r="I985" s="455"/>
      <c r="J985" s="455"/>
      <c r="K985" s="459" t="s">
        <v>265</v>
      </c>
      <c r="L985" s="455"/>
      <c r="M985" s="455" t="str">
        <f t="shared" si="15"/>
        <v/>
      </c>
    </row>
    <row r="986" spans="1:13">
      <c r="A986" s="455" t="s">
        <v>29</v>
      </c>
      <c r="B986" s="455" t="s">
        <v>648</v>
      </c>
      <c r="C986" s="455" t="s">
        <v>55</v>
      </c>
      <c r="D986" s="455"/>
      <c r="E986" s="455" t="s">
        <v>1796</v>
      </c>
      <c r="F986" s="455"/>
      <c r="G986" s="988" t="s">
        <v>642</v>
      </c>
      <c r="H986" s="455" t="s">
        <v>813</v>
      </c>
      <c r="I986" s="455"/>
      <c r="J986" s="455"/>
      <c r="K986" s="459" t="s">
        <v>265</v>
      </c>
      <c r="L986" s="455"/>
      <c r="M986" s="455" t="str">
        <f t="shared" si="15"/>
        <v/>
      </c>
    </row>
    <row r="987" spans="1:13">
      <c r="A987" s="455" t="s">
        <v>29</v>
      </c>
      <c r="B987" s="455" t="s">
        <v>648</v>
      </c>
      <c r="C987" s="455" t="s">
        <v>55</v>
      </c>
      <c r="D987" s="455"/>
      <c r="E987" s="455" t="s">
        <v>1797</v>
      </c>
      <c r="F987" s="455"/>
      <c r="G987" s="988" t="s">
        <v>642</v>
      </c>
      <c r="H987" s="455" t="s">
        <v>813</v>
      </c>
      <c r="I987" s="455"/>
      <c r="J987" s="455"/>
      <c r="K987" s="459" t="s">
        <v>265</v>
      </c>
      <c r="L987" s="455"/>
      <c r="M987" s="455" t="str">
        <f t="shared" si="15"/>
        <v/>
      </c>
    </row>
    <row r="988" spans="1:13">
      <c r="A988" s="455" t="s">
        <v>29</v>
      </c>
      <c r="B988" s="455" t="s">
        <v>648</v>
      </c>
      <c r="C988" s="455" t="s">
        <v>55</v>
      </c>
      <c r="D988" s="455"/>
      <c r="E988" s="455" t="s">
        <v>1798</v>
      </c>
      <c r="F988" s="455"/>
      <c r="G988" s="988" t="s">
        <v>642</v>
      </c>
      <c r="H988" s="455" t="s">
        <v>813</v>
      </c>
      <c r="I988" s="455"/>
      <c r="J988" s="455"/>
      <c r="K988" s="459" t="s">
        <v>265</v>
      </c>
      <c r="L988" s="455"/>
      <c r="M988" s="455" t="str">
        <f t="shared" si="15"/>
        <v/>
      </c>
    </row>
    <row r="989" spans="1:13">
      <c r="A989" s="455" t="s">
        <v>29</v>
      </c>
      <c r="B989" s="455" t="s">
        <v>648</v>
      </c>
      <c r="C989" s="455" t="s">
        <v>55</v>
      </c>
      <c r="D989" s="455"/>
      <c r="E989" s="455" t="s">
        <v>1799</v>
      </c>
      <c r="F989" s="455"/>
      <c r="G989" s="988" t="s">
        <v>642</v>
      </c>
      <c r="H989" s="455" t="s">
        <v>813</v>
      </c>
      <c r="I989" s="455"/>
      <c r="J989" s="455"/>
      <c r="K989" s="459" t="s">
        <v>265</v>
      </c>
      <c r="L989" s="455"/>
      <c r="M989" s="455" t="str">
        <f t="shared" si="15"/>
        <v/>
      </c>
    </row>
    <row r="990" spans="1:13">
      <c r="A990" s="455" t="s">
        <v>29</v>
      </c>
      <c r="B990" s="455" t="s">
        <v>648</v>
      </c>
      <c r="C990" s="455" t="s">
        <v>55</v>
      </c>
      <c r="D990" s="455"/>
      <c r="E990" s="455" t="s">
        <v>1800</v>
      </c>
      <c r="F990" s="455"/>
      <c r="G990" s="988" t="s">
        <v>642</v>
      </c>
      <c r="H990" s="455" t="s">
        <v>813</v>
      </c>
      <c r="I990" s="455"/>
      <c r="J990" s="455"/>
      <c r="K990" s="459" t="s">
        <v>265</v>
      </c>
      <c r="L990" s="455"/>
      <c r="M990" s="455" t="str">
        <f t="shared" si="15"/>
        <v/>
      </c>
    </row>
    <row r="991" spans="1:13">
      <c r="A991" s="455" t="s">
        <v>29</v>
      </c>
      <c r="B991" s="455" t="s">
        <v>648</v>
      </c>
      <c r="C991" s="455" t="s">
        <v>55</v>
      </c>
      <c r="D991" s="455"/>
      <c r="E991" s="455" t="s">
        <v>1801</v>
      </c>
      <c r="F991" s="455"/>
      <c r="G991" s="988" t="s">
        <v>642</v>
      </c>
      <c r="H991" s="455" t="s">
        <v>813</v>
      </c>
      <c r="I991" s="455"/>
      <c r="J991" s="455"/>
      <c r="K991" s="459" t="s">
        <v>265</v>
      </c>
      <c r="L991" s="455"/>
      <c r="M991" s="455" t="str">
        <f t="shared" si="15"/>
        <v/>
      </c>
    </row>
    <row r="992" spans="1:13">
      <c r="A992" s="455" t="s">
        <v>29</v>
      </c>
      <c r="B992" s="455" t="s">
        <v>648</v>
      </c>
      <c r="C992" s="455" t="s">
        <v>55</v>
      </c>
      <c r="D992" s="455"/>
      <c r="E992" s="455" t="s">
        <v>1802</v>
      </c>
      <c r="F992" s="455"/>
      <c r="G992" s="988" t="s">
        <v>642</v>
      </c>
      <c r="H992" s="455" t="s">
        <v>813</v>
      </c>
      <c r="I992" s="455"/>
      <c r="J992" s="455"/>
      <c r="K992" s="459" t="s">
        <v>265</v>
      </c>
      <c r="L992" s="455"/>
      <c r="M992" s="455" t="str">
        <f t="shared" si="15"/>
        <v/>
      </c>
    </row>
    <row r="993" spans="1:13">
      <c r="A993" s="455" t="s">
        <v>29</v>
      </c>
      <c r="B993" s="455" t="s">
        <v>648</v>
      </c>
      <c r="C993" s="455" t="s">
        <v>55</v>
      </c>
      <c r="D993" s="455"/>
      <c r="E993" s="455" t="s">
        <v>1803</v>
      </c>
      <c r="F993" s="455"/>
      <c r="G993" s="988" t="s">
        <v>642</v>
      </c>
      <c r="H993" s="455" t="s">
        <v>813</v>
      </c>
      <c r="I993" s="455"/>
      <c r="J993" s="455"/>
      <c r="K993" s="459" t="s">
        <v>265</v>
      </c>
      <c r="L993" s="455"/>
      <c r="M993" s="455" t="str">
        <f t="shared" si="15"/>
        <v/>
      </c>
    </row>
    <row r="994" spans="1:13">
      <c r="A994" s="455" t="s">
        <v>29</v>
      </c>
      <c r="B994" s="455" t="s">
        <v>648</v>
      </c>
      <c r="C994" s="455" t="s">
        <v>55</v>
      </c>
      <c r="D994" s="455"/>
      <c r="E994" s="455" t="s">
        <v>1804</v>
      </c>
      <c r="F994" s="455"/>
      <c r="G994" s="988" t="s">
        <v>642</v>
      </c>
      <c r="H994" s="455" t="s">
        <v>813</v>
      </c>
      <c r="I994" s="455"/>
      <c r="J994" s="455"/>
      <c r="K994" s="459" t="s">
        <v>265</v>
      </c>
      <c r="L994" s="455"/>
      <c r="M994" s="455" t="str">
        <f t="shared" si="15"/>
        <v/>
      </c>
    </row>
    <row r="995" spans="1:13" ht="13.5" thickBot="1">
      <c r="A995" s="457" t="s">
        <v>29</v>
      </c>
      <c r="B995" s="457" t="s">
        <v>648</v>
      </c>
      <c r="C995" s="457" t="s">
        <v>55</v>
      </c>
      <c r="D995" s="457"/>
      <c r="E995" s="457" t="s">
        <v>1805</v>
      </c>
      <c r="F995" s="457"/>
      <c r="G995" s="458" t="s">
        <v>642</v>
      </c>
      <c r="H995" s="457" t="s">
        <v>813</v>
      </c>
      <c r="I995" s="457"/>
      <c r="J995" s="457"/>
      <c r="K995" s="452" t="s">
        <v>265</v>
      </c>
      <c r="L995" s="457"/>
      <c r="M995" s="457" t="str">
        <f t="shared" si="15"/>
        <v/>
      </c>
    </row>
    <row r="996" spans="1:13" ht="13.5" thickTop="1">
      <c r="A996" s="455" t="s">
        <v>637</v>
      </c>
      <c r="B996" s="987" t="s">
        <v>810</v>
      </c>
      <c r="C996" s="455" t="s">
        <v>327</v>
      </c>
      <c r="D996" s="455" t="s">
        <v>1806</v>
      </c>
      <c r="E996" s="455" t="s">
        <v>1807</v>
      </c>
      <c r="F996" s="455" t="s">
        <v>327</v>
      </c>
      <c r="G996" s="988" t="s">
        <v>642</v>
      </c>
      <c r="H996" s="455" t="s">
        <v>813</v>
      </c>
      <c r="I996" s="455" t="s">
        <v>682</v>
      </c>
      <c r="J996" s="455"/>
      <c r="K996" s="447" t="s">
        <v>265</v>
      </c>
      <c r="L996" s="455" t="s">
        <v>814</v>
      </c>
      <c r="M996" s="455" t="str">
        <f t="shared" si="15"/>
        <v/>
      </c>
    </row>
    <row r="997" spans="1:13">
      <c r="A997" s="455" t="s">
        <v>29</v>
      </c>
      <c r="B997" s="455" t="s">
        <v>648</v>
      </c>
      <c r="C997" s="455" t="s">
        <v>327</v>
      </c>
      <c r="D997" s="455"/>
      <c r="E997" s="455" t="s">
        <v>1808</v>
      </c>
      <c r="F997" s="455"/>
      <c r="G997" s="988" t="s">
        <v>642</v>
      </c>
      <c r="H997" s="455" t="s">
        <v>813</v>
      </c>
      <c r="I997" s="455"/>
      <c r="J997" s="455"/>
      <c r="K997" s="459" t="s">
        <v>265</v>
      </c>
      <c r="L997" s="455"/>
      <c r="M997" s="455" t="str">
        <f t="shared" si="15"/>
        <v>Removed</v>
      </c>
    </row>
    <row r="998" spans="1:13">
      <c r="A998" s="455" t="s">
        <v>29</v>
      </c>
      <c r="B998" s="455" t="s">
        <v>648</v>
      </c>
      <c r="C998" s="455" t="s">
        <v>327</v>
      </c>
      <c r="D998" s="455"/>
      <c r="E998" s="455" t="s">
        <v>1809</v>
      </c>
      <c r="F998" s="455"/>
      <c r="G998" s="988" t="s">
        <v>642</v>
      </c>
      <c r="H998" s="455" t="s">
        <v>813</v>
      </c>
      <c r="I998" s="455"/>
      <c r="J998" s="455"/>
      <c r="K998" s="459" t="s">
        <v>265</v>
      </c>
      <c r="L998" s="455"/>
      <c r="M998" s="455" t="str">
        <f t="shared" si="15"/>
        <v/>
      </c>
    </row>
    <row r="999" spans="1:13">
      <c r="A999" s="455" t="s">
        <v>29</v>
      </c>
      <c r="B999" s="455" t="s">
        <v>648</v>
      </c>
      <c r="C999" s="455" t="s">
        <v>327</v>
      </c>
      <c r="D999" s="455"/>
      <c r="E999" s="455" t="s">
        <v>1810</v>
      </c>
      <c r="F999" s="455"/>
      <c r="G999" s="988" t="s">
        <v>642</v>
      </c>
      <c r="H999" s="455" t="s">
        <v>813</v>
      </c>
      <c r="I999" s="455"/>
      <c r="J999" s="455"/>
      <c r="K999" s="459" t="s">
        <v>265</v>
      </c>
      <c r="L999" s="455"/>
      <c r="M999" s="455" t="str">
        <f t="shared" si="15"/>
        <v/>
      </c>
    </row>
    <row r="1000" spans="1:13">
      <c r="A1000" s="455" t="s">
        <v>29</v>
      </c>
      <c r="B1000" s="455" t="s">
        <v>648</v>
      </c>
      <c r="C1000" s="455" t="s">
        <v>327</v>
      </c>
      <c r="D1000" s="455"/>
      <c r="E1000" s="455" t="s">
        <v>1811</v>
      </c>
      <c r="F1000" s="455"/>
      <c r="G1000" s="988" t="s">
        <v>642</v>
      </c>
      <c r="H1000" s="455" t="s">
        <v>813</v>
      </c>
      <c r="I1000" s="455"/>
      <c r="J1000" s="455"/>
      <c r="K1000" s="459" t="s">
        <v>265</v>
      </c>
      <c r="L1000" s="455"/>
      <c r="M1000" s="455" t="str">
        <f t="shared" si="15"/>
        <v/>
      </c>
    </row>
    <row r="1001" spans="1:13">
      <c r="A1001" s="455" t="s">
        <v>29</v>
      </c>
      <c r="B1001" s="455" t="s">
        <v>648</v>
      </c>
      <c r="C1001" s="455" t="s">
        <v>327</v>
      </c>
      <c r="D1001" s="455"/>
      <c r="E1001" s="455" t="s">
        <v>1812</v>
      </c>
      <c r="F1001" s="455"/>
      <c r="G1001" s="988" t="s">
        <v>642</v>
      </c>
      <c r="H1001" s="455" t="s">
        <v>813</v>
      </c>
      <c r="I1001" s="455"/>
      <c r="J1001" s="455"/>
      <c r="K1001" s="459" t="s">
        <v>265</v>
      </c>
      <c r="L1001" s="455"/>
      <c r="M1001" s="455" t="str">
        <f t="shared" si="15"/>
        <v/>
      </c>
    </row>
    <row r="1002" spans="1:13">
      <c r="A1002" s="455" t="s">
        <v>29</v>
      </c>
      <c r="B1002" s="455" t="s">
        <v>648</v>
      </c>
      <c r="C1002" s="455" t="s">
        <v>327</v>
      </c>
      <c r="D1002" s="455"/>
      <c r="E1002" s="455" t="s">
        <v>1813</v>
      </c>
      <c r="F1002" s="455"/>
      <c r="G1002" s="988" t="s">
        <v>642</v>
      </c>
      <c r="H1002" s="455" t="s">
        <v>813</v>
      </c>
      <c r="I1002" s="455"/>
      <c r="J1002" s="455"/>
      <c r="K1002" s="459" t="s">
        <v>265</v>
      </c>
      <c r="L1002" s="455"/>
      <c r="M1002" s="455" t="str">
        <f t="shared" si="15"/>
        <v/>
      </c>
    </row>
    <row r="1003" spans="1:13">
      <c r="A1003" s="455" t="s">
        <v>29</v>
      </c>
      <c r="B1003" s="455" t="s">
        <v>648</v>
      </c>
      <c r="C1003" s="455" t="s">
        <v>327</v>
      </c>
      <c r="D1003" s="455"/>
      <c r="E1003" s="455" t="s">
        <v>1814</v>
      </c>
      <c r="F1003" s="455"/>
      <c r="G1003" s="988" t="s">
        <v>642</v>
      </c>
      <c r="H1003" s="455" t="s">
        <v>813</v>
      </c>
      <c r="I1003" s="455"/>
      <c r="J1003" s="455"/>
      <c r="K1003" s="459" t="s">
        <v>265</v>
      </c>
      <c r="L1003" s="455"/>
      <c r="M1003" s="455" t="str">
        <f t="shared" si="15"/>
        <v/>
      </c>
    </row>
    <row r="1004" spans="1:13">
      <c r="A1004" s="455" t="s">
        <v>29</v>
      </c>
      <c r="B1004" s="455" t="s">
        <v>648</v>
      </c>
      <c r="C1004" s="455" t="s">
        <v>327</v>
      </c>
      <c r="D1004" s="455"/>
      <c r="E1004" s="455" t="s">
        <v>1815</v>
      </c>
      <c r="F1004" s="455"/>
      <c r="G1004" s="988" t="s">
        <v>642</v>
      </c>
      <c r="H1004" s="455" t="s">
        <v>813</v>
      </c>
      <c r="I1004" s="455"/>
      <c r="J1004" s="455"/>
      <c r="K1004" s="459" t="s">
        <v>265</v>
      </c>
      <c r="L1004" s="455"/>
      <c r="M1004" s="455" t="str">
        <f t="shared" si="15"/>
        <v/>
      </c>
    </row>
    <row r="1005" spans="1:13">
      <c r="A1005" s="455" t="s">
        <v>29</v>
      </c>
      <c r="B1005" s="455" t="s">
        <v>648</v>
      </c>
      <c r="C1005" s="455" t="s">
        <v>327</v>
      </c>
      <c r="D1005" s="455"/>
      <c r="E1005" s="455" t="s">
        <v>1816</v>
      </c>
      <c r="F1005" s="455"/>
      <c r="G1005" s="988" t="s">
        <v>642</v>
      </c>
      <c r="H1005" s="455" t="s">
        <v>813</v>
      </c>
      <c r="I1005" s="455"/>
      <c r="J1005" s="455"/>
      <c r="K1005" s="459" t="s">
        <v>265</v>
      </c>
      <c r="L1005" s="455"/>
      <c r="M1005" s="455" t="str">
        <f t="shared" si="15"/>
        <v/>
      </c>
    </row>
    <row r="1006" spans="1:13">
      <c r="A1006" s="455" t="s">
        <v>29</v>
      </c>
      <c r="B1006" s="455" t="s">
        <v>648</v>
      </c>
      <c r="C1006" s="455" t="s">
        <v>327</v>
      </c>
      <c r="D1006" s="455"/>
      <c r="E1006" s="455" t="s">
        <v>1817</v>
      </c>
      <c r="F1006" s="455"/>
      <c r="G1006" s="988" t="s">
        <v>642</v>
      </c>
      <c r="H1006" s="455" t="s">
        <v>813</v>
      </c>
      <c r="I1006" s="455"/>
      <c r="J1006" s="455"/>
      <c r="K1006" s="459" t="s">
        <v>265</v>
      </c>
      <c r="L1006" s="455"/>
      <c r="M1006" s="455" t="str">
        <f t="shared" si="15"/>
        <v/>
      </c>
    </row>
    <row r="1007" spans="1:13">
      <c r="A1007" s="455" t="s">
        <v>29</v>
      </c>
      <c r="B1007" s="455" t="s">
        <v>648</v>
      </c>
      <c r="C1007" s="455" t="s">
        <v>327</v>
      </c>
      <c r="D1007" s="455"/>
      <c r="E1007" s="455" t="s">
        <v>1818</v>
      </c>
      <c r="F1007" s="455"/>
      <c r="G1007" s="988" t="s">
        <v>642</v>
      </c>
      <c r="H1007" s="455" t="s">
        <v>813</v>
      </c>
      <c r="I1007" s="455"/>
      <c r="J1007" s="455"/>
      <c r="K1007" s="459" t="s">
        <v>265</v>
      </c>
      <c r="L1007" s="455"/>
      <c r="M1007" s="455" t="str">
        <f t="shared" si="15"/>
        <v/>
      </c>
    </row>
    <row r="1008" spans="1:13">
      <c r="A1008" s="455" t="s">
        <v>29</v>
      </c>
      <c r="B1008" s="455" t="s">
        <v>648</v>
      </c>
      <c r="C1008" s="455" t="s">
        <v>327</v>
      </c>
      <c r="D1008" s="455"/>
      <c r="E1008" s="455" t="s">
        <v>1819</v>
      </c>
      <c r="F1008" s="455"/>
      <c r="G1008" s="988" t="s">
        <v>642</v>
      </c>
      <c r="H1008" s="455" t="s">
        <v>813</v>
      </c>
      <c r="I1008" s="455"/>
      <c r="J1008" s="455"/>
      <c r="K1008" s="459" t="s">
        <v>265</v>
      </c>
      <c r="L1008" s="455"/>
      <c r="M1008" s="455" t="str">
        <f t="shared" si="15"/>
        <v/>
      </c>
    </row>
    <row r="1009" spans="1:13" ht="13.5" thickBot="1">
      <c r="A1009" s="457" t="s">
        <v>29</v>
      </c>
      <c r="B1009" s="457" t="s">
        <v>648</v>
      </c>
      <c r="C1009" s="457" t="s">
        <v>327</v>
      </c>
      <c r="D1009" s="457"/>
      <c r="E1009" s="457" t="s">
        <v>1820</v>
      </c>
      <c r="F1009" s="457"/>
      <c r="G1009" s="458" t="s">
        <v>642</v>
      </c>
      <c r="H1009" s="457" t="s">
        <v>813</v>
      </c>
      <c r="I1009" s="457"/>
      <c r="J1009" s="457"/>
      <c r="K1009" s="452" t="s">
        <v>265</v>
      </c>
      <c r="L1009" s="457"/>
      <c r="M1009" s="457" t="str">
        <f t="shared" si="15"/>
        <v/>
      </c>
    </row>
    <row r="1010" spans="1:13" ht="13.5" thickTop="1">
      <c r="A1010" s="455" t="s">
        <v>637</v>
      </c>
      <c r="B1010" s="987" t="s">
        <v>810</v>
      </c>
      <c r="C1010" s="455" t="s">
        <v>56</v>
      </c>
      <c r="D1010" s="455" t="s">
        <v>1821</v>
      </c>
      <c r="E1010" s="455" t="s">
        <v>1822</v>
      </c>
      <c r="F1010" s="455" t="s">
        <v>56</v>
      </c>
      <c r="G1010" s="988" t="s">
        <v>642</v>
      </c>
      <c r="H1010" s="455" t="s">
        <v>813</v>
      </c>
      <c r="I1010" s="455" t="s">
        <v>682</v>
      </c>
      <c r="J1010" s="455"/>
      <c r="K1010" s="447" t="s">
        <v>265</v>
      </c>
      <c r="L1010" s="455" t="s">
        <v>814</v>
      </c>
      <c r="M1010" s="455" t="str">
        <f t="shared" si="15"/>
        <v/>
      </c>
    </row>
    <row r="1011" spans="1:13">
      <c r="A1011" s="455" t="s">
        <v>29</v>
      </c>
      <c r="B1011" s="455" t="s">
        <v>648</v>
      </c>
      <c r="C1011" s="455" t="s">
        <v>56</v>
      </c>
      <c r="D1011" s="455"/>
      <c r="E1011" s="455" t="s">
        <v>1823</v>
      </c>
      <c r="F1011" s="455"/>
      <c r="G1011" s="988" t="s">
        <v>642</v>
      </c>
      <c r="H1011" s="455" t="s">
        <v>813</v>
      </c>
      <c r="I1011" s="455"/>
      <c r="J1011" s="455"/>
      <c r="K1011" s="459" t="s">
        <v>265</v>
      </c>
      <c r="L1011" s="455"/>
      <c r="M1011" s="455" t="str">
        <f t="shared" si="15"/>
        <v>Removed</v>
      </c>
    </row>
    <row r="1012" spans="1:13">
      <c r="A1012" s="455" t="s">
        <v>29</v>
      </c>
      <c r="B1012" s="455" t="s">
        <v>648</v>
      </c>
      <c r="C1012" s="455" t="s">
        <v>56</v>
      </c>
      <c r="D1012" s="455"/>
      <c r="E1012" s="455" t="s">
        <v>1824</v>
      </c>
      <c r="F1012" s="455"/>
      <c r="G1012" s="988" t="s">
        <v>642</v>
      </c>
      <c r="H1012" s="455" t="s">
        <v>813</v>
      </c>
      <c r="I1012" s="455"/>
      <c r="J1012" s="455"/>
      <c r="K1012" s="459" t="s">
        <v>265</v>
      </c>
      <c r="L1012" s="455"/>
      <c r="M1012" s="455" t="str">
        <f t="shared" si="15"/>
        <v/>
      </c>
    </row>
    <row r="1013" spans="1:13">
      <c r="A1013" s="455" t="s">
        <v>29</v>
      </c>
      <c r="B1013" s="455" t="s">
        <v>648</v>
      </c>
      <c r="C1013" s="455" t="s">
        <v>56</v>
      </c>
      <c r="D1013" s="455"/>
      <c r="E1013" s="455" t="s">
        <v>1825</v>
      </c>
      <c r="F1013" s="455"/>
      <c r="G1013" s="988" t="s">
        <v>642</v>
      </c>
      <c r="H1013" s="455" t="s">
        <v>813</v>
      </c>
      <c r="I1013" s="455"/>
      <c r="J1013" s="455"/>
      <c r="K1013" s="459" t="s">
        <v>265</v>
      </c>
      <c r="L1013" s="455"/>
      <c r="M1013" s="455" t="str">
        <f t="shared" si="15"/>
        <v/>
      </c>
    </row>
    <row r="1014" spans="1:13">
      <c r="A1014" s="455" t="s">
        <v>29</v>
      </c>
      <c r="B1014" s="455" t="s">
        <v>648</v>
      </c>
      <c r="C1014" s="455" t="s">
        <v>56</v>
      </c>
      <c r="D1014" s="455"/>
      <c r="E1014" s="455" t="s">
        <v>1826</v>
      </c>
      <c r="F1014" s="455"/>
      <c r="G1014" s="988" t="s">
        <v>642</v>
      </c>
      <c r="H1014" s="455" t="s">
        <v>813</v>
      </c>
      <c r="I1014" s="455"/>
      <c r="J1014" s="455"/>
      <c r="K1014" s="459" t="s">
        <v>265</v>
      </c>
      <c r="L1014" s="455"/>
      <c r="M1014" s="455" t="str">
        <f t="shared" si="15"/>
        <v/>
      </c>
    </row>
    <row r="1015" spans="1:13">
      <c r="A1015" s="455" t="s">
        <v>29</v>
      </c>
      <c r="B1015" s="455" t="s">
        <v>648</v>
      </c>
      <c r="C1015" s="455" t="s">
        <v>56</v>
      </c>
      <c r="D1015" s="455"/>
      <c r="E1015" s="455" t="s">
        <v>1827</v>
      </c>
      <c r="F1015" s="455"/>
      <c r="G1015" s="988" t="s">
        <v>642</v>
      </c>
      <c r="H1015" s="455" t="s">
        <v>813</v>
      </c>
      <c r="I1015" s="455"/>
      <c r="J1015" s="455"/>
      <c r="K1015" s="459" t="s">
        <v>265</v>
      </c>
      <c r="L1015" s="455"/>
      <c r="M1015" s="455" t="str">
        <f t="shared" si="15"/>
        <v/>
      </c>
    </row>
    <row r="1016" spans="1:13">
      <c r="A1016" s="455" t="s">
        <v>29</v>
      </c>
      <c r="B1016" s="455" t="s">
        <v>648</v>
      </c>
      <c r="C1016" s="455" t="s">
        <v>56</v>
      </c>
      <c r="D1016" s="455"/>
      <c r="E1016" s="455" t="s">
        <v>1828</v>
      </c>
      <c r="F1016" s="455"/>
      <c r="G1016" s="988" t="s">
        <v>642</v>
      </c>
      <c r="H1016" s="455" t="s">
        <v>813</v>
      </c>
      <c r="I1016" s="455"/>
      <c r="J1016" s="455"/>
      <c r="K1016" s="459" t="s">
        <v>265</v>
      </c>
      <c r="L1016" s="455"/>
      <c r="M1016" s="455" t="str">
        <f t="shared" si="15"/>
        <v/>
      </c>
    </row>
    <row r="1017" spans="1:13">
      <c r="A1017" s="455" t="s">
        <v>29</v>
      </c>
      <c r="B1017" s="455" t="s">
        <v>648</v>
      </c>
      <c r="C1017" s="455" t="s">
        <v>56</v>
      </c>
      <c r="D1017" s="455"/>
      <c r="E1017" s="455" t="s">
        <v>1829</v>
      </c>
      <c r="F1017" s="455"/>
      <c r="G1017" s="988" t="s">
        <v>642</v>
      </c>
      <c r="H1017" s="455" t="s">
        <v>813</v>
      </c>
      <c r="I1017" s="455"/>
      <c r="J1017" s="455"/>
      <c r="K1017" s="459" t="s">
        <v>265</v>
      </c>
      <c r="L1017" s="455"/>
      <c r="M1017" s="455" t="str">
        <f t="shared" si="15"/>
        <v/>
      </c>
    </row>
    <row r="1018" spans="1:13">
      <c r="A1018" s="455" t="s">
        <v>29</v>
      </c>
      <c r="B1018" s="455" t="s">
        <v>648</v>
      </c>
      <c r="C1018" s="455" t="s">
        <v>56</v>
      </c>
      <c r="D1018" s="455"/>
      <c r="E1018" s="455" t="s">
        <v>1830</v>
      </c>
      <c r="F1018" s="455"/>
      <c r="G1018" s="988" t="s">
        <v>642</v>
      </c>
      <c r="H1018" s="455" t="s">
        <v>813</v>
      </c>
      <c r="I1018" s="455"/>
      <c r="J1018" s="455"/>
      <c r="K1018" s="459" t="s">
        <v>265</v>
      </c>
      <c r="L1018" s="455"/>
      <c r="M1018" s="455" t="str">
        <f t="shared" si="15"/>
        <v/>
      </c>
    </row>
    <row r="1019" spans="1:13">
      <c r="A1019" s="455" t="s">
        <v>29</v>
      </c>
      <c r="B1019" s="455" t="s">
        <v>648</v>
      </c>
      <c r="C1019" s="455" t="s">
        <v>56</v>
      </c>
      <c r="D1019" s="455"/>
      <c r="E1019" s="455" t="s">
        <v>1831</v>
      </c>
      <c r="F1019" s="455"/>
      <c r="G1019" s="988" t="s">
        <v>642</v>
      </c>
      <c r="H1019" s="455" t="s">
        <v>813</v>
      </c>
      <c r="I1019" s="455"/>
      <c r="J1019" s="455"/>
      <c r="K1019" s="459" t="s">
        <v>265</v>
      </c>
      <c r="L1019" s="455"/>
      <c r="M1019" s="455" t="str">
        <f t="shared" si="15"/>
        <v/>
      </c>
    </row>
    <row r="1020" spans="1:13">
      <c r="A1020" s="455" t="s">
        <v>29</v>
      </c>
      <c r="B1020" s="455" t="s">
        <v>648</v>
      </c>
      <c r="C1020" s="455" t="s">
        <v>56</v>
      </c>
      <c r="D1020" s="455"/>
      <c r="E1020" s="455" t="s">
        <v>1832</v>
      </c>
      <c r="F1020" s="455"/>
      <c r="G1020" s="988" t="s">
        <v>642</v>
      </c>
      <c r="H1020" s="455" t="s">
        <v>813</v>
      </c>
      <c r="I1020" s="455"/>
      <c r="J1020" s="455"/>
      <c r="K1020" s="459" t="s">
        <v>265</v>
      </c>
      <c r="L1020" s="455"/>
      <c r="M1020" s="455" t="str">
        <f t="shared" si="15"/>
        <v/>
      </c>
    </row>
    <row r="1021" spans="1:13">
      <c r="A1021" s="455" t="s">
        <v>29</v>
      </c>
      <c r="B1021" s="455" t="s">
        <v>648</v>
      </c>
      <c r="C1021" s="455" t="s">
        <v>56</v>
      </c>
      <c r="D1021" s="455"/>
      <c r="E1021" s="455" t="s">
        <v>1833</v>
      </c>
      <c r="F1021" s="455"/>
      <c r="G1021" s="988" t="s">
        <v>642</v>
      </c>
      <c r="H1021" s="455" t="s">
        <v>813</v>
      </c>
      <c r="I1021" s="455"/>
      <c r="J1021" s="455"/>
      <c r="K1021" s="459" t="s">
        <v>265</v>
      </c>
      <c r="L1021" s="455"/>
      <c r="M1021" s="455" t="str">
        <f t="shared" si="15"/>
        <v/>
      </c>
    </row>
    <row r="1022" spans="1:13">
      <c r="A1022" s="455" t="s">
        <v>29</v>
      </c>
      <c r="B1022" s="455" t="s">
        <v>648</v>
      </c>
      <c r="C1022" s="455" t="s">
        <v>56</v>
      </c>
      <c r="D1022" s="455"/>
      <c r="E1022" s="455" t="s">
        <v>1834</v>
      </c>
      <c r="F1022" s="455"/>
      <c r="G1022" s="988" t="s">
        <v>642</v>
      </c>
      <c r="H1022" s="455" t="s">
        <v>813</v>
      </c>
      <c r="I1022" s="455"/>
      <c r="J1022" s="455"/>
      <c r="K1022" s="459" t="s">
        <v>265</v>
      </c>
      <c r="L1022" s="455"/>
      <c r="M1022" s="455" t="str">
        <f t="shared" si="15"/>
        <v/>
      </c>
    </row>
    <row r="1023" spans="1:13" ht="13.5" thickBot="1">
      <c r="A1023" s="457" t="s">
        <v>29</v>
      </c>
      <c r="B1023" s="457" t="s">
        <v>648</v>
      </c>
      <c r="C1023" s="457" t="s">
        <v>56</v>
      </c>
      <c r="D1023" s="457"/>
      <c r="E1023" s="457" t="s">
        <v>1835</v>
      </c>
      <c r="F1023" s="457"/>
      <c r="G1023" s="458" t="s">
        <v>642</v>
      </c>
      <c r="H1023" s="457" t="s">
        <v>813</v>
      </c>
      <c r="I1023" s="457"/>
      <c r="J1023" s="457"/>
      <c r="K1023" s="452" t="s">
        <v>265</v>
      </c>
      <c r="L1023" s="457"/>
      <c r="M1023" s="457" t="str">
        <f t="shared" si="15"/>
        <v/>
      </c>
    </row>
    <row r="1024" spans="1:13" ht="13.5" thickTop="1">
      <c r="A1024" s="982" t="s">
        <v>637</v>
      </c>
      <c r="B1024" s="982" t="s">
        <v>810</v>
      </c>
      <c r="C1024" s="463" t="s">
        <v>57</v>
      </c>
      <c r="D1024" s="446" t="s">
        <v>1836</v>
      </c>
      <c r="E1024" s="446" t="s">
        <v>1837</v>
      </c>
      <c r="F1024" s="446" t="s">
        <v>57</v>
      </c>
      <c r="G1024" s="983" t="s">
        <v>642</v>
      </c>
      <c r="H1024" s="460" t="s">
        <v>1838</v>
      </c>
      <c r="I1024" s="446" t="s">
        <v>682</v>
      </c>
      <c r="J1024" s="446"/>
      <c r="K1024" s="447" t="s">
        <v>265</v>
      </c>
      <c r="L1024" s="460"/>
      <c r="M1024" s="460" t="str">
        <f t="shared" si="15"/>
        <v/>
      </c>
    </row>
    <row r="1025" spans="1:13">
      <c r="A1025" s="448" t="s">
        <v>29</v>
      </c>
      <c r="B1025" s="448" t="s">
        <v>648</v>
      </c>
      <c r="C1025" s="459" t="s">
        <v>57</v>
      </c>
      <c r="D1025" s="459"/>
      <c r="E1025" s="459" t="s">
        <v>1839</v>
      </c>
      <c r="F1025" s="459"/>
      <c r="G1025" s="984" t="s">
        <v>642</v>
      </c>
      <c r="H1025" s="459" t="s">
        <v>1838</v>
      </c>
      <c r="I1025" s="459"/>
      <c r="J1025" s="459"/>
      <c r="K1025" s="459" t="s">
        <v>265</v>
      </c>
      <c r="L1025" s="459"/>
      <c r="M1025" s="459" t="str">
        <f t="shared" si="15"/>
        <v>Removed</v>
      </c>
    </row>
    <row r="1026" spans="1:13">
      <c r="A1026" s="448" t="s">
        <v>29</v>
      </c>
      <c r="B1026" s="448" t="s">
        <v>648</v>
      </c>
      <c r="C1026" s="459" t="s">
        <v>57</v>
      </c>
      <c r="D1026" s="459"/>
      <c r="E1026" s="459" t="s">
        <v>1840</v>
      </c>
      <c r="F1026" s="459"/>
      <c r="G1026" s="984" t="s">
        <v>642</v>
      </c>
      <c r="H1026" s="459" t="s">
        <v>1838</v>
      </c>
      <c r="I1026" s="459"/>
      <c r="J1026" s="459"/>
      <c r="K1026" s="459" t="s">
        <v>265</v>
      </c>
      <c r="L1026" s="459"/>
      <c r="M1026" s="459" t="str">
        <f t="shared" si="15"/>
        <v/>
      </c>
    </row>
    <row r="1027" spans="1:13">
      <c r="A1027" s="448" t="s">
        <v>29</v>
      </c>
      <c r="B1027" s="448" t="s">
        <v>648</v>
      </c>
      <c r="C1027" s="459" t="s">
        <v>57</v>
      </c>
      <c r="D1027" s="459"/>
      <c r="E1027" s="459" t="s">
        <v>1841</v>
      </c>
      <c r="F1027" s="459"/>
      <c r="G1027" s="984" t="s">
        <v>642</v>
      </c>
      <c r="H1027" s="459" t="s">
        <v>1838</v>
      </c>
      <c r="I1027" s="459"/>
      <c r="J1027" s="459"/>
      <c r="K1027" s="459" t="s">
        <v>265</v>
      </c>
      <c r="L1027" s="459"/>
      <c r="M1027" s="459" t="str">
        <f t="shared" si="15"/>
        <v/>
      </c>
    </row>
    <row r="1028" spans="1:13">
      <c r="A1028" s="448" t="s">
        <v>29</v>
      </c>
      <c r="B1028" s="448" t="s">
        <v>648</v>
      </c>
      <c r="C1028" s="459" t="s">
        <v>57</v>
      </c>
      <c r="D1028" s="459"/>
      <c r="E1028" s="459" t="s">
        <v>1842</v>
      </c>
      <c r="F1028" s="459"/>
      <c r="G1028" s="984" t="s">
        <v>642</v>
      </c>
      <c r="H1028" s="459" t="s">
        <v>1838</v>
      </c>
      <c r="I1028" s="459"/>
      <c r="J1028" s="459"/>
      <c r="K1028" s="459" t="s">
        <v>265</v>
      </c>
      <c r="L1028" s="459"/>
      <c r="M1028" s="459" t="str">
        <f t="shared" ref="M1028:M1091" si="16">IF(RIGHT(TEXT(E1028,""),4)="ACT1","Removed","")</f>
        <v/>
      </c>
    </row>
    <row r="1029" spans="1:13">
      <c r="A1029" s="448" t="s">
        <v>29</v>
      </c>
      <c r="B1029" s="448" t="s">
        <v>648</v>
      </c>
      <c r="C1029" s="459" t="s">
        <v>57</v>
      </c>
      <c r="D1029" s="459"/>
      <c r="E1029" s="459" t="s">
        <v>1843</v>
      </c>
      <c r="F1029" s="459"/>
      <c r="G1029" s="984" t="s">
        <v>642</v>
      </c>
      <c r="H1029" s="459" t="s">
        <v>1838</v>
      </c>
      <c r="I1029" s="459"/>
      <c r="J1029" s="459"/>
      <c r="K1029" s="459" t="s">
        <v>265</v>
      </c>
      <c r="L1029" s="459"/>
      <c r="M1029" s="459" t="str">
        <f t="shared" si="16"/>
        <v/>
      </c>
    </row>
    <row r="1030" spans="1:13">
      <c r="A1030" s="448" t="s">
        <v>29</v>
      </c>
      <c r="B1030" s="448" t="s">
        <v>648</v>
      </c>
      <c r="C1030" s="459" t="s">
        <v>57</v>
      </c>
      <c r="D1030" s="459"/>
      <c r="E1030" s="459" t="s">
        <v>1844</v>
      </c>
      <c r="F1030" s="459"/>
      <c r="G1030" s="984" t="s">
        <v>642</v>
      </c>
      <c r="H1030" s="459" t="s">
        <v>1838</v>
      </c>
      <c r="I1030" s="459"/>
      <c r="J1030" s="459"/>
      <c r="K1030" s="459" t="s">
        <v>265</v>
      </c>
      <c r="L1030" s="459"/>
      <c r="M1030" s="459" t="str">
        <f t="shared" si="16"/>
        <v/>
      </c>
    </row>
    <row r="1031" spans="1:13">
      <c r="A1031" s="448" t="s">
        <v>29</v>
      </c>
      <c r="B1031" s="448" t="s">
        <v>648</v>
      </c>
      <c r="C1031" s="459" t="s">
        <v>57</v>
      </c>
      <c r="D1031" s="459"/>
      <c r="E1031" s="459" t="s">
        <v>1845</v>
      </c>
      <c r="F1031" s="459"/>
      <c r="G1031" s="984" t="s">
        <v>642</v>
      </c>
      <c r="H1031" s="459" t="s">
        <v>1838</v>
      </c>
      <c r="I1031" s="459"/>
      <c r="J1031" s="459"/>
      <c r="K1031" s="459" t="s">
        <v>265</v>
      </c>
      <c r="L1031" s="459"/>
      <c r="M1031" s="459" t="str">
        <f t="shared" si="16"/>
        <v/>
      </c>
    </row>
    <row r="1032" spans="1:13">
      <c r="A1032" s="448" t="s">
        <v>29</v>
      </c>
      <c r="B1032" s="448" t="s">
        <v>648</v>
      </c>
      <c r="C1032" s="459" t="s">
        <v>57</v>
      </c>
      <c r="D1032" s="459"/>
      <c r="E1032" s="459" t="s">
        <v>1846</v>
      </c>
      <c r="F1032" s="459"/>
      <c r="G1032" s="984" t="s">
        <v>642</v>
      </c>
      <c r="H1032" s="459" t="s">
        <v>1838</v>
      </c>
      <c r="I1032" s="459"/>
      <c r="J1032" s="459"/>
      <c r="K1032" s="459" t="s">
        <v>265</v>
      </c>
      <c r="L1032" s="459"/>
      <c r="M1032" s="459" t="str">
        <f t="shared" si="16"/>
        <v/>
      </c>
    </row>
    <row r="1033" spans="1:13">
      <c r="A1033" s="448" t="s">
        <v>29</v>
      </c>
      <c r="B1033" s="448" t="s">
        <v>648</v>
      </c>
      <c r="C1033" s="459" t="s">
        <v>57</v>
      </c>
      <c r="D1033" s="459"/>
      <c r="E1033" s="459" t="s">
        <v>1847</v>
      </c>
      <c r="F1033" s="459"/>
      <c r="G1033" s="984" t="s">
        <v>642</v>
      </c>
      <c r="H1033" s="459" t="s">
        <v>1838</v>
      </c>
      <c r="I1033" s="459"/>
      <c r="J1033" s="459"/>
      <c r="K1033" s="459" t="s">
        <v>265</v>
      </c>
      <c r="L1033" s="459"/>
      <c r="M1033" s="459" t="str">
        <f t="shared" si="16"/>
        <v/>
      </c>
    </row>
    <row r="1034" spans="1:13">
      <c r="A1034" s="448" t="s">
        <v>29</v>
      </c>
      <c r="B1034" s="448" t="s">
        <v>648</v>
      </c>
      <c r="C1034" s="459" t="s">
        <v>57</v>
      </c>
      <c r="D1034" s="459"/>
      <c r="E1034" s="459" t="s">
        <v>1848</v>
      </c>
      <c r="F1034" s="459"/>
      <c r="G1034" s="984" t="s">
        <v>642</v>
      </c>
      <c r="H1034" s="459" t="s">
        <v>1838</v>
      </c>
      <c r="I1034" s="459"/>
      <c r="J1034" s="459"/>
      <c r="K1034" s="459" t="s">
        <v>265</v>
      </c>
      <c r="L1034" s="459"/>
      <c r="M1034" s="459" t="str">
        <f t="shared" si="16"/>
        <v/>
      </c>
    </row>
    <row r="1035" spans="1:13">
      <c r="A1035" s="448" t="s">
        <v>29</v>
      </c>
      <c r="B1035" s="448" t="s">
        <v>648</v>
      </c>
      <c r="C1035" s="459" t="s">
        <v>57</v>
      </c>
      <c r="D1035" s="459"/>
      <c r="E1035" s="459" t="s">
        <v>1849</v>
      </c>
      <c r="F1035" s="459"/>
      <c r="G1035" s="984" t="s">
        <v>642</v>
      </c>
      <c r="H1035" s="459" t="s">
        <v>1838</v>
      </c>
      <c r="I1035" s="459"/>
      <c r="J1035" s="459"/>
      <c r="K1035" s="459" t="s">
        <v>265</v>
      </c>
      <c r="L1035" s="459"/>
      <c r="M1035" s="459" t="str">
        <f t="shared" si="16"/>
        <v/>
      </c>
    </row>
    <row r="1036" spans="1:13">
      <c r="A1036" s="448" t="s">
        <v>29</v>
      </c>
      <c r="B1036" s="448" t="s">
        <v>648</v>
      </c>
      <c r="C1036" s="459" t="s">
        <v>57</v>
      </c>
      <c r="D1036" s="459"/>
      <c r="E1036" s="459" t="s">
        <v>1850</v>
      </c>
      <c r="F1036" s="459"/>
      <c r="G1036" s="984" t="s">
        <v>642</v>
      </c>
      <c r="H1036" s="459" t="s">
        <v>1838</v>
      </c>
      <c r="I1036" s="459"/>
      <c r="J1036" s="459"/>
      <c r="K1036" s="459" t="s">
        <v>265</v>
      </c>
      <c r="L1036" s="459"/>
      <c r="M1036" s="459" t="str">
        <f t="shared" si="16"/>
        <v/>
      </c>
    </row>
    <row r="1037" spans="1:13" ht="13.5" thickBot="1">
      <c r="A1037" s="501" t="s">
        <v>29</v>
      </c>
      <c r="B1037" s="501" t="s">
        <v>648</v>
      </c>
      <c r="C1037" s="452" t="s">
        <v>57</v>
      </c>
      <c r="D1037" s="452"/>
      <c r="E1037" s="452" t="s">
        <v>1851</v>
      </c>
      <c r="F1037" s="452"/>
      <c r="G1037" s="451" t="s">
        <v>642</v>
      </c>
      <c r="H1037" s="452" t="s">
        <v>1838</v>
      </c>
      <c r="I1037" s="452"/>
      <c r="J1037" s="452"/>
      <c r="K1037" s="452" t="s">
        <v>265</v>
      </c>
      <c r="L1037" s="452"/>
      <c r="M1037" s="452" t="str">
        <f t="shared" si="16"/>
        <v/>
      </c>
    </row>
    <row r="1038" spans="1:13" ht="13.5" thickTop="1">
      <c r="A1038" s="982" t="s">
        <v>637</v>
      </c>
      <c r="B1038" s="982" t="s">
        <v>638</v>
      </c>
      <c r="C1038" s="446" t="s">
        <v>407</v>
      </c>
      <c r="D1038" s="446" t="s">
        <v>1852</v>
      </c>
      <c r="E1038" s="446" t="s">
        <v>1853</v>
      </c>
      <c r="F1038" s="446" t="s">
        <v>407</v>
      </c>
      <c r="G1038" s="983" t="s">
        <v>642</v>
      </c>
      <c r="H1038" s="460" t="s">
        <v>1854</v>
      </c>
      <c r="I1038" s="983" t="s">
        <v>682</v>
      </c>
      <c r="J1038" s="446" t="s">
        <v>645</v>
      </c>
      <c r="K1038" s="447" t="s">
        <v>265</v>
      </c>
      <c r="L1038" s="460" t="s">
        <v>646</v>
      </c>
      <c r="M1038" s="460" t="str">
        <f t="shared" si="16"/>
        <v/>
      </c>
    </row>
    <row r="1039" spans="1:13">
      <c r="A1039" s="448" t="s">
        <v>647</v>
      </c>
      <c r="B1039" s="448" t="s">
        <v>648</v>
      </c>
      <c r="C1039" s="459" t="s">
        <v>407</v>
      </c>
      <c r="D1039" s="459"/>
      <c r="E1039" s="459" t="s">
        <v>1855</v>
      </c>
      <c r="F1039" s="459"/>
      <c r="G1039" s="984" t="s">
        <v>642</v>
      </c>
      <c r="H1039" s="459" t="s">
        <v>1854</v>
      </c>
      <c r="I1039" s="459"/>
      <c r="J1039" s="459"/>
      <c r="K1039" s="459" t="s">
        <v>265</v>
      </c>
      <c r="L1039" s="459"/>
      <c r="M1039" s="459" t="str">
        <f t="shared" si="16"/>
        <v>Removed</v>
      </c>
    </row>
    <row r="1040" spans="1:13">
      <c r="A1040" s="448" t="s">
        <v>647</v>
      </c>
      <c r="B1040" s="448" t="s">
        <v>648</v>
      </c>
      <c r="C1040" s="459" t="s">
        <v>407</v>
      </c>
      <c r="D1040" s="459"/>
      <c r="E1040" s="459" t="s">
        <v>1856</v>
      </c>
      <c r="F1040" s="459"/>
      <c r="G1040" s="984" t="s">
        <v>642</v>
      </c>
      <c r="H1040" s="459" t="s">
        <v>1854</v>
      </c>
      <c r="I1040" s="459"/>
      <c r="J1040" s="459"/>
      <c r="K1040" s="459" t="s">
        <v>265</v>
      </c>
      <c r="L1040" s="459"/>
      <c r="M1040" s="459" t="str">
        <f t="shared" si="16"/>
        <v/>
      </c>
    </row>
    <row r="1041" spans="1:13">
      <c r="A1041" s="448" t="s">
        <v>647</v>
      </c>
      <c r="B1041" s="448" t="s">
        <v>648</v>
      </c>
      <c r="C1041" s="459" t="s">
        <v>407</v>
      </c>
      <c r="D1041" s="459"/>
      <c r="E1041" s="459" t="s">
        <v>1857</v>
      </c>
      <c r="F1041" s="459"/>
      <c r="G1041" s="984" t="s">
        <v>642</v>
      </c>
      <c r="H1041" s="459" t="s">
        <v>1854</v>
      </c>
      <c r="I1041" s="459"/>
      <c r="J1041" s="459"/>
      <c r="K1041" s="459" t="s">
        <v>265</v>
      </c>
      <c r="L1041" s="459"/>
      <c r="M1041" s="459" t="str">
        <f t="shared" si="16"/>
        <v/>
      </c>
    </row>
    <row r="1042" spans="1:13">
      <c r="A1042" s="448" t="s">
        <v>647</v>
      </c>
      <c r="B1042" s="448" t="s">
        <v>648</v>
      </c>
      <c r="C1042" s="459" t="s">
        <v>407</v>
      </c>
      <c r="D1042" s="459"/>
      <c r="E1042" s="459" t="s">
        <v>1858</v>
      </c>
      <c r="F1042" s="459"/>
      <c r="G1042" s="984" t="s">
        <v>642</v>
      </c>
      <c r="H1042" s="459" t="s">
        <v>1854</v>
      </c>
      <c r="I1042" s="459"/>
      <c r="J1042" s="459"/>
      <c r="K1042" s="459" t="s">
        <v>265</v>
      </c>
      <c r="L1042" s="459"/>
      <c r="M1042" s="459" t="str">
        <f t="shared" si="16"/>
        <v/>
      </c>
    </row>
    <row r="1043" spans="1:13">
      <c r="A1043" s="448" t="s">
        <v>647</v>
      </c>
      <c r="B1043" s="448" t="s">
        <v>648</v>
      </c>
      <c r="C1043" s="459" t="s">
        <v>407</v>
      </c>
      <c r="D1043" s="459"/>
      <c r="E1043" s="459" t="s">
        <v>1859</v>
      </c>
      <c r="F1043" s="459"/>
      <c r="G1043" s="984" t="s">
        <v>642</v>
      </c>
      <c r="H1043" s="459" t="s">
        <v>1854</v>
      </c>
      <c r="I1043" s="459"/>
      <c r="J1043" s="459"/>
      <c r="K1043" s="459" t="s">
        <v>265</v>
      </c>
      <c r="L1043" s="459"/>
      <c r="M1043" s="459" t="str">
        <f t="shared" si="16"/>
        <v/>
      </c>
    </row>
    <row r="1044" spans="1:13">
      <c r="A1044" s="448" t="s">
        <v>647</v>
      </c>
      <c r="B1044" s="448" t="s">
        <v>648</v>
      </c>
      <c r="C1044" s="459" t="s">
        <v>407</v>
      </c>
      <c r="D1044" s="459"/>
      <c r="E1044" s="459" t="s">
        <v>1860</v>
      </c>
      <c r="F1044" s="459"/>
      <c r="G1044" s="984" t="s">
        <v>642</v>
      </c>
      <c r="H1044" s="459" t="s">
        <v>1854</v>
      </c>
      <c r="I1044" s="459"/>
      <c r="J1044" s="459"/>
      <c r="K1044" s="459" t="s">
        <v>265</v>
      </c>
      <c r="L1044" s="459"/>
      <c r="M1044" s="459" t="str">
        <f t="shared" si="16"/>
        <v/>
      </c>
    </row>
    <row r="1045" spans="1:13">
      <c r="A1045" s="448" t="s">
        <v>647</v>
      </c>
      <c r="B1045" s="448" t="s">
        <v>648</v>
      </c>
      <c r="C1045" s="459" t="s">
        <v>407</v>
      </c>
      <c r="D1045" s="459"/>
      <c r="E1045" s="459" t="s">
        <v>1861</v>
      </c>
      <c r="F1045" s="459"/>
      <c r="G1045" s="984" t="s">
        <v>642</v>
      </c>
      <c r="H1045" s="459" t="s">
        <v>1854</v>
      </c>
      <c r="I1045" s="459"/>
      <c r="J1045" s="459"/>
      <c r="K1045" s="459" t="s">
        <v>265</v>
      </c>
      <c r="L1045" s="459"/>
      <c r="M1045" s="459" t="str">
        <f t="shared" si="16"/>
        <v/>
      </c>
    </row>
    <row r="1046" spans="1:13">
      <c r="A1046" s="448" t="s">
        <v>647</v>
      </c>
      <c r="B1046" s="448" t="s">
        <v>648</v>
      </c>
      <c r="C1046" s="459" t="s">
        <v>407</v>
      </c>
      <c r="D1046" s="459"/>
      <c r="E1046" s="459" t="s">
        <v>1862</v>
      </c>
      <c r="F1046" s="459"/>
      <c r="G1046" s="984" t="s">
        <v>642</v>
      </c>
      <c r="H1046" s="459" t="s">
        <v>1854</v>
      </c>
      <c r="I1046" s="459"/>
      <c r="J1046" s="459"/>
      <c r="K1046" s="459" t="s">
        <v>265</v>
      </c>
      <c r="L1046" s="459"/>
      <c r="M1046" s="459" t="str">
        <f t="shared" si="16"/>
        <v/>
      </c>
    </row>
    <row r="1047" spans="1:13">
      <c r="A1047" s="448" t="s">
        <v>647</v>
      </c>
      <c r="B1047" s="448" t="s">
        <v>648</v>
      </c>
      <c r="C1047" s="459" t="s">
        <v>407</v>
      </c>
      <c r="D1047" s="459"/>
      <c r="E1047" s="459" t="s">
        <v>1863</v>
      </c>
      <c r="F1047" s="459"/>
      <c r="G1047" s="984" t="s">
        <v>642</v>
      </c>
      <c r="H1047" s="459" t="s">
        <v>1854</v>
      </c>
      <c r="I1047" s="459"/>
      <c r="J1047" s="459"/>
      <c r="K1047" s="459" t="s">
        <v>265</v>
      </c>
      <c r="L1047" s="459"/>
      <c r="M1047" s="459" t="str">
        <f t="shared" si="16"/>
        <v/>
      </c>
    </row>
    <row r="1048" spans="1:13">
      <c r="A1048" s="448" t="s">
        <v>647</v>
      </c>
      <c r="B1048" s="448" t="s">
        <v>648</v>
      </c>
      <c r="C1048" s="459" t="s">
        <v>407</v>
      </c>
      <c r="D1048" s="459"/>
      <c r="E1048" s="459" t="s">
        <v>1864</v>
      </c>
      <c r="F1048" s="459"/>
      <c r="G1048" s="984" t="s">
        <v>642</v>
      </c>
      <c r="H1048" s="459" t="s">
        <v>1854</v>
      </c>
      <c r="I1048" s="459"/>
      <c r="J1048" s="459"/>
      <c r="K1048" s="459" t="s">
        <v>265</v>
      </c>
      <c r="L1048" s="459"/>
      <c r="M1048" s="459" t="str">
        <f t="shared" si="16"/>
        <v/>
      </c>
    </row>
    <row r="1049" spans="1:13">
      <c r="A1049" s="448" t="s">
        <v>647</v>
      </c>
      <c r="B1049" s="448" t="s">
        <v>648</v>
      </c>
      <c r="C1049" s="459" t="s">
        <v>407</v>
      </c>
      <c r="D1049" s="459"/>
      <c r="E1049" s="459" t="s">
        <v>1865</v>
      </c>
      <c r="F1049" s="459"/>
      <c r="G1049" s="984" t="s">
        <v>642</v>
      </c>
      <c r="H1049" s="459" t="s">
        <v>1854</v>
      </c>
      <c r="I1049" s="459"/>
      <c r="J1049" s="459"/>
      <c r="K1049" s="459" t="s">
        <v>265</v>
      </c>
      <c r="L1049" s="459"/>
      <c r="M1049" s="459" t="str">
        <f t="shared" si="16"/>
        <v/>
      </c>
    </row>
    <row r="1050" spans="1:13">
      <c r="A1050" s="448" t="s">
        <v>647</v>
      </c>
      <c r="B1050" s="448" t="s">
        <v>648</v>
      </c>
      <c r="C1050" s="459" t="s">
        <v>407</v>
      </c>
      <c r="D1050" s="459"/>
      <c r="E1050" s="459" t="s">
        <v>1866</v>
      </c>
      <c r="F1050" s="459"/>
      <c r="G1050" s="984" t="s">
        <v>642</v>
      </c>
      <c r="H1050" s="459" t="s">
        <v>1854</v>
      </c>
      <c r="I1050" s="459"/>
      <c r="J1050" s="459"/>
      <c r="K1050" s="459" t="s">
        <v>265</v>
      </c>
      <c r="L1050" s="459"/>
      <c r="M1050" s="459" t="str">
        <f t="shared" si="16"/>
        <v/>
      </c>
    </row>
    <row r="1051" spans="1:13" ht="13.5" thickBot="1">
      <c r="A1051" s="501" t="s">
        <v>647</v>
      </c>
      <c r="B1051" s="501" t="s">
        <v>648</v>
      </c>
      <c r="C1051" s="452" t="s">
        <v>407</v>
      </c>
      <c r="D1051" s="452"/>
      <c r="E1051" s="452" t="s">
        <v>1867</v>
      </c>
      <c r="F1051" s="452"/>
      <c r="G1051" s="451" t="s">
        <v>642</v>
      </c>
      <c r="H1051" s="452" t="s">
        <v>1854</v>
      </c>
      <c r="I1051" s="452"/>
      <c r="J1051" s="452"/>
      <c r="K1051" s="452" t="s">
        <v>265</v>
      </c>
      <c r="L1051" s="452"/>
      <c r="M1051" s="452" t="str">
        <f t="shared" si="16"/>
        <v/>
      </c>
    </row>
    <row r="1052" spans="1:13" ht="13.5" thickTop="1">
      <c r="A1052" s="982" t="s">
        <v>637</v>
      </c>
      <c r="B1052" s="982" t="s">
        <v>638</v>
      </c>
      <c r="C1052" s="446" t="s">
        <v>408</v>
      </c>
      <c r="D1052" s="446" t="s">
        <v>1868</v>
      </c>
      <c r="E1052" s="446" t="s">
        <v>1869</v>
      </c>
      <c r="F1052" s="446" t="s">
        <v>408</v>
      </c>
      <c r="G1052" s="983" t="s">
        <v>642</v>
      </c>
      <c r="H1052" s="460" t="s">
        <v>1870</v>
      </c>
      <c r="I1052" s="983" t="s">
        <v>682</v>
      </c>
      <c r="J1052" s="446" t="s">
        <v>645</v>
      </c>
      <c r="K1052" s="447" t="s">
        <v>265</v>
      </c>
      <c r="L1052" s="460" t="s">
        <v>646</v>
      </c>
      <c r="M1052" s="460" t="str">
        <f t="shared" si="16"/>
        <v/>
      </c>
    </row>
    <row r="1053" spans="1:13">
      <c r="A1053" s="448" t="s">
        <v>647</v>
      </c>
      <c r="B1053" s="448" t="s">
        <v>648</v>
      </c>
      <c r="C1053" s="459" t="s">
        <v>408</v>
      </c>
      <c r="D1053" s="459"/>
      <c r="E1053" s="459" t="s">
        <v>1871</v>
      </c>
      <c r="F1053" s="459"/>
      <c r="G1053" s="984" t="s">
        <v>642</v>
      </c>
      <c r="H1053" s="459" t="s">
        <v>1870</v>
      </c>
      <c r="I1053" s="459"/>
      <c r="J1053" s="459"/>
      <c r="K1053" s="459" t="s">
        <v>265</v>
      </c>
      <c r="L1053" s="459"/>
      <c r="M1053" s="459" t="str">
        <f t="shared" si="16"/>
        <v>Removed</v>
      </c>
    </row>
    <row r="1054" spans="1:13">
      <c r="A1054" s="448" t="s">
        <v>647</v>
      </c>
      <c r="B1054" s="448" t="s">
        <v>648</v>
      </c>
      <c r="C1054" s="459" t="s">
        <v>408</v>
      </c>
      <c r="D1054" s="459"/>
      <c r="E1054" s="459" t="s">
        <v>1872</v>
      </c>
      <c r="F1054" s="459"/>
      <c r="G1054" s="984" t="s">
        <v>642</v>
      </c>
      <c r="H1054" s="459" t="s">
        <v>1870</v>
      </c>
      <c r="I1054" s="459"/>
      <c r="J1054" s="459"/>
      <c r="K1054" s="459" t="s">
        <v>265</v>
      </c>
      <c r="L1054" s="459"/>
      <c r="M1054" s="459" t="str">
        <f t="shared" si="16"/>
        <v/>
      </c>
    </row>
    <row r="1055" spans="1:13">
      <c r="A1055" s="448" t="s">
        <v>647</v>
      </c>
      <c r="B1055" s="448" t="s">
        <v>648</v>
      </c>
      <c r="C1055" s="459" t="s">
        <v>408</v>
      </c>
      <c r="D1055" s="459"/>
      <c r="E1055" s="459" t="s">
        <v>1873</v>
      </c>
      <c r="F1055" s="459"/>
      <c r="G1055" s="984" t="s">
        <v>642</v>
      </c>
      <c r="H1055" s="459" t="s">
        <v>1870</v>
      </c>
      <c r="I1055" s="459"/>
      <c r="J1055" s="459"/>
      <c r="K1055" s="459" t="s">
        <v>265</v>
      </c>
      <c r="L1055" s="459"/>
      <c r="M1055" s="459" t="str">
        <f t="shared" si="16"/>
        <v/>
      </c>
    </row>
    <row r="1056" spans="1:13">
      <c r="A1056" s="448" t="s">
        <v>647</v>
      </c>
      <c r="B1056" s="448" t="s">
        <v>648</v>
      </c>
      <c r="C1056" s="459" t="s">
        <v>408</v>
      </c>
      <c r="D1056" s="459"/>
      <c r="E1056" s="459" t="s">
        <v>1874</v>
      </c>
      <c r="F1056" s="459"/>
      <c r="G1056" s="984" t="s">
        <v>642</v>
      </c>
      <c r="H1056" s="459" t="s">
        <v>1870</v>
      </c>
      <c r="I1056" s="459"/>
      <c r="J1056" s="459"/>
      <c r="K1056" s="459" t="s">
        <v>265</v>
      </c>
      <c r="L1056" s="459"/>
      <c r="M1056" s="459" t="str">
        <f t="shared" si="16"/>
        <v/>
      </c>
    </row>
    <row r="1057" spans="1:13">
      <c r="A1057" s="448" t="s">
        <v>647</v>
      </c>
      <c r="B1057" s="448" t="s">
        <v>648</v>
      </c>
      <c r="C1057" s="459" t="s">
        <v>408</v>
      </c>
      <c r="D1057" s="459"/>
      <c r="E1057" s="459" t="s">
        <v>1875</v>
      </c>
      <c r="F1057" s="459"/>
      <c r="G1057" s="984" t="s">
        <v>642</v>
      </c>
      <c r="H1057" s="459" t="s">
        <v>1870</v>
      </c>
      <c r="I1057" s="459"/>
      <c r="J1057" s="459"/>
      <c r="K1057" s="459" t="s">
        <v>265</v>
      </c>
      <c r="L1057" s="459"/>
      <c r="M1057" s="459" t="str">
        <f t="shared" si="16"/>
        <v/>
      </c>
    </row>
    <row r="1058" spans="1:13">
      <c r="A1058" s="448" t="s">
        <v>647</v>
      </c>
      <c r="B1058" s="448" t="s">
        <v>648</v>
      </c>
      <c r="C1058" s="459" t="s">
        <v>408</v>
      </c>
      <c r="D1058" s="459"/>
      <c r="E1058" s="459" t="s">
        <v>1876</v>
      </c>
      <c r="F1058" s="459"/>
      <c r="G1058" s="984" t="s">
        <v>642</v>
      </c>
      <c r="H1058" s="459" t="s">
        <v>1870</v>
      </c>
      <c r="I1058" s="459"/>
      <c r="J1058" s="459"/>
      <c r="K1058" s="459" t="s">
        <v>265</v>
      </c>
      <c r="L1058" s="459"/>
      <c r="M1058" s="459" t="str">
        <f t="shared" si="16"/>
        <v/>
      </c>
    </row>
    <row r="1059" spans="1:13">
      <c r="A1059" s="448" t="s">
        <v>647</v>
      </c>
      <c r="B1059" s="448" t="s">
        <v>648</v>
      </c>
      <c r="C1059" s="459" t="s">
        <v>408</v>
      </c>
      <c r="D1059" s="459"/>
      <c r="E1059" s="459" t="s">
        <v>1877</v>
      </c>
      <c r="F1059" s="459"/>
      <c r="G1059" s="984" t="s">
        <v>642</v>
      </c>
      <c r="H1059" s="459" t="s">
        <v>1870</v>
      </c>
      <c r="I1059" s="459"/>
      <c r="J1059" s="459"/>
      <c r="K1059" s="459" t="s">
        <v>265</v>
      </c>
      <c r="L1059" s="459"/>
      <c r="M1059" s="459" t="str">
        <f t="shared" si="16"/>
        <v/>
      </c>
    </row>
    <row r="1060" spans="1:13">
      <c r="A1060" s="448" t="s">
        <v>647</v>
      </c>
      <c r="B1060" s="448" t="s">
        <v>648</v>
      </c>
      <c r="C1060" s="459" t="s">
        <v>408</v>
      </c>
      <c r="D1060" s="459"/>
      <c r="E1060" s="459" t="s">
        <v>1878</v>
      </c>
      <c r="F1060" s="459"/>
      <c r="G1060" s="984" t="s">
        <v>642</v>
      </c>
      <c r="H1060" s="459" t="s">
        <v>1870</v>
      </c>
      <c r="I1060" s="459"/>
      <c r="J1060" s="459"/>
      <c r="K1060" s="459" t="s">
        <v>265</v>
      </c>
      <c r="L1060" s="459"/>
      <c r="M1060" s="459" t="str">
        <f t="shared" si="16"/>
        <v/>
      </c>
    </row>
    <row r="1061" spans="1:13">
      <c r="A1061" s="448" t="s">
        <v>647</v>
      </c>
      <c r="B1061" s="448" t="s">
        <v>648</v>
      </c>
      <c r="C1061" s="459" t="s">
        <v>408</v>
      </c>
      <c r="D1061" s="459"/>
      <c r="E1061" s="459" t="s">
        <v>1879</v>
      </c>
      <c r="F1061" s="459"/>
      <c r="G1061" s="984" t="s">
        <v>642</v>
      </c>
      <c r="H1061" s="459" t="s">
        <v>1870</v>
      </c>
      <c r="I1061" s="459"/>
      <c r="J1061" s="459"/>
      <c r="K1061" s="459" t="s">
        <v>265</v>
      </c>
      <c r="L1061" s="459"/>
      <c r="M1061" s="459" t="str">
        <f t="shared" si="16"/>
        <v/>
      </c>
    </row>
    <row r="1062" spans="1:13">
      <c r="A1062" s="448" t="s">
        <v>647</v>
      </c>
      <c r="B1062" s="448" t="s">
        <v>648</v>
      </c>
      <c r="C1062" s="459" t="s">
        <v>408</v>
      </c>
      <c r="D1062" s="459"/>
      <c r="E1062" s="459" t="s">
        <v>1880</v>
      </c>
      <c r="F1062" s="459"/>
      <c r="G1062" s="984" t="s">
        <v>642</v>
      </c>
      <c r="H1062" s="459" t="s">
        <v>1870</v>
      </c>
      <c r="I1062" s="459"/>
      <c r="J1062" s="459"/>
      <c r="K1062" s="459" t="s">
        <v>265</v>
      </c>
      <c r="L1062" s="459"/>
      <c r="M1062" s="459" t="str">
        <f t="shared" si="16"/>
        <v/>
      </c>
    </row>
    <row r="1063" spans="1:13">
      <c r="A1063" s="448" t="s">
        <v>647</v>
      </c>
      <c r="B1063" s="448" t="s">
        <v>648</v>
      </c>
      <c r="C1063" s="459" t="s">
        <v>408</v>
      </c>
      <c r="D1063" s="459"/>
      <c r="E1063" s="459" t="s">
        <v>1881</v>
      </c>
      <c r="F1063" s="459"/>
      <c r="G1063" s="984" t="s">
        <v>642</v>
      </c>
      <c r="H1063" s="459" t="s">
        <v>1870</v>
      </c>
      <c r="I1063" s="459"/>
      <c r="J1063" s="459"/>
      <c r="K1063" s="459" t="s">
        <v>265</v>
      </c>
      <c r="L1063" s="459"/>
      <c r="M1063" s="459" t="str">
        <f t="shared" si="16"/>
        <v/>
      </c>
    </row>
    <row r="1064" spans="1:13">
      <c r="A1064" s="448" t="s">
        <v>647</v>
      </c>
      <c r="B1064" s="448" t="s">
        <v>648</v>
      </c>
      <c r="C1064" s="459" t="s">
        <v>408</v>
      </c>
      <c r="D1064" s="459"/>
      <c r="E1064" s="459" t="s">
        <v>1882</v>
      </c>
      <c r="F1064" s="459"/>
      <c r="G1064" s="984" t="s">
        <v>642</v>
      </c>
      <c r="H1064" s="459" t="s">
        <v>1870</v>
      </c>
      <c r="I1064" s="459"/>
      <c r="J1064" s="459"/>
      <c r="K1064" s="459" t="s">
        <v>265</v>
      </c>
      <c r="L1064" s="459"/>
      <c r="M1064" s="459" t="str">
        <f t="shared" si="16"/>
        <v/>
      </c>
    </row>
    <row r="1065" spans="1:13" ht="13.5" thickBot="1">
      <c r="A1065" s="501" t="s">
        <v>647</v>
      </c>
      <c r="B1065" s="501" t="s">
        <v>648</v>
      </c>
      <c r="C1065" s="452" t="s">
        <v>408</v>
      </c>
      <c r="D1065" s="452"/>
      <c r="E1065" s="452" t="s">
        <v>1883</v>
      </c>
      <c r="F1065" s="452"/>
      <c r="G1065" s="451" t="s">
        <v>642</v>
      </c>
      <c r="H1065" s="452" t="s">
        <v>1870</v>
      </c>
      <c r="I1065" s="452"/>
      <c r="J1065" s="452"/>
      <c r="K1065" s="452" t="s">
        <v>265</v>
      </c>
      <c r="L1065" s="452"/>
      <c r="M1065" s="452" t="str">
        <f t="shared" si="16"/>
        <v/>
      </c>
    </row>
    <row r="1066" spans="1:13" ht="13.5" thickTop="1">
      <c r="A1066" s="982" t="s">
        <v>637</v>
      </c>
      <c r="B1066" s="982" t="s">
        <v>638</v>
      </c>
      <c r="C1066" s="446" t="s">
        <v>319</v>
      </c>
      <c r="D1066" s="446" t="s">
        <v>1884</v>
      </c>
      <c r="E1066" s="446" t="s">
        <v>1885</v>
      </c>
      <c r="F1066" s="446" t="s">
        <v>319</v>
      </c>
      <c r="G1066" s="983" t="s">
        <v>642</v>
      </c>
      <c r="H1066" s="460" t="s">
        <v>1886</v>
      </c>
      <c r="I1066" s="983" t="s">
        <v>682</v>
      </c>
      <c r="J1066" s="446" t="s">
        <v>645</v>
      </c>
      <c r="K1066" s="447" t="s">
        <v>265</v>
      </c>
      <c r="L1066" s="460" t="s">
        <v>646</v>
      </c>
      <c r="M1066" s="460" t="str">
        <f t="shared" si="16"/>
        <v/>
      </c>
    </row>
    <row r="1067" spans="1:13">
      <c r="A1067" s="448" t="s">
        <v>647</v>
      </c>
      <c r="B1067" s="448" t="s">
        <v>648</v>
      </c>
      <c r="C1067" s="459" t="s">
        <v>319</v>
      </c>
      <c r="D1067" s="459"/>
      <c r="E1067" s="459" t="s">
        <v>1887</v>
      </c>
      <c r="F1067" s="459"/>
      <c r="G1067" s="984" t="s">
        <v>642</v>
      </c>
      <c r="H1067" s="459" t="s">
        <v>1886</v>
      </c>
      <c r="I1067" s="459"/>
      <c r="J1067" s="459"/>
      <c r="K1067" s="459" t="s">
        <v>265</v>
      </c>
      <c r="L1067" s="459"/>
      <c r="M1067" s="459" t="str">
        <f t="shared" si="16"/>
        <v>Removed</v>
      </c>
    </row>
    <row r="1068" spans="1:13">
      <c r="A1068" s="448" t="s">
        <v>647</v>
      </c>
      <c r="B1068" s="448" t="s">
        <v>648</v>
      </c>
      <c r="C1068" s="459" t="s">
        <v>319</v>
      </c>
      <c r="D1068" s="459"/>
      <c r="E1068" s="459" t="s">
        <v>1888</v>
      </c>
      <c r="F1068" s="459"/>
      <c r="G1068" s="984" t="s">
        <v>642</v>
      </c>
      <c r="H1068" s="459" t="s">
        <v>1886</v>
      </c>
      <c r="I1068" s="459"/>
      <c r="J1068" s="459"/>
      <c r="K1068" s="459" t="s">
        <v>265</v>
      </c>
      <c r="L1068" s="459"/>
      <c r="M1068" s="459" t="str">
        <f t="shared" si="16"/>
        <v/>
      </c>
    </row>
    <row r="1069" spans="1:13">
      <c r="A1069" s="448" t="s">
        <v>647</v>
      </c>
      <c r="B1069" s="448" t="s">
        <v>648</v>
      </c>
      <c r="C1069" s="459" t="s">
        <v>319</v>
      </c>
      <c r="D1069" s="459"/>
      <c r="E1069" s="459" t="s">
        <v>1889</v>
      </c>
      <c r="F1069" s="459"/>
      <c r="G1069" s="984" t="s">
        <v>642</v>
      </c>
      <c r="H1069" s="459" t="s">
        <v>1886</v>
      </c>
      <c r="I1069" s="459"/>
      <c r="J1069" s="459"/>
      <c r="K1069" s="459" t="s">
        <v>265</v>
      </c>
      <c r="L1069" s="459"/>
      <c r="M1069" s="459" t="str">
        <f t="shared" si="16"/>
        <v/>
      </c>
    </row>
    <row r="1070" spans="1:13">
      <c r="A1070" s="448" t="s">
        <v>647</v>
      </c>
      <c r="B1070" s="448" t="s">
        <v>648</v>
      </c>
      <c r="C1070" s="459" t="s">
        <v>319</v>
      </c>
      <c r="D1070" s="459"/>
      <c r="E1070" s="459" t="s">
        <v>1890</v>
      </c>
      <c r="F1070" s="459"/>
      <c r="G1070" s="984" t="s">
        <v>642</v>
      </c>
      <c r="H1070" s="459" t="s">
        <v>1886</v>
      </c>
      <c r="I1070" s="459"/>
      <c r="J1070" s="459"/>
      <c r="K1070" s="459" t="s">
        <v>265</v>
      </c>
      <c r="L1070" s="459"/>
      <c r="M1070" s="459" t="str">
        <f t="shared" si="16"/>
        <v/>
      </c>
    </row>
    <row r="1071" spans="1:13">
      <c r="A1071" s="448" t="s">
        <v>647</v>
      </c>
      <c r="B1071" s="448" t="s">
        <v>648</v>
      </c>
      <c r="C1071" s="459" t="s">
        <v>319</v>
      </c>
      <c r="D1071" s="459"/>
      <c r="E1071" s="459" t="s">
        <v>1891</v>
      </c>
      <c r="F1071" s="459"/>
      <c r="G1071" s="984" t="s">
        <v>642</v>
      </c>
      <c r="H1071" s="459" t="s">
        <v>1886</v>
      </c>
      <c r="I1071" s="459"/>
      <c r="J1071" s="459"/>
      <c r="K1071" s="459" t="s">
        <v>265</v>
      </c>
      <c r="L1071" s="459"/>
      <c r="M1071" s="459" t="str">
        <f t="shared" si="16"/>
        <v/>
      </c>
    </row>
    <row r="1072" spans="1:13">
      <c r="A1072" s="448" t="s">
        <v>647</v>
      </c>
      <c r="B1072" s="448" t="s">
        <v>648</v>
      </c>
      <c r="C1072" s="459" t="s">
        <v>319</v>
      </c>
      <c r="D1072" s="459"/>
      <c r="E1072" s="459" t="s">
        <v>1892</v>
      </c>
      <c r="F1072" s="459"/>
      <c r="G1072" s="984" t="s">
        <v>642</v>
      </c>
      <c r="H1072" s="459" t="s">
        <v>1886</v>
      </c>
      <c r="I1072" s="459"/>
      <c r="J1072" s="459"/>
      <c r="K1072" s="459" t="s">
        <v>265</v>
      </c>
      <c r="L1072" s="459"/>
      <c r="M1072" s="459" t="str">
        <f t="shared" si="16"/>
        <v/>
      </c>
    </row>
    <row r="1073" spans="1:13">
      <c r="A1073" s="448" t="s">
        <v>647</v>
      </c>
      <c r="B1073" s="448" t="s">
        <v>648</v>
      </c>
      <c r="C1073" s="459" t="s">
        <v>319</v>
      </c>
      <c r="D1073" s="459"/>
      <c r="E1073" s="459" t="s">
        <v>1893</v>
      </c>
      <c r="F1073" s="459"/>
      <c r="G1073" s="984" t="s">
        <v>642</v>
      </c>
      <c r="H1073" s="459" t="s">
        <v>1886</v>
      </c>
      <c r="I1073" s="459"/>
      <c r="J1073" s="459"/>
      <c r="K1073" s="459" t="s">
        <v>265</v>
      </c>
      <c r="L1073" s="459"/>
      <c r="M1073" s="459" t="str">
        <f t="shared" si="16"/>
        <v/>
      </c>
    </row>
    <row r="1074" spans="1:13">
      <c r="A1074" s="448" t="s">
        <v>647</v>
      </c>
      <c r="B1074" s="448" t="s">
        <v>648</v>
      </c>
      <c r="C1074" s="459" t="s">
        <v>319</v>
      </c>
      <c r="D1074" s="459"/>
      <c r="E1074" s="459" t="s">
        <v>1894</v>
      </c>
      <c r="F1074" s="459"/>
      <c r="G1074" s="984" t="s">
        <v>642</v>
      </c>
      <c r="H1074" s="459" t="s">
        <v>1886</v>
      </c>
      <c r="I1074" s="459"/>
      <c r="J1074" s="459"/>
      <c r="K1074" s="459" t="s">
        <v>265</v>
      </c>
      <c r="L1074" s="459"/>
      <c r="M1074" s="459" t="str">
        <f t="shared" si="16"/>
        <v/>
      </c>
    </row>
    <row r="1075" spans="1:13">
      <c r="A1075" s="448" t="s">
        <v>647</v>
      </c>
      <c r="B1075" s="448" t="s">
        <v>648</v>
      </c>
      <c r="C1075" s="459" t="s">
        <v>319</v>
      </c>
      <c r="D1075" s="459"/>
      <c r="E1075" s="459" t="s">
        <v>1895</v>
      </c>
      <c r="F1075" s="459"/>
      <c r="G1075" s="984" t="s">
        <v>642</v>
      </c>
      <c r="H1075" s="459" t="s">
        <v>1886</v>
      </c>
      <c r="I1075" s="459"/>
      <c r="J1075" s="459"/>
      <c r="K1075" s="459" t="s">
        <v>265</v>
      </c>
      <c r="L1075" s="459"/>
      <c r="M1075" s="459" t="str">
        <f t="shared" si="16"/>
        <v/>
      </c>
    </row>
    <row r="1076" spans="1:13">
      <c r="A1076" s="448" t="s">
        <v>647</v>
      </c>
      <c r="B1076" s="448" t="s">
        <v>648</v>
      </c>
      <c r="C1076" s="459" t="s">
        <v>319</v>
      </c>
      <c r="D1076" s="459"/>
      <c r="E1076" s="459" t="s">
        <v>1896</v>
      </c>
      <c r="F1076" s="459"/>
      <c r="G1076" s="984" t="s">
        <v>642</v>
      </c>
      <c r="H1076" s="459" t="s">
        <v>1886</v>
      </c>
      <c r="I1076" s="459"/>
      <c r="J1076" s="459"/>
      <c r="K1076" s="459" t="s">
        <v>265</v>
      </c>
      <c r="L1076" s="459"/>
      <c r="M1076" s="459" t="str">
        <f t="shared" si="16"/>
        <v/>
      </c>
    </row>
    <row r="1077" spans="1:13">
      <c r="A1077" s="448" t="s">
        <v>647</v>
      </c>
      <c r="B1077" s="448" t="s">
        <v>648</v>
      </c>
      <c r="C1077" s="459" t="s">
        <v>319</v>
      </c>
      <c r="D1077" s="459"/>
      <c r="E1077" s="459" t="s">
        <v>1897</v>
      </c>
      <c r="F1077" s="459"/>
      <c r="G1077" s="984" t="s">
        <v>642</v>
      </c>
      <c r="H1077" s="459" t="s">
        <v>1886</v>
      </c>
      <c r="I1077" s="459"/>
      <c r="J1077" s="459"/>
      <c r="K1077" s="459" t="s">
        <v>265</v>
      </c>
      <c r="L1077" s="459"/>
      <c r="M1077" s="459" t="str">
        <f t="shared" si="16"/>
        <v/>
      </c>
    </row>
    <row r="1078" spans="1:13">
      <c r="A1078" s="448" t="s">
        <v>647</v>
      </c>
      <c r="B1078" s="448" t="s">
        <v>648</v>
      </c>
      <c r="C1078" s="459" t="s">
        <v>319</v>
      </c>
      <c r="D1078" s="459"/>
      <c r="E1078" s="459" t="s">
        <v>1898</v>
      </c>
      <c r="F1078" s="459"/>
      <c r="G1078" s="984" t="s">
        <v>642</v>
      </c>
      <c r="H1078" s="459" t="s">
        <v>1886</v>
      </c>
      <c r="I1078" s="459"/>
      <c r="J1078" s="459"/>
      <c r="K1078" s="459" t="s">
        <v>265</v>
      </c>
      <c r="L1078" s="459"/>
      <c r="M1078" s="459" t="str">
        <f t="shared" si="16"/>
        <v/>
      </c>
    </row>
    <row r="1079" spans="1:13" ht="13.5" thickBot="1">
      <c r="A1079" s="501" t="s">
        <v>647</v>
      </c>
      <c r="B1079" s="501" t="s">
        <v>648</v>
      </c>
      <c r="C1079" s="452" t="s">
        <v>319</v>
      </c>
      <c r="D1079" s="452"/>
      <c r="E1079" s="452" t="s">
        <v>1899</v>
      </c>
      <c r="F1079" s="452"/>
      <c r="G1079" s="451" t="s">
        <v>642</v>
      </c>
      <c r="H1079" s="452" t="s">
        <v>1886</v>
      </c>
      <c r="I1079" s="452"/>
      <c r="J1079" s="452"/>
      <c r="K1079" s="452" t="s">
        <v>265</v>
      </c>
      <c r="L1079" s="452"/>
      <c r="M1079" s="452" t="str">
        <f t="shared" si="16"/>
        <v/>
      </c>
    </row>
    <row r="1080" spans="1:13" ht="13.5" thickTop="1">
      <c r="A1080" s="455" t="s">
        <v>637</v>
      </c>
      <c r="B1080" s="987" t="s">
        <v>810</v>
      </c>
      <c r="C1080" s="455" t="s">
        <v>58</v>
      </c>
      <c r="D1080" s="455" t="s">
        <v>1900</v>
      </c>
      <c r="E1080" s="455" t="s">
        <v>1901</v>
      </c>
      <c r="F1080" s="455" t="s">
        <v>58</v>
      </c>
      <c r="G1080" s="988" t="s">
        <v>642</v>
      </c>
      <c r="H1080" s="455" t="s">
        <v>813</v>
      </c>
      <c r="I1080" s="455" t="s">
        <v>682</v>
      </c>
      <c r="J1080" s="455"/>
      <c r="K1080" s="447" t="s">
        <v>265</v>
      </c>
      <c r="L1080" s="455" t="s">
        <v>814</v>
      </c>
      <c r="M1080" s="455" t="str">
        <f t="shared" si="16"/>
        <v/>
      </c>
    </row>
    <row r="1081" spans="1:13">
      <c r="A1081" s="455" t="s">
        <v>29</v>
      </c>
      <c r="B1081" s="455" t="s">
        <v>648</v>
      </c>
      <c r="C1081" s="455" t="s">
        <v>58</v>
      </c>
      <c r="D1081" s="455"/>
      <c r="E1081" s="455" t="s">
        <v>1902</v>
      </c>
      <c r="F1081" s="455"/>
      <c r="G1081" s="988" t="s">
        <v>642</v>
      </c>
      <c r="H1081" s="455" t="s">
        <v>813</v>
      </c>
      <c r="I1081" s="455"/>
      <c r="J1081" s="455"/>
      <c r="K1081" s="459" t="s">
        <v>265</v>
      </c>
      <c r="L1081" s="455"/>
      <c r="M1081" s="455" t="str">
        <f t="shared" si="16"/>
        <v>Removed</v>
      </c>
    </row>
    <row r="1082" spans="1:13">
      <c r="A1082" s="455" t="s">
        <v>29</v>
      </c>
      <c r="B1082" s="455" t="s">
        <v>648</v>
      </c>
      <c r="C1082" s="455" t="s">
        <v>58</v>
      </c>
      <c r="D1082" s="455"/>
      <c r="E1082" s="455" t="s">
        <v>1903</v>
      </c>
      <c r="F1082" s="455"/>
      <c r="G1082" s="988" t="s">
        <v>642</v>
      </c>
      <c r="H1082" s="455" t="s">
        <v>813</v>
      </c>
      <c r="I1082" s="455"/>
      <c r="J1082" s="455"/>
      <c r="K1082" s="459" t="s">
        <v>265</v>
      </c>
      <c r="L1082" s="455"/>
      <c r="M1082" s="455" t="str">
        <f t="shared" si="16"/>
        <v/>
      </c>
    </row>
    <row r="1083" spans="1:13">
      <c r="A1083" s="455" t="s">
        <v>29</v>
      </c>
      <c r="B1083" s="455" t="s">
        <v>648</v>
      </c>
      <c r="C1083" s="455" t="s">
        <v>58</v>
      </c>
      <c r="D1083" s="455"/>
      <c r="E1083" s="455" t="s">
        <v>1904</v>
      </c>
      <c r="F1083" s="455"/>
      <c r="G1083" s="988" t="s">
        <v>642</v>
      </c>
      <c r="H1083" s="455" t="s">
        <v>813</v>
      </c>
      <c r="I1083" s="455"/>
      <c r="J1083" s="455"/>
      <c r="K1083" s="459" t="s">
        <v>265</v>
      </c>
      <c r="L1083" s="455"/>
      <c r="M1083" s="455" t="str">
        <f t="shared" si="16"/>
        <v/>
      </c>
    </row>
    <row r="1084" spans="1:13">
      <c r="A1084" s="455" t="s">
        <v>29</v>
      </c>
      <c r="B1084" s="455" t="s">
        <v>648</v>
      </c>
      <c r="C1084" s="455" t="s">
        <v>58</v>
      </c>
      <c r="D1084" s="455"/>
      <c r="E1084" s="455" t="s">
        <v>1905</v>
      </c>
      <c r="F1084" s="455"/>
      <c r="G1084" s="988" t="s">
        <v>642</v>
      </c>
      <c r="H1084" s="455" t="s">
        <v>813</v>
      </c>
      <c r="I1084" s="455"/>
      <c r="J1084" s="455"/>
      <c r="K1084" s="459" t="s">
        <v>265</v>
      </c>
      <c r="L1084" s="455"/>
      <c r="M1084" s="455" t="str">
        <f t="shared" si="16"/>
        <v/>
      </c>
    </row>
    <row r="1085" spans="1:13">
      <c r="A1085" s="455" t="s">
        <v>29</v>
      </c>
      <c r="B1085" s="455" t="s">
        <v>648</v>
      </c>
      <c r="C1085" s="455" t="s">
        <v>58</v>
      </c>
      <c r="D1085" s="455"/>
      <c r="E1085" s="455" t="s">
        <v>1906</v>
      </c>
      <c r="F1085" s="455"/>
      <c r="G1085" s="988" t="s">
        <v>642</v>
      </c>
      <c r="H1085" s="455" t="s">
        <v>813</v>
      </c>
      <c r="I1085" s="455"/>
      <c r="J1085" s="455"/>
      <c r="K1085" s="459" t="s">
        <v>265</v>
      </c>
      <c r="L1085" s="455"/>
      <c r="M1085" s="455" t="str">
        <f t="shared" si="16"/>
        <v/>
      </c>
    </row>
    <row r="1086" spans="1:13">
      <c r="A1086" s="455" t="s">
        <v>29</v>
      </c>
      <c r="B1086" s="455" t="s">
        <v>648</v>
      </c>
      <c r="C1086" s="455" t="s">
        <v>58</v>
      </c>
      <c r="D1086" s="455"/>
      <c r="E1086" s="455" t="s">
        <v>1907</v>
      </c>
      <c r="F1086" s="455"/>
      <c r="G1086" s="988" t="s">
        <v>642</v>
      </c>
      <c r="H1086" s="455" t="s">
        <v>813</v>
      </c>
      <c r="I1086" s="455"/>
      <c r="J1086" s="455"/>
      <c r="K1086" s="459" t="s">
        <v>265</v>
      </c>
      <c r="L1086" s="455"/>
      <c r="M1086" s="455" t="str">
        <f t="shared" si="16"/>
        <v/>
      </c>
    </row>
    <row r="1087" spans="1:13">
      <c r="A1087" s="455" t="s">
        <v>29</v>
      </c>
      <c r="B1087" s="455" t="s">
        <v>648</v>
      </c>
      <c r="C1087" s="455" t="s">
        <v>58</v>
      </c>
      <c r="D1087" s="455"/>
      <c r="E1087" s="455" t="s">
        <v>1908</v>
      </c>
      <c r="F1087" s="455"/>
      <c r="G1087" s="988" t="s">
        <v>642</v>
      </c>
      <c r="H1087" s="455" t="s">
        <v>813</v>
      </c>
      <c r="I1087" s="455"/>
      <c r="J1087" s="455"/>
      <c r="K1087" s="459" t="s">
        <v>265</v>
      </c>
      <c r="L1087" s="455"/>
      <c r="M1087" s="455" t="str">
        <f t="shared" si="16"/>
        <v/>
      </c>
    </row>
    <row r="1088" spans="1:13">
      <c r="A1088" s="455" t="s">
        <v>29</v>
      </c>
      <c r="B1088" s="455" t="s">
        <v>648</v>
      </c>
      <c r="C1088" s="455" t="s">
        <v>58</v>
      </c>
      <c r="D1088" s="455"/>
      <c r="E1088" s="455" t="s">
        <v>1909</v>
      </c>
      <c r="F1088" s="455"/>
      <c r="G1088" s="988" t="s">
        <v>642</v>
      </c>
      <c r="H1088" s="455" t="s">
        <v>813</v>
      </c>
      <c r="I1088" s="455"/>
      <c r="J1088" s="455"/>
      <c r="K1088" s="459" t="s">
        <v>265</v>
      </c>
      <c r="L1088" s="455"/>
      <c r="M1088" s="455" t="str">
        <f t="shared" si="16"/>
        <v/>
      </c>
    </row>
    <row r="1089" spans="1:13">
      <c r="A1089" s="455" t="s">
        <v>29</v>
      </c>
      <c r="B1089" s="455" t="s">
        <v>648</v>
      </c>
      <c r="C1089" s="455" t="s">
        <v>58</v>
      </c>
      <c r="D1089" s="455"/>
      <c r="E1089" s="455" t="s">
        <v>1910</v>
      </c>
      <c r="F1089" s="455"/>
      <c r="G1089" s="988" t="s">
        <v>642</v>
      </c>
      <c r="H1089" s="455" t="s">
        <v>813</v>
      </c>
      <c r="I1089" s="455"/>
      <c r="J1089" s="455"/>
      <c r="K1089" s="459" t="s">
        <v>265</v>
      </c>
      <c r="L1089" s="455"/>
      <c r="M1089" s="455" t="str">
        <f t="shared" si="16"/>
        <v/>
      </c>
    </row>
    <row r="1090" spans="1:13">
      <c r="A1090" s="455" t="s">
        <v>29</v>
      </c>
      <c r="B1090" s="455" t="s">
        <v>648</v>
      </c>
      <c r="C1090" s="455" t="s">
        <v>58</v>
      </c>
      <c r="D1090" s="455"/>
      <c r="E1090" s="455" t="s">
        <v>1911</v>
      </c>
      <c r="F1090" s="455"/>
      <c r="G1090" s="988" t="s">
        <v>642</v>
      </c>
      <c r="H1090" s="455" t="s">
        <v>813</v>
      </c>
      <c r="I1090" s="455"/>
      <c r="J1090" s="455"/>
      <c r="K1090" s="459" t="s">
        <v>265</v>
      </c>
      <c r="L1090" s="455"/>
      <c r="M1090" s="455" t="str">
        <f t="shared" si="16"/>
        <v/>
      </c>
    </row>
    <row r="1091" spans="1:13">
      <c r="A1091" s="455" t="s">
        <v>29</v>
      </c>
      <c r="B1091" s="455" t="s">
        <v>648</v>
      </c>
      <c r="C1091" s="455" t="s">
        <v>58</v>
      </c>
      <c r="D1091" s="455"/>
      <c r="E1091" s="455" t="s">
        <v>1912</v>
      </c>
      <c r="F1091" s="455"/>
      <c r="G1091" s="988" t="s">
        <v>642</v>
      </c>
      <c r="H1091" s="455" t="s">
        <v>813</v>
      </c>
      <c r="I1091" s="455"/>
      <c r="J1091" s="455"/>
      <c r="K1091" s="459" t="s">
        <v>265</v>
      </c>
      <c r="L1091" s="455"/>
      <c r="M1091" s="455" t="str">
        <f t="shared" si="16"/>
        <v/>
      </c>
    </row>
    <row r="1092" spans="1:13">
      <c r="A1092" s="455" t="s">
        <v>29</v>
      </c>
      <c r="B1092" s="455" t="s">
        <v>648</v>
      </c>
      <c r="C1092" s="455" t="s">
        <v>58</v>
      </c>
      <c r="D1092" s="455"/>
      <c r="E1092" s="455" t="s">
        <v>1913</v>
      </c>
      <c r="F1092" s="455"/>
      <c r="G1092" s="988" t="s">
        <v>642</v>
      </c>
      <c r="H1092" s="455" t="s">
        <v>813</v>
      </c>
      <c r="I1092" s="455"/>
      <c r="J1092" s="455"/>
      <c r="K1092" s="459" t="s">
        <v>265</v>
      </c>
      <c r="L1092" s="455"/>
      <c r="M1092" s="455" t="str">
        <f t="shared" ref="M1092:M1155" si="17">IF(RIGHT(TEXT(E1092,""),4)="ACT1","Removed","")</f>
        <v/>
      </c>
    </row>
    <row r="1093" spans="1:13" ht="13.5" thickBot="1">
      <c r="A1093" s="457" t="s">
        <v>29</v>
      </c>
      <c r="B1093" s="457" t="s">
        <v>648</v>
      </c>
      <c r="C1093" s="457" t="s">
        <v>58</v>
      </c>
      <c r="D1093" s="457"/>
      <c r="E1093" s="457" t="s">
        <v>1914</v>
      </c>
      <c r="F1093" s="457"/>
      <c r="G1093" s="458" t="s">
        <v>642</v>
      </c>
      <c r="H1093" s="457" t="s">
        <v>813</v>
      </c>
      <c r="I1093" s="457"/>
      <c r="J1093" s="457"/>
      <c r="K1093" s="452" t="s">
        <v>265</v>
      </c>
      <c r="L1093" s="457"/>
      <c r="M1093" s="457" t="str">
        <f t="shared" si="17"/>
        <v/>
      </c>
    </row>
    <row r="1094" spans="1:13" ht="13.5" thickTop="1">
      <c r="A1094" s="982" t="s">
        <v>637</v>
      </c>
      <c r="B1094" s="982" t="s">
        <v>638</v>
      </c>
      <c r="C1094" s="446" t="s">
        <v>409</v>
      </c>
      <c r="D1094" s="446" t="s">
        <v>1915</v>
      </c>
      <c r="E1094" s="446" t="s">
        <v>1916</v>
      </c>
      <c r="F1094" s="446" t="s">
        <v>409</v>
      </c>
      <c r="G1094" s="983" t="s">
        <v>642</v>
      </c>
      <c r="H1094" s="446" t="s">
        <v>1917</v>
      </c>
      <c r="I1094" s="983" t="s">
        <v>682</v>
      </c>
      <c r="J1094" s="446" t="s">
        <v>645</v>
      </c>
      <c r="K1094" s="447" t="s">
        <v>265</v>
      </c>
      <c r="L1094" s="446" t="s">
        <v>646</v>
      </c>
      <c r="M1094" s="446" t="str">
        <f t="shared" si="17"/>
        <v/>
      </c>
    </row>
    <row r="1095" spans="1:13" ht="15">
      <c r="A1095" s="448" t="s">
        <v>647</v>
      </c>
      <c r="B1095" s="448" t="s">
        <v>648</v>
      </c>
      <c r="C1095" s="459" t="s">
        <v>409</v>
      </c>
      <c r="D1095" s="449"/>
      <c r="E1095" s="459" t="s">
        <v>1918</v>
      </c>
      <c r="F1095" s="449"/>
      <c r="G1095" s="984" t="s">
        <v>642</v>
      </c>
      <c r="H1095" s="459" t="s">
        <v>1917</v>
      </c>
      <c r="I1095" s="449"/>
      <c r="J1095" s="449"/>
      <c r="K1095" s="459" t="s">
        <v>265</v>
      </c>
      <c r="L1095" s="459"/>
      <c r="M1095" s="459" t="str">
        <f t="shared" si="17"/>
        <v>Removed</v>
      </c>
    </row>
    <row r="1096" spans="1:13" ht="15">
      <c r="A1096" s="448" t="s">
        <v>647</v>
      </c>
      <c r="B1096" s="448" t="s">
        <v>648</v>
      </c>
      <c r="C1096" s="459" t="s">
        <v>409</v>
      </c>
      <c r="D1096" s="449"/>
      <c r="E1096" s="459" t="s">
        <v>1919</v>
      </c>
      <c r="F1096" s="449"/>
      <c r="G1096" s="984" t="s">
        <v>642</v>
      </c>
      <c r="H1096" s="459" t="s">
        <v>1917</v>
      </c>
      <c r="I1096" s="449"/>
      <c r="J1096" s="449"/>
      <c r="K1096" s="459" t="s">
        <v>265</v>
      </c>
      <c r="L1096" s="459"/>
      <c r="M1096" s="459" t="str">
        <f t="shared" si="17"/>
        <v/>
      </c>
    </row>
    <row r="1097" spans="1:13" ht="15">
      <c r="A1097" s="448" t="s">
        <v>647</v>
      </c>
      <c r="B1097" s="448" t="s">
        <v>648</v>
      </c>
      <c r="C1097" s="459" t="s">
        <v>409</v>
      </c>
      <c r="D1097" s="449"/>
      <c r="E1097" s="459" t="s">
        <v>1920</v>
      </c>
      <c r="F1097" s="449"/>
      <c r="G1097" s="984" t="s">
        <v>642</v>
      </c>
      <c r="H1097" s="459" t="s">
        <v>1917</v>
      </c>
      <c r="I1097" s="449"/>
      <c r="J1097" s="449"/>
      <c r="K1097" s="459" t="s">
        <v>265</v>
      </c>
      <c r="L1097" s="459"/>
      <c r="M1097" s="459" t="str">
        <f t="shared" si="17"/>
        <v/>
      </c>
    </row>
    <row r="1098" spans="1:13" ht="15">
      <c r="A1098" s="448" t="s">
        <v>647</v>
      </c>
      <c r="B1098" s="448" t="s">
        <v>648</v>
      </c>
      <c r="C1098" s="459" t="s">
        <v>409</v>
      </c>
      <c r="D1098" s="449"/>
      <c r="E1098" s="459" t="s">
        <v>1921</v>
      </c>
      <c r="F1098" s="449"/>
      <c r="G1098" s="984" t="s">
        <v>642</v>
      </c>
      <c r="H1098" s="459" t="s">
        <v>1917</v>
      </c>
      <c r="I1098" s="449"/>
      <c r="J1098" s="449"/>
      <c r="K1098" s="459" t="s">
        <v>265</v>
      </c>
      <c r="L1098" s="459"/>
      <c r="M1098" s="459" t="str">
        <f t="shared" si="17"/>
        <v/>
      </c>
    </row>
    <row r="1099" spans="1:13" ht="15">
      <c r="A1099" s="448" t="s">
        <v>647</v>
      </c>
      <c r="B1099" s="448" t="s">
        <v>648</v>
      </c>
      <c r="C1099" s="459" t="s">
        <v>409</v>
      </c>
      <c r="D1099" s="449"/>
      <c r="E1099" s="459" t="s">
        <v>1922</v>
      </c>
      <c r="F1099" s="449"/>
      <c r="G1099" s="984" t="s">
        <v>642</v>
      </c>
      <c r="H1099" s="459" t="s">
        <v>1917</v>
      </c>
      <c r="I1099" s="449"/>
      <c r="J1099" s="449"/>
      <c r="K1099" s="459" t="s">
        <v>265</v>
      </c>
      <c r="L1099" s="459"/>
      <c r="M1099" s="459" t="str">
        <f t="shared" si="17"/>
        <v/>
      </c>
    </row>
    <row r="1100" spans="1:13" ht="15">
      <c r="A1100" s="448" t="s">
        <v>647</v>
      </c>
      <c r="B1100" s="448" t="s">
        <v>648</v>
      </c>
      <c r="C1100" s="459" t="s">
        <v>409</v>
      </c>
      <c r="D1100" s="449"/>
      <c r="E1100" s="459" t="s">
        <v>1923</v>
      </c>
      <c r="F1100" s="449"/>
      <c r="G1100" s="984" t="s">
        <v>642</v>
      </c>
      <c r="H1100" s="459" t="s">
        <v>1917</v>
      </c>
      <c r="I1100" s="449"/>
      <c r="J1100" s="449"/>
      <c r="K1100" s="459" t="s">
        <v>265</v>
      </c>
      <c r="L1100" s="459"/>
      <c r="M1100" s="459" t="str">
        <f t="shared" si="17"/>
        <v/>
      </c>
    </row>
    <row r="1101" spans="1:13" ht="15">
      <c r="A1101" s="448" t="s">
        <v>647</v>
      </c>
      <c r="B1101" s="448" t="s">
        <v>648</v>
      </c>
      <c r="C1101" s="459" t="s">
        <v>409</v>
      </c>
      <c r="D1101" s="449"/>
      <c r="E1101" s="459" t="s">
        <v>1924</v>
      </c>
      <c r="F1101" s="449"/>
      <c r="G1101" s="984" t="s">
        <v>642</v>
      </c>
      <c r="H1101" s="459" t="s">
        <v>1917</v>
      </c>
      <c r="I1101" s="449"/>
      <c r="J1101" s="449"/>
      <c r="K1101" s="459" t="s">
        <v>265</v>
      </c>
      <c r="L1101" s="459"/>
      <c r="M1101" s="459" t="str">
        <f t="shared" si="17"/>
        <v/>
      </c>
    </row>
    <row r="1102" spans="1:13" ht="15">
      <c r="A1102" s="448" t="s">
        <v>647</v>
      </c>
      <c r="B1102" s="448" t="s">
        <v>648</v>
      </c>
      <c r="C1102" s="459" t="s">
        <v>409</v>
      </c>
      <c r="D1102" s="449"/>
      <c r="E1102" s="459" t="s">
        <v>1925</v>
      </c>
      <c r="F1102" s="449"/>
      <c r="G1102" s="984" t="s">
        <v>642</v>
      </c>
      <c r="H1102" s="459" t="s">
        <v>1917</v>
      </c>
      <c r="I1102" s="449"/>
      <c r="J1102" s="449"/>
      <c r="K1102" s="459" t="s">
        <v>265</v>
      </c>
      <c r="L1102" s="459"/>
      <c r="M1102" s="459" t="str">
        <f t="shared" si="17"/>
        <v/>
      </c>
    </row>
    <row r="1103" spans="1:13" ht="15">
      <c r="A1103" s="448" t="s">
        <v>647</v>
      </c>
      <c r="B1103" s="448" t="s">
        <v>648</v>
      </c>
      <c r="C1103" s="459" t="s">
        <v>409</v>
      </c>
      <c r="D1103" s="449"/>
      <c r="E1103" s="459" t="s">
        <v>1926</v>
      </c>
      <c r="F1103" s="449"/>
      <c r="G1103" s="984" t="s">
        <v>642</v>
      </c>
      <c r="H1103" s="459" t="s">
        <v>1917</v>
      </c>
      <c r="I1103" s="449"/>
      <c r="J1103" s="449"/>
      <c r="K1103" s="459" t="s">
        <v>265</v>
      </c>
      <c r="L1103" s="459"/>
      <c r="M1103" s="459" t="str">
        <f t="shared" si="17"/>
        <v/>
      </c>
    </row>
    <row r="1104" spans="1:13" ht="15">
      <c r="A1104" s="448" t="s">
        <v>647</v>
      </c>
      <c r="B1104" s="448" t="s">
        <v>648</v>
      </c>
      <c r="C1104" s="459" t="s">
        <v>409</v>
      </c>
      <c r="D1104" s="449"/>
      <c r="E1104" s="459" t="s">
        <v>1927</v>
      </c>
      <c r="F1104" s="449"/>
      <c r="G1104" s="984" t="s">
        <v>642</v>
      </c>
      <c r="H1104" s="459" t="s">
        <v>1917</v>
      </c>
      <c r="I1104" s="449"/>
      <c r="J1104" s="449"/>
      <c r="K1104" s="459" t="s">
        <v>265</v>
      </c>
      <c r="L1104" s="459"/>
      <c r="M1104" s="459" t="str">
        <f t="shared" si="17"/>
        <v/>
      </c>
    </row>
    <row r="1105" spans="1:13" ht="15">
      <c r="A1105" s="448" t="s">
        <v>647</v>
      </c>
      <c r="B1105" s="448" t="s">
        <v>648</v>
      </c>
      <c r="C1105" s="459" t="s">
        <v>409</v>
      </c>
      <c r="D1105" s="449"/>
      <c r="E1105" s="459" t="s">
        <v>1928</v>
      </c>
      <c r="F1105" s="449"/>
      <c r="G1105" s="984" t="s">
        <v>642</v>
      </c>
      <c r="H1105" s="459" t="s">
        <v>1917</v>
      </c>
      <c r="I1105" s="449"/>
      <c r="J1105" s="449"/>
      <c r="K1105" s="459" t="s">
        <v>265</v>
      </c>
      <c r="L1105" s="459"/>
      <c r="M1105" s="459" t="str">
        <f t="shared" si="17"/>
        <v/>
      </c>
    </row>
    <row r="1106" spans="1:13" ht="15">
      <c r="A1106" s="448" t="s">
        <v>647</v>
      </c>
      <c r="B1106" s="448" t="s">
        <v>648</v>
      </c>
      <c r="C1106" s="459" t="s">
        <v>409</v>
      </c>
      <c r="D1106" s="449"/>
      <c r="E1106" s="459" t="s">
        <v>1929</v>
      </c>
      <c r="F1106" s="449"/>
      <c r="G1106" s="984" t="s">
        <v>642</v>
      </c>
      <c r="H1106" s="459" t="s">
        <v>1917</v>
      </c>
      <c r="I1106" s="449"/>
      <c r="J1106" s="449"/>
      <c r="K1106" s="459" t="s">
        <v>265</v>
      </c>
      <c r="L1106" s="459"/>
      <c r="M1106" s="459" t="str">
        <f t="shared" si="17"/>
        <v/>
      </c>
    </row>
    <row r="1107" spans="1:13" ht="13.5" thickBot="1">
      <c r="A1107" s="501" t="s">
        <v>647</v>
      </c>
      <c r="B1107" s="501" t="s">
        <v>648</v>
      </c>
      <c r="C1107" s="452" t="s">
        <v>409</v>
      </c>
      <c r="D1107" s="501"/>
      <c r="E1107" s="452" t="s">
        <v>1930</v>
      </c>
      <c r="F1107" s="501"/>
      <c r="G1107" s="451" t="s">
        <v>642</v>
      </c>
      <c r="H1107" s="452" t="s">
        <v>1917</v>
      </c>
      <c r="I1107" s="501"/>
      <c r="J1107" s="501"/>
      <c r="K1107" s="452" t="s">
        <v>265</v>
      </c>
      <c r="L1107" s="452"/>
      <c r="M1107" s="452" t="str">
        <f t="shared" si="17"/>
        <v/>
      </c>
    </row>
    <row r="1108" spans="1:13" ht="13.5" thickTop="1">
      <c r="A1108" s="982" t="s">
        <v>637</v>
      </c>
      <c r="B1108" s="982" t="s">
        <v>638</v>
      </c>
      <c r="C1108" s="446" t="s">
        <v>546</v>
      </c>
      <c r="D1108" s="446" t="s">
        <v>1931</v>
      </c>
      <c r="E1108" s="446" t="s">
        <v>1932</v>
      </c>
      <c r="F1108" s="446" t="s">
        <v>546</v>
      </c>
      <c r="G1108" s="983" t="s">
        <v>642</v>
      </c>
      <c r="H1108" s="460" t="s">
        <v>1933</v>
      </c>
      <c r="I1108" s="983" t="s">
        <v>682</v>
      </c>
      <c r="J1108" s="446" t="s">
        <v>645</v>
      </c>
      <c r="K1108" s="447" t="s">
        <v>265</v>
      </c>
      <c r="L1108" s="460" t="s">
        <v>646</v>
      </c>
      <c r="M1108" s="460" t="str">
        <f t="shared" si="17"/>
        <v/>
      </c>
    </row>
    <row r="1109" spans="1:13" ht="15">
      <c r="A1109" s="448" t="s">
        <v>647</v>
      </c>
      <c r="B1109" s="448" t="s">
        <v>648</v>
      </c>
      <c r="C1109" s="459" t="s">
        <v>546</v>
      </c>
      <c r="D1109" s="449"/>
      <c r="E1109" s="459" t="s">
        <v>1934</v>
      </c>
      <c r="F1109" s="449"/>
      <c r="G1109" s="984" t="s">
        <v>642</v>
      </c>
      <c r="H1109" s="459" t="s">
        <v>1933</v>
      </c>
      <c r="I1109" s="449"/>
      <c r="J1109" s="449"/>
      <c r="K1109" s="459" t="s">
        <v>265</v>
      </c>
      <c r="L1109" s="459"/>
      <c r="M1109" s="459" t="str">
        <f t="shared" si="17"/>
        <v>Removed</v>
      </c>
    </row>
    <row r="1110" spans="1:13" ht="15">
      <c r="A1110" s="448" t="s">
        <v>647</v>
      </c>
      <c r="B1110" s="448" t="s">
        <v>648</v>
      </c>
      <c r="C1110" s="459" t="s">
        <v>546</v>
      </c>
      <c r="D1110" s="449"/>
      <c r="E1110" s="459" t="s">
        <v>1935</v>
      </c>
      <c r="F1110" s="449"/>
      <c r="G1110" s="984" t="s">
        <v>642</v>
      </c>
      <c r="H1110" s="459" t="s">
        <v>1933</v>
      </c>
      <c r="I1110" s="449"/>
      <c r="J1110" s="449"/>
      <c r="K1110" s="459" t="s">
        <v>265</v>
      </c>
      <c r="L1110" s="459"/>
      <c r="M1110" s="459" t="str">
        <f t="shared" si="17"/>
        <v/>
      </c>
    </row>
    <row r="1111" spans="1:13" ht="15">
      <c r="A1111" s="448" t="s">
        <v>647</v>
      </c>
      <c r="B1111" s="448" t="s">
        <v>648</v>
      </c>
      <c r="C1111" s="459" t="s">
        <v>546</v>
      </c>
      <c r="D1111" s="449"/>
      <c r="E1111" s="459" t="s">
        <v>1936</v>
      </c>
      <c r="F1111" s="449"/>
      <c r="G1111" s="984" t="s">
        <v>642</v>
      </c>
      <c r="H1111" s="459" t="s">
        <v>1933</v>
      </c>
      <c r="I1111" s="449"/>
      <c r="J1111" s="449"/>
      <c r="K1111" s="459" t="s">
        <v>265</v>
      </c>
      <c r="L1111" s="459"/>
      <c r="M1111" s="459" t="str">
        <f t="shared" si="17"/>
        <v/>
      </c>
    </row>
    <row r="1112" spans="1:13" ht="15">
      <c r="A1112" s="448" t="s">
        <v>647</v>
      </c>
      <c r="B1112" s="448" t="s">
        <v>648</v>
      </c>
      <c r="C1112" s="459" t="s">
        <v>546</v>
      </c>
      <c r="D1112" s="449"/>
      <c r="E1112" s="459" t="s">
        <v>1937</v>
      </c>
      <c r="F1112" s="449"/>
      <c r="G1112" s="984" t="s">
        <v>642</v>
      </c>
      <c r="H1112" s="459" t="s">
        <v>1933</v>
      </c>
      <c r="I1112" s="449"/>
      <c r="J1112" s="449"/>
      <c r="K1112" s="459" t="s">
        <v>265</v>
      </c>
      <c r="L1112" s="459"/>
      <c r="M1112" s="459" t="str">
        <f t="shared" si="17"/>
        <v/>
      </c>
    </row>
    <row r="1113" spans="1:13" ht="15">
      <c r="A1113" s="448" t="s">
        <v>647</v>
      </c>
      <c r="B1113" s="448" t="s">
        <v>648</v>
      </c>
      <c r="C1113" s="459" t="s">
        <v>546</v>
      </c>
      <c r="D1113" s="449"/>
      <c r="E1113" s="459" t="s">
        <v>1938</v>
      </c>
      <c r="F1113" s="449"/>
      <c r="G1113" s="984" t="s">
        <v>642</v>
      </c>
      <c r="H1113" s="459" t="s">
        <v>1933</v>
      </c>
      <c r="I1113" s="449"/>
      <c r="J1113" s="449"/>
      <c r="K1113" s="459" t="s">
        <v>265</v>
      </c>
      <c r="L1113" s="459"/>
      <c r="M1113" s="459" t="str">
        <f t="shared" si="17"/>
        <v/>
      </c>
    </row>
    <row r="1114" spans="1:13" ht="15">
      <c r="A1114" s="448" t="s">
        <v>647</v>
      </c>
      <c r="B1114" s="448" t="s">
        <v>648</v>
      </c>
      <c r="C1114" s="459" t="s">
        <v>546</v>
      </c>
      <c r="D1114" s="449"/>
      <c r="E1114" s="459" t="s">
        <v>1939</v>
      </c>
      <c r="F1114" s="449"/>
      <c r="G1114" s="984" t="s">
        <v>642</v>
      </c>
      <c r="H1114" s="459" t="s">
        <v>1933</v>
      </c>
      <c r="I1114" s="449"/>
      <c r="J1114" s="449"/>
      <c r="K1114" s="459" t="s">
        <v>265</v>
      </c>
      <c r="L1114" s="459"/>
      <c r="M1114" s="459" t="str">
        <f t="shared" si="17"/>
        <v/>
      </c>
    </row>
    <row r="1115" spans="1:13" ht="15">
      <c r="A1115" s="448" t="s">
        <v>647</v>
      </c>
      <c r="B1115" s="448" t="s">
        <v>648</v>
      </c>
      <c r="C1115" s="459" t="s">
        <v>546</v>
      </c>
      <c r="D1115" s="449"/>
      <c r="E1115" s="459" t="s">
        <v>1940</v>
      </c>
      <c r="F1115" s="449"/>
      <c r="G1115" s="984" t="s">
        <v>642</v>
      </c>
      <c r="H1115" s="459" t="s">
        <v>1933</v>
      </c>
      <c r="I1115" s="449"/>
      <c r="J1115" s="449"/>
      <c r="K1115" s="459" t="s">
        <v>265</v>
      </c>
      <c r="L1115" s="459"/>
      <c r="M1115" s="459" t="str">
        <f t="shared" si="17"/>
        <v/>
      </c>
    </row>
    <row r="1116" spans="1:13" ht="15">
      <c r="A1116" s="448" t="s">
        <v>647</v>
      </c>
      <c r="B1116" s="448" t="s">
        <v>648</v>
      </c>
      <c r="C1116" s="459" t="s">
        <v>546</v>
      </c>
      <c r="D1116" s="449"/>
      <c r="E1116" s="459" t="s">
        <v>1941</v>
      </c>
      <c r="F1116" s="449"/>
      <c r="G1116" s="984" t="s">
        <v>642</v>
      </c>
      <c r="H1116" s="459" t="s">
        <v>1933</v>
      </c>
      <c r="I1116" s="449"/>
      <c r="J1116" s="449"/>
      <c r="K1116" s="459" t="s">
        <v>265</v>
      </c>
      <c r="L1116" s="459"/>
      <c r="M1116" s="459" t="str">
        <f t="shared" si="17"/>
        <v/>
      </c>
    </row>
    <row r="1117" spans="1:13" ht="15">
      <c r="A1117" s="448" t="s">
        <v>647</v>
      </c>
      <c r="B1117" s="448" t="s">
        <v>648</v>
      </c>
      <c r="C1117" s="459" t="s">
        <v>546</v>
      </c>
      <c r="D1117" s="449"/>
      <c r="E1117" s="459" t="s">
        <v>1942</v>
      </c>
      <c r="F1117" s="449"/>
      <c r="G1117" s="984" t="s">
        <v>642</v>
      </c>
      <c r="H1117" s="459" t="s">
        <v>1933</v>
      </c>
      <c r="I1117" s="449"/>
      <c r="J1117" s="449"/>
      <c r="K1117" s="459" t="s">
        <v>265</v>
      </c>
      <c r="L1117" s="459"/>
      <c r="M1117" s="459" t="str">
        <f t="shared" si="17"/>
        <v/>
      </c>
    </row>
    <row r="1118" spans="1:13" ht="15">
      <c r="A1118" s="448" t="s">
        <v>647</v>
      </c>
      <c r="B1118" s="448" t="s">
        <v>648</v>
      </c>
      <c r="C1118" s="459" t="s">
        <v>546</v>
      </c>
      <c r="D1118" s="449"/>
      <c r="E1118" s="459" t="s">
        <v>1943</v>
      </c>
      <c r="F1118" s="449"/>
      <c r="G1118" s="984" t="s">
        <v>642</v>
      </c>
      <c r="H1118" s="459" t="s">
        <v>1933</v>
      </c>
      <c r="I1118" s="449"/>
      <c r="J1118" s="449"/>
      <c r="K1118" s="459" t="s">
        <v>265</v>
      </c>
      <c r="L1118" s="459"/>
      <c r="M1118" s="459" t="str">
        <f t="shared" si="17"/>
        <v/>
      </c>
    </row>
    <row r="1119" spans="1:13" ht="15">
      <c r="A1119" s="448" t="s">
        <v>647</v>
      </c>
      <c r="B1119" s="448" t="s">
        <v>648</v>
      </c>
      <c r="C1119" s="459" t="s">
        <v>546</v>
      </c>
      <c r="D1119" s="449"/>
      <c r="E1119" s="459" t="s">
        <v>1944</v>
      </c>
      <c r="F1119" s="449"/>
      <c r="G1119" s="984" t="s">
        <v>642</v>
      </c>
      <c r="H1119" s="459" t="s">
        <v>1933</v>
      </c>
      <c r="I1119" s="449"/>
      <c r="J1119" s="449"/>
      <c r="K1119" s="459" t="s">
        <v>265</v>
      </c>
      <c r="L1119" s="459"/>
      <c r="M1119" s="459" t="str">
        <f t="shared" si="17"/>
        <v/>
      </c>
    </row>
    <row r="1120" spans="1:13" ht="15">
      <c r="A1120" s="448" t="s">
        <v>647</v>
      </c>
      <c r="B1120" s="448" t="s">
        <v>648</v>
      </c>
      <c r="C1120" s="459" t="s">
        <v>546</v>
      </c>
      <c r="D1120" s="449"/>
      <c r="E1120" s="459" t="s">
        <v>1945</v>
      </c>
      <c r="F1120" s="449"/>
      <c r="G1120" s="984" t="s">
        <v>642</v>
      </c>
      <c r="H1120" s="459" t="s">
        <v>1933</v>
      </c>
      <c r="I1120" s="449"/>
      <c r="J1120" s="449"/>
      <c r="K1120" s="459" t="s">
        <v>265</v>
      </c>
      <c r="L1120" s="459"/>
      <c r="M1120" s="459" t="str">
        <f t="shared" si="17"/>
        <v/>
      </c>
    </row>
    <row r="1121" spans="1:13" ht="13.5" thickBot="1">
      <c r="A1121" s="501" t="s">
        <v>647</v>
      </c>
      <c r="B1121" s="501" t="s">
        <v>648</v>
      </c>
      <c r="C1121" s="452" t="s">
        <v>546</v>
      </c>
      <c r="D1121" s="501"/>
      <c r="E1121" s="452" t="s">
        <v>1946</v>
      </c>
      <c r="F1121" s="501"/>
      <c r="G1121" s="451" t="s">
        <v>642</v>
      </c>
      <c r="H1121" s="452" t="s">
        <v>1933</v>
      </c>
      <c r="I1121" s="501"/>
      <c r="J1121" s="501"/>
      <c r="K1121" s="452" t="s">
        <v>265</v>
      </c>
      <c r="L1121" s="452"/>
      <c r="M1121" s="452" t="str">
        <f t="shared" si="17"/>
        <v/>
      </c>
    </row>
    <row r="1122" spans="1:13" ht="13.5" thickTop="1">
      <c r="A1122" s="982" t="s">
        <v>637</v>
      </c>
      <c r="B1122" s="982" t="s">
        <v>638</v>
      </c>
      <c r="C1122" s="446" t="s">
        <v>410</v>
      </c>
      <c r="D1122" s="446" t="s">
        <v>1947</v>
      </c>
      <c r="E1122" s="446" t="s">
        <v>1948</v>
      </c>
      <c r="F1122" s="446" t="s">
        <v>410</v>
      </c>
      <c r="G1122" s="983" t="s">
        <v>642</v>
      </c>
      <c r="H1122" s="460" t="s">
        <v>1949</v>
      </c>
      <c r="I1122" s="983" t="s">
        <v>682</v>
      </c>
      <c r="J1122" s="446" t="s">
        <v>645</v>
      </c>
      <c r="K1122" s="447" t="s">
        <v>265</v>
      </c>
      <c r="L1122" s="460" t="s">
        <v>646</v>
      </c>
      <c r="M1122" s="460" t="str">
        <f t="shared" si="17"/>
        <v/>
      </c>
    </row>
    <row r="1123" spans="1:13" ht="15">
      <c r="A1123" s="448" t="s">
        <v>647</v>
      </c>
      <c r="B1123" s="448" t="s">
        <v>648</v>
      </c>
      <c r="C1123" s="459" t="s">
        <v>410</v>
      </c>
      <c r="D1123" s="449"/>
      <c r="E1123" s="459" t="s">
        <v>1950</v>
      </c>
      <c r="F1123" s="449"/>
      <c r="G1123" s="984" t="s">
        <v>642</v>
      </c>
      <c r="H1123" s="459" t="s">
        <v>1949</v>
      </c>
      <c r="I1123" s="449"/>
      <c r="J1123" s="449"/>
      <c r="K1123" s="459" t="s">
        <v>265</v>
      </c>
      <c r="L1123" s="459"/>
      <c r="M1123" s="459" t="str">
        <f t="shared" si="17"/>
        <v>Removed</v>
      </c>
    </row>
    <row r="1124" spans="1:13" ht="15">
      <c r="A1124" s="448" t="s">
        <v>647</v>
      </c>
      <c r="B1124" s="448" t="s">
        <v>648</v>
      </c>
      <c r="C1124" s="459" t="s">
        <v>410</v>
      </c>
      <c r="D1124" s="449"/>
      <c r="E1124" s="459" t="s">
        <v>1951</v>
      </c>
      <c r="F1124" s="449"/>
      <c r="G1124" s="984" t="s">
        <v>642</v>
      </c>
      <c r="H1124" s="459" t="s">
        <v>1949</v>
      </c>
      <c r="I1124" s="449"/>
      <c r="J1124" s="449"/>
      <c r="K1124" s="459" t="s">
        <v>265</v>
      </c>
      <c r="L1124" s="459"/>
      <c r="M1124" s="459" t="str">
        <f t="shared" si="17"/>
        <v/>
      </c>
    </row>
    <row r="1125" spans="1:13" ht="15">
      <c r="A1125" s="448" t="s">
        <v>647</v>
      </c>
      <c r="B1125" s="448" t="s">
        <v>648</v>
      </c>
      <c r="C1125" s="459" t="s">
        <v>410</v>
      </c>
      <c r="D1125" s="449"/>
      <c r="E1125" s="459" t="s">
        <v>1952</v>
      </c>
      <c r="F1125" s="449"/>
      <c r="G1125" s="984" t="s">
        <v>642</v>
      </c>
      <c r="H1125" s="459" t="s">
        <v>1949</v>
      </c>
      <c r="I1125" s="449"/>
      <c r="J1125" s="449"/>
      <c r="K1125" s="459" t="s">
        <v>265</v>
      </c>
      <c r="L1125" s="459"/>
      <c r="M1125" s="459" t="str">
        <f t="shared" si="17"/>
        <v/>
      </c>
    </row>
    <row r="1126" spans="1:13" ht="15">
      <c r="A1126" s="448" t="s">
        <v>647</v>
      </c>
      <c r="B1126" s="448" t="s">
        <v>648</v>
      </c>
      <c r="C1126" s="459" t="s">
        <v>410</v>
      </c>
      <c r="D1126" s="449"/>
      <c r="E1126" s="459" t="s">
        <v>1953</v>
      </c>
      <c r="F1126" s="449"/>
      <c r="G1126" s="984" t="s">
        <v>642</v>
      </c>
      <c r="H1126" s="459" t="s">
        <v>1949</v>
      </c>
      <c r="I1126" s="449"/>
      <c r="J1126" s="449"/>
      <c r="K1126" s="459" t="s">
        <v>265</v>
      </c>
      <c r="L1126" s="459"/>
      <c r="M1126" s="459" t="str">
        <f t="shared" si="17"/>
        <v/>
      </c>
    </row>
    <row r="1127" spans="1:13" ht="15">
      <c r="A1127" s="448" t="s">
        <v>647</v>
      </c>
      <c r="B1127" s="448" t="s">
        <v>648</v>
      </c>
      <c r="C1127" s="459" t="s">
        <v>410</v>
      </c>
      <c r="D1127" s="449"/>
      <c r="E1127" s="459" t="s">
        <v>1954</v>
      </c>
      <c r="F1127" s="449"/>
      <c r="G1127" s="984" t="s">
        <v>642</v>
      </c>
      <c r="H1127" s="459" t="s">
        <v>1949</v>
      </c>
      <c r="I1127" s="449"/>
      <c r="J1127" s="449"/>
      <c r="K1127" s="459" t="s">
        <v>265</v>
      </c>
      <c r="L1127" s="459"/>
      <c r="M1127" s="459" t="str">
        <f t="shared" si="17"/>
        <v/>
      </c>
    </row>
    <row r="1128" spans="1:13" ht="15">
      <c r="A1128" s="448" t="s">
        <v>647</v>
      </c>
      <c r="B1128" s="448" t="s">
        <v>648</v>
      </c>
      <c r="C1128" s="459" t="s">
        <v>410</v>
      </c>
      <c r="D1128" s="449"/>
      <c r="E1128" s="459" t="s">
        <v>1955</v>
      </c>
      <c r="F1128" s="449"/>
      <c r="G1128" s="984" t="s">
        <v>642</v>
      </c>
      <c r="H1128" s="459" t="s">
        <v>1949</v>
      </c>
      <c r="I1128" s="449"/>
      <c r="J1128" s="449"/>
      <c r="K1128" s="459" t="s">
        <v>265</v>
      </c>
      <c r="L1128" s="459"/>
      <c r="M1128" s="459" t="str">
        <f t="shared" si="17"/>
        <v/>
      </c>
    </row>
    <row r="1129" spans="1:13" ht="15">
      <c r="A1129" s="448" t="s">
        <v>647</v>
      </c>
      <c r="B1129" s="448" t="s">
        <v>648</v>
      </c>
      <c r="C1129" s="459" t="s">
        <v>410</v>
      </c>
      <c r="D1129" s="449"/>
      <c r="E1129" s="459" t="s">
        <v>1956</v>
      </c>
      <c r="F1129" s="449"/>
      <c r="G1129" s="984" t="s">
        <v>642</v>
      </c>
      <c r="H1129" s="459" t="s">
        <v>1949</v>
      </c>
      <c r="I1129" s="449"/>
      <c r="J1129" s="449"/>
      <c r="K1129" s="459" t="s">
        <v>265</v>
      </c>
      <c r="L1129" s="459"/>
      <c r="M1129" s="459" t="str">
        <f t="shared" si="17"/>
        <v/>
      </c>
    </row>
    <row r="1130" spans="1:13" ht="15">
      <c r="A1130" s="448" t="s">
        <v>647</v>
      </c>
      <c r="B1130" s="448" t="s">
        <v>648</v>
      </c>
      <c r="C1130" s="459" t="s">
        <v>410</v>
      </c>
      <c r="D1130" s="449"/>
      <c r="E1130" s="459" t="s">
        <v>1957</v>
      </c>
      <c r="F1130" s="449"/>
      <c r="G1130" s="984" t="s">
        <v>642</v>
      </c>
      <c r="H1130" s="459" t="s">
        <v>1949</v>
      </c>
      <c r="I1130" s="449"/>
      <c r="J1130" s="449"/>
      <c r="K1130" s="459" t="s">
        <v>265</v>
      </c>
      <c r="L1130" s="459"/>
      <c r="M1130" s="459" t="str">
        <f t="shared" si="17"/>
        <v/>
      </c>
    </row>
    <row r="1131" spans="1:13" ht="15">
      <c r="A1131" s="448" t="s">
        <v>647</v>
      </c>
      <c r="B1131" s="448" t="s">
        <v>648</v>
      </c>
      <c r="C1131" s="459" t="s">
        <v>410</v>
      </c>
      <c r="D1131" s="449"/>
      <c r="E1131" s="459" t="s">
        <v>1958</v>
      </c>
      <c r="F1131" s="449"/>
      <c r="G1131" s="984" t="s">
        <v>642</v>
      </c>
      <c r="H1131" s="459" t="s">
        <v>1949</v>
      </c>
      <c r="I1131" s="449"/>
      <c r="J1131" s="449"/>
      <c r="K1131" s="459" t="s">
        <v>265</v>
      </c>
      <c r="L1131" s="459"/>
      <c r="M1131" s="459" t="str">
        <f t="shared" si="17"/>
        <v/>
      </c>
    </row>
    <row r="1132" spans="1:13" ht="15">
      <c r="A1132" s="448" t="s">
        <v>647</v>
      </c>
      <c r="B1132" s="448" t="s">
        <v>648</v>
      </c>
      <c r="C1132" s="459" t="s">
        <v>410</v>
      </c>
      <c r="D1132" s="449"/>
      <c r="E1132" s="459" t="s">
        <v>1959</v>
      </c>
      <c r="F1132" s="449"/>
      <c r="G1132" s="984" t="s">
        <v>642</v>
      </c>
      <c r="H1132" s="459" t="s">
        <v>1949</v>
      </c>
      <c r="I1132" s="449"/>
      <c r="J1132" s="449"/>
      <c r="K1132" s="459" t="s">
        <v>265</v>
      </c>
      <c r="L1132" s="459"/>
      <c r="M1132" s="459" t="str">
        <f t="shared" si="17"/>
        <v/>
      </c>
    </row>
    <row r="1133" spans="1:13" ht="15">
      <c r="A1133" s="448" t="s">
        <v>647</v>
      </c>
      <c r="B1133" s="448" t="s">
        <v>648</v>
      </c>
      <c r="C1133" s="459" t="s">
        <v>410</v>
      </c>
      <c r="D1133" s="449"/>
      <c r="E1133" s="459" t="s">
        <v>1960</v>
      </c>
      <c r="F1133" s="449"/>
      <c r="G1133" s="984" t="s">
        <v>642</v>
      </c>
      <c r="H1133" s="459" t="s">
        <v>1949</v>
      </c>
      <c r="I1133" s="449"/>
      <c r="J1133" s="449"/>
      <c r="K1133" s="459" t="s">
        <v>265</v>
      </c>
      <c r="L1133" s="459"/>
      <c r="M1133" s="459" t="str">
        <f t="shared" si="17"/>
        <v/>
      </c>
    </row>
    <row r="1134" spans="1:13" ht="15">
      <c r="A1134" s="448" t="s">
        <v>647</v>
      </c>
      <c r="B1134" s="448" t="s">
        <v>648</v>
      </c>
      <c r="C1134" s="459" t="s">
        <v>410</v>
      </c>
      <c r="D1134" s="449"/>
      <c r="E1134" s="459" t="s">
        <v>1961</v>
      </c>
      <c r="F1134" s="449"/>
      <c r="G1134" s="984" t="s">
        <v>642</v>
      </c>
      <c r="H1134" s="459" t="s">
        <v>1949</v>
      </c>
      <c r="I1134" s="449"/>
      <c r="J1134" s="449"/>
      <c r="K1134" s="459" t="s">
        <v>265</v>
      </c>
      <c r="L1134" s="459"/>
      <c r="M1134" s="459" t="str">
        <f t="shared" si="17"/>
        <v/>
      </c>
    </row>
    <row r="1135" spans="1:13" ht="13.5" thickBot="1">
      <c r="A1135" s="501" t="s">
        <v>647</v>
      </c>
      <c r="B1135" s="501" t="s">
        <v>648</v>
      </c>
      <c r="C1135" s="452" t="s">
        <v>410</v>
      </c>
      <c r="D1135" s="501"/>
      <c r="E1135" s="452" t="s">
        <v>1962</v>
      </c>
      <c r="F1135" s="501"/>
      <c r="G1135" s="451" t="s">
        <v>642</v>
      </c>
      <c r="H1135" s="452" t="s">
        <v>1949</v>
      </c>
      <c r="I1135" s="501"/>
      <c r="J1135" s="501"/>
      <c r="K1135" s="452" t="s">
        <v>265</v>
      </c>
      <c r="L1135" s="452"/>
      <c r="M1135" s="452" t="str">
        <f t="shared" si="17"/>
        <v/>
      </c>
    </row>
    <row r="1136" spans="1:13" ht="13.5" thickTop="1">
      <c r="A1136" s="455" t="s">
        <v>637</v>
      </c>
      <c r="B1136" s="987" t="s">
        <v>810</v>
      </c>
      <c r="C1136" s="455" t="s">
        <v>60</v>
      </c>
      <c r="D1136" s="455" t="s">
        <v>1963</v>
      </c>
      <c r="E1136" s="455" t="s">
        <v>1964</v>
      </c>
      <c r="F1136" s="455" t="s">
        <v>60</v>
      </c>
      <c r="G1136" s="988" t="s">
        <v>642</v>
      </c>
      <c r="H1136" s="455" t="s">
        <v>813</v>
      </c>
      <c r="I1136" s="455" t="s">
        <v>682</v>
      </c>
      <c r="J1136" s="455"/>
      <c r="K1136" s="447" t="s">
        <v>265</v>
      </c>
      <c r="L1136" s="455" t="s">
        <v>814</v>
      </c>
      <c r="M1136" s="455" t="str">
        <f t="shared" si="17"/>
        <v/>
      </c>
    </row>
    <row r="1137" spans="1:13">
      <c r="A1137" s="455" t="s">
        <v>29</v>
      </c>
      <c r="B1137" s="455" t="s">
        <v>648</v>
      </c>
      <c r="C1137" s="455" t="s">
        <v>60</v>
      </c>
      <c r="D1137" s="455"/>
      <c r="E1137" s="455" t="s">
        <v>1965</v>
      </c>
      <c r="F1137" s="455"/>
      <c r="G1137" s="988" t="s">
        <v>642</v>
      </c>
      <c r="H1137" s="455" t="s">
        <v>813</v>
      </c>
      <c r="I1137" s="455"/>
      <c r="J1137" s="455"/>
      <c r="K1137" s="459" t="s">
        <v>265</v>
      </c>
      <c r="L1137" s="455"/>
      <c r="M1137" s="455" t="str">
        <f t="shared" si="17"/>
        <v>Removed</v>
      </c>
    </row>
    <row r="1138" spans="1:13">
      <c r="A1138" s="455" t="s">
        <v>29</v>
      </c>
      <c r="B1138" s="455" t="s">
        <v>648</v>
      </c>
      <c r="C1138" s="455" t="s">
        <v>60</v>
      </c>
      <c r="D1138" s="455"/>
      <c r="E1138" s="455" t="s">
        <v>1966</v>
      </c>
      <c r="F1138" s="455"/>
      <c r="G1138" s="988" t="s">
        <v>642</v>
      </c>
      <c r="H1138" s="455" t="s">
        <v>813</v>
      </c>
      <c r="I1138" s="455"/>
      <c r="J1138" s="455"/>
      <c r="K1138" s="459" t="s">
        <v>265</v>
      </c>
      <c r="L1138" s="455"/>
      <c r="M1138" s="455" t="str">
        <f t="shared" si="17"/>
        <v/>
      </c>
    </row>
    <row r="1139" spans="1:13">
      <c r="A1139" s="455" t="s">
        <v>29</v>
      </c>
      <c r="B1139" s="455" t="s">
        <v>648</v>
      </c>
      <c r="C1139" s="455" t="s">
        <v>60</v>
      </c>
      <c r="D1139" s="455"/>
      <c r="E1139" s="455" t="s">
        <v>1967</v>
      </c>
      <c r="F1139" s="455"/>
      <c r="G1139" s="988" t="s">
        <v>642</v>
      </c>
      <c r="H1139" s="455" t="s">
        <v>813</v>
      </c>
      <c r="I1139" s="455"/>
      <c r="J1139" s="455"/>
      <c r="K1139" s="459" t="s">
        <v>265</v>
      </c>
      <c r="L1139" s="455"/>
      <c r="M1139" s="455" t="str">
        <f t="shared" si="17"/>
        <v/>
      </c>
    </row>
    <row r="1140" spans="1:13">
      <c r="A1140" s="455" t="s">
        <v>29</v>
      </c>
      <c r="B1140" s="455" t="s">
        <v>648</v>
      </c>
      <c r="C1140" s="455" t="s">
        <v>60</v>
      </c>
      <c r="D1140" s="455"/>
      <c r="E1140" s="455" t="s">
        <v>1968</v>
      </c>
      <c r="F1140" s="455"/>
      <c r="G1140" s="988" t="s">
        <v>642</v>
      </c>
      <c r="H1140" s="455" t="s">
        <v>813</v>
      </c>
      <c r="I1140" s="455"/>
      <c r="J1140" s="455"/>
      <c r="K1140" s="459" t="s">
        <v>265</v>
      </c>
      <c r="L1140" s="455"/>
      <c r="M1140" s="455" t="str">
        <f t="shared" si="17"/>
        <v/>
      </c>
    </row>
    <row r="1141" spans="1:13">
      <c r="A1141" s="455" t="s">
        <v>29</v>
      </c>
      <c r="B1141" s="455" t="s">
        <v>648</v>
      </c>
      <c r="C1141" s="455" t="s">
        <v>60</v>
      </c>
      <c r="D1141" s="455"/>
      <c r="E1141" s="455" t="s">
        <v>1969</v>
      </c>
      <c r="F1141" s="455"/>
      <c r="G1141" s="988" t="s">
        <v>642</v>
      </c>
      <c r="H1141" s="455" t="s">
        <v>813</v>
      </c>
      <c r="I1141" s="455"/>
      <c r="J1141" s="455"/>
      <c r="K1141" s="459" t="s">
        <v>265</v>
      </c>
      <c r="L1141" s="455"/>
      <c r="M1141" s="455" t="str">
        <f t="shared" si="17"/>
        <v/>
      </c>
    </row>
    <row r="1142" spans="1:13">
      <c r="A1142" s="455" t="s">
        <v>29</v>
      </c>
      <c r="B1142" s="455" t="s">
        <v>648</v>
      </c>
      <c r="C1142" s="455" t="s">
        <v>60</v>
      </c>
      <c r="D1142" s="455"/>
      <c r="E1142" s="455" t="s">
        <v>1970</v>
      </c>
      <c r="F1142" s="455"/>
      <c r="G1142" s="988" t="s">
        <v>642</v>
      </c>
      <c r="H1142" s="455" t="s">
        <v>813</v>
      </c>
      <c r="I1142" s="455"/>
      <c r="J1142" s="455"/>
      <c r="K1142" s="459" t="s">
        <v>265</v>
      </c>
      <c r="L1142" s="455"/>
      <c r="M1142" s="455" t="str">
        <f t="shared" si="17"/>
        <v/>
      </c>
    </row>
    <row r="1143" spans="1:13">
      <c r="A1143" s="455" t="s">
        <v>29</v>
      </c>
      <c r="B1143" s="455" t="s">
        <v>648</v>
      </c>
      <c r="C1143" s="455" t="s">
        <v>60</v>
      </c>
      <c r="D1143" s="455"/>
      <c r="E1143" s="455" t="s">
        <v>1971</v>
      </c>
      <c r="F1143" s="455"/>
      <c r="G1143" s="988" t="s">
        <v>642</v>
      </c>
      <c r="H1143" s="455" t="s">
        <v>813</v>
      </c>
      <c r="I1143" s="455"/>
      <c r="J1143" s="455"/>
      <c r="K1143" s="459" t="s">
        <v>265</v>
      </c>
      <c r="L1143" s="455"/>
      <c r="M1143" s="455" t="str">
        <f t="shared" si="17"/>
        <v/>
      </c>
    </row>
    <row r="1144" spans="1:13">
      <c r="A1144" s="455" t="s">
        <v>29</v>
      </c>
      <c r="B1144" s="455" t="s">
        <v>648</v>
      </c>
      <c r="C1144" s="455" t="s">
        <v>60</v>
      </c>
      <c r="D1144" s="455"/>
      <c r="E1144" s="455" t="s">
        <v>1972</v>
      </c>
      <c r="F1144" s="455"/>
      <c r="G1144" s="988" t="s">
        <v>642</v>
      </c>
      <c r="H1144" s="455" t="s">
        <v>813</v>
      </c>
      <c r="I1144" s="455"/>
      <c r="J1144" s="455"/>
      <c r="K1144" s="459" t="s">
        <v>265</v>
      </c>
      <c r="L1144" s="455"/>
      <c r="M1144" s="455" t="str">
        <f t="shared" si="17"/>
        <v/>
      </c>
    </row>
    <row r="1145" spans="1:13">
      <c r="A1145" s="455" t="s">
        <v>29</v>
      </c>
      <c r="B1145" s="455" t="s">
        <v>648</v>
      </c>
      <c r="C1145" s="455" t="s">
        <v>60</v>
      </c>
      <c r="D1145" s="455"/>
      <c r="E1145" s="455" t="s">
        <v>1973</v>
      </c>
      <c r="F1145" s="455"/>
      <c r="G1145" s="988" t="s">
        <v>642</v>
      </c>
      <c r="H1145" s="455" t="s">
        <v>813</v>
      </c>
      <c r="I1145" s="455"/>
      <c r="J1145" s="455"/>
      <c r="K1145" s="459" t="s">
        <v>265</v>
      </c>
      <c r="L1145" s="455"/>
      <c r="M1145" s="455" t="str">
        <f t="shared" si="17"/>
        <v/>
      </c>
    </row>
    <row r="1146" spans="1:13">
      <c r="A1146" s="455" t="s">
        <v>29</v>
      </c>
      <c r="B1146" s="455" t="s">
        <v>648</v>
      </c>
      <c r="C1146" s="455" t="s">
        <v>60</v>
      </c>
      <c r="D1146" s="455"/>
      <c r="E1146" s="455" t="s">
        <v>1974</v>
      </c>
      <c r="F1146" s="455"/>
      <c r="G1146" s="988" t="s">
        <v>642</v>
      </c>
      <c r="H1146" s="455" t="s">
        <v>813</v>
      </c>
      <c r="I1146" s="455"/>
      <c r="J1146" s="455"/>
      <c r="K1146" s="459" t="s">
        <v>265</v>
      </c>
      <c r="L1146" s="455"/>
      <c r="M1146" s="455" t="str">
        <f t="shared" si="17"/>
        <v/>
      </c>
    </row>
    <row r="1147" spans="1:13">
      <c r="A1147" s="455" t="s">
        <v>29</v>
      </c>
      <c r="B1147" s="455" t="s">
        <v>648</v>
      </c>
      <c r="C1147" s="455" t="s">
        <v>60</v>
      </c>
      <c r="D1147" s="455"/>
      <c r="E1147" s="455" t="s">
        <v>1975</v>
      </c>
      <c r="F1147" s="455"/>
      <c r="G1147" s="988" t="s">
        <v>642</v>
      </c>
      <c r="H1147" s="455" t="s">
        <v>813</v>
      </c>
      <c r="I1147" s="455"/>
      <c r="J1147" s="455"/>
      <c r="K1147" s="459" t="s">
        <v>265</v>
      </c>
      <c r="L1147" s="455"/>
      <c r="M1147" s="455" t="str">
        <f t="shared" si="17"/>
        <v/>
      </c>
    </row>
    <row r="1148" spans="1:13">
      <c r="A1148" s="455" t="s">
        <v>29</v>
      </c>
      <c r="B1148" s="455" t="s">
        <v>648</v>
      </c>
      <c r="C1148" s="455" t="s">
        <v>60</v>
      </c>
      <c r="D1148" s="455"/>
      <c r="E1148" s="455" t="s">
        <v>1976</v>
      </c>
      <c r="F1148" s="455"/>
      <c r="G1148" s="988" t="s">
        <v>642</v>
      </c>
      <c r="H1148" s="455" t="s">
        <v>813</v>
      </c>
      <c r="I1148" s="455"/>
      <c r="J1148" s="455"/>
      <c r="K1148" s="459" t="s">
        <v>265</v>
      </c>
      <c r="L1148" s="455"/>
      <c r="M1148" s="455" t="str">
        <f t="shared" si="17"/>
        <v/>
      </c>
    </row>
    <row r="1149" spans="1:13" ht="13.5" thickBot="1">
      <c r="A1149" s="457" t="s">
        <v>29</v>
      </c>
      <c r="B1149" s="457" t="s">
        <v>648</v>
      </c>
      <c r="C1149" s="457" t="s">
        <v>60</v>
      </c>
      <c r="D1149" s="457"/>
      <c r="E1149" s="457" t="s">
        <v>1977</v>
      </c>
      <c r="F1149" s="457"/>
      <c r="G1149" s="458" t="s">
        <v>642</v>
      </c>
      <c r="H1149" s="457" t="s">
        <v>813</v>
      </c>
      <c r="I1149" s="457"/>
      <c r="J1149" s="457"/>
      <c r="K1149" s="452" t="s">
        <v>265</v>
      </c>
      <c r="L1149" s="457"/>
      <c r="M1149" s="457" t="str">
        <f t="shared" si="17"/>
        <v/>
      </c>
    </row>
    <row r="1150" spans="1:13" ht="13.5" thickTop="1">
      <c r="A1150" s="455" t="s">
        <v>637</v>
      </c>
      <c r="B1150" s="987" t="s">
        <v>810</v>
      </c>
      <c r="C1150" s="455" t="s">
        <v>61</v>
      </c>
      <c r="D1150" s="455" t="s">
        <v>1978</v>
      </c>
      <c r="E1150" s="455" t="s">
        <v>1979</v>
      </c>
      <c r="F1150" s="455" t="s">
        <v>61</v>
      </c>
      <c r="G1150" s="988" t="s">
        <v>642</v>
      </c>
      <c r="H1150" s="455" t="s">
        <v>813</v>
      </c>
      <c r="I1150" s="455" t="s">
        <v>682</v>
      </c>
      <c r="J1150" s="455"/>
      <c r="K1150" s="447" t="s">
        <v>265</v>
      </c>
      <c r="L1150" s="455" t="s">
        <v>814</v>
      </c>
      <c r="M1150" s="455" t="str">
        <f t="shared" si="17"/>
        <v/>
      </c>
    </row>
    <row r="1151" spans="1:13">
      <c r="A1151" s="455" t="s">
        <v>29</v>
      </c>
      <c r="B1151" s="455" t="s">
        <v>648</v>
      </c>
      <c r="C1151" s="455" t="s">
        <v>61</v>
      </c>
      <c r="D1151" s="455"/>
      <c r="E1151" s="455" t="s">
        <v>1980</v>
      </c>
      <c r="F1151" s="455"/>
      <c r="G1151" s="988" t="s">
        <v>642</v>
      </c>
      <c r="H1151" s="455" t="s">
        <v>813</v>
      </c>
      <c r="I1151" s="455"/>
      <c r="J1151" s="455"/>
      <c r="K1151" s="459" t="s">
        <v>265</v>
      </c>
      <c r="L1151" s="455"/>
      <c r="M1151" s="455" t="str">
        <f t="shared" si="17"/>
        <v>Removed</v>
      </c>
    </row>
    <row r="1152" spans="1:13">
      <c r="A1152" s="455" t="s">
        <v>29</v>
      </c>
      <c r="B1152" s="455" t="s">
        <v>648</v>
      </c>
      <c r="C1152" s="455" t="s">
        <v>61</v>
      </c>
      <c r="D1152" s="455"/>
      <c r="E1152" s="455" t="s">
        <v>1981</v>
      </c>
      <c r="F1152" s="455"/>
      <c r="G1152" s="988" t="s">
        <v>642</v>
      </c>
      <c r="H1152" s="455" t="s">
        <v>813</v>
      </c>
      <c r="I1152" s="455"/>
      <c r="J1152" s="455"/>
      <c r="K1152" s="459" t="s">
        <v>265</v>
      </c>
      <c r="L1152" s="455"/>
      <c r="M1152" s="455" t="str">
        <f t="shared" si="17"/>
        <v/>
      </c>
    </row>
    <row r="1153" spans="1:13">
      <c r="A1153" s="455" t="s">
        <v>29</v>
      </c>
      <c r="B1153" s="455" t="s">
        <v>648</v>
      </c>
      <c r="C1153" s="455" t="s">
        <v>61</v>
      </c>
      <c r="D1153" s="455"/>
      <c r="E1153" s="455" t="s">
        <v>1982</v>
      </c>
      <c r="F1153" s="455"/>
      <c r="G1153" s="988" t="s">
        <v>642</v>
      </c>
      <c r="H1153" s="455" t="s">
        <v>813</v>
      </c>
      <c r="I1153" s="455"/>
      <c r="J1153" s="455"/>
      <c r="K1153" s="459" t="s">
        <v>265</v>
      </c>
      <c r="L1153" s="455"/>
      <c r="M1153" s="455" t="str">
        <f t="shared" si="17"/>
        <v/>
      </c>
    </row>
    <row r="1154" spans="1:13">
      <c r="A1154" s="455" t="s">
        <v>29</v>
      </c>
      <c r="B1154" s="455" t="s">
        <v>648</v>
      </c>
      <c r="C1154" s="455" t="s">
        <v>61</v>
      </c>
      <c r="D1154" s="455"/>
      <c r="E1154" s="455" t="s">
        <v>1983</v>
      </c>
      <c r="F1154" s="455"/>
      <c r="G1154" s="988" t="s">
        <v>642</v>
      </c>
      <c r="H1154" s="455" t="s">
        <v>813</v>
      </c>
      <c r="I1154" s="455"/>
      <c r="J1154" s="455"/>
      <c r="K1154" s="459" t="s">
        <v>265</v>
      </c>
      <c r="L1154" s="455"/>
      <c r="M1154" s="455" t="str">
        <f t="shared" si="17"/>
        <v/>
      </c>
    </row>
    <row r="1155" spans="1:13">
      <c r="A1155" s="455" t="s">
        <v>29</v>
      </c>
      <c r="B1155" s="455" t="s">
        <v>648</v>
      </c>
      <c r="C1155" s="455" t="s">
        <v>61</v>
      </c>
      <c r="D1155" s="455"/>
      <c r="E1155" s="455" t="s">
        <v>1984</v>
      </c>
      <c r="F1155" s="455"/>
      <c r="G1155" s="988" t="s">
        <v>642</v>
      </c>
      <c r="H1155" s="455" t="s">
        <v>813</v>
      </c>
      <c r="I1155" s="455"/>
      <c r="J1155" s="455"/>
      <c r="K1155" s="459" t="s">
        <v>265</v>
      </c>
      <c r="L1155" s="455"/>
      <c r="M1155" s="455" t="str">
        <f t="shared" si="17"/>
        <v/>
      </c>
    </row>
    <row r="1156" spans="1:13">
      <c r="A1156" s="455" t="s">
        <v>29</v>
      </c>
      <c r="B1156" s="455" t="s">
        <v>648</v>
      </c>
      <c r="C1156" s="455" t="s">
        <v>61</v>
      </c>
      <c r="D1156" s="455"/>
      <c r="E1156" s="455" t="s">
        <v>1985</v>
      </c>
      <c r="F1156" s="455"/>
      <c r="G1156" s="988" t="s">
        <v>642</v>
      </c>
      <c r="H1156" s="455" t="s">
        <v>813</v>
      </c>
      <c r="I1156" s="455"/>
      <c r="J1156" s="455"/>
      <c r="K1156" s="459" t="s">
        <v>265</v>
      </c>
      <c r="L1156" s="455"/>
      <c r="M1156" s="455" t="str">
        <f t="shared" ref="M1156:M1219" si="18">IF(RIGHT(TEXT(E1156,""),4)="ACT1","Removed","")</f>
        <v/>
      </c>
    </row>
    <row r="1157" spans="1:13">
      <c r="A1157" s="455" t="s">
        <v>29</v>
      </c>
      <c r="B1157" s="455" t="s">
        <v>648</v>
      </c>
      <c r="C1157" s="455" t="s">
        <v>61</v>
      </c>
      <c r="D1157" s="455"/>
      <c r="E1157" s="455" t="s">
        <v>1986</v>
      </c>
      <c r="F1157" s="455"/>
      <c r="G1157" s="988" t="s">
        <v>642</v>
      </c>
      <c r="H1157" s="455" t="s">
        <v>813</v>
      </c>
      <c r="I1157" s="455"/>
      <c r="J1157" s="455"/>
      <c r="K1157" s="459" t="s">
        <v>265</v>
      </c>
      <c r="L1157" s="455"/>
      <c r="M1157" s="455" t="str">
        <f t="shared" si="18"/>
        <v/>
      </c>
    </row>
    <row r="1158" spans="1:13">
      <c r="A1158" s="455" t="s">
        <v>29</v>
      </c>
      <c r="B1158" s="455" t="s">
        <v>648</v>
      </c>
      <c r="C1158" s="455" t="s">
        <v>61</v>
      </c>
      <c r="D1158" s="455"/>
      <c r="E1158" s="455" t="s">
        <v>1987</v>
      </c>
      <c r="F1158" s="455"/>
      <c r="G1158" s="988" t="s">
        <v>642</v>
      </c>
      <c r="H1158" s="455" t="s">
        <v>813</v>
      </c>
      <c r="I1158" s="455"/>
      <c r="J1158" s="455"/>
      <c r="K1158" s="459" t="s">
        <v>265</v>
      </c>
      <c r="L1158" s="455"/>
      <c r="M1158" s="455" t="str">
        <f t="shared" si="18"/>
        <v/>
      </c>
    </row>
    <row r="1159" spans="1:13">
      <c r="A1159" s="455" t="s">
        <v>29</v>
      </c>
      <c r="B1159" s="455" t="s">
        <v>648</v>
      </c>
      <c r="C1159" s="455" t="s">
        <v>61</v>
      </c>
      <c r="D1159" s="455"/>
      <c r="E1159" s="455" t="s">
        <v>1988</v>
      </c>
      <c r="F1159" s="455"/>
      <c r="G1159" s="988" t="s">
        <v>642</v>
      </c>
      <c r="H1159" s="455" t="s">
        <v>813</v>
      </c>
      <c r="I1159" s="455"/>
      <c r="J1159" s="455"/>
      <c r="K1159" s="459" t="s">
        <v>265</v>
      </c>
      <c r="L1159" s="455"/>
      <c r="M1159" s="455" t="str">
        <f t="shared" si="18"/>
        <v/>
      </c>
    </row>
    <row r="1160" spans="1:13">
      <c r="A1160" s="455" t="s">
        <v>29</v>
      </c>
      <c r="B1160" s="455" t="s">
        <v>648</v>
      </c>
      <c r="C1160" s="455" t="s">
        <v>61</v>
      </c>
      <c r="D1160" s="455"/>
      <c r="E1160" s="455" t="s">
        <v>1989</v>
      </c>
      <c r="F1160" s="455"/>
      <c r="G1160" s="988" t="s">
        <v>642</v>
      </c>
      <c r="H1160" s="455" t="s">
        <v>813</v>
      </c>
      <c r="I1160" s="455"/>
      <c r="J1160" s="455"/>
      <c r="K1160" s="459" t="s">
        <v>265</v>
      </c>
      <c r="L1160" s="455"/>
      <c r="M1160" s="455" t="str">
        <f t="shared" si="18"/>
        <v/>
      </c>
    </row>
    <row r="1161" spans="1:13">
      <c r="A1161" s="455" t="s">
        <v>29</v>
      </c>
      <c r="B1161" s="455" t="s">
        <v>648</v>
      </c>
      <c r="C1161" s="455" t="s">
        <v>61</v>
      </c>
      <c r="D1161" s="455"/>
      <c r="E1161" s="455" t="s">
        <v>1990</v>
      </c>
      <c r="F1161" s="455"/>
      <c r="G1161" s="988" t="s">
        <v>642</v>
      </c>
      <c r="H1161" s="455" t="s">
        <v>813</v>
      </c>
      <c r="I1161" s="455"/>
      <c r="J1161" s="455"/>
      <c r="K1161" s="459" t="s">
        <v>265</v>
      </c>
      <c r="L1161" s="455"/>
      <c r="M1161" s="455" t="str">
        <f t="shared" si="18"/>
        <v/>
      </c>
    </row>
    <row r="1162" spans="1:13">
      <c r="A1162" s="455" t="s">
        <v>29</v>
      </c>
      <c r="B1162" s="455" t="s">
        <v>648</v>
      </c>
      <c r="C1162" s="455" t="s">
        <v>61</v>
      </c>
      <c r="D1162" s="455"/>
      <c r="E1162" s="455" t="s">
        <v>1991</v>
      </c>
      <c r="F1162" s="455"/>
      <c r="G1162" s="988" t="s">
        <v>642</v>
      </c>
      <c r="H1162" s="455" t="s">
        <v>813</v>
      </c>
      <c r="I1162" s="455"/>
      <c r="J1162" s="455"/>
      <c r="K1162" s="459" t="s">
        <v>265</v>
      </c>
      <c r="L1162" s="455"/>
      <c r="M1162" s="455" t="str">
        <f t="shared" si="18"/>
        <v/>
      </c>
    </row>
    <row r="1163" spans="1:13" ht="13.5" thickBot="1">
      <c r="A1163" s="457" t="s">
        <v>29</v>
      </c>
      <c r="B1163" s="457" t="s">
        <v>648</v>
      </c>
      <c r="C1163" s="457" t="s">
        <v>61</v>
      </c>
      <c r="D1163" s="457"/>
      <c r="E1163" s="457" t="s">
        <v>1992</v>
      </c>
      <c r="F1163" s="457"/>
      <c r="G1163" s="458" t="s">
        <v>642</v>
      </c>
      <c r="H1163" s="457" t="s">
        <v>813</v>
      </c>
      <c r="I1163" s="457"/>
      <c r="J1163" s="457"/>
      <c r="K1163" s="452" t="s">
        <v>265</v>
      </c>
      <c r="L1163" s="457"/>
      <c r="M1163" s="457" t="str">
        <f t="shared" si="18"/>
        <v/>
      </c>
    </row>
    <row r="1164" spans="1:13" ht="13.5" thickTop="1">
      <c r="A1164" s="982" t="s">
        <v>637</v>
      </c>
      <c r="B1164" s="982" t="s">
        <v>638</v>
      </c>
      <c r="C1164" s="446" t="s">
        <v>411</v>
      </c>
      <c r="D1164" s="446" t="s">
        <v>1993</v>
      </c>
      <c r="E1164" s="446" t="s">
        <v>1994</v>
      </c>
      <c r="F1164" s="446" t="s">
        <v>411</v>
      </c>
      <c r="G1164" s="983" t="s">
        <v>642</v>
      </c>
      <c r="H1164" s="460" t="s">
        <v>1995</v>
      </c>
      <c r="I1164" s="983" t="s">
        <v>682</v>
      </c>
      <c r="J1164" s="446" t="s">
        <v>645</v>
      </c>
      <c r="K1164" s="447" t="s">
        <v>265</v>
      </c>
      <c r="L1164" s="460" t="s">
        <v>646</v>
      </c>
      <c r="M1164" s="460" t="str">
        <f t="shared" si="18"/>
        <v/>
      </c>
    </row>
    <row r="1165" spans="1:13" ht="15">
      <c r="A1165" s="448" t="s">
        <v>647</v>
      </c>
      <c r="B1165" s="448" t="s">
        <v>648</v>
      </c>
      <c r="C1165" s="459" t="s">
        <v>411</v>
      </c>
      <c r="D1165" s="449"/>
      <c r="E1165" s="459" t="s">
        <v>1996</v>
      </c>
      <c r="F1165" s="449"/>
      <c r="G1165" s="984" t="s">
        <v>642</v>
      </c>
      <c r="H1165" s="459" t="s">
        <v>1995</v>
      </c>
      <c r="I1165" s="449"/>
      <c r="J1165" s="449"/>
      <c r="K1165" s="459" t="s">
        <v>265</v>
      </c>
      <c r="L1165" s="459"/>
      <c r="M1165" s="459" t="str">
        <f t="shared" si="18"/>
        <v>Removed</v>
      </c>
    </row>
    <row r="1166" spans="1:13" ht="15">
      <c r="A1166" s="448" t="s">
        <v>647</v>
      </c>
      <c r="B1166" s="448" t="s">
        <v>648</v>
      </c>
      <c r="C1166" s="459" t="s">
        <v>411</v>
      </c>
      <c r="D1166" s="449"/>
      <c r="E1166" s="459" t="s">
        <v>1997</v>
      </c>
      <c r="F1166" s="449"/>
      <c r="G1166" s="984" t="s">
        <v>642</v>
      </c>
      <c r="H1166" s="459" t="s">
        <v>1995</v>
      </c>
      <c r="I1166" s="449"/>
      <c r="J1166" s="449"/>
      <c r="K1166" s="459" t="s">
        <v>265</v>
      </c>
      <c r="L1166" s="459"/>
      <c r="M1166" s="459" t="str">
        <f t="shared" si="18"/>
        <v/>
      </c>
    </row>
    <row r="1167" spans="1:13" ht="15">
      <c r="A1167" s="448" t="s">
        <v>647</v>
      </c>
      <c r="B1167" s="448" t="s">
        <v>648</v>
      </c>
      <c r="C1167" s="459" t="s">
        <v>411</v>
      </c>
      <c r="D1167" s="449"/>
      <c r="E1167" s="459" t="s">
        <v>1998</v>
      </c>
      <c r="F1167" s="449"/>
      <c r="G1167" s="984" t="s">
        <v>642</v>
      </c>
      <c r="H1167" s="459" t="s">
        <v>1995</v>
      </c>
      <c r="I1167" s="449"/>
      <c r="J1167" s="449"/>
      <c r="K1167" s="459" t="s">
        <v>265</v>
      </c>
      <c r="L1167" s="459"/>
      <c r="M1167" s="459" t="str">
        <f t="shared" si="18"/>
        <v/>
      </c>
    </row>
    <row r="1168" spans="1:13" ht="15">
      <c r="A1168" s="448" t="s">
        <v>647</v>
      </c>
      <c r="B1168" s="448" t="s">
        <v>648</v>
      </c>
      <c r="C1168" s="459" t="s">
        <v>411</v>
      </c>
      <c r="D1168" s="449"/>
      <c r="E1168" s="459" t="s">
        <v>1999</v>
      </c>
      <c r="F1168" s="449"/>
      <c r="G1168" s="984" t="s">
        <v>642</v>
      </c>
      <c r="H1168" s="459" t="s">
        <v>1995</v>
      </c>
      <c r="I1168" s="449"/>
      <c r="J1168" s="449"/>
      <c r="K1168" s="459" t="s">
        <v>265</v>
      </c>
      <c r="L1168" s="459"/>
      <c r="M1168" s="459" t="str">
        <f t="shared" si="18"/>
        <v/>
      </c>
    </row>
    <row r="1169" spans="1:13" ht="15">
      <c r="A1169" s="448" t="s">
        <v>647</v>
      </c>
      <c r="B1169" s="448" t="s">
        <v>648</v>
      </c>
      <c r="C1169" s="459" t="s">
        <v>411</v>
      </c>
      <c r="D1169" s="449"/>
      <c r="E1169" s="459" t="s">
        <v>2000</v>
      </c>
      <c r="F1169" s="449"/>
      <c r="G1169" s="984" t="s">
        <v>642</v>
      </c>
      <c r="H1169" s="459" t="s">
        <v>1995</v>
      </c>
      <c r="I1169" s="449"/>
      <c r="J1169" s="449"/>
      <c r="K1169" s="459" t="s">
        <v>265</v>
      </c>
      <c r="L1169" s="459"/>
      <c r="M1169" s="459" t="str">
        <f t="shared" si="18"/>
        <v/>
      </c>
    </row>
    <row r="1170" spans="1:13" ht="15">
      <c r="A1170" s="448" t="s">
        <v>647</v>
      </c>
      <c r="B1170" s="448" t="s">
        <v>648</v>
      </c>
      <c r="C1170" s="459" t="s">
        <v>411</v>
      </c>
      <c r="D1170" s="449"/>
      <c r="E1170" s="459" t="s">
        <v>2001</v>
      </c>
      <c r="F1170" s="449"/>
      <c r="G1170" s="984" t="s">
        <v>642</v>
      </c>
      <c r="H1170" s="459" t="s">
        <v>1995</v>
      </c>
      <c r="I1170" s="449"/>
      <c r="J1170" s="449"/>
      <c r="K1170" s="459" t="s">
        <v>265</v>
      </c>
      <c r="L1170" s="459"/>
      <c r="M1170" s="459" t="str">
        <f t="shared" si="18"/>
        <v/>
      </c>
    </row>
    <row r="1171" spans="1:13" ht="15">
      <c r="A1171" s="448" t="s">
        <v>647</v>
      </c>
      <c r="B1171" s="448" t="s">
        <v>648</v>
      </c>
      <c r="C1171" s="459" t="s">
        <v>411</v>
      </c>
      <c r="D1171" s="449"/>
      <c r="E1171" s="459" t="s">
        <v>2002</v>
      </c>
      <c r="F1171" s="449"/>
      <c r="G1171" s="984" t="s">
        <v>642</v>
      </c>
      <c r="H1171" s="459" t="s">
        <v>1995</v>
      </c>
      <c r="I1171" s="449"/>
      <c r="J1171" s="449"/>
      <c r="K1171" s="459" t="s">
        <v>265</v>
      </c>
      <c r="L1171" s="459"/>
      <c r="M1171" s="459" t="str">
        <f t="shared" si="18"/>
        <v/>
      </c>
    </row>
    <row r="1172" spans="1:13" ht="15">
      <c r="A1172" s="448" t="s">
        <v>647</v>
      </c>
      <c r="B1172" s="448" t="s">
        <v>648</v>
      </c>
      <c r="C1172" s="459" t="s">
        <v>411</v>
      </c>
      <c r="D1172" s="449"/>
      <c r="E1172" s="459" t="s">
        <v>2003</v>
      </c>
      <c r="F1172" s="449"/>
      <c r="G1172" s="984" t="s">
        <v>642</v>
      </c>
      <c r="H1172" s="459" t="s">
        <v>1995</v>
      </c>
      <c r="I1172" s="449"/>
      <c r="J1172" s="449"/>
      <c r="K1172" s="459" t="s">
        <v>265</v>
      </c>
      <c r="L1172" s="459"/>
      <c r="M1172" s="459" t="str">
        <f t="shared" si="18"/>
        <v/>
      </c>
    </row>
    <row r="1173" spans="1:13" ht="15">
      <c r="A1173" s="448" t="s">
        <v>647</v>
      </c>
      <c r="B1173" s="448" t="s">
        <v>648</v>
      </c>
      <c r="C1173" s="459" t="s">
        <v>411</v>
      </c>
      <c r="D1173" s="449"/>
      <c r="E1173" s="459" t="s">
        <v>2004</v>
      </c>
      <c r="F1173" s="449"/>
      <c r="G1173" s="984" t="s">
        <v>642</v>
      </c>
      <c r="H1173" s="459" t="s">
        <v>1995</v>
      </c>
      <c r="I1173" s="449"/>
      <c r="J1173" s="449"/>
      <c r="K1173" s="459" t="s">
        <v>265</v>
      </c>
      <c r="L1173" s="459"/>
      <c r="M1173" s="459" t="str">
        <f t="shared" si="18"/>
        <v/>
      </c>
    </row>
    <row r="1174" spans="1:13" ht="15">
      <c r="A1174" s="448" t="s">
        <v>647</v>
      </c>
      <c r="B1174" s="448" t="s">
        <v>648</v>
      </c>
      <c r="C1174" s="459" t="s">
        <v>411</v>
      </c>
      <c r="D1174" s="449"/>
      <c r="E1174" s="459" t="s">
        <v>2005</v>
      </c>
      <c r="F1174" s="449"/>
      <c r="G1174" s="984" t="s">
        <v>642</v>
      </c>
      <c r="H1174" s="459" t="s">
        <v>1995</v>
      </c>
      <c r="I1174" s="449"/>
      <c r="J1174" s="449"/>
      <c r="K1174" s="459" t="s">
        <v>265</v>
      </c>
      <c r="L1174" s="459"/>
      <c r="M1174" s="459" t="str">
        <f t="shared" si="18"/>
        <v/>
      </c>
    </row>
    <row r="1175" spans="1:13" ht="15">
      <c r="A1175" s="448" t="s">
        <v>647</v>
      </c>
      <c r="B1175" s="448" t="s">
        <v>648</v>
      </c>
      <c r="C1175" s="459" t="s">
        <v>411</v>
      </c>
      <c r="D1175" s="449"/>
      <c r="E1175" s="459" t="s">
        <v>2006</v>
      </c>
      <c r="F1175" s="449"/>
      <c r="G1175" s="984" t="s">
        <v>642</v>
      </c>
      <c r="H1175" s="459" t="s">
        <v>1995</v>
      </c>
      <c r="I1175" s="449"/>
      <c r="J1175" s="449"/>
      <c r="K1175" s="459" t="s">
        <v>265</v>
      </c>
      <c r="L1175" s="459"/>
      <c r="M1175" s="459" t="str">
        <f t="shared" si="18"/>
        <v/>
      </c>
    </row>
    <row r="1176" spans="1:13" ht="15">
      <c r="A1176" s="448" t="s">
        <v>647</v>
      </c>
      <c r="B1176" s="448" t="s">
        <v>648</v>
      </c>
      <c r="C1176" s="459" t="s">
        <v>411</v>
      </c>
      <c r="D1176" s="449"/>
      <c r="E1176" s="459" t="s">
        <v>2007</v>
      </c>
      <c r="F1176" s="449"/>
      <c r="G1176" s="984" t="s">
        <v>642</v>
      </c>
      <c r="H1176" s="459" t="s">
        <v>1995</v>
      </c>
      <c r="I1176" s="449"/>
      <c r="J1176" s="449"/>
      <c r="K1176" s="459" t="s">
        <v>265</v>
      </c>
      <c r="L1176" s="459"/>
      <c r="M1176" s="459" t="str">
        <f t="shared" si="18"/>
        <v/>
      </c>
    </row>
    <row r="1177" spans="1:13" ht="13.5" thickBot="1">
      <c r="A1177" s="501" t="s">
        <v>647</v>
      </c>
      <c r="B1177" s="501" t="s">
        <v>648</v>
      </c>
      <c r="C1177" s="452" t="s">
        <v>411</v>
      </c>
      <c r="D1177" s="501"/>
      <c r="E1177" s="452" t="s">
        <v>2008</v>
      </c>
      <c r="F1177" s="501"/>
      <c r="G1177" s="451" t="s">
        <v>642</v>
      </c>
      <c r="H1177" s="452" t="s">
        <v>1995</v>
      </c>
      <c r="I1177" s="501"/>
      <c r="J1177" s="501"/>
      <c r="K1177" s="452" t="s">
        <v>265</v>
      </c>
      <c r="L1177" s="452"/>
      <c r="M1177" s="452" t="str">
        <f t="shared" si="18"/>
        <v/>
      </c>
    </row>
    <row r="1178" spans="1:13" ht="13.5" thickTop="1">
      <c r="A1178" s="982" t="s">
        <v>637</v>
      </c>
      <c r="B1178" s="982" t="s">
        <v>638</v>
      </c>
      <c r="C1178" s="446" t="s">
        <v>412</v>
      </c>
      <c r="D1178" s="446" t="s">
        <v>2009</v>
      </c>
      <c r="E1178" s="446" t="s">
        <v>2010</v>
      </c>
      <c r="F1178" s="446" t="s">
        <v>412</v>
      </c>
      <c r="G1178" s="983" t="s">
        <v>642</v>
      </c>
      <c r="H1178" s="460" t="s">
        <v>2011</v>
      </c>
      <c r="I1178" s="983" t="s">
        <v>682</v>
      </c>
      <c r="J1178" s="446" t="s">
        <v>645</v>
      </c>
      <c r="K1178" s="447" t="s">
        <v>265</v>
      </c>
      <c r="L1178" s="460" t="s">
        <v>646</v>
      </c>
      <c r="M1178" s="460" t="str">
        <f t="shared" si="18"/>
        <v/>
      </c>
    </row>
    <row r="1179" spans="1:13" ht="15">
      <c r="A1179" s="448" t="s">
        <v>647</v>
      </c>
      <c r="B1179" s="448" t="s">
        <v>648</v>
      </c>
      <c r="C1179" s="459" t="s">
        <v>412</v>
      </c>
      <c r="D1179" s="449"/>
      <c r="E1179" s="459" t="s">
        <v>2012</v>
      </c>
      <c r="F1179" s="449"/>
      <c r="G1179" s="984" t="s">
        <v>642</v>
      </c>
      <c r="H1179" s="459" t="s">
        <v>2011</v>
      </c>
      <c r="I1179" s="449"/>
      <c r="J1179" s="449"/>
      <c r="K1179" s="459" t="s">
        <v>265</v>
      </c>
      <c r="L1179" s="459"/>
      <c r="M1179" s="459" t="str">
        <f t="shared" si="18"/>
        <v>Removed</v>
      </c>
    </row>
    <row r="1180" spans="1:13" ht="15">
      <c r="A1180" s="448" t="s">
        <v>647</v>
      </c>
      <c r="B1180" s="448" t="s">
        <v>648</v>
      </c>
      <c r="C1180" s="459" t="s">
        <v>412</v>
      </c>
      <c r="D1180" s="449"/>
      <c r="E1180" s="459" t="s">
        <v>2013</v>
      </c>
      <c r="F1180" s="449"/>
      <c r="G1180" s="984" t="s">
        <v>642</v>
      </c>
      <c r="H1180" s="459" t="s">
        <v>2011</v>
      </c>
      <c r="I1180" s="449"/>
      <c r="J1180" s="449"/>
      <c r="K1180" s="459" t="s">
        <v>265</v>
      </c>
      <c r="L1180" s="459"/>
      <c r="M1180" s="459" t="str">
        <f t="shared" si="18"/>
        <v/>
      </c>
    </row>
    <row r="1181" spans="1:13" ht="15">
      <c r="A1181" s="448" t="s">
        <v>647</v>
      </c>
      <c r="B1181" s="448" t="s">
        <v>648</v>
      </c>
      <c r="C1181" s="459" t="s">
        <v>412</v>
      </c>
      <c r="D1181" s="449"/>
      <c r="E1181" s="459" t="s">
        <v>2014</v>
      </c>
      <c r="F1181" s="449"/>
      <c r="G1181" s="984" t="s">
        <v>642</v>
      </c>
      <c r="H1181" s="459" t="s">
        <v>2011</v>
      </c>
      <c r="I1181" s="449"/>
      <c r="J1181" s="449"/>
      <c r="K1181" s="459" t="s">
        <v>265</v>
      </c>
      <c r="L1181" s="459"/>
      <c r="M1181" s="459" t="str">
        <f t="shared" si="18"/>
        <v/>
      </c>
    </row>
    <row r="1182" spans="1:13" ht="15">
      <c r="A1182" s="448" t="s">
        <v>647</v>
      </c>
      <c r="B1182" s="448" t="s">
        <v>648</v>
      </c>
      <c r="C1182" s="459" t="s">
        <v>412</v>
      </c>
      <c r="D1182" s="449"/>
      <c r="E1182" s="459" t="s">
        <v>2015</v>
      </c>
      <c r="F1182" s="449"/>
      <c r="G1182" s="984" t="s">
        <v>642</v>
      </c>
      <c r="H1182" s="459" t="s">
        <v>2011</v>
      </c>
      <c r="I1182" s="449"/>
      <c r="J1182" s="449"/>
      <c r="K1182" s="459" t="s">
        <v>265</v>
      </c>
      <c r="L1182" s="459"/>
      <c r="M1182" s="459" t="str">
        <f t="shared" si="18"/>
        <v/>
      </c>
    </row>
    <row r="1183" spans="1:13" ht="15">
      <c r="A1183" s="448" t="s">
        <v>647</v>
      </c>
      <c r="B1183" s="448" t="s">
        <v>648</v>
      </c>
      <c r="C1183" s="459" t="s">
        <v>412</v>
      </c>
      <c r="D1183" s="449"/>
      <c r="E1183" s="459" t="s">
        <v>2016</v>
      </c>
      <c r="F1183" s="449"/>
      <c r="G1183" s="984" t="s">
        <v>642</v>
      </c>
      <c r="H1183" s="459" t="s">
        <v>2011</v>
      </c>
      <c r="I1183" s="449"/>
      <c r="J1183" s="449"/>
      <c r="K1183" s="459" t="s">
        <v>265</v>
      </c>
      <c r="L1183" s="459"/>
      <c r="M1183" s="459" t="str">
        <f t="shared" si="18"/>
        <v/>
      </c>
    </row>
    <row r="1184" spans="1:13" ht="15">
      <c r="A1184" s="448" t="s">
        <v>647</v>
      </c>
      <c r="B1184" s="448" t="s">
        <v>648</v>
      </c>
      <c r="C1184" s="459" t="s">
        <v>412</v>
      </c>
      <c r="D1184" s="449"/>
      <c r="E1184" s="459" t="s">
        <v>2017</v>
      </c>
      <c r="F1184" s="449"/>
      <c r="G1184" s="984" t="s">
        <v>642</v>
      </c>
      <c r="H1184" s="459" t="s">
        <v>2011</v>
      </c>
      <c r="I1184" s="449"/>
      <c r="J1184" s="449"/>
      <c r="K1184" s="459" t="s">
        <v>265</v>
      </c>
      <c r="L1184" s="459"/>
      <c r="M1184" s="459" t="str">
        <f t="shared" si="18"/>
        <v/>
      </c>
    </row>
    <row r="1185" spans="1:13" ht="15">
      <c r="A1185" s="448" t="s">
        <v>647</v>
      </c>
      <c r="B1185" s="448" t="s">
        <v>648</v>
      </c>
      <c r="C1185" s="459" t="s">
        <v>412</v>
      </c>
      <c r="D1185" s="449"/>
      <c r="E1185" s="459" t="s">
        <v>2018</v>
      </c>
      <c r="F1185" s="449"/>
      <c r="G1185" s="984" t="s">
        <v>642</v>
      </c>
      <c r="H1185" s="459" t="s">
        <v>2011</v>
      </c>
      <c r="I1185" s="449"/>
      <c r="J1185" s="449"/>
      <c r="K1185" s="459" t="s">
        <v>265</v>
      </c>
      <c r="L1185" s="459"/>
      <c r="M1185" s="459" t="str">
        <f t="shared" si="18"/>
        <v/>
      </c>
    </row>
    <row r="1186" spans="1:13" ht="15">
      <c r="A1186" s="448" t="s">
        <v>647</v>
      </c>
      <c r="B1186" s="448" t="s">
        <v>648</v>
      </c>
      <c r="C1186" s="459" t="s">
        <v>412</v>
      </c>
      <c r="D1186" s="449"/>
      <c r="E1186" s="459" t="s">
        <v>2019</v>
      </c>
      <c r="F1186" s="449"/>
      <c r="G1186" s="984" t="s">
        <v>642</v>
      </c>
      <c r="H1186" s="459" t="s">
        <v>2011</v>
      </c>
      <c r="I1186" s="449"/>
      <c r="J1186" s="449"/>
      <c r="K1186" s="459" t="s">
        <v>265</v>
      </c>
      <c r="L1186" s="459"/>
      <c r="M1186" s="459" t="str">
        <f t="shared" si="18"/>
        <v/>
      </c>
    </row>
    <row r="1187" spans="1:13" ht="15">
      <c r="A1187" s="448" t="s">
        <v>647</v>
      </c>
      <c r="B1187" s="448" t="s">
        <v>648</v>
      </c>
      <c r="C1187" s="459" t="s">
        <v>412</v>
      </c>
      <c r="D1187" s="449"/>
      <c r="E1187" s="459" t="s">
        <v>2020</v>
      </c>
      <c r="F1187" s="449"/>
      <c r="G1187" s="984" t="s">
        <v>642</v>
      </c>
      <c r="H1187" s="459" t="s">
        <v>2011</v>
      </c>
      <c r="I1187" s="449"/>
      <c r="J1187" s="449"/>
      <c r="K1187" s="459" t="s">
        <v>265</v>
      </c>
      <c r="L1187" s="459"/>
      <c r="M1187" s="459" t="str">
        <f t="shared" si="18"/>
        <v/>
      </c>
    </row>
    <row r="1188" spans="1:13" ht="15">
      <c r="A1188" s="448" t="s">
        <v>647</v>
      </c>
      <c r="B1188" s="448" t="s">
        <v>648</v>
      </c>
      <c r="C1188" s="459" t="s">
        <v>412</v>
      </c>
      <c r="D1188" s="449"/>
      <c r="E1188" s="459" t="s">
        <v>2021</v>
      </c>
      <c r="F1188" s="449"/>
      <c r="G1188" s="984" t="s">
        <v>642</v>
      </c>
      <c r="H1188" s="459" t="s">
        <v>2011</v>
      </c>
      <c r="I1188" s="449"/>
      <c r="J1188" s="449"/>
      <c r="K1188" s="459" t="s">
        <v>265</v>
      </c>
      <c r="L1188" s="459"/>
      <c r="M1188" s="459" t="str">
        <f t="shared" si="18"/>
        <v/>
      </c>
    </row>
    <row r="1189" spans="1:13" ht="15">
      <c r="A1189" s="448" t="s">
        <v>647</v>
      </c>
      <c r="B1189" s="448" t="s">
        <v>648</v>
      </c>
      <c r="C1189" s="459" t="s">
        <v>412</v>
      </c>
      <c r="D1189" s="449"/>
      <c r="E1189" s="459" t="s">
        <v>2022</v>
      </c>
      <c r="F1189" s="449"/>
      <c r="G1189" s="984" t="s">
        <v>642</v>
      </c>
      <c r="H1189" s="459" t="s">
        <v>2011</v>
      </c>
      <c r="I1189" s="449"/>
      <c r="J1189" s="449"/>
      <c r="K1189" s="459" t="s">
        <v>265</v>
      </c>
      <c r="L1189" s="459"/>
      <c r="M1189" s="459" t="str">
        <f t="shared" si="18"/>
        <v/>
      </c>
    </row>
    <row r="1190" spans="1:13" ht="15">
      <c r="A1190" s="448" t="s">
        <v>647</v>
      </c>
      <c r="B1190" s="448" t="s">
        <v>648</v>
      </c>
      <c r="C1190" s="459" t="s">
        <v>412</v>
      </c>
      <c r="D1190" s="449"/>
      <c r="E1190" s="459" t="s">
        <v>2023</v>
      </c>
      <c r="F1190" s="449"/>
      <c r="G1190" s="984" t="s">
        <v>642</v>
      </c>
      <c r="H1190" s="459" t="s">
        <v>2011</v>
      </c>
      <c r="I1190" s="449"/>
      <c r="J1190" s="449"/>
      <c r="K1190" s="459" t="s">
        <v>265</v>
      </c>
      <c r="L1190" s="459"/>
      <c r="M1190" s="459" t="str">
        <f t="shared" si="18"/>
        <v/>
      </c>
    </row>
    <row r="1191" spans="1:13" ht="13.5" thickBot="1">
      <c r="A1191" s="501" t="s">
        <v>647</v>
      </c>
      <c r="B1191" s="501" t="s">
        <v>648</v>
      </c>
      <c r="C1191" s="452" t="s">
        <v>412</v>
      </c>
      <c r="D1191" s="501"/>
      <c r="E1191" s="452" t="s">
        <v>2024</v>
      </c>
      <c r="F1191" s="501"/>
      <c r="G1191" s="451" t="s">
        <v>642</v>
      </c>
      <c r="H1191" s="452" t="s">
        <v>2011</v>
      </c>
      <c r="I1191" s="501"/>
      <c r="J1191" s="501"/>
      <c r="K1191" s="452" t="s">
        <v>265</v>
      </c>
      <c r="L1191" s="452"/>
      <c r="M1191" s="452" t="str">
        <f t="shared" si="18"/>
        <v/>
      </c>
    </row>
    <row r="1192" spans="1:13" ht="13.5" thickTop="1">
      <c r="A1192" s="982" t="s">
        <v>637</v>
      </c>
      <c r="B1192" s="982" t="s">
        <v>638</v>
      </c>
      <c r="C1192" s="446" t="s">
        <v>127</v>
      </c>
      <c r="D1192" s="446" t="s">
        <v>2025</v>
      </c>
      <c r="E1192" s="446" t="s">
        <v>2026</v>
      </c>
      <c r="F1192" s="446" t="s">
        <v>127</v>
      </c>
      <c r="G1192" s="983" t="s">
        <v>642</v>
      </c>
      <c r="H1192" s="446" t="s">
        <v>2027</v>
      </c>
      <c r="I1192" s="983" t="s">
        <v>682</v>
      </c>
      <c r="J1192" s="446" t="s">
        <v>645</v>
      </c>
      <c r="K1192" s="447" t="s">
        <v>265</v>
      </c>
      <c r="L1192" s="446" t="s">
        <v>646</v>
      </c>
      <c r="M1192" s="446" t="str">
        <f t="shared" si="18"/>
        <v/>
      </c>
    </row>
    <row r="1193" spans="1:13" ht="15">
      <c r="A1193" s="448" t="s">
        <v>647</v>
      </c>
      <c r="B1193" s="448" t="s">
        <v>648</v>
      </c>
      <c r="C1193" s="459" t="s">
        <v>127</v>
      </c>
      <c r="D1193" s="449"/>
      <c r="E1193" s="459" t="s">
        <v>2028</v>
      </c>
      <c r="F1193" s="449"/>
      <c r="G1193" s="984" t="s">
        <v>642</v>
      </c>
      <c r="H1193" s="459" t="s">
        <v>2027</v>
      </c>
      <c r="I1193" s="449"/>
      <c r="J1193" s="449"/>
      <c r="K1193" s="459" t="s">
        <v>265</v>
      </c>
      <c r="L1193" s="459"/>
      <c r="M1193" s="459" t="str">
        <f t="shared" si="18"/>
        <v>Removed</v>
      </c>
    </row>
    <row r="1194" spans="1:13" ht="15">
      <c r="A1194" s="448" t="s">
        <v>647</v>
      </c>
      <c r="B1194" s="448" t="s">
        <v>648</v>
      </c>
      <c r="C1194" s="459" t="s">
        <v>127</v>
      </c>
      <c r="D1194" s="449"/>
      <c r="E1194" s="459" t="s">
        <v>2029</v>
      </c>
      <c r="F1194" s="449"/>
      <c r="G1194" s="984" t="s">
        <v>642</v>
      </c>
      <c r="H1194" s="459" t="s">
        <v>2027</v>
      </c>
      <c r="I1194" s="449"/>
      <c r="J1194" s="449"/>
      <c r="K1194" s="459" t="s">
        <v>265</v>
      </c>
      <c r="L1194" s="459"/>
      <c r="M1194" s="459" t="str">
        <f t="shared" si="18"/>
        <v/>
      </c>
    </row>
    <row r="1195" spans="1:13" ht="15">
      <c r="A1195" s="448" t="s">
        <v>647</v>
      </c>
      <c r="B1195" s="448" t="s">
        <v>648</v>
      </c>
      <c r="C1195" s="459" t="s">
        <v>127</v>
      </c>
      <c r="D1195" s="449"/>
      <c r="E1195" s="459" t="s">
        <v>2030</v>
      </c>
      <c r="F1195" s="449"/>
      <c r="G1195" s="984" t="s">
        <v>642</v>
      </c>
      <c r="H1195" s="459" t="s">
        <v>2027</v>
      </c>
      <c r="I1195" s="449"/>
      <c r="J1195" s="449"/>
      <c r="K1195" s="459" t="s">
        <v>265</v>
      </c>
      <c r="L1195" s="459"/>
      <c r="M1195" s="459" t="str">
        <f t="shared" si="18"/>
        <v/>
      </c>
    </row>
    <row r="1196" spans="1:13" ht="15">
      <c r="A1196" s="448" t="s">
        <v>647</v>
      </c>
      <c r="B1196" s="448" t="s">
        <v>648</v>
      </c>
      <c r="C1196" s="459" t="s">
        <v>127</v>
      </c>
      <c r="D1196" s="449"/>
      <c r="E1196" s="459" t="s">
        <v>2031</v>
      </c>
      <c r="F1196" s="449"/>
      <c r="G1196" s="984" t="s">
        <v>642</v>
      </c>
      <c r="H1196" s="459" t="s">
        <v>2027</v>
      </c>
      <c r="I1196" s="449"/>
      <c r="J1196" s="449"/>
      <c r="K1196" s="459" t="s">
        <v>265</v>
      </c>
      <c r="L1196" s="459"/>
      <c r="M1196" s="459" t="str">
        <f t="shared" si="18"/>
        <v/>
      </c>
    </row>
    <row r="1197" spans="1:13" ht="15">
      <c r="A1197" s="448" t="s">
        <v>647</v>
      </c>
      <c r="B1197" s="448" t="s">
        <v>648</v>
      </c>
      <c r="C1197" s="459" t="s">
        <v>127</v>
      </c>
      <c r="D1197" s="449"/>
      <c r="E1197" s="459" t="s">
        <v>2032</v>
      </c>
      <c r="F1197" s="449"/>
      <c r="G1197" s="984" t="s">
        <v>642</v>
      </c>
      <c r="H1197" s="459" t="s">
        <v>2027</v>
      </c>
      <c r="I1197" s="449"/>
      <c r="J1197" s="449"/>
      <c r="K1197" s="459" t="s">
        <v>265</v>
      </c>
      <c r="L1197" s="459"/>
      <c r="M1197" s="459" t="str">
        <f t="shared" si="18"/>
        <v/>
      </c>
    </row>
    <row r="1198" spans="1:13" ht="15">
      <c r="A1198" s="448" t="s">
        <v>647</v>
      </c>
      <c r="B1198" s="448" t="s">
        <v>648</v>
      </c>
      <c r="C1198" s="459" t="s">
        <v>127</v>
      </c>
      <c r="D1198" s="449"/>
      <c r="E1198" s="459" t="s">
        <v>2033</v>
      </c>
      <c r="F1198" s="449"/>
      <c r="G1198" s="984" t="s">
        <v>642</v>
      </c>
      <c r="H1198" s="459" t="s">
        <v>2027</v>
      </c>
      <c r="I1198" s="449"/>
      <c r="J1198" s="449"/>
      <c r="K1198" s="459" t="s">
        <v>265</v>
      </c>
      <c r="L1198" s="459"/>
      <c r="M1198" s="459" t="str">
        <f t="shared" si="18"/>
        <v/>
      </c>
    </row>
    <row r="1199" spans="1:13" ht="15">
      <c r="A1199" s="448" t="s">
        <v>647</v>
      </c>
      <c r="B1199" s="448" t="s">
        <v>648</v>
      </c>
      <c r="C1199" s="459" t="s">
        <v>127</v>
      </c>
      <c r="D1199" s="449"/>
      <c r="E1199" s="459" t="s">
        <v>2034</v>
      </c>
      <c r="F1199" s="449"/>
      <c r="G1199" s="984" t="s">
        <v>642</v>
      </c>
      <c r="H1199" s="459" t="s">
        <v>2027</v>
      </c>
      <c r="I1199" s="449"/>
      <c r="J1199" s="449"/>
      <c r="K1199" s="459" t="s">
        <v>265</v>
      </c>
      <c r="L1199" s="459"/>
      <c r="M1199" s="459" t="str">
        <f t="shared" si="18"/>
        <v/>
      </c>
    </row>
    <row r="1200" spans="1:13" ht="15">
      <c r="A1200" s="448" t="s">
        <v>647</v>
      </c>
      <c r="B1200" s="448" t="s">
        <v>648</v>
      </c>
      <c r="C1200" s="459" t="s">
        <v>127</v>
      </c>
      <c r="D1200" s="449"/>
      <c r="E1200" s="459" t="s">
        <v>2035</v>
      </c>
      <c r="F1200" s="449"/>
      <c r="G1200" s="984" t="s">
        <v>642</v>
      </c>
      <c r="H1200" s="459" t="s">
        <v>2027</v>
      </c>
      <c r="I1200" s="449"/>
      <c r="J1200" s="449"/>
      <c r="K1200" s="459" t="s">
        <v>265</v>
      </c>
      <c r="L1200" s="459"/>
      <c r="M1200" s="459" t="str">
        <f t="shared" si="18"/>
        <v/>
      </c>
    </row>
    <row r="1201" spans="1:13" ht="15">
      <c r="A1201" s="448" t="s">
        <v>647</v>
      </c>
      <c r="B1201" s="448" t="s">
        <v>648</v>
      </c>
      <c r="C1201" s="459" t="s">
        <v>127</v>
      </c>
      <c r="D1201" s="449"/>
      <c r="E1201" s="459" t="s">
        <v>2036</v>
      </c>
      <c r="F1201" s="449"/>
      <c r="G1201" s="984" t="s">
        <v>642</v>
      </c>
      <c r="H1201" s="459" t="s">
        <v>2027</v>
      </c>
      <c r="I1201" s="449"/>
      <c r="J1201" s="449"/>
      <c r="K1201" s="459" t="s">
        <v>265</v>
      </c>
      <c r="L1201" s="459"/>
      <c r="M1201" s="459" t="str">
        <f t="shared" si="18"/>
        <v/>
      </c>
    </row>
    <row r="1202" spans="1:13" ht="15">
      <c r="A1202" s="448" t="s">
        <v>647</v>
      </c>
      <c r="B1202" s="448" t="s">
        <v>648</v>
      </c>
      <c r="C1202" s="459" t="s">
        <v>127</v>
      </c>
      <c r="D1202" s="449"/>
      <c r="E1202" s="459" t="s">
        <v>2037</v>
      </c>
      <c r="F1202" s="449"/>
      <c r="G1202" s="984" t="s">
        <v>642</v>
      </c>
      <c r="H1202" s="459" t="s">
        <v>2027</v>
      </c>
      <c r="I1202" s="449"/>
      <c r="J1202" s="449"/>
      <c r="K1202" s="459" t="s">
        <v>265</v>
      </c>
      <c r="L1202" s="459"/>
      <c r="M1202" s="459" t="str">
        <f t="shared" si="18"/>
        <v/>
      </c>
    </row>
    <row r="1203" spans="1:13" ht="15">
      <c r="A1203" s="448" t="s">
        <v>647</v>
      </c>
      <c r="B1203" s="448" t="s">
        <v>648</v>
      </c>
      <c r="C1203" s="459" t="s">
        <v>127</v>
      </c>
      <c r="D1203" s="449"/>
      <c r="E1203" s="459" t="s">
        <v>2038</v>
      </c>
      <c r="F1203" s="449"/>
      <c r="G1203" s="984" t="s">
        <v>642</v>
      </c>
      <c r="H1203" s="459" t="s">
        <v>2027</v>
      </c>
      <c r="I1203" s="449"/>
      <c r="J1203" s="449"/>
      <c r="K1203" s="459" t="s">
        <v>265</v>
      </c>
      <c r="L1203" s="459"/>
      <c r="M1203" s="459" t="str">
        <f t="shared" si="18"/>
        <v/>
      </c>
    </row>
    <row r="1204" spans="1:13" ht="15">
      <c r="A1204" s="448" t="s">
        <v>647</v>
      </c>
      <c r="B1204" s="448" t="s">
        <v>648</v>
      </c>
      <c r="C1204" s="459" t="s">
        <v>127</v>
      </c>
      <c r="D1204" s="449"/>
      <c r="E1204" s="459" t="s">
        <v>2039</v>
      </c>
      <c r="F1204" s="449"/>
      <c r="G1204" s="984" t="s">
        <v>642</v>
      </c>
      <c r="H1204" s="459" t="s">
        <v>2027</v>
      </c>
      <c r="I1204" s="449"/>
      <c r="J1204" s="449"/>
      <c r="K1204" s="459" t="s">
        <v>265</v>
      </c>
      <c r="L1204" s="459"/>
      <c r="M1204" s="459" t="str">
        <f t="shared" si="18"/>
        <v/>
      </c>
    </row>
    <row r="1205" spans="1:13" ht="13.5" thickBot="1">
      <c r="A1205" s="501" t="s">
        <v>647</v>
      </c>
      <c r="B1205" s="501" t="s">
        <v>648</v>
      </c>
      <c r="C1205" s="452" t="s">
        <v>127</v>
      </c>
      <c r="D1205" s="501"/>
      <c r="E1205" s="452" t="s">
        <v>2040</v>
      </c>
      <c r="F1205" s="501"/>
      <c r="G1205" s="451" t="s">
        <v>642</v>
      </c>
      <c r="H1205" s="452" t="s">
        <v>2027</v>
      </c>
      <c r="I1205" s="501"/>
      <c r="J1205" s="501"/>
      <c r="K1205" s="452" t="s">
        <v>265</v>
      </c>
      <c r="L1205" s="452"/>
      <c r="M1205" s="452" t="str">
        <f t="shared" si="18"/>
        <v/>
      </c>
    </row>
    <row r="1206" spans="1:13" ht="13.5" thickTop="1">
      <c r="A1206" s="982" t="s">
        <v>637</v>
      </c>
      <c r="B1206" s="982" t="s">
        <v>638</v>
      </c>
      <c r="C1206" s="446" t="s">
        <v>413</v>
      </c>
      <c r="D1206" s="446" t="s">
        <v>2041</v>
      </c>
      <c r="E1206" s="446" t="s">
        <v>2042</v>
      </c>
      <c r="F1206" s="446" t="s">
        <v>413</v>
      </c>
      <c r="G1206" s="983" t="s">
        <v>642</v>
      </c>
      <c r="H1206" s="460" t="s">
        <v>2043</v>
      </c>
      <c r="I1206" s="983" t="s">
        <v>682</v>
      </c>
      <c r="J1206" s="446" t="s">
        <v>645</v>
      </c>
      <c r="K1206" s="447" t="s">
        <v>265</v>
      </c>
      <c r="L1206" s="460" t="s">
        <v>646</v>
      </c>
      <c r="M1206" s="460" t="str">
        <f t="shared" si="18"/>
        <v/>
      </c>
    </row>
    <row r="1207" spans="1:13" ht="15">
      <c r="A1207" s="448" t="s">
        <v>647</v>
      </c>
      <c r="B1207" s="448" t="s">
        <v>648</v>
      </c>
      <c r="C1207" s="459" t="s">
        <v>413</v>
      </c>
      <c r="D1207" s="449"/>
      <c r="E1207" s="459" t="s">
        <v>2044</v>
      </c>
      <c r="F1207" s="449"/>
      <c r="G1207" s="984" t="s">
        <v>642</v>
      </c>
      <c r="H1207" s="459" t="s">
        <v>2043</v>
      </c>
      <c r="I1207" s="449"/>
      <c r="J1207" s="449"/>
      <c r="K1207" s="459" t="s">
        <v>265</v>
      </c>
      <c r="L1207" s="459"/>
      <c r="M1207" s="459" t="str">
        <f t="shared" si="18"/>
        <v>Removed</v>
      </c>
    </row>
    <row r="1208" spans="1:13" ht="15">
      <c r="A1208" s="448" t="s">
        <v>647</v>
      </c>
      <c r="B1208" s="448" t="s">
        <v>648</v>
      </c>
      <c r="C1208" s="459" t="s">
        <v>413</v>
      </c>
      <c r="D1208" s="449"/>
      <c r="E1208" s="459" t="s">
        <v>2045</v>
      </c>
      <c r="F1208" s="449"/>
      <c r="G1208" s="984" t="s">
        <v>642</v>
      </c>
      <c r="H1208" s="459" t="s">
        <v>2043</v>
      </c>
      <c r="I1208" s="449"/>
      <c r="J1208" s="449"/>
      <c r="K1208" s="459" t="s">
        <v>265</v>
      </c>
      <c r="L1208" s="459"/>
      <c r="M1208" s="459" t="str">
        <f t="shared" si="18"/>
        <v/>
      </c>
    </row>
    <row r="1209" spans="1:13" ht="15">
      <c r="A1209" s="448" t="s">
        <v>647</v>
      </c>
      <c r="B1209" s="448" t="s">
        <v>648</v>
      </c>
      <c r="C1209" s="459" t="s">
        <v>413</v>
      </c>
      <c r="D1209" s="449"/>
      <c r="E1209" s="459" t="s">
        <v>2046</v>
      </c>
      <c r="F1209" s="449"/>
      <c r="G1209" s="984" t="s">
        <v>642</v>
      </c>
      <c r="H1209" s="459" t="s">
        <v>2043</v>
      </c>
      <c r="I1209" s="449"/>
      <c r="J1209" s="449"/>
      <c r="K1209" s="459" t="s">
        <v>265</v>
      </c>
      <c r="L1209" s="459"/>
      <c r="M1209" s="459" t="str">
        <f t="shared" si="18"/>
        <v/>
      </c>
    </row>
    <row r="1210" spans="1:13" ht="15">
      <c r="A1210" s="448" t="s">
        <v>647</v>
      </c>
      <c r="B1210" s="448" t="s">
        <v>648</v>
      </c>
      <c r="C1210" s="459" t="s">
        <v>413</v>
      </c>
      <c r="D1210" s="449"/>
      <c r="E1210" s="459" t="s">
        <v>2047</v>
      </c>
      <c r="F1210" s="449"/>
      <c r="G1210" s="984" t="s">
        <v>642</v>
      </c>
      <c r="H1210" s="459" t="s">
        <v>2043</v>
      </c>
      <c r="I1210" s="449"/>
      <c r="J1210" s="449"/>
      <c r="K1210" s="459" t="s">
        <v>265</v>
      </c>
      <c r="L1210" s="459"/>
      <c r="M1210" s="459" t="str">
        <f t="shared" si="18"/>
        <v/>
      </c>
    </row>
    <row r="1211" spans="1:13" ht="15">
      <c r="A1211" s="448" t="s">
        <v>647</v>
      </c>
      <c r="B1211" s="448" t="s">
        <v>648</v>
      </c>
      <c r="C1211" s="459" t="s">
        <v>413</v>
      </c>
      <c r="D1211" s="449"/>
      <c r="E1211" s="459" t="s">
        <v>2048</v>
      </c>
      <c r="F1211" s="449"/>
      <c r="G1211" s="984" t="s">
        <v>642</v>
      </c>
      <c r="H1211" s="459" t="s">
        <v>2043</v>
      </c>
      <c r="I1211" s="449"/>
      <c r="J1211" s="449"/>
      <c r="K1211" s="459" t="s">
        <v>265</v>
      </c>
      <c r="L1211" s="459"/>
      <c r="M1211" s="459" t="str">
        <f t="shared" si="18"/>
        <v/>
      </c>
    </row>
    <row r="1212" spans="1:13" ht="15">
      <c r="A1212" s="448" t="s">
        <v>647</v>
      </c>
      <c r="B1212" s="448" t="s">
        <v>648</v>
      </c>
      <c r="C1212" s="459" t="s">
        <v>413</v>
      </c>
      <c r="D1212" s="449"/>
      <c r="E1212" s="459" t="s">
        <v>2049</v>
      </c>
      <c r="F1212" s="449"/>
      <c r="G1212" s="984" t="s">
        <v>642</v>
      </c>
      <c r="H1212" s="459" t="s">
        <v>2043</v>
      </c>
      <c r="I1212" s="449"/>
      <c r="J1212" s="449"/>
      <c r="K1212" s="459" t="s">
        <v>265</v>
      </c>
      <c r="L1212" s="459"/>
      <c r="M1212" s="459" t="str">
        <f t="shared" si="18"/>
        <v/>
      </c>
    </row>
    <row r="1213" spans="1:13" ht="15">
      <c r="A1213" s="448" t="s">
        <v>647</v>
      </c>
      <c r="B1213" s="448" t="s">
        <v>648</v>
      </c>
      <c r="C1213" s="459" t="s">
        <v>413</v>
      </c>
      <c r="D1213" s="449"/>
      <c r="E1213" s="459" t="s">
        <v>2050</v>
      </c>
      <c r="F1213" s="449"/>
      <c r="G1213" s="984" t="s">
        <v>642</v>
      </c>
      <c r="H1213" s="459" t="s">
        <v>2043</v>
      </c>
      <c r="I1213" s="449"/>
      <c r="J1213" s="449"/>
      <c r="K1213" s="459" t="s">
        <v>265</v>
      </c>
      <c r="L1213" s="459"/>
      <c r="M1213" s="459" t="str">
        <f t="shared" si="18"/>
        <v/>
      </c>
    </row>
    <row r="1214" spans="1:13" ht="15">
      <c r="A1214" s="448" t="s">
        <v>647</v>
      </c>
      <c r="B1214" s="448" t="s">
        <v>648</v>
      </c>
      <c r="C1214" s="459" t="s">
        <v>413</v>
      </c>
      <c r="D1214" s="449"/>
      <c r="E1214" s="459" t="s">
        <v>2051</v>
      </c>
      <c r="F1214" s="449"/>
      <c r="G1214" s="984" t="s">
        <v>642</v>
      </c>
      <c r="H1214" s="459" t="s">
        <v>2043</v>
      </c>
      <c r="I1214" s="449"/>
      <c r="J1214" s="449"/>
      <c r="K1214" s="459" t="s">
        <v>265</v>
      </c>
      <c r="L1214" s="459"/>
      <c r="M1214" s="459" t="str">
        <f t="shared" si="18"/>
        <v/>
      </c>
    </row>
    <row r="1215" spans="1:13" ht="15">
      <c r="A1215" s="448" t="s">
        <v>647</v>
      </c>
      <c r="B1215" s="448" t="s">
        <v>648</v>
      </c>
      <c r="C1215" s="459" t="s">
        <v>413</v>
      </c>
      <c r="D1215" s="449"/>
      <c r="E1215" s="459" t="s">
        <v>2052</v>
      </c>
      <c r="F1215" s="449"/>
      <c r="G1215" s="984" t="s">
        <v>642</v>
      </c>
      <c r="H1215" s="459" t="s">
        <v>2043</v>
      </c>
      <c r="I1215" s="449"/>
      <c r="J1215" s="449"/>
      <c r="K1215" s="459" t="s">
        <v>265</v>
      </c>
      <c r="L1215" s="459"/>
      <c r="M1215" s="459" t="str">
        <f t="shared" si="18"/>
        <v/>
      </c>
    </row>
    <row r="1216" spans="1:13" ht="15">
      <c r="A1216" s="448" t="s">
        <v>647</v>
      </c>
      <c r="B1216" s="448" t="s">
        <v>648</v>
      </c>
      <c r="C1216" s="459" t="s">
        <v>413</v>
      </c>
      <c r="D1216" s="449"/>
      <c r="E1216" s="459" t="s">
        <v>2053</v>
      </c>
      <c r="F1216" s="449"/>
      <c r="G1216" s="984" t="s">
        <v>642</v>
      </c>
      <c r="H1216" s="459" t="s">
        <v>2043</v>
      </c>
      <c r="I1216" s="449"/>
      <c r="J1216" s="449"/>
      <c r="K1216" s="459" t="s">
        <v>265</v>
      </c>
      <c r="L1216" s="459"/>
      <c r="M1216" s="459" t="str">
        <f t="shared" si="18"/>
        <v/>
      </c>
    </row>
    <row r="1217" spans="1:13" ht="15">
      <c r="A1217" s="448" t="s">
        <v>647</v>
      </c>
      <c r="B1217" s="448" t="s">
        <v>648</v>
      </c>
      <c r="C1217" s="459" t="s">
        <v>413</v>
      </c>
      <c r="D1217" s="449"/>
      <c r="E1217" s="459" t="s">
        <v>2054</v>
      </c>
      <c r="F1217" s="449"/>
      <c r="G1217" s="984" t="s">
        <v>642</v>
      </c>
      <c r="H1217" s="459" t="s">
        <v>2043</v>
      </c>
      <c r="I1217" s="449"/>
      <c r="J1217" s="449"/>
      <c r="K1217" s="459" t="s">
        <v>265</v>
      </c>
      <c r="L1217" s="459"/>
      <c r="M1217" s="459" t="str">
        <f t="shared" si="18"/>
        <v/>
      </c>
    </row>
    <row r="1218" spans="1:13" ht="15">
      <c r="A1218" s="448" t="s">
        <v>647</v>
      </c>
      <c r="B1218" s="448" t="s">
        <v>648</v>
      </c>
      <c r="C1218" s="459" t="s">
        <v>413</v>
      </c>
      <c r="D1218" s="449"/>
      <c r="E1218" s="459" t="s">
        <v>2055</v>
      </c>
      <c r="F1218" s="449"/>
      <c r="G1218" s="984" t="s">
        <v>642</v>
      </c>
      <c r="H1218" s="459" t="s">
        <v>2043</v>
      </c>
      <c r="I1218" s="449"/>
      <c r="J1218" s="449"/>
      <c r="K1218" s="459" t="s">
        <v>265</v>
      </c>
      <c r="L1218" s="459"/>
      <c r="M1218" s="459" t="str">
        <f t="shared" si="18"/>
        <v/>
      </c>
    </row>
    <row r="1219" spans="1:13" ht="13.5" thickBot="1">
      <c r="A1219" s="501" t="s">
        <v>647</v>
      </c>
      <c r="B1219" s="501" t="s">
        <v>648</v>
      </c>
      <c r="C1219" s="452" t="s">
        <v>413</v>
      </c>
      <c r="D1219" s="501"/>
      <c r="E1219" s="452" t="s">
        <v>2056</v>
      </c>
      <c r="F1219" s="501"/>
      <c r="G1219" s="451" t="s">
        <v>642</v>
      </c>
      <c r="H1219" s="452" t="s">
        <v>2043</v>
      </c>
      <c r="I1219" s="501"/>
      <c r="J1219" s="501"/>
      <c r="K1219" s="452" t="s">
        <v>265</v>
      </c>
      <c r="L1219" s="452"/>
      <c r="M1219" s="452" t="str">
        <f t="shared" si="18"/>
        <v/>
      </c>
    </row>
    <row r="1220" spans="1:13" ht="13.5" thickTop="1">
      <c r="A1220" s="982" t="s">
        <v>637</v>
      </c>
      <c r="B1220" s="982" t="s">
        <v>638</v>
      </c>
      <c r="C1220" s="446" t="s">
        <v>414</v>
      </c>
      <c r="D1220" s="446" t="s">
        <v>2057</v>
      </c>
      <c r="E1220" s="446" t="s">
        <v>2058</v>
      </c>
      <c r="F1220" s="446" t="s">
        <v>414</v>
      </c>
      <c r="G1220" s="983" t="s">
        <v>642</v>
      </c>
      <c r="H1220" s="460" t="s">
        <v>2059</v>
      </c>
      <c r="I1220" s="983" t="s">
        <v>682</v>
      </c>
      <c r="J1220" s="446" t="s">
        <v>645</v>
      </c>
      <c r="K1220" s="447" t="s">
        <v>265</v>
      </c>
      <c r="L1220" s="460" t="s">
        <v>646</v>
      </c>
      <c r="M1220" s="460" t="str">
        <f t="shared" ref="M1220:M1283" si="19">IF(RIGHT(TEXT(E1220,""),4)="ACT1","Removed","")</f>
        <v/>
      </c>
    </row>
    <row r="1221" spans="1:13" ht="15">
      <c r="A1221" s="448" t="s">
        <v>647</v>
      </c>
      <c r="B1221" s="448" t="s">
        <v>648</v>
      </c>
      <c r="C1221" s="459" t="s">
        <v>414</v>
      </c>
      <c r="D1221" s="449"/>
      <c r="E1221" s="459" t="s">
        <v>2060</v>
      </c>
      <c r="F1221" s="449"/>
      <c r="G1221" s="984" t="s">
        <v>642</v>
      </c>
      <c r="H1221" s="459" t="s">
        <v>2059</v>
      </c>
      <c r="I1221" s="449"/>
      <c r="J1221" s="449"/>
      <c r="K1221" s="459" t="s">
        <v>265</v>
      </c>
      <c r="L1221" s="459"/>
      <c r="M1221" s="459" t="str">
        <f t="shared" si="19"/>
        <v>Removed</v>
      </c>
    </row>
    <row r="1222" spans="1:13" ht="15">
      <c r="A1222" s="448" t="s">
        <v>647</v>
      </c>
      <c r="B1222" s="448" t="s">
        <v>648</v>
      </c>
      <c r="C1222" s="459" t="s">
        <v>414</v>
      </c>
      <c r="D1222" s="449"/>
      <c r="E1222" s="459" t="s">
        <v>2061</v>
      </c>
      <c r="F1222" s="449"/>
      <c r="G1222" s="984" t="s">
        <v>642</v>
      </c>
      <c r="H1222" s="459" t="s">
        <v>2059</v>
      </c>
      <c r="I1222" s="449"/>
      <c r="J1222" s="449"/>
      <c r="K1222" s="459" t="s">
        <v>265</v>
      </c>
      <c r="L1222" s="459"/>
      <c r="M1222" s="459" t="str">
        <f t="shared" si="19"/>
        <v/>
      </c>
    </row>
    <row r="1223" spans="1:13" ht="15">
      <c r="A1223" s="448" t="s">
        <v>647</v>
      </c>
      <c r="B1223" s="448" t="s">
        <v>648</v>
      </c>
      <c r="C1223" s="459" t="s">
        <v>414</v>
      </c>
      <c r="D1223" s="449"/>
      <c r="E1223" s="459" t="s">
        <v>2062</v>
      </c>
      <c r="F1223" s="449"/>
      <c r="G1223" s="984" t="s">
        <v>642</v>
      </c>
      <c r="H1223" s="459" t="s">
        <v>2059</v>
      </c>
      <c r="I1223" s="449"/>
      <c r="J1223" s="449"/>
      <c r="K1223" s="459" t="s">
        <v>265</v>
      </c>
      <c r="L1223" s="459"/>
      <c r="M1223" s="459" t="str">
        <f t="shared" si="19"/>
        <v/>
      </c>
    </row>
    <row r="1224" spans="1:13" ht="15">
      <c r="A1224" s="448" t="s">
        <v>647</v>
      </c>
      <c r="B1224" s="448" t="s">
        <v>648</v>
      </c>
      <c r="C1224" s="459" t="s">
        <v>414</v>
      </c>
      <c r="D1224" s="449"/>
      <c r="E1224" s="459" t="s">
        <v>2063</v>
      </c>
      <c r="F1224" s="449"/>
      <c r="G1224" s="984" t="s">
        <v>642</v>
      </c>
      <c r="H1224" s="459" t="s">
        <v>2059</v>
      </c>
      <c r="I1224" s="449"/>
      <c r="J1224" s="449"/>
      <c r="K1224" s="459" t="s">
        <v>265</v>
      </c>
      <c r="L1224" s="459"/>
      <c r="M1224" s="459" t="str">
        <f t="shared" si="19"/>
        <v/>
      </c>
    </row>
    <row r="1225" spans="1:13" ht="15">
      <c r="A1225" s="448" t="s">
        <v>647</v>
      </c>
      <c r="B1225" s="448" t="s">
        <v>648</v>
      </c>
      <c r="C1225" s="459" t="s">
        <v>414</v>
      </c>
      <c r="D1225" s="449"/>
      <c r="E1225" s="459" t="s">
        <v>2064</v>
      </c>
      <c r="F1225" s="449"/>
      <c r="G1225" s="984" t="s">
        <v>642</v>
      </c>
      <c r="H1225" s="459" t="s">
        <v>2059</v>
      </c>
      <c r="I1225" s="449"/>
      <c r="J1225" s="449"/>
      <c r="K1225" s="459" t="s">
        <v>265</v>
      </c>
      <c r="L1225" s="459"/>
      <c r="M1225" s="459" t="str">
        <f t="shared" si="19"/>
        <v/>
      </c>
    </row>
    <row r="1226" spans="1:13" ht="15">
      <c r="A1226" s="448" t="s">
        <v>647</v>
      </c>
      <c r="B1226" s="448" t="s">
        <v>648</v>
      </c>
      <c r="C1226" s="459" t="s">
        <v>414</v>
      </c>
      <c r="D1226" s="449"/>
      <c r="E1226" s="459" t="s">
        <v>2065</v>
      </c>
      <c r="F1226" s="449"/>
      <c r="G1226" s="984" t="s">
        <v>642</v>
      </c>
      <c r="H1226" s="459" t="s">
        <v>2059</v>
      </c>
      <c r="I1226" s="449"/>
      <c r="J1226" s="449"/>
      <c r="K1226" s="459" t="s">
        <v>265</v>
      </c>
      <c r="L1226" s="459"/>
      <c r="M1226" s="459" t="str">
        <f t="shared" si="19"/>
        <v/>
      </c>
    </row>
    <row r="1227" spans="1:13" ht="15">
      <c r="A1227" s="448" t="s">
        <v>647</v>
      </c>
      <c r="B1227" s="448" t="s">
        <v>648</v>
      </c>
      <c r="C1227" s="459" t="s">
        <v>414</v>
      </c>
      <c r="D1227" s="449"/>
      <c r="E1227" s="459" t="s">
        <v>2066</v>
      </c>
      <c r="F1227" s="449"/>
      <c r="G1227" s="984" t="s">
        <v>642</v>
      </c>
      <c r="H1227" s="459" t="s">
        <v>2059</v>
      </c>
      <c r="I1227" s="449"/>
      <c r="J1227" s="449"/>
      <c r="K1227" s="459" t="s">
        <v>265</v>
      </c>
      <c r="L1227" s="459"/>
      <c r="M1227" s="459" t="str">
        <f t="shared" si="19"/>
        <v/>
      </c>
    </row>
    <row r="1228" spans="1:13" ht="15">
      <c r="A1228" s="448" t="s">
        <v>647</v>
      </c>
      <c r="B1228" s="448" t="s">
        <v>648</v>
      </c>
      <c r="C1228" s="459" t="s">
        <v>414</v>
      </c>
      <c r="D1228" s="449"/>
      <c r="E1228" s="459" t="s">
        <v>2067</v>
      </c>
      <c r="F1228" s="449"/>
      <c r="G1228" s="984" t="s">
        <v>642</v>
      </c>
      <c r="H1228" s="459" t="s">
        <v>2059</v>
      </c>
      <c r="I1228" s="449"/>
      <c r="J1228" s="449"/>
      <c r="K1228" s="459" t="s">
        <v>265</v>
      </c>
      <c r="L1228" s="459"/>
      <c r="M1228" s="459" t="str">
        <f t="shared" si="19"/>
        <v/>
      </c>
    </row>
    <row r="1229" spans="1:13" ht="15">
      <c r="A1229" s="448" t="s">
        <v>647</v>
      </c>
      <c r="B1229" s="448" t="s">
        <v>648</v>
      </c>
      <c r="C1229" s="459" t="s">
        <v>414</v>
      </c>
      <c r="D1229" s="449"/>
      <c r="E1229" s="459" t="s">
        <v>2068</v>
      </c>
      <c r="F1229" s="449"/>
      <c r="G1229" s="984" t="s">
        <v>642</v>
      </c>
      <c r="H1229" s="459" t="s">
        <v>2059</v>
      </c>
      <c r="I1229" s="449"/>
      <c r="J1229" s="449"/>
      <c r="K1229" s="459" t="s">
        <v>265</v>
      </c>
      <c r="L1229" s="459"/>
      <c r="M1229" s="459" t="str">
        <f t="shared" si="19"/>
        <v/>
      </c>
    </row>
    <row r="1230" spans="1:13" ht="15">
      <c r="A1230" s="448" t="s">
        <v>647</v>
      </c>
      <c r="B1230" s="448" t="s">
        <v>648</v>
      </c>
      <c r="C1230" s="459" t="s">
        <v>414</v>
      </c>
      <c r="D1230" s="449"/>
      <c r="E1230" s="459" t="s">
        <v>2069</v>
      </c>
      <c r="F1230" s="449"/>
      <c r="G1230" s="984" t="s">
        <v>642</v>
      </c>
      <c r="H1230" s="459" t="s">
        <v>2059</v>
      </c>
      <c r="I1230" s="449"/>
      <c r="J1230" s="449"/>
      <c r="K1230" s="459" t="s">
        <v>265</v>
      </c>
      <c r="L1230" s="459"/>
      <c r="M1230" s="459" t="str">
        <f t="shared" si="19"/>
        <v/>
      </c>
    </row>
    <row r="1231" spans="1:13" ht="15">
      <c r="A1231" s="448" t="s">
        <v>647</v>
      </c>
      <c r="B1231" s="448" t="s">
        <v>648</v>
      </c>
      <c r="C1231" s="459" t="s">
        <v>414</v>
      </c>
      <c r="D1231" s="449"/>
      <c r="E1231" s="459" t="s">
        <v>2070</v>
      </c>
      <c r="F1231" s="449"/>
      <c r="G1231" s="984" t="s">
        <v>642</v>
      </c>
      <c r="H1231" s="459" t="s">
        <v>2059</v>
      </c>
      <c r="I1231" s="449"/>
      <c r="J1231" s="449"/>
      <c r="K1231" s="459" t="s">
        <v>265</v>
      </c>
      <c r="L1231" s="459"/>
      <c r="M1231" s="459" t="str">
        <f t="shared" si="19"/>
        <v/>
      </c>
    </row>
    <row r="1232" spans="1:13" ht="15">
      <c r="A1232" s="448" t="s">
        <v>647</v>
      </c>
      <c r="B1232" s="448" t="s">
        <v>648</v>
      </c>
      <c r="C1232" s="459" t="s">
        <v>414</v>
      </c>
      <c r="D1232" s="449"/>
      <c r="E1232" s="459" t="s">
        <v>2071</v>
      </c>
      <c r="F1232" s="449"/>
      <c r="G1232" s="984" t="s">
        <v>642</v>
      </c>
      <c r="H1232" s="459" t="s">
        <v>2059</v>
      </c>
      <c r="I1232" s="449"/>
      <c r="J1232" s="449"/>
      <c r="K1232" s="459" t="s">
        <v>265</v>
      </c>
      <c r="L1232" s="459"/>
      <c r="M1232" s="459" t="str">
        <f t="shared" si="19"/>
        <v/>
      </c>
    </row>
    <row r="1233" spans="1:13" ht="13.5" thickBot="1">
      <c r="A1233" s="501" t="s">
        <v>647</v>
      </c>
      <c r="B1233" s="501" t="s">
        <v>648</v>
      </c>
      <c r="C1233" s="452" t="s">
        <v>414</v>
      </c>
      <c r="D1233" s="501"/>
      <c r="E1233" s="452" t="s">
        <v>2072</v>
      </c>
      <c r="F1233" s="501"/>
      <c r="G1233" s="451" t="s">
        <v>642</v>
      </c>
      <c r="H1233" s="452" t="s">
        <v>2059</v>
      </c>
      <c r="I1233" s="501"/>
      <c r="J1233" s="501"/>
      <c r="K1233" s="452" t="s">
        <v>265</v>
      </c>
      <c r="L1233" s="452"/>
      <c r="M1233" s="452" t="str">
        <f t="shared" si="19"/>
        <v/>
      </c>
    </row>
    <row r="1234" spans="1:13" ht="13.5" thickTop="1">
      <c r="A1234" s="982" t="s">
        <v>637</v>
      </c>
      <c r="B1234" s="982" t="s">
        <v>638</v>
      </c>
      <c r="C1234" s="446" t="s">
        <v>415</v>
      </c>
      <c r="D1234" s="446" t="s">
        <v>2073</v>
      </c>
      <c r="E1234" s="446" t="s">
        <v>2074</v>
      </c>
      <c r="F1234" s="446" t="s">
        <v>415</v>
      </c>
      <c r="G1234" s="983" t="s">
        <v>642</v>
      </c>
      <c r="H1234" s="460" t="s">
        <v>2075</v>
      </c>
      <c r="I1234" s="983" t="s">
        <v>682</v>
      </c>
      <c r="J1234" s="446" t="s">
        <v>645</v>
      </c>
      <c r="K1234" s="447" t="s">
        <v>265</v>
      </c>
      <c r="L1234" s="460" t="s">
        <v>646</v>
      </c>
      <c r="M1234" s="460" t="str">
        <f t="shared" si="19"/>
        <v/>
      </c>
    </row>
    <row r="1235" spans="1:13" ht="15">
      <c r="A1235" s="448" t="s">
        <v>647</v>
      </c>
      <c r="B1235" s="448" t="s">
        <v>648</v>
      </c>
      <c r="C1235" s="459" t="s">
        <v>415</v>
      </c>
      <c r="D1235" s="449"/>
      <c r="E1235" s="459" t="s">
        <v>2076</v>
      </c>
      <c r="F1235" s="449"/>
      <c r="G1235" s="984" t="s">
        <v>642</v>
      </c>
      <c r="H1235" s="459" t="s">
        <v>2075</v>
      </c>
      <c r="I1235" s="449"/>
      <c r="J1235" s="449"/>
      <c r="K1235" s="459" t="s">
        <v>265</v>
      </c>
      <c r="L1235" s="459"/>
      <c r="M1235" s="459" t="str">
        <f t="shared" si="19"/>
        <v>Removed</v>
      </c>
    </row>
    <row r="1236" spans="1:13" s="710" customFormat="1" ht="15">
      <c r="A1236" s="1065" t="s">
        <v>647</v>
      </c>
      <c r="B1236" s="1065" t="s">
        <v>648</v>
      </c>
      <c r="C1236" s="1066" t="s">
        <v>415</v>
      </c>
      <c r="D1236" s="1067"/>
      <c r="E1236" s="1066" t="s">
        <v>5030</v>
      </c>
      <c r="F1236" s="1067"/>
      <c r="G1236" s="1068" t="s">
        <v>642</v>
      </c>
      <c r="H1236" s="1066" t="s">
        <v>2075</v>
      </c>
      <c r="I1236" s="1067"/>
      <c r="J1236" s="1067"/>
      <c r="K1236" s="1066" t="s">
        <v>265</v>
      </c>
      <c r="L1236" s="1066"/>
      <c r="M1236" s="1066" t="str">
        <f t="shared" si="19"/>
        <v/>
      </c>
    </row>
    <row r="1237" spans="1:13" s="710" customFormat="1" ht="15">
      <c r="A1237" s="1065" t="s">
        <v>647</v>
      </c>
      <c r="B1237" s="1065" t="s">
        <v>648</v>
      </c>
      <c r="C1237" s="1066" t="s">
        <v>415</v>
      </c>
      <c r="D1237" s="1067"/>
      <c r="E1237" s="1066" t="s">
        <v>5032</v>
      </c>
      <c r="F1237" s="1067"/>
      <c r="G1237" s="1068" t="s">
        <v>642</v>
      </c>
      <c r="H1237" s="1066" t="s">
        <v>2075</v>
      </c>
      <c r="I1237" s="1067"/>
      <c r="J1237" s="1067"/>
      <c r="K1237" s="1066" t="s">
        <v>265</v>
      </c>
      <c r="L1237" s="1066"/>
      <c r="M1237" s="1066" t="str">
        <f t="shared" si="19"/>
        <v/>
      </c>
    </row>
    <row r="1238" spans="1:13" ht="15">
      <c r="A1238" s="448" t="s">
        <v>647</v>
      </c>
      <c r="B1238" s="448" t="s">
        <v>648</v>
      </c>
      <c r="C1238" s="459" t="s">
        <v>415</v>
      </c>
      <c r="D1238" s="449"/>
      <c r="E1238" s="459" t="s">
        <v>2077</v>
      </c>
      <c r="F1238" s="449"/>
      <c r="G1238" s="984" t="s">
        <v>642</v>
      </c>
      <c r="H1238" s="459" t="s">
        <v>2075</v>
      </c>
      <c r="I1238" s="449"/>
      <c r="J1238" s="449"/>
      <c r="K1238" s="459" t="s">
        <v>265</v>
      </c>
      <c r="L1238" s="459"/>
      <c r="M1238" s="459" t="str">
        <f t="shared" si="19"/>
        <v/>
      </c>
    </row>
    <row r="1239" spans="1:13" ht="15">
      <c r="A1239" s="448" t="s">
        <v>647</v>
      </c>
      <c r="B1239" s="448" t="s">
        <v>648</v>
      </c>
      <c r="C1239" s="459" t="s">
        <v>415</v>
      </c>
      <c r="D1239" s="449"/>
      <c r="E1239" s="459" t="s">
        <v>2078</v>
      </c>
      <c r="F1239" s="449"/>
      <c r="G1239" s="984" t="s">
        <v>642</v>
      </c>
      <c r="H1239" s="459" t="s">
        <v>2075</v>
      </c>
      <c r="I1239" s="449"/>
      <c r="J1239" s="449"/>
      <c r="K1239" s="459" t="s">
        <v>265</v>
      </c>
      <c r="L1239" s="459"/>
      <c r="M1239" s="459" t="str">
        <f t="shared" si="19"/>
        <v/>
      </c>
    </row>
    <row r="1240" spans="1:13" ht="15">
      <c r="A1240" s="448" t="s">
        <v>647</v>
      </c>
      <c r="B1240" s="448" t="s">
        <v>648</v>
      </c>
      <c r="C1240" s="459" t="s">
        <v>415</v>
      </c>
      <c r="D1240" s="449"/>
      <c r="E1240" s="459" t="s">
        <v>2079</v>
      </c>
      <c r="F1240" s="449"/>
      <c r="G1240" s="984" t="s">
        <v>642</v>
      </c>
      <c r="H1240" s="459" t="s">
        <v>2075</v>
      </c>
      <c r="I1240" s="449"/>
      <c r="J1240" s="449"/>
      <c r="K1240" s="459" t="s">
        <v>265</v>
      </c>
      <c r="L1240" s="459"/>
      <c r="M1240" s="459" t="str">
        <f t="shared" si="19"/>
        <v/>
      </c>
    </row>
    <row r="1241" spans="1:13" ht="15">
      <c r="A1241" s="448" t="s">
        <v>647</v>
      </c>
      <c r="B1241" s="448" t="s">
        <v>648</v>
      </c>
      <c r="C1241" s="459" t="s">
        <v>415</v>
      </c>
      <c r="D1241" s="449"/>
      <c r="E1241" s="459" t="s">
        <v>2080</v>
      </c>
      <c r="F1241" s="449"/>
      <c r="G1241" s="984" t="s">
        <v>642</v>
      </c>
      <c r="H1241" s="459" t="s">
        <v>2075</v>
      </c>
      <c r="I1241" s="449"/>
      <c r="J1241" s="449"/>
      <c r="K1241" s="459" t="s">
        <v>265</v>
      </c>
      <c r="L1241" s="459"/>
      <c r="M1241" s="459" t="str">
        <f t="shared" si="19"/>
        <v/>
      </c>
    </row>
    <row r="1242" spans="1:13" ht="15">
      <c r="A1242" s="448" t="s">
        <v>647</v>
      </c>
      <c r="B1242" s="448" t="s">
        <v>648</v>
      </c>
      <c r="C1242" s="459" t="s">
        <v>415</v>
      </c>
      <c r="D1242" s="449"/>
      <c r="E1242" s="459" t="s">
        <v>2081</v>
      </c>
      <c r="F1242" s="449"/>
      <c r="G1242" s="984" t="s">
        <v>642</v>
      </c>
      <c r="H1242" s="459" t="s">
        <v>2075</v>
      </c>
      <c r="I1242" s="449"/>
      <c r="J1242" s="449"/>
      <c r="K1242" s="459" t="s">
        <v>265</v>
      </c>
      <c r="L1242" s="459"/>
      <c r="M1242" s="459" t="str">
        <f t="shared" si="19"/>
        <v/>
      </c>
    </row>
    <row r="1243" spans="1:13" ht="15">
      <c r="A1243" s="448" t="s">
        <v>647</v>
      </c>
      <c r="B1243" s="448" t="s">
        <v>648</v>
      </c>
      <c r="C1243" s="459" t="s">
        <v>415</v>
      </c>
      <c r="D1243" s="449"/>
      <c r="E1243" s="459" t="s">
        <v>2082</v>
      </c>
      <c r="F1243" s="449"/>
      <c r="G1243" s="984" t="s">
        <v>642</v>
      </c>
      <c r="H1243" s="459" t="s">
        <v>2075</v>
      </c>
      <c r="I1243" s="449"/>
      <c r="J1243" s="449"/>
      <c r="K1243" s="459" t="s">
        <v>265</v>
      </c>
      <c r="L1243" s="459"/>
      <c r="M1243" s="459" t="str">
        <f t="shared" si="19"/>
        <v/>
      </c>
    </row>
    <row r="1244" spans="1:13" ht="15">
      <c r="A1244" s="448" t="s">
        <v>647</v>
      </c>
      <c r="B1244" s="448" t="s">
        <v>648</v>
      </c>
      <c r="C1244" s="459" t="s">
        <v>415</v>
      </c>
      <c r="D1244" s="449"/>
      <c r="E1244" s="459" t="s">
        <v>2083</v>
      </c>
      <c r="F1244" s="449"/>
      <c r="G1244" s="984" t="s">
        <v>642</v>
      </c>
      <c r="H1244" s="459" t="s">
        <v>2075</v>
      </c>
      <c r="I1244" s="449"/>
      <c r="J1244" s="449"/>
      <c r="K1244" s="459" t="s">
        <v>265</v>
      </c>
      <c r="L1244" s="459"/>
      <c r="M1244" s="459" t="str">
        <f t="shared" si="19"/>
        <v/>
      </c>
    </row>
    <row r="1245" spans="1:13" ht="15">
      <c r="A1245" s="448" t="s">
        <v>647</v>
      </c>
      <c r="B1245" s="448" t="s">
        <v>648</v>
      </c>
      <c r="C1245" s="459" t="s">
        <v>415</v>
      </c>
      <c r="D1245" s="449"/>
      <c r="E1245" s="459" t="s">
        <v>2084</v>
      </c>
      <c r="F1245" s="449"/>
      <c r="G1245" s="984" t="s">
        <v>642</v>
      </c>
      <c r="H1245" s="459" t="s">
        <v>2075</v>
      </c>
      <c r="I1245" s="449"/>
      <c r="J1245" s="449"/>
      <c r="K1245" s="459" t="s">
        <v>265</v>
      </c>
      <c r="L1245" s="459"/>
      <c r="M1245" s="459" t="str">
        <f t="shared" si="19"/>
        <v/>
      </c>
    </row>
    <row r="1246" spans="1:13" ht="15">
      <c r="A1246" s="448" t="s">
        <v>647</v>
      </c>
      <c r="B1246" s="448" t="s">
        <v>648</v>
      </c>
      <c r="C1246" s="459" t="s">
        <v>415</v>
      </c>
      <c r="D1246" s="449"/>
      <c r="E1246" s="459" t="s">
        <v>2085</v>
      </c>
      <c r="F1246" s="449"/>
      <c r="G1246" s="984" t="s">
        <v>642</v>
      </c>
      <c r="H1246" s="459" t="s">
        <v>2075</v>
      </c>
      <c r="I1246" s="449"/>
      <c r="J1246" s="449"/>
      <c r="K1246" s="459" t="s">
        <v>265</v>
      </c>
      <c r="L1246" s="459"/>
      <c r="M1246" s="459" t="str">
        <f t="shared" si="19"/>
        <v/>
      </c>
    </row>
    <row r="1247" spans="1:13" ht="13.5" thickBot="1">
      <c r="A1247" s="501" t="s">
        <v>647</v>
      </c>
      <c r="B1247" s="501" t="s">
        <v>648</v>
      </c>
      <c r="C1247" s="452" t="s">
        <v>415</v>
      </c>
      <c r="D1247" s="501"/>
      <c r="E1247" s="452" t="s">
        <v>2086</v>
      </c>
      <c r="F1247" s="501"/>
      <c r="G1247" s="451" t="s">
        <v>642</v>
      </c>
      <c r="H1247" s="452" t="s">
        <v>2075</v>
      </c>
      <c r="I1247" s="501"/>
      <c r="J1247" s="501"/>
      <c r="K1247" s="452" t="s">
        <v>265</v>
      </c>
      <c r="L1247" s="452"/>
      <c r="M1247" s="452" t="str">
        <f t="shared" si="19"/>
        <v/>
      </c>
    </row>
    <row r="1248" spans="1:13" ht="13.5" thickTop="1">
      <c r="A1248" s="982" t="s">
        <v>637</v>
      </c>
      <c r="B1248" s="982" t="s">
        <v>810</v>
      </c>
      <c r="C1248" s="463" t="s">
        <v>128</v>
      </c>
      <c r="D1248" s="446" t="s">
        <v>2087</v>
      </c>
      <c r="E1248" s="446" t="s">
        <v>2088</v>
      </c>
      <c r="F1248" s="446" t="s">
        <v>128</v>
      </c>
      <c r="G1248" s="983" t="s">
        <v>642</v>
      </c>
      <c r="H1248" s="460" t="s">
        <v>2089</v>
      </c>
      <c r="I1248" s="983" t="s">
        <v>682</v>
      </c>
      <c r="J1248" s="446" t="s">
        <v>645</v>
      </c>
      <c r="K1248" s="447" t="s">
        <v>265</v>
      </c>
      <c r="L1248" s="460" t="s">
        <v>646</v>
      </c>
      <c r="M1248" s="460" t="str">
        <f t="shared" si="19"/>
        <v/>
      </c>
    </row>
    <row r="1249" spans="1:13" ht="15">
      <c r="A1249" s="448" t="s">
        <v>29</v>
      </c>
      <c r="B1249" s="448" t="s">
        <v>648</v>
      </c>
      <c r="C1249" s="459" t="s">
        <v>128</v>
      </c>
      <c r="D1249" s="449"/>
      <c r="E1249" s="459" t="s">
        <v>2090</v>
      </c>
      <c r="F1249" s="449"/>
      <c r="G1249" s="984" t="s">
        <v>642</v>
      </c>
      <c r="H1249" s="459" t="s">
        <v>2089</v>
      </c>
      <c r="I1249" s="449"/>
      <c r="J1249" s="449"/>
      <c r="K1249" s="459" t="s">
        <v>265</v>
      </c>
      <c r="L1249" s="459"/>
      <c r="M1249" s="459" t="str">
        <f t="shared" si="19"/>
        <v>Removed</v>
      </c>
    </row>
    <row r="1250" spans="1:13" ht="15">
      <c r="A1250" s="448" t="s">
        <v>29</v>
      </c>
      <c r="B1250" s="448" t="s">
        <v>648</v>
      </c>
      <c r="C1250" s="459" t="s">
        <v>128</v>
      </c>
      <c r="D1250" s="449"/>
      <c r="E1250" s="459" t="s">
        <v>2091</v>
      </c>
      <c r="F1250" s="449"/>
      <c r="G1250" s="984" t="s">
        <v>642</v>
      </c>
      <c r="H1250" s="459" t="s">
        <v>2089</v>
      </c>
      <c r="I1250" s="449"/>
      <c r="J1250" s="449"/>
      <c r="K1250" s="459" t="s">
        <v>265</v>
      </c>
      <c r="L1250" s="459"/>
      <c r="M1250" s="459" t="str">
        <f t="shared" si="19"/>
        <v/>
      </c>
    </row>
    <row r="1251" spans="1:13" ht="15">
      <c r="A1251" s="448" t="s">
        <v>29</v>
      </c>
      <c r="B1251" s="448" t="s">
        <v>648</v>
      </c>
      <c r="C1251" s="459" t="s">
        <v>128</v>
      </c>
      <c r="D1251" s="449"/>
      <c r="E1251" s="459" t="s">
        <v>2092</v>
      </c>
      <c r="F1251" s="449"/>
      <c r="G1251" s="984" t="s">
        <v>642</v>
      </c>
      <c r="H1251" s="459" t="s">
        <v>2089</v>
      </c>
      <c r="I1251" s="449"/>
      <c r="J1251" s="449"/>
      <c r="K1251" s="459" t="s">
        <v>265</v>
      </c>
      <c r="L1251" s="459"/>
      <c r="M1251" s="459" t="str">
        <f t="shared" si="19"/>
        <v/>
      </c>
    </row>
    <row r="1252" spans="1:13" ht="15">
      <c r="A1252" s="448" t="s">
        <v>29</v>
      </c>
      <c r="B1252" s="448" t="s">
        <v>648</v>
      </c>
      <c r="C1252" s="459" t="s">
        <v>128</v>
      </c>
      <c r="D1252" s="449"/>
      <c r="E1252" s="459" t="s">
        <v>2093</v>
      </c>
      <c r="F1252" s="449"/>
      <c r="G1252" s="984" t="s">
        <v>642</v>
      </c>
      <c r="H1252" s="459" t="s">
        <v>2089</v>
      </c>
      <c r="I1252" s="449"/>
      <c r="J1252" s="449"/>
      <c r="K1252" s="459" t="s">
        <v>265</v>
      </c>
      <c r="L1252" s="459"/>
      <c r="M1252" s="459" t="str">
        <f t="shared" si="19"/>
        <v/>
      </c>
    </row>
    <row r="1253" spans="1:13" ht="15">
      <c r="A1253" s="448" t="s">
        <v>29</v>
      </c>
      <c r="B1253" s="448" t="s">
        <v>648</v>
      </c>
      <c r="C1253" s="459" t="s">
        <v>128</v>
      </c>
      <c r="D1253" s="449"/>
      <c r="E1253" s="459" t="s">
        <v>2094</v>
      </c>
      <c r="F1253" s="449"/>
      <c r="G1253" s="984" t="s">
        <v>642</v>
      </c>
      <c r="H1253" s="459" t="s">
        <v>2089</v>
      </c>
      <c r="I1253" s="449"/>
      <c r="J1253" s="449"/>
      <c r="K1253" s="459" t="s">
        <v>265</v>
      </c>
      <c r="L1253" s="459"/>
      <c r="M1253" s="459" t="str">
        <f t="shared" si="19"/>
        <v/>
      </c>
    </row>
    <row r="1254" spans="1:13" ht="15">
      <c r="A1254" s="448" t="s">
        <v>29</v>
      </c>
      <c r="B1254" s="448" t="s">
        <v>648</v>
      </c>
      <c r="C1254" s="459" t="s">
        <v>128</v>
      </c>
      <c r="D1254" s="449"/>
      <c r="E1254" s="459" t="s">
        <v>2095</v>
      </c>
      <c r="F1254" s="449"/>
      <c r="G1254" s="984" t="s">
        <v>642</v>
      </c>
      <c r="H1254" s="459" t="s">
        <v>2089</v>
      </c>
      <c r="I1254" s="449"/>
      <c r="J1254" s="449"/>
      <c r="K1254" s="459" t="s">
        <v>265</v>
      </c>
      <c r="L1254" s="459"/>
      <c r="M1254" s="459" t="str">
        <f t="shared" si="19"/>
        <v/>
      </c>
    </row>
    <row r="1255" spans="1:13" ht="15">
      <c r="A1255" s="448" t="s">
        <v>29</v>
      </c>
      <c r="B1255" s="448" t="s">
        <v>648</v>
      </c>
      <c r="C1255" s="459" t="s">
        <v>128</v>
      </c>
      <c r="D1255" s="449"/>
      <c r="E1255" s="459" t="s">
        <v>2096</v>
      </c>
      <c r="F1255" s="449"/>
      <c r="G1255" s="984" t="s">
        <v>642</v>
      </c>
      <c r="H1255" s="459" t="s">
        <v>2089</v>
      </c>
      <c r="I1255" s="449"/>
      <c r="J1255" s="449"/>
      <c r="K1255" s="459" t="s">
        <v>265</v>
      </c>
      <c r="L1255" s="459"/>
      <c r="M1255" s="459" t="str">
        <f t="shared" si="19"/>
        <v/>
      </c>
    </row>
    <row r="1256" spans="1:13" ht="15">
      <c r="A1256" s="448" t="s">
        <v>29</v>
      </c>
      <c r="B1256" s="448" t="s">
        <v>648</v>
      </c>
      <c r="C1256" s="459" t="s">
        <v>128</v>
      </c>
      <c r="D1256" s="449"/>
      <c r="E1256" s="459" t="s">
        <v>2097</v>
      </c>
      <c r="F1256" s="449"/>
      <c r="G1256" s="984" t="s">
        <v>642</v>
      </c>
      <c r="H1256" s="459" t="s">
        <v>2089</v>
      </c>
      <c r="I1256" s="449"/>
      <c r="J1256" s="449"/>
      <c r="K1256" s="459" t="s">
        <v>265</v>
      </c>
      <c r="L1256" s="459"/>
      <c r="M1256" s="459" t="str">
        <f t="shared" si="19"/>
        <v/>
      </c>
    </row>
    <row r="1257" spans="1:13" ht="15">
      <c r="A1257" s="448" t="s">
        <v>29</v>
      </c>
      <c r="B1257" s="448" t="s">
        <v>648</v>
      </c>
      <c r="C1257" s="459" t="s">
        <v>128</v>
      </c>
      <c r="D1257" s="449"/>
      <c r="E1257" s="459" t="s">
        <v>2098</v>
      </c>
      <c r="F1257" s="449"/>
      <c r="G1257" s="984" t="s">
        <v>642</v>
      </c>
      <c r="H1257" s="459" t="s">
        <v>2089</v>
      </c>
      <c r="I1257" s="449"/>
      <c r="J1257" s="449"/>
      <c r="K1257" s="459" t="s">
        <v>265</v>
      </c>
      <c r="L1257" s="459"/>
      <c r="M1257" s="459" t="str">
        <f t="shared" si="19"/>
        <v/>
      </c>
    </row>
    <row r="1258" spans="1:13" ht="15">
      <c r="A1258" s="448" t="s">
        <v>29</v>
      </c>
      <c r="B1258" s="448" t="s">
        <v>648</v>
      </c>
      <c r="C1258" s="459" t="s">
        <v>128</v>
      </c>
      <c r="D1258" s="449"/>
      <c r="E1258" s="459" t="s">
        <v>2099</v>
      </c>
      <c r="F1258" s="449"/>
      <c r="G1258" s="984" t="s">
        <v>642</v>
      </c>
      <c r="H1258" s="459" t="s">
        <v>2089</v>
      </c>
      <c r="I1258" s="449"/>
      <c r="J1258" s="449"/>
      <c r="K1258" s="459" t="s">
        <v>265</v>
      </c>
      <c r="L1258" s="459"/>
      <c r="M1258" s="459" t="str">
        <f t="shared" si="19"/>
        <v/>
      </c>
    </row>
    <row r="1259" spans="1:13" ht="15">
      <c r="A1259" s="448" t="s">
        <v>29</v>
      </c>
      <c r="B1259" s="448" t="s">
        <v>648</v>
      </c>
      <c r="C1259" s="459" t="s">
        <v>128</v>
      </c>
      <c r="D1259" s="449"/>
      <c r="E1259" s="459" t="s">
        <v>2100</v>
      </c>
      <c r="F1259" s="449"/>
      <c r="G1259" s="984" t="s">
        <v>642</v>
      </c>
      <c r="H1259" s="459" t="s">
        <v>2089</v>
      </c>
      <c r="I1259" s="449"/>
      <c r="J1259" s="449"/>
      <c r="K1259" s="459" t="s">
        <v>265</v>
      </c>
      <c r="L1259" s="459"/>
      <c r="M1259" s="459" t="str">
        <f t="shared" si="19"/>
        <v/>
      </c>
    </row>
    <row r="1260" spans="1:13" ht="15">
      <c r="A1260" s="448" t="s">
        <v>29</v>
      </c>
      <c r="B1260" s="448" t="s">
        <v>648</v>
      </c>
      <c r="C1260" s="459" t="s">
        <v>128</v>
      </c>
      <c r="D1260" s="449"/>
      <c r="E1260" s="459" t="s">
        <v>2101</v>
      </c>
      <c r="F1260" s="449"/>
      <c r="G1260" s="984" t="s">
        <v>642</v>
      </c>
      <c r="H1260" s="459" t="s">
        <v>2089</v>
      </c>
      <c r="I1260" s="449"/>
      <c r="J1260" s="449"/>
      <c r="K1260" s="459" t="s">
        <v>265</v>
      </c>
      <c r="L1260" s="459"/>
      <c r="M1260" s="459" t="str">
        <f t="shared" si="19"/>
        <v/>
      </c>
    </row>
    <row r="1261" spans="1:13" ht="13.5" thickBot="1">
      <c r="A1261" s="501" t="s">
        <v>29</v>
      </c>
      <c r="B1261" s="501" t="s">
        <v>648</v>
      </c>
      <c r="C1261" s="452" t="s">
        <v>128</v>
      </c>
      <c r="D1261" s="501"/>
      <c r="E1261" s="452" t="s">
        <v>2102</v>
      </c>
      <c r="F1261" s="501"/>
      <c r="G1261" s="451" t="s">
        <v>642</v>
      </c>
      <c r="H1261" s="452" t="s">
        <v>2089</v>
      </c>
      <c r="I1261" s="501"/>
      <c r="J1261" s="501"/>
      <c r="K1261" s="452" t="s">
        <v>265</v>
      </c>
      <c r="L1261" s="452"/>
      <c r="M1261" s="452" t="str">
        <f t="shared" si="19"/>
        <v/>
      </c>
    </row>
    <row r="1262" spans="1:13" ht="13.5" thickTop="1">
      <c r="A1262" s="982" t="s">
        <v>637</v>
      </c>
      <c r="B1262" s="982" t="s">
        <v>638</v>
      </c>
      <c r="C1262" s="446" t="s">
        <v>354</v>
      </c>
      <c r="D1262" s="446" t="s">
        <v>2103</v>
      </c>
      <c r="E1262" s="446" t="s">
        <v>2104</v>
      </c>
      <c r="F1262" s="446" t="s">
        <v>354</v>
      </c>
      <c r="G1262" s="983" t="s">
        <v>642</v>
      </c>
      <c r="H1262" s="446" t="s">
        <v>2105</v>
      </c>
      <c r="I1262" s="983" t="s">
        <v>682</v>
      </c>
      <c r="J1262" s="446" t="s">
        <v>645</v>
      </c>
      <c r="K1262" s="447" t="s">
        <v>265</v>
      </c>
      <c r="L1262" s="446" t="s">
        <v>646</v>
      </c>
      <c r="M1262" s="446" t="str">
        <f t="shared" si="19"/>
        <v/>
      </c>
    </row>
    <row r="1263" spans="1:13" ht="15">
      <c r="A1263" s="448" t="s">
        <v>647</v>
      </c>
      <c r="B1263" s="448" t="s">
        <v>648</v>
      </c>
      <c r="C1263" s="459" t="s">
        <v>354</v>
      </c>
      <c r="D1263" s="449"/>
      <c r="E1263" s="459" t="s">
        <v>2106</v>
      </c>
      <c r="F1263" s="449"/>
      <c r="G1263" s="984" t="s">
        <v>642</v>
      </c>
      <c r="H1263" s="459" t="s">
        <v>2105</v>
      </c>
      <c r="I1263" s="449"/>
      <c r="J1263" s="449"/>
      <c r="K1263" s="459" t="s">
        <v>265</v>
      </c>
      <c r="L1263" s="459"/>
      <c r="M1263" s="459" t="str">
        <f t="shared" si="19"/>
        <v>Removed</v>
      </c>
    </row>
    <row r="1264" spans="1:13" ht="15">
      <c r="A1264" s="448" t="s">
        <v>647</v>
      </c>
      <c r="B1264" s="448" t="s">
        <v>648</v>
      </c>
      <c r="C1264" s="459" t="s">
        <v>354</v>
      </c>
      <c r="D1264" s="449"/>
      <c r="E1264" s="459" t="s">
        <v>2107</v>
      </c>
      <c r="F1264" s="449"/>
      <c r="G1264" s="984" t="s">
        <v>642</v>
      </c>
      <c r="H1264" s="459" t="s">
        <v>2105</v>
      </c>
      <c r="I1264" s="449"/>
      <c r="J1264" s="449"/>
      <c r="K1264" s="459" t="s">
        <v>265</v>
      </c>
      <c r="L1264" s="459"/>
      <c r="M1264" s="459" t="str">
        <f t="shared" si="19"/>
        <v/>
      </c>
    </row>
    <row r="1265" spans="1:13" ht="15">
      <c r="A1265" s="448" t="s">
        <v>647</v>
      </c>
      <c r="B1265" s="448" t="s">
        <v>648</v>
      </c>
      <c r="C1265" s="459" t="s">
        <v>354</v>
      </c>
      <c r="D1265" s="449"/>
      <c r="E1265" s="459" t="s">
        <v>2108</v>
      </c>
      <c r="F1265" s="449"/>
      <c r="G1265" s="984" t="s">
        <v>642</v>
      </c>
      <c r="H1265" s="459" t="s">
        <v>2105</v>
      </c>
      <c r="I1265" s="449"/>
      <c r="J1265" s="449"/>
      <c r="K1265" s="459" t="s">
        <v>265</v>
      </c>
      <c r="L1265" s="459"/>
      <c r="M1265" s="459" t="str">
        <f t="shared" si="19"/>
        <v/>
      </c>
    </row>
    <row r="1266" spans="1:13" ht="15">
      <c r="A1266" s="448" t="s">
        <v>647</v>
      </c>
      <c r="B1266" s="448" t="s">
        <v>648</v>
      </c>
      <c r="C1266" s="459" t="s">
        <v>354</v>
      </c>
      <c r="D1266" s="449"/>
      <c r="E1266" s="459" t="s">
        <v>2109</v>
      </c>
      <c r="F1266" s="449"/>
      <c r="G1266" s="984" t="s">
        <v>642</v>
      </c>
      <c r="H1266" s="459" t="s">
        <v>2105</v>
      </c>
      <c r="I1266" s="449"/>
      <c r="J1266" s="449"/>
      <c r="K1266" s="459" t="s">
        <v>265</v>
      </c>
      <c r="L1266" s="459"/>
      <c r="M1266" s="459" t="str">
        <f t="shared" si="19"/>
        <v/>
      </c>
    </row>
    <row r="1267" spans="1:13" ht="15">
      <c r="A1267" s="448" t="s">
        <v>647</v>
      </c>
      <c r="B1267" s="448" t="s">
        <v>648</v>
      </c>
      <c r="C1267" s="459" t="s">
        <v>354</v>
      </c>
      <c r="D1267" s="449"/>
      <c r="E1267" s="459" t="s">
        <v>2110</v>
      </c>
      <c r="F1267" s="449"/>
      <c r="G1267" s="984" t="s">
        <v>642</v>
      </c>
      <c r="H1267" s="459" t="s">
        <v>2105</v>
      </c>
      <c r="I1267" s="449"/>
      <c r="J1267" s="449"/>
      <c r="K1267" s="459" t="s">
        <v>265</v>
      </c>
      <c r="L1267" s="459"/>
      <c r="M1267" s="459" t="str">
        <f t="shared" si="19"/>
        <v/>
      </c>
    </row>
    <row r="1268" spans="1:13" ht="15">
      <c r="A1268" s="448" t="s">
        <v>647</v>
      </c>
      <c r="B1268" s="448" t="s">
        <v>648</v>
      </c>
      <c r="C1268" s="459" t="s">
        <v>354</v>
      </c>
      <c r="D1268" s="449"/>
      <c r="E1268" s="459" t="s">
        <v>2111</v>
      </c>
      <c r="F1268" s="449"/>
      <c r="G1268" s="984" t="s">
        <v>642</v>
      </c>
      <c r="H1268" s="459" t="s">
        <v>2105</v>
      </c>
      <c r="I1268" s="449"/>
      <c r="J1268" s="449"/>
      <c r="K1268" s="459" t="s">
        <v>265</v>
      </c>
      <c r="L1268" s="459"/>
      <c r="M1268" s="459" t="str">
        <f t="shared" si="19"/>
        <v/>
      </c>
    </row>
    <row r="1269" spans="1:13" ht="15">
      <c r="A1269" s="448" t="s">
        <v>647</v>
      </c>
      <c r="B1269" s="448" t="s">
        <v>648</v>
      </c>
      <c r="C1269" s="459" t="s">
        <v>354</v>
      </c>
      <c r="D1269" s="449"/>
      <c r="E1269" s="459" t="s">
        <v>2112</v>
      </c>
      <c r="F1269" s="449"/>
      <c r="G1269" s="984" t="s">
        <v>642</v>
      </c>
      <c r="H1269" s="459" t="s">
        <v>2105</v>
      </c>
      <c r="I1269" s="449"/>
      <c r="J1269" s="449"/>
      <c r="K1269" s="459" t="s">
        <v>265</v>
      </c>
      <c r="L1269" s="459"/>
      <c r="M1269" s="459" t="str">
        <f t="shared" si="19"/>
        <v/>
      </c>
    </row>
    <row r="1270" spans="1:13" ht="15">
      <c r="A1270" s="448" t="s">
        <v>647</v>
      </c>
      <c r="B1270" s="448" t="s">
        <v>648</v>
      </c>
      <c r="C1270" s="459" t="s">
        <v>354</v>
      </c>
      <c r="D1270" s="449"/>
      <c r="E1270" s="459" t="s">
        <v>2113</v>
      </c>
      <c r="F1270" s="449"/>
      <c r="G1270" s="984" t="s">
        <v>642</v>
      </c>
      <c r="H1270" s="459" t="s">
        <v>2105</v>
      </c>
      <c r="I1270" s="449"/>
      <c r="J1270" s="449"/>
      <c r="K1270" s="459" t="s">
        <v>265</v>
      </c>
      <c r="L1270" s="459"/>
      <c r="M1270" s="459" t="str">
        <f t="shared" si="19"/>
        <v/>
      </c>
    </row>
    <row r="1271" spans="1:13" ht="15">
      <c r="A1271" s="448" t="s">
        <v>647</v>
      </c>
      <c r="B1271" s="448" t="s">
        <v>648</v>
      </c>
      <c r="C1271" s="459" t="s">
        <v>354</v>
      </c>
      <c r="D1271" s="449"/>
      <c r="E1271" s="459" t="s">
        <v>2114</v>
      </c>
      <c r="F1271" s="449"/>
      <c r="G1271" s="984" t="s">
        <v>642</v>
      </c>
      <c r="H1271" s="459" t="s">
        <v>2105</v>
      </c>
      <c r="I1271" s="449"/>
      <c r="J1271" s="449"/>
      <c r="K1271" s="459" t="s">
        <v>265</v>
      </c>
      <c r="L1271" s="459"/>
      <c r="M1271" s="459" t="str">
        <f t="shared" si="19"/>
        <v/>
      </c>
    </row>
    <row r="1272" spans="1:13" ht="15">
      <c r="A1272" s="448" t="s">
        <v>647</v>
      </c>
      <c r="B1272" s="448" t="s">
        <v>648</v>
      </c>
      <c r="C1272" s="459" t="s">
        <v>354</v>
      </c>
      <c r="D1272" s="449"/>
      <c r="E1272" s="459" t="s">
        <v>2115</v>
      </c>
      <c r="F1272" s="449"/>
      <c r="G1272" s="984" t="s">
        <v>642</v>
      </c>
      <c r="H1272" s="459" t="s">
        <v>2105</v>
      </c>
      <c r="I1272" s="449"/>
      <c r="J1272" s="449"/>
      <c r="K1272" s="459" t="s">
        <v>265</v>
      </c>
      <c r="L1272" s="459"/>
      <c r="M1272" s="459" t="str">
        <f t="shared" si="19"/>
        <v/>
      </c>
    </row>
    <row r="1273" spans="1:13" ht="15">
      <c r="A1273" s="448" t="s">
        <v>647</v>
      </c>
      <c r="B1273" s="448" t="s">
        <v>648</v>
      </c>
      <c r="C1273" s="459" t="s">
        <v>354</v>
      </c>
      <c r="D1273" s="449"/>
      <c r="E1273" s="459" t="s">
        <v>2116</v>
      </c>
      <c r="F1273" s="449"/>
      <c r="G1273" s="984" t="s">
        <v>642</v>
      </c>
      <c r="H1273" s="459" t="s">
        <v>2105</v>
      </c>
      <c r="I1273" s="449"/>
      <c r="J1273" s="449"/>
      <c r="K1273" s="459" t="s">
        <v>265</v>
      </c>
      <c r="L1273" s="459"/>
      <c r="M1273" s="459" t="str">
        <f t="shared" si="19"/>
        <v/>
      </c>
    </row>
    <row r="1274" spans="1:13" ht="15">
      <c r="A1274" s="448" t="s">
        <v>647</v>
      </c>
      <c r="B1274" s="448" t="s">
        <v>648</v>
      </c>
      <c r="C1274" s="459" t="s">
        <v>354</v>
      </c>
      <c r="D1274" s="449"/>
      <c r="E1274" s="459" t="s">
        <v>2117</v>
      </c>
      <c r="F1274" s="449"/>
      <c r="G1274" s="984" t="s">
        <v>642</v>
      </c>
      <c r="H1274" s="459" t="s">
        <v>2105</v>
      </c>
      <c r="I1274" s="449"/>
      <c r="J1274" s="449"/>
      <c r="K1274" s="459" t="s">
        <v>265</v>
      </c>
      <c r="L1274" s="459"/>
      <c r="M1274" s="459" t="str">
        <f t="shared" si="19"/>
        <v/>
      </c>
    </row>
    <row r="1275" spans="1:13" ht="13.5" thickBot="1">
      <c r="A1275" s="501" t="s">
        <v>647</v>
      </c>
      <c r="B1275" s="501" t="s">
        <v>648</v>
      </c>
      <c r="C1275" s="452" t="s">
        <v>354</v>
      </c>
      <c r="D1275" s="501"/>
      <c r="E1275" s="452" t="s">
        <v>2118</v>
      </c>
      <c r="F1275" s="501"/>
      <c r="G1275" s="451" t="s">
        <v>642</v>
      </c>
      <c r="H1275" s="452" t="s">
        <v>2105</v>
      </c>
      <c r="I1275" s="501"/>
      <c r="J1275" s="501"/>
      <c r="K1275" s="452" t="s">
        <v>265</v>
      </c>
      <c r="L1275" s="452"/>
      <c r="M1275" s="452" t="str">
        <f t="shared" si="19"/>
        <v/>
      </c>
    </row>
    <row r="1276" spans="1:13" ht="13.5" thickTop="1">
      <c r="A1276" s="982" t="s">
        <v>637</v>
      </c>
      <c r="B1276" s="982" t="s">
        <v>638</v>
      </c>
      <c r="C1276" s="446" t="s">
        <v>416</v>
      </c>
      <c r="D1276" s="446" t="s">
        <v>2119</v>
      </c>
      <c r="E1276" s="446" t="s">
        <v>2120</v>
      </c>
      <c r="F1276" s="446" t="s">
        <v>416</v>
      </c>
      <c r="G1276" s="983" t="s">
        <v>642</v>
      </c>
      <c r="H1276" s="460" t="s">
        <v>2121</v>
      </c>
      <c r="I1276" s="983" t="s">
        <v>682</v>
      </c>
      <c r="J1276" s="446" t="s">
        <v>645</v>
      </c>
      <c r="K1276" s="447" t="s">
        <v>265</v>
      </c>
      <c r="L1276" s="460" t="s">
        <v>646</v>
      </c>
      <c r="M1276" s="460" t="str">
        <f t="shared" si="19"/>
        <v/>
      </c>
    </row>
    <row r="1277" spans="1:13" ht="15">
      <c r="A1277" s="448" t="s">
        <v>647</v>
      </c>
      <c r="B1277" s="448" t="s">
        <v>648</v>
      </c>
      <c r="C1277" s="459" t="s">
        <v>416</v>
      </c>
      <c r="D1277" s="449"/>
      <c r="E1277" s="459" t="s">
        <v>2122</v>
      </c>
      <c r="F1277" s="449"/>
      <c r="G1277" s="984" t="s">
        <v>642</v>
      </c>
      <c r="H1277" s="459" t="s">
        <v>2121</v>
      </c>
      <c r="I1277" s="449"/>
      <c r="J1277" s="449"/>
      <c r="K1277" s="459" t="s">
        <v>265</v>
      </c>
      <c r="L1277" s="459"/>
      <c r="M1277" s="459" t="str">
        <f t="shared" si="19"/>
        <v>Removed</v>
      </c>
    </row>
    <row r="1278" spans="1:13" ht="15">
      <c r="A1278" s="448" t="s">
        <v>647</v>
      </c>
      <c r="B1278" s="448" t="s">
        <v>648</v>
      </c>
      <c r="C1278" s="459" t="s">
        <v>416</v>
      </c>
      <c r="D1278" s="449"/>
      <c r="E1278" s="459" t="s">
        <v>2123</v>
      </c>
      <c r="F1278" s="449"/>
      <c r="G1278" s="984" t="s">
        <v>642</v>
      </c>
      <c r="H1278" s="459" t="s">
        <v>2121</v>
      </c>
      <c r="I1278" s="449"/>
      <c r="J1278" s="449"/>
      <c r="K1278" s="459" t="s">
        <v>265</v>
      </c>
      <c r="L1278" s="459"/>
      <c r="M1278" s="459" t="str">
        <f t="shared" si="19"/>
        <v/>
      </c>
    </row>
    <row r="1279" spans="1:13" ht="15">
      <c r="A1279" s="448" t="s">
        <v>647</v>
      </c>
      <c r="B1279" s="448" t="s">
        <v>648</v>
      </c>
      <c r="C1279" s="459" t="s">
        <v>416</v>
      </c>
      <c r="D1279" s="449"/>
      <c r="E1279" s="459" t="s">
        <v>2124</v>
      </c>
      <c r="F1279" s="449"/>
      <c r="G1279" s="984" t="s">
        <v>642</v>
      </c>
      <c r="H1279" s="459" t="s">
        <v>2121</v>
      </c>
      <c r="I1279" s="449"/>
      <c r="J1279" s="449"/>
      <c r="K1279" s="459" t="s">
        <v>265</v>
      </c>
      <c r="L1279" s="459"/>
      <c r="M1279" s="459" t="str">
        <f t="shared" si="19"/>
        <v/>
      </c>
    </row>
    <row r="1280" spans="1:13" ht="15">
      <c r="A1280" s="448" t="s">
        <v>647</v>
      </c>
      <c r="B1280" s="448" t="s">
        <v>648</v>
      </c>
      <c r="C1280" s="459" t="s">
        <v>416</v>
      </c>
      <c r="D1280" s="449"/>
      <c r="E1280" s="459" t="s">
        <v>2125</v>
      </c>
      <c r="F1280" s="449"/>
      <c r="G1280" s="984" t="s">
        <v>642</v>
      </c>
      <c r="H1280" s="459" t="s">
        <v>2121</v>
      </c>
      <c r="I1280" s="449"/>
      <c r="J1280" s="449"/>
      <c r="K1280" s="459" t="s">
        <v>265</v>
      </c>
      <c r="L1280" s="459"/>
      <c r="M1280" s="459" t="str">
        <f t="shared" si="19"/>
        <v/>
      </c>
    </row>
    <row r="1281" spans="1:13" ht="15">
      <c r="A1281" s="448" t="s">
        <v>647</v>
      </c>
      <c r="B1281" s="448" t="s">
        <v>648</v>
      </c>
      <c r="C1281" s="459" t="s">
        <v>416</v>
      </c>
      <c r="D1281" s="449"/>
      <c r="E1281" s="459" t="s">
        <v>2126</v>
      </c>
      <c r="F1281" s="449"/>
      <c r="G1281" s="984" t="s">
        <v>642</v>
      </c>
      <c r="H1281" s="459" t="s">
        <v>2121</v>
      </c>
      <c r="I1281" s="449"/>
      <c r="J1281" s="449"/>
      <c r="K1281" s="459" t="s">
        <v>265</v>
      </c>
      <c r="L1281" s="459"/>
      <c r="M1281" s="459" t="str">
        <f t="shared" si="19"/>
        <v/>
      </c>
    </row>
    <row r="1282" spans="1:13" ht="15">
      <c r="A1282" s="448" t="s">
        <v>647</v>
      </c>
      <c r="B1282" s="448" t="s">
        <v>648</v>
      </c>
      <c r="C1282" s="459" t="s">
        <v>416</v>
      </c>
      <c r="D1282" s="449"/>
      <c r="E1282" s="459" t="s">
        <v>2127</v>
      </c>
      <c r="F1282" s="449"/>
      <c r="G1282" s="984" t="s">
        <v>642</v>
      </c>
      <c r="H1282" s="459" t="s">
        <v>2121</v>
      </c>
      <c r="I1282" s="449"/>
      <c r="J1282" s="449"/>
      <c r="K1282" s="459" t="s">
        <v>265</v>
      </c>
      <c r="L1282" s="459"/>
      <c r="M1282" s="459" t="str">
        <f t="shared" si="19"/>
        <v/>
      </c>
    </row>
    <row r="1283" spans="1:13" ht="15">
      <c r="A1283" s="448" t="s">
        <v>647</v>
      </c>
      <c r="B1283" s="448" t="s">
        <v>648</v>
      </c>
      <c r="C1283" s="459" t="s">
        <v>416</v>
      </c>
      <c r="D1283" s="449"/>
      <c r="E1283" s="459" t="s">
        <v>2128</v>
      </c>
      <c r="F1283" s="449"/>
      <c r="G1283" s="984" t="s">
        <v>642</v>
      </c>
      <c r="H1283" s="459" t="s">
        <v>2121</v>
      </c>
      <c r="I1283" s="449"/>
      <c r="J1283" s="449"/>
      <c r="K1283" s="459" t="s">
        <v>265</v>
      </c>
      <c r="L1283" s="459"/>
      <c r="M1283" s="459" t="str">
        <f t="shared" si="19"/>
        <v/>
      </c>
    </row>
    <row r="1284" spans="1:13" ht="15">
      <c r="A1284" s="448" t="s">
        <v>647</v>
      </c>
      <c r="B1284" s="448" t="s">
        <v>648</v>
      </c>
      <c r="C1284" s="459" t="s">
        <v>416</v>
      </c>
      <c r="D1284" s="449"/>
      <c r="E1284" s="459" t="s">
        <v>2129</v>
      </c>
      <c r="F1284" s="449"/>
      <c r="G1284" s="984" t="s">
        <v>642</v>
      </c>
      <c r="H1284" s="459" t="s">
        <v>2121</v>
      </c>
      <c r="I1284" s="449"/>
      <c r="J1284" s="449"/>
      <c r="K1284" s="459" t="s">
        <v>265</v>
      </c>
      <c r="L1284" s="459"/>
      <c r="M1284" s="459" t="str">
        <f t="shared" ref="M1284:M1347" si="20">IF(RIGHT(TEXT(E1284,""),4)="ACT1","Removed","")</f>
        <v/>
      </c>
    </row>
    <row r="1285" spans="1:13" ht="15">
      <c r="A1285" s="448" t="s">
        <v>647</v>
      </c>
      <c r="B1285" s="448" t="s">
        <v>648</v>
      </c>
      <c r="C1285" s="459" t="s">
        <v>416</v>
      </c>
      <c r="D1285" s="449"/>
      <c r="E1285" s="459" t="s">
        <v>2130</v>
      </c>
      <c r="F1285" s="449"/>
      <c r="G1285" s="984" t="s">
        <v>642</v>
      </c>
      <c r="H1285" s="459" t="s">
        <v>2121</v>
      </c>
      <c r="I1285" s="449"/>
      <c r="J1285" s="449"/>
      <c r="K1285" s="459" t="s">
        <v>265</v>
      </c>
      <c r="L1285" s="459"/>
      <c r="M1285" s="459" t="str">
        <f t="shared" si="20"/>
        <v/>
      </c>
    </row>
    <row r="1286" spans="1:13" ht="15">
      <c r="A1286" s="448" t="s">
        <v>647</v>
      </c>
      <c r="B1286" s="448" t="s">
        <v>648</v>
      </c>
      <c r="C1286" s="459" t="s">
        <v>416</v>
      </c>
      <c r="D1286" s="449"/>
      <c r="E1286" s="459" t="s">
        <v>2131</v>
      </c>
      <c r="F1286" s="449"/>
      <c r="G1286" s="984" t="s">
        <v>642</v>
      </c>
      <c r="H1286" s="459" t="s">
        <v>2121</v>
      </c>
      <c r="I1286" s="449"/>
      <c r="J1286" s="449"/>
      <c r="K1286" s="459" t="s">
        <v>265</v>
      </c>
      <c r="L1286" s="459"/>
      <c r="M1286" s="459" t="str">
        <f t="shared" si="20"/>
        <v/>
      </c>
    </row>
    <row r="1287" spans="1:13" ht="15">
      <c r="A1287" s="448" t="s">
        <v>647</v>
      </c>
      <c r="B1287" s="448" t="s">
        <v>648</v>
      </c>
      <c r="C1287" s="459" t="s">
        <v>416</v>
      </c>
      <c r="D1287" s="449"/>
      <c r="E1287" s="459" t="s">
        <v>2132</v>
      </c>
      <c r="F1287" s="449"/>
      <c r="G1287" s="984" t="s">
        <v>642</v>
      </c>
      <c r="H1287" s="459" t="s">
        <v>2121</v>
      </c>
      <c r="I1287" s="449"/>
      <c r="J1287" s="449"/>
      <c r="K1287" s="459" t="s">
        <v>265</v>
      </c>
      <c r="L1287" s="459"/>
      <c r="M1287" s="459" t="str">
        <f t="shared" si="20"/>
        <v/>
      </c>
    </row>
    <row r="1288" spans="1:13" ht="15">
      <c r="A1288" s="448" t="s">
        <v>647</v>
      </c>
      <c r="B1288" s="448" t="s">
        <v>648</v>
      </c>
      <c r="C1288" s="459" t="s">
        <v>416</v>
      </c>
      <c r="D1288" s="449"/>
      <c r="E1288" s="459" t="s">
        <v>2133</v>
      </c>
      <c r="F1288" s="449"/>
      <c r="G1288" s="984" t="s">
        <v>642</v>
      </c>
      <c r="H1288" s="459" t="s">
        <v>2121</v>
      </c>
      <c r="I1288" s="449"/>
      <c r="J1288" s="449"/>
      <c r="K1288" s="459" t="s">
        <v>265</v>
      </c>
      <c r="L1288" s="459"/>
      <c r="M1288" s="459" t="str">
        <f t="shared" si="20"/>
        <v/>
      </c>
    </row>
    <row r="1289" spans="1:13" ht="13.5" thickBot="1">
      <c r="A1289" s="501" t="s">
        <v>647</v>
      </c>
      <c r="B1289" s="501" t="s">
        <v>648</v>
      </c>
      <c r="C1289" s="452" t="s">
        <v>416</v>
      </c>
      <c r="D1289" s="501"/>
      <c r="E1289" s="452" t="s">
        <v>2134</v>
      </c>
      <c r="F1289" s="501"/>
      <c r="G1289" s="451" t="s">
        <v>642</v>
      </c>
      <c r="H1289" s="452" t="s">
        <v>2121</v>
      </c>
      <c r="I1289" s="501"/>
      <c r="J1289" s="501"/>
      <c r="K1289" s="452" t="s">
        <v>265</v>
      </c>
      <c r="L1289" s="452"/>
      <c r="M1289" s="452" t="str">
        <f t="shared" si="20"/>
        <v/>
      </c>
    </row>
    <row r="1290" spans="1:13" ht="13.5" thickTop="1">
      <c r="A1290" s="982" t="s">
        <v>637</v>
      </c>
      <c r="B1290" s="982" t="s">
        <v>638</v>
      </c>
      <c r="C1290" s="446" t="s">
        <v>355</v>
      </c>
      <c r="D1290" s="446" t="s">
        <v>2135</v>
      </c>
      <c r="E1290" s="446" t="s">
        <v>2136</v>
      </c>
      <c r="F1290" s="446" t="s">
        <v>355</v>
      </c>
      <c r="G1290" s="983" t="s">
        <v>642</v>
      </c>
      <c r="H1290" s="460" t="s">
        <v>2137</v>
      </c>
      <c r="I1290" s="983" t="s">
        <v>682</v>
      </c>
      <c r="J1290" s="446" t="s">
        <v>645</v>
      </c>
      <c r="K1290" s="447" t="s">
        <v>265</v>
      </c>
      <c r="L1290" s="460" t="s">
        <v>646</v>
      </c>
      <c r="M1290" s="460" t="s">
        <v>10422</v>
      </c>
    </row>
    <row r="1291" spans="1:13" ht="15">
      <c r="A1291" s="448" t="s">
        <v>647</v>
      </c>
      <c r="B1291" s="448" t="s">
        <v>648</v>
      </c>
      <c r="C1291" s="459" t="s">
        <v>355</v>
      </c>
      <c r="D1291" s="449"/>
      <c r="E1291" s="459" t="s">
        <v>2138</v>
      </c>
      <c r="F1291" s="449"/>
      <c r="G1291" s="984" t="s">
        <v>642</v>
      </c>
      <c r="H1291" s="459" t="s">
        <v>2137</v>
      </c>
      <c r="I1291" s="449"/>
      <c r="J1291" s="449"/>
      <c r="K1291" s="459" t="s">
        <v>265</v>
      </c>
      <c r="L1291" s="459"/>
      <c r="M1291" s="459" t="str">
        <f t="shared" si="20"/>
        <v>Removed</v>
      </c>
    </row>
    <row r="1292" spans="1:13" ht="15">
      <c r="A1292" s="448" t="s">
        <v>647</v>
      </c>
      <c r="B1292" s="448" t="s">
        <v>648</v>
      </c>
      <c r="C1292" s="459" t="s">
        <v>355</v>
      </c>
      <c r="D1292" s="449"/>
      <c r="E1292" s="459" t="s">
        <v>2139</v>
      </c>
      <c r="F1292" s="449"/>
      <c r="G1292" s="984" t="s">
        <v>642</v>
      </c>
      <c r="H1292" s="459" t="s">
        <v>2137</v>
      </c>
      <c r="I1292" s="449"/>
      <c r="J1292" s="449"/>
      <c r="K1292" s="459" t="s">
        <v>265</v>
      </c>
      <c r="L1292" s="459"/>
      <c r="M1292" s="459" t="s">
        <v>10422</v>
      </c>
    </row>
    <row r="1293" spans="1:13" ht="15">
      <c r="A1293" s="448" t="s">
        <v>647</v>
      </c>
      <c r="B1293" s="448" t="s">
        <v>648</v>
      </c>
      <c r="C1293" s="459" t="s">
        <v>355</v>
      </c>
      <c r="D1293" s="449"/>
      <c r="E1293" s="459" t="s">
        <v>2140</v>
      </c>
      <c r="F1293" s="449"/>
      <c r="G1293" s="984" t="s">
        <v>642</v>
      </c>
      <c r="H1293" s="459" t="s">
        <v>2137</v>
      </c>
      <c r="I1293" s="449"/>
      <c r="J1293" s="449"/>
      <c r="K1293" s="459" t="s">
        <v>265</v>
      </c>
      <c r="L1293" s="459"/>
      <c r="M1293" s="459" t="s">
        <v>10422</v>
      </c>
    </row>
    <row r="1294" spans="1:13" ht="15">
      <c r="A1294" s="448" t="s">
        <v>647</v>
      </c>
      <c r="B1294" s="448" t="s">
        <v>648</v>
      </c>
      <c r="C1294" s="459" t="s">
        <v>355</v>
      </c>
      <c r="D1294" s="449"/>
      <c r="E1294" s="459" t="s">
        <v>2141</v>
      </c>
      <c r="F1294" s="449"/>
      <c r="G1294" s="984" t="s">
        <v>642</v>
      </c>
      <c r="H1294" s="459" t="s">
        <v>2137</v>
      </c>
      <c r="I1294" s="449"/>
      <c r="J1294" s="449"/>
      <c r="K1294" s="459" t="s">
        <v>265</v>
      </c>
      <c r="L1294" s="459"/>
      <c r="M1294" s="459" t="s">
        <v>10422</v>
      </c>
    </row>
    <row r="1295" spans="1:13" ht="15">
      <c r="A1295" s="448" t="s">
        <v>647</v>
      </c>
      <c r="B1295" s="448" t="s">
        <v>648</v>
      </c>
      <c r="C1295" s="459" t="s">
        <v>355</v>
      </c>
      <c r="D1295" s="449"/>
      <c r="E1295" s="459" t="s">
        <v>2142</v>
      </c>
      <c r="F1295" s="449"/>
      <c r="G1295" s="984" t="s">
        <v>642</v>
      </c>
      <c r="H1295" s="459" t="s">
        <v>2137</v>
      </c>
      <c r="I1295" s="449"/>
      <c r="J1295" s="449"/>
      <c r="K1295" s="459" t="s">
        <v>265</v>
      </c>
      <c r="L1295" s="459"/>
      <c r="M1295" s="459" t="s">
        <v>10422</v>
      </c>
    </row>
    <row r="1296" spans="1:13" ht="15">
      <c r="A1296" s="448" t="s">
        <v>647</v>
      </c>
      <c r="B1296" s="448" t="s">
        <v>648</v>
      </c>
      <c r="C1296" s="459" t="s">
        <v>355</v>
      </c>
      <c r="D1296" s="449"/>
      <c r="E1296" s="459" t="s">
        <v>2143</v>
      </c>
      <c r="F1296" s="449"/>
      <c r="G1296" s="984" t="s">
        <v>642</v>
      </c>
      <c r="H1296" s="459" t="s">
        <v>2137</v>
      </c>
      <c r="I1296" s="449"/>
      <c r="J1296" s="449"/>
      <c r="K1296" s="459" t="s">
        <v>265</v>
      </c>
      <c r="L1296" s="459"/>
      <c r="M1296" s="459" t="s">
        <v>10422</v>
      </c>
    </row>
    <row r="1297" spans="1:13" ht="15">
      <c r="A1297" s="448" t="s">
        <v>647</v>
      </c>
      <c r="B1297" s="448" t="s">
        <v>648</v>
      </c>
      <c r="C1297" s="459" t="s">
        <v>355</v>
      </c>
      <c r="D1297" s="449"/>
      <c r="E1297" s="459" t="s">
        <v>2144</v>
      </c>
      <c r="F1297" s="449"/>
      <c r="G1297" s="984" t="s">
        <v>642</v>
      </c>
      <c r="H1297" s="459" t="s">
        <v>2137</v>
      </c>
      <c r="I1297" s="449"/>
      <c r="J1297" s="449"/>
      <c r="K1297" s="459" t="s">
        <v>265</v>
      </c>
      <c r="L1297" s="459"/>
      <c r="M1297" s="459" t="s">
        <v>10422</v>
      </c>
    </row>
    <row r="1298" spans="1:13" ht="15">
      <c r="A1298" s="448" t="s">
        <v>647</v>
      </c>
      <c r="B1298" s="448" t="s">
        <v>648</v>
      </c>
      <c r="C1298" s="459" t="s">
        <v>355</v>
      </c>
      <c r="D1298" s="449"/>
      <c r="E1298" s="459" t="s">
        <v>2145</v>
      </c>
      <c r="F1298" s="449"/>
      <c r="G1298" s="984" t="s">
        <v>642</v>
      </c>
      <c r="H1298" s="459" t="s">
        <v>2137</v>
      </c>
      <c r="I1298" s="449"/>
      <c r="J1298" s="449"/>
      <c r="K1298" s="459" t="s">
        <v>265</v>
      </c>
      <c r="L1298" s="459"/>
      <c r="M1298" s="459" t="s">
        <v>10422</v>
      </c>
    </row>
    <row r="1299" spans="1:13" ht="15">
      <c r="A1299" s="448" t="s">
        <v>647</v>
      </c>
      <c r="B1299" s="448" t="s">
        <v>648</v>
      </c>
      <c r="C1299" s="459" t="s">
        <v>355</v>
      </c>
      <c r="D1299" s="449"/>
      <c r="E1299" s="459" t="s">
        <v>2146</v>
      </c>
      <c r="F1299" s="449"/>
      <c r="G1299" s="984" t="s">
        <v>642</v>
      </c>
      <c r="H1299" s="459" t="s">
        <v>2137</v>
      </c>
      <c r="I1299" s="449"/>
      <c r="J1299" s="449"/>
      <c r="K1299" s="459" t="s">
        <v>265</v>
      </c>
      <c r="L1299" s="459"/>
      <c r="M1299" s="459" t="s">
        <v>10422</v>
      </c>
    </row>
    <row r="1300" spans="1:13" ht="15">
      <c r="A1300" s="448" t="s">
        <v>647</v>
      </c>
      <c r="B1300" s="448" t="s">
        <v>648</v>
      </c>
      <c r="C1300" s="459" t="s">
        <v>355</v>
      </c>
      <c r="D1300" s="449"/>
      <c r="E1300" s="459" t="s">
        <v>2147</v>
      </c>
      <c r="F1300" s="449"/>
      <c r="G1300" s="984" t="s">
        <v>642</v>
      </c>
      <c r="H1300" s="459" t="s">
        <v>2137</v>
      </c>
      <c r="I1300" s="449"/>
      <c r="J1300" s="449"/>
      <c r="K1300" s="459" t="s">
        <v>265</v>
      </c>
      <c r="L1300" s="459"/>
      <c r="M1300" s="459" t="s">
        <v>10422</v>
      </c>
    </row>
    <row r="1301" spans="1:13" ht="15">
      <c r="A1301" s="448" t="s">
        <v>647</v>
      </c>
      <c r="B1301" s="448" t="s">
        <v>648</v>
      </c>
      <c r="C1301" s="459" t="s">
        <v>355</v>
      </c>
      <c r="D1301" s="449"/>
      <c r="E1301" s="459" t="s">
        <v>2148</v>
      </c>
      <c r="F1301" s="449"/>
      <c r="G1301" s="984" t="s">
        <v>642</v>
      </c>
      <c r="H1301" s="459" t="s">
        <v>2137</v>
      </c>
      <c r="I1301" s="449"/>
      <c r="J1301" s="449"/>
      <c r="K1301" s="459" t="s">
        <v>265</v>
      </c>
      <c r="L1301" s="459"/>
      <c r="M1301" s="459" t="s">
        <v>10422</v>
      </c>
    </row>
    <row r="1302" spans="1:13" ht="15">
      <c r="A1302" s="448" t="s">
        <v>647</v>
      </c>
      <c r="B1302" s="448" t="s">
        <v>648</v>
      </c>
      <c r="C1302" s="459" t="s">
        <v>355</v>
      </c>
      <c r="D1302" s="449"/>
      <c r="E1302" s="459" t="s">
        <v>2149</v>
      </c>
      <c r="F1302" s="449"/>
      <c r="G1302" s="984" t="s">
        <v>642</v>
      </c>
      <c r="H1302" s="459" t="s">
        <v>2137</v>
      </c>
      <c r="I1302" s="449"/>
      <c r="J1302" s="449"/>
      <c r="K1302" s="459" t="s">
        <v>265</v>
      </c>
      <c r="L1302" s="459"/>
      <c r="M1302" s="459" t="s">
        <v>10422</v>
      </c>
    </row>
    <row r="1303" spans="1:13" ht="13.5" thickBot="1">
      <c r="A1303" s="501" t="s">
        <v>647</v>
      </c>
      <c r="B1303" s="501" t="s">
        <v>648</v>
      </c>
      <c r="C1303" s="452" t="s">
        <v>355</v>
      </c>
      <c r="D1303" s="501"/>
      <c r="E1303" s="452" t="s">
        <v>2150</v>
      </c>
      <c r="F1303" s="501"/>
      <c r="G1303" s="451" t="s">
        <v>642</v>
      </c>
      <c r="H1303" s="452" t="s">
        <v>2137</v>
      </c>
      <c r="I1303" s="501"/>
      <c r="J1303" s="501"/>
      <c r="K1303" s="452" t="s">
        <v>265</v>
      </c>
      <c r="L1303" s="452"/>
      <c r="M1303" s="452" t="s">
        <v>10422</v>
      </c>
    </row>
    <row r="1304" spans="1:13" ht="13.5" thickTop="1">
      <c r="A1304" s="982" t="s">
        <v>637</v>
      </c>
      <c r="B1304" s="982" t="s">
        <v>638</v>
      </c>
      <c r="C1304" s="446" t="s">
        <v>610</v>
      </c>
      <c r="D1304" s="446" t="s">
        <v>2151</v>
      </c>
      <c r="E1304" s="446" t="s">
        <v>2152</v>
      </c>
      <c r="F1304" s="446" t="s">
        <v>610</v>
      </c>
      <c r="G1304" s="983" t="s">
        <v>642</v>
      </c>
      <c r="H1304" s="460" t="s">
        <v>2153</v>
      </c>
      <c r="I1304" s="983" t="s">
        <v>682</v>
      </c>
      <c r="J1304" s="446" t="s">
        <v>645</v>
      </c>
      <c r="K1304" s="447" t="s">
        <v>265</v>
      </c>
      <c r="L1304" s="460" t="s">
        <v>646</v>
      </c>
      <c r="M1304" s="460" t="str">
        <f t="shared" si="20"/>
        <v/>
      </c>
    </row>
    <row r="1305" spans="1:13" ht="15">
      <c r="A1305" s="448" t="s">
        <v>647</v>
      </c>
      <c r="B1305" s="448" t="s">
        <v>648</v>
      </c>
      <c r="C1305" s="459" t="s">
        <v>610</v>
      </c>
      <c r="D1305" s="449"/>
      <c r="E1305" s="459" t="s">
        <v>2154</v>
      </c>
      <c r="F1305" s="449"/>
      <c r="G1305" s="984" t="s">
        <v>642</v>
      </c>
      <c r="H1305" s="459" t="s">
        <v>2153</v>
      </c>
      <c r="I1305" s="449"/>
      <c r="J1305" s="449"/>
      <c r="K1305" s="459" t="s">
        <v>265</v>
      </c>
      <c r="L1305" s="459"/>
      <c r="M1305" s="459" t="str">
        <f t="shared" si="20"/>
        <v>Removed</v>
      </c>
    </row>
    <row r="1306" spans="1:13" ht="15">
      <c r="A1306" s="448" t="s">
        <v>647</v>
      </c>
      <c r="B1306" s="448" t="s">
        <v>648</v>
      </c>
      <c r="C1306" s="459" t="s">
        <v>610</v>
      </c>
      <c r="D1306" s="449"/>
      <c r="E1306" s="459" t="s">
        <v>2155</v>
      </c>
      <c r="F1306" s="449"/>
      <c r="G1306" s="984" t="s">
        <v>642</v>
      </c>
      <c r="H1306" s="459" t="s">
        <v>2153</v>
      </c>
      <c r="I1306" s="449"/>
      <c r="J1306" s="449"/>
      <c r="K1306" s="459" t="s">
        <v>265</v>
      </c>
      <c r="L1306" s="459"/>
      <c r="M1306" s="459" t="str">
        <f t="shared" si="20"/>
        <v/>
      </c>
    </row>
    <row r="1307" spans="1:13" ht="15">
      <c r="A1307" s="448" t="s">
        <v>647</v>
      </c>
      <c r="B1307" s="448" t="s">
        <v>648</v>
      </c>
      <c r="C1307" s="459" t="s">
        <v>610</v>
      </c>
      <c r="D1307" s="449"/>
      <c r="E1307" s="459" t="s">
        <v>2156</v>
      </c>
      <c r="F1307" s="449"/>
      <c r="G1307" s="984" t="s">
        <v>642</v>
      </c>
      <c r="H1307" s="459" t="s">
        <v>2153</v>
      </c>
      <c r="I1307" s="449"/>
      <c r="J1307" s="449"/>
      <c r="K1307" s="459" t="s">
        <v>265</v>
      </c>
      <c r="L1307" s="459"/>
      <c r="M1307" s="459" t="str">
        <f t="shared" si="20"/>
        <v/>
      </c>
    </row>
    <row r="1308" spans="1:13" ht="15">
      <c r="A1308" s="448" t="s">
        <v>647</v>
      </c>
      <c r="B1308" s="448" t="s">
        <v>648</v>
      </c>
      <c r="C1308" s="459" t="s">
        <v>610</v>
      </c>
      <c r="D1308" s="449"/>
      <c r="E1308" s="459" t="s">
        <v>2157</v>
      </c>
      <c r="F1308" s="449"/>
      <c r="G1308" s="984" t="s">
        <v>642</v>
      </c>
      <c r="H1308" s="459" t="s">
        <v>2153</v>
      </c>
      <c r="I1308" s="449"/>
      <c r="J1308" s="449"/>
      <c r="K1308" s="459" t="s">
        <v>265</v>
      </c>
      <c r="L1308" s="459"/>
      <c r="M1308" s="459" t="str">
        <f t="shared" si="20"/>
        <v/>
      </c>
    </row>
    <row r="1309" spans="1:13" ht="15">
      <c r="A1309" s="448" t="s">
        <v>647</v>
      </c>
      <c r="B1309" s="448" t="s">
        <v>648</v>
      </c>
      <c r="C1309" s="459" t="s">
        <v>610</v>
      </c>
      <c r="D1309" s="449"/>
      <c r="E1309" s="459" t="s">
        <v>2158</v>
      </c>
      <c r="F1309" s="449"/>
      <c r="G1309" s="984" t="s">
        <v>642</v>
      </c>
      <c r="H1309" s="459" t="s">
        <v>2153</v>
      </c>
      <c r="I1309" s="449"/>
      <c r="J1309" s="449"/>
      <c r="K1309" s="459" t="s">
        <v>265</v>
      </c>
      <c r="L1309" s="459"/>
      <c r="M1309" s="459" t="str">
        <f t="shared" si="20"/>
        <v/>
      </c>
    </row>
    <row r="1310" spans="1:13" ht="15">
      <c r="A1310" s="448" t="s">
        <v>647</v>
      </c>
      <c r="B1310" s="448" t="s">
        <v>648</v>
      </c>
      <c r="C1310" s="459" t="s">
        <v>610</v>
      </c>
      <c r="D1310" s="449"/>
      <c r="E1310" s="459" t="s">
        <v>2159</v>
      </c>
      <c r="F1310" s="449"/>
      <c r="G1310" s="984" t="s">
        <v>642</v>
      </c>
      <c r="H1310" s="459" t="s">
        <v>2153</v>
      </c>
      <c r="I1310" s="449"/>
      <c r="J1310" s="449"/>
      <c r="K1310" s="459" t="s">
        <v>265</v>
      </c>
      <c r="L1310" s="459"/>
      <c r="M1310" s="459" t="str">
        <f t="shared" si="20"/>
        <v/>
      </c>
    </row>
    <row r="1311" spans="1:13" ht="15">
      <c r="A1311" s="448" t="s">
        <v>647</v>
      </c>
      <c r="B1311" s="448" t="s">
        <v>648</v>
      </c>
      <c r="C1311" s="459" t="s">
        <v>610</v>
      </c>
      <c r="D1311" s="449"/>
      <c r="E1311" s="459" t="s">
        <v>2160</v>
      </c>
      <c r="F1311" s="449"/>
      <c r="G1311" s="984" t="s">
        <v>642</v>
      </c>
      <c r="H1311" s="459" t="s">
        <v>2153</v>
      </c>
      <c r="I1311" s="449"/>
      <c r="J1311" s="449"/>
      <c r="K1311" s="459" t="s">
        <v>265</v>
      </c>
      <c r="L1311" s="459"/>
      <c r="M1311" s="459" t="str">
        <f t="shared" si="20"/>
        <v/>
      </c>
    </row>
    <row r="1312" spans="1:13" ht="15">
      <c r="A1312" s="448" t="s">
        <v>647</v>
      </c>
      <c r="B1312" s="448" t="s">
        <v>648</v>
      </c>
      <c r="C1312" s="459" t="s">
        <v>610</v>
      </c>
      <c r="D1312" s="449"/>
      <c r="E1312" s="459" t="s">
        <v>2161</v>
      </c>
      <c r="F1312" s="449"/>
      <c r="G1312" s="984" t="s">
        <v>642</v>
      </c>
      <c r="H1312" s="459" t="s">
        <v>2153</v>
      </c>
      <c r="I1312" s="449"/>
      <c r="J1312" s="449"/>
      <c r="K1312" s="459" t="s">
        <v>265</v>
      </c>
      <c r="L1312" s="459"/>
      <c r="M1312" s="459" t="str">
        <f t="shared" si="20"/>
        <v/>
      </c>
    </row>
    <row r="1313" spans="1:13" ht="15">
      <c r="A1313" s="448" t="s">
        <v>647</v>
      </c>
      <c r="B1313" s="448" t="s">
        <v>648</v>
      </c>
      <c r="C1313" s="459" t="s">
        <v>610</v>
      </c>
      <c r="D1313" s="449"/>
      <c r="E1313" s="459" t="s">
        <v>2162</v>
      </c>
      <c r="F1313" s="449"/>
      <c r="G1313" s="984" t="s">
        <v>642</v>
      </c>
      <c r="H1313" s="459" t="s">
        <v>2153</v>
      </c>
      <c r="I1313" s="449"/>
      <c r="J1313" s="449"/>
      <c r="K1313" s="459" t="s">
        <v>265</v>
      </c>
      <c r="L1313" s="459"/>
      <c r="M1313" s="459" t="str">
        <f t="shared" si="20"/>
        <v/>
      </c>
    </row>
    <row r="1314" spans="1:13" ht="15">
      <c r="A1314" s="448" t="s">
        <v>647</v>
      </c>
      <c r="B1314" s="448" t="s">
        <v>648</v>
      </c>
      <c r="C1314" s="459" t="s">
        <v>610</v>
      </c>
      <c r="D1314" s="449"/>
      <c r="E1314" s="459" t="s">
        <v>2163</v>
      </c>
      <c r="F1314" s="449"/>
      <c r="G1314" s="984" t="s">
        <v>642</v>
      </c>
      <c r="H1314" s="459" t="s">
        <v>2153</v>
      </c>
      <c r="I1314" s="449"/>
      <c r="J1314" s="449"/>
      <c r="K1314" s="459" t="s">
        <v>265</v>
      </c>
      <c r="L1314" s="459"/>
      <c r="M1314" s="459" t="str">
        <f t="shared" si="20"/>
        <v/>
      </c>
    </row>
    <row r="1315" spans="1:13" ht="15">
      <c r="A1315" s="448" t="s">
        <v>647</v>
      </c>
      <c r="B1315" s="448" t="s">
        <v>648</v>
      </c>
      <c r="C1315" s="459" t="s">
        <v>610</v>
      </c>
      <c r="D1315" s="449"/>
      <c r="E1315" s="459" t="s">
        <v>2164</v>
      </c>
      <c r="F1315" s="449"/>
      <c r="G1315" s="984" t="s">
        <v>642</v>
      </c>
      <c r="H1315" s="459" t="s">
        <v>2153</v>
      </c>
      <c r="I1315" s="449"/>
      <c r="J1315" s="449"/>
      <c r="K1315" s="459" t="s">
        <v>265</v>
      </c>
      <c r="L1315" s="459"/>
      <c r="M1315" s="459" t="str">
        <f t="shared" si="20"/>
        <v/>
      </c>
    </row>
    <row r="1316" spans="1:13" ht="15">
      <c r="A1316" s="448" t="s">
        <v>647</v>
      </c>
      <c r="B1316" s="448" t="s">
        <v>648</v>
      </c>
      <c r="C1316" s="459" t="s">
        <v>610</v>
      </c>
      <c r="D1316" s="449"/>
      <c r="E1316" s="459" t="s">
        <v>2165</v>
      </c>
      <c r="F1316" s="449"/>
      <c r="G1316" s="984" t="s">
        <v>642</v>
      </c>
      <c r="H1316" s="459" t="s">
        <v>2153</v>
      </c>
      <c r="I1316" s="449"/>
      <c r="J1316" s="449"/>
      <c r="K1316" s="459" t="s">
        <v>265</v>
      </c>
      <c r="L1316" s="459"/>
      <c r="M1316" s="459" t="str">
        <f t="shared" si="20"/>
        <v/>
      </c>
    </row>
    <row r="1317" spans="1:13" ht="13.5" thickBot="1">
      <c r="A1317" s="501" t="s">
        <v>647</v>
      </c>
      <c r="B1317" s="501" t="s">
        <v>648</v>
      </c>
      <c r="C1317" s="452" t="s">
        <v>610</v>
      </c>
      <c r="D1317" s="501"/>
      <c r="E1317" s="452" t="s">
        <v>2166</v>
      </c>
      <c r="F1317" s="501"/>
      <c r="G1317" s="451" t="s">
        <v>642</v>
      </c>
      <c r="H1317" s="452" t="s">
        <v>2153</v>
      </c>
      <c r="I1317" s="501"/>
      <c r="J1317" s="501"/>
      <c r="K1317" s="452" t="s">
        <v>265</v>
      </c>
      <c r="L1317" s="452"/>
      <c r="M1317" s="452" t="str">
        <f t="shared" si="20"/>
        <v/>
      </c>
    </row>
    <row r="1318" spans="1:13" ht="13.5" thickTop="1">
      <c r="A1318" s="455" t="s">
        <v>637</v>
      </c>
      <c r="B1318" s="987" t="s">
        <v>810</v>
      </c>
      <c r="C1318" s="455" t="s">
        <v>428</v>
      </c>
      <c r="D1318" s="455" t="s">
        <v>2167</v>
      </c>
      <c r="E1318" s="455" t="s">
        <v>2168</v>
      </c>
      <c r="F1318" s="455" t="s">
        <v>428</v>
      </c>
      <c r="G1318" s="988" t="s">
        <v>642</v>
      </c>
      <c r="H1318" s="456" t="s">
        <v>813</v>
      </c>
      <c r="I1318" s="455" t="s">
        <v>682</v>
      </c>
      <c r="J1318" s="455"/>
      <c r="K1318" s="447" t="s">
        <v>265</v>
      </c>
      <c r="L1318" s="456" t="s">
        <v>814</v>
      </c>
      <c r="M1318" s="456" t="str">
        <f t="shared" si="20"/>
        <v/>
      </c>
    </row>
    <row r="1319" spans="1:13">
      <c r="A1319" s="455" t="s">
        <v>29</v>
      </c>
      <c r="B1319" s="455" t="s">
        <v>648</v>
      </c>
      <c r="C1319" s="455" t="s">
        <v>428</v>
      </c>
      <c r="D1319" s="455"/>
      <c r="E1319" s="455" t="s">
        <v>2169</v>
      </c>
      <c r="F1319" s="455"/>
      <c r="G1319" s="988" t="s">
        <v>642</v>
      </c>
      <c r="H1319" s="455" t="s">
        <v>813</v>
      </c>
      <c r="I1319" s="455"/>
      <c r="J1319" s="455"/>
      <c r="K1319" s="459" t="s">
        <v>265</v>
      </c>
      <c r="L1319" s="455"/>
      <c r="M1319" s="455" t="str">
        <f t="shared" si="20"/>
        <v>Removed</v>
      </c>
    </row>
    <row r="1320" spans="1:13">
      <c r="A1320" s="455" t="s">
        <v>29</v>
      </c>
      <c r="B1320" s="455" t="s">
        <v>648</v>
      </c>
      <c r="C1320" s="455" t="s">
        <v>428</v>
      </c>
      <c r="D1320" s="455"/>
      <c r="E1320" s="455" t="s">
        <v>2170</v>
      </c>
      <c r="F1320" s="455"/>
      <c r="G1320" s="988" t="s">
        <v>642</v>
      </c>
      <c r="H1320" s="455" t="s">
        <v>813</v>
      </c>
      <c r="I1320" s="455"/>
      <c r="J1320" s="455"/>
      <c r="K1320" s="459" t="s">
        <v>265</v>
      </c>
      <c r="L1320" s="455"/>
      <c r="M1320" s="455" t="str">
        <f t="shared" si="20"/>
        <v/>
      </c>
    </row>
    <row r="1321" spans="1:13">
      <c r="A1321" s="455" t="s">
        <v>29</v>
      </c>
      <c r="B1321" s="455" t="s">
        <v>648</v>
      </c>
      <c r="C1321" s="455" t="s">
        <v>428</v>
      </c>
      <c r="D1321" s="455"/>
      <c r="E1321" s="455" t="s">
        <v>2171</v>
      </c>
      <c r="F1321" s="455"/>
      <c r="G1321" s="988" t="s">
        <v>642</v>
      </c>
      <c r="H1321" s="455" t="s">
        <v>813</v>
      </c>
      <c r="I1321" s="455"/>
      <c r="J1321" s="455"/>
      <c r="K1321" s="459" t="s">
        <v>265</v>
      </c>
      <c r="L1321" s="455"/>
      <c r="M1321" s="455" t="str">
        <f t="shared" si="20"/>
        <v/>
      </c>
    </row>
    <row r="1322" spans="1:13">
      <c r="A1322" s="455" t="s">
        <v>29</v>
      </c>
      <c r="B1322" s="455" t="s">
        <v>648</v>
      </c>
      <c r="C1322" s="455" t="s">
        <v>428</v>
      </c>
      <c r="D1322" s="455"/>
      <c r="E1322" s="455" t="s">
        <v>2172</v>
      </c>
      <c r="F1322" s="455"/>
      <c r="G1322" s="988" t="s">
        <v>642</v>
      </c>
      <c r="H1322" s="455" t="s">
        <v>813</v>
      </c>
      <c r="I1322" s="455"/>
      <c r="J1322" s="455"/>
      <c r="K1322" s="459" t="s">
        <v>265</v>
      </c>
      <c r="L1322" s="455"/>
      <c r="M1322" s="455" t="str">
        <f t="shared" si="20"/>
        <v/>
      </c>
    </row>
    <row r="1323" spans="1:13">
      <c r="A1323" s="455" t="s">
        <v>29</v>
      </c>
      <c r="B1323" s="455" t="s">
        <v>648</v>
      </c>
      <c r="C1323" s="455" t="s">
        <v>428</v>
      </c>
      <c r="D1323" s="455"/>
      <c r="E1323" s="455" t="s">
        <v>2173</v>
      </c>
      <c r="F1323" s="455"/>
      <c r="G1323" s="988" t="s">
        <v>642</v>
      </c>
      <c r="H1323" s="455" t="s">
        <v>813</v>
      </c>
      <c r="I1323" s="455"/>
      <c r="J1323" s="455"/>
      <c r="K1323" s="459" t="s">
        <v>265</v>
      </c>
      <c r="L1323" s="455"/>
      <c r="M1323" s="455" t="str">
        <f t="shared" si="20"/>
        <v/>
      </c>
    </row>
    <row r="1324" spans="1:13">
      <c r="A1324" s="455" t="s">
        <v>29</v>
      </c>
      <c r="B1324" s="455" t="s">
        <v>648</v>
      </c>
      <c r="C1324" s="455" t="s">
        <v>428</v>
      </c>
      <c r="D1324" s="455"/>
      <c r="E1324" s="455" t="s">
        <v>2174</v>
      </c>
      <c r="F1324" s="455"/>
      <c r="G1324" s="988" t="s">
        <v>642</v>
      </c>
      <c r="H1324" s="455" t="s">
        <v>813</v>
      </c>
      <c r="I1324" s="455"/>
      <c r="J1324" s="455"/>
      <c r="K1324" s="459" t="s">
        <v>265</v>
      </c>
      <c r="L1324" s="455"/>
      <c r="M1324" s="455" t="str">
        <f t="shared" si="20"/>
        <v/>
      </c>
    </row>
    <row r="1325" spans="1:13">
      <c r="A1325" s="455" t="s">
        <v>29</v>
      </c>
      <c r="B1325" s="455" t="s">
        <v>648</v>
      </c>
      <c r="C1325" s="455" t="s">
        <v>428</v>
      </c>
      <c r="D1325" s="455"/>
      <c r="E1325" s="455" t="s">
        <v>2175</v>
      </c>
      <c r="F1325" s="455"/>
      <c r="G1325" s="988" t="s">
        <v>642</v>
      </c>
      <c r="H1325" s="455" t="s">
        <v>813</v>
      </c>
      <c r="I1325" s="455"/>
      <c r="J1325" s="455"/>
      <c r="K1325" s="459" t="s">
        <v>265</v>
      </c>
      <c r="L1325" s="455"/>
      <c r="M1325" s="455" t="str">
        <f t="shared" si="20"/>
        <v/>
      </c>
    </row>
    <row r="1326" spans="1:13">
      <c r="A1326" s="455" t="s">
        <v>29</v>
      </c>
      <c r="B1326" s="455" t="s">
        <v>648</v>
      </c>
      <c r="C1326" s="455" t="s">
        <v>428</v>
      </c>
      <c r="D1326" s="455"/>
      <c r="E1326" s="455" t="s">
        <v>2176</v>
      </c>
      <c r="F1326" s="455"/>
      <c r="G1326" s="988" t="s">
        <v>642</v>
      </c>
      <c r="H1326" s="455" t="s">
        <v>813</v>
      </c>
      <c r="I1326" s="455"/>
      <c r="J1326" s="455"/>
      <c r="K1326" s="459" t="s">
        <v>265</v>
      </c>
      <c r="L1326" s="455"/>
      <c r="M1326" s="455" t="str">
        <f t="shared" si="20"/>
        <v/>
      </c>
    </row>
    <row r="1327" spans="1:13">
      <c r="A1327" s="455" t="s">
        <v>29</v>
      </c>
      <c r="B1327" s="455" t="s">
        <v>648</v>
      </c>
      <c r="C1327" s="455" t="s">
        <v>428</v>
      </c>
      <c r="D1327" s="455"/>
      <c r="E1327" s="455" t="s">
        <v>2177</v>
      </c>
      <c r="F1327" s="455"/>
      <c r="G1327" s="988" t="s">
        <v>642</v>
      </c>
      <c r="H1327" s="455" t="s">
        <v>813</v>
      </c>
      <c r="I1327" s="455"/>
      <c r="J1327" s="455"/>
      <c r="K1327" s="459" t="s">
        <v>265</v>
      </c>
      <c r="L1327" s="455"/>
      <c r="M1327" s="455" t="str">
        <f t="shared" si="20"/>
        <v/>
      </c>
    </row>
    <row r="1328" spans="1:13">
      <c r="A1328" s="455" t="s">
        <v>29</v>
      </c>
      <c r="B1328" s="455" t="s">
        <v>648</v>
      </c>
      <c r="C1328" s="455" t="s">
        <v>428</v>
      </c>
      <c r="D1328" s="455"/>
      <c r="E1328" s="455" t="s">
        <v>2178</v>
      </c>
      <c r="F1328" s="455"/>
      <c r="G1328" s="988" t="s">
        <v>642</v>
      </c>
      <c r="H1328" s="455" t="s">
        <v>813</v>
      </c>
      <c r="I1328" s="455"/>
      <c r="J1328" s="455"/>
      <c r="K1328" s="459" t="s">
        <v>265</v>
      </c>
      <c r="L1328" s="455"/>
      <c r="M1328" s="455" t="str">
        <f t="shared" si="20"/>
        <v/>
      </c>
    </row>
    <row r="1329" spans="1:13">
      <c r="A1329" s="455" t="s">
        <v>29</v>
      </c>
      <c r="B1329" s="455" t="s">
        <v>648</v>
      </c>
      <c r="C1329" s="455" t="s">
        <v>428</v>
      </c>
      <c r="D1329" s="455"/>
      <c r="E1329" s="455" t="s">
        <v>2179</v>
      </c>
      <c r="F1329" s="455"/>
      <c r="G1329" s="988" t="s">
        <v>642</v>
      </c>
      <c r="H1329" s="455" t="s">
        <v>813</v>
      </c>
      <c r="I1329" s="455"/>
      <c r="J1329" s="455"/>
      <c r="K1329" s="459" t="s">
        <v>265</v>
      </c>
      <c r="L1329" s="455"/>
      <c r="M1329" s="455" t="str">
        <f t="shared" si="20"/>
        <v/>
      </c>
    </row>
    <row r="1330" spans="1:13">
      <c r="A1330" s="455" t="s">
        <v>29</v>
      </c>
      <c r="B1330" s="455" t="s">
        <v>648</v>
      </c>
      <c r="C1330" s="455" t="s">
        <v>428</v>
      </c>
      <c r="D1330" s="455"/>
      <c r="E1330" s="455" t="s">
        <v>2180</v>
      </c>
      <c r="F1330" s="455"/>
      <c r="G1330" s="988" t="s">
        <v>642</v>
      </c>
      <c r="H1330" s="455" t="s">
        <v>813</v>
      </c>
      <c r="I1330" s="455"/>
      <c r="J1330" s="455"/>
      <c r="K1330" s="459" t="s">
        <v>265</v>
      </c>
      <c r="L1330" s="455"/>
      <c r="M1330" s="455" t="str">
        <f t="shared" si="20"/>
        <v/>
      </c>
    </row>
    <row r="1331" spans="1:13" ht="13.5" thickBot="1">
      <c r="A1331" s="457" t="s">
        <v>29</v>
      </c>
      <c r="B1331" s="457" t="s">
        <v>648</v>
      </c>
      <c r="C1331" s="457" t="s">
        <v>428</v>
      </c>
      <c r="D1331" s="457"/>
      <c r="E1331" s="457" t="s">
        <v>2181</v>
      </c>
      <c r="F1331" s="457"/>
      <c r="G1331" s="458" t="s">
        <v>642</v>
      </c>
      <c r="H1331" s="457" t="s">
        <v>813</v>
      </c>
      <c r="I1331" s="457"/>
      <c r="J1331" s="457"/>
      <c r="K1331" s="452" t="s">
        <v>265</v>
      </c>
      <c r="L1331" s="457"/>
      <c r="M1331" s="457" t="str">
        <f t="shared" si="20"/>
        <v/>
      </c>
    </row>
    <row r="1332" spans="1:13" ht="13.5" thickTop="1">
      <c r="A1332" s="455" t="s">
        <v>637</v>
      </c>
      <c r="B1332" s="987" t="s">
        <v>810</v>
      </c>
      <c r="C1332" s="455" t="s">
        <v>429</v>
      </c>
      <c r="D1332" s="455" t="s">
        <v>2182</v>
      </c>
      <c r="E1332" s="455" t="s">
        <v>2183</v>
      </c>
      <c r="F1332" s="455" t="s">
        <v>429</v>
      </c>
      <c r="G1332" s="988" t="s">
        <v>642</v>
      </c>
      <c r="H1332" s="456" t="s">
        <v>813</v>
      </c>
      <c r="I1332" s="455" t="s">
        <v>682</v>
      </c>
      <c r="J1332" s="455"/>
      <c r="K1332" s="447" t="s">
        <v>265</v>
      </c>
      <c r="L1332" s="456" t="s">
        <v>814</v>
      </c>
      <c r="M1332" s="456" t="str">
        <f t="shared" si="20"/>
        <v/>
      </c>
    </row>
    <row r="1333" spans="1:13">
      <c r="A1333" s="455" t="s">
        <v>29</v>
      </c>
      <c r="B1333" s="455" t="s">
        <v>648</v>
      </c>
      <c r="C1333" s="455" t="s">
        <v>429</v>
      </c>
      <c r="D1333" s="455"/>
      <c r="E1333" s="455" t="s">
        <v>2184</v>
      </c>
      <c r="F1333" s="455"/>
      <c r="G1333" s="988" t="s">
        <v>642</v>
      </c>
      <c r="H1333" s="455" t="s">
        <v>813</v>
      </c>
      <c r="I1333" s="455"/>
      <c r="J1333" s="455"/>
      <c r="K1333" s="459" t="s">
        <v>265</v>
      </c>
      <c r="L1333" s="455"/>
      <c r="M1333" s="455" t="str">
        <f t="shared" si="20"/>
        <v>Removed</v>
      </c>
    </row>
    <row r="1334" spans="1:13">
      <c r="A1334" s="455" t="s">
        <v>29</v>
      </c>
      <c r="B1334" s="455" t="s">
        <v>648</v>
      </c>
      <c r="C1334" s="455" t="s">
        <v>429</v>
      </c>
      <c r="D1334" s="455"/>
      <c r="E1334" s="455" t="s">
        <v>2185</v>
      </c>
      <c r="F1334" s="455"/>
      <c r="G1334" s="988" t="s">
        <v>642</v>
      </c>
      <c r="H1334" s="455" t="s">
        <v>813</v>
      </c>
      <c r="I1334" s="455"/>
      <c r="J1334" s="455"/>
      <c r="K1334" s="459" t="s">
        <v>265</v>
      </c>
      <c r="L1334" s="455"/>
      <c r="M1334" s="455" t="str">
        <f t="shared" si="20"/>
        <v/>
      </c>
    </row>
    <row r="1335" spans="1:13">
      <c r="A1335" s="455" t="s">
        <v>29</v>
      </c>
      <c r="B1335" s="455" t="s">
        <v>648</v>
      </c>
      <c r="C1335" s="455" t="s">
        <v>429</v>
      </c>
      <c r="D1335" s="455"/>
      <c r="E1335" s="455" t="s">
        <v>2186</v>
      </c>
      <c r="F1335" s="455"/>
      <c r="G1335" s="988" t="s">
        <v>642</v>
      </c>
      <c r="H1335" s="455" t="s">
        <v>813</v>
      </c>
      <c r="I1335" s="455"/>
      <c r="J1335" s="455"/>
      <c r="K1335" s="459" t="s">
        <v>265</v>
      </c>
      <c r="L1335" s="455"/>
      <c r="M1335" s="455" t="str">
        <f t="shared" si="20"/>
        <v/>
      </c>
    </row>
    <row r="1336" spans="1:13">
      <c r="A1336" s="455" t="s">
        <v>29</v>
      </c>
      <c r="B1336" s="455" t="s">
        <v>648</v>
      </c>
      <c r="C1336" s="455" t="s">
        <v>429</v>
      </c>
      <c r="D1336" s="455"/>
      <c r="E1336" s="455" t="s">
        <v>2187</v>
      </c>
      <c r="F1336" s="455"/>
      <c r="G1336" s="988" t="s">
        <v>642</v>
      </c>
      <c r="H1336" s="455" t="s">
        <v>813</v>
      </c>
      <c r="I1336" s="455"/>
      <c r="J1336" s="455"/>
      <c r="K1336" s="459" t="s">
        <v>265</v>
      </c>
      <c r="L1336" s="455"/>
      <c r="M1336" s="455" t="str">
        <f t="shared" si="20"/>
        <v/>
      </c>
    </row>
    <row r="1337" spans="1:13">
      <c r="A1337" s="455" t="s">
        <v>29</v>
      </c>
      <c r="B1337" s="455" t="s">
        <v>648</v>
      </c>
      <c r="C1337" s="455" t="s">
        <v>429</v>
      </c>
      <c r="D1337" s="455"/>
      <c r="E1337" s="455" t="s">
        <v>2188</v>
      </c>
      <c r="F1337" s="455"/>
      <c r="G1337" s="988" t="s">
        <v>642</v>
      </c>
      <c r="H1337" s="455" t="s">
        <v>813</v>
      </c>
      <c r="I1337" s="455"/>
      <c r="J1337" s="455"/>
      <c r="K1337" s="459" t="s">
        <v>265</v>
      </c>
      <c r="L1337" s="455"/>
      <c r="M1337" s="455" t="str">
        <f t="shared" si="20"/>
        <v/>
      </c>
    </row>
    <row r="1338" spans="1:13">
      <c r="A1338" s="455" t="s">
        <v>29</v>
      </c>
      <c r="B1338" s="455" t="s">
        <v>648</v>
      </c>
      <c r="C1338" s="455" t="s">
        <v>429</v>
      </c>
      <c r="D1338" s="455"/>
      <c r="E1338" s="455" t="s">
        <v>2189</v>
      </c>
      <c r="F1338" s="455"/>
      <c r="G1338" s="988" t="s">
        <v>642</v>
      </c>
      <c r="H1338" s="455" t="s">
        <v>813</v>
      </c>
      <c r="I1338" s="455"/>
      <c r="J1338" s="455"/>
      <c r="K1338" s="459" t="s">
        <v>265</v>
      </c>
      <c r="L1338" s="455"/>
      <c r="M1338" s="455" t="str">
        <f t="shared" si="20"/>
        <v/>
      </c>
    </row>
    <row r="1339" spans="1:13">
      <c r="A1339" s="455" t="s">
        <v>29</v>
      </c>
      <c r="B1339" s="455" t="s">
        <v>648</v>
      </c>
      <c r="C1339" s="455" t="s">
        <v>429</v>
      </c>
      <c r="D1339" s="455"/>
      <c r="E1339" s="455" t="s">
        <v>2190</v>
      </c>
      <c r="F1339" s="455"/>
      <c r="G1339" s="988" t="s">
        <v>642</v>
      </c>
      <c r="H1339" s="455" t="s">
        <v>813</v>
      </c>
      <c r="I1339" s="455"/>
      <c r="J1339" s="455"/>
      <c r="K1339" s="459" t="s">
        <v>265</v>
      </c>
      <c r="L1339" s="455"/>
      <c r="M1339" s="455" t="str">
        <f t="shared" si="20"/>
        <v/>
      </c>
    </row>
    <row r="1340" spans="1:13">
      <c r="A1340" s="455" t="s">
        <v>29</v>
      </c>
      <c r="B1340" s="455" t="s">
        <v>648</v>
      </c>
      <c r="C1340" s="455" t="s">
        <v>429</v>
      </c>
      <c r="D1340" s="455"/>
      <c r="E1340" s="455" t="s">
        <v>2191</v>
      </c>
      <c r="F1340" s="455"/>
      <c r="G1340" s="988" t="s">
        <v>642</v>
      </c>
      <c r="H1340" s="455" t="s">
        <v>813</v>
      </c>
      <c r="I1340" s="455"/>
      <c r="J1340" s="455"/>
      <c r="K1340" s="459" t="s">
        <v>265</v>
      </c>
      <c r="L1340" s="455"/>
      <c r="M1340" s="455" t="str">
        <f t="shared" si="20"/>
        <v/>
      </c>
    </row>
    <row r="1341" spans="1:13">
      <c r="A1341" s="455" t="s">
        <v>29</v>
      </c>
      <c r="B1341" s="455" t="s">
        <v>648</v>
      </c>
      <c r="C1341" s="455" t="s">
        <v>429</v>
      </c>
      <c r="D1341" s="455"/>
      <c r="E1341" s="455" t="s">
        <v>2192</v>
      </c>
      <c r="F1341" s="455"/>
      <c r="G1341" s="988" t="s">
        <v>642</v>
      </c>
      <c r="H1341" s="455" t="s">
        <v>813</v>
      </c>
      <c r="I1341" s="455"/>
      <c r="J1341" s="455"/>
      <c r="K1341" s="459" t="s">
        <v>265</v>
      </c>
      <c r="L1341" s="455"/>
      <c r="M1341" s="455" t="str">
        <f t="shared" si="20"/>
        <v/>
      </c>
    </row>
    <row r="1342" spans="1:13">
      <c r="A1342" s="455" t="s">
        <v>29</v>
      </c>
      <c r="B1342" s="455" t="s">
        <v>648</v>
      </c>
      <c r="C1342" s="455" t="s">
        <v>429</v>
      </c>
      <c r="D1342" s="455"/>
      <c r="E1342" s="455" t="s">
        <v>2193</v>
      </c>
      <c r="F1342" s="455"/>
      <c r="G1342" s="988" t="s">
        <v>642</v>
      </c>
      <c r="H1342" s="455" t="s">
        <v>813</v>
      </c>
      <c r="I1342" s="455"/>
      <c r="J1342" s="455"/>
      <c r="K1342" s="459" t="s">
        <v>265</v>
      </c>
      <c r="L1342" s="455"/>
      <c r="M1342" s="455" t="str">
        <f t="shared" si="20"/>
        <v/>
      </c>
    </row>
    <row r="1343" spans="1:13">
      <c r="A1343" s="455" t="s">
        <v>29</v>
      </c>
      <c r="B1343" s="455" t="s">
        <v>648</v>
      </c>
      <c r="C1343" s="455" t="s">
        <v>429</v>
      </c>
      <c r="D1343" s="455"/>
      <c r="E1343" s="455" t="s">
        <v>2194</v>
      </c>
      <c r="F1343" s="455"/>
      <c r="G1343" s="988" t="s">
        <v>642</v>
      </c>
      <c r="H1343" s="455" t="s">
        <v>813</v>
      </c>
      <c r="I1343" s="455"/>
      <c r="J1343" s="455"/>
      <c r="K1343" s="459" t="s">
        <v>265</v>
      </c>
      <c r="L1343" s="455"/>
      <c r="M1343" s="455" t="str">
        <f t="shared" si="20"/>
        <v/>
      </c>
    </row>
    <row r="1344" spans="1:13">
      <c r="A1344" s="455" t="s">
        <v>29</v>
      </c>
      <c r="B1344" s="455" t="s">
        <v>648</v>
      </c>
      <c r="C1344" s="455" t="s">
        <v>429</v>
      </c>
      <c r="D1344" s="455"/>
      <c r="E1344" s="455" t="s">
        <v>2195</v>
      </c>
      <c r="F1344" s="455"/>
      <c r="G1344" s="988" t="s">
        <v>642</v>
      </c>
      <c r="H1344" s="455" t="s">
        <v>813</v>
      </c>
      <c r="I1344" s="455"/>
      <c r="J1344" s="455"/>
      <c r="K1344" s="459" t="s">
        <v>265</v>
      </c>
      <c r="L1344" s="455"/>
      <c r="M1344" s="455" t="str">
        <f t="shared" si="20"/>
        <v/>
      </c>
    </row>
    <row r="1345" spans="1:13" ht="13.5" thickBot="1">
      <c r="A1345" s="457" t="s">
        <v>29</v>
      </c>
      <c r="B1345" s="457" t="s">
        <v>648</v>
      </c>
      <c r="C1345" s="457" t="s">
        <v>429</v>
      </c>
      <c r="D1345" s="457"/>
      <c r="E1345" s="457" t="s">
        <v>2196</v>
      </c>
      <c r="F1345" s="457"/>
      <c r="G1345" s="458" t="s">
        <v>642</v>
      </c>
      <c r="H1345" s="457" t="s">
        <v>813</v>
      </c>
      <c r="I1345" s="457"/>
      <c r="J1345" s="457"/>
      <c r="K1345" s="452" t="s">
        <v>265</v>
      </c>
      <c r="L1345" s="457"/>
      <c r="M1345" s="457" t="str">
        <f t="shared" si="20"/>
        <v/>
      </c>
    </row>
    <row r="1346" spans="1:13" ht="13.5" thickTop="1">
      <c r="A1346" s="982" t="s">
        <v>637</v>
      </c>
      <c r="B1346" s="982" t="s">
        <v>638</v>
      </c>
      <c r="C1346" s="446" t="s">
        <v>334</v>
      </c>
      <c r="D1346" s="446" t="s">
        <v>2197</v>
      </c>
      <c r="E1346" s="446" t="s">
        <v>2198</v>
      </c>
      <c r="F1346" s="446" t="s">
        <v>2199</v>
      </c>
      <c r="G1346" s="983" t="s">
        <v>642</v>
      </c>
      <c r="H1346" s="446" t="s">
        <v>2200</v>
      </c>
      <c r="I1346" s="983" t="s">
        <v>682</v>
      </c>
      <c r="J1346" s="446" t="s">
        <v>645</v>
      </c>
      <c r="K1346" s="447" t="s">
        <v>265</v>
      </c>
      <c r="L1346" s="446" t="s">
        <v>646</v>
      </c>
      <c r="M1346" s="446" t="str">
        <f t="shared" si="20"/>
        <v/>
      </c>
    </row>
    <row r="1347" spans="1:13" ht="15">
      <c r="A1347" s="448" t="s">
        <v>647</v>
      </c>
      <c r="B1347" s="448" t="s">
        <v>648</v>
      </c>
      <c r="C1347" s="459" t="s">
        <v>334</v>
      </c>
      <c r="D1347" s="449"/>
      <c r="E1347" s="448" t="s">
        <v>2201</v>
      </c>
      <c r="F1347" s="449"/>
      <c r="G1347" s="984" t="s">
        <v>642</v>
      </c>
      <c r="H1347" s="459" t="s">
        <v>2200</v>
      </c>
      <c r="I1347" s="449"/>
      <c r="J1347" s="449"/>
      <c r="K1347" s="459" t="s">
        <v>265</v>
      </c>
      <c r="L1347" s="459"/>
      <c r="M1347" s="459" t="str">
        <f t="shared" si="20"/>
        <v>Removed</v>
      </c>
    </row>
    <row r="1348" spans="1:13" ht="15">
      <c r="A1348" s="448" t="s">
        <v>647</v>
      </c>
      <c r="B1348" s="448" t="s">
        <v>648</v>
      </c>
      <c r="C1348" s="459" t="s">
        <v>334</v>
      </c>
      <c r="D1348" s="449"/>
      <c r="E1348" s="448" t="s">
        <v>2202</v>
      </c>
      <c r="F1348" s="449"/>
      <c r="G1348" s="984" t="s">
        <v>642</v>
      </c>
      <c r="H1348" s="459" t="s">
        <v>2200</v>
      </c>
      <c r="I1348" s="449"/>
      <c r="J1348" s="449"/>
      <c r="K1348" s="459" t="s">
        <v>265</v>
      </c>
      <c r="L1348" s="459"/>
      <c r="M1348" s="459" t="str">
        <f t="shared" ref="M1348:M1411" si="21">IF(RIGHT(TEXT(E1348,""),4)="ACT1","Removed","")</f>
        <v/>
      </c>
    </row>
    <row r="1349" spans="1:13" ht="15">
      <c r="A1349" s="448" t="s">
        <v>647</v>
      </c>
      <c r="B1349" s="448" t="s">
        <v>648</v>
      </c>
      <c r="C1349" s="459" t="s">
        <v>334</v>
      </c>
      <c r="D1349" s="449"/>
      <c r="E1349" s="448" t="s">
        <v>2203</v>
      </c>
      <c r="F1349" s="449"/>
      <c r="G1349" s="984" t="s">
        <v>642</v>
      </c>
      <c r="H1349" s="459" t="s">
        <v>2200</v>
      </c>
      <c r="I1349" s="449"/>
      <c r="J1349" s="449"/>
      <c r="K1349" s="459" t="s">
        <v>265</v>
      </c>
      <c r="L1349" s="459"/>
      <c r="M1349" s="459" t="str">
        <f t="shared" si="21"/>
        <v/>
      </c>
    </row>
    <row r="1350" spans="1:13" ht="15">
      <c r="A1350" s="448" t="s">
        <v>647</v>
      </c>
      <c r="B1350" s="448" t="s">
        <v>648</v>
      </c>
      <c r="C1350" s="459" t="s">
        <v>334</v>
      </c>
      <c r="D1350" s="449"/>
      <c r="E1350" s="448" t="s">
        <v>2204</v>
      </c>
      <c r="F1350" s="449"/>
      <c r="G1350" s="984" t="s">
        <v>642</v>
      </c>
      <c r="H1350" s="459" t="s">
        <v>2200</v>
      </c>
      <c r="I1350" s="449"/>
      <c r="J1350" s="449"/>
      <c r="K1350" s="459" t="s">
        <v>265</v>
      </c>
      <c r="L1350" s="459"/>
      <c r="M1350" s="459" t="str">
        <f t="shared" si="21"/>
        <v/>
      </c>
    </row>
    <row r="1351" spans="1:13" ht="15">
      <c r="A1351" s="448" t="s">
        <v>647</v>
      </c>
      <c r="B1351" s="448" t="s">
        <v>648</v>
      </c>
      <c r="C1351" s="459" t="s">
        <v>334</v>
      </c>
      <c r="D1351" s="449"/>
      <c r="E1351" s="448" t="s">
        <v>2205</v>
      </c>
      <c r="F1351" s="449"/>
      <c r="G1351" s="984" t="s">
        <v>642</v>
      </c>
      <c r="H1351" s="459" t="s">
        <v>2200</v>
      </c>
      <c r="I1351" s="449"/>
      <c r="J1351" s="449"/>
      <c r="K1351" s="459" t="s">
        <v>265</v>
      </c>
      <c r="L1351" s="459"/>
      <c r="M1351" s="459" t="str">
        <f t="shared" si="21"/>
        <v/>
      </c>
    </row>
    <row r="1352" spans="1:13" ht="15">
      <c r="A1352" s="448" t="s">
        <v>647</v>
      </c>
      <c r="B1352" s="448" t="s">
        <v>648</v>
      </c>
      <c r="C1352" s="459" t="s">
        <v>334</v>
      </c>
      <c r="D1352" s="449"/>
      <c r="E1352" s="448" t="s">
        <v>2206</v>
      </c>
      <c r="F1352" s="449"/>
      <c r="G1352" s="984" t="s">
        <v>642</v>
      </c>
      <c r="H1352" s="459" t="s">
        <v>2200</v>
      </c>
      <c r="I1352" s="449"/>
      <c r="J1352" s="449"/>
      <c r="K1352" s="459" t="s">
        <v>265</v>
      </c>
      <c r="L1352" s="459"/>
      <c r="M1352" s="459" t="str">
        <f t="shared" si="21"/>
        <v/>
      </c>
    </row>
    <row r="1353" spans="1:13" ht="15">
      <c r="A1353" s="448" t="s">
        <v>647</v>
      </c>
      <c r="B1353" s="448" t="s">
        <v>648</v>
      </c>
      <c r="C1353" s="459" t="s">
        <v>334</v>
      </c>
      <c r="D1353" s="449"/>
      <c r="E1353" s="448" t="s">
        <v>2207</v>
      </c>
      <c r="F1353" s="449"/>
      <c r="G1353" s="984" t="s">
        <v>642</v>
      </c>
      <c r="H1353" s="459" t="s">
        <v>2200</v>
      </c>
      <c r="I1353" s="449"/>
      <c r="J1353" s="449"/>
      <c r="K1353" s="459" t="s">
        <v>265</v>
      </c>
      <c r="L1353" s="459"/>
      <c r="M1353" s="459" t="str">
        <f t="shared" si="21"/>
        <v/>
      </c>
    </row>
    <row r="1354" spans="1:13" ht="15">
      <c r="A1354" s="448" t="s">
        <v>647</v>
      </c>
      <c r="B1354" s="448" t="s">
        <v>648</v>
      </c>
      <c r="C1354" s="459" t="s">
        <v>334</v>
      </c>
      <c r="D1354" s="449"/>
      <c r="E1354" s="448" t="s">
        <v>2208</v>
      </c>
      <c r="F1354" s="449"/>
      <c r="G1354" s="984" t="s">
        <v>642</v>
      </c>
      <c r="H1354" s="459" t="s">
        <v>2200</v>
      </c>
      <c r="I1354" s="449"/>
      <c r="J1354" s="449"/>
      <c r="K1354" s="459" t="s">
        <v>265</v>
      </c>
      <c r="L1354" s="459"/>
      <c r="M1354" s="459" t="str">
        <f t="shared" si="21"/>
        <v/>
      </c>
    </row>
    <row r="1355" spans="1:13" ht="15">
      <c r="A1355" s="448" t="s">
        <v>647</v>
      </c>
      <c r="B1355" s="448" t="s">
        <v>648</v>
      </c>
      <c r="C1355" s="459" t="s">
        <v>334</v>
      </c>
      <c r="D1355" s="449"/>
      <c r="E1355" s="448" t="s">
        <v>2209</v>
      </c>
      <c r="F1355" s="449"/>
      <c r="G1355" s="984" t="s">
        <v>642</v>
      </c>
      <c r="H1355" s="459" t="s">
        <v>2200</v>
      </c>
      <c r="I1355" s="449"/>
      <c r="J1355" s="449"/>
      <c r="K1355" s="459" t="s">
        <v>265</v>
      </c>
      <c r="L1355" s="459"/>
      <c r="M1355" s="459" t="str">
        <f t="shared" si="21"/>
        <v/>
      </c>
    </row>
    <row r="1356" spans="1:13" ht="15">
      <c r="A1356" s="448" t="s">
        <v>647</v>
      </c>
      <c r="B1356" s="448" t="s">
        <v>648</v>
      </c>
      <c r="C1356" s="459" t="s">
        <v>334</v>
      </c>
      <c r="D1356" s="449"/>
      <c r="E1356" s="448" t="s">
        <v>2210</v>
      </c>
      <c r="F1356" s="449"/>
      <c r="G1356" s="984" t="s">
        <v>642</v>
      </c>
      <c r="H1356" s="459" t="s">
        <v>2200</v>
      </c>
      <c r="I1356" s="449"/>
      <c r="J1356" s="449"/>
      <c r="K1356" s="459" t="s">
        <v>265</v>
      </c>
      <c r="L1356" s="459"/>
      <c r="M1356" s="459" t="str">
        <f t="shared" si="21"/>
        <v/>
      </c>
    </row>
    <row r="1357" spans="1:13" ht="15">
      <c r="A1357" s="448" t="s">
        <v>647</v>
      </c>
      <c r="B1357" s="448" t="s">
        <v>648</v>
      </c>
      <c r="C1357" s="459" t="s">
        <v>334</v>
      </c>
      <c r="D1357" s="449"/>
      <c r="E1357" s="448" t="s">
        <v>2211</v>
      </c>
      <c r="F1357" s="449"/>
      <c r="G1357" s="984" t="s">
        <v>642</v>
      </c>
      <c r="H1357" s="459" t="s">
        <v>2200</v>
      </c>
      <c r="I1357" s="449"/>
      <c r="J1357" s="449"/>
      <c r="K1357" s="459" t="s">
        <v>265</v>
      </c>
      <c r="L1357" s="459"/>
      <c r="M1357" s="459" t="str">
        <f t="shared" si="21"/>
        <v/>
      </c>
    </row>
    <row r="1358" spans="1:13" ht="15">
      <c r="A1358" s="448" t="s">
        <v>647</v>
      </c>
      <c r="B1358" s="448" t="s">
        <v>648</v>
      </c>
      <c r="C1358" s="459" t="s">
        <v>334</v>
      </c>
      <c r="D1358" s="449"/>
      <c r="E1358" s="448" t="s">
        <v>2212</v>
      </c>
      <c r="F1358" s="449"/>
      <c r="G1358" s="984" t="s">
        <v>642</v>
      </c>
      <c r="H1358" s="459" t="s">
        <v>2200</v>
      </c>
      <c r="I1358" s="449"/>
      <c r="J1358" s="449"/>
      <c r="K1358" s="459" t="s">
        <v>265</v>
      </c>
      <c r="L1358" s="459"/>
      <c r="M1358" s="459" t="str">
        <f t="shared" si="21"/>
        <v/>
      </c>
    </row>
    <row r="1359" spans="1:13" ht="13.5" thickBot="1">
      <c r="A1359" s="501" t="s">
        <v>647</v>
      </c>
      <c r="B1359" s="501" t="s">
        <v>648</v>
      </c>
      <c r="C1359" s="452" t="s">
        <v>334</v>
      </c>
      <c r="D1359" s="501"/>
      <c r="E1359" s="501" t="s">
        <v>2213</v>
      </c>
      <c r="F1359" s="501"/>
      <c r="G1359" s="451" t="s">
        <v>642</v>
      </c>
      <c r="H1359" s="452" t="s">
        <v>2200</v>
      </c>
      <c r="I1359" s="501"/>
      <c r="J1359" s="501"/>
      <c r="K1359" s="452" t="s">
        <v>265</v>
      </c>
      <c r="L1359" s="452"/>
      <c r="M1359" s="452" t="str">
        <f t="shared" si="21"/>
        <v/>
      </c>
    </row>
    <row r="1360" spans="1:13" ht="13.5" thickTop="1">
      <c r="A1360" s="982" t="s">
        <v>637</v>
      </c>
      <c r="B1360" s="982" t="s">
        <v>638</v>
      </c>
      <c r="C1360" s="460" t="s">
        <v>8065</v>
      </c>
      <c r="D1360" s="446" t="s">
        <v>2214</v>
      </c>
      <c r="E1360" s="446" t="s">
        <v>2215</v>
      </c>
      <c r="F1360" s="446" t="s">
        <v>8065</v>
      </c>
      <c r="G1360" s="983" t="s">
        <v>642</v>
      </c>
      <c r="H1360" s="460" t="s">
        <v>2216</v>
      </c>
      <c r="I1360" s="983" t="s">
        <v>682</v>
      </c>
      <c r="J1360" s="446" t="s">
        <v>645</v>
      </c>
      <c r="K1360" s="447" t="s">
        <v>265</v>
      </c>
      <c r="L1360" s="460" t="s">
        <v>646</v>
      </c>
      <c r="M1360" s="460" t="str">
        <f t="shared" si="21"/>
        <v/>
      </c>
    </row>
    <row r="1361" spans="1:13" ht="15">
      <c r="A1361" s="448" t="s">
        <v>647</v>
      </c>
      <c r="B1361" s="448" t="s">
        <v>648</v>
      </c>
      <c r="C1361" s="459" t="s">
        <v>8065</v>
      </c>
      <c r="D1361" s="449"/>
      <c r="E1361" s="448" t="s">
        <v>2217</v>
      </c>
      <c r="F1361" s="449"/>
      <c r="G1361" s="984" t="s">
        <v>642</v>
      </c>
      <c r="H1361" s="459" t="s">
        <v>2216</v>
      </c>
      <c r="I1361" s="449"/>
      <c r="J1361" s="449"/>
      <c r="K1361" s="459" t="s">
        <v>265</v>
      </c>
      <c r="L1361" s="459"/>
      <c r="M1361" s="459" t="str">
        <f t="shared" si="21"/>
        <v>Removed</v>
      </c>
    </row>
    <row r="1362" spans="1:13" ht="15">
      <c r="A1362" s="448" t="s">
        <v>647</v>
      </c>
      <c r="B1362" s="448" t="s">
        <v>648</v>
      </c>
      <c r="C1362" s="459" t="s">
        <v>8065</v>
      </c>
      <c r="D1362" s="449"/>
      <c r="E1362" s="448" t="s">
        <v>2218</v>
      </c>
      <c r="F1362" s="449"/>
      <c r="G1362" s="984" t="s">
        <v>642</v>
      </c>
      <c r="H1362" s="459" t="s">
        <v>2216</v>
      </c>
      <c r="I1362" s="449"/>
      <c r="J1362" s="449"/>
      <c r="K1362" s="459" t="s">
        <v>265</v>
      </c>
      <c r="L1362" s="459"/>
      <c r="M1362" s="459" t="str">
        <f t="shared" si="21"/>
        <v/>
      </c>
    </row>
    <row r="1363" spans="1:13" ht="15">
      <c r="A1363" s="448" t="s">
        <v>647</v>
      </c>
      <c r="B1363" s="448" t="s">
        <v>648</v>
      </c>
      <c r="C1363" s="459" t="s">
        <v>8065</v>
      </c>
      <c r="D1363" s="449"/>
      <c r="E1363" s="448" t="s">
        <v>2219</v>
      </c>
      <c r="F1363" s="449"/>
      <c r="G1363" s="984" t="s">
        <v>642</v>
      </c>
      <c r="H1363" s="459" t="s">
        <v>2216</v>
      </c>
      <c r="I1363" s="449"/>
      <c r="J1363" s="449"/>
      <c r="K1363" s="459" t="s">
        <v>265</v>
      </c>
      <c r="L1363" s="459"/>
      <c r="M1363" s="459" t="str">
        <f t="shared" si="21"/>
        <v/>
      </c>
    </row>
    <row r="1364" spans="1:13" ht="15">
      <c r="A1364" s="448" t="s">
        <v>647</v>
      </c>
      <c r="B1364" s="448" t="s">
        <v>648</v>
      </c>
      <c r="C1364" s="459" t="s">
        <v>8065</v>
      </c>
      <c r="D1364" s="449"/>
      <c r="E1364" s="448" t="s">
        <v>2220</v>
      </c>
      <c r="F1364" s="449"/>
      <c r="G1364" s="984" t="s">
        <v>642</v>
      </c>
      <c r="H1364" s="459" t="s">
        <v>2216</v>
      </c>
      <c r="I1364" s="449"/>
      <c r="J1364" s="449"/>
      <c r="K1364" s="459" t="s">
        <v>265</v>
      </c>
      <c r="L1364" s="459"/>
      <c r="M1364" s="459" t="str">
        <f t="shared" si="21"/>
        <v/>
      </c>
    </row>
    <row r="1365" spans="1:13" ht="15">
      <c r="A1365" s="448" t="s">
        <v>647</v>
      </c>
      <c r="B1365" s="448" t="s">
        <v>648</v>
      </c>
      <c r="C1365" s="459" t="s">
        <v>8065</v>
      </c>
      <c r="D1365" s="449"/>
      <c r="E1365" s="448" t="s">
        <v>2221</v>
      </c>
      <c r="F1365" s="449"/>
      <c r="G1365" s="984" t="s">
        <v>642</v>
      </c>
      <c r="H1365" s="459" t="s">
        <v>2216</v>
      </c>
      <c r="I1365" s="449"/>
      <c r="J1365" s="449"/>
      <c r="K1365" s="459" t="s">
        <v>265</v>
      </c>
      <c r="L1365" s="459"/>
      <c r="M1365" s="459" t="str">
        <f t="shared" si="21"/>
        <v/>
      </c>
    </row>
    <row r="1366" spans="1:13" ht="15">
      <c r="A1366" s="448" t="s">
        <v>647</v>
      </c>
      <c r="B1366" s="448" t="s">
        <v>648</v>
      </c>
      <c r="C1366" s="459" t="s">
        <v>8065</v>
      </c>
      <c r="D1366" s="449"/>
      <c r="E1366" s="448" t="s">
        <v>2222</v>
      </c>
      <c r="F1366" s="449"/>
      <c r="G1366" s="984" t="s">
        <v>642</v>
      </c>
      <c r="H1366" s="459" t="s">
        <v>2216</v>
      </c>
      <c r="I1366" s="449"/>
      <c r="J1366" s="449"/>
      <c r="K1366" s="459" t="s">
        <v>265</v>
      </c>
      <c r="L1366" s="459"/>
      <c r="M1366" s="459" t="str">
        <f t="shared" si="21"/>
        <v/>
      </c>
    </row>
    <row r="1367" spans="1:13" ht="15">
      <c r="A1367" s="448" t="s">
        <v>647</v>
      </c>
      <c r="B1367" s="448" t="s">
        <v>648</v>
      </c>
      <c r="C1367" s="459" t="s">
        <v>8065</v>
      </c>
      <c r="D1367" s="449"/>
      <c r="E1367" s="448" t="s">
        <v>2223</v>
      </c>
      <c r="F1367" s="449"/>
      <c r="G1367" s="984" t="s">
        <v>642</v>
      </c>
      <c r="H1367" s="459" t="s">
        <v>2216</v>
      </c>
      <c r="I1367" s="449"/>
      <c r="J1367" s="449"/>
      <c r="K1367" s="459" t="s">
        <v>265</v>
      </c>
      <c r="L1367" s="459"/>
      <c r="M1367" s="459" t="str">
        <f t="shared" si="21"/>
        <v/>
      </c>
    </row>
    <row r="1368" spans="1:13" ht="15">
      <c r="A1368" s="448" t="s">
        <v>647</v>
      </c>
      <c r="B1368" s="448" t="s">
        <v>648</v>
      </c>
      <c r="C1368" s="459" t="s">
        <v>8065</v>
      </c>
      <c r="D1368" s="449"/>
      <c r="E1368" s="448" t="s">
        <v>2224</v>
      </c>
      <c r="F1368" s="449"/>
      <c r="G1368" s="984" t="s">
        <v>642</v>
      </c>
      <c r="H1368" s="459" t="s">
        <v>2216</v>
      </c>
      <c r="I1368" s="449"/>
      <c r="J1368" s="449"/>
      <c r="K1368" s="459" t="s">
        <v>265</v>
      </c>
      <c r="L1368" s="459"/>
      <c r="M1368" s="459" t="str">
        <f t="shared" si="21"/>
        <v/>
      </c>
    </row>
    <row r="1369" spans="1:13" ht="15">
      <c r="A1369" s="448" t="s">
        <v>647</v>
      </c>
      <c r="B1369" s="448" t="s">
        <v>648</v>
      </c>
      <c r="C1369" s="459" t="s">
        <v>8065</v>
      </c>
      <c r="D1369" s="449"/>
      <c r="E1369" s="448" t="s">
        <v>2225</v>
      </c>
      <c r="F1369" s="449"/>
      <c r="G1369" s="984" t="s">
        <v>642</v>
      </c>
      <c r="H1369" s="459" t="s">
        <v>2216</v>
      </c>
      <c r="I1369" s="449"/>
      <c r="J1369" s="449"/>
      <c r="K1369" s="459" t="s">
        <v>265</v>
      </c>
      <c r="L1369" s="459"/>
      <c r="M1369" s="459" t="str">
        <f t="shared" si="21"/>
        <v/>
      </c>
    </row>
    <row r="1370" spans="1:13" ht="15">
      <c r="A1370" s="448" t="s">
        <v>647</v>
      </c>
      <c r="B1370" s="448" t="s">
        <v>648</v>
      </c>
      <c r="C1370" s="459" t="s">
        <v>8065</v>
      </c>
      <c r="D1370" s="449"/>
      <c r="E1370" s="448" t="s">
        <v>2226</v>
      </c>
      <c r="F1370" s="449"/>
      <c r="G1370" s="984" t="s">
        <v>642</v>
      </c>
      <c r="H1370" s="459" t="s">
        <v>2216</v>
      </c>
      <c r="I1370" s="449"/>
      <c r="J1370" s="449"/>
      <c r="K1370" s="459" t="s">
        <v>265</v>
      </c>
      <c r="L1370" s="459"/>
      <c r="M1370" s="459" t="str">
        <f t="shared" si="21"/>
        <v/>
      </c>
    </row>
    <row r="1371" spans="1:13" ht="15">
      <c r="A1371" s="448" t="s">
        <v>647</v>
      </c>
      <c r="B1371" s="448" t="s">
        <v>648</v>
      </c>
      <c r="C1371" s="459" t="s">
        <v>8065</v>
      </c>
      <c r="D1371" s="449"/>
      <c r="E1371" s="448" t="s">
        <v>2227</v>
      </c>
      <c r="F1371" s="449"/>
      <c r="G1371" s="984" t="s">
        <v>642</v>
      </c>
      <c r="H1371" s="459" t="s">
        <v>2216</v>
      </c>
      <c r="I1371" s="449"/>
      <c r="J1371" s="449"/>
      <c r="K1371" s="459" t="s">
        <v>265</v>
      </c>
      <c r="L1371" s="459"/>
      <c r="M1371" s="459" t="str">
        <f t="shared" si="21"/>
        <v/>
      </c>
    </row>
    <row r="1372" spans="1:13" ht="15">
      <c r="A1372" s="448" t="s">
        <v>647</v>
      </c>
      <c r="B1372" s="448" t="s">
        <v>648</v>
      </c>
      <c r="C1372" s="459" t="s">
        <v>8065</v>
      </c>
      <c r="D1372" s="449"/>
      <c r="E1372" s="448" t="s">
        <v>2228</v>
      </c>
      <c r="F1372" s="449"/>
      <c r="G1372" s="984" t="s">
        <v>642</v>
      </c>
      <c r="H1372" s="459" t="s">
        <v>2216</v>
      </c>
      <c r="I1372" s="449"/>
      <c r="J1372" s="449"/>
      <c r="K1372" s="459" t="s">
        <v>265</v>
      </c>
      <c r="L1372" s="459"/>
      <c r="M1372" s="459" t="str">
        <f t="shared" si="21"/>
        <v/>
      </c>
    </row>
    <row r="1373" spans="1:13" ht="13.5" thickBot="1">
      <c r="A1373" s="501" t="s">
        <v>647</v>
      </c>
      <c r="B1373" s="501" t="s">
        <v>648</v>
      </c>
      <c r="C1373" s="452" t="s">
        <v>608</v>
      </c>
      <c r="D1373" s="501"/>
      <c r="E1373" s="501" t="s">
        <v>2229</v>
      </c>
      <c r="F1373" s="501"/>
      <c r="G1373" s="451" t="s">
        <v>642</v>
      </c>
      <c r="H1373" s="452" t="s">
        <v>2216</v>
      </c>
      <c r="I1373" s="501"/>
      <c r="J1373" s="501"/>
      <c r="K1373" s="452" t="s">
        <v>265</v>
      </c>
      <c r="L1373" s="452"/>
      <c r="M1373" s="452" t="str">
        <f t="shared" si="21"/>
        <v/>
      </c>
    </row>
    <row r="1374" spans="1:13" ht="13.5" thickTop="1">
      <c r="A1374" s="982" t="s">
        <v>637</v>
      </c>
      <c r="B1374" s="982" t="s">
        <v>638</v>
      </c>
      <c r="C1374" s="460" t="s">
        <v>609</v>
      </c>
      <c r="D1374" s="446" t="s">
        <v>2230</v>
      </c>
      <c r="E1374" s="446" t="s">
        <v>2231</v>
      </c>
      <c r="F1374" s="446" t="s">
        <v>609</v>
      </c>
      <c r="G1374" s="983" t="s">
        <v>642</v>
      </c>
      <c r="H1374" s="460" t="s">
        <v>2232</v>
      </c>
      <c r="I1374" s="983" t="s">
        <v>682</v>
      </c>
      <c r="J1374" s="446" t="s">
        <v>645</v>
      </c>
      <c r="K1374" s="447" t="s">
        <v>265</v>
      </c>
      <c r="L1374" s="460" t="s">
        <v>646</v>
      </c>
      <c r="M1374" s="460" t="str">
        <f t="shared" si="21"/>
        <v/>
      </c>
    </row>
    <row r="1375" spans="1:13" ht="15">
      <c r="A1375" s="448" t="s">
        <v>647</v>
      </c>
      <c r="B1375" s="448" t="s">
        <v>648</v>
      </c>
      <c r="C1375" s="459" t="s">
        <v>609</v>
      </c>
      <c r="D1375" s="449"/>
      <c r="E1375" s="448" t="s">
        <v>2233</v>
      </c>
      <c r="F1375" s="449"/>
      <c r="G1375" s="984" t="s">
        <v>642</v>
      </c>
      <c r="H1375" s="459" t="s">
        <v>2232</v>
      </c>
      <c r="I1375" s="449"/>
      <c r="J1375" s="449"/>
      <c r="K1375" s="459" t="s">
        <v>265</v>
      </c>
      <c r="L1375" s="459"/>
      <c r="M1375" s="459" t="str">
        <f t="shared" si="21"/>
        <v>Removed</v>
      </c>
    </row>
    <row r="1376" spans="1:13" ht="15">
      <c r="A1376" s="448" t="s">
        <v>647</v>
      </c>
      <c r="B1376" s="448" t="s">
        <v>648</v>
      </c>
      <c r="C1376" s="459" t="s">
        <v>609</v>
      </c>
      <c r="D1376" s="449"/>
      <c r="E1376" s="448" t="s">
        <v>2234</v>
      </c>
      <c r="F1376" s="449"/>
      <c r="G1376" s="984" t="s">
        <v>642</v>
      </c>
      <c r="H1376" s="459" t="s">
        <v>2232</v>
      </c>
      <c r="I1376" s="449"/>
      <c r="J1376" s="449"/>
      <c r="K1376" s="459" t="s">
        <v>265</v>
      </c>
      <c r="L1376" s="459"/>
      <c r="M1376" s="459" t="str">
        <f t="shared" si="21"/>
        <v/>
      </c>
    </row>
    <row r="1377" spans="1:13" ht="15">
      <c r="A1377" s="448" t="s">
        <v>647</v>
      </c>
      <c r="B1377" s="448" t="s">
        <v>648</v>
      </c>
      <c r="C1377" s="459" t="s">
        <v>609</v>
      </c>
      <c r="D1377" s="449"/>
      <c r="E1377" s="448" t="s">
        <v>2235</v>
      </c>
      <c r="F1377" s="449"/>
      <c r="G1377" s="984" t="s">
        <v>642</v>
      </c>
      <c r="H1377" s="459" t="s">
        <v>2232</v>
      </c>
      <c r="I1377" s="449"/>
      <c r="J1377" s="449"/>
      <c r="K1377" s="459" t="s">
        <v>265</v>
      </c>
      <c r="L1377" s="459"/>
      <c r="M1377" s="459" t="str">
        <f t="shared" si="21"/>
        <v/>
      </c>
    </row>
    <row r="1378" spans="1:13" ht="15">
      <c r="A1378" s="448" t="s">
        <v>647</v>
      </c>
      <c r="B1378" s="448" t="s">
        <v>648</v>
      </c>
      <c r="C1378" s="459" t="s">
        <v>609</v>
      </c>
      <c r="D1378" s="449"/>
      <c r="E1378" s="448" t="s">
        <v>2236</v>
      </c>
      <c r="F1378" s="449"/>
      <c r="G1378" s="984" t="s">
        <v>642</v>
      </c>
      <c r="H1378" s="459" t="s">
        <v>2232</v>
      </c>
      <c r="I1378" s="449"/>
      <c r="J1378" s="449"/>
      <c r="K1378" s="459" t="s">
        <v>265</v>
      </c>
      <c r="L1378" s="459"/>
      <c r="M1378" s="459" t="str">
        <f t="shared" si="21"/>
        <v/>
      </c>
    </row>
    <row r="1379" spans="1:13" ht="15">
      <c r="A1379" s="448" t="s">
        <v>647</v>
      </c>
      <c r="B1379" s="448" t="s">
        <v>648</v>
      </c>
      <c r="C1379" s="459" t="s">
        <v>609</v>
      </c>
      <c r="D1379" s="449"/>
      <c r="E1379" s="448" t="s">
        <v>2237</v>
      </c>
      <c r="F1379" s="449"/>
      <c r="G1379" s="984" t="s">
        <v>642</v>
      </c>
      <c r="H1379" s="459" t="s">
        <v>2232</v>
      </c>
      <c r="I1379" s="449"/>
      <c r="J1379" s="449"/>
      <c r="K1379" s="459" t="s">
        <v>265</v>
      </c>
      <c r="L1379" s="459"/>
      <c r="M1379" s="459" t="str">
        <f t="shared" si="21"/>
        <v/>
      </c>
    </row>
    <row r="1380" spans="1:13" ht="15">
      <c r="A1380" s="448" t="s">
        <v>647</v>
      </c>
      <c r="B1380" s="448" t="s">
        <v>648</v>
      </c>
      <c r="C1380" s="459" t="s">
        <v>609</v>
      </c>
      <c r="D1380" s="449"/>
      <c r="E1380" s="448" t="s">
        <v>2238</v>
      </c>
      <c r="F1380" s="449"/>
      <c r="G1380" s="984" t="s">
        <v>642</v>
      </c>
      <c r="H1380" s="459" t="s">
        <v>2232</v>
      </c>
      <c r="I1380" s="449"/>
      <c r="J1380" s="449"/>
      <c r="K1380" s="459" t="s">
        <v>265</v>
      </c>
      <c r="L1380" s="459"/>
      <c r="M1380" s="459" t="str">
        <f t="shared" si="21"/>
        <v/>
      </c>
    </row>
    <row r="1381" spans="1:13" ht="15">
      <c r="A1381" s="448" t="s">
        <v>647</v>
      </c>
      <c r="B1381" s="448" t="s">
        <v>648</v>
      </c>
      <c r="C1381" s="459" t="s">
        <v>609</v>
      </c>
      <c r="D1381" s="449"/>
      <c r="E1381" s="448" t="s">
        <v>2239</v>
      </c>
      <c r="F1381" s="449"/>
      <c r="G1381" s="984" t="s">
        <v>642</v>
      </c>
      <c r="H1381" s="459" t="s">
        <v>2232</v>
      </c>
      <c r="I1381" s="449"/>
      <c r="J1381" s="449"/>
      <c r="K1381" s="459" t="s">
        <v>265</v>
      </c>
      <c r="L1381" s="459"/>
      <c r="M1381" s="459" t="str">
        <f t="shared" si="21"/>
        <v/>
      </c>
    </row>
    <row r="1382" spans="1:13" ht="15">
      <c r="A1382" s="448" t="s">
        <v>647</v>
      </c>
      <c r="B1382" s="448" t="s">
        <v>648</v>
      </c>
      <c r="C1382" s="459" t="s">
        <v>609</v>
      </c>
      <c r="D1382" s="449"/>
      <c r="E1382" s="448" t="s">
        <v>2240</v>
      </c>
      <c r="F1382" s="449"/>
      <c r="G1382" s="984" t="s">
        <v>642</v>
      </c>
      <c r="H1382" s="459" t="s">
        <v>2232</v>
      </c>
      <c r="I1382" s="449"/>
      <c r="J1382" s="449"/>
      <c r="K1382" s="459" t="s">
        <v>265</v>
      </c>
      <c r="L1382" s="459"/>
      <c r="M1382" s="459" t="str">
        <f t="shared" si="21"/>
        <v/>
      </c>
    </row>
    <row r="1383" spans="1:13" ht="15">
      <c r="A1383" s="448" t="s">
        <v>647</v>
      </c>
      <c r="B1383" s="448" t="s">
        <v>648</v>
      </c>
      <c r="C1383" s="459" t="s">
        <v>609</v>
      </c>
      <c r="D1383" s="449"/>
      <c r="E1383" s="448" t="s">
        <v>2241</v>
      </c>
      <c r="F1383" s="449"/>
      <c r="G1383" s="984" t="s">
        <v>642</v>
      </c>
      <c r="H1383" s="459" t="s">
        <v>2232</v>
      </c>
      <c r="I1383" s="449"/>
      <c r="J1383" s="449"/>
      <c r="K1383" s="459" t="s">
        <v>265</v>
      </c>
      <c r="L1383" s="459"/>
      <c r="M1383" s="459" t="str">
        <f t="shared" si="21"/>
        <v/>
      </c>
    </row>
    <row r="1384" spans="1:13" ht="15">
      <c r="A1384" s="448" t="s">
        <v>647</v>
      </c>
      <c r="B1384" s="448" t="s">
        <v>648</v>
      </c>
      <c r="C1384" s="459" t="s">
        <v>609</v>
      </c>
      <c r="D1384" s="449"/>
      <c r="E1384" s="448" t="s">
        <v>2242</v>
      </c>
      <c r="F1384" s="449"/>
      <c r="G1384" s="984" t="s">
        <v>642</v>
      </c>
      <c r="H1384" s="459" t="s">
        <v>2232</v>
      </c>
      <c r="I1384" s="449"/>
      <c r="J1384" s="449"/>
      <c r="K1384" s="459" t="s">
        <v>265</v>
      </c>
      <c r="L1384" s="459"/>
      <c r="M1384" s="459" t="str">
        <f t="shared" si="21"/>
        <v/>
      </c>
    </row>
    <row r="1385" spans="1:13" ht="15">
      <c r="A1385" s="448" t="s">
        <v>647</v>
      </c>
      <c r="B1385" s="448" t="s">
        <v>648</v>
      </c>
      <c r="C1385" s="459" t="s">
        <v>609</v>
      </c>
      <c r="D1385" s="449"/>
      <c r="E1385" s="448" t="s">
        <v>2243</v>
      </c>
      <c r="F1385" s="449"/>
      <c r="G1385" s="984" t="s">
        <v>642</v>
      </c>
      <c r="H1385" s="459" t="s">
        <v>2232</v>
      </c>
      <c r="I1385" s="449"/>
      <c r="J1385" s="449"/>
      <c r="K1385" s="459" t="s">
        <v>265</v>
      </c>
      <c r="L1385" s="459"/>
      <c r="M1385" s="459" t="str">
        <f t="shared" si="21"/>
        <v/>
      </c>
    </row>
    <row r="1386" spans="1:13" ht="15">
      <c r="A1386" s="448" t="s">
        <v>647</v>
      </c>
      <c r="B1386" s="448" t="s">
        <v>648</v>
      </c>
      <c r="C1386" s="459" t="s">
        <v>609</v>
      </c>
      <c r="D1386" s="449"/>
      <c r="E1386" s="448" t="s">
        <v>2244</v>
      </c>
      <c r="F1386" s="449"/>
      <c r="G1386" s="984" t="s">
        <v>642</v>
      </c>
      <c r="H1386" s="459" t="s">
        <v>2232</v>
      </c>
      <c r="I1386" s="449"/>
      <c r="J1386" s="449"/>
      <c r="K1386" s="459" t="s">
        <v>265</v>
      </c>
      <c r="L1386" s="459"/>
      <c r="M1386" s="459" t="str">
        <f t="shared" si="21"/>
        <v/>
      </c>
    </row>
    <row r="1387" spans="1:13" ht="13.5" thickBot="1">
      <c r="A1387" s="501" t="s">
        <v>647</v>
      </c>
      <c r="B1387" s="501" t="s">
        <v>648</v>
      </c>
      <c r="C1387" s="452" t="s">
        <v>609</v>
      </c>
      <c r="D1387" s="501"/>
      <c r="E1387" s="501" t="s">
        <v>2245</v>
      </c>
      <c r="F1387" s="501"/>
      <c r="G1387" s="451" t="s">
        <v>642</v>
      </c>
      <c r="H1387" s="452" t="s">
        <v>2232</v>
      </c>
      <c r="I1387" s="501"/>
      <c r="J1387" s="501"/>
      <c r="K1387" s="452" t="s">
        <v>265</v>
      </c>
      <c r="L1387" s="452"/>
      <c r="M1387" s="452" t="str">
        <f t="shared" si="21"/>
        <v/>
      </c>
    </row>
    <row r="1388" spans="1:13" ht="13.5" thickTop="1">
      <c r="A1388" s="982" t="s">
        <v>637</v>
      </c>
      <c r="B1388" s="982" t="s">
        <v>638</v>
      </c>
      <c r="C1388" s="460" t="s">
        <v>343</v>
      </c>
      <c r="D1388" s="446" t="s">
        <v>2246</v>
      </c>
      <c r="E1388" s="446" t="s">
        <v>2247</v>
      </c>
      <c r="F1388" s="446" t="s">
        <v>343</v>
      </c>
      <c r="G1388" s="983" t="s">
        <v>642</v>
      </c>
      <c r="H1388" s="460" t="s">
        <v>2248</v>
      </c>
      <c r="I1388" s="983" t="s">
        <v>682</v>
      </c>
      <c r="J1388" s="446" t="s">
        <v>645</v>
      </c>
      <c r="K1388" s="447" t="s">
        <v>265</v>
      </c>
      <c r="L1388" s="460" t="s">
        <v>646</v>
      </c>
      <c r="M1388" s="460" t="str">
        <f t="shared" si="21"/>
        <v/>
      </c>
    </row>
    <row r="1389" spans="1:13" ht="15">
      <c r="A1389" s="448" t="s">
        <v>647</v>
      </c>
      <c r="B1389" s="448" t="s">
        <v>648</v>
      </c>
      <c r="C1389" s="459" t="s">
        <v>343</v>
      </c>
      <c r="D1389" s="449"/>
      <c r="E1389" s="448" t="s">
        <v>2249</v>
      </c>
      <c r="F1389" s="449"/>
      <c r="G1389" s="984" t="s">
        <v>642</v>
      </c>
      <c r="H1389" s="459" t="s">
        <v>2248</v>
      </c>
      <c r="I1389" s="449"/>
      <c r="J1389" s="449"/>
      <c r="K1389" s="459" t="s">
        <v>265</v>
      </c>
      <c r="L1389" s="459"/>
      <c r="M1389" s="459" t="str">
        <f t="shared" si="21"/>
        <v>Removed</v>
      </c>
    </row>
    <row r="1390" spans="1:13" ht="15">
      <c r="A1390" s="448" t="s">
        <v>647</v>
      </c>
      <c r="B1390" s="448" t="s">
        <v>648</v>
      </c>
      <c r="C1390" s="459" t="s">
        <v>343</v>
      </c>
      <c r="D1390" s="449"/>
      <c r="E1390" s="448" t="s">
        <v>2250</v>
      </c>
      <c r="F1390" s="449"/>
      <c r="G1390" s="984" t="s">
        <v>642</v>
      </c>
      <c r="H1390" s="459" t="s">
        <v>2248</v>
      </c>
      <c r="I1390" s="449"/>
      <c r="J1390" s="449"/>
      <c r="K1390" s="459" t="s">
        <v>265</v>
      </c>
      <c r="L1390" s="459"/>
      <c r="M1390" s="459" t="str">
        <f t="shared" si="21"/>
        <v/>
      </c>
    </row>
    <row r="1391" spans="1:13" ht="15">
      <c r="A1391" s="448" t="s">
        <v>647</v>
      </c>
      <c r="B1391" s="448" t="s">
        <v>648</v>
      </c>
      <c r="C1391" s="459" t="s">
        <v>343</v>
      </c>
      <c r="D1391" s="449"/>
      <c r="E1391" s="448" t="s">
        <v>2251</v>
      </c>
      <c r="F1391" s="449"/>
      <c r="G1391" s="984" t="s">
        <v>642</v>
      </c>
      <c r="H1391" s="459" t="s">
        <v>2248</v>
      </c>
      <c r="I1391" s="449"/>
      <c r="J1391" s="449"/>
      <c r="K1391" s="459" t="s">
        <v>265</v>
      </c>
      <c r="L1391" s="459"/>
      <c r="M1391" s="459" t="str">
        <f t="shared" si="21"/>
        <v/>
      </c>
    </row>
    <row r="1392" spans="1:13" ht="15">
      <c r="A1392" s="448" t="s">
        <v>647</v>
      </c>
      <c r="B1392" s="448" t="s">
        <v>648</v>
      </c>
      <c r="C1392" s="459" t="s">
        <v>343</v>
      </c>
      <c r="D1392" s="449"/>
      <c r="E1392" s="448" t="s">
        <v>2252</v>
      </c>
      <c r="F1392" s="449"/>
      <c r="G1392" s="984" t="s">
        <v>642</v>
      </c>
      <c r="H1392" s="459" t="s">
        <v>2248</v>
      </c>
      <c r="I1392" s="449"/>
      <c r="J1392" s="449"/>
      <c r="K1392" s="459" t="s">
        <v>265</v>
      </c>
      <c r="L1392" s="459"/>
      <c r="M1392" s="459" t="str">
        <f t="shared" si="21"/>
        <v/>
      </c>
    </row>
    <row r="1393" spans="1:13" ht="15">
      <c r="A1393" s="448" t="s">
        <v>647</v>
      </c>
      <c r="B1393" s="448" t="s">
        <v>648</v>
      </c>
      <c r="C1393" s="459" t="s">
        <v>343</v>
      </c>
      <c r="D1393" s="449"/>
      <c r="E1393" s="448" t="s">
        <v>2253</v>
      </c>
      <c r="F1393" s="449"/>
      <c r="G1393" s="984" t="s">
        <v>642</v>
      </c>
      <c r="H1393" s="459" t="s">
        <v>2248</v>
      </c>
      <c r="I1393" s="449"/>
      <c r="J1393" s="449"/>
      <c r="K1393" s="459" t="s">
        <v>265</v>
      </c>
      <c r="L1393" s="459"/>
      <c r="M1393" s="459" t="str">
        <f t="shared" si="21"/>
        <v/>
      </c>
    </row>
    <row r="1394" spans="1:13" ht="15">
      <c r="A1394" s="448" t="s">
        <v>647</v>
      </c>
      <c r="B1394" s="448" t="s">
        <v>648</v>
      </c>
      <c r="C1394" s="459" t="s">
        <v>343</v>
      </c>
      <c r="D1394" s="449"/>
      <c r="E1394" s="448" t="s">
        <v>2254</v>
      </c>
      <c r="F1394" s="449"/>
      <c r="G1394" s="984" t="s">
        <v>642</v>
      </c>
      <c r="H1394" s="459" t="s">
        <v>2248</v>
      </c>
      <c r="I1394" s="449"/>
      <c r="J1394" s="449"/>
      <c r="K1394" s="459" t="s">
        <v>265</v>
      </c>
      <c r="L1394" s="459"/>
      <c r="M1394" s="459" t="str">
        <f t="shared" si="21"/>
        <v/>
      </c>
    </row>
    <row r="1395" spans="1:13" ht="15">
      <c r="A1395" s="448" t="s">
        <v>647</v>
      </c>
      <c r="B1395" s="448" t="s">
        <v>648</v>
      </c>
      <c r="C1395" s="459" t="s">
        <v>343</v>
      </c>
      <c r="D1395" s="449"/>
      <c r="E1395" s="448" t="s">
        <v>2255</v>
      </c>
      <c r="F1395" s="449"/>
      <c r="G1395" s="984" t="s">
        <v>642</v>
      </c>
      <c r="H1395" s="459" t="s">
        <v>2248</v>
      </c>
      <c r="I1395" s="449"/>
      <c r="J1395" s="449"/>
      <c r="K1395" s="459" t="s">
        <v>265</v>
      </c>
      <c r="L1395" s="459"/>
      <c r="M1395" s="459" t="str">
        <f t="shared" si="21"/>
        <v/>
      </c>
    </row>
    <row r="1396" spans="1:13" ht="15">
      <c r="A1396" s="448" t="s">
        <v>647</v>
      </c>
      <c r="B1396" s="448" t="s">
        <v>648</v>
      </c>
      <c r="C1396" s="459" t="s">
        <v>343</v>
      </c>
      <c r="D1396" s="449"/>
      <c r="E1396" s="448" t="s">
        <v>2256</v>
      </c>
      <c r="F1396" s="449"/>
      <c r="G1396" s="984" t="s">
        <v>642</v>
      </c>
      <c r="H1396" s="459" t="s">
        <v>2248</v>
      </c>
      <c r="I1396" s="449"/>
      <c r="J1396" s="449"/>
      <c r="K1396" s="459" t="s">
        <v>265</v>
      </c>
      <c r="L1396" s="459"/>
      <c r="M1396" s="459" t="str">
        <f t="shared" si="21"/>
        <v/>
      </c>
    </row>
    <row r="1397" spans="1:13" ht="15">
      <c r="A1397" s="448" t="s">
        <v>647</v>
      </c>
      <c r="B1397" s="448" t="s">
        <v>648</v>
      </c>
      <c r="C1397" s="459" t="s">
        <v>343</v>
      </c>
      <c r="D1397" s="449"/>
      <c r="E1397" s="448" t="s">
        <v>2257</v>
      </c>
      <c r="F1397" s="449"/>
      <c r="G1397" s="984" t="s">
        <v>642</v>
      </c>
      <c r="H1397" s="459" t="s">
        <v>2248</v>
      </c>
      <c r="I1397" s="449"/>
      <c r="J1397" s="449"/>
      <c r="K1397" s="459" t="s">
        <v>265</v>
      </c>
      <c r="L1397" s="459"/>
      <c r="M1397" s="459" t="str">
        <f t="shared" si="21"/>
        <v/>
      </c>
    </row>
    <row r="1398" spans="1:13" ht="15">
      <c r="A1398" s="448" t="s">
        <v>647</v>
      </c>
      <c r="B1398" s="448" t="s">
        <v>648</v>
      </c>
      <c r="C1398" s="459" t="s">
        <v>343</v>
      </c>
      <c r="D1398" s="449"/>
      <c r="E1398" s="448" t="s">
        <v>2258</v>
      </c>
      <c r="F1398" s="449"/>
      <c r="G1398" s="984" t="s">
        <v>642</v>
      </c>
      <c r="H1398" s="459" t="s">
        <v>2248</v>
      </c>
      <c r="I1398" s="449"/>
      <c r="J1398" s="449"/>
      <c r="K1398" s="459" t="s">
        <v>265</v>
      </c>
      <c r="L1398" s="459"/>
      <c r="M1398" s="459" t="str">
        <f t="shared" si="21"/>
        <v/>
      </c>
    </row>
    <row r="1399" spans="1:13" ht="15">
      <c r="A1399" s="448" t="s">
        <v>647</v>
      </c>
      <c r="B1399" s="448" t="s">
        <v>648</v>
      </c>
      <c r="C1399" s="459" t="s">
        <v>343</v>
      </c>
      <c r="D1399" s="449"/>
      <c r="E1399" s="448" t="s">
        <v>2259</v>
      </c>
      <c r="F1399" s="449"/>
      <c r="G1399" s="984" t="s">
        <v>642</v>
      </c>
      <c r="H1399" s="459" t="s">
        <v>2248</v>
      </c>
      <c r="I1399" s="449"/>
      <c r="J1399" s="449"/>
      <c r="K1399" s="459" t="s">
        <v>265</v>
      </c>
      <c r="L1399" s="459"/>
      <c r="M1399" s="459" t="str">
        <f t="shared" si="21"/>
        <v/>
      </c>
    </row>
    <row r="1400" spans="1:13" ht="15">
      <c r="A1400" s="448" t="s">
        <v>647</v>
      </c>
      <c r="B1400" s="448" t="s">
        <v>648</v>
      </c>
      <c r="C1400" s="459" t="s">
        <v>343</v>
      </c>
      <c r="D1400" s="449"/>
      <c r="E1400" s="448" t="s">
        <v>2260</v>
      </c>
      <c r="F1400" s="449"/>
      <c r="G1400" s="984" t="s">
        <v>642</v>
      </c>
      <c r="H1400" s="459" t="s">
        <v>2248</v>
      </c>
      <c r="I1400" s="449"/>
      <c r="J1400" s="449"/>
      <c r="K1400" s="459" t="s">
        <v>265</v>
      </c>
      <c r="L1400" s="459"/>
      <c r="M1400" s="459" t="str">
        <f t="shared" si="21"/>
        <v/>
      </c>
    </row>
    <row r="1401" spans="1:13" ht="13.5" thickBot="1">
      <c r="A1401" s="501" t="s">
        <v>647</v>
      </c>
      <c r="B1401" s="501" t="s">
        <v>648</v>
      </c>
      <c r="C1401" s="452" t="s">
        <v>343</v>
      </c>
      <c r="D1401" s="501"/>
      <c r="E1401" s="501" t="s">
        <v>2261</v>
      </c>
      <c r="F1401" s="501"/>
      <c r="G1401" s="451" t="s">
        <v>642</v>
      </c>
      <c r="H1401" s="452" t="s">
        <v>2248</v>
      </c>
      <c r="I1401" s="501"/>
      <c r="J1401" s="501"/>
      <c r="K1401" s="452" t="s">
        <v>265</v>
      </c>
      <c r="L1401" s="452"/>
      <c r="M1401" s="452" t="str">
        <f t="shared" si="21"/>
        <v/>
      </c>
    </row>
    <row r="1402" spans="1:13" ht="13.5" thickTop="1">
      <c r="A1402" s="982" t="s">
        <v>637</v>
      </c>
      <c r="B1402" s="982" t="s">
        <v>638</v>
      </c>
      <c r="C1402" s="460" t="s">
        <v>417</v>
      </c>
      <c r="D1402" s="446" t="s">
        <v>2262</v>
      </c>
      <c r="E1402" s="446" t="s">
        <v>2263</v>
      </c>
      <c r="F1402" s="446" t="s">
        <v>417</v>
      </c>
      <c r="G1402" s="983" t="s">
        <v>642</v>
      </c>
      <c r="H1402" s="460" t="s">
        <v>2264</v>
      </c>
      <c r="I1402" s="983" t="s">
        <v>682</v>
      </c>
      <c r="J1402" s="446" t="s">
        <v>645</v>
      </c>
      <c r="K1402" s="447" t="s">
        <v>265</v>
      </c>
      <c r="L1402" s="460" t="s">
        <v>646</v>
      </c>
      <c r="M1402" s="460" t="str">
        <f t="shared" si="21"/>
        <v/>
      </c>
    </row>
    <row r="1403" spans="1:13" ht="15">
      <c r="A1403" s="448" t="s">
        <v>647</v>
      </c>
      <c r="B1403" s="448" t="s">
        <v>648</v>
      </c>
      <c r="C1403" s="459" t="s">
        <v>417</v>
      </c>
      <c r="D1403" s="449"/>
      <c r="E1403" s="448" t="s">
        <v>2265</v>
      </c>
      <c r="F1403" s="449"/>
      <c r="G1403" s="984" t="s">
        <v>642</v>
      </c>
      <c r="H1403" s="459" t="s">
        <v>2264</v>
      </c>
      <c r="I1403" s="449"/>
      <c r="J1403" s="449"/>
      <c r="K1403" s="459" t="s">
        <v>265</v>
      </c>
      <c r="L1403" s="459"/>
      <c r="M1403" s="459" t="str">
        <f t="shared" si="21"/>
        <v>Removed</v>
      </c>
    </row>
    <row r="1404" spans="1:13" ht="15">
      <c r="A1404" s="448" t="s">
        <v>647</v>
      </c>
      <c r="B1404" s="448" t="s">
        <v>648</v>
      </c>
      <c r="C1404" s="459" t="s">
        <v>417</v>
      </c>
      <c r="D1404" s="449"/>
      <c r="E1404" s="448" t="s">
        <v>2266</v>
      </c>
      <c r="F1404" s="449"/>
      <c r="G1404" s="984" t="s">
        <v>642</v>
      </c>
      <c r="H1404" s="459" t="s">
        <v>2264</v>
      </c>
      <c r="I1404" s="449"/>
      <c r="J1404" s="449"/>
      <c r="K1404" s="459" t="s">
        <v>265</v>
      </c>
      <c r="L1404" s="459"/>
      <c r="M1404" s="459" t="str">
        <f t="shared" si="21"/>
        <v/>
      </c>
    </row>
    <row r="1405" spans="1:13" ht="15">
      <c r="A1405" s="448" t="s">
        <v>647</v>
      </c>
      <c r="B1405" s="448" t="s">
        <v>648</v>
      </c>
      <c r="C1405" s="459" t="s">
        <v>417</v>
      </c>
      <c r="D1405" s="449"/>
      <c r="E1405" s="448" t="s">
        <v>2267</v>
      </c>
      <c r="F1405" s="449"/>
      <c r="G1405" s="984" t="s">
        <v>642</v>
      </c>
      <c r="H1405" s="459" t="s">
        <v>2264</v>
      </c>
      <c r="I1405" s="449"/>
      <c r="J1405" s="449"/>
      <c r="K1405" s="459" t="s">
        <v>265</v>
      </c>
      <c r="L1405" s="459"/>
      <c r="M1405" s="459" t="str">
        <f t="shared" si="21"/>
        <v/>
      </c>
    </row>
    <row r="1406" spans="1:13" ht="15">
      <c r="A1406" s="448" t="s">
        <v>647</v>
      </c>
      <c r="B1406" s="448" t="s">
        <v>648</v>
      </c>
      <c r="C1406" s="459" t="s">
        <v>417</v>
      </c>
      <c r="D1406" s="449"/>
      <c r="E1406" s="448" t="s">
        <v>2268</v>
      </c>
      <c r="F1406" s="449"/>
      <c r="G1406" s="984" t="s">
        <v>642</v>
      </c>
      <c r="H1406" s="459" t="s">
        <v>2264</v>
      </c>
      <c r="I1406" s="449"/>
      <c r="J1406" s="449"/>
      <c r="K1406" s="459" t="s">
        <v>265</v>
      </c>
      <c r="L1406" s="459"/>
      <c r="M1406" s="459" t="str">
        <f t="shared" si="21"/>
        <v/>
      </c>
    </row>
    <row r="1407" spans="1:13" ht="15">
      <c r="A1407" s="448" t="s">
        <v>647</v>
      </c>
      <c r="B1407" s="448" t="s">
        <v>648</v>
      </c>
      <c r="C1407" s="459" t="s">
        <v>417</v>
      </c>
      <c r="D1407" s="449"/>
      <c r="E1407" s="448" t="s">
        <v>2269</v>
      </c>
      <c r="F1407" s="449"/>
      <c r="G1407" s="984" t="s">
        <v>642</v>
      </c>
      <c r="H1407" s="459" t="s">
        <v>2264</v>
      </c>
      <c r="I1407" s="449"/>
      <c r="J1407" s="449"/>
      <c r="K1407" s="459" t="s">
        <v>265</v>
      </c>
      <c r="L1407" s="459"/>
      <c r="M1407" s="459" t="str">
        <f t="shared" si="21"/>
        <v/>
      </c>
    </row>
    <row r="1408" spans="1:13" ht="15">
      <c r="A1408" s="448" t="s">
        <v>647</v>
      </c>
      <c r="B1408" s="448" t="s">
        <v>648</v>
      </c>
      <c r="C1408" s="459" t="s">
        <v>417</v>
      </c>
      <c r="D1408" s="449"/>
      <c r="E1408" s="448" t="s">
        <v>2270</v>
      </c>
      <c r="F1408" s="449"/>
      <c r="G1408" s="984" t="s">
        <v>642</v>
      </c>
      <c r="H1408" s="459" t="s">
        <v>2264</v>
      </c>
      <c r="I1408" s="449"/>
      <c r="J1408" s="449"/>
      <c r="K1408" s="459" t="s">
        <v>265</v>
      </c>
      <c r="L1408" s="459"/>
      <c r="M1408" s="459" t="str">
        <f t="shared" si="21"/>
        <v/>
      </c>
    </row>
    <row r="1409" spans="1:13" ht="15">
      <c r="A1409" s="448" t="s">
        <v>647</v>
      </c>
      <c r="B1409" s="448" t="s">
        <v>648</v>
      </c>
      <c r="C1409" s="459" t="s">
        <v>417</v>
      </c>
      <c r="D1409" s="449"/>
      <c r="E1409" s="448" t="s">
        <v>2271</v>
      </c>
      <c r="F1409" s="449"/>
      <c r="G1409" s="984" t="s">
        <v>642</v>
      </c>
      <c r="H1409" s="459" t="s">
        <v>2264</v>
      </c>
      <c r="I1409" s="449"/>
      <c r="J1409" s="449"/>
      <c r="K1409" s="459" t="s">
        <v>265</v>
      </c>
      <c r="L1409" s="459"/>
      <c r="M1409" s="459" t="str">
        <f t="shared" si="21"/>
        <v/>
      </c>
    </row>
    <row r="1410" spans="1:13" ht="15">
      <c r="A1410" s="448" t="s">
        <v>647</v>
      </c>
      <c r="B1410" s="448" t="s">
        <v>648</v>
      </c>
      <c r="C1410" s="459" t="s">
        <v>417</v>
      </c>
      <c r="D1410" s="449"/>
      <c r="E1410" s="448" t="s">
        <v>2272</v>
      </c>
      <c r="F1410" s="449"/>
      <c r="G1410" s="984" t="s">
        <v>642</v>
      </c>
      <c r="H1410" s="459" t="s">
        <v>2264</v>
      </c>
      <c r="I1410" s="449"/>
      <c r="J1410" s="449"/>
      <c r="K1410" s="459" t="s">
        <v>265</v>
      </c>
      <c r="L1410" s="459"/>
      <c r="M1410" s="459" t="str">
        <f t="shared" si="21"/>
        <v/>
      </c>
    </row>
    <row r="1411" spans="1:13" ht="15">
      <c r="A1411" s="448" t="s">
        <v>647</v>
      </c>
      <c r="B1411" s="448" t="s">
        <v>648</v>
      </c>
      <c r="C1411" s="459" t="s">
        <v>417</v>
      </c>
      <c r="D1411" s="449"/>
      <c r="E1411" s="448" t="s">
        <v>2273</v>
      </c>
      <c r="F1411" s="449"/>
      <c r="G1411" s="984" t="s">
        <v>642</v>
      </c>
      <c r="H1411" s="459" t="s">
        <v>2264</v>
      </c>
      <c r="I1411" s="449"/>
      <c r="J1411" s="449"/>
      <c r="K1411" s="459" t="s">
        <v>265</v>
      </c>
      <c r="L1411" s="459"/>
      <c r="M1411" s="459" t="str">
        <f t="shared" si="21"/>
        <v/>
      </c>
    </row>
    <row r="1412" spans="1:13" ht="15">
      <c r="A1412" s="448" t="s">
        <v>647</v>
      </c>
      <c r="B1412" s="448" t="s">
        <v>648</v>
      </c>
      <c r="C1412" s="459" t="s">
        <v>417</v>
      </c>
      <c r="D1412" s="449"/>
      <c r="E1412" s="448" t="s">
        <v>2274</v>
      </c>
      <c r="F1412" s="449"/>
      <c r="G1412" s="984" t="s">
        <v>642</v>
      </c>
      <c r="H1412" s="459" t="s">
        <v>2264</v>
      </c>
      <c r="I1412" s="449"/>
      <c r="J1412" s="449"/>
      <c r="K1412" s="459" t="s">
        <v>265</v>
      </c>
      <c r="L1412" s="459"/>
      <c r="M1412" s="459" t="str">
        <f t="shared" ref="M1412:M1475" si="22">IF(RIGHT(TEXT(E1412,""),4)="ACT1","Removed","")</f>
        <v/>
      </c>
    </row>
    <row r="1413" spans="1:13" ht="15">
      <c r="A1413" s="448" t="s">
        <v>647</v>
      </c>
      <c r="B1413" s="448" t="s">
        <v>648</v>
      </c>
      <c r="C1413" s="459" t="s">
        <v>417</v>
      </c>
      <c r="D1413" s="449"/>
      <c r="E1413" s="448" t="s">
        <v>2275</v>
      </c>
      <c r="F1413" s="449"/>
      <c r="G1413" s="984" t="s">
        <v>642</v>
      </c>
      <c r="H1413" s="459" t="s">
        <v>2264</v>
      </c>
      <c r="I1413" s="449"/>
      <c r="J1413" s="449"/>
      <c r="K1413" s="459" t="s">
        <v>265</v>
      </c>
      <c r="L1413" s="459"/>
      <c r="M1413" s="459" t="str">
        <f t="shared" si="22"/>
        <v/>
      </c>
    </row>
    <row r="1414" spans="1:13" ht="15">
      <c r="A1414" s="448" t="s">
        <v>647</v>
      </c>
      <c r="B1414" s="448" t="s">
        <v>648</v>
      </c>
      <c r="C1414" s="459" t="s">
        <v>417</v>
      </c>
      <c r="D1414" s="449"/>
      <c r="E1414" s="448" t="s">
        <v>2276</v>
      </c>
      <c r="F1414" s="449"/>
      <c r="G1414" s="984" t="s">
        <v>642</v>
      </c>
      <c r="H1414" s="459" t="s">
        <v>2264</v>
      </c>
      <c r="I1414" s="449"/>
      <c r="J1414" s="449"/>
      <c r="K1414" s="459" t="s">
        <v>265</v>
      </c>
      <c r="L1414" s="459"/>
      <c r="M1414" s="459" t="str">
        <f t="shared" si="22"/>
        <v/>
      </c>
    </row>
    <row r="1415" spans="1:13" ht="13.5" thickBot="1">
      <c r="A1415" s="501" t="s">
        <v>647</v>
      </c>
      <c r="B1415" s="501" t="s">
        <v>648</v>
      </c>
      <c r="C1415" s="452" t="s">
        <v>417</v>
      </c>
      <c r="D1415" s="501"/>
      <c r="E1415" s="501" t="s">
        <v>2277</v>
      </c>
      <c r="F1415" s="501"/>
      <c r="G1415" s="451" t="s">
        <v>642</v>
      </c>
      <c r="H1415" s="452" t="s">
        <v>2264</v>
      </c>
      <c r="I1415" s="501"/>
      <c r="J1415" s="501"/>
      <c r="K1415" s="452" t="s">
        <v>265</v>
      </c>
      <c r="L1415" s="452"/>
      <c r="M1415" s="452" t="str">
        <f t="shared" si="22"/>
        <v/>
      </c>
    </row>
    <row r="1416" spans="1:13" ht="13.5" thickTop="1">
      <c r="A1416" s="455" t="s">
        <v>637</v>
      </c>
      <c r="B1416" s="987" t="s">
        <v>810</v>
      </c>
      <c r="C1416" s="455" t="s">
        <v>427</v>
      </c>
      <c r="D1416" s="455" t="s">
        <v>2278</v>
      </c>
      <c r="E1416" s="455" t="s">
        <v>2279</v>
      </c>
      <c r="F1416" s="455" t="s">
        <v>427</v>
      </c>
      <c r="G1416" s="988" t="s">
        <v>642</v>
      </c>
      <c r="H1416" s="455" t="s">
        <v>813</v>
      </c>
      <c r="I1416" s="455" t="s">
        <v>682</v>
      </c>
      <c r="J1416" s="455"/>
      <c r="K1416" s="447" t="s">
        <v>265</v>
      </c>
      <c r="L1416" s="455" t="s">
        <v>814</v>
      </c>
      <c r="M1416" s="455" t="str">
        <f t="shared" si="22"/>
        <v/>
      </c>
    </row>
    <row r="1417" spans="1:13">
      <c r="A1417" s="455" t="s">
        <v>29</v>
      </c>
      <c r="B1417" s="455" t="s">
        <v>648</v>
      </c>
      <c r="C1417" s="455" t="s">
        <v>427</v>
      </c>
      <c r="D1417" s="455"/>
      <c r="E1417" s="455" t="s">
        <v>2280</v>
      </c>
      <c r="F1417" s="455"/>
      <c r="G1417" s="988" t="s">
        <v>642</v>
      </c>
      <c r="H1417" s="455" t="s">
        <v>813</v>
      </c>
      <c r="I1417" s="455"/>
      <c r="J1417" s="455"/>
      <c r="K1417" s="459" t="s">
        <v>265</v>
      </c>
      <c r="L1417" s="455"/>
      <c r="M1417" s="455" t="str">
        <f t="shared" si="22"/>
        <v>Removed</v>
      </c>
    </row>
    <row r="1418" spans="1:13">
      <c r="A1418" s="455" t="s">
        <v>29</v>
      </c>
      <c r="B1418" s="455" t="s">
        <v>648</v>
      </c>
      <c r="C1418" s="455" t="s">
        <v>427</v>
      </c>
      <c r="D1418" s="455"/>
      <c r="E1418" s="455" t="s">
        <v>2281</v>
      </c>
      <c r="F1418" s="455"/>
      <c r="G1418" s="988" t="s">
        <v>642</v>
      </c>
      <c r="H1418" s="455" t="s">
        <v>813</v>
      </c>
      <c r="I1418" s="455"/>
      <c r="J1418" s="455"/>
      <c r="K1418" s="459" t="s">
        <v>265</v>
      </c>
      <c r="L1418" s="455"/>
      <c r="M1418" s="455" t="str">
        <f t="shared" si="22"/>
        <v/>
      </c>
    </row>
    <row r="1419" spans="1:13">
      <c r="A1419" s="455" t="s">
        <v>29</v>
      </c>
      <c r="B1419" s="455" t="s">
        <v>648</v>
      </c>
      <c r="C1419" s="455" t="s">
        <v>427</v>
      </c>
      <c r="D1419" s="455"/>
      <c r="E1419" s="455" t="s">
        <v>2282</v>
      </c>
      <c r="F1419" s="455"/>
      <c r="G1419" s="988" t="s">
        <v>642</v>
      </c>
      <c r="H1419" s="455" t="s">
        <v>813</v>
      </c>
      <c r="I1419" s="455"/>
      <c r="J1419" s="455"/>
      <c r="K1419" s="459" t="s">
        <v>265</v>
      </c>
      <c r="L1419" s="455"/>
      <c r="M1419" s="455" t="str">
        <f t="shared" si="22"/>
        <v/>
      </c>
    </row>
    <row r="1420" spans="1:13">
      <c r="A1420" s="455" t="s">
        <v>29</v>
      </c>
      <c r="B1420" s="455" t="s">
        <v>648</v>
      </c>
      <c r="C1420" s="455" t="s">
        <v>427</v>
      </c>
      <c r="D1420" s="455"/>
      <c r="E1420" s="455" t="s">
        <v>2283</v>
      </c>
      <c r="F1420" s="455"/>
      <c r="G1420" s="988" t="s">
        <v>642</v>
      </c>
      <c r="H1420" s="455" t="s">
        <v>813</v>
      </c>
      <c r="I1420" s="455"/>
      <c r="J1420" s="455"/>
      <c r="K1420" s="459" t="s">
        <v>265</v>
      </c>
      <c r="L1420" s="455"/>
      <c r="M1420" s="455" t="str">
        <f t="shared" si="22"/>
        <v/>
      </c>
    </row>
    <row r="1421" spans="1:13">
      <c r="A1421" s="455" t="s">
        <v>29</v>
      </c>
      <c r="B1421" s="455" t="s">
        <v>648</v>
      </c>
      <c r="C1421" s="455" t="s">
        <v>427</v>
      </c>
      <c r="D1421" s="455"/>
      <c r="E1421" s="455" t="s">
        <v>2284</v>
      </c>
      <c r="F1421" s="455"/>
      <c r="G1421" s="988" t="s">
        <v>642</v>
      </c>
      <c r="H1421" s="455" t="s">
        <v>813</v>
      </c>
      <c r="I1421" s="455"/>
      <c r="J1421" s="455"/>
      <c r="K1421" s="459" t="s">
        <v>265</v>
      </c>
      <c r="L1421" s="455"/>
      <c r="M1421" s="455" t="str">
        <f t="shared" si="22"/>
        <v/>
      </c>
    </row>
    <row r="1422" spans="1:13">
      <c r="A1422" s="455" t="s">
        <v>29</v>
      </c>
      <c r="B1422" s="455" t="s">
        <v>648</v>
      </c>
      <c r="C1422" s="455" t="s">
        <v>427</v>
      </c>
      <c r="D1422" s="455"/>
      <c r="E1422" s="455" t="s">
        <v>2285</v>
      </c>
      <c r="F1422" s="455"/>
      <c r="G1422" s="988" t="s">
        <v>642</v>
      </c>
      <c r="H1422" s="455" t="s">
        <v>813</v>
      </c>
      <c r="I1422" s="455"/>
      <c r="J1422" s="455"/>
      <c r="K1422" s="459" t="s">
        <v>265</v>
      </c>
      <c r="L1422" s="455"/>
      <c r="M1422" s="455" t="str">
        <f t="shared" si="22"/>
        <v/>
      </c>
    </row>
    <row r="1423" spans="1:13">
      <c r="A1423" s="455" t="s">
        <v>29</v>
      </c>
      <c r="B1423" s="455" t="s">
        <v>648</v>
      </c>
      <c r="C1423" s="455" t="s">
        <v>427</v>
      </c>
      <c r="D1423" s="455"/>
      <c r="E1423" s="455" t="s">
        <v>2286</v>
      </c>
      <c r="F1423" s="455"/>
      <c r="G1423" s="988" t="s">
        <v>642</v>
      </c>
      <c r="H1423" s="455" t="s">
        <v>813</v>
      </c>
      <c r="I1423" s="455"/>
      <c r="J1423" s="455"/>
      <c r="K1423" s="459" t="s">
        <v>265</v>
      </c>
      <c r="L1423" s="455"/>
      <c r="M1423" s="455" t="str">
        <f t="shared" si="22"/>
        <v/>
      </c>
    </row>
    <row r="1424" spans="1:13">
      <c r="A1424" s="455" t="s">
        <v>29</v>
      </c>
      <c r="B1424" s="455" t="s">
        <v>648</v>
      </c>
      <c r="C1424" s="455" t="s">
        <v>427</v>
      </c>
      <c r="D1424" s="455"/>
      <c r="E1424" s="455" t="s">
        <v>2287</v>
      </c>
      <c r="F1424" s="455"/>
      <c r="G1424" s="988" t="s">
        <v>642</v>
      </c>
      <c r="H1424" s="455" t="s">
        <v>813</v>
      </c>
      <c r="I1424" s="455"/>
      <c r="J1424" s="455"/>
      <c r="K1424" s="459" t="s">
        <v>265</v>
      </c>
      <c r="L1424" s="455"/>
      <c r="M1424" s="455" t="str">
        <f t="shared" si="22"/>
        <v/>
      </c>
    </row>
    <row r="1425" spans="1:13">
      <c r="A1425" s="455" t="s">
        <v>29</v>
      </c>
      <c r="B1425" s="455" t="s">
        <v>648</v>
      </c>
      <c r="C1425" s="455" t="s">
        <v>427</v>
      </c>
      <c r="D1425" s="455"/>
      <c r="E1425" s="455" t="s">
        <v>2288</v>
      </c>
      <c r="F1425" s="455"/>
      <c r="G1425" s="988" t="s">
        <v>642</v>
      </c>
      <c r="H1425" s="455" t="s">
        <v>813</v>
      </c>
      <c r="I1425" s="455"/>
      <c r="J1425" s="455"/>
      <c r="K1425" s="459" t="s">
        <v>265</v>
      </c>
      <c r="L1425" s="455"/>
      <c r="M1425" s="455" t="str">
        <f t="shared" si="22"/>
        <v/>
      </c>
    </row>
    <row r="1426" spans="1:13">
      <c r="A1426" s="455" t="s">
        <v>29</v>
      </c>
      <c r="B1426" s="455" t="s">
        <v>648</v>
      </c>
      <c r="C1426" s="455" t="s">
        <v>427</v>
      </c>
      <c r="D1426" s="455"/>
      <c r="E1426" s="455" t="s">
        <v>2289</v>
      </c>
      <c r="F1426" s="455"/>
      <c r="G1426" s="988" t="s">
        <v>642</v>
      </c>
      <c r="H1426" s="455" t="s">
        <v>813</v>
      </c>
      <c r="I1426" s="455"/>
      <c r="J1426" s="455"/>
      <c r="K1426" s="459" t="s">
        <v>265</v>
      </c>
      <c r="L1426" s="455"/>
      <c r="M1426" s="455" t="str">
        <f t="shared" si="22"/>
        <v/>
      </c>
    </row>
    <row r="1427" spans="1:13">
      <c r="A1427" s="455" t="s">
        <v>29</v>
      </c>
      <c r="B1427" s="455" t="s">
        <v>648</v>
      </c>
      <c r="C1427" s="455" t="s">
        <v>427</v>
      </c>
      <c r="D1427" s="455"/>
      <c r="E1427" s="455" t="s">
        <v>2290</v>
      </c>
      <c r="F1427" s="455"/>
      <c r="G1427" s="988" t="s">
        <v>642</v>
      </c>
      <c r="H1427" s="455" t="s">
        <v>813</v>
      </c>
      <c r="I1427" s="455"/>
      <c r="J1427" s="455"/>
      <c r="K1427" s="459" t="s">
        <v>265</v>
      </c>
      <c r="L1427" s="455"/>
      <c r="M1427" s="455" t="str">
        <f t="shared" si="22"/>
        <v/>
      </c>
    </row>
    <row r="1428" spans="1:13">
      <c r="A1428" s="455" t="s">
        <v>29</v>
      </c>
      <c r="B1428" s="455" t="s">
        <v>648</v>
      </c>
      <c r="C1428" s="455" t="s">
        <v>427</v>
      </c>
      <c r="D1428" s="455"/>
      <c r="E1428" s="455" t="s">
        <v>2291</v>
      </c>
      <c r="F1428" s="455"/>
      <c r="G1428" s="988" t="s">
        <v>642</v>
      </c>
      <c r="H1428" s="455" t="s">
        <v>813</v>
      </c>
      <c r="I1428" s="455"/>
      <c r="J1428" s="455"/>
      <c r="K1428" s="459" t="s">
        <v>265</v>
      </c>
      <c r="L1428" s="455"/>
      <c r="M1428" s="455" t="str">
        <f t="shared" si="22"/>
        <v/>
      </c>
    </row>
    <row r="1429" spans="1:13" ht="13.5" thickBot="1">
      <c r="A1429" s="457" t="s">
        <v>29</v>
      </c>
      <c r="B1429" s="457" t="s">
        <v>648</v>
      </c>
      <c r="C1429" s="457" t="s">
        <v>427</v>
      </c>
      <c r="D1429" s="457"/>
      <c r="E1429" s="457" t="s">
        <v>2292</v>
      </c>
      <c r="F1429" s="457"/>
      <c r="G1429" s="458" t="s">
        <v>642</v>
      </c>
      <c r="H1429" s="457" t="s">
        <v>813</v>
      </c>
      <c r="I1429" s="457"/>
      <c r="J1429" s="457"/>
      <c r="K1429" s="452" t="s">
        <v>265</v>
      </c>
      <c r="L1429" s="457"/>
      <c r="M1429" s="457" t="str">
        <f t="shared" si="22"/>
        <v/>
      </c>
    </row>
    <row r="1430" spans="1:13" ht="13.5" thickTop="1">
      <c r="A1430" s="982" t="s">
        <v>637</v>
      </c>
      <c r="B1430" s="982" t="s">
        <v>638</v>
      </c>
      <c r="C1430" s="446" t="s">
        <v>418</v>
      </c>
      <c r="D1430" s="446" t="s">
        <v>2293</v>
      </c>
      <c r="E1430" s="446" t="s">
        <v>2294</v>
      </c>
      <c r="F1430" s="446" t="s">
        <v>2295</v>
      </c>
      <c r="G1430" s="983" t="s">
        <v>642</v>
      </c>
      <c r="H1430" s="446" t="s">
        <v>2296</v>
      </c>
      <c r="I1430" s="983" t="s">
        <v>682</v>
      </c>
      <c r="J1430" s="446" t="s">
        <v>645</v>
      </c>
      <c r="K1430" s="447" t="s">
        <v>265</v>
      </c>
      <c r="L1430" s="446" t="s">
        <v>646</v>
      </c>
      <c r="M1430" s="446" t="str">
        <f t="shared" si="22"/>
        <v/>
      </c>
    </row>
    <row r="1431" spans="1:13" ht="15">
      <c r="A1431" s="448" t="s">
        <v>647</v>
      </c>
      <c r="B1431" s="448" t="s">
        <v>648</v>
      </c>
      <c r="C1431" s="459" t="s">
        <v>418</v>
      </c>
      <c r="D1431" s="449"/>
      <c r="E1431" s="448" t="s">
        <v>2297</v>
      </c>
      <c r="F1431" s="449"/>
      <c r="G1431" s="984" t="s">
        <v>642</v>
      </c>
      <c r="H1431" s="459" t="s">
        <v>2296</v>
      </c>
      <c r="I1431" s="449"/>
      <c r="J1431" s="449"/>
      <c r="K1431" s="459" t="s">
        <v>265</v>
      </c>
      <c r="L1431" s="459"/>
      <c r="M1431" s="459" t="str">
        <f t="shared" si="22"/>
        <v>Removed</v>
      </c>
    </row>
    <row r="1432" spans="1:13" ht="15">
      <c r="A1432" s="448" t="s">
        <v>647</v>
      </c>
      <c r="B1432" s="448" t="s">
        <v>648</v>
      </c>
      <c r="C1432" s="459" t="s">
        <v>418</v>
      </c>
      <c r="D1432" s="449"/>
      <c r="E1432" s="448" t="s">
        <v>2298</v>
      </c>
      <c r="F1432" s="449"/>
      <c r="G1432" s="984" t="s">
        <v>642</v>
      </c>
      <c r="H1432" s="459" t="s">
        <v>2296</v>
      </c>
      <c r="I1432" s="449"/>
      <c r="J1432" s="449"/>
      <c r="K1432" s="459" t="s">
        <v>265</v>
      </c>
      <c r="L1432" s="459"/>
      <c r="M1432" s="459" t="str">
        <f t="shared" si="22"/>
        <v/>
      </c>
    </row>
    <row r="1433" spans="1:13" ht="15">
      <c r="A1433" s="448" t="s">
        <v>647</v>
      </c>
      <c r="B1433" s="448" t="s">
        <v>648</v>
      </c>
      <c r="C1433" s="459" t="s">
        <v>418</v>
      </c>
      <c r="D1433" s="449"/>
      <c r="E1433" s="448" t="s">
        <v>2299</v>
      </c>
      <c r="F1433" s="449"/>
      <c r="G1433" s="984" t="s">
        <v>642</v>
      </c>
      <c r="H1433" s="459" t="s">
        <v>2296</v>
      </c>
      <c r="I1433" s="449"/>
      <c r="J1433" s="449"/>
      <c r="K1433" s="459" t="s">
        <v>265</v>
      </c>
      <c r="L1433" s="459"/>
      <c r="M1433" s="459" t="str">
        <f t="shared" si="22"/>
        <v/>
      </c>
    </row>
    <row r="1434" spans="1:13" ht="15">
      <c r="A1434" s="448" t="s">
        <v>647</v>
      </c>
      <c r="B1434" s="448" t="s">
        <v>648</v>
      </c>
      <c r="C1434" s="459" t="s">
        <v>418</v>
      </c>
      <c r="D1434" s="449"/>
      <c r="E1434" s="448" t="s">
        <v>2300</v>
      </c>
      <c r="F1434" s="449"/>
      <c r="G1434" s="984" t="s">
        <v>642</v>
      </c>
      <c r="H1434" s="459" t="s">
        <v>2296</v>
      </c>
      <c r="I1434" s="449"/>
      <c r="J1434" s="449"/>
      <c r="K1434" s="459" t="s">
        <v>265</v>
      </c>
      <c r="L1434" s="459"/>
      <c r="M1434" s="459" t="str">
        <f t="shared" si="22"/>
        <v/>
      </c>
    </row>
    <row r="1435" spans="1:13" ht="15">
      <c r="A1435" s="448" t="s">
        <v>647</v>
      </c>
      <c r="B1435" s="448" t="s">
        <v>648</v>
      </c>
      <c r="C1435" s="459" t="s">
        <v>418</v>
      </c>
      <c r="D1435" s="449"/>
      <c r="E1435" s="448" t="s">
        <v>2301</v>
      </c>
      <c r="F1435" s="449"/>
      <c r="G1435" s="984" t="s">
        <v>642</v>
      </c>
      <c r="H1435" s="459" t="s">
        <v>2296</v>
      </c>
      <c r="I1435" s="449"/>
      <c r="J1435" s="449"/>
      <c r="K1435" s="459" t="s">
        <v>265</v>
      </c>
      <c r="L1435" s="459"/>
      <c r="M1435" s="459" t="str">
        <f t="shared" si="22"/>
        <v/>
      </c>
    </row>
    <row r="1436" spans="1:13" ht="15">
      <c r="A1436" s="448" t="s">
        <v>647</v>
      </c>
      <c r="B1436" s="448" t="s">
        <v>648</v>
      </c>
      <c r="C1436" s="459" t="s">
        <v>418</v>
      </c>
      <c r="D1436" s="449"/>
      <c r="E1436" s="448" t="s">
        <v>2302</v>
      </c>
      <c r="F1436" s="449"/>
      <c r="G1436" s="984" t="s">
        <v>642</v>
      </c>
      <c r="H1436" s="459" t="s">
        <v>2296</v>
      </c>
      <c r="I1436" s="449"/>
      <c r="J1436" s="449"/>
      <c r="K1436" s="459" t="s">
        <v>265</v>
      </c>
      <c r="L1436" s="459"/>
      <c r="M1436" s="459" t="str">
        <f t="shared" si="22"/>
        <v/>
      </c>
    </row>
    <row r="1437" spans="1:13" ht="15">
      <c r="A1437" s="448" t="s">
        <v>647</v>
      </c>
      <c r="B1437" s="448" t="s">
        <v>648</v>
      </c>
      <c r="C1437" s="459" t="s">
        <v>418</v>
      </c>
      <c r="D1437" s="449"/>
      <c r="E1437" s="448" t="s">
        <v>2303</v>
      </c>
      <c r="F1437" s="449"/>
      <c r="G1437" s="984" t="s">
        <v>642</v>
      </c>
      <c r="H1437" s="459" t="s">
        <v>2296</v>
      </c>
      <c r="I1437" s="449"/>
      <c r="J1437" s="449"/>
      <c r="K1437" s="459" t="s">
        <v>265</v>
      </c>
      <c r="L1437" s="459"/>
      <c r="M1437" s="459" t="str">
        <f t="shared" si="22"/>
        <v/>
      </c>
    </row>
    <row r="1438" spans="1:13" ht="15">
      <c r="A1438" s="448" t="s">
        <v>647</v>
      </c>
      <c r="B1438" s="448" t="s">
        <v>648</v>
      </c>
      <c r="C1438" s="459" t="s">
        <v>418</v>
      </c>
      <c r="D1438" s="449"/>
      <c r="E1438" s="448" t="s">
        <v>2304</v>
      </c>
      <c r="F1438" s="449"/>
      <c r="G1438" s="984" t="s">
        <v>642</v>
      </c>
      <c r="H1438" s="459" t="s">
        <v>2296</v>
      </c>
      <c r="I1438" s="449"/>
      <c r="J1438" s="449"/>
      <c r="K1438" s="459" t="s">
        <v>265</v>
      </c>
      <c r="L1438" s="459"/>
      <c r="M1438" s="459" t="str">
        <f t="shared" si="22"/>
        <v/>
      </c>
    </row>
    <row r="1439" spans="1:13" ht="15">
      <c r="A1439" s="448" t="s">
        <v>647</v>
      </c>
      <c r="B1439" s="448" t="s">
        <v>648</v>
      </c>
      <c r="C1439" s="459" t="s">
        <v>418</v>
      </c>
      <c r="D1439" s="449"/>
      <c r="E1439" s="448" t="s">
        <v>2305</v>
      </c>
      <c r="F1439" s="449"/>
      <c r="G1439" s="984" t="s">
        <v>642</v>
      </c>
      <c r="H1439" s="459" t="s">
        <v>2296</v>
      </c>
      <c r="I1439" s="449"/>
      <c r="J1439" s="449"/>
      <c r="K1439" s="459" t="s">
        <v>265</v>
      </c>
      <c r="L1439" s="459"/>
      <c r="M1439" s="459" t="str">
        <f t="shared" si="22"/>
        <v/>
      </c>
    </row>
    <row r="1440" spans="1:13" ht="15">
      <c r="A1440" s="448" t="s">
        <v>647</v>
      </c>
      <c r="B1440" s="448" t="s">
        <v>648</v>
      </c>
      <c r="C1440" s="459" t="s">
        <v>418</v>
      </c>
      <c r="D1440" s="449"/>
      <c r="E1440" s="448" t="s">
        <v>2306</v>
      </c>
      <c r="F1440" s="449"/>
      <c r="G1440" s="984" t="s">
        <v>642</v>
      </c>
      <c r="H1440" s="459" t="s">
        <v>2296</v>
      </c>
      <c r="I1440" s="449"/>
      <c r="J1440" s="449"/>
      <c r="K1440" s="459" t="s">
        <v>265</v>
      </c>
      <c r="L1440" s="459"/>
      <c r="M1440" s="459" t="str">
        <f t="shared" si="22"/>
        <v/>
      </c>
    </row>
    <row r="1441" spans="1:13" ht="15">
      <c r="A1441" s="448" t="s">
        <v>647</v>
      </c>
      <c r="B1441" s="448" t="s">
        <v>648</v>
      </c>
      <c r="C1441" s="459" t="s">
        <v>418</v>
      </c>
      <c r="D1441" s="449"/>
      <c r="E1441" s="448" t="s">
        <v>2307</v>
      </c>
      <c r="F1441" s="449"/>
      <c r="G1441" s="984" t="s">
        <v>642</v>
      </c>
      <c r="H1441" s="459" t="s">
        <v>2296</v>
      </c>
      <c r="I1441" s="449"/>
      <c r="J1441" s="449"/>
      <c r="K1441" s="459" t="s">
        <v>265</v>
      </c>
      <c r="L1441" s="459"/>
      <c r="M1441" s="459" t="str">
        <f t="shared" si="22"/>
        <v/>
      </c>
    </row>
    <row r="1442" spans="1:13" ht="15">
      <c r="A1442" s="448" t="s">
        <v>647</v>
      </c>
      <c r="B1442" s="448" t="s">
        <v>648</v>
      </c>
      <c r="C1442" s="459" t="s">
        <v>418</v>
      </c>
      <c r="D1442" s="449"/>
      <c r="E1442" s="448" t="s">
        <v>2308</v>
      </c>
      <c r="F1442" s="449"/>
      <c r="G1442" s="984" t="s">
        <v>642</v>
      </c>
      <c r="H1442" s="459" t="s">
        <v>2296</v>
      </c>
      <c r="I1442" s="449"/>
      <c r="J1442" s="449"/>
      <c r="K1442" s="459" t="s">
        <v>265</v>
      </c>
      <c r="L1442" s="459"/>
      <c r="M1442" s="459" t="str">
        <f t="shared" si="22"/>
        <v/>
      </c>
    </row>
    <row r="1443" spans="1:13" ht="13.5" thickBot="1">
      <c r="A1443" s="501" t="s">
        <v>647</v>
      </c>
      <c r="B1443" s="501" t="s">
        <v>648</v>
      </c>
      <c r="C1443" s="452" t="s">
        <v>418</v>
      </c>
      <c r="D1443" s="501"/>
      <c r="E1443" s="501" t="s">
        <v>2309</v>
      </c>
      <c r="F1443" s="501"/>
      <c r="G1443" s="451" t="s">
        <v>642</v>
      </c>
      <c r="H1443" s="452" t="s">
        <v>2296</v>
      </c>
      <c r="I1443" s="501"/>
      <c r="J1443" s="501"/>
      <c r="K1443" s="452" t="s">
        <v>265</v>
      </c>
      <c r="L1443" s="452"/>
      <c r="M1443" s="452" t="str">
        <f t="shared" si="22"/>
        <v/>
      </c>
    </row>
    <row r="1444" spans="1:13" ht="13.5" thickTop="1">
      <c r="A1444" s="982" t="s">
        <v>637</v>
      </c>
      <c r="B1444" s="982" t="s">
        <v>638</v>
      </c>
      <c r="C1444" s="460" t="s">
        <v>63</v>
      </c>
      <c r="D1444" s="446" t="s">
        <v>2310</v>
      </c>
      <c r="E1444" s="446" t="s">
        <v>2311</v>
      </c>
      <c r="F1444" s="446" t="s">
        <v>63</v>
      </c>
      <c r="G1444" s="983" t="s">
        <v>642</v>
      </c>
      <c r="H1444" s="460" t="s">
        <v>2312</v>
      </c>
      <c r="I1444" s="983" t="s">
        <v>682</v>
      </c>
      <c r="J1444" s="446" t="s">
        <v>645</v>
      </c>
      <c r="K1444" s="447" t="s">
        <v>265</v>
      </c>
      <c r="L1444" s="460" t="s">
        <v>646</v>
      </c>
      <c r="M1444" s="460" t="str">
        <f t="shared" si="22"/>
        <v/>
      </c>
    </row>
    <row r="1445" spans="1:13" ht="15">
      <c r="A1445" s="448" t="s">
        <v>647</v>
      </c>
      <c r="B1445" s="448" t="s">
        <v>648</v>
      </c>
      <c r="C1445" s="459" t="s">
        <v>63</v>
      </c>
      <c r="D1445" s="449"/>
      <c r="E1445" s="448" t="s">
        <v>2313</v>
      </c>
      <c r="F1445" s="449"/>
      <c r="G1445" s="984" t="s">
        <v>642</v>
      </c>
      <c r="H1445" s="459" t="s">
        <v>2312</v>
      </c>
      <c r="I1445" s="449"/>
      <c r="J1445" s="449"/>
      <c r="K1445" s="459" t="s">
        <v>265</v>
      </c>
      <c r="L1445" s="459"/>
      <c r="M1445" s="459" t="str">
        <f t="shared" si="22"/>
        <v>Removed</v>
      </c>
    </row>
    <row r="1446" spans="1:13" ht="15">
      <c r="A1446" s="448" t="s">
        <v>647</v>
      </c>
      <c r="B1446" s="448" t="s">
        <v>648</v>
      </c>
      <c r="C1446" s="459" t="s">
        <v>63</v>
      </c>
      <c r="D1446" s="449"/>
      <c r="E1446" s="448" t="s">
        <v>2314</v>
      </c>
      <c r="F1446" s="449"/>
      <c r="G1446" s="984" t="s">
        <v>642</v>
      </c>
      <c r="H1446" s="459" t="s">
        <v>2312</v>
      </c>
      <c r="I1446" s="449"/>
      <c r="J1446" s="449"/>
      <c r="K1446" s="459" t="s">
        <v>265</v>
      </c>
      <c r="L1446" s="459"/>
      <c r="M1446" s="459" t="str">
        <f t="shared" si="22"/>
        <v/>
      </c>
    </row>
    <row r="1447" spans="1:13" ht="15">
      <c r="A1447" s="448" t="s">
        <v>647</v>
      </c>
      <c r="B1447" s="448" t="s">
        <v>648</v>
      </c>
      <c r="C1447" s="459" t="s">
        <v>63</v>
      </c>
      <c r="D1447" s="449"/>
      <c r="E1447" s="448" t="s">
        <v>2315</v>
      </c>
      <c r="F1447" s="449"/>
      <c r="G1447" s="984" t="s">
        <v>642</v>
      </c>
      <c r="H1447" s="459" t="s">
        <v>2312</v>
      </c>
      <c r="I1447" s="449"/>
      <c r="J1447" s="449"/>
      <c r="K1447" s="459" t="s">
        <v>265</v>
      </c>
      <c r="L1447" s="459"/>
      <c r="M1447" s="459" t="str">
        <f t="shared" si="22"/>
        <v/>
      </c>
    </row>
    <row r="1448" spans="1:13" ht="15">
      <c r="A1448" s="448" t="s">
        <v>647</v>
      </c>
      <c r="B1448" s="448" t="s">
        <v>648</v>
      </c>
      <c r="C1448" s="459" t="s">
        <v>63</v>
      </c>
      <c r="D1448" s="449"/>
      <c r="E1448" s="448" t="s">
        <v>2316</v>
      </c>
      <c r="F1448" s="449"/>
      <c r="G1448" s="984" t="s">
        <v>642</v>
      </c>
      <c r="H1448" s="459" t="s">
        <v>2312</v>
      </c>
      <c r="I1448" s="449"/>
      <c r="J1448" s="449"/>
      <c r="K1448" s="459" t="s">
        <v>265</v>
      </c>
      <c r="L1448" s="459"/>
      <c r="M1448" s="459" t="str">
        <f t="shared" si="22"/>
        <v/>
      </c>
    </row>
    <row r="1449" spans="1:13" ht="15">
      <c r="A1449" s="448" t="s">
        <v>647</v>
      </c>
      <c r="B1449" s="448" t="s">
        <v>648</v>
      </c>
      <c r="C1449" s="459" t="s">
        <v>63</v>
      </c>
      <c r="D1449" s="449"/>
      <c r="E1449" s="448" t="s">
        <v>2317</v>
      </c>
      <c r="F1449" s="449"/>
      <c r="G1449" s="984" t="s">
        <v>642</v>
      </c>
      <c r="H1449" s="459" t="s">
        <v>2312</v>
      </c>
      <c r="I1449" s="449"/>
      <c r="J1449" s="449"/>
      <c r="K1449" s="459" t="s">
        <v>265</v>
      </c>
      <c r="L1449" s="459"/>
      <c r="M1449" s="459" t="str">
        <f t="shared" si="22"/>
        <v/>
      </c>
    </row>
    <row r="1450" spans="1:13" ht="15">
      <c r="A1450" s="448" t="s">
        <v>647</v>
      </c>
      <c r="B1450" s="448" t="s">
        <v>648</v>
      </c>
      <c r="C1450" s="459" t="s">
        <v>63</v>
      </c>
      <c r="D1450" s="449"/>
      <c r="E1450" s="448" t="s">
        <v>2318</v>
      </c>
      <c r="F1450" s="449"/>
      <c r="G1450" s="984" t="s">
        <v>642</v>
      </c>
      <c r="H1450" s="459" t="s">
        <v>2312</v>
      </c>
      <c r="I1450" s="449"/>
      <c r="J1450" s="449"/>
      <c r="K1450" s="459" t="s">
        <v>265</v>
      </c>
      <c r="L1450" s="459"/>
      <c r="M1450" s="459" t="str">
        <f t="shared" si="22"/>
        <v/>
      </c>
    </row>
    <row r="1451" spans="1:13" ht="15">
      <c r="A1451" s="448" t="s">
        <v>647</v>
      </c>
      <c r="B1451" s="448" t="s">
        <v>648</v>
      </c>
      <c r="C1451" s="459" t="s">
        <v>63</v>
      </c>
      <c r="D1451" s="449"/>
      <c r="E1451" s="448" t="s">
        <v>2319</v>
      </c>
      <c r="F1451" s="449"/>
      <c r="G1451" s="984" t="s">
        <v>642</v>
      </c>
      <c r="H1451" s="459" t="s">
        <v>2312</v>
      </c>
      <c r="I1451" s="449"/>
      <c r="J1451" s="449"/>
      <c r="K1451" s="459" t="s">
        <v>265</v>
      </c>
      <c r="L1451" s="459"/>
      <c r="M1451" s="459" t="str">
        <f t="shared" si="22"/>
        <v/>
      </c>
    </row>
    <row r="1452" spans="1:13" ht="15">
      <c r="A1452" s="448" t="s">
        <v>647</v>
      </c>
      <c r="B1452" s="448" t="s">
        <v>648</v>
      </c>
      <c r="C1452" s="459" t="s">
        <v>63</v>
      </c>
      <c r="D1452" s="449"/>
      <c r="E1452" s="448" t="s">
        <v>2320</v>
      </c>
      <c r="F1452" s="449"/>
      <c r="G1452" s="984" t="s">
        <v>642</v>
      </c>
      <c r="H1452" s="459" t="s">
        <v>2312</v>
      </c>
      <c r="I1452" s="449"/>
      <c r="J1452" s="449"/>
      <c r="K1452" s="459" t="s">
        <v>265</v>
      </c>
      <c r="L1452" s="459"/>
      <c r="M1452" s="459" t="str">
        <f t="shared" si="22"/>
        <v/>
      </c>
    </row>
    <row r="1453" spans="1:13" ht="15">
      <c r="A1453" s="448" t="s">
        <v>647</v>
      </c>
      <c r="B1453" s="448" t="s">
        <v>648</v>
      </c>
      <c r="C1453" s="459" t="s">
        <v>63</v>
      </c>
      <c r="D1453" s="449"/>
      <c r="E1453" s="448" t="s">
        <v>2321</v>
      </c>
      <c r="F1453" s="449"/>
      <c r="G1453" s="984" t="s">
        <v>642</v>
      </c>
      <c r="H1453" s="459" t="s">
        <v>2312</v>
      </c>
      <c r="I1453" s="449"/>
      <c r="J1453" s="449"/>
      <c r="K1453" s="459" t="s">
        <v>265</v>
      </c>
      <c r="L1453" s="459"/>
      <c r="M1453" s="459" t="str">
        <f t="shared" si="22"/>
        <v/>
      </c>
    </row>
    <row r="1454" spans="1:13" ht="15">
      <c r="A1454" s="448" t="s">
        <v>647</v>
      </c>
      <c r="B1454" s="448" t="s">
        <v>648</v>
      </c>
      <c r="C1454" s="459" t="s">
        <v>63</v>
      </c>
      <c r="D1454" s="449"/>
      <c r="E1454" s="448" t="s">
        <v>2322</v>
      </c>
      <c r="F1454" s="449"/>
      <c r="G1454" s="984" t="s">
        <v>642</v>
      </c>
      <c r="H1454" s="459" t="s">
        <v>2312</v>
      </c>
      <c r="I1454" s="449"/>
      <c r="J1454" s="449"/>
      <c r="K1454" s="459" t="s">
        <v>265</v>
      </c>
      <c r="L1454" s="459"/>
      <c r="M1454" s="459" t="str">
        <f t="shared" si="22"/>
        <v/>
      </c>
    </row>
    <row r="1455" spans="1:13" ht="15">
      <c r="A1455" s="448" t="s">
        <v>647</v>
      </c>
      <c r="B1455" s="448" t="s">
        <v>648</v>
      </c>
      <c r="C1455" s="459" t="s">
        <v>63</v>
      </c>
      <c r="D1455" s="449"/>
      <c r="E1455" s="448" t="s">
        <v>2323</v>
      </c>
      <c r="F1455" s="449"/>
      <c r="G1455" s="984" t="s">
        <v>642</v>
      </c>
      <c r="H1455" s="459" t="s">
        <v>2312</v>
      </c>
      <c r="I1455" s="449"/>
      <c r="J1455" s="449"/>
      <c r="K1455" s="459" t="s">
        <v>265</v>
      </c>
      <c r="L1455" s="459"/>
      <c r="M1455" s="459" t="str">
        <f t="shared" si="22"/>
        <v/>
      </c>
    </row>
    <row r="1456" spans="1:13" ht="15">
      <c r="A1456" s="448" t="s">
        <v>647</v>
      </c>
      <c r="B1456" s="448" t="s">
        <v>648</v>
      </c>
      <c r="C1456" s="459" t="s">
        <v>63</v>
      </c>
      <c r="D1456" s="449"/>
      <c r="E1456" s="448" t="s">
        <v>2324</v>
      </c>
      <c r="F1456" s="449"/>
      <c r="G1456" s="984" t="s">
        <v>642</v>
      </c>
      <c r="H1456" s="459" t="s">
        <v>2312</v>
      </c>
      <c r="I1456" s="449"/>
      <c r="J1456" s="449"/>
      <c r="K1456" s="459" t="s">
        <v>265</v>
      </c>
      <c r="L1456" s="459"/>
      <c r="M1456" s="459" t="str">
        <f t="shared" si="22"/>
        <v/>
      </c>
    </row>
    <row r="1457" spans="1:13" ht="13.5" thickBot="1">
      <c r="A1457" s="501" t="s">
        <v>647</v>
      </c>
      <c r="B1457" s="501" t="s">
        <v>648</v>
      </c>
      <c r="C1457" s="452" t="s">
        <v>63</v>
      </c>
      <c r="D1457" s="501"/>
      <c r="E1457" s="501" t="s">
        <v>2325</v>
      </c>
      <c r="F1457" s="501"/>
      <c r="G1457" s="451" t="s">
        <v>642</v>
      </c>
      <c r="H1457" s="452" t="s">
        <v>2312</v>
      </c>
      <c r="I1457" s="501"/>
      <c r="J1457" s="501"/>
      <c r="K1457" s="452" t="s">
        <v>265</v>
      </c>
      <c r="L1457" s="452"/>
      <c r="M1457" s="452" t="str">
        <f t="shared" si="22"/>
        <v/>
      </c>
    </row>
    <row r="1458" spans="1:13" ht="13.5" thickTop="1">
      <c r="A1458" s="982" t="s">
        <v>637</v>
      </c>
      <c r="B1458" s="982" t="s">
        <v>638</v>
      </c>
      <c r="C1458" s="460" t="s">
        <v>64</v>
      </c>
      <c r="D1458" s="446" t="s">
        <v>2326</v>
      </c>
      <c r="E1458" s="446" t="s">
        <v>2327</v>
      </c>
      <c r="F1458" s="446" t="s">
        <v>64</v>
      </c>
      <c r="G1458" s="983" t="s">
        <v>642</v>
      </c>
      <c r="H1458" s="460" t="s">
        <v>2328</v>
      </c>
      <c r="I1458" s="983" t="s">
        <v>682</v>
      </c>
      <c r="J1458" s="446" t="s">
        <v>645</v>
      </c>
      <c r="K1458" s="447" t="s">
        <v>265</v>
      </c>
      <c r="L1458" s="460" t="s">
        <v>646</v>
      </c>
      <c r="M1458" s="460" t="str">
        <f t="shared" si="22"/>
        <v/>
      </c>
    </row>
    <row r="1459" spans="1:13" ht="15">
      <c r="A1459" s="448" t="s">
        <v>647</v>
      </c>
      <c r="B1459" s="448" t="s">
        <v>648</v>
      </c>
      <c r="C1459" s="459" t="s">
        <v>64</v>
      </c>
      <c r="D1459" s="449"/>
      <c r="E1459" s="448" t="s">
        <v>2329</v>
      </c>
      <c r="F1459" s="449"/>
      <c r="G1459" s="984" t="s">
        <v>642</v>
      </c>
      <c r="H1459" s="459" t="s">
        <v>2328</v>
      </c>
      <c r="I1459" s="449"/>
      <c r="J1459" s="449"/>
      <c r="K1459" s="459" t="s">
        <v>265</v>
      </c>
      <c r="L1459" s="459"/>
      <c r="M1459" s="459" t="str">
        <f t="shared" si="22"/>
        <v>Removed</v>
      </c>
    </row>
    <row r="1460" spans="1:13" ht="15">
      <c r="A1460" s="448" t="s">
        <v>647</v>
      </c>
      <c r="B1460" s="448" t="s">
        <v>648</v>
      </c>
      <c r="C1460" s="459" t="s">
        <v>64</v>
      </c>
      <c r="D1460" s="449"/>
      <c r="E1460" s="448" t="s">
        <v>2330</v>
      </c>
      <c r="F1460" s="449"/>
      <c r="G1460" s="984" t="s">
        <v>642</v>
      </c>
      <c r="H1460" s="459" t="s">
        <v>2328</v>
      </c>
      <c r="I1460" s="449"/>
      <c r="J1460" s="449"/>
      <c r="K1460" s="459" t="s">
        <v>265</v>
      </c>
      <c r="L1460" s="459"/>
      <c r="M1460" s="459" t="str">
        <f t="shared" si="22"/>
        <v/>
      </c>
    </row>
    <row r="1461" spans="1:13" ht="15">
      <c r="A1461" s="448" t="s">
        <v>647</v>
      </c>
      <c r="B1461" s="448" t="s">
        <v>648</v>
      </c>
      <c r="C1461" s="459" t="s">
        <v>64</v>
      </c>
      <c r="D1461" s="449"/>
      <c r="E1461" s="448" t="s">
        <v>2331</v>
      </c>
      <c r="F1461" s="449"/>
      <c r="G1461" s="984" t="s">
        <v>642</v>
      </c>
      <c r="H1461" s="459" t="s">
        <v>2328</v>
      </c>
      <c r="I1461" s="449"/>
      <c r="J1461" s="449"/>
      <c r="K1461" s="459" t="s">
        <v>265</v>
      </c>
      <c r="L1461" s="459"/>
      <c r="M1461" s="459" t="str">
        <f t="shared" si="22"/>
        <v/>
      </c>
    </row>
    <row r="1462" spans="1:13" ht="15">
      <c r="A1462" s="448" t="s">
        <v>647</v>
      </c>
      <c r="B1462" s="448" t="s">
        <v>648</v>
      </c>
      <c r="C1462" s="459" t="s">
        <v>64</v>
      </c>
      <c r="D1462" s="449"/>
      <c r="E1462" s="448" t="s">
        <v>2332</v>
      </c>
      <c r="F1462" s="449"/>
      <c r="G1462" s="984" t="s">
        <v>642</v>
      </c>
      <c r="H1462" s="459" t="s">
        <v>2328</v>
      </c>
      <c r="I1462" s="449"/>
      <c r="J1462" s="449"/>
      <c r="K1462" s="459" t="s">
        <v>265</v>
      </c>
      <c r="L1462" s="459"/>
      <c r="M1462" s="459" t="str">
        <f t="shared" si="22"/>
        <v/>
      </c>
    </row>
    <row r="1463" spans="1:13" ht="15">
      <c r="A1463" s="448" t="s">
        <v>647</v>
      </c>
      <c r="B1463" s="448" t="s">
        <v>648</v>
      </c>
      <c r="C1463" s="459" t="s">
        <v>64</v>
      </c>
      <c r="D1463" s="449"/>
      <c r="E1463" s="448" t="s">
        <v>2333</v>
      </c>
      <c r="F1463" s="449"/>
      <c r="G1463" s="984" t="s">
        <v>642</v>
      </c>
      <c r="H1463" s="459" t="s">
        <v>2328</v>
      </c>
      <c r="I1463" s="449"/>
      <c r="J1463" s="449"/>
      <c r="K1463" s="459" t="s">
        <v>265</v>
      </c>
      <c r="L1463" s="459"/>
      <c r="M1463" s="459" t="str">
        <f t="shared" si="22"/>
        <v/>
      </c>
    </row>
    <row r="1464" spans="1:13" ht="15">
      <c r="A1464" s="448" t="s">
        <v>647</v>
      </c>
      <c r="B1464" s="448" t="s">
        <v>648</v>
      </c>
      <c r="C1464" s="459" t="s">
        <v>64</v>
      </c>
      <c r="D1464" s="449"/>
      <c r="E1464" s="448" t="s">
        <v>2334</v>
      </c>
      <c r="F1464" s="449"/>
      <c r="G1464" s="984" t="s">
        <v>642</v>
      </c>
      <c r="H1464" s="459" t="s">
        <v>2328</v>
      </c>
      <c r="I1464" s="449"/>
      <c r="J1464" s="449"/>
      <c r="K1464" s="459" t="s">
        <v>265</v>
      </c>
      <c r="L1464" s="459"/>
      <c r="M1464" s="459" t="str">
        <f t="shared" si="22"/>
        <v/>
      </c>
    </row>
    <row r="1465" spans="1:13" ht="15">
      <c r="A1465" s="448" t="s">
        <v>647</v>
      </c>
      <c r="B1465" s="448" t="s">
        <v>648</v>
      </c>
      <c r="C1465" s="459" t="s">
        <v>64</v>
      </c>
      <c r="D1465" s="449"/>
      <c r="E1465" s="448" t="s">
        <v>2335</v>
      </c>
      <c r="F1465" s="449"/>
      <c r="G1465" s="984" t="s">
        <v>642</v>
      </c>
      <c r="H1465" s="459" t="s">
        <v>2328</v>
      </c>
      <c r="I1465" s="449"/>
      <c r="J1465" s="449"/>
      <c r="K1465" s="459" t="s">
        <v>265</v>
      </c>
      <c r="L1465" s="459"/>
      <c r="M1465" s="459" t="str">
        <f t="shared" si="22"/>
        <v/>
      </c>
    </row>
    <row r="1466" spans="1:13" ht="15">
      <c r="A1466" s="448" t="s">
        <v>647</v>
      </c>
      <c r="B1466" s="448" t="s">
        <v>648</v>
      </c>
      <c r="C1466" s="459" t="s">
        <v>64</v>
      </c>
      <c r="D1466" s="449"/>
      <c r="E1466" s="448" t="s">
        <v>2336</v>
      </c>
      <c r="F1466" s="449"/>
      <c r="G1466" s="984" t="s">
        <v>642</v>
      </c>
      <c r="H1466" s="459" t="s">
        <v>2328</v>
      </c>
      <c r="I1466" s="449"/>
      <c r="J1466" s="449"/>
      <c r="K1466" s="459" t="s">
        <v>265</v>
      </c>
      <c r="L1466" s="459"/>
      <c r="M1466" s="459" t="str">
        <f t="shared" si="22"/>
        <v/>
      </c>
    </row>
    <row r="1467" spans="1:13" ht="15">
      <c r="A1467" s="448" t="s">
        <v>647</v>
      </c>
      <c r="B1467" s="448" t="s">
        <v>648</v>
      </c>
      <c r="C1467" s="459" t="s">
        <v>64</v>
      </c>
      <c r="D1467" s="449"/>
      <c r="E1467" s="448" t="s">
        <v>2337</v>
      </c>
      <c r="F1467" s="449"/>
      <c r="G1467" s="984" t="s">
        <v>642</v>
      </c>
      <c r="H1467" s="459" t="s">
        <v>2328</v>
      </c>
      <c r="I1467" s="449"/>
      <c r="J1467" s="449"/>
      <c r="K1467" s="459" t="s">
        <v>265</v>
      </c>
      <c r="L1467" s="459"/>
      <c r="M1467" s="459" t="str">
        <f t="shared" si="22"/>
        <v/>
      </c>
    </row>
    <row r="1468" spans="1:13" ht="15">
      <c r="A1468" s="448" t="s">
        <v>647</v>
      </c>
      <c r="B1468" s="448" t="s">
        <v>648</v>
      </c>
      <c r="C1468" s="459" t="s">
        <v>64</v>
      </c>
      <c r="D1468" s="449"/>
      <c r="E1468" s="448" t="s">
        <v>2338</v>
      </c>
      <c r="F1468" s="449"/>
      <c r="G1468" s="984" t="s">
        <v>642</v>
      </c>
      <c r="H1468" s="459" t="s">
        <v>2328</v>
      </c>
      <c r="I1468" s="449"/>
      <c r="J1468" s="449"/>
      <c r="K1468" s="459" t="s">
        <v>265</v>
      </c>
      <c r="L1468" s="459"/>
      <c r="M1468" s="459" t="str">
        <f t="shared" si="22"/>
        <v/>
      </c>
    </row>
    <row r="1469" spans="1:13" ht="15">
      <c r="A1469" s="448" t="s">
        <v>647</v>
      </c>
      <c r="B1469" s="448" t="s">
        <v>648</v>
      </c>
      <c r="C1469" s="459" t="s">
        <v>64</v>
      </c>
      <c r="D1469" s="449"/>
      <c r="E1469" s="448" t="s">
        <v>2339</v>
      </c>
      <c r="F1469" s="449"/>
      <c r="G1469" s="984" t="s">
        <v>642</v>
      </c>
      <c r="H1469" s="459" t="s">
        <v>2328</v>
      </c>
      <c r="I1469" s="449"/>
      <c r="J1469" s="449"/>
      <c r="K1469" s="459" t="s">
        <v>265</v>
      </c>
      <c r="L1469" s="459"/>
      <c r="M1469" s="459" t="str">
        <f t="shared" si="22"/>
        <v/>
      </c>
    </row>
    <row r="1470" spans="1:13" ht="15">
      <c r="A1470" s="448" t="s">
        <v>647</v>
      </c>
      <c r="B1470" s="448" t="s">
        <v>648</v>
      </c>
      <c r="C1470" s="459" t="s">
        <v>64</v>
      </c>
      <c r="D1470" s="449"/>
      <c r="E1470" s="448" t="s">
        <v>2340</v>
      </c>
      <c r="F1470" s="449"/>
      <c r="G1470" s="984" t="s">
        <v>642</v>
      </c>
      <c r="H1470" s="459" t="s">
        <v>2328</v>
      </c>
      <c r="I1470" s="449"/>
      <c r="J1470" s="449"/>
      <c r="K1470" s="459" t="s">
        <v>265</v>
      </c>
      <c r="L1470" s="459"/>
      <c r="M1470" s="459" t="str">
        <f t="shared" si="22"/>
        <v/>
      </c>
    </row>
    <row r="1471" spans="1:13" ht="13.5" thickBot="1">
      <c r="A1471" s="501" t="s">
        <v>647</v>
      </c>
      <c r="B1471" s="501" t="s">
        <v>648</v>
      </c>
      <c r="C1471" s="452" t="s">
        <v>64</v>
      </c>
      <c r="D1471" s="501"/>
      <c r="E1471" s="501" t="s">
        <v>2341</v>
      </c>
      <c r="F1471" s="501"/>
      <c r="G1471" s="451" t="s">
        <v>642</v>
      </c>
      <c r="H1471" s="452" t="s">
        <v>2328</v>
      </c>
      <c r="I1471" s="501"/>
      <c r="J1471" s="501"/>
      <c r="K1471" s="452" t="s">
        <v>265</v>
      </c>
      <c r="L1471" s="452"/>
      <c r="M1471" s="452" t="str">
        <f t="shared" si="22"/>
        <v/>
      </c>
    </row>
    <row r="1472" spans="1:13" ht="13.5" thickTop="1">
      <c r="A1472" s="982" t="s">
        <v>637</v>
      </c>
      <c r="B1472" s="982" t="s">
        <v>638</v>
      </c>
      <c r="C1472" s="446" t="s">
        <v>342</v>
      </c>
      <c r="D1472" s="446" t="s">
        <v>2342</v>
      </c>
      <c r="E1472" s="446" t="s">
        <v>2343</v>
      </c>
      <c r="F1472" s="446" t="s">
        <v>342</v>
      </c>
      <c r="G1472" s="983" t="s">
        <v>642</v>
      </c>
      <c r="H1472" s="460" t="s">
        <v>2344</v>
      </c>
      <c r="I1472" s="983" t="s">
        <v>682</v>
      </c>
      <c r="J1472" s="446" t="s">
        <v>645</v>
      </c>
      <c r="K1472" s="447" t="s">
        <v>265</v>
      </c>
      <c r="L1472" s="460" t="s">
        <v>646</v>
      </c>
      <c r="M1472" s="460" t="str">
        <f t="shared" si="22"/>
        <v/>
      </c>
    </row>
    <row r="1473" spans="1:13" ht="15">
      <c r="A1473" s="448" t="s">
        <v>647</v>
      </c>
      <c r="B1473" s="448" t="s">
        <v>648</v>
      </c>
      <c r="C1473" s="459" t="s">
        <v>342</v>
      </c>
      <c r="D1473" s="449"/>
      <c r="E1473" s="448" t="s">
        <v>2345</v>
      </c>
      <c r="F1473" s="449"/>
      <c r="G1473" s="984" t="s">
        <v>642</v>
      </c>
      <c r="H1473" s="459" t="s">
        <v>2344</v>
      </c>
      <c r="I1473" s="449"/>
      <c r="J1473" s="449"/>
      <c r="K1473" s="459" t="s">
        <v>265</v>
      </c>
      <c r="L1473" s="459"/>
      <c r="M1473" s="459" t="str">
        <f t="shared" si="22"/>
        <v>Removed</v>
      </c>
    </row>
    <row r="1474" spans="1:13" ht="15">
      <c r="A1474" s="448" t="s">
        <v>647</v>
      </c>
      <c r="B1474" s="448" t="s">
        <v>648</v>
      </c>
      <c r="C1474" s="459" t="s">
        <v>342</v>
      </c>
      <c r="D1474" s="449"/>
      <c r="E1474" s="448" t="s">
        <v>2346</v>
      </c>
      <c r="F1474" s="449"/>
      <c r="G1474" s="984" t="s">
        <v>642</v>
      </c>
      <c r="H1474" s="459" t="s">
        <v>2344</v>
      </c>
      <c r="I1474" s="449"/>
      <c r="J1474" s="449"/>
      <c r="K1474" s="459" t="s">
        <v>265</v>
      </c>
      <c r="L1474" s="459"/>
      <c r="M1474" s="459" t="str">
        <f t="shared" si="22"/>
        <v/>
      </c>
    </row>
    <row r="1475" spans="1:13" ht="15">
      <c r="A1475" s="448" t="s">
        <v>647</v>
      </c>
      <c r="B1475" s="448" t="s">
        <v>648</v>
      </c>
      <c r="C1475" s="459" t="s">
        <v>342</v>
      </c>
      <c r="D1475" s="449"/>
      <c r="E1475" s="448" t="s">
        <v>2347</v>
      </c>
      <c r="F1475" s="449"/>
      <c r="G1475" s="984" t="s">
        <v>642</v>
      </c>
      <c r="H1475" s="459" t="s">
        <v>2344</v>
      </c>
      <c r="I1475" s="449"/>
      <c r="J1475" s="449"/>
      <c r="K1475" s="459" t="s">
        <v>265</v>
      </c>
      <c r="L1475" s="459"/>
      <c r="M1475" s="459" t="str">
        <f t="shared" si="22"/>
        <v/>
      </c>
    </row>
    <row r="1476" spans="1:13" ht="15">
      <c r="A1476" s="448" t="s">
        <v>647</v>
      </c>
      <c r="B1476" s="448" t="s">
        <v>648</v>
      </c>
      <c r="C1476" s="459" t="s">
        <v>342</v>
      </c>
      <c r="D1476" s="449"/>
      <c r="E1476" s="448" t="s">
        <v>2348</v>
      </c>
      <c r="F1476" s="449"/>
      <c r="G1476" s="984" t="s">
        <v>642</v>
      </c>
      <c r="H1476" s="459" t="s">
        <v>2344</v>
      </c>
      <c r="I1476" s="449"/>
      <c r="J1476" s="449"/>
      <c r="K1476" s="459" t="s">
        <v>265</v>
      </c>
      <c r="L1476" s="459"/>
      <c r="M1476" s="459" t="str">
        <f t="shared" ref="M1476:M1539" si="23">IF(RIGHT(TEXT(E1476,""),4)="ACT1","Removed","")</f>
        <v/>
      </c>
    </row>
    <row r="1477" spans="1:13" ht="15">
      <c r="A1477" s="448" t="s">
        <v>647</v>
      </c>
      <c r="B1477" s="448" t="s">
        <v>648</v>
      </c>
      <c r="C1477" s="459" t="s">
        <v>342</v>
      </c>
      <c r="D1477" s="449"/>
      <c r="E1477" s="448" t="s">
        <v>2349</v>
      </c>
      <c r="F1477" s="449"/>
      <c r="G1477" s="984" t="s">
        <v>642</v>
      </c>
      <c r="H1477" s="459" t="s">
        <v>2344</v>
      </c>
      <c r="I1477" s="449"/>
      <c r="J1477" s="449"/>
      <c r="K1477" s="459" t="s">
        <v>265</v>
      </c>
      <c r="L1477" s="459"/>
      <c r="M1477" s="459" t="str">
        <f t="shared" si="23"/>
        <v/>
      </c>
    </row>
    <row r="1478" spans="1:13" ht="15">
      <c r="A1478" s="448" t="s">
        <v>647</v>
      </c>
      <c r="B1478" s="448" t="s">
        <v>648</v>
      </c>
      <c r="C1478" s="459" t="s">
        <v>342</v>
      </c>
      <c r="D1478" s="449"/>
      <c r="E1478" s="448" t="s">
        <v>2350</v>
      </c>
      <c r="F1478" s="449"/>
      <c r="G1478" s="984" t="s">
        <v>642</v>
      </c>
      <c r="H1478" s="459" t="s">
        <v>2344</v>
      </c>
      <c r="I1478" s="449"/>
      <c r="J1478" s="449"/>
      <c r="K1478" s="459" t="s">
        <v>265</v>
      </c>
      <c r="L1478" s="459"/>
      <c r="M1478" s="459" t="str">
        <f t="shared" si="23"/>
        <v/>
      </c>
    </row>
    <row r="1479" spans="1:13" ht="15">
      <c r="A1479" s="448" t="s">
        <v>647</v>
      </c>
      <c r="B1479" s="448" t="s">
        <v>648</v>
      </c>
      <c r="C1479" s="459" t="s">
        <v>342</v>
      </c>
      <c r="D1479" s="449"/>
      <c r="E1479" s="448" t="s">
        <v>2351</v>
      </c>
      <c r="F1479" s="449"/>
      <c r="G1479" s="984" t="s">
        <v>642</v>
      </c>
      <c r="H1479" s="459" t="s">
        <v>2344</v>
      </c>
      <c r="I1479" s="449"/>
      <c r="J1479" s="449"/>
      <c r="K1479" s="459" t="s">
        <v>265</v>
      </c>
      <c r="L1479" s="459"/>
      <c r="M1479" s="459" t="str">
        <f t="shared" si="23"/>
        <v/>
      </c>
    </row>
    <row r="1480" spans="1:13" ht="15">
      <c r="A1480" s="448" t="s">
        <v>647</v>
      </c>
      <c r="B1480" s="448" t="s">
        <v>648</v>
      </c>
      <c r="C1480" s="459" t="s">
        <v>342</v>
      </c>
      <c r="D1480" s="449"/>
      <c r="E1480" s="448" t="s">
        <v>2352</v>
      </c>
      <c r="F1480" s="449"/>
      <c r="G1480" s="984" t="s">
        <v>642</v>
      </c>
      <c r="H1480" s="459" t="s">
        <v>2344</v>
      </c>
      <c r="I1480" s="449"/>
      <c r="J1480" s="449"/>
      <c r="K1480" s="459" t="s">
        <v>265</v>
      </c>
      <c r="L1480" s="459"/>
      <c r="M1480" s="459" t="str">
        <f t="shared" si="23"/>
        <v/>
      </c>
    </row>
    <row r="1481" spans="1:13" ht="15">
      <c r="A1481" s="448" t="s">
        <v>647</v>
      </c>
      <c r="B1481" s="448" t="s">
        <v>648</v>
      </c>
      <c r="C1481" s="459" t="s">
        <v>342</v>
      </c>
      <c r="D1481" s="449"/>
      <c r="E1481" s="448" t="s">
        <v>2353</v>
      </c>
      <c r="F1481" s="449"/>
      <c r="G1481" s="984" t="s">
        <v>642</v>
      </c>
      <c r="H1481" s="459" t="s">
        <v>2344</v>
      </c>
      <c r="I1481" s="449"/>
      <c r="J1481" s="449"/>
      <c r="K1481" s="459" t="s">
        <v>265</v>
      </c>
      <c r="L1481" s="459"/>
      <c r="M1481" s="459" t="str">
        <f t="shared" si="23"/>
        <v/>
      </c>
    </row>
    <row r="1482" spans="1:13" ht="15">
      <c r="A1482" s="448" t="s">
        <v>647</v>
      </c>
      <c r="B1482" s="448" t="s">
        <v>648</v>
      </c>
      <c r="C1482" s="459" t="s">
        <v>342</v>
      </c>
      <c r="D1482" s="449"/>
      <c r="E1482" s="448" t="s">
        <v>2354</v>
      </c>
      <c r="F1482" s="449"/>
      <c r="G1482" s="984" t="s">
        <v>642</v>
      </c>
      <c r="H1482" s="459" t="s">
        <v>2344</v>
      </c>
      <c r="I1482" s="449"/>
      <c r="J1482" s="449"/>
      <c r="K1482" s="459" t="s">
        <v>265</v>
      </c>
      <c r="L1482" s="459"/>
      <c r="M1482" s="459" t="str">
        <f t="shared" si="23"/>
        <v/>
      </c>
    </row>
    <row r="1483" spans="1:13" ht="15">
      <c r="A1483" s="448" t="s">
        <v>647</v>
      </c>
      <c r="B1483" s="448" t="s">
        <v>648</v>
      </c>
      <c r="C1483" s="459" t="s">
        <v>342</v>
      </c>
      <c r="D1483" s="449"/>
      <c r="E1483" s="448" t="s">
        <v>2355</v>
      </c>
      <c r="F1483" s="449"/>
      <c r="G1483" s="984" t="s">
        <v>642</v>
      </c>
      <c r="H1483" s="459" t="s">
        <v>2344</v>
      </c>
      <c r="I1483" s="449"/>
      <c r="J1483" s="449"/>
      <c r="K1483" s="459" t="s">
        <v>265</v>
      </c>
      <c r="L1483" s="459"/>
      <c r="M1483" s="459" t="str">
        <f t="shared" si="23"/>
        <v/>
      </c>
    </row>
    <row r="1484" spans="1:13" ht="15">
      <c r="A1484" s="448" t="s">
        <v>647</v>
      </c>
      <c r="B1484" s="448" t="s">
        <v>648</v>
      </c>
      <c r="C1484" s="459" t="s">
        <v>342</v>
      </c>
      <c r="D1484" s="449"/>
      <c r="E1484" s="448" t="s">
        <v>2356</v>
      </c>
      <c r="F1484" s="449"/>
      <c r="G1484" s="984" t="s">
        <v>642</v>
      </c>
      <c r="H1484" s="459" t="s">
        <v>2344</v>
      </c>
      <c r="I1484" s="449"/>
      <c r="J1484" s="449"/>
      <c r="K1484" s="459" t="s">
        <v>265</v>
      </c>
      <c r="L1484" s="459"/>
      <c r="M1484" s="459" t="str">
        <f t="shared" si="23"/>
        <v/>
      </c>
    </row>
    <row r="1485" spans="1:13" ht="13.5" thickBot="1">
      <c r="A1485" s="501" t="s">
        <v>647</v>
      </c>
      <c r="B1485" s="501" t="s">
        <v>648</v>
      </c>
      <c r="C1485" s="452" t="s">
        <v>342</v>
      </c>
      <c r="D1485" s="501"/>
      <c r="E1485" s="501" t="s">
        <v>2357</v>
      </c>
      <c r="F1485" s="501"/>
      <c r="G1485" s="451" t="s">
        <v>642</v>
      </c>
      <c r="H1485" s="452" t="s">
        <v>2344</v>
      </c>
      <c r="I1485" s="501"/>
      <c r="J1485" s="501"/>
      <c r="K1485" s="452" t="s">
        <v>265</v>
      </c>
      <c r="L1485" s="452"/>
      <c r="M1485" s="452" t="str">
        <f t="shared" si="23"/>
        <v/>
      </c>
    </row>
    <row r="1486" spans="1:13" ht="13.5" thickTop="1">
      <c r="A1486" s="982" t="s">
        <v>637</v>
      </c>
      <c r="B1486" s="982" t="s">
        <v>638</v>
      </c>
      <c r="C1486" s="446" t="s">
        <v>65</v>
      </c>
      <c r="D1486" s="446" t="s">
        <v>2358</v>
      </c>
      <c r="E1486" s="446" t="s">
        <v>2359</v>
      </c>
      <c r="F1486" s="446" t="s">
        <v>65</v>
      </c>
      <c r="G1486" s="983" t="s">
        <v>642</v>
      </c>
      <c r="H1486" s="460" t="s">
        <v>2360</v>
      </c>
      <c r="I1486" s="983" t="s">
        <v>682</v>
      </c>
      <c r="J1486" s="446" t="s">
        <v>645</v>
      </c>
      <c r="K1486" s="447" t="s">
        <v>265</v>
      </c>
      <c r="L1486" s="460" t="s">
        <v>646</v>
      </c>
      <c r="M1486" s="460" t="str">
        <f t="shared" si="23"/>
        <v/>
      </c>
    </row>
    <row r="1487" spans="1:13" ht="15">
      <c r="A1487" s="448" t="s">
        <v>647</v>
      </c>
      <c r="B1487" s="448" t="s">
        <v>648</v>
      </c>
      <c r="C1487" s="459" t="s">
        <v>65</v>
      </c>
      <c r="D1487" s="449"/>
      <c r="E1487" s="448" t="s">
        <v>2361</v>
      </c>
      <c r="F1487" s="449"/>
      <c r="G1487" s="984" t="s">
        <v>642</v>
      </c>
      <c r="H1487" s="459" t="s">
        <v>2360</v>
      </c>
      <c r="I1487" s="449"/>
      <c r="J1487" s="449"/>
      <c r="K1487" s="459" t="s">
        <v>265</v>
      </c>
      <c r="L1487" s="459"/>
      <c r="M1487" s="459" t="str">
        <f t="shared" si="23"/>
        <v>Removed</v>
      </c>
    </row>
    <row r="1488" spans="1:13" ht="15">
      <c r="A1488" s="448" t="s">
        <v>647</v>
      </c>
      <c r="B1488" s="448" t="s">
        <v>648</v>
      </c>
      <c r="C1488" s="459" t="s">
        <v>65</v>
      </c>
      <c r="D1488" s="449"/>
      <c r="E1488" s="448" t="s">
        <v>2362</v>
      </c>
      <c r="F1488" s="449"/>
      <c r="G1488" s="984" t="s">
        <v>642</v>
      </c>
      <c r="H1488" s="459" t="s">
        <v>2360</v>
      </c>
      <c r="I1488" s="449"/>
      <c r="J1488" s="449"/>
      <c r="K1488" s="459" t="s">
        <v>265</v>
      </c>
      <c r="L1488" s="459"/>
      <c r="M1488" s="459" t="str">
        <f t="shared" si="23"/>
        <v/>
      </c>
    </row>
    <row r="1489" spans="1:13" ht="15">
      <c r="A1489" s="448" t="s">
        <v>647</v>
      </c>
      <c r="B1489" s="448" t="s">
        <v>648</v>
      </c>
      <c r="C1489" s="459" t="s">
        <v>65</v>
      </c>
      <c r="D1489" s="449"/>
      <c r="E1489" s="448" t="s">
        <v>2363</v>
      </c>
      <c r="F1489" s="449"/>
      <c r="G1489" s="984" t="s">
        <v>642</v>
      </c>
      <c r="H1489" s="459" t="s">
        <v>2360</v>
      </c>
      <c r="I1489" s="449"/>
      <c r="J1489" s="449"/>
      <c r="K1489" s="459" t="s">
        <v>265</v>
      </c>
      <c r="L1489" s="459"/>
      <c r="M1489" s="459" t="str">
        <f t="shared" si="23"/>
        <v/>
      </c>
    </row>
    <row r="1490" spans="1:13" ht="15">
      <c r="A1490" s="448" t="s">
        <v>647</v>
      </c>
      <c r="B1490" s="448" t="s">
        <v>648</v>
      </c>
      <c r="C1490" s="459" t="s">
        <v>65</v>
      </c>
      <c r="D1490" s="449"/>
      <c r="E1490" s="448" t="s">
        <v>2364</v>
      </c>
      <c r="F1490" s="449"/>
      <c r="G1490" s="984" t="s">
        <v>642</v>
      </c>
      <c r="H1490" s="459" t="s">
        <v>2360</v>
      </c>
      <c r="I1490" s="449"/>
      <c r="J1490" s="449"/>
      <c r="K1490" s="459" t="s">
        <v>265</v>
      </c>
      <c r="L1490" s="459"/>
      <c r="M1490" s="459" t="str">
        <f t="shared" si="23"/>
        <v/>
      </c>
    </row>
    <row r="1491" spans="1:13" ht="15">
      <c r="A1491" s="448" t="s">
        <v>647</v>
      </c>
      <c r="B1491" s="448" t="s">
        <v>648</v>
      </c>
      <c r="C1491" s="459" t="s">
        <v>65</v>
      </c>
      <c r="D1491" s="449"/>
      <c r="E1491" s="448" t="s">
        <v>2365</v>
      </c>
      <c r="F1491" s="449"/>
      <c r="G1491" s="984" t="s">
        <v>642</v>
      </c>
      <c r="H1491" s="459" t="s">
        <v>2360</v>
      </c>
      <c r="I1491" s="449"/>
      <c r="J1491" s="449"/>
      <c r="K1491" s="459" t="s">
        <v>265</v>
      </c>
      <c r="L1491" s="459"/>
      <c r="M1491" s="459" t="str">
        <f t="shared" si="23"/>
        <v/>
      </c>
    </row>
    <row r="1492" spans="1:13" ht="15">
      <c r="A1492" s="448" t="s">
        <v>647</v>
      </c>
      <c r="B1492" s="448" t="s">
        <v>648</v>
      </c>
      <c r="C1492" s="459" t="s">
        <v>65</v>
      </c>
      <c r="D1492" s="449"/>
      <c r="E1492" s="448" t="s">
        <v>2366</v>
      </c>
      <c r="F1492" s="449"/>
      <c r="G1492" s="984" t="s">
        <v>642</v>
      </c>
      <c r="H1492" s="459" t="s">
        <v>2360</v>
      </c>
      <c r="I1492" s="449"/>
      <c r="J1492" s="449"/>
      <c r="K1492" s="459" t="s">
        <v>265</v>
      </c>
      <c r="L1492" s="459"/>
      <c r="M1492" s="459" t="str">
        <f t="shared" si="23"/>
        <v/>
      </c>
    </row>
    <row r="1493" spans="1:13" ht="15">
      <c r="A1493" s="448" t="s">
        <v>647</v>
      </c>
      <c r="B1493" s="448" t="s">
        <v>648</v>
      </c>
      <c r="C1493" s="459" t="s">
        <v>65</v>
      </c>
      <c r="D1493" s="449"/>
      <c r="E1493" s="448" t="s">
        <v>2367</v>
      </c>
      <c r="F1493" s="449"/>
      <c r="G1493" s="984" t="s">
        <v>642</v>
      </c>
      <c r="H1493" s="459" t="s">
        <v>2360</v>
      </c>
      <c r="I1493" s="449"/>
      <c r="J1493" s="449"/>
      <c r="K1493" s="459" t="s">
        <v>265</v>
      </c>
      <c r="L1493" s="459"/>
      <c r="M1493" s="459" t="str">
        <f t="shared" si="23"/>
        <v/>
      </c>
    </row>
    <row r="1494" spans="1:13" ht="15">
      <c r="A1494" s="448" t="s">
        <v>647</v>
      </c>
      <c r="B1494" s="448" t="s">
        <v>648</v>
      </c>
      <c r="C1494" s="459" t="s">
        <v>65</v>
      </c>
      <c r="D1494" s="449"/>
      <c r="E1494" s="448" t="s">
        <v>2368</v>
      </c>
      <c r="F1494" s="449"/>
      <c r="G1494" s="984" t="s">
        <v>642</v>
      </c>
      <c r="H1494" s="459" t="s">
        <v>2360</v>
      </c>
      <c r="I1494" s="449"/>
      <c r="J1494" s="449"/>
      <c r="K1494" s="459" t="s">
        <v>265</v>
      </c>
      <c r="L1494" s="459"/>
      <c r="M1494" s="459" t="str">
        <f t="shared" si="23"/>
        <v/>
      </c>
    </row>
    <row r="1495" spans="1:13" ht="15">
      <c r="A1495" s="448" t="s">
        <v>647</v>
      </c>
      <c r="B1495" s="448" t="s">
        <v>648</v>
      </c>
      <c r="C1495" s="459" t="s">
        <v>65</v>
      </c>
      <c r="D1495" s="449"/>
      <c r="E1495" s="448" t="s">
        <v>2369</v>
      </c>
      <c r="F1495" s="449"/>
      <c r="G1495" s="984" t="s">
        <v>642</v>
      </c>
      <c r="H1495" s="459" t="s">
        <v>2360</v>
      </c>
      <c r="I1495" s="449"/>
      <c r="J1495" s="449"/>
      <c r="K1495" s="459" t="s">
        <v>265</v>
      </c>
      <c r="L1495" s="459"/>
      <c r="M1495" s="459" t="str">
        <f t="shared" si="23"/>
        <v/>
      </c>
    </row>
    <row r="1496" spans="1:13" ht="15">
      <c r="A1496" s="448" t="s">
        <v>647</v>
      </c>
      <c r="B1496" s="448" t="s">
        <v>648</v>
      </c>
      <c r="C1496" s="459" t="s">
        <v>65</v>
      </c>
      <c r="D1496" s="449"/>
      <c r="E1496" s="448" t="s">
        <v>2370</v>
      </c>
      <c r="F1496" s="449"/>
      <c r="G1496" s="984" t="s">
        <v>642</v>
      </c>
      <c r="H1496" s="459" t="s">
        <v>2360</v>
      </c>
      <c r="I1496" s="449"/>
      <c r="J1496" s="449"/>
      <c r="K1496" s="459" t="s">
        <v>265</v>
      </c>
      <c r="L1496" s="459"/>
      <c r="M1496" s="459" t="str">
        <f t="shared" si="23"/>
        <v/>
      </c>
    </row>
    <row r="1497" spans="1:13" ht="15">
      <c r="A1497" s="448" t="s">
        <v>647</v>
      </c>
      <c r="B1497" s="448" t="s">
        <v>648</v>
      </c>
      <c r="C1497" s="459" t="s">
        <v>65</v>
      </c>
      <c r="D1497" s="449"/>
      <c r="E1497" s="448" t="s">
        <v>2371</v>
      </c>
      <c r="F1497" s="449"/>
      <c r="G1497" s="984" t="s">
        <v>642</v>
      </c>
      <c r="H1497" s="459" t="s">
        <v>2360</v>
      </c>
      <c r="I1497" s="449"/>
      <c r="J1497" s="449"/>
      <c r="K1497" s="459" t="s">
        <v>265</v>
      </c>
      <c r="L1497" s="459"/>
      <c r="M1497" s="459" t="str">
        <f t="shared" si="23"/>
        <v/>
      </c>
    </row>
    <row r="1498" spans="1:13" ht="15">
      <c r="A1498" s="448" t="s">
        <v>647</v>
      </c>
      <c r="B1498" s="448" t="s">
        <v>648</v>
      </c>
      <c r="C1498" s="459" t="s">
        <v>65</v>
      </c>
      <c r="D1498" s="449"/>
      <c r="E1498" s="448" t="s">
        <v>2372</v>
      </c>
      <c r="F1498" s="449"/>
      <c r="G1498" s="984" t="s">
        <v>642</v>
      </c>
      <c r="H1498" s="459" t="s">
        <v>2360</v>
      </c>
      <c r="I1498" s="449"/>
      <c r="J1498" s="449"/>
      <c r="K1498" s="459" t="s">
        <v>265</v>
      </c>
      <c r="L1498" s="459"/>
      <c r="M1498" s="459" t="str">
        <f t="shared" si="23"/>
        <v/>
      </c>
    </row>
    <row r="1499" spans="1:13" ht="13.5" thickBot="1">
      <c r="A1499" s="501" t="s">
        <v>647</v>
      </c>
      <c r="B1499" s="501" t="s">
        <v>648</v>
      </c>
      <c r="C1499" s="452" t="s">
        <v>65</v>
      </c>
      <c r="D1499" s="501"/>
      <c r="E1499" s="501" t="s">
        <v>2373</v>
      </c>
      <c r="F1499" s="501"/>
      <c r="G1499" s="451" t="s">
        <v>642</v>
      </c>
      <c r="H1499" s="452" t="s">
        <v>2360</v>
      </c>
      <c r="I1499" s="501"/>
      <c r="J1499" s="501"/>
      <c r="K1499" s="452" t="s">
        <v>265</v>
      </c>
      <c r="L1499" s="452"/>
      <c r="M1499" s="452" t="str">
        <f t="shared" si="23"/>
        <v/>
      </c>
    </row>
    <row r="1500" spans="1:13" ht="13.5" thickTop="1">
      <c r="A1500" s="455" t="s">
        <v>637</v>
      </c>
      <c r="B1500" s="987" t="s">
        <v>810</v>
      </c>
      <c r="C1500" s="455" t="s">
        <v>426</v>
      </c>
      <c r="D1500" s="455" t="s">
        <v>2374</v>
      </c>
      <c r="E1500" s="455" t="s">
        <v>2375</v>
      </c>
      <c r="F1500" s="455" t="s">
        <v>426</v>
      </c>
      <c r="G1500" s="988" t="s">
        <v>642</v>
      </c>
      <c r="H1500" s="455" t="s">
        <v>813</v>
      </c>
      <c r="I1500" s="455" t="s">
        <v>682</v>
      </c>
      <c r="J1500" s="455"/>
      <c r="K1500" s="447" t="s">
        <v>265</v>
      </c>
      <c r="L1500" s="455" t="s">
        <v>814</v>
      </c>
      <c r="M1500" s="455" t="str">
        <f t="shared" si="23"/>
        <v/>
      </c>
    </row>
    <row r="1501" spans="1:13">
      <c r="A1501" s="455" t="s">
        <v>29</v>
      </c>
      <c r="B1501" s="455" t="s">
        <v>648</v>
      </c>
      <c r="C1501" s="455" t="s">
        <v>426</v>
      </c>
      <c r="D1501" s="455"/>
      <c r="E1501" s="455" t="s">
        <v>2376</v>
      </c>
      <c r="F1501" s="455"/>
      <c r="G1501" s="988" t="s">
        <v>642</v>
      </c>
      <c r="H1501" s="455" t="s">
        <v>813</v>
      </c>
      <c r="I1501" s="455"/>
      <c r="J1501" s="455"/>
      <c r="K1501" s="459" t="s">
        <v>265</v>
      </c>
      <c r="L1501" s="455"/>
      <c r="M1501" s="455" t="str">
        <f t="shared" si="23"/>
        <v>Removed</v>
      </c>
    </row>
    <row r="1502" spans="1:13">
      <c r="A1502" s="455" t="s">
        <v>29</v>
      </c>
      <c r="B1502" s="455" t="s">
        <v>648</v>
      </c>
      <c r="C1502" s="455" t="s">
        <v>426</v>
      </c>
      <c r="D1502" s="455"/>
      <c r="E1502" s="455" t="s">
        <v>2377</v>
      </c>
      <c r="F1502" s="455"/>
      <c r="G1502" s="988" t="s">
        <v>642</v>
      </c>
      <c r="H1502" s="455" t="s">
        <v>813</v>
      </c>
      <c r="I1502" s="455"/>
      <c r="J1502" s="455"/>
      <c r="K1502" s="459" t="s">
        <v>265</v>
      </c>
      <c r="L1502" s="455"/>
      <c r="M1502" s="455" t="str">
        <f t="shared" si="23"/>
        <v/>
      </c>
    </row>
    <row r="1503" spans="1:13">
      <c r="A1503" s="455" t="s">
        <v>29</v>
      </c>
      <c r="B1503" s="455" t="s">
        <v>648</v>
      </c>
      <c r="C1503" s="455" t="s">
        <v>426</v>
      </c>
      <c r="D1503" s="455"/>
      <c r="E1503" s="455" t="s">
        <v>2378</v>
      </c>
      <c r="F1503" s="455"/>
      <c r="G1503" s="988" t="s">
        <v>642</v>
      </c>
      <c r="H1503" s="455" t="s">
        <v>813</v>
      </c>
      <c r="I1503" s="455"/>
      <c r="J1503" s="455"/>
      <c r="K1503" s="459" t="s">
        <v>265</v>
      </c>
      <c r="L1503" s="455"/>
      <c r="M1503" s="455" t="str">
        <f t="shared" si="23"/>
        <v/>
      </c>
    </row>
    <row r="1504" spans="1:13">
      <c r="A1504" s="455" t="s">
        <v>29</v>
      </c>
      <c r="B1504" s="455" t="s">
        <v>648</v>
      </c>
      <c r="C1504" s="455" t="s">
        <v>426</v>
      </c>
      <c r="D1504" s="455"/>
      <c r="E1504" s="455" t="s">
        <v>2379</v>
      </c>
      <c r="F1504" s="455"/>
      <c r="G1504" s="988" t="s">
        <v>642</v>
      </c>
      <c r="H1504" s="455" t="s">
        <v>813</v>
      </c>
      <c r="I1504" s="455"/>
      <c r="J1504" s="455"/>
      <c r="K1504" s="459" t="s">
        <v>265</v>
      </c>
      <c r="L1504" s="455"/>
      <c r="M1504" s="455" t="str">
        <f t="shared" si="23"/>
        <v/>
      </c>
    </row>
    <row r="1505" spans="1:13">
      <c r="A1505" s="455" t="s">
        <v>29</v>
      </c>
      <c r="B1505" s="455" t="s">
        <v>648</v>
      </c>
      <c r="C1505" s="455" t="s">
        <v>426</v>
      </c>
      <c r="D1505" s="455"/>
      <c r="E1505" s="455" t="s">
        <v>2380</v>
      </c>
      <c r="F1505" s="455"/>
      <c r="G1505" s="988" t="s">
        <v>642</v>
      </c>
      <c r="H1505" s="455" t="s">
        <v>813</v>
      </c>
      <c r="I1505" s="455"/>
      <c r="J1505" s="455"/>
      <c r="K1505" s="459" t="s">
        <v>265</v>
      </c>
      <c r="L1505" s="455"/>
      <c r="M1505" s="455" t="str">
        <f t="shared" si="23"/>
        <v/>
      </c>
    </row>
    <row r="1506" spans="1:13">
      <c r="A1506" s="455" t="s">
        <v>29</v>
      </c>
      <c r="B1506" s="455" t="s">
        <v>648</v>
      </c>
      <c r="C1506" s="455" t="s">
        <v>426</v>
      </c>
      <c r="D1506" s="455"/>
      <c r="E1506" s="455" t="s">
        <v>2381</v>
      </c>
      <c r="F1506" s="455"/>
      <c r="G1506" s="988" t="s">
        <v>642</v>
      </c>
      <c r="H1506" s="455" t="s">
        <v>813</v>
      </c>
      <c r="I1506" s="455"/>
      <c r="J1506" s="455"/>
      <c r="K1506" s="459" t="s">
        <v>265</v>
      </c>
      <c r="L1506" s="455"/>
      <c r="M1506" s="455" t="str">
        <f t="shared" si="23"/>
        <v/>
      </c>
    </row>
    <row r="1507" spans="1:13">
      <c r="A1507" s="455" t="s">
        <v>29</v>
      </c>
      <c r="B1507" s="455" t="s">
        <v>648</v>
      </c>
      <c r="C1507" s="455" t="s">
        <v>426</v>
      </c>
      <c r="D1507" s="455"/>
      <c r="E1507" s="455" t="s">
        <v>2382</v>
      </c>
      <c r="F1507" s="455"/>
      <c r="G1507" s="988" t="s">
        <v>642</v>
      </c>
      <c r="H1507" s="455" t="s">
        <v>813</v>
      </c>
      <c r="I1507" s="455"/>
      <c r="J1507" s="455"/>
      <c r="K1507" s="459" t="s">
        <v>265</v>
      </c>
      <c r="L1507" s="455"/>
      <c r="M1507" s="455" t="str">
        <f t="shared" si="23"/>
        <v/>
      </c>
    </row>
    <row r="1508" spans="1:13">
      <c r="A1508" s="455" t="s">
        <v>29</v>
      </c>
      <c r="B1508" s="455" t="s">
        <v>648</v>
      </c>
      <c r="C1508" s="455" t="s">
        <v>426</v>
      </c>
      <c r="D1508" s="455"/>
      <c r="E1508" s="455" t="s">
        <v>2383</v>
      </c>
      <c r="F1508" s="455"/>
      <c r="G1508" s="988" t="s">
        <v>642</v>
      </c>
      <c r="H1508" s="455" t="s">
        <v>813</v>
      </c>
      <c r="I1508" s="455"/>
      <c r="J1508" s="455"/>
      <c r="K1508" s="459" t="s">
        <v>265</v>
      </c>
      <c r="L1508" s="455"/>
      <c r="M1508" s="455" t="str">
        <f t="shared" si="23"/>
        <v/>
      </c>
    </row>
    <row r="1509" spans="1:13">
      <c r="A1509" s="455" t="s">
        <v>29</v>
      </c>
      <c r="B1509" s="455" t="s">
        <v>648</v>
      </c>
      <c r="C1509" s="455" t="s">
        <v>426</v>
      </c>
      <c r="D1509" s="455"/>
      <c r="E1509" s="455" t="s">
        <v>2384</v>
      </c>
      <c r="F1509" s="455"/>
      <c r="G1509" s="988" t="s">
        <v>642</v>
      </c>
      <c r="H1509" s="455" t="s">
        <v>813</v>
      </c>
      <c r="I1509" s="455"/>
      <c r="J1509" s="455"/>
      <c r="K1509" s="459" t="s">
        <v>265</v>
      </c>
      <c r="L1509" s="455"/>
      <c r="M1509" s="455" t="str">
        <f t="shared" si="23"/>
        <v/>
      </c>
    </row>
    <row r="1510" spans="1:13">
      <c r="A1510" s="455" t="s">
        <v>29</v>
      </c>
      <c r="B1510" s="455" t="s">
        <v>648</v>
      </c>
      <c r="C1510" s="455" t="s">
        <v>426</v>
      </c>
      <c r="D1510" s="455"/>
      <c r="E1510" s="455" t="s">
        <v>2385</v>
      </c>
      <c r="F1510" s="455"/>
      <c r="G1510" s="988" t="s">
        <v>642</v>
      </c>
      <c r="H1510" s="455" t="s">
        <v>813</v>
      </c>
      <c r="I1510" s="455"/>
      <c r="J1510" s="455"/>
      <c r="K1510" s="459" t="s">
        <v>265</v>
      </c>
      <c r="L1510" s="455"/>
      <c r="M1510" s="455" t="str">
        <f t="shared" si="23"/>
        <v/>
      </c>
    </row>
    <row r="1511" spans="1:13">
      <c r="A1511" s="455" t="s">
        <v>29</v>
      </c>
      <c r="B1511" s="455" t="s">
        <v>648</v>
      </c>
      <c r="C1511" s="455" t="s">
        <v>426</v>
      </c>
      <c r="D1511" s="455"/>
      <c r="E1511" s="455" t="s">
        <v>2386</v>
      </c>
      <c r="F1511" s="455"/>
      <c r="G1511" s="988" t="s">
        <v>642</v>
      </c>
      <c r="H1511" s="455" t="s">
        <v>813</v>
      </c>
      <c r="I1511" s="455"/>
      <c r="J1511" s="455"/>
      <c r="K1511" s="459" t="s">
        <v>265</v>
      </c>
      <c r="L1511" s="455"/>
      <c r="M1511" s="455" t="str">
        <f t="shared" si="23"/>
        <v/>
      </c>
    </row>
    <row r="1512" spans="1:13">
      <c r="A1512" s="455" t="s">
        <v>29</v>
      </c>
      <c r="B1512" s="455" t="s">
        <v>648</v>
      </c>
      <c r="C1512" s="455" t="s">
        <v>426</v>
      </c>
      <c r="D1512" s="455"/>
      <c r="E1512" s="455" t="s">
        <v>2387</v>
      </c>
      <c r="F1512" s="455"/>
      <c r="G1512" s="988" t="s">
        <v>642</v>
      </c>
      <c r="H1512" s="455" t="s">
        <v>813</v>
      </c>
      <c r="I1512" s="455"/>
      <c r="J1512" s="455"/>
      <c r="K1512" s="459" t="s">
        <v>265</v>
      </c>
      <c r="L1512" s="455"/>
      <c r="M1512" s="455" t="str">
        <f t="shared" si="23"/>
        <v/>
      </c>
    </row>
    <row r="1513" spans="1:13" ht="13.5" thickBot="1">
      <c r="A1513" s="457" t="s">
        <v>29</v>
      </c>
      <c r="B1513" s="457" t="s">
        <v>648</v>
      </c>
      <c r="C1513" s="457" t="s">
        <v>426</v>
      </c>
      <c r="D1513" s="457"/>
      <c r="E1513" s="457" t="s">
        <v>2388</v>
      </c>
      <c r="F1513" s="457"/>
      <c r="G1513" s="458" t="s">
        <v>642</v>
      </c>
      <c r="H1513" s="457" t="s">
        <v>813</v>
      </c>
      <c r="I1513" s="457"/>
      <c r="J1513" s="457"/>
      <c r="K1513" s="452" t="s">
        <v>265</v>
      </c>
      <c r="L1513" s="457"/>
      <c r="M1513" s="457" t="str">
        <f t="shared" si="23"/>
        <v/>
      </c>
    </row>
    <row r="1514" spans="1:13" ht="13.5" thickTop="1">
      <c r="A1514" s="455" t="s">
        <v>637</v>
      </c>
      <c r="B1514" s="987" t="s">
        <v>810</v>
      </c>
      <c r="C1514" s="455" t="s">
        <v>321</v>
      </c>
      <c r="D1514" s="455" t="s">
        <v>2389</v>
      </c>
      <c r="E1514" s="455" t="s">
        <v>2390</v>
      </c>
      <c r="F1514" s="455" t="s">
        <v>321</v>
      </c>
      <c r="G1514" s="988" t="s">
        <v>642</v>
      </c>
      <c r="H1514" s="455" t="s">
        <v>813</v>
      </c>
      <c r="I1514" s="455" t="s">
        <v>682</v>
      </c>
      <c r="J1514" s="455"/>
      <c r="K1514" s="447" t="s">
        <v>265</v>
      </c>
      <c r="L1514" s="455" t="s">
        <v>814</v>
      </c>
      <c r="M1514" s="455" t="str">
        <f t="shared" si="23"/>
        <v/>
      </c>
    </row>
    <row r="1515" spans="1:13">
      <c r="A1515" s="455" t="s">
        <v>29</v>
      </c>
      <c r="B1515" s="455" t="s">
        <v>648</v>
      </c>
      <c r="C1515" s="455" t="s">
        <v>321</v>
      </c>
      <c r="D1515" s="455"/>
      <c r="E1515" s="455" t="s">
        <v>2391</v>
      </c>
      <c r="F1515" s="455"/>
      <c r="G1515" s="988" t="s">
        <v>642</v>
      </c>
      <c r="H1515" s="455" t="s">
        <v>813</v>
      </c>
      <c r="I1515" s="455"/>
      <c r="J1515" s="455"/>
      <c r="K1515" s="459" t="s">
        <v>265</v>
      </c>
      <c r="L1515" s="455"/>
      <c r="M1515" s="455" t="str">
        <f t="shared" si="23"/>
        <v>Removed</v>
      </c>
    </row>
    <row r="1516" spans="1:13">
      <c r="A1516" s="455" t="s">
        <v>29</v>
      </c>
      <c r="B1516" s="455" t="s">
        <v>648</v>
      </c>
      <c r="C1516" s="455" t="s">
        <v>321</v>
      </c>
      <c r="D1516" s="455"/>
      <c r="E1516" s="455" t="s">
        <v>2392</v>
      </c>
      <c r="F1516" s="455"/>
      <c r="G1516" s="988" t="s">
        <v>642</v>
      </c>
      <c r="H1516" s="455" t="s">
        <v>813</v>
      </c>
      <c r="I1516" s="455"/>
      <c r="J1516" s="455"/>
      <c r="K1516" s="459" t="s">
        <v>265</v>
      </c>
      <c r="L1516" s="455"/>
      <c r="M1516" s="455" t="str">
        <f t="shared" si="23"/>
        <v/>
      </c>
    </row>
    <row r="1517" spans="1:13">
      <c r="A1517" s="455" t="s">
        <v>29</v>
      </c>
      <c r="B1517" s="455" t="s">
        <v>648</v>
      </c>
      <c r="C1517" s="455" t="s">
        <v>321</v>
      </c>
      <c r="D1517" s="455"/>
      <c r="E1517" s="455" t="s">
        <v>2393</v>
      </c>
      <c r="F1517" s="455"/>
      <c r="G1517" s="988" t="s">
        <v>642</v>
      </c>
      <c r="H1517" s="455" t="s">
        <v>813</v>
      </c>
      <c r="I1517" s="455"/>
      <c r="J1517" s="455"/>
      <c r="K1517" s="459" t="s">
        <v>265</v>
      </c>
      <c r="L1517" s="455"/>
      <c r="M1517" s="455" t="str">
        <f t="shared" si="23"/>
        <v/>
      </c>
    </row>
    <row r="1518" spans="1:13">
      <c r="A1518" s="455" t="s">
        <v>29</v>
      </c>
      <c r="B1518" s="455" t="s">
        <v>648</v>
      </c>
      <c r="C1518" s="455" t="s">
        <v>321</v>
      </c>
      <c r="D1518" s="455"/>
      <c r="E1518" s="455" t="s">
        <v>2394</v>
      </c>
      <c r="F1518" s="455"/>
      <c r="G1518" s="988" t="s">
        <v>642</v>
      </c>
      <c r="H1518" s="455" t="s">
        <v>813</v>
      </c>
      <c r="I1518" s="455"/>
      <c r="J1518" s="455"/>
      <c r="K1518" s="459" t="s">
        <v>265</v>
      </c>
      <c r="L1518" s="455"/>
      <c r="M1518" s="455" t="str">
        <f t="shared" si="23"/>
        <v/>
      </c>
    </row>
    <row r="1519" spans="1:13">
      <c r="A1519" s="455" t="s">
        <v>29</v>
      </c>
      <c r="B1519" s="455" t="s">
        <v>648</v>
      </c>
      <c r="C1519" s="455" t="s">
        <v>321</v>
      </c>
      <c r="D1519" s="455"/>
      <c r="E1519" s="455" t="s">
        <v>2395</v>
      </c>
      <c r="F1519" s="455"/>
      <c r="G1519" s="988" t="s">
        <v>642</v>
      </c>
      <c r="H1519" s="455" t="s">
        <v>813</v>
      </c>
      <c r="I1519" s="455"/>
      <c r="J1519" s="455"/>
      <c r="K1519" s="459" t="s">
        <v>265</v>
      </c>
      <c r="L1519" s="455"/>
      <c r="M1519" s="455" t="str">
        <f t="shared" si="23"/>
        <v/>
      </c>
    </row>
    <row r="1520" spans="1:13">
      <c r="A1520" s="455" t="s">
        <v>29</v>
      </c>
      <c r="B1520" s="455" t="s">
        <v>648</v>
      </c>
      <c r="C1520" s="455" t="s">
        <v>321</v>
      </c>
      <c r="D1520" s="455"/>
      <c r="E1520" s="455" t="s">
        <v>2396</v>
      </c>
      <c r="F1520" s="455"/>
      <c r="G1520" s="988" t="s">
        <v>642</v>
      </c>
      <c r="H1520" s="455" t="s">
        <v>813</v>
      </c>
      <c r="I1520" s="455"/>
      <c r="J1520" s="455"/>
      <c r="K1520" s="459" t="s">
        <v>265</v>
      </c>
      <c r="L1520" s="455"/>
      <c r="M1520" s="455" t="str">
        <f t="shared" si="23"/>
        <v/>
      </c>
    </row>
    <row r="1521" spans="1:13">
      <c r="A1521" s="455" t="s">
        <v>29</v>
      </c>
      <c r="B1521" s="455" t="s">
        <v>648</v>
      </c>
      <c r="C1521" s="455" t="s">
        <v>321</v>
      </c>
      <c r="D1521" s="455"/>
      <c r="E1521" s="455" t="s">
        <v>2397</v>
      </c>
      <c r="F1521" s="455"/>
      <c r="G1521" s="988" t="s">
        <v>642</v>
      </c>
      <c r="H1521" s="455" t="s">
        <v>813</v>
      </c>
      <c r="I1521" s="455"/>
      <c r="J1521" s="455"/>
      <c r="K1521" s="459" t="s">
        <v>265</v>
      </c>
      <c r="L1521" s="455"/>
      <c r="M1521" s="455" t="str">
        <f t="shared" si="23"/>
        <v/>
      </c>
    </row>
    <row r="1522" spans="1:13">
      <c r="A1522" s="455" t="s">
        <v>29</v>
      </c>
      <c r="B1522" s="455" t="s">
        <v>648</v>
      </c>
      <c r="C1522" s="455" t="s">
        <v>321</v>
      </c>
      <c r="D1522" s="455"/>
      <c r="E1522" s="455" t="s">
        <v>2398</v>
      </c>
      <c r="F1522" s="455"/>
      <c r="G1522" s="988" t="s">
        <v>642</v>
      </c>
      <c r="H1522" s="455" t="s">
        <v>813</v>
      </c>
      <c r="I1522" s="455"/>
      <c r="J1522" s="455"/>
      <c r="K1522" s="459" t="s">
        <v>265</v>
      </c>
      <c r="L1522" s="455"/>
      <c r="M1522" s="455" t="str">
        <f t="shared" si="23"/>
        <v/>
      </c>
    </row>
    <row r="1523" spans="1:13">
      <c r="A1523" s="455" t="s">
        <v>29</v>
      </c>
      <c r="B1523" s="455" t="s">
        <v>648</v>
      </c>
      <c r="C1523" s="455" t="s">
        <v>321</v>
      </c>
      <c r="D1523" s="455"/>
      <c r="E1523" s="455" t="s">
        <v>2399</v>
      </c>
      <c r="F1523" s="455"/>
      <c r="G1523" s="988" t="s">
        <v>642</v>
      </c>
      <c r="H1523" s="455" t="s">
        <v>813</v>
      </c>
      <c r="I1523" s="455"/>
      <c r="J1523" s="455"/>
      <c r="K1523" s="459" t="s">
        <v>265</v>
      </c>
      <c r="L1523" s="455"/>
      <c r="M1523" s="455" t="str">
        <f t="shared" si="23"/>
        <v/>
      </c>
    </row>
    <row r="1524" spans="1:13">
      <c r="A1524" s="455" t="s">
        <v>29</v>
      </c>
      <c r="B1524" s="455" t="s">
        <v>648</v>
      </c>
      <c r="C1524" s="455" t="s">
        <v>321</v>
      </c>
      <c r="D1524" s="455"/>
      <c r="E1524" s="455" t="s">
        <v>2400</v>
      </c>
      <c r="F1524" s="455"/>
      <c r="G1524" s="988" t="s">
        <v>642</v>
      </c>
      <c r="H1524" s="455" t="s">
        <v>813</v>
      </c>
      <c r="I1524" s="455"/>
      <c r="J1524" s="455"/>
      <c r="K1524" s="459" t="s">
        <v>265</v>
      </c>
      <c r="L1524" s="455"/>
      <c r="M1524" s="455" t="str">
        <f t="shared" si="23"/>
        <v/>
      </c>
    </row>
    <row r="1525" spans="1:13">
      <c r="A1525" s="455" t="s">
        <v>29</v>
      </c>
      <c r="B1525" s="455" t="s">
        <v>648</v>
      </c>
      <c r="C1525" s="455" t="s">
        <v>321</v>
      </c>
      <c r="D1525" s="455"/>
      <c r="E1525" s="455" t="s">
        <v>2401</v>
      </c>
      <c r="F1525" s="455"/>
      <c r="G1525" s="988" t="s">
        <v>642</v>
      </c>
      <c r="H1525" s="455" t="s">
        <v>813</v>
      </c>
      <c r="I1525" s="455"/>
      <c r="J1525" s="455"/>
      <c r="K1525" s="459" t="s">
        <v>265</v>
      </c>
      <c r="L1525" s="455"/>
      <c r="M1525" s="455" t="str">
        <f t="shared" si="23"/>
        <v/>
      </c>
    </row>
    <row r="1526" spans="1:13">
      <c r="A1526" s="455" t="s">
        <v>29</v>
      </c>
      <c r="B1526" s="455" t="s">
        <v>648</v>
      </c>
      <c r="C1526" s="455" t="s">
        <v>321</v>
      </c>
      <c r="D1526" s="455"/>
      <c r="E1526" s="455" t="s">
        <v>2402</v>
      </c>
      <c r="F1526" s="455"/>
      <c r="G1526" s="988" t="s">
        <v>642</v>
      </c>
      <c r="H1526" s="455" t="s">
        <v>813</v>
      </c>
      <c r="I1526" s="455"/>
      <c r="J1526" s="455"/>
      <c r="K1526" s="459" t="s">
        <v>265</v>
      </c>
      <c r="L1526" s="455"/>
      <c r="M1526" s="455" t="str">
        <f t="shared" si="23"/>
        <v/>
      </c>
    </row>
    <row r="1527" spans="1:13" ht="13.5" thickBot="1">
      <c r="A1527" s="457" t="s">
        <v>29</v>
      </c>
      <c r="B1527" s="457" t="s">
        <v>648</v>
      </c>
      <c r="C1527" s="457" t="s">
        <v>321</v>
      </c>
      <c r="D1527" s="457"/>
      <c r="E1527" s="457" t="s">
        <v>2403</v>
      </c>
      <c r="F1527" s="457"/>
      <c r="G1527" s="458" t="s">
        <v>642</v>
      </c>
      <c r="H1527" s="457" t="s">
        <v>813</v>
      </c>
      <c r="I1527" s="457"/>
      <c r="J1527" s="457"/>
      <c r="K1527" s="452" t="s">
        <v>265</v>
      </c>
      <c r="L1527" s="457"/>
      <c r="M1527" s="457" t="str">
        <f t="shared" si="23"/>
        <v/>
      </c>
    </row>
    <row r="1528" spans="1:13" ht="13.5" thickTop="1">
      <c r="A1528" s="982" t="s">
        <v>637</v>
      </c>
      <c r="B1528" s="982" t="s">
        <v>638</v>
      </c>
      <c r="C1528" s="460" t="s">
        <v>322</v>
      </c>
      <c r="D1528" s="446" t="s">
        <v>2404</v>
      </c>
      <c r="E1528" s="446" t="s">
        <v>2405</v>
      </c>
      <c r="F1528" s="446" t="s">
        <v>322</v>
      </c>
      <c r="G1528" s="983" t="s">
        <v>642</v>
      </c>
      <c r="H1528" s="460" t="s">
        <v>2406</v>
      </c>
      <c r="I1528" s="983" t="s">
        <v>682</v>
      </c>
      <c r="J1528" s="446" t="s">
        <v>645</v>
      </c>
      <c r="K1528" s="447" t="s">
        <v>265</v>
      </c>
      <c r="L1528" s="460" t="s">
        <v>646</v>
      </c>
      <c r="M1528" s="460" t="str">
        <f t="shared" si="23"/>
        <v/>
      </c>
    </row>
    <row r="1529" spans="1:13" ht="15">
      <c r="A1529" s="448" t="s">
        <v>647</v>
      </c>
      <c r="B1529" s="448" t="s">
        <v>648</v>
      </c>
      <c r="C1529" s="459" t="s">
        <v>322</v>
      </c>
      <c r="D1529" s="449"/>
      <c r="E1529" s="448" t="s">
        <v>2407</v>
      </c>
      <c r="F1529" s="449"/>
      <c r="G1529" s="984" t="s">
        <v>642</v>
      </c>
      <c r="H1529" s="459" t="s">
        <v>2406</v>
      </c>
      <c r="I1529" s="449"/>
      <c r="J1529" s="449"/>
      <c r="K1529" s="459" t="s">
        <v>265</v>
      </c>
      <c r="L1529" s="459"/>
      <c r="M1529" s="459" t="str">
        <f t="shared" si="23"/>
        <v>Removed</v>
      </c>
    </row>
    <row r="1530" spans="1:13" ht="15">
      <c r="A1530" s="448" t="s">
        <v>647</v>
      </c>
      <c r="B1530" s="448" t="s">
        <v>648</v>
      </c>
      <c r="C1530" s="459" t="s">
        <v>322</v>
      </c>
      <c r="D1530" s="449"/>
      <c r="E1530" s="448" t="s">
        <v>2408</v>
      </c>
      <c r="F1530" s="449"/>
      <c r="G1530" s="984" t="s">
        <v>642</v>
      </c>
      <c r="H1530" s="459" t="s">
        <v>2406</v>
      </c>
      <c r="I1530" s="449"/>
      <c r="J1530" s="449"/>
      <c r="K1530" s="459" t="s">
        <v>265</v>
      </c>
      <c r="L1530" s="459"/>
      <c r="M1530" s="459" t="str">
        <f t="shared" si="23"/>
        <v/>
      </c>
    </row>
    <row r="1531" spans="1:13" ht="15">
      <c r="A1531" s="448" t="s">
        <v>647</v>
      </c>
      <c r="B1531" s="448" t="s">
        <v>648</v>
      </c>
      <c r="C1531" s="459" t="s">
        <v>322</v>
      </c>
      <c r="D1531" s="449"/>
      <c r="E1531" s="448" t="s">
        <v>2409</v>
      </c>
      <c r="F1531" s="449"/>
      <c r="G1531" s="984" t="s">
        <v>642</v>
      </c>
      <c r="H1531" s="459" t="s">
        <v>2406</v>
      </c>
      <c r="I1531" s="449"/>
      <c r="J1531" s="449"/>
      <c r="K1531" s="459" t="s">
        <v>265</v>
      </c>
      <c r="L1531" s="459"/>
      <c r="M1531" s="459" t="str">
        <f t="shared" si="23"/>
        <v/>
      </c>
    </row>
    <row r="1532" spans="1:13" ht="15">
      <c r="A1532" s="448" t="s">
        <v>647</v>
      </c>
      <c r="B1532" s="448" t="s">
        <v>648</v>
      </c>
      <c r="C1532" s="459" t="s">
        <v>322</v>
      </c>
      <c r="D1532" s="449"/>
      <c r="E1532" s="448" t="s">
        <v>2410</v>
      </c>
      <c r="F1532" s="449"/>
      <c r="G1532" s="984" t="s">
        <v>642</v>
      </c>
      <c r="H1532" s="459" t="s">
        <v>2406</v>
      </c>
      <c r="I1532" s="449"/>
      <c r="J1532" s="449"/>
      <c r="K1532" s="459" t="s">
        <v>265</v>
      </c>
      <c r="L1532" s="459"/>
      <c r="M1532" s="459" t="str">
        <f t="shared" si="23"/>
        <v/>
      </c>
    </row>
    <row r="1533" spans="1:13" ht="15">
      <c r="A1533" s="448" t="s">
        <v>647</v>
      </c>
      <c r="B1533" s="448" t="s">
        <v>648</v>
      </c>
      <c r="C1533" s="459" t="s">
        <v>322</v>
      </c>
      <c r="D1533" s="449"/>
      <c r="E1533" s="448" t="s">
        <v>2411</v>
      </c>
      <c r="F1533" s="449"/>
      <c r="G1533" s="984" t="s">
        <v>642</v>
      </c>
      <c r="H1533" s="459" t="s">
        <v>2406</v>
      </c>
      <c r="I1533" s="449"/>
      <c r="J1533" s="449"/>
      <c r="K1533" s="459" t="s">
        <v>265</v>
      </c>
      <c r="L1533" s="459"/>
      <c r="M1533" s="459" t="str">
        <f t="shared" si="23"/>
        <v/>
      </c>
    </row>
    <row r="1534" spans="1:13" ht="15">
      <c r="A1534" s="448" t="s">
        <v>647</v>
      </c>
      <c r="B1534" s="448" t="s">
        <v>648</v>
      </c>
      <c r="C1534" s="459" t="s">
        <v>322</v>
      </c>
      <c r="D1534" s="449"/>
      <c r="E1534" s="448" t="s">
        <v>2412</v>
      </c>
      <c r="F1534" s="449"/>
      <c r="G1534" s="984" t="s">
        <v>642</v>
      </c>
      <c r="H1534" s="459" t="s">
        <v>2406</v>
      </c>
      <c r="I1534" s="449"/>
      <c r="J1534" s="449"/>
      <c r="K1534" s="459" t="s">
        <v>265</v>
      </c>
      <c r="L1534" s="459"/>
      <c r="M1534" s="459" t="str">
        <f t="shared" si="23"/>
        <v/>
      </c>
    </row>
    <row r="1535" spans="1:13" ht="15">
      <c r="A1535" s="448" t="s">
        <v>647</v>
      </c>
      <c r="B1535" s="448" t="s">
        <v>648</v>
      </c>
      <c r="C1535" s="459" t="s">
        <v>322</v>
      </c>
      <c r="D1535" s="449"/>
      <c r="E1535" s="448" t="s">
        <v>2413</v>
      </c>
      <c r="F1535" s="449"/>
      <c r="G1535" s="984" t="s">
        <v>642</v>
      </c>
      <c r="H1535" s="459" t="s">
        <v>2406</v>
      </c>
      <c r="I1535" s="449"/>
      <c r="J1535" s="449"/>
      <c r="K1535" s="459" t="s">
        <v>265</v>
      </c>
      <c r="L1535" s="459"/>
      <c r="M1535" s="459" t="str">
        <f t="shared" si="23"/>
        <v/>
      </c>
    </row>
    <row r="1536" spans="1:13" ht="15">
      <c r="A1536" s="448" t="s">
        <v>647</v>
      </c>
      <c r="B1536" s="448" t="s">
        <v>648</v>
      </c>
      <c r="C1536" s="459" t="s">
        <v>322</v>
      </c>
      <c r="D1536" s="449"/>
      <c r="E1536" s="448" t="s">
        <v>2414</v>
      </c>
      <c r="F1536" s="449"/>
      <c r="G1536" s="984" t="s">
        <v>642</v>
      </c>
      <c r="H1536" s="459" t="s">
        <v>2406</v>
      </c>
      <c r="I1536" s="449"/>
      <c r="J1536" s="449"/>
      <c r="K1536" s="459" t="s">
        <v>265</v>
      </c>
      <c r="L1536" s="459"/>
      <c r="M1536" s="459" t="str">
        <f t="shared" si="23"/>
        <v/>
      </c>
    </row>
    <row r="1537" spans="1:13" ht="15">
      <c r="A1537" s="448" t="s">
        <v>647</v>
      </c>
      <c r="B1537" s="448" t="s">
        <v>648</v>
      </c>
      <c r="C1537" s="459" t="s">
        <v>322</v>
      </c>
      <c r="D1537" s="449"/>
      <c r="E1537" s="448" t="s">
        <v>2415</v>
      </c>
      <c r="F1537" s="449"/>
      <c r="G1537" s="984" t="s">
        <v>642</v>
      </c>
      <c r="H1537" s="459" t="s">
        <v>2406</v>
      </c>
      <c r="I1537" s="449"/>
      <c r="J1537" s="449"/>
      <c r="K1537" s="459" t="s">
        <v>265</v>
      </c>
      <c r="L1537" s="459"/>
      <c r="M1537" s="459" t="str">
        <f t="shared" si="23"/>
        <v/>
      </c>
    </row>
    <row r="1538" spans="1:13" ht="15">
      <c r="A1538" s="448" t="s">
        <v>647</v>
      </c>
      <c r="B1538" s="448" t="s">
        <v>648</v>
      </c>
      <c r="C1538" s="459" t="s">
        <v>322</v>
      </c>
      <c r="D1538" s="449"/>
      <c r="E1538" s="448" t="s">
        <v>2416</v>
      </c>
      <c r="F1538" s="449"/>
      <c r="G1538" s="984" t="s">
        <v>642</v>
      </c>
      <c r="H1538" s="459" t="s">
        <v>2406</v>
      </c>
      <c r="I1538" s="449"/>
      <c r="J1538" s="449"/>
      <c r="K1538" s="459" t="s">
        <v>265</v>
      </c>
      <c r="L1538" s="459"/>
      <c r="M1538" s="459" t="str">
        <f t="shared" si="23"/>
        <v/>
      </c>
    </row>
    <row r="1539" spans="1:13" ht="15">
      <c r="A1539" s="448" t="s">
        <v>647</v>
      </c>
      <c r="B1539" s="448" t="s">
        <v>648</v>
      </c>
      <c r="C1539" s="459" t="s">
        <v>322</v>
      </c>
      <c r="D1539" s="449"/>
      <c r="E1539" s="448" t="s">
        <v>2417</v>
      </c>
      <c r="F1539" s="449"/>
      <c r="G1539" s="984" t="s">
        <v>642</v>
      </c>
      <c r="H1539" s="459" t="s">
        <v>2406</v>
      </c>
      <c r="I1539" s="449"/>
      <c r="J1539" s="449"/>
      <c r="K1539" s="459" t="s">
        <v>265</v>
      </c>
      <c r="L1539" s="459"/>
      <c r="M1539" s="459" t="str">
        <f t="shared" si="23"/>
        <v/>
      </c>
    </row>
    <row r="1540" spans="1:13" ht="15">
      <c r="A1540" s="448" t="s">
        <v>647</v>
      </c>
      <c r="B1540" s="448" t="s">
        <v>648</v>
      </c>
      <c r="C1540" s="459" t="s">
        <v>322</v>
      </c>
      <c r="D1540" s="449"/>
      <c r="E1540" s="448" t="s">
        <v>2418</v>
      </c>
      <c r="F1540" s="449"/>
      <c r="G1540" s="984" t="s">
        <v>642</v>
      </c>
      <c r="H1540" s="459" t="s">
        <v>2406</v>
      </c>
      <c r="I1540" s="449"/>
      <c r="J1540" s="449"/>
      <c r="K1540" s="459" t="s">
        <v>265</v>
      </c>
      <c r="L1540" s="459"/>
      <c r="M1540" s="459" t="str">
        <f t="shared" ref="M1540:M1603" si="24">IF(RIGHT(TEXT(E1540,""),4)="ACT1","Removed","")</f>
        <v/>
      </c>
    </row>
    <row r="1541" spans="1:13" ht="13.5" thickBot="1">
      <c r="A1541" s="501" t="s">
        <v>647</v>
      </c>
      <c r="B1541" s="501" t="s">
        <v>648</v>
      </c>
      <c r="C1541" s="452" t="s">
        <v>322</v>
      </c>
      <c r="D1541" s="501"/>
      <c r="E1541" s="501" t="s">
        <v>2419</v>
      </c>
      <c r="F1541" s="501"/>
      <c r="G1541" s="451" t="s">
        <v>642</v>
      </c>
      <c r="H1541" s="452" t="s">
        <v>2406</v>
      </c>
      <c r="I1541" s="501"/>
      <c r="J1541" s="501"/>
      <c r="K1541" s="452" t="s">
        <v>265</v>
      </c>
      <c r="L1541" s="452"/>
      <c r="M1541" s="452" t="str">
        <f t="shared" si="24"/>
        <v/>
      </c>
    </row>
    <row r="1542" spans="1:13" ht="13.5" thickTop="1">
      <c r="A1542" s="455" t="s">
        <v>637</v>
      </c>
      <c r="B1542" s="987" t="s">
        <v>810</v>
      </c>
      <c r="C1542" s="455" t="s">
        <v>323</v>
      </c>
      <c r="D1542" s="455" t="s">
        <v>2420</v>
      </c>
      <c r="E1542" s="455" t="s">
        <v>2421</v>
      </c>
      <c r="F1542" s="455" t="s">
        <v>323</v>
      </c>
      <c r="G1542" s="988" t="s">
        <v>642</v>
      </c>
      <c r="H1542" s="455" t="s">
        <v>813</v>
      </c>
      <c r="I1542" s="455" t="s">
        <v>682</v>
      </c>
      <c r="J1542" s="455"/>
      <c r="K1542" s="447" t="s">
        <v>265</v>
      </c>
      <c r="L1542" s="455" t="s">
        <v>814</v>
      </c>
      <c r="M1542" s="455" t="str">
        <f t="shared" si="24"/>
        <v/>
      </c>
    </row>
    <row r="1543" spans="1:13">
      <c r="A1543" s="455" t="s">
        <v>29</v>
      </c>
      <c r="B1543" s="455" t="s">
        <v>648</v>
      </c>
      <c r="C1543" s="455" t="s">
        <v>323</v>
      </c>
      <c r="D1543" s="455"/>
      <c r="E1543" s="455" t="s">
        <v>2422</v>
      </c>
      <c r="F1543" s="455"/>
      <c r="G1543" s="988" t="s">
        <v>642</v>
      </c>
      <c r="H1543" s="455" t="s">
        <v>813</v>
      </c>
      <c r="I1543" s="455"/>
      <c r="J1543" s="455"/>
      <c r="K1543" s="459" t="s">
        <v>265</v>
      </c>
      <c r="L1543" s="455"/>
      <c r="M1543" s="455" t="str">
        <f t="shared" si="24"/>
        <v>Removed</v>
      </c>
    </row>
    <row r="1544" spans="1:13">
      <c r="A1544" s="455" t="s">
        <v>29</v>
      </c>
      <c r="B1544" s="455" t="s">
        <v>648</v>
      </c>
      <c r="C1544" s="455" t="s">
        <v>323</v>
      </c>
      <c r="D1544" s="455"/>
      <c r="E1544" s="455" t="s">
        <v>2423</v>
      </c>
      <c r="F1544" s="455"/>
      <c r="G1544" s="988" t="s">
        <v>642</v>
      </c>
      <c r="H1544" s="455" t="s">
        <v>813</v>
      </c>
      <c r="I1544" s="455"/>
      <c r="J1544" s="455"/>
      <c r="K1544" s="459" t="s">
        <v>265</v>
      </c>
      <c r="L1544" s="455"/>
      <c r="M1544" s="455" t="str">
        <f t="shared" si="24"/>
        <v/>
      </c>
    </row>
    <row r="1545" spans="1:13">
      <c r="A1545" s="455" t="s">
        <v>29</v>
      </c>
      <c r="B1545" s="455" t="s">
        <v>648</v>
      </c>
      <c r="C1545" s="455" t="s">
        <v>323</v>
      </c>
      <c r="D1545" s="455"/>
      <c r="E1545" s="455" t="s">
        <v>2424</v>
      </c>
      <c r="F1545" s="455"/>
      <c r="G1545" s="988" t="s">
        <v>642</v>
      </c>
      <c r="H1545" s="455" t="s">
        <v>813</v>
      </c>
      <c r="I1545" s="455"/>
      <c r="J1545" s="455"/>
      <c r="K1545" s="459" t="s">
        <v>265</v>
      </c>
      <c r="L1545" s="455"/>
      <c r="M1545" s="455" t="str">
        <f t="shared" si="24"/>
        <v/>
      </c>
    </row>
    <row r="1546" spans="1:13">
      <c r="A1546" s="455" t="s">
        <v>29</v>
      </c>
      <c r="B1546" s="455" t="s">
        <v>648</v>
      </c>
      <c r="C1546" s="455" t="s">
        <v>323</v>
      </c>
      <c r="D1546" s="455"/>
      <c r="E1546" s="455" t="s">
        <v>2425</v>
      </c>
      <c r="F1546" s="455"/>
      <c r="G1546" s="988" t="s">
        <v>642</v>
      </c>
      <c r="H1546" s="455" t="s">
        <v>813</v>
      </c>
      <c r="I1546" s="455"/>
      <c r="J1546" s="455"/>
      <c r="K1546" s="459" t="s">
        <v>265</v>
      </c>
      <c r="L1546" s="455"/>
      <c r="M1546" s="455" t="str">
        <f t="shared" si="24"/>
        <v/>
      </c>
    </row>
    <row r="1547" spans="1:13">
      <c r="A1547" s="455" t="s">
        <v>29</v>
      </c>
      <c r="B1547" s="455" t="s">
        <v>648</v>
      </c>
      <c r="C1547" s="455" t="s">
        <v>323</v>
      </c>
      <c r="D1547" s="455"/>
      <c r="E1547" s="455" t="s">
        <v>2426</v>
      </c>
      <c r="F1547" s="455"/>
      <c r="G1547" s="988" t="s">
        <v>642</v>
      </c>
      <c r="H1547" s="455" t="s">
        <v>813</v>
      </c>
      <c r="I1547" s="455"/>
      <c r="J1547" s="455"/>
      <c r="K1547" s="459" t="s">
        <v>265</v>
      </c>
      <c r="L1547" s="455"/>
      <c r="M1547" s="455" t="str">
        <f t="shared" si="24"/>
        <v/>
      </c>
    </row>
    <row r="1548" spans="1:13">
      <c r="A1548" s="455" t="s">
        <v>29</v>
      </c>
      <c r="B1548" s="455" t="s">
        <v>648</v>
      </c>
      <c r="C1548" s="455" t="s">
        <v>323</v>
      </c>
      <c r="D1548" s="455"/>
      <c r="E1548" s="455" t="s">
        <v>2427</v>
      </c>
      <c r="F1548" s="455"/>
      <c r="G1548" s="988" t="s">
        <v>642</v>
      </c>
      <c r="H1548" s="455" t="s">
        <v>813</v>
      </c>
      <c r="I1548" s="455"/>
      <c r="J1548" s="455"/>
      <c r="K1548" s="459" t="s">
        <v>265</v>
      </c>
      <c r="L1548" s="455"/>
      <c r="M1548" s="455" t="str">
        <f t="shared" si="24"/>
        <v/>
      </c>
    </row>
    <row r="1549" spans="1:13">
      <c r="A1549" s="455" t="s">
        <v>29</v>
      </c>
      <c r="B1549" s="455" t="s">
        <v>648</v>
      </c>
      <c r="C1549" s="455" t="s">
        <v>323</v>
      </c>
      <c r="D1549" s="455"/>
      <c r="E1549" s="455" t="s">
        <v>2428</v>
      </c>
      <c r="F1549" s="455"/>
      <c r="G1549" s="988" t="s">
        <v>642</v>
      </c>
      <c r="H1549" s="455" t="s">
        <v>813</v>
      </c>
      <c r="I1549" s="455"/>
      <c r="J1549" s="455"/>
      <c r="K1549" s="459" t="s">
        <v>265</v>
      </c>
      <c r="L1549" s="455"/>
      <c r="M1549" s="455" t="str">
        <f t="shared" si="24"/>
        <v/>
      </c>
    </row>
    <row r="1550" spans="1:13">
      <c r="A1550" s="455" t="s">
        <v>29</v>
      </c>
      <c r="B1550" s="455" t="s">
        <v>648</v>
      </c>
      <c r="C1550" s="455" t="s">
        <v>323</v>
      </c>
      <c r="D1550" s="455"/>
      <c r="E1550" s="455" t="s">
        <v>2429</v>
      </c>
      <c r="F1550" s="455"/>
      <c r="G1550" s="988" t="s">
        <v>642</v>
      </c>
      <c r="H1550" s="455" t="s">
        <v>813</v>
      </c>
      <c r="I1550" s="455"/>
      <c r="J1550" s="455"/>
      <c r="K1550" s="459" t="s">
        <v>265</v>
      </c>
      <c r="L1550" s="455"/>
      <c r="M1550" s="455" t="str">
        <f t="shared" si="24"/>
        <v/>
      </c>
    </row>
    <row r="1551" spans="1:13">
      <c r="A1551" s="455" t="s">
        <v>29</v>
      </c>
      <c r="B1551" s="455" t="s">
        <v>648</v>
      </c>
      <c r="C1551" s="455" t="s">
        <v>323</v>
      </c>
      <c r="D1551" s="455"/>
      <c r="E1551" s="455" t="s">
        <v>2430</v>
      </c>
      <c r="F1551" s="455"/>
      <c r="G1551" s="988" t="s">
        <v>642</v>
      </c>
      <c r="H1551" s="455" t="s">
        <v>813</v>
      </c>
      <c r="I1551" s="455"/>
      <c r="J1551" s="455"/>
      <c r="K1551" s="459" t="s">
        <v>265</v>
      </c>
      <c r="L1551" s="455"/>
      <c r="M1551" s="455" t="str">
        <f t="shared" si="24"/>
        <v/>
      </c>
    </row>
    <row r="1552" spans="1:13">
      <c r="A1552" s="455" t="s">
        <v>29</v>
      </c>
      <c r="B1552" s="455" t="s">
        <v>648</v>
      </c>
      <c r="C1552" s="455" t="s">
        <v>323</v>
      </c>
      <c r="D1552" s="455"/>
      <c r="E1552" s="455" t="s">
        <v>2431</v>
      </c>
      <c r="F1552" s="455"/>
      <c r="G1552" s="988" t="s">
        <v>642</v>
      </c>
      <c r="H1552" s="455" t="s">
        <v>813</v>
      </c>
      <c r="I1552" s="455"/>
      <c r="J1552" s="455"/>
      <c r="K1552" s="459" t="s">
        <v>265</v>
      </c>
      <c r="L1552" s="455"/>
      <c r="M1552" s="455" t="str">
        <f t="shared" si="24"/>
        <v/>
      </c>
    </row>
    <row r="1553" spans="1:13">
      <c r="A1553" s="455" t="s">
        <v>29</v>
      </c>
      <c r="B1553" s="455" t="s">
        <v>648</v>
      </c>
      <c r="C1553" s="455" t="s">
        <v>323</v>
      </c>
      <c r="D1553" s="455"/>
      <c r="E1553" s="455" t="s">
        <v>2432</v>
      </c>
      <c r="F1553" s="455"/>
      <c r="G1553" s="988" t="s">
        <v>642</v>
      </c>
      <c r="H1553" s="455" t="s">
        <v>813</v>
      </c>
      <c r="I1553" s="455"/>
      <c r="J1553" s="455"/>
      <c r="K1553" s="459" t="s">
        <v>265</v>
      </c>
      <c r="L1553" s="455"/>
      <c r="M1553" s="455" t="str">
        <f t="shared" si="24"/>
        <v/>
      </c>
    </row>
    <row r="1554" spans="1:13">
      <c r="A1554" s="455" t="s">
        <v>29</v>
      </c>
      <c r="B1554" s="455" t="s">
        <v>648</v>
      </c>
      <c r="C1554" s="455" t="s">
        <v>323</v>
      </c>
      <c r="D1554" s="455"/>
      <c r="E1554" s="455" t="s">
        <v>2433</v>
      </c>
      <c r="F1554" s="455"/>
      <c r="G1554" s="988" t="s">
        <v>642</v>
      </c>
      <c r="H1554" s="455" t="s">
        <v>813</v>
      </c>
      <c r="I1554" s="455"/>
      <c r="J1554" s="455"/>
      <c r="K1554" s="459" t="s">
        <v>265</v>
      </c>
      <c r="L1554" s="455"/>
      <c r="M1554" s="455" t="str">
        <f t="shared" si="24"/>
        <v/>
      </c>
    </row>
    <row r="1555" spans="1:13" ht="13.5" thickBot="1">
      <c r="A1555" s="457" t="s">
        <v>29</v>
      </c>
      <c r="B1555" s="457" t="s">
        <v>648</v>
      </c>
      <c r="C1555" s="457" t="s">
        <v>323</v>
      </c>
      <c r="D1555" s="457"/>
      <c r="E1555" s="457" t="s">
        <v>2434</v>
      </c>
      <c r="F1555" s="457"/>
      <c r="G1555" s="458" t="s">
        <v>642</v>
      </c>
      <c r="H1555" s="457" t="s">
        <v>813</v>
      </c>
      <c r="I1555" s="457"/>
      <c r="J1555" s="457"/>
      <c r="K1555" s="452" t="s">
        <v>265</v>
      </c>
      <c r="L1555" s="457"/>
      <c r="M1555" s="457" t="str">
        <f t="shared" si="24"/>
        <v/>
      </c>
    </row>
    <row r="1556" spans="1:13" ht="13.5" thickTop="1">
      <c r="A1556" s="982" t="s">
        <v>637</v>
      </c>
      <c r="B1556" s="982" t="s">
        <v>638</v>
      </c>
      <c r="C1556" s="446" t="s">
        <v>2435</v>
      </c>
      <c r="D1556" s="446" t="s">
        <v>2436</v>
      </c>
      <c r="E1556" s="446" t="s">
        <v>2437</v>
      </c>
      <c r="F1556" s="446" t="s">
        <v>2435</v>
      </c>
      <c r="G1556" s="983" t="s">
        <v>642</v>
      </c>
      <c r="H1556" s="446" t="s">
        <v>2438</v>
      </c>
      <c r="I1556" s="983" t="s">
        <v>682</v>
      </c>
      <c r="J1556" s="446" t="s">
        <v>645</v>
      </c>
      <c r="K1556" s="447" t="s">
        <v>265</v>
      </c>
      <c r="L1556" s="446" t="s">
        <v>646</v>
      </c>
      <c r="M1556" s="446" t="str">
        <f t="shared" si="24"/>
        <v/>
      </c>
    </row>
    <row r="1557" spans="1:13" ht="15">
      <c r="A1557" s="448" t="s">
        <v>647</v>
      </c>
      <c r="B1557" s="448" t="s">
        <v>648</v>
      </c>
      <c r="C1557" s="459" t="s">
        <v>2435</v>
      </c>
      <c r="D1557" s="449"/>
      <c r="E1557" s="448" t="s">
        <v>2439</v>
      </c>
      <c r="F1557" s="449"/>
      <c r="G1557" s="984" t="s">
        <v>642</v>
      </c>
      <c r="H1557" s="459" t="s">
        <v>2438</v>
      </c>
      <c r="I1557" s="449"/>
      <c r="J1557" s="449"/>
      <c r="K1557" s="459" t="s">
        <v>265</v>
      </c>
      <c r="L1557" s="459"/>
      <c r="M1557" s="459" t="str">
        <f t="shared" si="24"/>
        <v>Removed</v>
      </c>
    </row>
    <row r="1558" spans="1:13" ht="15">
      <c r="A1558" s="448" t="s">
        <v>647</v>
      </c>
      <c r="B1558" s="448" t="s">
        <v>648</v>
      </c>
      <c r="C1558" s="459" t="s">
        <v>2435</v>
      </c>
      <c r="D1558" s="449"/>
      <c r="E1558" s="448" t="s">
        <v>2440</v>
      </c>
      <c r="F1558" s="449"/>
      <c r="G1558" s="984" t="s">
        <v>642</v>
      </c>
      <c r="H1558" s="459" t="s">
        <v>2438</v>
      </c>
      <c r="I1558" s="449"/>
      <c r="J1558" s="449"/>
      <c r="K1558" s="459" t="s">
        <v>265</v>
      </c>
      <c r="L1558" s="459"/>
      <c r="M1558" s="459" t="str">
        <f t="shared" si="24"/>
        <v/>
      </c>
    </row>
    <row r="1559" spans="1:13" ht="15">
      <c r="A1559" s="448" t="s">
        <v>647</v>
      </c>
      <c r="B1559" s="448" t="s">
        <v>648</v>
      </c>
      <c r="C1559" s="459" t="s">
        <v>2435</v>
      </c>
      <c r="D1559" s="449"/>
      <c r="E1559" s="448" t="s">
        <v>2441</v>
      </c>
      <c r="F1559" s="449"/>
      <c r="G1559" s="984" t="s">
        <v>642</v>
      </c>
      <c r="H1559" s="459" t="s">
        <v>2438</v>
      </c>
      <c r="I1559" s="449"/>
      <c r="J1559" s="449"/>
      <c r="K1559" s="459" t="s">
        <v>265</v>
      </c>
      <c r="L1559" s="459"/>
      <c r="M1559" s="459" t="str">
        <f t="shared" si="24"/>
        <v/>
      </c>
    </row>
    <row r="1560" spans="1:13" ht="15">
      <c r="A1560" s="448" t="s">
        <v>647</v>
      </c>
      <c r="B1560" s="448" t="s">
        <v>648</v>
      </c>
      <c r="C1560" s="459" t="s">
        <v>2435</v>
      </c>
      <c r="D1560" s="449"/>
      <c r="E1560" s="448" t="s">
        <v>2442</v>
      </c>
      <c r="F1560" s="449"/>
      <c r="G1560" s="984" t="s">
        <v>642</v>
      </c>
      <c r="H1560" s="459" t="s">
        <v>2438</v>
      </c>
      <c r="I1560" s="449"/>
      <c r="J1560" s="449"/>
      <c r="K1560" s="459" t="s">
        <v>265</v>
      </c>
      <c r="L1560" s="459"/>
      <c r="M1560" s="459" t="str">
        <f t="shared" si="24"/>
        <v/>
      </c>
    </row>
    <row r="1561" spans="1:13" ht="15">
      <c r="A1561" s="448" t="s">
        <v>647</v>
      </c>
      <c r="B1561" s="448" t="s">
        <v>648</v>
      </c>
      <c r="C1561" s="459" t="s">
        <v>2435</v>
      </c>
      <c r="D1561" s="449"/>
      <c r="E1561" s="448" t="s">
        <v>2443</v>
      </c>
      <c r="F1561" s="449"/>
      <c r="G1561" s="984" t="s">
        <v>642</v>
      </c>
      <c r="H1561" s="459" t="s">
        <v>2438</v>
      </c>
      <c r="I1561" s="449"/>
      <c r="J1561" s="449"/>
      <c r="K1561" s="459" t="s">
        <v>265</v>
      </c>
      <c r="L1561" s="459"/>
      <c r="M1561" s="459" t="str">
        <f t="shared" si="24"/>
        <v/>
      </c>
    </row>
    <row r="1562" spans="1:13" ht="15">
      <c r="A1562" s="448" t="s">
        <v>647</v>
      </c>
      <c r="B1562" s="448" t="s">
        <v>648</v>
      </c>
      <c r="C1562" s="459" t="s">
        <v>2435</v>
      </c>
      <c r="D1562" s="449"/>
      <c r="E1562" s="448" t="s">
        <v>2444</v>
      </c>
      <c r="F1562" s="449"/>
      <c r="G1562" s="984" t="s">
        <v>642</v>
      </c>
      <c r="H1562" s="459" t="s">
        <v>2438</v>
      </c>
      <c r="I1562" s="449"/>
      <c r="J1562" s="449"/>
      <c r="K1562" s="459" t="s">
        <v>265</v>
      </c>
      <c r="L1562" s="459"/>
      <c r="M1562" s="459" t="str">
        <f t="shared" si="24"/>
        <v/>
      </c>
    </row>
    <row r="1563" spans="1:13" ht="15">
      <c r="A1563" s="448" t="s">
        <v>647</v>
      </c>
      <c r="B1563" s="448" t="s">
        <v>648</v>
      </c>
      <c r="C1563" s="459" t="s">
        <v>2435</v>
      </c>
      <c r="D1563" s="449"/>
      <c r="E1563" s="448" t="s">
        <v>2445</v>
      </c>
      <c r="F1563" s="449"/>
      <c r="G1563" s="984" t="s">
        <v>642</v>
      </c>
      <c r="H1563" s="459" t="s">
        <v>2438</v>
      </c>
      <c r="I1563" s="449"/>
      <c r="J1563" s="449"/>
      <c r="K1563" s="459" t="s">
        <v>265</v>
      </c>
      <c r="L1563" s="459"/>
      <c r="M1563" s="459" t="str">
        <f t="shared" si="24"/>
        <v/>
      </c>
    </row>
    <row r="1564" spans="1:13" ht="15">
      <c r="A1564" s="448" t="s">
        <v>647</v>
      </c>
      <c r="B1564" s="448" t="s">
        <v>648</v>
      </c>
      <c r="C1564" s="459" t="s">
        <v>2435</v>
      </c>
      <c r="D1564" s="449"/>
      <c r="E1564" s="448" t="s">
        <v>2446</v>
      </c>
      <c r="F1564" s="449"/>
      <c r="G1564" s="984" t="s">
        <v>642</v>
      </c>
      <c r="H1564" s="459" t="s">
        <v>2438</v>
      </c>
      <c r="I1564" s="449"/>
      <c r="J1564" s="449"/>
      <c r="K1564" s="459" t="s">
        <v>265</v>
      </c>
      <c r="L1564" s="459"/>
      <c r="M1564" s="459" t="str">
        <f t="shared" si="24"/>
        <v/>
      </c>
    </row>
    <row r="1565" spans="1:13" ht="15">
      <c r="A1565" s="448" t="s">
        <v>647</v>
      </c>
      <c r="B1565" s="448" t="s">
        <v>648</v>
      </c>
      <c r="C1565" s="459" t="s">
        <v>2435</v>
      </c>
      <c r="D1565" s="449"/>
      <c r="E1565" s="448" t="s">
        <v>2447</v>
      </c>
      <c r="F1565" s="449"/>
      <c r="G1565" s="984" t="s">
        <v>642</v>
      </c>
      <c r="H1565" s="459" t="s">
        <v>2438</v>
      </c>
      <c r="I1565" s="449"/>
      <c r="J1565" s="449"/>
      <c r="K1565" s="459" t="s">
        <v>265</v>
      </c>
      <c r="L1565" s="459"/>
      <c r="M1565" s="459" t="str">
        <f t="shared" si="24"/>
        <v/>
      </c>
    </row>
    <row r="1566" spans="1:13" ht="15">
      <c r="A1566" s="448" t="s">
        <v>647</v>
      </c>
      <c r="B1566" s="448" t="s">
        <v>648</v>
      </c>
      <c r="C1566" s="459" t="s">
        <v>2435</v>
      </c>
      <c r="D1566" s="449"/>
      <c r="E1566" s="448" t="s">
        <v>2448</v>
      </c>
      <c r="F1566" s="449"/>
      <c r="G1566" s="984" t="s">
        <v>642</v>
      </c>
      <c r="H1566" s="459" t="s">
        <v>2438</v>
      </c>
      <c r="I1566" s="449"/>
      <c r="J1566" s="449"/>
      <c r="K1566" s="459" t="s">
        <v>265</v>
      </c>
      <c r="L1566" s="459"/>
      <c r="M1566" s="459" t="str">
        <f t="shared" si="24"/>
        <v/>
      </c>
    </row>
    <row r="1567" spans="1:13" ht="15">
      <c r="A1567" s="448" t="s">
        <v>647</v>
      </c>
      <c r="B1567" s="448" t="s">
        <v>648</v>
      </c>
      <c r="C1567" s="459" t="s">
        <v>2435</v>
      </c>
      <c r="D1567" s="449"/>
      <c r="E1567" s="448" t="s">
        <v>2449</v>
      </c>
      <c r="F1567" s="449"/>
      <c r="G1567" s="984" t="s">
        <v>642</v>
      </c>
      <c r="H1567" s="459" t="s">
        <v>2438</v>
      </c>
      <c r="I1567" s="449"/>
      <c r="J1567" s="449"/>
      <c r="K1567" s="459" t="s">
        <v>265</v>
      </c>
      <c r="L1567" s="459"/>
      <c r="M1567" s="459" t="str">
        <f t="shared" si="24"/>
        <v/>
      </c>
    </row>
    <row r="1568" spans="1:13" ht="15">
      <c r="A1568" s="448" t="s">
        <v>647</v>
      </c>
      <c r="B1568" s="448" t="s">
        <v>648</v>
      </c>
      <c r="C1568" s="459" t="s">
        <v>2435</v>
      </c>
      <c r="D1568" s="449"/>
      <c r="E1568" s="448" t="s">
        <v>2450</v>
      </c>
      <c r="F1568" s="449"/>
      <c r="G1568" s="984" t="s">
        <v>642</v>
      </c>
      <c r="H1568" s="459" t="s">
        <v>2438</v>
      </c>
      <c r="I1568" s="449"/>
      <c r="J1568" s="449"/>
      <c r="K1568" s="459" t="s">
        <v>265</v>
      </c>
      <c r="L1568" s="459"/>
      <c r="M1568" s="459" t="str">
        <f t="shared" si="24"/>
        <v/>
      </c>
    </row>
    <row r="1569" spans="1:13" ht="13.5" thickBot="1">
      <c r="A1569" s="501" t="s">
        <v>647</v>
      </c>
      <c r="B1569" s="501" t="s">
        <v>648</v>
      </c>
      <c r="C1569" s="452" t="s">
        <v>2435</v>
      </c>
      <c r="D1569" s="501"/>
      <c r="E1569" s="501" t="s">
        <v>2451</v>
      </c>
      <c r="F1569" s="501"/>
      <c r="G1569" s="451" t="s">
        <v>642</v>
      </c>
      <c r="H1569" s="452" t="s">
        <v>2438</v>
      </c>
      <c r="I1569" s="501"/>
      <c r="J1569" s="501"/>
      <c r="K1569" s="452" t="s">
        <v>265</v>
      </c>
      <c r="L1569" s="452"/>
      <c r="M1569" s="452" t="str">
        <f t="shared" si="24"/>
        <v/>
      </c>
    </row>
    <row r="1570" spans="1:13" ht="13.5" thickTop="1">
      <c r="A1570" s="982" t="s">
        <v>637</v>
      </c>
      <c r="B1570" s="982" t="s">
        <v>638</v>
      </c>
      <c r="C1570" s="460" t="s">
        <v>424</v>
      </c>
      <c r="D1570" s="446" t="s">
        <v>2452</v>
      </c>
      <c r="E1570" s="446" t="s">
        <v>2453</v>
      </c>
      <c r="F1570" s="446" t="s">
        <v>10214</v>
      </c>
      <c r="G1570" s="983" t="s">
        <v>642</v>
      </c>
      <c r="H1570" s="460" t="s">
        <v>2454</v>
      </c>
      <c r="I1570" s="983" t="s">
        <v>682</v>
      </c>
      <c r="J1570" s="446" t="s">
        <v>645</v>
      </c>
      <c r="K1570" s="447" t="s">
        <v>265</v>
      </c>
      <c r="L1570" s="460" t="s">
        <v>646</v>
      </c>
      <c r="M1570" s="460" t="s">
        <v>10424</v>
      </c>
    </row>
    <row r="1571" spans="1:13" ht="15">
      <c r="A1571" s="448" t="s">
        <v>647</v>
      </c>
      <c r="B1571" s="448" t="s">
        <v>648</v>
      </c>
      <c r="C1571" s="459" t="s">
        <v>424</v>
      </c>
      <c r="D1571" s="449"/>
      <c r="E1571" s="517" t="s">
        <v>2455</v>
      </c>
      <c r="F1571" s="449"/>
      <c r="G1571" s="984" t="s">
        <v>642</v>
      </c>
      <c r="H1571" s="459" t="s">
        <v>2454</v>
      </c>
      <c r="I1571" s="449"/>
      <c r="J1571" s="449"/>
      <c r="K1571" s="459" t="s">
        <v>265</v>
      </c>
      <c r="L1571" s="459" t="s">
        <v>10273</v>
      </c>
      <c r="M1571" s="459" t="str">
        <f t="shared" si="24"/>
        <v>Removed</v>
      </c>
    </row>
    <row r="1572" spans="1:13" ht="15">
      <c r="A1572" s="448" t="s">
        <v>647</v>
      </c>
      <c r="B1572" s="448" t="s">
        <v>648</v>
      </c>
      <c r="C1572" s="459" t="s">
        <v>424</v>
      </c>
      <c r="D1572" s="449"/>
      <c r="E1572" s="517" t="s">
        <v>2456</v>
      </c>
      <c r="F1572" s="449"/>
      <c r="G1572" s="984" t="s">
        <v>642</v>
      </c>
      <c r="H1572" s="459" t="s">
        <v>2454</v>
      </c>
      <c r="I1572" s="449"/>
      <c r="J1572" s="449"/>
      <c r="K1572" s="459" t="s">
        <v>265</v>
      </c>
      <c r="L1572" s="459"/>
      <c r="M1572" s="459" t="str">
        <f t="shared" si="24"/>
        <v/>
      </c>
    </row>
    <row r="1573" spans="1:13" ht="15">
      <c r="A1573" s="448" t="s">
        <v>647</v>
      </c>
      <c r="B1573" s="448" t="s">
        <v>648</v>
      </c>
      <c r="C1573" s="459" t="s">
        <v>424</v>
      </c>
      <c r="D1573" s="449"/>
      <c r="E1573" s="517" t="s">
        <v>2457</v>
      </c>
      <c r="F1573" s="449"/>
      <c r="G1573" s="984" t="s">
        <v>642</v>
      </c>
      <c r="H1573" s="459" t="s">
        <v>2454</v>
      </c>
      <c r="I1573" s="449"/>
      <c r="J1573" s="449"/>
      <c r="K1573" s="459" t="s">
        <v>265</v>
      </c>
      <c r="L1573" s="459"/>
      <c r="M1573" s="459" t="str">
        <f t="shared" si="24"/>
        <v/>
      </c>
    </row>
    <row r="1574" spans="1:13" ht="15">
      <c r="A1574" s="448" t="s">
        <v>647</v>
      </c>
      <c r="B1574" s="448" t="s">
        <v>648</v>
      </c>
      <c r="C1574" s="459" t="s">
        <v>424</v>
      </c>
      <c r="D1574" s="449"/>
      <c r="E1574" s="448" t="s">
        <v>2458</v>
      </c>
      <c r="F1574" s="449"/>
      <c r="G1574" s="984" t="s">
        <v>642</v>
      </c>
      <c r="H1574" s="459" t="s">
        <v>2454</v>
      </c>
      <c r="I1574" s="449"/>
      <c r="J1574" s="449"/>
      <c r="K1574" s="459" t="s">
        <v>265</v>
      </c>
      <c r="L1574" s="459"/>
      <c r="M1574" s="459" t="str">
        <f t="shared" si="24"/>
        <v/>
      </c>
    </row>
    <row r="1575" spans="1:13" ht="15">
      <c r="A1575" s="448" t="s">
        <v>647</v>
      </c>
      <c r="B1575" s="448" t="s">
        <v>648</v>
      </c>
      <c r="C1575" s="459" t="s">
        <v>424</v>
      </c>
      <c r="D1575" s="449"/>
      <c r="E1575" s="448" t="s">
        <v>2459</v>
      </c>
      <c r="F1575" s="449"/>
      <c r="G1575" s="984" t="s">
        <v>642</v>
      </c>
      <c r="H1575" s="459" t="s">
        <v>2454</v>
      </c>
      <c r="I1575" s="449"/>
      <c r="J1575" s="449"/>
      <c r="K1575" s="459" t="s">
        <v>265</v>
      </c>
      <c r="L1575" s="459"/>
      <c r="M1575" s="459" t="str">
        <f t="shared" si="24"/>
        <v/>
      </c>
    </row>
    <row r="1576" spans="1:13" ht="15">
      <c r="A1576" s="448" t="s">
        <v>647</v>
      </c>
      <c r="B1576" s="448" t="s">
        <v>648</v>
      </c>
      <c r="C1576" s="459" t="s">
        <v>424</v>
      </c>
      <c r="D1576" s="449"/>
      <c r="E1576" s="448" t="s">
        <v>2460</v>
      </c>
      <c r="F1576" s="449"/>
      <c r="G1576" s="984" t="s">
        <v>642</v>
      </c>
      <c r="H1576" s="459" t="s">
        <v>2454</v>
      </c>
      <c r="I1576" s="449"/>
      <c r="J1576" s="449"/>
      <c r="K1576" s="459" t="s">
        <v>265</v>
      </c>
      <c r="L1576" s="459"/>
      <c r="M1576" s="459" t="str">
        <f t="shared" si="24"/>
        <v/>
      </c>
    </row>
    <row r="1577" spans="1:13" ht="15">
      <c r="A1577" s="448" t="s">
        <v>647</v>
      </c>
      <c r="B1577" s="448" t="s">
        <v>648</v>
      </c>
      <c r="C1577" s="459" t="s">
        <v>424</v>
      </c>
      <c r="D1577" s="449"/>
      <c r="E1577" s="448" t="s">
        <v>2461</v>
      </c>
      <c r="F1577" s="449"/>
      <c r="G1577" s="984" t="s">
        <v>642</v>
      </c>
      <c r="H1577" s="459" t="s">
        <v>2454</v>
      </c>
      <c r="I1577" s="449"/>
      <c r="J1577" s="449"/>
      <c r="K1577" s="459" t="s">
        <v>265</v>
      </c>
      <c r="L1577" s="459"/>
      <c r="M1577" s="459" t="str">
        <f t="shared" si="24"/>
        <v/>
      </c>
    </row>
    <row r="1578" spans="1:13" ht="15">
      <c r="A1578" s="448" t="s">
        <v>647</v>
      </c>
      <c r="B1578" s="448" t="s">
        <v>648</v>
      </c>
      <c r="C1578" s="459" t="s">
        <v>424</v>
      </c>
      <c r="D1578" s="449"/>
      <c r="E1578" s="448" t="s">
        <v>2462</v>
      </c>
      <c r="F1578" s="449"/>
      <c r="G1578" s="984" t="s">
        <v>642</v>
      </c>
      <c r="H1578" s="459" t="s">
        <v>2454</v>
      </c>
      <c r="I1578" s="449"/>
      <c r="J1578" s="449"/>
      <c r="K1578" s="459" t="s">
        <v>265</v>
      </c>
      <c r="L1578" s="459"/>
      <c r="M1578" s="459" t="str">
        <f t="shared" si="24"/>
        <v/>
      </c>
    </row>
    <row r="1579" spans="1:13" ht="15">
      <c r="A1579" s="448" t="s">
        <v>647</v>
      </c>
      <c r="B1579" s="448" t="s">
        <v>648</v>
      </c>
      <c r="C1579" s="459" t="s">
        <v>424</v>
      </c>
      <c r="D1579" s="449"/>
      <c r="E1579" s="448" t="s">
        <v>2463</v>
      </c>
      <c r="F1579" s="449"/>
      <c r="G1579" s="984" t="s">
        <v>642</v>
      </c>
      <c r="H1579" s="459" t="s">
        <v>2454</v>
      </c>
      <c r="I1579" s="449"/>
      <c r="J1579" s="449"/>
      <c r="K1579" s="459" t="s">
        <v>265</v>
      </c>
      <c r="L1579" s="459"/>
      <c r="M1579" s="459" t="str">
        <f t="shared" si="24"/>
        <v/>
      </c>
    </row>
    <row r="1580" spans="1:13" ht="15">
      <c r="A1580" s="448" t="s">
        <v>647</v>
      </c>
      <c r="B1580" s="448" t="s">
        <v>648</v>
      </c>
      <c r="C1580" s="459" t="s">
        <v>424</v>
      </c>
      <c r="D1580" s="449"/>
      <c r="E1580" s="448" t="s">
        <v>2464</v>
      </c>
      <c r="F1580" s="449"/>
      <c r="G1580" s="984" t="s">
        <v>642</v>
      </c>
      <c r="H1580" s="459" t="s">
        <v>2454</v>
      </c>
      <c r="I1580" s="449"/>
      <c r="J1580" s="449"/>
      <c r="K1580" s="459" t="s">
        <v>265</v>
      </c>
      <c r="L1580" s="459"/>
      <c r="M1580" s="459" t="str">
        <f t="shared" si="24"/>
        <v/>
      </c>
    </row>
    <row r="1581" spans="1:13" ht="15">
      <c r="A1581" s="448" t="s">
        <v>647</v>
      </c>
      <c r="B1581" s="448" t="s">
        <v>648</v>
      </c>
      <c r="C1581" s="459" t="s">
        <v>424</v>
      </c>
      <c r="D1581" s="449"/>
      <c r="E1581" s="448" t="s">
        <v>2465</v>
      </c>
      <c r="F1581" s="449"/>
      <c r="G1581" s="984" t="s">
        <v>642</v>
      </c>
      <c r="H1581" s="459" t="s">
        <v>2454</v>
      </c>
      <c r="I1581" s="449"/>
      <c r="J1581" s="449"/>
      <c r="K1581" s="459" t="s">
        <v>265</v>
      </c>
      <c r="L1581" s="459"/>
      <c r="M1581" s="459" t="str">
        <f t="shared" si="24"/>
        <v/>
      </c>
    </row>
    <row r="1582" spans="1:13" ht="15">
      <c r="A1582" s="448" t="s">
        <v>647</v>
      </c>
      <c r="B1582" s="448" t="s">
        <v>648</v>
      </c>
      <c r="C1582" s="459" t="s">
        <v>424</v>
      </c>
      <c r="D1582" s="449"/>
      <c r="E1582" s="448" t="s">
        <v>2466</v>
      </c>
      <c r="F1582" s="449"/>
      <c r="G1582" s="984" t="s">
        <v>642</v>
      </c>
      <c r="H1582" s="459" t="s">
        <v>2454</v>
      </c>
      <c r="I1582" s="449"/>
      <c r="J1582" s="449"/>
      <c r="K1582" s="459" t="s">
        <v>265</v>
      </c>
      <c r="L1582" s="459"/>
      <c r="M1582" s="459" t="str">
        <f t="shared" si="24"/>
        <v/>
      </c>
    </row>
    <row r="1583" spans="1:13" ht="13.5" thickBot="1">
      <c r="A1583" s="501" t="s">
        <v>647</v>
      </c>
      <c r="B1583" s="501" t="s">
        <v>648</v>
      </c>
      <c r="C1583" s="452" t="s">
        <v>424</v>
      </c>
      <c r="D1583" s="501"/>
      <c r="E1583" s="501" t="s">
        <v>2467</v>
      </c>
      <c r="F1583" s="501"/>
      <c r="G1583" s="451" t="s">
        <v>642</v>
      </c>
      <c r="H1583" s="452" t="s">
        <v>2454</v>
      </c>
      <c r="I1583" s="501"/>
      <c r="J1583" s="501"/>
      <c r="K1583" s="452" t="s">
        <v>265</v>
      </c>
      <c r="L1583" s="452"/>
      <c r="M1583" s="452" t="str">
        <f t="shared" si="24"/>
        <v/>
      </c>
    </row>
    <row r="1584" spans="1:13" ht="13.5" thickTop="1">
      <c r="A1584" s="982" t="s">
        <v>637</v>
      </c>
      <c r="B1584" s="982" t="s">
        <v>638</v>
      </c>
      <c r="C1584" s="460" t="s">
        <v>285</v>
      </c>
      <c r="D1584" s="446" t="s">
        <v>2468</v>
      </c>
      <c r="E1584" s="446" t="s">
        <v>2469</v>
      </c>
      <c r="F1584" s="446" t="s">
        <v>285</v>
      </c>
      <c r="G1584" s="983" t="s">
        <v>642</v>
      </c>
      <c r="H1584" s="460" t="s">
        <v>2470</v>
      </c>
      <c r="I1584" s="983" t="s">
        <v>682</v>
      </c>
      <c r="J1584" s="446" t="s">
        <v>645</v>
      </c>
      <c r="K1584" s="447" t="s">
        <v>265</v>
      </c>
      <c r="L1584" s="460" t="s">
        <v>646</v>
      </c>
      <c r="M1584" s="460" t="str">
        <f t="shared" si="24"/>
        <v/>
      </c>
    </row>
    <row r="1585" spans="1:13" ht="15">
      <c r="A1585" s="448" t="s">
        <v>647</v>
      </c>
      <c r="B1585" s="448" t="s">
        <v>648</v>
      </c>
      <c r="C1585" s="459" t="s">
        <v>285</v>
      </c>
      <c r="D1585" s="449"/>
      <c r="E1585" s="448" t="s">
        <v>2471</v>
      </c>
      <c r="F1585" s="449"/>
      <c r="G1585" s="984" t="s">
        <v>642</v>
      </c>
      <c r="H1585" s="459" t="s">
        <v>2470</v>
      </c>
      <c r="I1585" s="449"/>
      <c r="J1585" s="449"/>
      <c r="K1585" s="459" t="s">
        <v>265</v>
      </c>
      <c r="L1585" s="459"/>
      <c r="M1585" s="459" t="str">
        <f t="shared" si="24"/>
        <v>Removed</v>
      </c>
    </row>
    <row r="1586" spans="1:13" ht="15">
      <c r="A1586" s="448" t="s">
        <v>647</v>
      </c>
      <c r="B1586" s="448" t="s">
        <v>648</v>
      </c>
      <c r="C1586" s="459" t="s">
        <v>285</v>
      </c>
      <c r="D1586" s="449"/>
      <c r="E1586" s="448" t="s">
        <v>2472</v>
      </c>
      <c r="F1586" s="449"/>
      <c r="G1586" s="984" t="s">
        <v>642</v>
      </c>
      <c r="H1586" s="459" t="s">
        <v>2470</v>
      </c>
      <c r="I1586" s="449"/>
      <c r="J1586" s="449"/>
      <c r="K1586" s="459" t="s">
        <v>265</v>
      </c>
      <c r="L1586" s="459"/>
      <c r="M1586" s="459" t="str">
        <f t="shared" si="24"/>
        <v/>
      </c>
    </row>
    <row r="1587" spans="1:13" ht="15">
      <c r="A1587" s="448" t="s">
        <v>647</v>
      </c>
      <c r="B1587" s="448" t="s">
        <v>648</v>
      </c>
      <c r="C1587" s="459" t="s">
        <v>285</v>
      </c>
      <c r="D1587" s="449"/>
      <c r="E1587" s="448" t="s">
        <v>2473</v>
      </c>
      <c r="F1587" s="449"/>
      <c r="G1587" s="984" t="s">
        <v>642</v>
      </c>
      <c r="H1587" s="459" t="s">
        <v>2470</v>
      </c>
      <c r="I1587" s="449"/>
      <c r="J1587" s="449"/>
      <c r="K1587" s="459" t="s">
        <v>265</v>
      </c>
      <c r="L1587" s="459"/>
      <c r="M1587" s="459" t="str">
        <f t="shared" si="24"/>
        <v/>
      </c>
    </row>
    <row r="1588" spans="1:13" ht="15">
      <c r="A1588" s="448" t="s">
        <v>647</v>
      </c>
      <c r="B1588" s="448" t="s">
        <v>648</v>
      </c>
      <c r="C1588" s="459" t="s">
        <v>285</v>
      </c>
      <c r="D1588" s="449"/>
      <c r="E1588" s="448" t="s">
        <v>2474</v>
      </c>
      <c r="F1588" s="449"/>
      <c r="G1588" s="984" t="s">
        <v>642</v>
      </c>
      <c r="H1588" s="459" t="s">
        <v>2470</v>
      </c>
      <c r="I1588" s="449"/>
      <c r="J1588" s="449"/>
      <c r="K1588" s="459" t="s">
        <v>265</v>
      </c>
      <c r="L1588" s="459"/>
      <c r="M1588" s="459" t="str">
        <f t="shared" si="24"/>
        <v/>
      </c>
    </row>
    <row r="1589" spans="1:13" ht="15">
      <c r="A1589" s="448" t="s">
        <v>647</v>
      </c>
      <c r="B1589" s="448" t="s">
        <v>648</v>
      </c>
      <c r="C1589" s="459" t="s">
        <v>285</v>
      </c>
      <c r="D1589" s="449"/>
      <c r="E1589" s="448" t="s">
        <v>2475</v>
      </c>
      <c r="F1589" s="449"/>
      <c r="G1589" s="984" t="s">
        <v>642</v>
      </c>
      <c r="H1589" s="459" t="s">
        <v>2470</v>
      </c>
      <c r="I1589" s="449"/>
      <c r="J1589" s="449"/>
      <c r="K1589" s="459" t="s">
        <v>265</v>
      </c>
      <c r="L1589" s="459"/>
      <c r="M1589" s="459" t="str">
        <f t="shared" si="24"/>
        <v/>
      </c>
    </row>
    <row r="1590" spans="1:13" ht="15">
      <c r="A1590" s="448" t="s">
        <v>647</v>
      </c>
      <c r="B1590" s="448" t="s">
        <v>648</v>
      </c>
      <c r="C1590" s="459" t="s">
        <v>285</v>
      </c>
      <c r="D1590" s="449"/>
      <c r="E1590" s="448" t="s">
        <v>2476</v>
      </c>
      <c r="F1590" s="449"/>
      <c r="G1590" s="984" t="s">
        <v>642</v>
      </c>
      <c r="H1590" s="459" t="s">
        <v>2470</v>
      </c>
      <c r="I1590" s="449"/>
      <c r="J1590" s="449"/>
      <c r="K1590" s="459" t="s">
        <v>265</v>
      </c>
      <c r="L1590" s="459"/>
      <c r="M1590" s="459" t="str">
        <f t="shared" si="24"/>
        <v/>
      </c>
    </row>
    <row r="1591" spans="1:13" ht="15">
      <c r="A1591" s="448" t="s">
        <v>647</v>
      </c>
      <c r="B1591" s="448" t="s">
        <v>648</v>
      </c>
      <c r="C1591" s="459" t="s">
        <v>285</v>
      </c>
      <c r="D1591" s="449"/>
      <c r="E1591" s="448" t="s">
        <v>2477</v>
      </c>
      <c r="F1591" s="449"/>
      <c r="G1591" s="984" t="s">
        <v>642</v>
      </c>
      <c r="H1591" s="459" t="s">
        <v>2470</v>
      </c>
      <c r="I1591" s="449"/>
      <c r="J1591" s="449"/>
      <c r="K1591" s="459" t="s">
        <v>265</v>
      </c>
      <c r="L1591" s="459"/>
      <c r="M1591" s="459" t="str">
        <f t="shared" si="24"/>
        <v/>
      </c>
    </row>
    <row r="1592" spans="1:13" ht="15">
      <c r="A1592" s="448" t="s">
        <v>647</v>
      </c>
      <c r="B1592" s="448" t="s">
        <v>648</v>
      </c>
      <c r="C1592" s="459" t="s">
        <v>285</v>
      </c>
      <c r="D1592" s="449"/>
      <c r="E1592" s="448" t="s">
        <v>2478</v>
      </c>
      <c r="F1592" s="449"/>
      <c r="G1592" s="984" t="s">
        <v>642</v>
      </c>
      <c r="H1592" s="459" t="s">
        <v>2470</v>
      </c>
      <c r="I1592" s="449"/>
      <c r="J1592" s="449"/>
      <c r="K1592" s="459" t="s">
        <v>265</v>
      </c>
      <c r="L1592" s="459"/>
      <c r="M1592" s="459" t="str">
        <f t="shared" si="24"/>
        <v/>
      </c>
    </row>
    <row r="1593" spans="1:13" ht="15">
      <c r="A1593" s="448" t="s">
        <v>647</v>
      </c>
      <c r="B1593" s="448" t="s">
        <v>648</v>
      </c>
      <c r="C1593" s="459" t="s">
        <v>285</v>
      </c>
      <c r="D1593" s="449"/>
      <c r="E1593" s="448" t="s">
        <v>2479</v>
      </c>
      <c r="F1593" s="449"/>
      <c r="G1593" s="984" t="s">
        <v>642</v>
      </c>
      <c r="H1593" s="459" t="s">
        <v>2470</v>
      </c>
      <c r="I1593" s="449"/>
      <c r="J1593" s="449"/>
      <c r="K1593" s="459" t="s">
        <v>265</v>
      </c>
      <c r="L1593" s="459"/>
      <c r="M1593" s="459" t="str">
        <f t="shared" si="24"/>
        <v/>
      </c>
    </row>
    <row r="1594" spans="1:13" ht="15">
      <c r="A1594" s="448" t="s">
        <v>647</v>
      </c>
      <c r="B1594" s="448" t="s">
        <v>648</v>
      </c>
      <c r="C1594" s="459" t="s">
        <v>285</v>
      </c>
      <c r="D1594" s="449"/>
      <c r="E1594" s="448" t="s">
        <v>2480</v>
      </c>
      <c r="F1594" s="449"/>
      <c r="G1594" s="984" t="s">
        <v>642</v>
      </c>
      <c r="H1594" s="459" t="s">
        <v>2470</v>
      </c>
      <c r="I1594" s="449"/>
      <c r="J1594" s="449"/>
      <c r="K1594" s="459" t="s">
        <v>265</v>
      </c>
      <c r="L1594" s="459"/>
      <c r="M1594" s="459" t="str">
        <f t="shared" si="24"/>
        <v/>
      </c>
    </row>
    <row r="1595" spans="1:13" ht="15">
      <c r="A1595" s="448" t="s">
        <v>647</v>
      </c>
      <c r="B1595" s="448" t="s">
        <v>648</v>
      </c>
      <c r="C1595" s="459" t="s">
        <v>285</v>
      </c>
      <c r="D1595" s="449"/>
      <c r="E1595" s="448" t="s">
        <v>2481</v>
      </c>
      <c r="F1595" s="449"/>
      <c r="G1595" s="984" t="s">
        <v>642</v>
      </c>
      <c r="H1595" s="459" t="s">
        <v>2470</v>
      </c>
      <c r="I1595" s="449"/>
      <c r="J1595" s="449"/>
      <c r="K1595" s="459" t="s">
        <v>265</v>
      </c>
      <c r="L1595" s="459"/>
      <c r="M1595" s="459" t="str">
        <f t="shared" si="24"/>
        <v/>
      </c>
    </row>
    <row r="1596" spans="1:13" ht="15">
      <c r="A1596" s="448" t="s">
        <v>647</v>
      </c>
      <c r="B1596" s="448" t="s">
        <v>648</v>
      </c>
      <c r="C1596" s="459" t="s">
        <v>285</v>
      </c>
      <c r="D1596" s="449"/>
      <c r="E1596" s="448" t="s">
        <v>2482</v>
      </c>
      <c r="F1596" s="449"/>
      <c r="G1596" s="984" t="s">
        <v>642</v>
      </c>
      <c r="H1596" s="459" t="s">
        <v>2470</v>
      </c>
      <c r="I1596" s="449"/>
      <c r="J1596" s="449"/>
      <c r="K1596" s="459" t="s">
        <v>265</v>
      </c>
      <c r="L1596" s="459"/>
      <c r="M1596" s="459" t="str">
        <f t="shared" si="24"/>
        <v/>
      </c>
    </row>
    <row r="1597" spans="1:13" ht="13.5" thickBot="1">
      <c r="A1597" s="501" t="s">
        <v>647</v>
      </c>
      <c r="B1597" s="501" t="s">
        <v>648</v>
      </c>
      <c r="C1597" s="452" t="s">
        <v>285</v>
      </c>
      <c r="D1597" s="501"/>
      <c r="E1597" s="501" t="s">
        <v>2483</v>
      </c>
      <c r="F1597" s="501"/>
      <c r="G1597" s="451" t="s">
        <v>642</v>
      </c>
      <c r="H1597" s="452" t="s">
        <v>2470</v>
      </c>
      <c r="I1597" s="501"/>
      <c r="J1597" s="501"/>
      <c r="K1597" s="452" t="s">
        <v>265</v>
      </c>
      <c r="L1597" s="452"/>
      <c r="M1597" s="452" t="str">
        <f t="shared" si="24"/>
        <v/>
      </c>
    </row>
    <row r="1598" spans="1:13" ht="13.5" thickTop="1">
      <c r="A1598" s="982" t="s">
        <v>637</v>
      </c>
      <c r="B1598" s="982" t="s">
        <v>638</v>
      </c>
      <c r="C1598" s="460" t="s">
        <v>8066</v>
      </c>
      <c r="D1598" s="446" t="s">
        <v>2484</v>
      </c>
      <c r="E1598" s="446" t="s">
        <v>2485</v>
      </c>
      <c r="F1598" s="446" t="s">
        <v>9420</v>
      </c>
      <c r="G1598" s="983" t="s">
        <v>642</v>
      </c>
      <c r="H1598" s="460" t="s">
        <v>2486</v>
      </c>
      <c r="I1598" s="983" t="s">
        <v>682</v>
      </c>
      <c r="J1598" s="446" t="s">
        <v>645</v>
      </c>
      <c r="K1598" s="447" t="s">
        <v>265</v>
      </c>
      <c r="L1598" s="460" t="s">
        <v>646</v>
      </c>
      <c r="M1598" s="460" t="str">
        <f t="shared" si="24"/>
        <v/>
      </c>
    </row>
    <row r="1599" spans="1:13" ht="15">
      <c r="A1599" s="448" t="s">
        <v>647</v>
      </c>
      <c r="B1599" s="448" t="s">
        <v>648</v>
      </c>
      <c r="C1599" s="459" t="s">
        <v>8066</v>
      </c>
      <c r="D1599" s="449"/>
      <c r="E1599" s="448" t="s">
        <v>2487</v>
      </c>
      <c r="F1599" s="449"/>
      <c r="G1599" s="984" t="s">
        <v>642</v>
      </c>
      <c r="H1599" s="459" t="s">
        <v>2486</v>
      </c>
      <c r="I1599" s="449"/>
      <c r="J1599" s="449"/>
      <c r="K1599" s="459" t="s">
        <v>265</v>
      </c>
      <c r="L1599" s="459"/>
      <c r="M1599" s="459" t="str">
        <f t="shared" si="24"/>
        <v>Removed</v>
      </c>
    </row>
    <row r="1600" spans="1:13" ht="15">
      <c r="A1600" s="448" t="s">
        <v>647</v>
      </c>
      <c r="B1600" s="448" t="s">
        <v>648</v>
      </c>
      <c r="C1600" s="459" t="s">
        <v>8066</v>
      </c>
      <c r="D1600" s="449"/>
      <c r="E1600" s="448" t="s">
        <v>2488</v>
      </c>
      <c r="F1600" s="449"/>
      <c r="G1600" s="984" t="s">
        <v>642</v>
      </c>
      <c r="H1600" s="459" t="s">
        <v>2486</v>
      </c>
      <c r="I1600" s="449"/>
      <c r="J1600" s="449"/>
      <c r="K1600" s="459" t="s">
        <v>265</v>
      </c>
      <c r="L1600" s="459"/>
      <c r="M1600" s="459" t="str">
        <f t="shared" si="24"/>
        <v/>
      </c>
    </row>
    <row r="1601" spans="1:13" ht="15">
      <c r="A1601" s="448" t="s">
        <v>647</v>
      </c>
      <c r="B1601" s="448" t="s">
        <v>648</v>
      </c>
      <c r="C1601" s="459" t="s">
        <v>8066</v>
      </c>
      <c r="D1601" s="449"/>
      <c r="E1601" s="448" t="s">
        <v>2489</v>
      </c>
      <c r="F1601" s="449"/>
      <c r="G1601" s="984" t="s">
        <v>642</v>
      </c>
      <c r="H1601" s="459" t="s">
        <v>2486</v>
      </c>
      <c r="I1601" s="449"/>
      <c r="J1601" s="449"/>
      <c r="K1601" s="459" t="s">
        <v>265</v>
      </c>
      <c r="L1601" s="459"/>
      <c r="M1601" s="459" t="str">
        <f t="shared" si="24"/>
        <v/>
      </c>
    </row>
    <row r="1602" spans="1:13" ht="15">
      <c r="A1602" s="448" t="s">
        <v>647</v>
      </c>
      <c r="B1602" s="448" t="s">
        <v>648</v>
      </c>
      <c r="C1602" s="459" t="s">
        <v>8066</v>
      </c>
      <c r="D1602" s="449"/>
      <c r="E1602" s="448" t="s">
        <v>2490</v>
      </c>
      <c r="F1602" s="449"/>
      <c r="G1602" s="984" t="s">
        <v>642</v>
      </c>
      <c r="H1602" s="459" t="s">
        <v>2486</v>
      </c>
      <c r="I1602" s="449"/>
      <c r="J1602" s="449"/>
      <c r="K1602" s="459" t="s">
        <v>265</v>
      </c>
      <c r="L1602" s="459"/>
      <c r="M1602" s="459" t="str">
        <f t="shared" si="24"/>
        <v/>
      </c>
    </row>
    <row r="1603" spans="1:13" ht="15">
      <c r="A1603" s="448" t="s">
        <v>647</v>
      </c>
      <c r="B1603" s="448" t="s">
        <v>648</v>
      </c>
      <c r="C1603" s="459" t="s">
        <v>8066</v>
      </c>
      <c r="D1603" s="449"/>
      <c r="E1603" s="448" t="s">
        <v>2491</v>
      </c>
      <c r="F1603" s="449"/>
      <c r="G1603" s="984" t="s">
        <v>642</v>
      </c>
      <c r="H1603" s="459" t="s">
        <v>2486</v>
      </c>
      <c r="I1603" s="449"/>
      <c r="J1603" s="449"/>
      <c r="K1603" s="459" t="s">
        <v>265</v>
      </c>
      <c r="L1603" s="459"/>
      <c r="M1603" s="459" t="str">
        <f t="shared" si="24"/>
        <v/>
      </c>
    </row>
    <row r="1604" spans="1:13" ht="15">
      <c r="A1604" s="448" t="s">
        <v>647</v>
      </c>
      <c r="B1604" s="448" t="s">
        <v>648</v>
      </c>
      <c r="C1604" s="459" t="s">
        <v>8066</v>
      </c>
      <c r="D1604" s="449"/>
      <c r="E1604" s="448" t="s">
        <v>2492</v>
      </c>
      <c r="F1604" s="449"/>
      <c r="G1604" s="984" t="s">
        <v>642</v>
      </c>
      <c r="H1604" s="459" t="s">
        <v>2486</v>
      </c>
      <c r="I1604" s="449"/>
      <c r="J1604" s="449"/>
      <c r="K1604" s="459" t="s">
        <v>265</v>
      </c>
      <c r="L1604" s="459"/>
      <c r="M1604" s="459" t="str">
        <f t="shared" ref="M1604:M1667" si="25">IF(RIGHT(TEXT(E1604,""),4)="ACT1","Removed","")</f>
        <v/>
      </c>
    </row>
    <row r="1605" spans="1:13" ht="15">
      <c r="A1605" s="448" t="s">
        <v>647</v>
      </c>
      <c r="B1605" s="448" t="s">
        <v>648</v>
      </c>
      <c r="C1605" s="459" t="s">
        <v>8066</v>
      </c>
      <c r="D1605" s="449"/>
      <c r="E1605" s="448" t="s">
        <v>2493</v>
      </c>
      <c r="F1605" s="449"/>
      <c r="G1605" s="984" t="s">
        <v>642</v>
      </c>
      <c r="H1605" s="459" t="s">
        <v>2486</v>
      </c>
      <c r="I1605" s="449"/>
      <c r="J1605" s="449"/>
      <c r="K1605" s="459" t="s">
        <v>265</v>
      </c>
      <c r="L1605" s="459"/>
      <c r="M1605" s="459" t="str">
        <f t="shared" si="25"/>
        <v/>
      </c>
    </row>
    <row r="1606" spans="1:13" ht="15">
      <c r="A1606" s="448" t="s">
        <v>647</v>
      </c>
      <c r="B1606" s="448" t="s">
        <v>648</v>
      </c>
      <c r="C1606" s="459" t="s">
        <v>8066</v>
      </c>
      <c r="D1606" s="449"/>
      <c r="E1606" s="448" t="s">
        <v>2494</v>
      </c>
      <c r="F1606" s="449"/>
      <c r="G1606" s="984" t="s">
        <v>642</v>
      </c>
      <c r="H1606" s="459" t="s">
        <v>2486</v>
      </c>
      <c r="I1606" s="449"/>
      <c r="J1606" s="449"/>
      <c r="K1606" s="459" t="s">
        <v>265</v>
      </c>
      <c r="L1606" s="459"/>
      <c r="M1606" s="459" t="str">
        <f t="shared" si="25"/>
        <v/>
      </c>
    </row>
    <row r="1607" spans="1:13" ht="15">
      <c r="A1607" s="448" t="s">
        <v>647</v>
      </c>
      <c r="B1607" s="448" t="s">
        <v>648</v>
      </c>
      <c r="C1607" s="459" t="s">
        <v>8066</v>
      </c>
      <c r="D1607" s="449"/>
      <c r="E1607" s="448" t="s">
        <v>2495</v>
      </c>
      <c r="F1607" s="449"/>
      <c r="G1607" s="984" t="s">
        <v>642</v>
      </c>
      <c r="H1607" s="459" t="s">
        <v>2486</v>
      </c>
      <c r="I1607" s="449"/>
      <c r="J1607" s="449"/>
      <c r="K1607" s="459" t="s">
        <v>265</v>
      </c>
      <c r="L1607" s="459"/>
      <c r="M1607" s="459" t="str">
        <f t="shared" si="25"/>
        <v/>
      </c>
    </row>
    <row r="1608" spans="1:13" ht="15">
      <c r="A1608" s="448" t="s">
        <v>647</v>
      </c>
      <c r="B1608" s="448" t="s">
        <v>648</v>
      </c>
      <c r="C1608" s="459" t="s">
        <v>8066</v>
      </c>
      <c r="D1608" s="449"/>
      <c r="E1608" s="448" t="s">
        <v>2496</v>
      </c>
      <c r="F1608" s="449"/>
      <c r="G1608" s="984" t="s">
        <v>642</v>
      </c>
      <c r="H1608" s="459" t="s">
        <v>2486</v>
      </c>
      <c r="I1608" s="449"/>
      <c r="J1608" s="449"/>
      <c r="K1608" s="459" t="s">
        <v>265</v>
      </c>
      <c r="L1608" s="459"/>
      <c r="M1608" s="459" t="str">
        <f t="shared" si="25"/>
        <v/>
      </c>
    </row>
    <row r="1609" spans="1:13" ht="15">
      <c r="A1609" s="448" t="s">
        <v>647</v>
      </c>
      <c r="B1609" s="448" t="s">
        <v>648</v>
      </c>
      <c r="C1609" s="459" t="s">
        <v>8066</v>
      </c>
      <c r="D1609" s="449"/>
      <c r="E1609" s="448" t="s">
        <v>2497</v>
      </c>
      <c r="F1609" s="449"/>
      <c r="G1609" s="984" t="s">
        <v>642</v>
      </c>
      <c r="H1609" s="459" t="s">
        <v>2486</v>
      </c>
      <c r="I1609" s="449"/>
      <c r="J1609" s="449"/>
      <c r="K1609" s="459" t="s">
        <v>265</v>
      </c>
      <c r="L1609" s="459"/>
      <c r="M1609" s="459" t="str">
        <f t="shared" si="25"/>
        <v/>
      </c>
    </row>
    <row r="1610" spans="1:13" ht="15">
      <c r="A1610" s="448" t="s">
        <v>647</v>
      </c>
      <c r="B1610" s="448" t="s">
        <v>648</v>
      </c>
      <c r="C1610" s="459" t="s">
        <v>8066</v>
      </c>
      <c r="D1610" s="449"/>
      <c r="E1610" s="448" t="s">
        <v>2498</v>
      </c>
      <c r="F1610" s="449"/>
      <c r="G1610" s="984" t="s">
        <v>642</v>
      </c>
      <c r="H1610" s="459" t="s">
        <v>2486</v>
      </c>
      <c r="I1610" s="449"/>
      <c r="J1610" s="449"/>
      <c r="K1610" s="459" t="s">
        <v>265</v>
      </c>
      <c r="L1610" s="459"/>
      <c r="M1610" s="459" t="str">
        <f t="shared" si="25"/>
        <v/>
      </c>
    </row>
    <row r="1611" spans="1:13" ht="13.5" thickBot="1">
      <c r="A1611" s="501" t="s">
        <v>647</v>
      </c>
      <c r="B1611" s="501" t="s">
        <v>648</v>
      </c>
      <c r="C1611" s="459" t="s">
        <v>8066</v>
      </c>
      <c r="D1611" s="501"/>
      <c r="E1611" s="501" t="s">
        <v>2499</v>
      </c>
      <c r="F1611" s="501"/>
      <c r="G1611" s="451" t="s">
        <v>642</v>
      </c>
      <c r="H1611" s="452" t="s">
        <v>2486</v>
      </c>
      <c r="I1611" s="501"/>
      <c r="J1611" s="501"/>
      <c r="K1611" s="452" t="s">
        <v>265</v>
      </c>
      <c r="L1611" s="452"/>
      <c r="M1611" s="452" t="str">
        <f t="shared" si="25"/>
        <v/>
      </c>
    </row>
    <row r="1612" spans="1:13" ht="13.5" thickTop="1">
      <c r="A1612" s="982" t="s">
        <v>637</v>
      </c>
      <c r="B1612" s="982" t="s">
        <v>638</v>
      </c>
      <c r="C1612" s="460" t="s">
        <v>286</v>
      </c>
      <c r="D1612" s="446" t="s">
        <v>2500</v>
      </c>
      <c r="E1612" s="446" t="s">
        <v>2501</v>
      </c>
      <c r="F1612" s="446" t="s">
        <v>2502</v>
      </c>
      <c r="G1612" s="983" t="s">
        <v>642</v>
      </c>
      <c r="H1612" s="460" t="s">
        <v>2503</v>
      </c>
      <c r="I1612" s="983" t="s">
        <v>682</v>
      </c>
      <c r="J1612" s="446" t="s">
        <v>645</v>
      </c>
      <c r="K1612" s="447" t="s">
        <v>265</v>
      </c>
      <c r="L1612" s="460" t="s">
        <v>646</v>
      </c>
      <c r="M1612" s="460" t="str">
        <f t="shared" si="25"/>
        <v/>
      </c>
    </row>
    <row r="1613" spans="1:13" ht="15">
      <c r="A1613" s="448" t="s">
        <v>647</v>
      </c>
      <c r="B1613" s="448" t="s">
        <v>648</v>
      </c>
      <c r="C1613" s="459" t="s">
        <v>286</v>
      </c>
      <c r="D1613" s="449"/>
      <c r="E1613" s="448" t="s">
        <v>2504</v>
      </c>
      <c r="F1613" s="449"/>
      <c r="G1613" s="984" t="s">
        <v>642</v>
      </c>
      <c r="H1613" s="459" t="s">
        <v>2503</v>
      </c>
      <c r="I1613" s="449"/>
      <c r="J1613" s="449"/>
      <c r="K1613" s="459" t="s">
        <v>265</v>
      </c>
      <c r="L1613" s="459"/>
      <c r="M1613" s="459" t="str">
        <f t="shared" si="25"/>
        <v>Removed</v>
      </c>
    </row>
    <row r="1614" spans="1:13" ht="15">
      <c r="A1614" s="448" t="s">
        <v>647</v>
      </c>
      <c r="B1614" s="448" t="s">
        <v>648</v>
      </c>
      <c r="C1614" s="459" t="s">
        <v>286</v>
      </c>
      <c r="D1614" s="449"/>
      <c r="E1614" s="448" t="s">
        <v>2505</v>
      </c>
      <c r="F1614" s="449"/>
      <c r="G1614" s="984" t="s">
        <v>642</v>
      </c>
      <c r="H1614" s="459" t="s">
        <v>2503</v>
      </c>
      <c r="I1614" s="449"/>
      <c r="J1614" s="449"/>
      <c r="K1614" s="459" t="s">
        <v>265</v>
      </c>
      <c r="L1614" s="459"/>
      <c r="M1614" s="459" t="str">
        <f t="shared" si="25"/>
        <v/>
      </c>
    </row>
    <row r="1615" spans="1:13" ht="15">
      <c r="A1615" s="448" t="s">
        <v>647</v>
      </c>
      <c r="B1615" s="448" t="s">
        <v>648</v>
      </c>
      <c r="C1615" s="459" t="s">
        <v>286</v>
      </c>
      <c r="D1615" s="449"/>
      <c r="E1615" s="448" t="s">
        <v>2506</v>
      </c>
      <c r="F1615" s="449"/>
      <c r="G1615" s="984" t="s">
        <v>642</v>
      </c>
      <c r="H1615" s="459" t="s">
        <v>2503</v>
      </c>
      <c r="I1615" s="449"/>
      <c r="J1615" s="449"/>
      <c r="K1615" s="459" t="s">
        <v>265</v>
      </c>
      <c r="L1615" s="459"/>
      <c r="M1615" s="459" t="str">
        <f t="shared" si="25"/>
        <v/>
      </c>
    </row>
    <row r="1616" spans="1:13" ht="15">
      <c r="A1616" s="448" t="s">
        <v>647</v>
      </c>
      <c r="B1616" s="448" t="s">
        <v>648</v>
      </c>
      <c r="C1616" s="459" t="s">
        <v>286</v>
      </c>
      <c r="D1616" s="449"/>
      <c r="E1616" s="448" t="s">
        <v>2507</v>
      </c>
      <c r="F1616" s="449"/>
      <c r="G1616" s="984" t="s">
        <v>642</v>
      </c>
      <c r="H1616" s="459" t="s">
        <v>2503</v>
      </c>
      <c r="I1616" s="449"/>
      <c r="J1616" s="449"/>
      <c r="K1616" s="459" t="s">
        <v>265</v>
      </c>
      <c r="L1616" s="459"/>
      <c r="M1616" s="459" t="str">
        <f t="shared" si="25"/>
        <v/>
      </c>
    </row>
    <row r="1617" spans="1:13" ht="15">
      <c r="A1617" s="448" t="s">
        <v>647</v>
      </c>
      <c r="B1617" s="448" t="s">
        <v>648</v>
      </c>
      <c r="C1617" s="459" t="s">
        <v>286</v>
      </c>
      <c r="D1617" s="449"/>
      <c r="E1617" s="448" t="s">
        <v>2508</v>
      </c>
      <c r="F1617" s="449"/>
      <c r="G1617" s="984" t="s">
        <v>642</v>
      </c>
      <c r="H1617" s="459" t="s">
        <v>2503</v>
      </c>
      <c r="I1617" s="449"/>
      <c r="J1617" s="449"/>
      <c r="K1617" s="459" t="s">
        <v>265</v>
      </c>
      <c r="L1617" s="459"/>
      <c r="M1617" s="459" t="str">
        <f t="shared" si="25"/>
        <v/>
      </c>
    </row>
    <row r="1618" spans="1:13" ht="15">
      <c r="A1618" s="448" t="s">
        <v>647</v>
      </c>
      <c r="B1618" s="448" t="s">
        <v>648</v>
      </c>
      <c r="C1618" s="459" t="s">
        <v>286</v>
      </c>
      <c r="D1618" s="449"/>
      <c r="E1618" s="448" t="s">
        <v>2509</v>
      </c>
      <c r="F1618" s="449"/>
      <c r="G1618" s="984" t="s">
        <v>642</v>
      </c>
      <c r="H1618" s="459" t="s">
        <v>2503</v>
      </c>
      <c r="I1618" s="449"/>
      <c r="J1618" s="449"/>
      <c r="K1618" s="459" t="s">
        <v>265</v>
      </c>
      <c r="L1618" s="459"/>
      <c r="M1618" s="459" t="str">
        <f t="shared" si="25"/>
        <v/>
      </c>
    </row>
    <row r="1619" spans="1:13" ht="15">
      <c r="A1619" s="448" t="s">
        <v>647</v>
      </c>
      <c r="B1619" s="448" t="s">
        <v>648</v>
      </c>
      <c r="C1619" s="459" t="s">
        <v>286</v>
      </c>
      <c r="D1619" s="449"/>
      <c r="E1619" s="448" t="s">
        <v>2510</v>
      </c>
      <c r="F1619" s="449"/>
      <c r="G1619" s="984" t="s">
        <v>642</v>
      </c>
      <c r="H1619" s="459" t="s">
        <v>2503</v>
      </c>
      <c r="I1619" s="449"/>
      <c r="J1619" s="449"/>
      <c r="K1619" s="459" t="s">
        <v>265</v>
      </c>
      <c r="L1619" s="459"/>
      <c r="M1619" s="459" t="str">
        <f t="shared" si="25"/>
        <v/>
      </c>
    </row>
    <row r="1620" spans="1:13" ht="15">
      <c r="A1620" s="448" t="s">
        <v>647</v>
      </c>
      <c r="B1620" s="448" t="s">
        <v>648</v>
      </c>
      <c r="C1620" s="459" t="s">
        <v>286</v>
      </c>
      <c r="D1620" s="449"/>
      <c r="E1620" s="448" t="s">
        <v>2511</v>
      </c>
      <c r="F1620" s="449"/>
      <c r="G1620" s="984" t="s">
        <v>642</v>
      </c>
      <c r="H1620" s="459" t="s">
        <v>2503</v>
      </c>
      <c r="I1620" s="449"/>
      <c r="J1620" s="449"/>
      <c r="K1620" s="459" t="s">
        <v>265</v>
      </c>
      <c r="L1620" s="459"/>
      <c r="M1620" s="459" t="str">
        <f t="shared" si="25"/>
        <v/>
      </c>
    </row>
    <row r="1621" spans="1:13" ht="15">
      <c r="A1621" s="448" t="s">
        <v>647</v>
      </c>
      <c r="B1621" s="448" t="s">
        <v>648</v>
      </c>
      <c r="C1621" s="459" t="s">
        <v>286</v>
      </c>
      <c r="D1621" s="449"/>
      <c r="E1621" s="448" t="s">
        <v>2512</v>
      </c>
      <c r="F1621" s="449"/>
      <c r="G1621" s="984" t="s">
        <v>642</v>
      </c>
      <c r="H1621" s="459" t="s">
        <v>2503</v>
      </c>
      <c r="I1621" s="449"/>
      <c r="J1621" s="449"/>
      <c r="K1621" s="459" t="s">
        <v>265</v>
      </c>
      <c r="L1621" s="459"/>
      <c r="M1621" s="459" t="str">
        <f t="shared" si="25"/>
        <v/>
      </c>
    </row>
    <row r="1622" spans="1:13" ht="15">
      <c r="A1622" s="448" t="s">
        <v>647</v>
      </c>
      <c r="B1622" s="448" t="s">
        <v>648</v>
      </c>
      <c r="C1622" s="459" t="s">
        <v>286</v>
      </c>
      <c r="D1622" s="449"/>
      <c r="E1622" s="448" t="s">
        <v>2513</v>
      </c>
      <c r="F1622" s="449"/>
      <c r="G1622" s="984" t="s">
        <v>642</v>
      </c>
      <c r="H1622" s="459" t="s">
        <v>2503</v>
      </c>
      <c r="I1622" s="449"/>
      <c r="J1622" s="449"/>
      <c r="K1622" s="459" t="s">
        <v>265</v>
      </c>
      <c r="L1622" s="459"/>
      <c r="M1622" s="459" t="str">
        <f t="shared" si="25"/>
        <v/>
      </c>
    </row>
    <row r="1623" spans="1:13" ht="15">
      <c r="A1623" s="448" t="s">
        <v>647</v>
      </c>
      <c r="B1623" s="448" t="s">
        <v>648</v>
      </c>
      <c r="C1623" s="459" t="s">
        <v>286</v>
      </c>
      <c r="D1623" s="449"/>
      <c r="E1623" s="448" t="s">
        <v>2514</v>
      </c>
      <c r="F1623" s="449"/>
      <c r="G1623" s="984" t="s">
        <v>642</v>
      </c>
      <c r="H1623" s="459" t="s">
        <v>2503</v>
      </c>
      <c r="I1623" s="449"/>
      <c r="J1623" s="449"/>
      <c r="K1623" s="459" t="s">
        <v>265</v>
      </c>
      <c r="L1623" s="459"/>
      <c r="M1623" s="459" t="str">
        <f t="shared" si="25"/>
        <v/>
      </c>
    </row>
    <row r="1624" spans="1:13" ht="15">
      <c r="A1624" s="448" t="s">
        <v>647</v>
      </c>
      <c r="B1624" s="448" t="s">
        <v>648</v>
      </c>
      <c r="C1624" s="459" t="s">
        <v>286</v>
      </c>
      <c r="D1624" s="449"/>
      <c r="E1624" s="448" t="s">
        <v>2515</v>
      </c>
      <c r="F1624" s="449"/>
      <c r="G1624" s="984" t="s">
        <v>642</v>
      </c>
      <c r="H1624" s="459" t="s">
        <v>2503</v>
      </c>
      <c r="I1624" s="449"/>
      <c r="J1624" s="449"/>
      <c r="K1624" s="459" t="s">
        <v>265</v>
      </c>
      <c r="L1624" s="459"/>
      <c r="M1624" s="459" t="str">
        <f t="shared" si="25"/>
        <v/>
      </c>
    </row>
    <row r="1625" spans="1:13" ht="13.5" thickBot="1">
      <c r="A1625" s="501" t="s">
        <v>647</v>
      </c>
      <c r="B1625" s="501" t="s">
        <v>648</v>
      </c>
      <c r="C1625" s="452" t="s">
        <v>286</v>
      </c>
      <c r="D1625" s="501"/>
      <c r="E1625" s="501" t="s">
        <v>2516</v>
      </c>
      <c r="F1625" s="501"/>
      <c r="G1625" s="451" t="s">
        <v>642</v>
      </c>
      <c r="H1625" s="452" t="s">
        <v>2503</v>
      </c>
      <c r="I1625" s="501"/>
      <c r="J1625" s="501"/>
      <c r="K1625" s="452" t="s">
        <v>265</v>
      </c>
      <c r="L1625" s="452"/>
      <c r="M1625" s="452" t="str">
        <f t="shared" si="25"/>
        <v/>
      </c>
    </row>
    <row r="1626" spans="1:13" ht="13.5" thickTop="1">
      <c r="A1626" s="982" t="s">
        <v>637</v>
      </c>
      <c r="B1626" s="982" t="s">
        <v>638</v>
      </c>
      <c r="C1626" s="460" t="s">
        <v>483</v>
      </c>
      <c r="D1626" s="446" t="s">
        <v>2517</v>
      </c>
      <c r="E1626" s="446" t="s">
        <v>2518</v>
      </c>
      <c r="F1626" s="446" t="s">
        <v>483</v>
      </c>
      <c r="G1626" s="983" t="s">
        <v>642</v>
      </c>
      <c r="H1626" s="460" t="s">
        <v>2519</v>
      </c>
      <c r="I1626" s="983" t="s">
        <v>682</v>
      </c>
      <c r="J1626" s="446" t="s">
        <v>645</v>
      </c>
      <c r="K1626" s="447" t="s">
        <v>265</v>
      </c>
      <c r="L1626" s="460" t="s">
        <v>646</v>
      </c>
      <c r="M1626" s="460" t="str">
        <f t="shared" si="25"/>
        <v/>
      </c>
    </row>
    <row r="1627" spans="1:13" ht="15">
      <c r="A1627" s="448" t="s">
        <v>647</v>
      </c>
      <c r="B1627" s="448" t="s">
        <v>648</v>
      </c>
      <c r="C1627" s="459" t="s">
        <v>483</v>
      </c>
      <c r="D1627" s="449"/>
      <c r="E1627" s="448" t="s">
        <v>2520</v>
      </c>
      <c r="F1627" s="449"/>
      <c r="G1627" s="984" t="s">
        <v>642</v>
      </c>
      <c r="H1627" s="459" t="s">
        <v>2519</v>
      </c>
      <c r="I1627" s="449"/>
      <c r="J1627" s="449"/>
      <c r="K1627" s="459" t="s">
        <v>265</v>
      </c>
      <c r="L1627" s="459"/>
      <c r="M1627" s="459" t="str">
        <f t="shared" si="25"/>
        <v>Removed</v>
      </c>
    </row>
    <row r="1628" spans="1:13" ht="15">
      <c r="A1628" s="448" t="s">
        <v>647</v>
      </c>
      <c r="B1628" s="448" t="s">
        <v>648</v>
      </c>
      <c r="C1628" s="459" t="s">
        <v>483</v>
      </c>
      <c r="D1628" s="449"/>
      <c r="E1628" s="448" t="s">
        <v>2521</v>
      </c>
      <c r="F1628" s="449"/>
      <c r="G1628" s="984" t="s">
        <v>642</v>
      </c>
      <c r="H1628" s="459" t="s">
        <v>2519</v>
      </c>
      <c r="I1628" s="449"/>
      <c r="J1628" s="449"/>
      <c r="K1628" s="459" t="s">
        <v>265</v>
      </c>
      <c r="L1628" s="459"/>
      <c r="M1628" s="459" t="str">
        <f t="shared" si="25"/>
        <v/>
      </c>
    </row>
    <row r="1629" spans="1:13" ht="15">
      <c r="A1629" s="448" t="s">
        <v>647</v>
      </c>
      <c r="B1629" s="448" t="s">
        <v>648</v>
      </c>
      <c r="C1629" s="459" t="s">
        <v>483</v>
      </c>
      <c r="D1629" s="449"/>
      <c r="E1629" s="448" t="s">
        <v>2522</v>
      </c>
      <c r="F1629" s="449"/>
      <c r="G1629" s="984" t="s">
        <v>642</v>
      </c>
      <c r="H1629" s="459" t="s">
        <v>2519</v>
      </c>
      <c r="I1629" s="449"/>
      <c r="J1629" s="449"/>
      <c r="K1629" s="459" t="s">
        <v>265</v>
      </c>
      <c r="L1629" s="459"/>
      <c r="M1629" s="459" t="str">
        <f t="shared" si="25"/>
        <v/>
      </c>
    </row>
    <row r="1630" spans="1:13" ht="15">
      <c r="A1630" s="448" t="s">
        <v>647</v>
      </c>
      <c r="B1630" s="448" t="s">
        <v>648</v>
      </c>
      <c r="C1630" s="459" t="s">
        <v>483</v>
      </c>
      <c r="D1630" s="449"/>
      <c r="E1630" s="448" t="s">
        <v>2523</v>
      </c>
      <c r="F1630" s="449"/>
      <c r="G1630" s="984" t="s">
        <v>642</v>
      </c>
      <c r="H1630" s="459" t="s">
        <v>2519</v>
      </c>
      <c r="I1630" s="449"/>
      <c r="J1630" s="449"/>
      <c r="K1630" s="459" t="s">
        <v>265</v>
      </c>
      <c r="L1630" s="459"/>
      <c r="M1630" s="459" t="str">
        <f t="shared" si="25"/>
        <v/>
      </c>
    </row>
    <row r="1631" spans="1:13" ht="15">
      <c r="A1631" s="448" t="s">
        <v>647</v>
      </c>
      <c r="B1631" s="448" t="s">
        <v>648</v>
      </c>
      <c r="C1631" s="459" t="s">
        <v>483</v>
      </c>
      <c r="D1631" s="449"/>
      <c r="E1631" s="448" t="s">
        <v>2524</v>
      </c>
      <c r="F1631" s="449"/>
      <c r="G1631" s="984" t="s">
        <v>642</v>
      </c>
      <c r="H1631" s="459" t="s">
        <v>2519</v>
      </c>
      <c r="I1631" s="449"/>
      <c r="J1631" s="449"/>
      <c r="K1631" s="459" t="s">
        <v>265</v>
      </c>
      <c r="L1631" s="459"/>
      <c r="M1631" s="459" t="str">
        <f t="shared" si="25"/>
        <v/>
      </c>
    </row>
    <row r="1632" spans="1:13" ht="15">
      <c r="A1632" s="448" t="s">
        <v>647</v>
      </c>
      <c r="B1632" s="448" t="s">
        <v>648</v>
      </c>
      <c r="C1632" s="459" t="s">
        <v>483</v>
      </c>
      <c r="D1632" s="449"/>
      <c r="E1632" s="448" t="s">
        <v>2525</v>
      </c>
      <c r="F1632" s="449"/>
      <c r="G1632" s="984" t="s">
        <v>642</v>
      </c>
      <c r="H1632" s="459" t="s">
        <v>2519</v>
      </c>
      <c r="I1632" s="449"/>
      <c r="J1632" s="449"/>
      <c r="K1632" s="459" t="s">
        <v>265</v>
      </c>
      <c r="L1632" s="459"/>
      <c r="M1632" s="459" t="str">
        <f t="shared" si="25"/>
        <v/>
      </c>
    </row>
    <row r="1633" spans="1:13" ht="15">
      <c r="A1633" s="448" t="s">
        <v>647</v>
      </c>
      <c r="B1633" s="448" t="s">
        <v>648</v>
      </c>
      <c r="C1633" s="459" t="s">
        <v>483</v>
      </c>
      <c r="D1633" s="449"/>
      <c r="E1633" s="448" t="s">
        <v>2526</v>
      </c>
      <c r="F1633" s="449"/>
      <c r="G1633" s="984" t="s">
        <v>642</v>
      </c>
      <c r="H1633" s="459" t="s">
        <v>2519</v>
      </c>
      <c r="I1633" s="449"/>
      <c r="J1633" s="449"/>
      <c r="K1633" s="459" t="s">
        <v>265</v>
      </c>
      <c r="L1633" s="459"/>
      <c r="M1633" s="459" t="str">
        <f t="shared" si="25"/>
        <v/>
      </c>
    </row>
    <row r="1634" spans="1:13" ht="15">
      <c r="A1634" s="448" t="s">
        <v>647</v>
      </c>
      <c r="B1634" s="448" t="s">
        <v>648</v>
      </c>
      <c r="C1634" s="459" t="s">
        <v>483</v>
      </c>
      <c r="D1634" s="449"/>
      <c r="E1634" s="448" t="s">
        <v>2527</v>
      </c>
      <c r="F1634" s="449"/>
      <c r="G1634" s="984" t="s">
        <v>642</v>
      </c>
      <c r="H1634" s="459" t="s">
        <v>2519</v>
      </c>
      <c r="I1634" s="449"/>
      <c r="J1634" s="449"/>
      <c r="K1634" s="459" t="s">
        <v>265</v>
      </c>
      <c r="L1634" s="459"/>
      <c r="M1634" s="459" t="str">
        <f t="shared" si="25"/>
        <v/>
      </c>
    </row>
    <row r="1635" spans="1:13" ht="15">
      <c r="A1635" s="448" t="s">
        <v>647</v>
      </c>
      <c r="B1635" s="448" t="s">
        <v>648</v>
      </c>
      <c r="C1635" s="459" t="s">
        <v>483</v>
      </c>
      <c r="D1635" s="449"/>
      <c r="E1635" s="448" t="s">
        <v>2528</v>
      </c>
      <c r="F1635" s="449"/>
      <c r="G1635" s="984" t="s">
        <v>642</v>
      </c>
      <c r="H1635" s="459" t="s">
        <v>2519</v>
      </c>
      <c r="I1635" s="449"/>
      <c r="J1635" s="449"/>
      <c r="K1635" s="459" t="s">
        <v>265</v>
      </c>
      <c r="L1635" s="459"/>
      <c r="M1635" s="459" t="str">
        <f t="shared" si="25"/>
        <v/>
      </c>
    </row>
    <row r="1636" spans="1:13" ht="15">
      <c r="A1636" s="448" t="s">
        <v>647</v>
      </c>
      <c r="B1636" s="448" t="s">
        <v>648</v>
      </c>
      <c r="C1636" s="459" t="s">
        <v>483</v>
      </c>
      <c r="D1636" s="449"/>
      <c r="E1636" s="448" t="s">
        <v>2529</v>
      </c>
      <c r="F1636" s="449"/>
      <c r="G1636" s="984" t="s">
        <v>642</v>
      </c>
      <c r="H1636" s="459" t="s">
        <v>2519</v>
      </c>
      <c r="I1636" s="449"/>
      <c r="J1636" s="449"/>
      <c r="K1636" s="459" t="s">
        <v>265</v>
      </c>
      <c r="L1636" s="459"/>
      <c r="M1636" s="459" t="str">
        <f t="shared" si="25"/>
        <v/>
      </c>
    </row>
    <row r="1637" spans="1:13" ht="15">
      <c r="A1637" s="448" t="s">
        <v>647</v>
      </c>
      <c r="B1637" s="448" t="s">
        <v>648</v>
      </c>
      <c r="C1637" s="459" t="s">
        <v>483</v>
      </c>
      <c r="D1637" s="449"/>
      <c r="E1637" s="448" t="s">
        <v>2530</v>
      </c>
      <c r="F1637" s="449"/>
      <c r="G1637" s="984" t="s">
        <v>642</v>
      </c>
      <c r="H1637" s="459" t="s">
        <v>2519</v>
      </c>
      <c r="I1637" s="449"/>
      <c r="J1637" s="449"/>
      <c r="K1637" s="459" t="s">
        <v>265</v>
      </c>
      <c r="L1637" s="459"/>
      <c r="M1637" s="459" t="str">
        <f t="shared" si="25"/>
        <v/>
      </c>
    </row>
    <row r="1638" spans="1:13" ht="15">
      <c r="A1638" s="448" t="s">
        <v>647</v>
      </c>
      <c r="B1638" s="448" t="s">
        <v>648</v>
      </c>
      <c r="C1638" s="459" t="s">
        <v>483</v>
      </c>
      <c r="D1638" s="449"/>
      <c r="E1638" s="448" t="s">
        <v>2531</v>
      </c>
      <c r="F1638" s="449"/>
      <c r="G1638" s="984" t="s">
        <v>642</v>
      </c>
      <c r="H1638" s="459" t="s">
        <v>2519</v>
      </c>
      <c r="I1638" s="449"/>
      <c r="J1638" s="449"/>
      <c r="K1638" s="459" t="s">
        <v>265</v>
      </c>
      <c r="L1638" s="459"/>
      <c r="M1638" s="459" t="str">
        <f t="shared" si="25"/>
        <v/>
      </c>
    </row>
    <row r="1639" spans="1:13" ht="13.5" thickBot="1">
      <c r="A1639" s="501" t="s">
        <v>647</v>
      </c>
      <c r="B1639" s="501" t="s">
        <v>648</v>
      </c>
      <c r="C1639" s="452" t="s">
        <v>483</v>
      </c>
      <c r="D1639" s="501"/>
      <c r="E1639" s="501" t="s">
        <v>2532</v>
      </c>
      <c r="F1639" s="501"/>
      <c r="G1639" s="451" t="s">
        <v>642</v>
      </c>
      <c r="H1639" s="452" t="s">
        <v>2519</v>
      </c>
      <c r="I1639" s="501"/>
      <c r="J1639" s="501"/>
      <c r="K1639" s="452" t="s">
        <v>265</v>
      </c>
      <c r="L1639" s="452"/>
      <c r="M1639" s="452" t="str">
        <f t="shared" si="25"/>
        <v/>
      </c>
    </row>
    <row r="1640" spans="1:13" ht="13.5" thickTop="1">
      <c r="A1640" s="982" t="s">
        <v>637</v>
      </c>
      <c r="B1640" s="982" t="s">
        <v>638</v>
      </c>
      <c r="C1640" s="460" t="s">
        <v>290</v>
      </c>
      <c r="D1640" s="446" t="s">
        <v>2533</v>
      </c>
      <c r="E1640" s="446" t="s">
        <v>2534</v>
      </c>
      <c r="F1640" s="446" t="s">
        <v>290</v>
      </c>
      <c r="G1640" s="983" t="s">
        <v>642</v>
      </c>
      <c r="H1640" s="460" t="s">
        <v>2535</v>
      </c>
      <c r="I1640" s="983" t="s">
        <v>682</v>
      </c>
      <c r="J1640" s="446" t="s">
        <v>645</v>
      </c>
      <c r="K1640" s="447" t="s">
        <v>265</v>
      </c>
      <c r="L1640" s="460" t="s">
        <v>646</v>
      </c>
      <c r="M1640" s="460" t="str">
        <f t="shared" si="25"/>
        <v/>
      </c>
    </row>
    <row r="1641" spans="1:13" ht="15">
      <c r="A1641" s="448" t="s">
        <v>647</v>
      </c>
      <c r="B1641" s="448" t="s">
        <v>648</v>
      </c>
      <c r="C1641" s="459" t="s">
        <v>290</v>
      </c>
      <c r="D1641" s="449"/>
      <c r="E1641" s="448" t="s">
        <v>2536</v>
      </c>
      <c r="F1641" s="449"/>
      <c r="G1641" s="984" t="s">
        <v>642</v>
      </c>
      <c r="H1641" s="459" t="s">
        <v>2535</v>
      </c>
      <c r="I1641" s="449"/>
      <c r="J1641" s="449"/>
      <c r="K1641" s="459" t="s">
        <v>265</v>
      </c>
      <c r="L1641" s="459"/>
      <c r="M1641" s="459" t="str">
        <f t="shared" si="25"/>
        <v>Removed</v>
      </c>
    </row>
    <row r="1642" spans="1:13" ht="15">
      <c r="A1642" s="448" t="s">
        <v>647</v>
      </c>
      <c r="B1642" s="448" t="s">
        <v>648</v>
      </c>
      <c r="C1642" s="459" t="s">
        <v>290</v>
      </c>
      <c r="D1642" s="449"/>
      <c r="E1642" s="448" t="s">
        <v>2537</v>
      </c>
      <c r="F1642" s="449"/>
      <c r="G1642" s="984" t="s">
        <v>642</v>
      </c>
      <c r="H1642" s="459" t="s">
        <v>2535</v>
      </c>
      <c r="I1642" s="449"/>
      <c r="J1642" s="449"/>
      <c r="K1642" s="459" t="s">
        <v>265</v>
      </c>
      <c r="L1642" s="459"/>
      <c r="M1642" s="459" t="str">
        <f t="shared" si="25"/>
        <v/>
      </c>
    </row>
    <row r="1643" spans="1:13" ht="15">
      <c r="A1643" s="448" t="s">
        <v>647</v>
      </c>
      <c r="B1643" s="448" t="s">
        <v>648</v>
      </c>
      <c r="C1643" s="459" t="s">
        <v>290</v>
      </c>
      <c r="D1643" s="449"/>
      <c r="E1643" s="448" t="s">
        <v>2538</v>
      </c>
      <c r="F1643" s="449"/>
      <c r="G1643" s="984" t="s">
        <v>642</v>
      </c>
      <c r="H1643" s="459" t="s">
        <v>2535</v>
      </c>
      <c r="I1643" s="449"/>
      <c r="J1643" s="449"/>
      <c r="K1643" s="459" t="s">
        <v>265</v>
      </c>
      <c r="L1643" s="459"/>
      <c r="M1643" s="459" t="str">
        <f t="shared" si="25"/>
        <v/>
      </c>
    </row>
    <row r="1644" spans="1:13" ht="15">
      <c r="A1644" s="448" t="s">
        <v>647</v>
      </c>
      <c r="B1644" s="448" t="s">
        <v>648</v>
      </c>
      <c r="C1644" s="459" t="s">
        <v>290</v>
      </c>
      <c r="D1644" s="449"/>
      <c r="E1644" s="448" t="s">
        <v>2539</v>
      </c>
      <c r="F1644" s="449"/>
      <c r="G1644" s="984" t="s">
        <v>642</v>
      </c>
      <c r="H1644" s="459" t="s">
        <v>2535</v>
      </c>
      <c r="I1644" s="449"/>
      <c r="J1644" s="449"/>
      <c r="K1644" s="459" t="s">
        <v>265</v>
      </c>
      <c r="L1644" s="459"/>
      <c r="M1644" s="459" t="str">
        <f t="shared" si="25"/>
        <v/>
      </c>
    </row>
    <row r="1645" spans="1:13" ht="15">
      <c r="A1645" s="448" t="s">
        <v>647</v>
      </c>
      <c r="B1645" s="448" t="s">
        <v>648</v>
      </c>
      <c r="C1645" s="459" t="s">
        <v>290</v>
      </c>
      <c r="D1645" s="449"/>
      <c r="E1645" s="448" t="s">
        <v>2540</v>
      </c>
      <c r="F1645" s="449"/>
      <c r="G1645" s="984" t="s">
        <v>642</v>
      </c>
      <c r="H1645" s="459" t="s">
        <v>2535</v>
      </c>
      <c r="I1645" s="449"/>
      <c r="J1645" s="449"/>
      <c r="K1645" s="459" t="s">
        <v>265</v>
      </c>
      <c r="L1645" s="459"/>
      <c r="M1645" s="459" t="str">
        <f t="shared" si="25"/>
        <v/>
      </c>
    </row>
    <row r="1646" spans="1:13" ht="15">
      <c r="A1646" s="448" t="s">
        <v>647</v>
      </c>
      <c r="B1646" s="448" t="s">
        <v>648</v>
      </c>
      <c r="C1646" s="459" t="s">
        <v>290</v>
      </c>
      <c r="D1646" s="449"/>
      <c r="E1646" s="448" t="s">
        <v>2541</v>
      </c>
      <c r="F1646" s="449"/>
      <c r="G1646" s="984" t="s">
        <v>642</v>
      </c>
      <c r="H1646" s="459" t="s">
        <v>2535</v>
      </c>
      <c r="I1646" s="449"/>
      <c r="J1646" s="449"/>
      <c r="K1646" s="459" t="s">
        <v>265</v>
      </c>
      <c r="L1646" s="459"/>
      <c r="M1646" s="459" t="str">
        <f t="shared" si="25"/>
        <v/>
      </c>
    </row>
    <row r="1647" spans="1:13" ht="15">
      <c r="A1647" s="448" t="s">
        <v>647</v>
      </c>
      <c r="B1647" s="448" t="s">
        <v>648</v>
      </c>
      <c r="C1647" s="459" t="s">
        <v>290</v>
      </c>
      <c r="D1647" s="449"/>
      <c r="E1647" s="448" t="s">
        <v>2542</v>
      </c>
      <c r="F1647" s="449"/>
      <c r="G1647" s="984" t="s">
        <v>642</v>
      </c>
      <c r="H1647" s="459" t="s">
        <v>2535</v>
      </c>
      <c r="I1647" s="449"/>
      <c r="J1647" s="449"/>
      <c r="K1647" s="459" t="s">
        <v>265</v>
      </c>
      <c r="L1647" s="459"/>
      <c r="M1647" s="459" t="str">
        <f t="shared" si="25"/>
        <v/>
      </c>
    </row>
    <row r="1648" spans="1:13" ht="15">
      <c r="A1648" s="448" t="s">
        <v>647</v>
      </c>
      <c r="B1648" s="448" t="s">
        <v>648</v>
      </c>
      <c r="C1648" s="459" t="s">
        <v>290</v>
      </c>
      <c r="D1648" s="449"/>
      <c r="E1648" s="448" t="s">
        <v>2543</v>
      </c>
      <c r="F1648" s="449"/>
      <c r="G1648" s="984" t="s">
        <v>642</v>
      </c>
      <c r="H1648" s="459" t="s">
        <v>2535</v>
      </c>
      <c r="I1648" s="449"/>
      <c r="J1648" s="449"/>
      <c r="K1648" s="459" t="s">
        <v>265</v>
      </c>
      <c r="L1648" s="459"/>
      <c r="M1648" s="459" t="str">
        <f t="shared" si="25"/>
        <v/>
      </c>
    </row>
    <row r="1649" spans="1:13" ht="15">
      <c r="A1649" s="448" t="s">
        <v>647</v>
      </c>
      <c r="B1649" s="448" t="s">
        <v>648</v>
      </c>
      <c r="C1649" s="459" t="s">
        <v>290</v>
      </c>
      <c r="D1649" s="449"/>
      <c r="E1649" s="448" t="s">
        <v>2544</v>
      </c>
      <c r="F1649" s="449"/>
      <c r="G1649" s="984" t="s">
        <v>642</v>
      </c>
      <c r="H1649" s="459" t="s">
        <v>2535</v>
      </c>
      <c r="I1649" s="449"/>
      <c r="J1649" s="449"/>
      <c r="K1649" s="459" t="s">
        <v>265</v>
      </c>
      <c r="L1649" s="459"/>
      <c r="M1649" s="459" t="str">
        <f t="shared" si="25"/>
        <v/>
      </c>
    </row>
    <row r="1650" spans="1:13" ht="15">
      <c r="A1650" s="448" t="s">
        <v>647</v>
      </c>
      <c r="B1650" s="448" t="s">
        <v>648</v>
      </c>
      <c r="C1650" s="459" t="s">
        <v>290</v>
      </c>
      <c r="D1650" s="449"/>
      <c r="E1650" s="448" t="s">
        <v>2545</v>
      </c>
      <c r="F1650" s="449"/>
      <c r="G1650" s="984" t="s">
        <v>642</v>
      </c>
      <c r="H1650" s="459" t="s">
        <v>2535</v>
      </c>
      <c r="I1650" s="449"/>
      <c r="J1650" s="449"/>
      <c r="K1650" s="459" t="s">
        <v>265</v>
      </c>
      <c r="L1650" s="459"/>
      <c r="M1650" s="459" t="str">
        <f t="shared" si="25"/>
        <v/>
      </c>
    </row>
    <row r="1651" spans="1:13" ht="15">
      <c r="A1651" s="448" t="s">
        <v>647</v>
      </c>
      <c r="B1651" s="448" t="s">
        <v>648</v>
      </c>
      <c r="C1651" s="459" t="s">
        <v>290</v>
      </c>
      <c r="D1651" s="449"/>
      <c r="E1651" s="448" t="s">
        <v>2546</v>
      </c>
      <c r="F1651" s="449"/>
      <c r="G1651" s="984" t="s">
        <v>642</v>
      </c>
      <c r="H1651" s="459" t="s">
        <v>2535</v>
      </c>
      <c r="I1651" s="449"/>
      <c r="J1651" s="449"/>
      <c r="K1651" s="459" t="s">
        <v>265</v>
      </c>
      <c r="L1651" s="459"/>
      <c r="M1651" s="459" t="str">
        <f t="shared" si="25"/>
        <v/>
      </c>
    </row>
    <row r="1652" spans="1:13" ht="15">
      <c r="A1652" s="448" t="s">
        <v>647</v>
      </c>
      <c r="B1652" s="448" t="s">
        <v>648</v>
      </c>
      <c r="C1652" s="459" t="s">
        <v>290</v>
      </c>
      <c r="D1652" s="449"/>
      <c r="E1652" s="448" t="s">
        <v>2547</v>
      </c>
      <c r="F1652" s="449"/>
      <c r="G1652" s="984" t="s">
        <v>642</v>
      </c>
      <c r="H1652" s="459" t="s">
        <v>2535</v>
      </c>
      <c r="I1652" s="449"/>
      <c r="J1652" s="449"/>
      <c r="K1652" s="459" t="s">
        <v>265</v>
      </c>
      <c r="L1652" s="459"/>
      <c r="M1652" s="459" t="str">
        <f t="shared" si="25"/>
        <v/>
      </c>
    </row>
    <row r="1653" spans="1:13" ht="13.5" thickBot="1">
      <c r="A1653" s="501" t="s">
        <v>647</v>
      </c>
      <c r="B1653" s="501" t="s">
        <v>648</v>
      </c>
      <c r="C1653" s="452" t="s">
        <v>290</v>
      </c>
      <c r="D1653" s="501"/>
      <c r="E1653" s="501" t="s">
        <v>2548</v>
      </c>
      <c r="F1653" s="501"/>
      <c r="G1653" s="451" t="s">
        <v>642</v>
      </c>
      <c r="H1653" s="452" t="s">
        <v>2535</v>
      </c>
      <c r="I1653" s="501"/>
      <c r="J1653" s="501"/>
      <c r="K1653" s="452" t="s">
        <v>265</v>
      </c>
      <c r="L1653" s="452"/>
      <c r="M1653" s="452" t="str">
        <f t="shared" si="25"/>
        <v/>
      </c>
    </row>
    <row r="1654" spans="1:13" ht="13.5" thickTop="1">
      <c r="A1654" s="982" t="s">
        <v>637</v>
      </c>
      <c r="B1654" s="982" t="s">
        <v>638</v>
      </c>
      <c r="C1654" s="460" t="s">
        <v>479</v>
      </c>
      <c r="D1654" s="446" t="s">
        <v>2549</v>
      </c>
      <c r="E1654" s="446" t="s">
        <v>2550</v>
      </c>
      <c r="F1654" s="446" t="s">
        <v>2551</v>
      </c>
      <c r="G1654" s="983" t="s">
        <v>642</v>
      </c>
      <c r="H1654" s="460" t="s">
        <v>2552</v>
      </c>
      <c r="I1654" s="983" t="s">
        <v>682</v>
      </c>
      <c r="J1654" s="446" t="s">
        <v>645</v>
      </c>
      <c r="K1654" s="447" t="s">
        <v>265</v>
      </c>
      <c r="L1654" s="460" t="s">
        <v>646</v>
      </c>
      <c r="M1654" s="460" t="str">
        <f t="shared" si="25"/>
        <v/>
      </c>
    </row>
    <row r="1655" spans="1:13" ht="15">
      <c r="A1655" s="448" t="s">
        <v>647</v>
      </c>
      <c r="B1655" s="448" t="s">
        <v>648</v>
      </c>
      <c r="C1655" s="459" t="s">
        <v>479</v>
      </c>
      <c r="D1655" s="449"/>
      <c r="E1655" s="448" t="s">
        <v>2553</v>
      </c>
      <c r="F1655" s="449"/>
      <c r="G1655" s="984" t="s">
        <v>642</v>
      </c>
      <c r="H1655" s="459" t="s">
        <v>2552</v>
      </c>
      <c r="I1655" s="449"/>
      <c r="J1655" s="449"/>
      <c r="K1655" s="459" t="s">
        <v>265</v>
      </c>
      <c r="L1655" s="459"/>
      <c r="M1655" s="459" t="str">
        <f t="shared" si="25"/>
        <v>Removed</v>
      </c>
    </row>
    <row r="1656" spans="1:13" ht="15">
      <c r="A1656" s="448" t="s">
        <v>647</v>
      </c>
      <c r="B1656" s="448" t="s">
        <v>648</v>
      </c>
      <c r="C1656" s="459" t="s">
        <v>479</v>
      </c>
      <c r="D1656" s="449"/>
      <c r="E1656" s="448" t="s">
        <v>2554</v>
      </c>
      <c r="F1656" s="449"/>
      <c r="G1656" s="984" t="s">
        <v>642</v>
      </c>
      <c r="H1656" s="459" t="s">
        <v>2552</v>
      </c>
      <c r="I1656" s="449"/>
      <c r="J1656" s="449"/>
      <c r="K1656" s="459" t="s">
        <v>265</v>
      </c>
      <c r="L1656" s="459"/>
      <c r="M1656" s="459" t="str">
        <f t="shared" si="25"/>
        <v/>
      </c>
    </row>
    <row r="1657" spans="1:13" ht="15">
      <c r="A1657" s="448" t="s">
        <v>647</v>
      </c>
      <c r="B1657" s="448" t="s">
        <v>648</v>
      </c>
      <c r="C1657" s="459" t="s">
        <v>479</v>
      </c>
      <c r="D1657" s="449"/>
      <c r="E1657" s="448" t="s">
        <v>2555</v>
      </c>
      <c r="F1657" s="449"/>
      <c r="G1657" s="984" t="s">
        <v>642</v>
      </c>
      <c r="H1657" s="459" t="s">
        <v>2552</v>
      </c>
      <c r="I1657" s="449"/>
      <c r="J1657" s="449"/>
      <c r="K1657" s="459" t="s">
        <v>265</v>
      </c>
      <c r="L1657" s="459"/>
      <c r="M1657" s="459" t="str">
        <f t="shared" si="25"/>
        <v/>
      </c>
    </row>
    <row r="1658" spans="1:13" ht="15">
      <c r="A1658" s="448" t="s">
        <v>647</v>
      </c>
      <c r="B1658" s="448" t="s">
        <v>648</v>
      </c>
      <c r="C1658" s="459" t="s">
        <v>479</v>
      </c>
      <c r="D1658" s="449"/>
      <c r="E1658" s="448" t="s">
        <v>2556</v>
      </c>
      <c r="F1658" s="449"/>
      <c r="G1658" s="984" t="s">
        <v>642</v>
      </c>
      <c r="H1658" s="459" t="s">
        <v>2552</v>
      </c>
      <c r="I1658" s="449"/>
      <c r="J1658" s="449"/>
      <c r="K1658" s="459" t="s">
        <v>265</v>
      </c>
      <c r="L1658" s="459"/>
      <c r="M1658" s="459" t="str">
        <f t="shared" si="25"/>
        <v/>
      </c>
    </row>
    <row r="1659" spans="1:13" ht="15">
      <c r="A1659" s="448" t="s">
        <v>647</v>
      </c>
      <c r="B1659" s="448" t="s">
        <v>648</v>
      </c>
      <c r="C1659" s="459" t="s">
        <v>479</v>
      </c>
      <c r="D1659" s="449"/>
      <c r="E1659" s="448" t="s">
        <v>2557</v>
      </c>
      <c r="F1659" s="449"/>
      <c r="G1659" s="984" t="s">
        <v>642</v>
      </c>
      <c r="H1659" s="459" t="s">
        <v>2552</v>
      </c>
      <c r="I1659" s="449"/>
      <c r="J1659" s="449"/>
      <c r="K1659" s="459" t="s">
        <v>265</v>
      </c>
      <c r="L1659" s="459"/>
      <c r="M1659" s="459" t="str">
        <f t="shared" si="25"/>
        <v/>
      </c>
    </row>
    <row r="1660" spans="1:13" ht="15">
      <c r="A1660" s="448" t="s">
        <v>647</v>
      </c>
      <c r="B1660" s="448" t="s">
        <v>648</v>
      </c>
      <c r="C1660" s="459" t="s">
        <v>479</v>
      </c>
      <c r="D1660" s="449"/>
      <c r="E1660" s="448" t="s">
        <v>2558</v>
      </c>
      <c r="F1660" s="449"/>
      <c r="G1660" s="984" t="s">
        <v>642</v>
      </c>
      <c r="H1660" s="459" t="s">
        <v>2552</v>
      </c>
      <c r="I1660" s="449"/>
      <c r="J1660" s="449"/>
      <c r="K1660" s="459" t="s">
        <v>265</v>
      </c>
      <c r="L1660" s="459"/>
      <c r="M1660" s="459" t="str">
        <f t="shared" si="25"/>
        <v/>
      </c>
    </row>
    <row r="1661" spans="1:13" ht="15">
      <c r="A1661" s="448" t="s">
        <v>647</v>
      </c>
      <c r="B1661" s="448" t="s">
        <v>648</v>
      </c>
      <c r="C1661" s="459" t="s">
        <v>479</v>
      </c>
      <c r="D1661" s="449"/>
      <c r="E1661" s="448" t="s">
        <v>2559</v>
      </c>
      <c r="F1661" s="449"/>
      <c r="G1661" s="984" t="s">
        <v>642</v>
      </c>
      <c r="H1661" s="459" t="s">
        <v>2552</v>
      </c>
      <c r="I1661" s="449"/>
      <c r="J1661" s="449"/>
      <c r="K1661" s="459" t="s">
        <v>265</v>
      </c>
      <c r="L1661" s="459"/>
      <c r="M1661" s="459" t="str">
        <f t="shared" si="25"/>
        <v/>
      </c>
    </row>
    <row r="1662" spans="1:13" ht="15">
      <c r="A1662" s="448" t="s">
        <v>647</v>
      </c>
      <c r="B1662" s="448" t="s">
        <v>648</v>
      </c>
      <c r="C1662" s="459" t="s">
        <v>479</v>
      </c>
      <c r="D1662" s="449"/>
      <c r="E1662" s="448" t="s">
        <v>2560</v>
      </c>
      <c r="F1662" s="449"/>
      <c r="G1662" s="984" t="s">
        <v>642</v>
      </c>
      <c r="H1662" s="459" t="s">
        <v>2552</v>
      </c>
      <c r="I1662" s="449"/>
      <c r="J1662" s="449"/>
      <c r="K1662" s="459" t="s">
        <v>265</v>
      </c>
      <c r="L1662" s="459"/>
      <c r="M1662" s="459" t="str">
        <f t="shared" si="25"/>
        <v/>
      </c>
    </row>
    <row r="1663" spans="1:13" ht="15">
      <c r="A1663" s="448" t="s">
        <v>647</v>
      </c>
      <c r="B1663" s="448" t="s">
        <v>648</v>
      </c>
      <c r="C1663" s="459" t="s">
        <v>479</v>
      </c>
      <c r="D1663" s="449"/>
      <c r="E1663" s="448" t="s">
        <v>2561</v>
      </c>
      <c r="F1663" s="449"/>
      <c r="G1663" s="984" t="s">
        <v>642</v>
      </c>
      <c r="H1663" s="459" t="s">
        <v>2552</v>
      </c>
      <c r="I1663" s="449"/>
      <c r="J1663" s="449"/>
      <c r="K1663" s="459" t="s">
        <v>265</v>
      </c>
      <c r="L1663" s="459"/>
      <c r="M1663" s="459" t="str">
        <f t="shared" si="25"/>
        <v/>
      </c>
    </row>
    <row r="1664" spans="1:13" ht="15">
      <c r="A1664" s="448" t="s">
        <v>647</v>
      </c>
      <c r="B1664" s="448" t="s">
        <v>648</v>
      </c>
      <c r="C1664" s="459" t="s">
        <v>479</v>
      </c>
      <c r="D1664" s="449"/>
      <c r="E1664" s="448" t="s">
        <v>2562</v>
      </c>
      <c r="F1664" s="449"/>
      <c r="G1664" s="984" t="s">
        <v>642</v>
      </c>
      <c r="H1664" s="459" t="s">
        <v>2552</v>
      </c>
      <c r="I1664" s="449"/>
      <c r="J1664" s="449"/>
      <c r="K1664" s="459" t="s">
        <v>265</v>
      </c>
      <c r="L1664" s="459"/>
      <c r="M1664" s="459" t="str">
        <f t="shared" si="25"/>
        <v/>
      </c>
    </row>
    <row r="1665" spans="1:13" ht="15">
      <c r="A1665" s="448" t="s">
        <v>647</v>
      </c>
      <c r="B1665" s="448" t="s">
        <v>648</v>
      </c>
      <c r="C1665" s="459" t="s">
        <v>479</v>
      </c>
      <c r="D1665" s="449"/>
      <c r="E1665" s="448" t="s">
        <v>2563</v>
      </c>
      <c r="F1665" s="449"/>
      <c r="G1665" s="984" t="s">
        <v>642</v>
      </c>
      <c r="H1665" s="459" t="s">
        <v>2552</v>
      </c>
      <c r="I1665" s="449"/>
      <c r="J1665" s="449"/>
      <c r="K1665" s="459" t="s">
        <v>265</v>
      </c>
      <c r="L1665" s="459"/>
      <c r="M1665" s="459" t="str">
        <f t="shared" si="25"/>
        <v/>
      </c>
    </row>
    <row r="1666" spans="1:13" ht="15">
      <c r="A1666" s="448" t="s">
        <v>647</v>
      </c>
      <c r="B1666" s="448" t="s">
        <v>648</v>
      </c>
      <c r="C1666" s="459" t="s">
        <v>479</v>
      </c>
      <c r="D1666" s="449"/>
      <c r="E1666" s="448" t="s">
        <v>2564</v>
      </c>
      <c r="F1666" s="449"/>
      <c r="G1666" s="984" t="s">
        <v>642</v>
      </c>
      <c r="H1666" s="459" t="s">
        <v>2552</v>
      </c>
      <c r="I1666" s="449"/>
      <c r="J1666" s="449"/>
      <c r="K1666" s="459" t="s">
        <v>265</v>
      </c>
      <c r="L1666" s="459"/>
      <c r="M1666" s="459" t="str">
        <f t="shared" si="25"/>
        <v/>
      </c>
    </row>
    <row r="1667" spans="1:13" ht="13.5" thickBot="1">
      <c r="A1667" s="501" t="s">
        <v>647</v>
      </c>
      <c r="B1667" s="501" t="s">
        <v>648</v>
      </c>
      <c r="C1667" s="452" t="s">
        <v>479</v>
      </c>
      <c r="D1667" s="501"/>
      <c r="E1667" s="501" t="s">
        <v>2565</v>
      </c>
      <c r="F1667" s="501"/>
      <c r="G1667" s="451" t="s">
        <v>642</v>
      </c>
      <c r="H1667" s="452" t="s">
        <v>2552</v>
      </c>
      <c r="I1667" s="501"/>
      <c r="J1667" s="501"/>
      <c r="K1667" s="452" t="s">
        <v>265</v>
      </c>
      <c r="L1667" s="452"/>
      <c r="M1667" s="452" t="str">
        <f t="shared" si="25"/>
        <v/>
      </c>
    </row>
    <row r="1668" spans="1:13" ht="13.5" thickTop="1">
      <c r="A1668" s="982" t="s">
        <v>637</v>
      </c>
      <c r="B1668" s="982" t="s">
        <v>638</v>
      </c>
      <c r="C1668" s="460" t="s">
        <v>480</v>
      </c>
      <c r="D1668" s="446" t="s">
        <v>2580</v>
      </c>
      <c r="E1668" s="446" t="s">
        <v>2581</v>
      </c>
      <c r="F1668" s="446" t="s">
        <v>480</v>
      </c>
      <c r="G1668" s="983" t="s">
        <v>642</v>
      </c>
      <c r="H1668" s="460" t="s">
        <v>2582</v>
      </c>
      <c r="I1668" s="983" t="s">
        <v>682</v>
      </c>
      <c r="J1668" s="446" t="s">
        <v>645</v>
      </c>
      <c r="K1668" s="447" t="s">
        <v>265</v>
      </c>
      <c r="L1668" s="460" t="s">
        <v>646</v>
      </c>
      <c r="M1668" s="460" t="str">
        <f t="shared" ref="M1668:M1731" si="26">IF(RIGHT(TEXT(E1668,""),4)="ACT1","Removed","")</f>
        <v/>
      </c>
    </row>
    <row r="1669" spans="1:13" ht="15">
      <c r="A1669" s="448" t="s">
        <v>647</v>
      </c>
      <c r="B1669" s="448" t="s">
        <v>648</v>
      </c>
      <c r="C1669" s="459" t="s">
        <v>480</v>
      </c>
      <c r="D1669" s="449"/>
      <c r="E1669" s="448" t="s">
        <v>2583</v>
      </c>
      <c r="F1669" s="449"/>
      <c r="G1669" s="984" t="s">
        <v>642</v>
      </c>
      <c r="H1669" s="459" t="s">
        <v>2582</v>
      </c>
      <c r="I1669" s="449"/>
      <c r="J1669" s="449"/>
      <c r="K1669" s="459" t="s">
        <v>265</v>
      </c>
      <c r="L1669" s="459"/>
      <c r="M1669" s="459" t="str">
        <f t="shared" si="26"/>
        <v>Removed</v>
      </c>
    </row>
    <row r="1670" spans="1:13" ht="15">
      <c r="A1670" s="448" t="s">
        <v>647</v>
      </c>
      <c r="B1670" s="448" t="s">
        <v>648</v>
      </c>
      <c r="C1670" s="459" t="s">
        <v>480</v>
      </c>
      <c r="D1670" s="449"/>
      <c r="E1670" s="448" t="s">
        <v>2584</v>
      </c>
      <c r="F1670" s="449"/>
      <c r="G1670" s="984" t="s">
        <v>642</v>
      </c>
      <c r="H1670" s="459" t="s">
        <v>2582</v>
      </c>
      <c r="I1670" s="449"/>
      <c r="J1670" s="449"/>
      <c r="K1670" s="459" t="s">
        <v>265</v>
      </c>
      <c r="L1670" s="459"/>
      <c r="M1670" s="459" t="str">
        <f t="shared" si="26"/>
        <v/>
      </c>
    </row>
    <row r="1671" spans="1:13" ht="15">
      <c r="A1671" s="448" t="s">
        <v>647</v>
      </c>
      <c r="B1671" s="448" t="s">
        <v>648</v>
      </c>
      <c r="C1671" s="459" t="s">
        <v>480</v>
      </c>
      <c r="D1671" s="449"/>
      <c r="E1671" s="448" t="s">
        <v>2585</v>
      </c>
      <c r="F1671" s="449"/>
      <c r="G1671" s="984" t="s">
        <v>642</v>
      </c>
      <c r="H1671" s="459" t="s">
        <v>2582</v>
      </c>
      <c r="I1671" s="449"/>
      <c r="J1671" s="449"/>
      <c r="K1671" s="459" t="s">
        <v>265</v>
      </c>
      <c r="L1671" s="459"/>
      <c r="M1671" s="459" t="str">
        <f t="shared" si="26"/>
        <v/>
      </c>
    </row>
    <row r="1672" spans="1:13" ht="15">
      <c r="A1672" s="448" t="s">
        <v>647</v>
      </c>
      <c r="B1672" s="448" t="s">
        <v>648</v>
      </c>
      <c r="C1672" s="459" t="s">
        <v>480</v>
      </c>
      <c r="D1672" s="449"/>
      <c r="E1672" s="448" t="s">
        <v>2586</v>
      </c>
      <c r="F1672" s="449"/>
      <c r="G1672" s="984" t="s">
        <v>642</v>
      </c>
      <c r="H1672" s="459" t="s">
        <v>2582</v>
      </c>
      <c r="I1672" s="449"/>
      <c r="J1672" s="449"/>
      <c r="K1672" s="459" t="s">
        <v>265</v>
      </c>
      <c r="L1672" s="459"/>
      <c r="M1672" s="459" t="str">
        <f t="shared" si="26"/>
        <v/>
      </c>
    </row>
    <row r="1673" spans="1:13" ht="15">
      <c r="A1673" s="448" t="s">
        <v>647</v>
      </c>
      <c r="B1673" s="448" t="s">
        <v>648</v>
      </c>
      <c r="C1673" s="459" t="s">
        <v>480</v>
      </c>
      <c r="D1673" s="449"/>
      <c r="E1673" s="448" t="s">
        <v>2587</v>
      </c>
      <c r="F1673" s="449"/>
      <c r="G1673" s="984" t="s">
        <v>642</v>
      </c>
      <c r="H1673" s="459" t="s">
        <v>2582</v>
      </c>
      <c r="I1673" s="449"/>
      <c r="J1673" s="449"/>
      <c r="K1673" s="459" t="s">
        <v>265</v>
      </c>
      <c r="L1673" s="459"/>
      <c r="M1673" s="459" t="str">
        <f t="shared" si="26"/>
        <v/>
      </c>
    </row>
    <row r="1674" spans="1:13" ht="15">
      <c r="A1674" s="448" t="s">
        <v>647</v>
      </c>
      <c r="B1674" s="448" t="s">
        <v>648</v>
      </c>
      <c r="C1674" s="459" t="s">
        <v>480</v>
      </c>
      <c r="D1674" s="449"/>
      <c r="E1674" s="448" t="s">
        <v>2588</v>
      </c>
      <c r="F1674" s="449"/>
      <c r="G1674" s="984" t="s">
        <v>642</v>
      </c>
      <c r="H1674" s="459" t="s">
        <v>2582</v>
      </c>
      <c r="I1674" s="449"/>
      <c r="J1674" s="449"/>
      <c r="K1674" s="459" t="s">
        <v>265</v>
      </c>
      <c r="L1674" s="459"/>
      <c r="M1674" s="459" t="str">
        <f t="shared" si="26"/>
        <v/>
      </c>
    </row>
    <row r="1675" spans="1:13" ht="15">
      <c r="A1675" s="448" t="s">
        <v>647</v>
      </c>
      <c r="B1675" s="448" t="s">
        <v>648</v>
      </c>
      <c r="C1675" s="459" t="s">
        <v>480</v>
      </c>
      <c r="D1675" s="449"/>
      <c r="E1675" s="448" t="s">
        <v>2589</v>
      </c>
      <c r="F1675" s="449"/>
      <c r="G1675" s="984" t="s">
        <v>642</v>
      </c>
      <c r="H1675" s="459" t="s">
        <v>2582</v>
      </c>
      <c r="I1675" s="449"/>
      <c r="J1675" s="449"/>
      <c r="K1675" s="459" t="s">
        <v>265</v>
      </c>
      <c r="L1675" s="459"/>
      <c r="M1675" s="459" t="str">
        <f t="shared" si="26"/>
        <v/>
      </c>
    </row>
    <row r="1676" spans="1:13" ht="15">
      <c r="A1676" s="448" t="s">
        <v>647</v>
      </c>
      <c r="B1676" s="448" t="s">
        <v>648</v>
      </c>
      <c r="C1676" s="459" t="s">
        <v>480</v>
      </c>
      <c r="D1676" s="449"/>
      <c r="E1676" s="448" t="s">
        <v>2590</v>
      </c>
      <c r="F1676" s="449"/>
      <c r="G1676" s="984" t="s">
        <v>642</v>
      </c>
      <c r="H1676" s="459" t="s">
        <v>2582</v>
      </c>
      <c r="I1676" s="449"/>
      <c r="J1676" s="449"/>
      <c r="K1676" s="459" t="s">
        <v>265</v>
      </c>
      <c r="L1676" s="459"/>
      <c r="M1676" s="459" t="str">
        <f t="shared" si="26"/>
        <v/>
      </c>
    </row>
    <row r="1677" spans="1:13" ht="15">
      <c r="A1677" s="448" t="s">
        <v>647</v>
      </c>
      <c r="B1677" s="448" t="s">
        <v>648</v>
      </c>
      <c r="C1677" s="459" t="s">
        <v>480</v>
      </c>
      <c r="D1677" s="449"/>
      <c r="E1677" s="448" t="s">
        <v>2591</v>
      </c>
      <c r="F1677" s="449"/>
      <c r="G1677" s="984" t="s">
        <v>642</v>
      </c>
      <c r="H1677" s="459" t="s">
        <v>2582</v>
      </c>
      <c r="I1677" s="449"/>
      <c r="J1677" s="449"/>
      <c r="K1677" s="459" t="s">
        <v>265</v>
      </c>
      <c r="L1677" s="459"/>
      <c r="M1677" s="459" t="str">
        <f t="shared" si="26"/>
        <v/>
      </c>
    </row>
    <row r="1678" spans="1:13" ht="15">
      <c r="A1678" s="448" t="s">
        <v>647</v>
      </c>
      <c r="B1678" s="448" t="s">
        <v>648</v>
      </c>
      <c r="C1678" s="459" t="s">
        <v>480</v>
      </c>
      <c r="D1678" s="449"/>
      <c r="E1678" s="448" t="s">
        <v>2592</v>
      </c>
      <c r="F1678" s="449"/>
      <c r="G1678" s="984" t="s">
        <v>642</v>
      </c>
      <c r="H1678" s="459" t="s">
        <v>2582</v>
      </c>
      <c r="I1678" s="449"/>
      <c r="J1678" s="449"/>
      <c r="K1678" s="459" t="s">
        <v>265</v>
      </c>
      <c r="L1678" s="459"/>
      <c r="M1678" s="459" t="str">
        <f t="shared" si="26"/>
        <v/>
      </c>
    </row>
    <row r="1679" spans="1:13" ht="15">
      <c r="A1679" s="448" t="s">
        <v>647</v>
      </c>
      <c r="B1679" s="448" t="s">
        <v>648</v>
      </c>
      <c r="C1679" s="459" t="s">
        <v>480</v>
      </c>
      <c r="D1679" s="449"/>
      <c r="E1679" s="448" t="s">
        <v>2593</v>
      </c>
      <c r="F1679" s="449"/>
      <c r="G1679" s="984" t="s">
        <v>642</v>
      </c>
      <c r="H1679" s="459" t="s">
        <v>2582</v>
      </c>
      <c r="I1679" s="449"/>
      <c r="J1679" s="449"/>
      <c r="K1679" s="459" t="s">
        <v>265</v>
      </c>
      <c r="L1679" s="459"/>
      <c r="M1679" s="459" t="str">
        <f t="shared" si="26"/>
        <v/>
      </c>
    </row>
    <row r="1680" spans="1:13" ht="15">
      <c r="A1680" s="448" t="s">
        <v>647</v>
      </c>
      <c r="B1680" s="448" t="s">
        <v>648</v>
      </c>
      <c r="C1680" s="459" t="s">
        <v>480</v>
      </c>
      <c r="D1680" s="449"/>
      <c r="E1680" s="448" t="s">
        <v>2594</v>
      </c>
      <c r="F1680" s="449"/>
      <c r="G1680" s="984" t="s">
        <v>642</v>
      </c>
      <c r="H1680" s="459" t="s">
        <v>2582</v>
      </c>
      <c r="I1680" s="449"/>
      <c r="J1680" s="449"/>
      <c r="K1680" s="459" t="s">
        <v>265</v>
      </c>
      <c r="L1680" s="459"/>
      <c r="M1680" s="459" t="str">
        <f t="shared" si="26"/>
        <v/>
      </c>
    </row>
    <row r="1681" spans="1:13" ht="13.5" thickBot="1">
      <c r="A1681" s="501" t="s">
        <v>647</v>
      </c>
      <c r="B1681" s="501" t="s">
        <v>648</v>
      </c>
      <c r="C1681" s="452" t="s">
        <v>480</v>
      </c>
      <c r="D1681" s="501"/>
      <c r="E1681" s="501" t="s">
        <v>2595</v>
      </c>
      <c r="F1681" s="501"/>
      <c r="G1681" s="451" t="s">
        <v>642</v>
      </c>
      <c r="H1681" s="452" t="s">
        <v>2582</v>
      </c>
      <c r="I1681" s="501"/>
      <c r="J1681" s="501"/>
      <c r="K1681" s="452" t="s">
        <v>265</v>
      </c>
      <c r="L1681" s="452"/>
      <c r="M1681" s="452" t="str">
        <f t="shared" si="26"/>
        <v/>
      </c>
    </row>
    <row r="1682" spans="1:13" ht="13.5" thickTop="1">
      <c r="A1682" s="982" t="s">
        <v>637</v>
      </c>
      <c r="B1682" s="982" t="s">
        <v>638</v>
      </c>
      <c r="C1682" s="460" t="s">
        <v>485</v>
      </c>
      <c r="D1682" s="446" t="s">
        <v>2596</v>
      </c>
      <c r="E1682" s="446" t="s">
        <v>2597</v>
      </c>
      <c r="F1682" s="446" t="s">
        <v>485</v>
      </c>
      <c r="G1682" s="983" t="s">
        <v>642</v>
      </c>
      <c r="H1682" s="446" t="s">
        <v>2598</v>
      </c>
      <c r="I1682" s="983" t="s">
        <v>682</v>
      </c>
      <c r="J1682" s="446" t="s">
        <v>645</v>
      </c>
      <c r="K1682" s="447" t="s">
        <v>265</v>
      </c>
      <c r="L1682" s="446" t="s">
        <v>646</v>
      </c>
      <c r="M1682" s="446" t="str">
        <f t="shared" si="26"/>
        <v/>
      </c>
    </row>
    <row r="1683" spans="1:13" ht="15">
      <c r="A1683" s="448" t="s">
        <v>647</v>
      </c>
      <c r="B1683" s="448" t="s">
        <v>648</v>
      </c>
      <c r="C1683" s="459" t="s">
        <v>485</v>
      </c>
      <c r="D1683" s="449"/>
      <c r="E1683" s="448" t="s">
        <v>2599</v>
      </c>
      <c r="F1683" s="449"/>
      <c r="G1683" s="984" t="s">
        <v>642</v>
      </c>
      <c r="H1683" s="459" t="s">
        <v>2598</v>
      </c>
      <c r="I1683" s="449"/>
      <c r="J1683" s="449"/>
      <c r="K1683" s="459" t="s">
        <v>265</v>
      </c>
      <c r="L1683" s="459"/>
      <c r="M1683" s="459" t="str">
        <f t="shared" si="26"/>
        <v>Removed</v>
      </c>
    </row>
    <row r="1684" spans="1:13" ht="15">
      <c r="A1684" s="448" t="s">
        <v>647</v>
      </c>
      <c r="B1684" s="448" t="s">
        <v>648</v>
      </c>
      <c r="C1684" s="459" t="s">
        <v>485</v>
      </c>
      <c r="D1684" s="449"/>
      <c r="E1684" s="448" t="s">
        <v>2600</v>
      </c>
      <c r="F1684" s="449"/>
      <c r="G1684" s="984" t="s">
        <v>642</v>
      </c>
      <c r="H1684" s="459" t="s">
        <v>2598</v>
      </c>
      <c r="I1684" s="449"/>
      <c r="J1684" s="449"/>
      <c r="K1684" s="459" t="s">
        <v>265</v>
      </c>
      <c r="L1684" s="459"/>
      <c r="M1684" s="459" t="str">
        <f t="shared" si="26"/>
        <v/>
      </c>
    </row>
    <row r="1685" spans="1:13" ht="15">
      <c r="A1685" s="448" t="s">
        <v>647</v>
      </c>
      <c r="B1685" s="448" t="s">
        <v>648</v>
      </c>
      <c r="C1685" s="459" t="s">
        <v>485</v>
      </c>
      <c r="D1685" s="449"/>
      <c r="E1685" s="448" t="s">
        <v>2601</v>
      </c>
      <c r="F1685" s="449"/>
      <c r="G1685" s="984" t="s">
        <v>642</v>
      </c>
      <c r="H1685" s="459" t="s">
        <v>2598</v>
      </c>
      <c r="I1685" s="449"/>
      <c r="J1685" s="449"/>
      <c r="K1685" s="459" t="s">
        <v>265</v>
      </c>
      <c r="L1685" s="459"/>
      <c r="M1685" s="459" t="str">
        <f t="shared" si="26"/>
        <v/>
      </c>
    </row>
    <row r="1686" spans="1:13" ht="15">
      <c r="A1686" s="448" t="s">
        <v>647</v>
      </c>
      <c r="B1686" s="448" t="s">
        <v>648</v>
      </c>
      <c r="C1686" s="459" t="s">
        <v>485</v>
      </c>
      <c r="D1686" s="449"/>
      <c r="E1686" s="448" t="s">
        <v>2602</v>
      </c>
      <c r="F1686" s="449"/>
      <c r="G1686" s="984" t="s">
        <v>642</v>
      </c>
      <c r="H1686" s="459" t="s">
        <v>2598</v>
      </c>
      <c r="I1686" s="449"/>
      <c r="J1686" s="449"/>
      <c r="K1686" s="459" t="s">
        <v>265</v>
      </c>
      <c r="L1686" s="459"/>
      <c r="M1686" s="459" t="str">
        <f t="shared" si="26"/>
        <v/>
      </c>
    </row>
    <row r="1687" spans="1:13" ht="15">
      <c r="A1687" s="448" t="s">
        <v>647</v>
      </c>
      <c r="B1687" s="448" t="s">
        <v>648</v>
      </c>
      <c r="C1687" s="459" t="s">
        <v>485</v>
      </c>
      <c r="D1687" s="449"/>
      <c r="E1687" s="448" t="s">
        <v>2603</v>
      </c>
      <c r="F1687" s="449"/>
      <c r="G1687" s="984" t="s">
        <v>642</v>
      </c>
      <c r="H1687" s="459" t="s">
        <v>2598</v>
      </c>
      <c r="I1687" s="449"/>
      <c r="J1687" s="449"/>
      <c r="K1687" s="459" t="s">
        <v>265</v>
      </c>
      <c r="L1687" s="459"/>
      <c r="M1687" s="459" t="str">
        <f t="shared" si="26"/>
        <v/>
      </c>
    </row>
    <row r="1688" spans="1:13" ht="15">
      <c r="A1688" s="448" t="s">
        <v>647</v>
      </c>
      <c r="B1688" s="448" t="s">
        <v>648</v>
      </c>
      <c r="C1688" s="459" t="s">
        <v>485</v>
      </c>
      <c r="D1688" s="449"/>
      <c r="E1688" s="448" t="s">
        <v>2604</v>
      </c>
      <c r="F1688" s="449"/>
      <c r="G1688" s="984" t="s">
        <v>642</v>
      </c>
      <c r="H1688" s="459" t="s">
        <v>2598</v>
      </c>
      <c r="I1688" s="449"/>
      <c r="J1688" s="449"/>
      <c r="K1688" s="459" t="s">
        <v>265</v>
      </c>
      <c r="L1688" s="459"/>
      <c r="M1688" s="459" t="str">
        <f t="shared" si="26"/>
        <v/>
      </c>
    </row>
    <row r="1689" spans="1:13" ht="15">
      <c r="A1689" s="448" t="s">
        <v>647</v>
      </c>
      <c r="B1689" s="448" t="s">
        <v>648</v>
      </c>
      <c r="C1689" s="459" t="s">
        <v>485</v>
      </c>
      <c r="D1689" s="449"/>
      <c r="E1689" s="448" t="s">
        <v>2605</v>
      </c>
      <c r="F1689" s="449"/>
      <c r="G1689" s="984" t="s">
        <v>642</v>
      </c>
      <c r="H1689" s="459" t="s">
        <v>2598</v>
      </c>
      <c r="I1689" s="449"/>
      <c r="J1689" s="449"/>
      <c r="K1689" s="459" t="s">
        <v>265</v>
      </c>
      <c r="L1689" s="459"/>
      <c r="M1689" s="459" t="str">
        <f t="shared" si="26"/>
        <v/>
      </c>
    </row>
    <row r="1690" spans="1:13" ht="15">
      <c r="A1690" s="448" t="s">
        <v>647</v>
      </c>
      <c r="B1690" s="448" t="s">
        <v>648</v>
      </c>
      <c r="C1690" s="459" t="s">
        <v>485</v>
      </c>
      <c r="D1690" s="449"/>
      <c r="E1690" s="448" t="s">
        <v>2606</v>
      </c>
      <c r="F1690" s="449"/>
      <c r="G1690" s="984" t="s">
        <v>642</v>
      </c>
      <c r="H1690" s="459" t="s">
        <v>2598</v>
      </c>
      <c r="I1690" s="449"/>
      <c r="J1690" s="449"/>
      <c r="K1690" s="459" t="s">
        <v>265</v>
      </c>
      <c r="L1690" s="459"/>
      <c r="M1690" s="459" t="str">
        <f t="shared" si="26"/>
        <v/>
      </c>
    </row>
    <row r="1691" spans="1:13" ht="15">
      <c r="A1691" s="448" t="s">
        <v>647</v>
      </c>
      <c r="B1691" s="448" t="s">
        <v>648</v>
      </c>
      <c r="C1691" s="459" t="s">
        <v>485</v>
      </c>
      <c r="D1691" s="449"/>
      <c r="E1691" s="448" t="s">
        <v>2607</v>
      </c>
      <c r="F1691" s="449"/>
      <c r="G1691" s="984" t="s">
        <v>642</v>
      </c>
      <c r="H1691" s="459" t="s">
        <v>2598</v>
      </c>
      <c r="I1691" s="449"/>
      <c r="J1691" s="449"/>
      <c r="K1691" s="459" t="s">
        <v>265</v>
      </c>
      <c r="L1691" s="459"/>
      <c r="M1691" s="459" t="str">
        <f t="shared" si="26"/>
        <v/>
      </c>
    </row>
    <row r="1692" spans="1:13" ht="15">
      <c r="A1692" s="448" t="s">
        <v>647</v>
      </c>
      <c r="B1692" s="448" t="s">
        <v>648</v>
      </c>
      <c r="C1692" s="459" t="s">
        <v>485</v>
      </c>
      <c r="D1692" s="449"/>
      <c r="E1692" s="448" t="s">
        <v>2608</v>
      </c>
      <c r="F1692" s="449"/>
      <c r="G1692" s="984" t="s">
        <v>642</v>
      </c>
      <c r="H1692" s="459" t="s">
        <v>2598</v>
      </c>
      <c r="I1692" s="449"/>
      <c r="J1692" s="449"/>
      <c r="K1692" s="459" t="s">
        <v>265</v>
      </c>
      <c r="L1692" s="459"/>
      <c r="M1692" s="459" t="str">
        <f t="shared" si="26"/>
        <v/>
      </c>
    </row>
    <row r="1693" spans="1:13" ht="15">
      <c r="A1693" s="448" t="s">
        <v>647</v>
      </c>
      <c r="B1693" s="448" t="s">
        <v>648</v>
      </c>
      <c r="C1693" s="459" t="s">
        <v>485</v>
      </c>
      <c r="D1693" s="449"/>
      <c r="E1693" s="448" t="s">
        <v>2609</v>
      </c>
      <c r="F1693" s="449"/>
      <c r="G1693" s="984" t="s">
        <v>642</v>
      </c>
      <c r="H1693" s="459" t="s">
        <v>2598</v>
      </c>
      <c r="I1693" s="449"/>
      <c r="J1693" s="449"/>
      <c r="K1693" s="459" t="s">
        <v>265</v>
      </c>
      <c r="L1693" s="459"/>
      <c r="M1693" s="459" t="str">
        <f t="shared" si="26"/>
        <v/>
      </c>
    </row>
    <row r="1694" spans="1:13" ht="15">
      <c r="A1694" s="448" t="s">
        <v>647</v>
      </c>
      <c r="B1694" s="448" t="s">
        <v>648</v>
      </c>
      <c r="C1694" s="459" t="s">
        <v>485</v>
      </c>
      <c r="D1694" s="449"/>
      <c r="E1694" s="448" t="s">
        <v>2610</v>
      </c>
      <c r="F1694" s="449"/>
      <c r="G1694" s="984" t="s">
        <v>642</v>
      </c>
      <c r="H1694" s="459" t="s">
        <v>2598</v>
      </c>
      <c r="I1694" s="449"/>
      <c r="J1694" s="449"/>
      <c r="K1694" s="459" t="s">
        <v>265</v>
      </c>
      <c r="L1694" s="459"/>
      <c r="M1694" s="459" t="str">
        <f t="shared" si="26"/>
        <v/>
      </c>
    </row>
    <row r="1695" spans="1:13" ht="13.5" thickBot="1">
      <c r="A1695" s="501" t="s">
        <v>647</v>
      </c>
      <c r="B1695" s="501" t="s">
        <v>648</v>
      </c>
      <c r="C1695" s="452" t="s">
        <v>485</v>
      </c>
      <c r="D1695" s="501"/>
      <c r="E1695" s="501" t="s">
        <v>2611</v>
      </c>
      <c r="F1695" s="501"/>
      <c r="G1695" s="451" t="s">
        <v>642</v>
      </c>
      <c r="H1695" s="452" t="s">
        <v>2598</v>
      </c>
      <c r="I1695" s="501"/>
      <c r="J1695" s="501"/>
      <c r="K1695" s="452" t="s">
        <v>265</v>
      </c>
      <c r="L1695" s="452"/>
      <c r="M1695" s="452" t="str">
        <f t="shared" si="26"/>
        <v/>
      </c>
    </row>
    <row r="1696" spans="1:13" ht="13.5" thickTop="1">
      <c r="A1696" s="982" t="s">
        <v>637</v>
      </c>
      <c r="B1696" s="982" t="s">
        <v>638</v>
      </c>
      <c r="C1696" s="460" t="s">
        <v>484</v>
      </c>
      <c r="D1696" s="446" t="s">
        <v>2626</v>
      </c>
      <c r="E1696" s="446" t="s">
        <v>2627</v>
      </c>
      <c r="F1696" s="446" t="s">
        <v>484</v>
      </c>
      <c r="G1696" s="983" t="s">
        <v>642</v>
      </c>
      <c r="H1696" s="446" t="s">
        <v>2628</v>
      </c>
      <c r="I1696" s="983" t="s">
        <v>682</v>
      </c>
      <c r="J1696" s="446" t="s">
        <v>645</v>
      </c>
      <c r="K1696" s="447" t="s">
        <v>265</v>
      </c>
      <c r="L1696" s="446" t="s">
        <v>646</v>
      </c>
      <c r="M1696" s="446" t="str">
        <f t="shared" si="26"/>
        <v/>
      </c>
    </row>
    <row r="1697" spans="1:13" ht="15">
      <c r="A1697" s="448" t="s">
        <v>647</v>
      </c>
      <c r="B1697" s="448" t="s">
        <v>648</v>
      </c>
      <c r="C1697" s="459" t="s">
        <v>484</v>
      </c>
      <c r="D1697" s="449"/>
      <c r="E1697" s="448" t="s">
        <v>2629</v>
      </c>
      <c r="F1697" s="449"/>
      <c r="G1697" s="984" t="s">
        <v>642</v>
      </c>
      <c r="H1697" s="459" t="s">
        <v>2628</v>
      </c>
      <c r="I1697" s="449"/>
      <c r="J1697" s="449"/>
      <c r="K1697" s="459" t="s">
        <v>265</v>
      </c>
      <c r="L1697" s="459"/>
      <c r="M1697" s="459" t="str">
        <f t="shared" si="26"/>
        <v>Removed</v>
      </c>
    </row>
    <row r="1698" spans="1:13" ht="15">
      <c r="A1698" s="448" t="s">
        <v>647</v>
      </c>
      <c r="B1698" s="448" t="s">
        <v>648</v>
      </c>
      <c r="C1698" s="459" t="s">
        <v>484</v>
      </c>
      <c r="D1698" s="449"/>
      <c r="E1698" s="448" t="s">
        <v>2630</v>
      </c>
      <c r="F1698" s="449"/>
      <c r="G1698" s="984" t="s">
        <v>642</v>
      </c>
      <c r="H1698" s="459" t="s">
        <v>2628</v>
      </c>
      <c r="I1698" s="449"/>
      <c r="J1698" s="449"/>
      <c r="K1698" s="459" t="s">
        <v>265</v>
      </c>
      <c r="L1698" s="459"/>
      <c r="M1698" s="459" t="str">
        <f t="shared" si="26"/>
        <v/>
      </c>
    </row>
    <row r="1699" spans="1:13" ht="15">
      <c r="A1699" s="448" t="s">
        <v>647</v>
      </c>
      <c r="B1699" s="448" t="s">
        <v>648</v>
      </c>
      <c r="C1699" s="459" t="s">
        <v>484</v>
      </c>
      <c r="D1699" s="449"/>
      <c r="E1699" s="448" t="s">
        <v>2631</v>
      </c>
      <c r="F1699" s="449"/>
      <c r="G1699" s="984" t="s">
        <v>642</v>
      </c>
      <c r="H1699" s="459" t="s">
        <v>2628</v>
      </c>
      <c r="I1699" s="449"/>
      <c r="J1699" s="449"/>
      <c r="K1699" s="459" t="s">
        <v>265</v>
      </c>
      <c r="L1699" s="459"/>
      <c r="M1699" s="459" t="str">
        <f t="shared" si="26"/>
        <v/>
      </c>
    </row>
    <row r="1700" spans="1:13" ht="15">
      <c r="A1700" s="448" t="s">
        <v>647</v>
      </c>
      <c r="B1700" s="448" t="s">
        <v>648</v>
      </c>
      <c r="C1700" s="459" t="s">
        <v>484</v>
      </c>
      <c r="D1700" s="449"/>
      <c r="E1700" s="448" t="s">
        <v>2632</v>
      </c>
      <c r="F1700" s="449"/>
      <c r="G1700" s="984" t="s">
        <v>642</v>
      </c>
      <c r="H1700" s="459" t="s">
        <v>2628</v>
      </c>
      <c r="I1700" s="449"/>
      <c r="J1700" s="449"/>
      <c r="K1700" s="459" t="s">
        <v>265</v>
      </c>
      <c r="L1700" s="459"/>
      <c r="M1700" s="459" t="str">
        <f t="shared" si="26"/>
        <v/>
      </c>
    </row>
    <row r="1701" spans="1:13" ht="15">
      <c r="A1701" s="448" t="s">
        <v>647</v>
      </c>
      <c r="B1701" s="448" t="s">
        <v>648</v>
      </c>
      <c r="C1701" s="459" t="s">
        <v>484</v>
      </c>
      <c r="D1701" s="449"/>
      <c r="E1701" s="448" t="s">
        <v>2633</v>
      </c>
      <c r="F1701" s="449"/>
      <c r="G1701" s="984" t="s">
        <v>642</v>
      </c>
      <c r="H1701" s="459" t="s">
        <v>2628</v>
      </c>
      <c r="I1701" s="449"/>
      <c r="J1701" s="449"/>
      <c r="K1701" s="459" t="s">
        <v>265</v>
      </c>
      <c r="L1701" s="459"/>
      <c r="M1701" s="459" t="str">
        <f t="shared" si="26"/>
        <v/>
      </c>
    </row>
    <row r="1702" spans="1:13" ht="15">
      <c r="A1702" s="448" t="s">
        <v>647</v>
      </c>
      <c r="B1702" s="448" t="s">
        <v>648</v>
      </c>
      <c r="C1702" s="459" t="s">
        <v>484</v>
      </c>
      <c r="D1702" s="449"/>
      <c r="E1702" s="448" t="s">
        <v>2634</v>
      </c>
      <c r="F1702" s="449"/>
      <c r="G1702" s="984" t="s">
        <v>642</v>
      </c>
      <c r="H1702" s="459" t="s">
        <v>2628</v>
      </c>
      <c r="I1702" s="449"/>
      <c r="J1702" s="449"/>
      <c r="K1702" s="459" t="s">
        <v>265</v>
      </c>
      <c r="L1702" s="459"/>
      <c r="M1702" s="459" t="str">
        <f t="shared" si="26"/>
        <v/>
      </c>
    </row>
    <row r="1703" spans="1:13" ht="15">
      <c r="A1703" s="448" t="s">
        <v>647</v>
      </c>
      <c r="B1703" s="448" t="s">
        <v>648</v>
      </c>
      <c r="C1703" s="459" t="s">
        <v>484</v>
      </c>
      <c r="D1703" s="449"/>
      <c r="E1703" s="448" t="s">
        <v>2635</v>
      </c>
      <c r="F1703" s="449"/>
      <c r="G1703" s="984" t="s">
        <v>642</v>
      </c>
      <c r="H1703" s="459" t="s">
        <v>2628</v>
      </c>
      <c r="I1703" s="449"/>
      <c r="J1703" s="449"/>
      <c r="K1703" s="459" t="s">
        <v>265</v>
      </c>
      <c r="L1703" s="459"/>
      <c r="M1703" s="459" t="str">
        <f t="shared" si="26"/>
        <v/>
      </c>
    </row>
    <row r="1704" spans="1:13" ht="15">
      <c r="A1704" s="448" t="s">
        <v>647</v>
      </c>
      <c r="B1704" s="448" t="s">
        <v>648</v>
      </c>
      <c r="C1704" s="459" t="s">
        <v>484</v>
      </c>
      <c r="D1704" s="449"/>
      <c r="E1704" s="448" t="s">
        <v>2636</v>
      </c>
      <c r="F1704" s="449"/>
      <c r="G1704" s="984" t="s">
        <v>642</v>
      </c>
      <c r="H1704" s="459" t="s">
        <v>2628</v>
      </c>
      <c r="I1704" s="449"/>
      <c r="J1704" s="449"/>
      <c r="K1704" s="459" t="s">
        <v>265</v>
      </c>
      <c r="L1704" s="459"/>
      <c r="M1704" s="459" t="str">
        <f t="shared" si="26"/>
        <v/>
      </c>
    </row>
    <row r="1705" spans="1:13" ht="15">
      <c r="A1705" s="448" t="s">
        <v>647</v>
      </c>
      <c r="B1705" s="448" t="s">
        <v>648</v>
      </c>
      <c r="C1705" s="459" t="s">
        <v>484</v>
      </c>
      <c r="D1705" s="449"/>
      <c r="E1705" s="448" t="s">
        <v>2637</v>
      </c>
      <c r="F1705" s="449"/>
      <c r="G1705" s="984" t="s">
        <v>642</v>
      </c>
      <c r="H1705" s="459" t="s">
        <v>2628</v>
      </c>
      <c r="I1705" s="449"/>
      <c r="J1705" s="449"/>
      <c r="K1705" s="459" t="s">
        <v>265</v>
      </c>
      <c r="L1705" s="459"/>
      <c r="M1705" s="459" t="str">
        <f t="shared" si="26"/>
        <v/>
      </c>
    </row>
    <row r="1706" spans="1:13" ht="15">
      <c r="A1706" s="448" t="s">
        <v>647</v>
      </c>
      <c r="B1706" s="448" t="s">
        <v>648</v>
      </c>
      <c r="C1706" s="459" t="s">
        <v>484</v>
      </c>
      <c r="D1706" s="449"/>
      <c r="E1706" s="448" t="s">
        <v>2638</v>
      </c>
      <c r="F1706" s="449"/>
      <c r="G1706" s="984" t="s">
        <v>642</v>
      </c>
      <c r="H1706" s="459" t="s">
        <v>2628</v>
      </c>
      <c r="I1706" s="449"/>
      <c r="J1706" s="449"/>
      <c r="K1706" s="459" t="s">
        <v>265</v>
      </c>
      <c r="L1706" s="459"/>
      <c r="M1706" s="459" t="str">
        <f t="shared" si="26"/>
        <v/>
      </c>
    </row>
    <row r="1707" spans="1:13" ht="15">
      <c r="A1707" s="448" t="s">
        <v>647</v>
      </c>
      <c r="B1707" s="448" t="s">
        <v>648</v>
      </c>
      <c r="C1707" s="459" t="s">
        <v>484</v>
      </c>
      <c r="D1707" s="449"/>
      <c r="E1707" s="448" t="s">
        <v>2639</v>
      </c>
      <c r="F1707" s="449"/>
      <c r="G1707" s="984" t="s">
        <v>642</v>
      </c>
      <c r="H1707" s="459" t="s">
        <v>2628</v>
      </c>
      <c r="I1707" s="449"/>
      <c r="J1707" s="449"/>
      <c r="K1707" s="459" t="s">
        <v>265</v>
      </c>
      <c r="L1707" s="459"/>
      <c r="M1707" s="459" t="str">
        <f t="shared" si="26"/>
        <v/>
      </c>
    </row>
    <row r="1708" spans="1:13" ht="15">
      <c r="A1708" s="448" t="s">
        <v>647</v>
      </c>
      <c r="B1708" s="448" t="s">
        <v>648</v>
      </c>
      <c r="C1708" s="459" t="s">
        <v>484</v>
      </c>
      <c r="D1708" s="449"/>
      <c r="E1708" s="448" t="s">
        <v>2640</v>
      </c>
      <c r="F1708" s="449"/>
      <c r="G1708" s="984" t="s">
        <v>642</v>
      </c>
      <c r="H1708" s="459" t="s">
        <v>2628</v>
      </c>
      <c r="I1708" s="449"/>
      <c r="J1708" s="449"/>
      <c r="K1708" s="459" t="s">
        <v>265</v>
      </c>
      <c r="L1708" s="459"/>
      <c r="M1708" s="459" t="str">
        <f t="shared" si="26"/>
        <v/>
      </c>
    </row>
    <row r="1709" spans="1:13" ht="13.5" thickBot="1">
      <c r="A1709" s="501" t="s">
        <v>647</v>
      </c>
      <c r="B1709" s="501" t="s">
        <v>648</v>
      </c>
      <c r="C1709" s="452" t="s">
        <v>484</v>
      </c>
      <c r="D1709" s="501"/>
      <c r="E1709" s="501" t="s">
        <v>2641</v>
      </c>
      <c r="F1709" s="501"/>
      <c r="G1709" s="451" t="s">
        <v>642</v>
      </c>
      <c r="H1709" s="452" t="s">
        <v>2628</v>
      </c>
      <c r="I1709" s="501"/>
      <c r="J1709" s="501"/>
      <c r="K1709" s="452" t="s">
        <v>265</v>
      </c>
      <c r="L1709" s="452"/>
      <c r="M1709" s="452" t="str">
        <f t="shared" si="26"/>
        <v/>
      </c>
    </row>
    <row r="1710" spans="1:13" ht="13.5" thickTop="1">
      <c r="A1710" s="982" t="s">
        <v>637</v>
      </c>
      <c r="B1710" s="982" t="s">
        <v>638</v>
      </c>
      <c r="C1710" s="460" t="s">
        <v>9413</v>
      </c>
      <c r="D1710" s="446" t="s">
        <v>2642</v>
      </c>
      <c r="E1710" s="446" t="s">
        <v>2643</v>
      </c>
      <c r="F1710" s="446" t="s">
        <v>9419</v>
      </c>
      <c r="G1710" s="983" t="s">
        <v>642</v>
      </c>
      <c r="H1710" s="446" t="s">
        <v>2644</v>
      </c>
      <c r="I1710" s="983" t="s">
        <v>682</v>
      </c>
      <c r="J1710" s="446" t="s">
        <v>645</v>
      </c>
      <c r="K1710" s="447" t="s">
        <v>265</v>
      </c>
      <c r="L1710" s="446" t="s">
        <v>646</v>
      </c>
      <c r="M1710" s="446" t="str">
        <f t="shared" si="26"/>
        <v/>
      </c>
    </row>
    <row r="1711" spans="1:13" ht="15">
      <c r="A1711" s="448" t="s">
        <v>647</v>
      </c>
      <c r="B1711" s="448" t="s">
        <v>648</v>
      </c>
      <c r="C1711" s="460" t="s">
        <v>9413</v>
      </c>
      <c r="D1711" s="449"/>
      <c r="E1711" s="448" t="s">
        <v>2645</v>
      </c>
      <c r="F1711" s="449"/>
      <c r="G1711" s="984" t="s">
        <v>642</v>
      </c>
      <c r="H1711" s="459" t="s">
        <v>2644</v>
      </c>
      <c r="I1711" s="449"/>
      <c r="J1711" s="449"/>
      <c r="K1711" s="459" t="s">
        <v>265</v>
      </c>
      <c r="L1711" s="459"/>
      <c r="M1711" s="459" t="str">
        <f t="shared" si="26"/>
        <v>Removed</v>
      </c>
    </row>
    <row r="1712" spans="1:13" ht="15">
      <c r="A1712" s="448" t="s">
        <v>647</v>
      </c>
      <c r="B1712" s="448" t="s">
        <v>648</v>
      </c>
      <c r="C1712" s="460" t="s">
        <v>9413</v>
      </c>
      <c r="D1712" s="449"/>
      <c r="E1712" s="448" t="s">
        <v>2646</v>
      </c>
      <c r="F1712" s="449"/>
      <c r="G1712" s="984" t="s">
        <v>642</v>
      </c>
      <c r="H1712" s="459" t="s">
        <v>2644</v>
      </c>
      <c r="I1712" s="449"/>
      <c r="J1712" s="449"/>
      <c r="K1712" s="459" t="s">
        <v>265</v>
      </c>
      <c r="L1712" s="459"/>
      <c r="M1712" s="459" t="str">
        <f t="shared" si="26"/>
        <v/>
      </c>
    </row>
    <row r="1713" spans="1:13" ht="15">
      <c r="A1713" s="448" t="s">
        <v>647</v>
      </c>
      <c r="B1713" s="448" t="s">
        <v>648</v>
      </c>
      <c r="C1713" s="460" t="s">
        <v>9413</v>
      </c>
      <c r="D1713" s="449"/>
      <c r="E1713" s="448" t="s">
        <v>2647</v>
      </c>
      <c r="F1713" s="449"/>
      <c r="G1713" s="984" t="s">
        <v>642</v>
      </c>
      <c r="H1713" s="459" t="s">
        <v>2644</v>
      </c>
      <c r="I1713" s="449"/>
      <c r="J1713" s="449"/>
      <c r="K1713" s="459" t="s">
        <v>265</v>
      </c>
      <c r="L1713" s="459"/>
      <c r="M1713" s="459" t="str">
        <f t="shared" si="26"/>
        <v/>
      </c>
    </row>
    <row r="1714" spans="1:13" ht="15">
      <c r="A1714" s="448" t="s">
        <v>647</v>
      </c>
      <c r="B1714" s="448" t="s">
        <v>648</v>
      </c>
      <c r="C1714" s="460" t="s">
        <v>9413</v>
      </c>
      <c r="D1714" s="449"/>
      <c r="E1714" s="448" t="s">
        <v>2648</v>
      </c>
      <c r="F1714" s="449"/>
      <c r="G1714" s="984" t="s">
        <v>642</v>
      </c>
      <c r="H1714" s="459" t="s">
        <v>2644</v>
      </c>
      <c r="I1714" s="449"/>
      <c r="J1714" s="449"/>
      <c r="K1714" s="459" t="s">
        <v>265</v>
      </c>
      <c r="L1714" s="459"/>
      <c r="M1714" s="459" t="str">
        <f t="shared" si="26"/>
        <v/>
      </c>
    </row>
    <row r="1715" spans="1:13" ht="15">
      <c r="A1715" s="448" t="s">
        <v>647</v>
      </c>
      <c r="B1715" s="448" t="s">
        <v>648</v>
      </c>
      <c r="C1715" s="460" t="s">
        <v>9413</v>
      </c>
      <c r="D1715" s="449"/>
      <c r="E1715" s="448" t="s">
        <v>2649</v>
      </c>
      <c r="F1715" s="449"/>
      <c r="G1715" s="984" t="s">
        <v>642</v>
      </c>
      <c r="H1715" s="459" t="s">
        <v>2644</v>
      </c>
      <c r="I1715" s="449"/>
      <c r="J1715" s="449"/>
      <c r="K1715" s="459" t="s">
        <v>265</v>
      </c>
      <c r="L1715" s="459"/>
      <c r="M1715" s="459" t="str">
        <f t="shared" si="26"/>
        <v/>
      </c>
    </row>
    <row r="1716" spans="1:13" ht="15">
      <c r="A1716" s="448" t="s">
        <v>647</v>
      </c>
      <c r="B1716" s="448" t="s">
        <v>648</v>
      </c>
      <c r="C1716" s="460" t="s">
        <v>9413</v>
      </c>
      <c r="D1716" s="449"/>
      <c r="E1716" s="448" t="s">
        <v>2650</v>
      </c>
      <c r="F1716" s="449"/>
      <c r="G1716" s="984" t="s">
        <v>642</v>
      </c>
      <c r="H1716" s="459" t="s">
        <v>2644</v>
      </c>
      <c r="I1716" s="449"/>
      <c r="J1716" s="449"/>
      <c r="K1716" s="459" t="s">
        <v>265</v>
      </c>
      <c r="L1716" s="459"/>
      <c r="M1716" s="459" t="str">
        <f t="shared" si="26"/>
        <v/>
      </c>
    </row>
    <row r="1717" spans="1:13" ht="15">
      <c r="A1717" s="448" t="s">
        <v>647</v>
      </c>
      <c r="B1717" s="448" t="s">
        <v>648</v>
      </c>
      <c r="C1717" s="460" t="s">
        <v>9413</v>
      </c>
      <c r="D1717" s="449"/>
      <c r="E1717" s="448" t="s">
        <v>2651</v>
      </c>
      <c r="F1717" s="449"/>
      <c r="G1717" s="984" t="s">
        <v>642</v>
      </c>
      <c r="H1717" s="459" t="s">
        <v>2644</v>
      </c>
      <c r="I1717" s="449"/>
      <c r="J1717" s="449"/>
      <c r="K1717" s="459" t="s">
        <v>265</v>
      </c>
      <c r="L1717" s="459"/>
      <c r="M1717" s="459" t="str">
        <f t="shared" si="26"/>
        <v/>
      </c>
    </row>
    <row r="1718" spans="1:13" ht="15">
      <c r="A1718" s="448" t="s">
        <v>647</v>
      </c>
      <c r="B1718" s="448" t="s">
        <v>648</v>
      </c>
      <c r="C1718" s="460" t="s">
        <v>9413</v>
      </c>
      <c r="D1718" s="449"/>
      <c r="E1718" s="448" t="s">
        <v>2652</v>
      </c>
      <c r="F1718" s="449"/>
      <c r="G1718" s="984" t="s">
        <v>642</v>
      </c>
      <c r="H1718" s="459" t="s">
        <v>2644</v>
      </c>
      <c r="I1718" s="449"/>
      <c r="J1718" s="449"/>
      <c r="K1718" s="459" t="s">
        <v>265</v>
      </c>
      <c r="L1718" s="459"/>
      <c r="M1718" s="459" t="str">
        <f t="shared" si="26"/>
        <v/>
      </c>
    </row>
    <row r="1719" spans="1:13" ht="15">
      <c r="A1719" s="448" t="s">
        <v>647</v>
      </c>
      <c r="B1719" s="448" t="s">
        <v>648</v>
      </c>
      <c r="C1719" s="460" t="s">
        <v>9413</v>
      </c>
      <c r="D1719" s="449"/>
      <c r="E1719" s="448" t="s">
        <v>2653</v>
      </c>
      <c r="F1719" s="449"/>
      <c r="G1719" s="984" t="s">
        <v>642</v>
      </c>
      <c r="H1719" s="459" t="s">
        <v>2644</v>
      </c>
      <c r="I1719" s="449"/>
      <c r="J1719" s="449"/>
      <c r="K1719" s="459" t="s">
        <v>265</v>
      </c>
      <c r="L1719" s="459"/>
      <c r="M1719" s="459" t="str">
        <f t="shared" si="26"/>
        <v/>
      </c>
    </row>
    <row r="1720" spans="1:13" ht="15">
      <c r="A1720" s="448" t="s">
        <v>647</v>
      </c>
      <c r="B1720" s="448" t="s">
        <v>648</v>
      </c>
      <c r="C1720" s="460" t="s">
        <v>9413</v>
      </c>
      <c r="D1720" s="449"/>
      <c r="E1720" s="448" t="s">
        <v>2654</v>
      </c>
      <c r="F1720" s="449"/>
      <c r="G1720" s="984" t="s">
        <v>642</v>
      </c>
      <c r="H1720" s="459" t="s">
        <v>2644</v>
      </c>
      <c r="I1720" s="449"/>
      <c r="J1720" s="449"/>
      <c r="K1720" s="459" t="s">
        <v>265</v>
      </c>
      <c r="L1720" s="459"/>
      <c r="M1720" s="459" t="str">
        <f t="shared" si="26"/>
        <v/>
      </c>
    </row>
    <row r="1721" spans="1:13" ht="15">
      <c r="A1721" s="448" t="s">
        <v>647</v>
      </c>
      <c r="B1721" s="448" t="s">
        <v>648</v>
      </c>
      <c r="C1721" s="460" t="s">
        <v>9413</v>
      </c>
      <c r="D1721" s="449"/>
      <c r="E1721" s="448" t="s">
        <v>2655</v>
      </c>
      <c r="F1721" s="449"/>
      <c r="G1721" s="984" t="s">
        <v>642</v>
      </c>
      <c r="H1721" s="459" t="s">
        <v>2644</v>
      </c>
      <c r="I1721" s="449"/>
      <c r="J1721" s="449"/>
      <c r="K1721" s="459" t="s">
        <v>265</v>
      </c>
      <c r="L1721" s="459"/>
      <c r="M1721" s="459" t="str">
        <f t="shared" si="26"/>
        <v/>
      </c>
    </row>
    <row r="1722" spans="1:13" ht="15">
      <c r="A1722" s="448" t="s">
        <v>647</v>
      </c>
      <c r="B1722" s="448" t="s">
        <v>648</v>
      </c>
      <c r="C1722" s="460" t="s">
        <v>9413</v>
      </c>
      <c r="D1722" s="449"/>
      <c r="E1722" s="448" t="s">
        <v>2656</v>
      </c>
      <c r="F1722" s="449"/>
      <c r="G1722" s="984" t="s">
        <v>642</v>
      </c>
      <c r="H1722" s="459" t="s">
        <v>2644</v>
      </c>
      <c r="I1722" s="449"/>
      <c r="J1722" s="449"/>
      <c r="K1722" s="459" t="s">
        <v>265</v>
      </c>
      <c r="L1722" s="459"/>
      <c r="M1722" s="459" t="str">
        <f t="shared" si="26"/>
        <v/>
      </c>
    </row>
    <row r="1723" spans="1:13" ht="13.5" thickBot="1">
      <c r="A1723" s="501" t="s">
        <v>647</v>
      </c>
      <c r="B1723" s="501" t="s">
        <v>648</v>
      </c>
      <c r="C1723" s="460" t="s">
        <v>9413</v>
      </c>
      <c r="D1723" s="501"/>
      <c r="E1723" s="501" t="s">
        <v>2657</v>
      </c>
      <c r="F1723" s="501"/>
      <c r="G1723" s="451" t="s">
        <v>642</v>
      </c>
      <c r="H1723" s="452" t="s">
        <v>2644</v>
      </c>
      <c r="I1723" s="501"/>
      <c r="J1723" s="501"/>
      <c r="K1723" s="452" t="s">
        <v>265</v>
      </c>
      <c r="L1723" s="452"/>
      <c r="M1723" s="452" t="str">
        <f t="shared" si="26"/>
        <v/>
      </c>
    </row>
    <row r="1724" spans="1:13" ht="13.5" thickTop="1">
      <c r="A1724" s="982" t="s">
        <v>637</v>
      </c>
      <c r="B1724" s="982" t="s">
        <v>638</v>
      </c>
      <c r="C1724" s="460" t="s">
        <v>481</v>
      </c>
      <c r="D1724" s="446" t="s">
        <v>2658</v>
      </c>
      <c r="E1724" s="446" t="s">
        <v>2659</v>
      </c>
      <c r="F1724" s="446" t="s">
        <v>481</v>
      </c>
      <c r="G1724" s="983" t="s">
        <v>642</v>
      </c>
      <c r="H1724" s="446" t="s">
        <v>2660</v>
      </c>
      <c r="I1724" s="983" t="s">
        <v>682</v>
      </c>
      <c r="J1724" s="446" t="s">
        <v>645</v>
      </c>
      <c r="K1724" s="447" t="s">
        <v>265</v>
      </c>
      <c r="L1724" s="446" t="s">
        <v>646</v>
      </c>
      <c r="M1724" s="446" t="str">
        <f t="shared" si="26"/>
        <v/>
      </c>
    </row>
    <row r="1725" spans="1:13" ht="15">
      <c r="A1725" s="448" t="s">
        <v>647</v>
      </c>
      <c r="B1725" s="448" t="s">
        <v>648</v>
      </c>
      <c r="C1725" s="459" t="s">
        <v>481</v>
      </c>
      <c r="D1725" s="449"/>
      <c r="E1725" s="448" t="s">
        <v>2661</v>
      </c>
      <c r="F1725" s="449"/>
      <c r="G1725" s="984" t="s">
        <v>642</v>
      </c>
      <c r="H1725" s="459" t="s">
        <v>2660</v>
      </c>
      <c r="I1725" s="449"/>
      <c r="J1725" s="449"/>
      <c r="K1725" s="459" t="s">
        <v>265</v>
      </c>
      <c r="L1725" s="459"/>
      <c r="M1725" s="459" t="str">
        <f t="shared" si="26"/>
        <v>Removed</v>
      </c>
    </row>
    <row r="1726" spans="1:13" ht="15">
      <c r="A1726" s="448" t="s">
        <v>647</v>
      </c>
      <c r="B1726" s="448" t="s">
        <v>648</v>
      </c>
      <c r="C1726" s="459" t="s">
        <v>481</v>
      </c>
      <c r="D1726" s="449"/>
      <c r="E1726" s="448" t="s">
        <v>2662</v>
      </c>
      <c r="F1726" s="449"/>
      <c r="G1726" s="984" t="s">
        <v>642</v>
      </c>
      <c r="H1726" s="459" t="s">
        <v>2660</v>
      </c>
      <c r="I1726" s="449"/>
      <c r="J1726" s="449"/>
      <c r="K1726" s="459" t="s">
        <v>265</v>
      </c>
      <c r="L1726" s="459"/>
      <c r="M1726" s="459" t="str">
        <f t="shared" si="26"/>
        <v/>
      </c>
    </row>
    <row r="1727" spans="1:13" ht="15">
      <c r="A1727" s="448" t="s">
        <v>647</v>
      </c>
      <c r="B1727" s="448" t="s">
        <v>648</v>
      </c>
      <c r="C1727" s="459" t="s">
        <v>481</v>
      </c>
      <c r="D1727" s="449"/>
      <c r="E1727" s="448" t="s">
        <v>2663</v>
      </c>
      <c r="F1727" s="449"/>
      <c r="G1727" s="984" t="s">
        <v>642</v>
      </c>
      <c r="H1727" s="459" t="s">
        <v>2660</v>
      </c>
      <c r="I1727" s="449"/>
      <c r="J1727" s="449"/>
      <c r="K1727" s="459" t="s">
        <v>265</v>
      </c>
      <c r="L1727" s="459"/>
      <c r="M1727" s="459" t="str">
        <f t="shared" si="26"/>
        <v/>
      </c>
    </row>
    <row r="1728" spans="1:13" ht="15">
      <c r="A1728" s="448" t="s">
        <v>647</v>
      </c>
      <c r="B1728" s="448" t="s">
        <v>648</v>
      </c>
      <c r="C1728" s="459" t="s">
        <v>481</v>
      </c>
      <c r="D1728" s="449"/>
      <c r="E1728" s="448" t="s">
        <v>2664</v>
      </c>
      <c r="F1728" s="449"/>
      <c r="G1728" s="984" t="s">
        <v>642</v>
      </c>
      <c r="H1728" s="459" t="s">
        <v>2660</v>
      </c>
      <c r="I1728" s="449"/>
      <c r="J1728" s="449"/>
      <c r="K1728" s="459" t="s">
        <v>265</v>
      </c>
      <c r="L1728" s="459"/>
      <c r="M1728" s="459" t="str">
        <f t="shared" si="26"/>
        <v/>
      </c>
    </row>
    <row r="1729" spans="1:13" ht="15">
      <c r="A1729" s="448" t="s">
        <v>647</v>
      </c>
      <c r="B1729" s="448" t="s">
        <v>648</v>
      </c>
      <c r="C1729" s="459" t="s">
        <v>481</v>
      </c>
      <c r="D1729" s="449"/>
      <c r="E1729" s="448" t="s">
        <v>2665</v>
      </c>
      <c r="F1729" s="449"/>
      <c r="G1729" s="984" t="s">
        <v>642</v>
      </c>
      <c r="H1729" s="459" t="s">
        <v>2660</v>
      </c>
      <c r="I1729" s="449"/>
      <c r="J1729" s="449"/>
      <c r="K1729" s="459" t="s">
        <v>265</v>
      </c>
      <c r="L1729" s="459"/>
      <c r="M1729" s="459" t="str">
        <f t="shared" si="26"/>
        <v/>
      </c>
    </row>
    <row r="1730" spans="1:13" ht="15">
      <c r="A1730" s="448" t="s">
        <v>647</v>
      </c>
      <c r="B1730" s="448" t="s">
        <v>648</v>
      </c>
      <c r="C1730" s="459" t="s">
        <v>481</v>
      </c>
      <c r="D1730" s="449"/>
      <c r="E1730" s="448" t="s">
        <v>2666</v>
      </c>
      <c r="F1730" s="449"/>
      <c r="G1730" s="984" t="s">
        <v>642</v>
      </c>
      <c r="H1730" s="459" t="s">
        <v>2660</v>
      </c>
      <c r="I1730" s="449"/>
      <c r="J1730" s="449"/>
      <c r="K1730" s="459" t="s">
        <v>265</v>
      </c>
      <c r="L1730" s="459"/>
      <c r="M1730" s="459" t="str">
        <f t="shared" si="26"/>
        <v/>
      </c>
    </row>
    <row r="1731" spans="1:13" ht="15">
      <c r="A1731" s="448" t="s">
        <v>647</v>
      </c>
      <c r="B1731" s="448" t="s">
        <v>648</v>
      </c>
      <c r="C1731" s="459" t="s">
        <v>481</v>
      </c>
      <c r="D1731" s="449"/>
      <c r="E1731" s="448" t="s">
        <v>2667</v>
      </c>
      <c r="F1731" s="449"/>
      <c r="G1731" s="984" t="s">
        <v>642</v>
      </c>
      <c r="H1731" s="459" t="s">
        <v>2660</v>
      </c>
      <c r="I1731" s="449"/>
      <c r="J1731" s="449"/>
      <c r="K1731" s="459" t="s">
        <v>265</v>
      </c>
      <c r="L1731" s="459"/>
      <c r="M1731" s="459" t="str">
        <f t="shared" si="26"/>
        <v/>
      </c>
    </row>
    <row r="1732" spans="1:13" ht="15">
      <c r="A1732" s="448" t="s">
        <v>647</v>
      </c>
      <c r="B1732" s="448" t="s">
        <v>648</v>
      </c>
      <c r="C1732" s="459" t="s">
        <v>481</v>
      </c>
      <c r="D1732" s="449"/>
      <c r="E1732" s="448" t="s">
        <v>2668</v>
      </c>
      <c r="F1732" s="449"/>
      <c r="G1732" s="984" t="s">
        <v>642</v>
      </c>
      <c r="H1732" s="459" t="s">
        <v>2660</v>
      </c>
      <c r="I1732" s="449"/>
      <c r="J1732" s="449"/>
      <c r="K1732" s="459" t="s">
        <v>265</v>
      </c>
      <c r="L1732" s="459"/>
      <c r="M1732" s="459" t="str">
        <f t="shared" ref="M1732:M1795" si="27">IF(RIGHT(TEXT(E1732,""),4)="ACT1","Removed","")</f>
        <v/>
      </c>
    </row>
    <row r="1733" spans="1:13" ht="15">
      <c r="A1733" s="448" t="s">
        <v>647</v>
      </c>
      <c r="B1733" s="448" t="s">
        <v>648</v>
      </c>
      <c r="C1733" s="459" t="s">
        <v>481</v>
      </c>
      <c r="D1733" s="449"/>
      <c r="E1733" s="448" t="s">
        <v>2669</v>
      </c>
      <c r="F1733" s="449"/>
      <c r="G1733" s="984" t="s">
        <v>642</v>
      </c>
      <c r="H1733" s="459" t="s">
        <v>2660</v>
      </c>
      <c r="I1733" s="449"/>
      <c r="J1733" s="449"/>
      <c r="K1733" s="459" t="s">
        <v>265</v>
      </c>
      <c r="L1733" s="459"/>
      <c r="M1733" s="459" t="str">
        <f t="shared" si="27"/>
        <v/>
      </c>
    </row>
    <row r="1734" spans="1:13" ht="15">
      <c r="A1734" s="448" t="s">
        <v>647</v>
      </c>
      <c r="B1734" s="448" t="s">
        <v>648</v>
      </c>
      <c r="C1734" s="459" t="s">
        <v>481</v>
      </c>
      <c r="D1734" s="449"/>
      <c r="E1734" s="448" t="s">
        <v>2670</v>
      </c>
      <c r="F1734" s="449"/>
      <c r="G1734" s="984" t="s">
        <v>642</v>
      </c>
      <c r="H1734" s="459" t="s">
        <v>2660</v>
      </c>
      <c r="I1734" s="449"/>
      <c r="J1734" s="449"/>
      <c r="K1734" s="459" t="s">
        <v>265</v>
      </c>
      <c r="L1734" s="459"/>
      <c r="M1734" s="459" t="str">
        <f t="shared" si="27"/>
        <v/>
      </c>
    </row>
    <row r="1735" spans="1:13" ht="15">
      <c r="A1735" s="448" t="s">
        <v>647</v>
      </c>
      <c r="B1735" s="448" t="s">
        <v>648</v>
      </c>
      <c r="C1735" s="459" t="s">
        <v>481</v>
      </c>
      <c r="D1735" s="449"/>
      <c r="E1735" s="448" t="s">
        <v>2671</v>
      </c>
      <c r="F1735" s="449"/>
      <c r="G1735" s="984" t="s">
        <v>642</v>
      </c>
      <c r="H1735" s="459" t="s">
        <v>2660</v>
      </c>
      <c r="I1735" s="449"/>
      <c r="J1735" s="449"/>
      <c r="K1735" s="459" t="s">
        <v>265</v>
      </c>
      <c r="L1735" s="459"/>
      <c r="M1735" s="459" t="str">
        <f t="shared" si="27"/>
        <v/>
      </c>
    </row>
    <row r="1736" spans="1:13" ht="15">
      <c r="A1736" s="448" t="s">
        <v>647</v>
      </c>
      <c r="B1736" s="448" t="s">
        <v>648</v>
      </c>
      <c r="C1736" s="459" t="s">
        <v>481</v>
      </c>
      <c r="D1736" s="449"/>
      <c r="E1736" s="448" t="s">
        <v>2672</v>
      </c>
      <c r="F1736" s="449"/>
      <c r="G1736" s="984" t="s">
        <v>642</v>
      </c>
      <c r="H1736" s="459" t="s">
        <v>2660</v>
      </c>
      <c r="I1736" s="449"/>
      <c r="J1736" s="449"/>
      <c r="K1736" s="459" t="s">
        <v>265</v>
      </c>
      <c r="L1736" s="459"/>
      <c r="M1736" s="459" t="str">
        <f t="shared" si="27"/>
        <v/>
      </c>
    </row>
    <row r="1737" spans="1:13" ht="13.5" thickBot="1">
      <c r="A1737" s="501" t="s">
        <v>647</v>
      </c>
      <c r="B1737" s="501" t="s">
        <v>648</v>
      </c>
      <c r="C1737" s="452" t="s">
        <v>481</v>
      </c>
      <c r="D1737" s="501"/>
      <c r="E1737" s="501" t="s">
        <v>2673</v>
      </c>
      <c r="F1737" s="501"/>
      <c r="G1737" s="451" t="s">
        <v>642</v>
      </c>
      <c r="H1737" s="452" t="s">
        <v>2660</v>
      </c>
      <c r="I1737" s="501"/>
      <c r="J1737" s="501"/>
      <c r="K1737" s="452" t="s">
        <v>265</v>
      </c>
      <c r="L1737" s="452"/>
      <c r="M1737" s="452" t="str">
        <f t="shared" si="27"/>
        <v/>
      </c>
    </row>
    <row r="1738" spans="1:13" ht="13.5" thickTop="1">
      <c r="A1738" s="982" t="s">
        <v>637</v>
      </c>
      <c r="B1738" s="982" t="s">
        <v>638</v>
      </c>
      <c r="C1738" s="460" t="s">
        <v>616</v>
      </c>
      <c r="D1738" s="446" t="s">
        <v>2674</v>
      </c>
      <c r="E1738" s="446" t="s">
        <v>2675</v>
      </c>
      <c r="F1738" s="446" t="s">
        <v>616</v>
      </c>
      <c r="G1738" s="983" t="s">
        <v>642</v>
      </c>
      <c r="H1738" s="446" t="s">
        <v>2676</v>
      </c>
      <c r="I1738" s="983" t="s">
        <v>682</v>
      </c>
      <c r="J1738" s="446" t="s">
        <v>645</v>
      </c>
      <c r="K1738" s="447" t="s">
        <v>265</v>
      </c>
      <c r="L1738" s="446" t="s">
        <v>646</v>
      </c>
      <c r="M1738" s="446" t="str">
        <f t="shared" si="27"/>
        <v/>
      </c>
    </row>
    <row r="1739" spans="1:13" ht="15">
      <c r="A1739" s="448" t="s">
        <v>647</v>
      </c>
      <c r="B1739" s="448" t="s">
        <v>648</v>
      </c>
      <c r="C1739" s="459" t="s">
        <v>616</v>
      </c>
      <c r="D1739" s="449"/>
      <c r="E1739" s="448" t="s">
        <v>2677</v>
      </c>
      <c r="F1739" s="449"/>
      <c r="G1739" s="984" t="s">
        <v>642</v>
      </c>
      <c r="H1739" s="459" t="s">
        <v>2676</v>
      </c>
      <c r="I1739" s="449"/>
      <c r="J1739" s="449"/>
      <c r="K1739" s="459" t="s">
        <v>265</v>
      </c>
      <c r="L1739" s="459"/>
      <c r="M1739" s="459" t="str">
        <f t="shared" si="27"/>
        <v>Removed</v>
      </c>
    </row>
    <row r="1740" spans="1:13" ht="15">
      <c r="A1740" s="448" t="s">
        <v>647</v>
      </c>
      <c r="B1740" s="448" t="s">
        <v>648</v>
      </c>
      <c r="C1740" s="459" t="s">
        <v>616</v>
      </c>
      <c r="D1740" s="449"/>
      <c r="E1740" s="448" t="s">
        <v>2678</v>
      </c>
      <c r="F1740" s="449"/>
      <c r="G1740" s="984" t="s">
        <v>642</v>
      </c>
      <c r="H1740" s="459" t="s">
        <v>2676</v>
      </c>
      <c r="I1740" s="449"/>
      <c r="J1740" s="449"/>
      <c r="K1740" s="459" t="s">
        <v>265</v>
      </c>
      <c r="L1740" s="459"/>
      <c r="M1740" s="459" t="str">
        <f t="shared" si="27"/>
        <v/>
      </c>
    </row>
    <row r="1741" spans="1:13" ht="15">
      <c r="A1741" s="448" t="s">
        <v>647</v>
      </c>
      <c r="B1741" s="448" t="s">
        <v>648</v>
      </c>
      <c r="C1741" s="459" t="s">
        <v>616</v>
      </c>
      <c r="D1741" s="449"/>
      <c r="E1741" s="448" t="s">
        <v>2679</v>
      </c>
      <c r="F1741" s="449"/>
      <c r="G1741" s="984" t="s">
        <v>642</v>
      </c>
      <c r="H1741" s="459" t="s">
        <v>2676</v>
      </c>
      <c r="I1741" s="449"/>
      <c r="J1741" s="449"/>
      <c r="K1741" s="459" t="s">
        <v>265</v>
      </c>
      <c r="L1741" s="459"/>
      <c r="M1741" s="459" t="str">
        <f t="shared" si="27"/>
        <v/>
      </c>
    </row>
    <row r="1742" spans="1:13" ht="15">
      <c r="A1742" s="448" t="s">
        <v>647</v>
      </c>
      <c r="B1742" s="448" t="s">
        <v>648</v>
      </c>
      <c r="C1742" s="459" t="s">
        <v>616</v>
      </c>
      <c r="D1742" s="449"/>
      <c r="E1742" s="448" t="s">
        <v>2680</v>
      </c>
      <c r="F1742" s="449"/>
      <c r="G1742" s="984" t="s">
        <v>642</v>
      </c>
      <c r="H1742" s="459" t="s">
        <v>2676</v>
      </c>
      <c r="I1742" s="449"/>
      <c r="J1742" s="449"/>
      <c r="K1742" s="459" t="s">
        <v>265</v>
      </c>
      <c r="L1742" s="459"/>
      <c r="M1742" s="459" t="str">
        <f t="shared" si="27"/>
        <v/>
      </c>
    </row>
    <row r="1743" spans="1:13" ht="15">
      <c r="A1743" s="448" t="s">
        <v>647</v>
      </c>
      <c r="B1743" s="448" t="s">
        <v>648</v>
      </c>
      <c r="C1743" s="459" t="s">
        <v>616</v>
      </c>
      <c r="D1743" s="449"/>
      <c r="E1743" s="448" t="s">
        <v>2681</v>
      </c>
      <c r="F1743" s="449"/>
      <c r="G1743" s="984" t="s">
        <v>642</v>
      </c>
      <c r="H1743" s="459" t="s">
        <v>2676</v>
      </c>
      <c r="I1743" s="449"/>
      <c r="J1743" s="449"/>
      <c r="K1743" s="459" t="s">
        <v>265</v>
      </c>
      <c r="L1743" s="459"/>
      <c r="M1743" s="459" t="str">
        <f t="shared" si="27"/>
        <v/>
      </c>
    </row>
    <row r="1744" spans="1:13" ht="15">
      <c r="A1744" s="448" t="s">
        <v>647</v>
      </c>
      <c r="B1744" s="448" t="s">
        <v>648</v>
      </c>
      <c r="C1744" s="459" t="s">
        <v>616</v>
      </c>
      <c r="D1744" s="449"/>
      <c r="E1744" s="448" t="s">
        <v>2682</v>
      </c>
      <c r="F1744" s="449"/>
      <c r="G1744" s="984" t="s">
        <v>642</v>
      </c>
      <c r="H1744" s="459" t="s">
        <v>2676</v>
      </c>
      <c r="I1744" s="449"/>
      <c r="J1744" s="449"/>
      <c r="K1744" s="459" t="s">
        <v>265</v>
      </c>
      <c r="L1744" s="459"/>
      <c r="M1744" s="459" t="str">
        <f t="shared" si="27"/>
        <v/>
      </c>
    </row>
    <row r="1745" spans="1:13" ht="15">
      <c r="A1745" s="448" t="s">
        <v>647</v>
      </c>
      <c r="B1745" s="448" t="s">
        <v>648</v>
      </c>
      <c r="C1745" s="459" t="s">
        <v>616</v>
      </c>
      <c r="D1745" s="449"/>
      <c r="E1745" s="448" t="s">
        <v>2683</v>
      </c>
      <c r="F1745" s="449"/>
      <c r="G1745" s="984" t="s">
        <v>642</v>
      </c>
      <c r="H1745" s="459" t="s">
        <v>2676</v>
      </c>
      <c r="I1745" s="449"/>
      <c r="J1745" s="449"/>
      <c r="K1745" s="459" t="s">
        <v>265</v>
      </c>
      <c r="L1745" s="459"/>
      <c r="M1745" s="459" t="str">
        <f t="shared" si="27"/>
        <v/>
      </c>
    </row>
    <row r="1746" spans="1:13" ht="15">
      <c r="A1746" s="448" t="s">
        <v>647</v>
      </c>
      <c r="B1746" s="448" t="s">
        <v>648</v>
      </c>
      <c r="C1746" s="459" t="s">
        <v>616</v>
      </c>
      <c r="D1746" s="449"/>
      <c r="E1746" s="448" t="s">
        <v>2684</v>
      </c>
      <c r="F1746" s="449"/>
      <c r="G1746" s="984" t="s">
        <v>642</v>
      </c>
      <c r="H1746" s="459" t="s">
        <v>2676</v>
      </c>
      <c r="I1746" s="449"/>
      <c r="J1746" s="449"/>
      <c r="K1746" s="459" t="s">
        <v>265</v>
      </c>
      <c r="L1746" s="459"/>
      <c r="M1746" s="459" t="str">
        <f t="shared" si="27"/>
        <v/>
      </c>
    </row>
    <row r="1747" spans="1:13" ht="15">
      <c r="A1747" s="448" t="s">
        <v>647</v>
      </c>
      <c r="B1747" s="448" t="s">
        <v>648</v>
      </c>
      <c r="C1747" s="459" t="s">
        <v>616</v>
      </c>
      <c r="D1747" s="449"/>
      <c r="E1747" s="448" t="s">
        <v>2685</v>
      </c>
      <c r="F1747" s="449"/>
      <c r="G1747" s="984" t="s">
        <v>642</v>
      </c>
      <c r="H1747" s="459" t="s">
        <v>2676</v>
      </c>
      <c r="I1747" s="449"/>
      <c r="J1747" s="449"/>
      <c r="K1747" s="459" t="s">
        <v>265</v>
      </c>
      <c r="L1747" s="459"/>
      <c r="M1747" s="459" t="str">
        <f t="shared" si="27"/>
        <v/>
      </c>
    </row>
    <row r="1748" spans="1:13" ht="15">
      <c r="A1748" s="448" t="s">
        <v>647</v>
      </c>
      <c r="B1748" s="448" t="s">
        <v>648</v>
      </c>
      <c r="C1748" s="459" t="s">
        <v>616</v>
      </c>
      <c r="D1748" s="449"/>
      <c r="E1748" s="448" t="s">
        <v>2686</v>
      </c>
      <c r="F1748" s="449"/>
      <c r="G1748" s="984" t="s">
        <v>642</v>
      </c>
      <c r="H1748" s="459" t="s">
        <v>2676</v>
      </c>
      <c r="I1748" s="449"/>
      <c r="J1748" s="449"/>
      <c r="K1748" s="459" t="s">
        <v>265</v>
      </c>
      <c r="L1748" s="459"/>
      <c r="M1748" s="459" t="str">
        <f t="shared" si="27"/>
        <v/>
      </c>
    </row>
    <row r="1749" spans="1:13" ht="15">
      <c r="A1749" s="448" t="s">
        <v>647</v>
      </c>
      <c r="B1749" s="448" t="s">
        <v>648</v>
      </c>
      <c r="C1749" s="459" t="s">
        <v>616</v>
      </c>
      <c r="D1749" s="449"/>
      <c r="E1749" s="448" t="s">
        <v>2687</v>
      </c>
      <c r="F1749" s="449"/>
      <c r="G1749" s="984" t="s">
        <v>642</v>
      </c>
      <c r="H1749" s="459" t="s">
        <v>2676</v>
      </c>
      <c r="I1749" s="449"/>
      <c r="J1749" s="449"/>
      <c r="K1749" s="459" t="s">
        <v>265</v>
      </c>
      <c r="L1749" s="459"/>
      <c r="M1749" s="459" t="str">
        <f t="shared" si="27"/>
        <v/>
      </c>
    </row>
    <row r="1750" spans="1:13" ht="15">
      <c r="A1750" s="448" t="s">
        <v>647</v>
      </c>
      <c r="B1750" s="448" t="s">
        <v>648</v>
      </c>
      <c r="C1750" s="459" t="s">
        <v>616</v>
      </c>
      <c r="D1750" s="449"/>
      <c r="E1750" s="448" t="s">
        <v>2688</v>
      </c>
      <c r="F1750" s="449"/>
      <c r="G1750" s="984" t="s">
        <v>642</v>
      </c>
      <c r="H1750" s="459" t="s">
        <v>2676</v>
      </c>
      <c r="I1750" s="449"/>
      <c r="J1750" s="449"/>
      <c r="K1750" s="459" t="s">
        <v>265</v>
      </c>
      <c r="L1750" s="459"/>
      <c r="M1750" s="459" t="str">
        <f t="shared" si="27"/>
        <v/>
      </c>
    </row>
    <row r="1751" spans="1:13" ht="13.5" thickBot="1">
      <c r="A1751" s="501" t="s">
        <v>647</v>
      </c>
      <c r="B1751" s="501" t="s">
        <v>648</v>
      </c>
      <c r="C1751" s="452" t="s">
        <v>616</v>
      </c>
      <c r="D1751" s="501"/>
      <c r="E1751" s="501" t="s">
        <v>2689</v>
      </c>
      <c r="F1751" s="501"/>
      <c r="G1751" s="451" t="s">
        <v>642</v>
      </c>
      <c r="H1751" s="452" t="s">
        <v>2676</v>
      </c>
      <c r="I1751" s="501"/>
      <c r="J1751" s="501"/>
      <c r="K1751" s="452" t="s">
        <v>265</v>
      </c>
      <c r="L1751" s="452"/>
      <c r="M1751" s="452" t="str">
        <f t="shared" si="27"/>
        <v/>
      </c>
    </row>
    <row r="1752" spans="1:13" ht="13.5" thickTop="1">
      <c r="A1752" s="982" t="s">
        <v>637</v>
      </c>
      <c r="B1752" s="982" t="s">
        <v>638</v>
      </c>
      <c r="C1752" s="460" t="s">
        <v>9414</v>
      </c>
      <c r="D1752" s="446" t="s">
        <v>2690</v>
      </c>
      <c r="E1752" s="446" t="s">
        <v>2691</v>
      </c>
      <c r="F1752" s="446" t="s">
        <v>10429</v>
      </c>
      <c r="G1752" s="983" t="s">
        <v>642</v>
      </c>
      <c r="H1752" s="446" t="s">
        <v>2692</v>
      </c>
      <c r="I1752" s="983" t="s">
        <v>682</v>
      </c>
      <c r="J1752" s="446" t="s">
        <v>645</v>
      </c>
      <c r="K1752" s="447" t="s">
        <v>265</v>
      </c>
      <c r="L1752" s="446" t="s">
        <v>646</v>
      </c>
      <c r="M1752" s="446" t="s">
        <v>10424</v>
      </c>
    </row>
    <row r="1753" spans="1:13" ht="15">
      <c r="A1753" s="448" t="s">
        <v>647</v>
      </c>
      <c r="B1753" s="448" t="s">
        <v>648</v>
      </c>
      <c r="C1753" s="460" t="s">
        <v>9414</v>
      </c>
      <c r="D1753" s="449"/>
      <c r="E1753" s="448" t="s">
        <v>2693</v>
      </c>
      <c r="F1753" s="449"/>
      <c r="G1753" s="984" t="s">
        <v>642</v>
      </c>
      <c r="H1753" s="459" t="s">
        <v>2692</v>
      </c>
      <c r="I1753" s="449"/>
      <c r="J1753" s="449"/>
      <c r="K1753" s="459" t="s">
        <v>265</v>
      </c>
      <c r="L1753" s="459"/>
      <c r="M1753" s="459" t="str">
        <f t="shared" si="27"/>
        <v>Removed</v>
      </c>
    </row>
    <row r="1754" spans="1:13" ht="15">
      <c r="A1754" s="448" t="s">
        <v>647</v>
      </c>
      <c r="B1754" s="448" t="s">
        <v>648</v>
      </c>
      <c r="C1754" s="460" t="s">
        <v>9414</v>
      </c>
      <c r="D1754" s="449"/>
      <c r="E1754" s="448" t="s">
        <v>2694</v>
      </c>
      <c r="F1754" s="449"/>
      <c r="G1754" s="984" t="s">
        <v>642</v>
      </c>
      <c r="H1754" s="459" t="s">
        <v>2692</v>
      </c>
      <c r="I1754" s="449"/>
      <c r="J1754" s="449"/>
      <c r="K1754" s="459" t="s">
        <v>265</v>
      </c>
      <c r="L1754" s="459"/>
      <c r="M1754" s="459" t="str">
        <f t="shared" si="27"/>
        <v/>
      </c>
    </row>
    <row r="1755" spans="1:13" ht="15">
      <c r="A1755" s="448" t="s">
        <v>647</v>
      </c>
      <c r="B1755" s="448" t="s">
        <v>648</v>
      </c>
      <c r="C1755" s="460" t="s">
        <v>9414</v>
      </c>
      <c r="D1755" s="449"/>
      <c r="E1755" s="448" t="s">
        <v>2695</v>
      </c>
      <c r="F1755" s="449"/>
      <c r="G1755" s="984" t="s">
        <v>642</v>
      </c>
      <c r="H1755" s="459" t="s">
        <v>2692</v>
      </c>
      <c r="I1755" s="449"/>
      <c r="J1755" s="449"/>
      <c r="K1755" s="459" t="s">
        <v>265</v>
      </c>
      <c r="L1755" s="459"/>
      <c r="M1755" s="459" t="str">
        <f t="shared" si="27"/>
        <v/>
      </c>
    </row>
    <row r="1756" spans="1:13" ht="15">
      <c r="A1756" s="448" t="s">
        <v>647</v>
      </c>
      <c r="B1756" s="448" t="s">
        <v>648</v>
      </c>
      <c r="C1756" s="460" t="s">
        <v>9414</v>
      </c>
      <c r="D1756" s="449"/>
      <c r="E1756" s="448" t="s">
        <v>2696</v>
      </c>
      <c r="F1756" s="449"/>
      <c r="G1756" s="984" t="s">
        <v>642</v>
      </c>
      <c r="H1756" s="459" t="s">
        <v>2692</v>
      </c>
      <c r="I1756" s="449"/>
      <c r="J1756" s="449"/>
      <c r="K1756" s="459" t="s">
        <v>265</v>
      </c>
      <c r="L1756" s="459"/>
      <c r="M1756" s="459" t="str">
        <f t="shared" si="27"/>
        <v/>
      </c>
    </row>
    <row r="1757" spans="1:13" ht="15">
      <c r="A1757" s="448" t="s">
        <v>647</v>
      </c>
      <c r="B1757" s="448" t="s">
        <v>648</v>
      </c>
      <c r="C1757" s="460" t="s">
        <v>9414</v>
      </c>
      <c r="D1757" s="449"/>
      <c r="E1757" s="448" t="s">
        <v>2697</v>
      </c>
      <c r="F1757" s="449"/>
      <c r="G1757" s="984" t="s">
        <v>642</v>
      </c>
      <c r="H1757" s="459" t="s">
        <v>2692</v>
      </c>
      <c r="I1757" s="449"/>
      <c r="J1757" s="449"/>
      <c r="K1757" s="459" t="s">
        <v>265</v>
      </c>
      <c r="L1757" s="459"/>
      <c r="M1757" s="459" t="str">
        <f t="shared" si="27"/>
        <v/>
      </c>
    </row>
    <row r="1758" spans="1:13" ht="15">
      <c r="A1758" s="448" t="s">
        <v>647</v>
      </c>
      <c r="B1758" s="448" t="s">
        <v>648</v>
      </c>
      <c r="C1758" s="460" t="s">
        <v>9414</v>
      </c>
      <c r="D1758" s="449"/>
      <c r="E1758" s="448" t="s">
        <v>2698</v>
      </c>
      <c r="F1758" s="449"/>
      <c r="G1758" s="984" t="s">
        <v>642</v>
      </c>
      <c r="H1758" s="459" t="s">
        <v>2692</v>
      </c>
      <c r="I1758" s="449"/>
      <c r="J1758" s="449"/>
      <c r="K1758" s="459" t="s">
        <v>265</v>
      </c>
      <c r="L1758" s="459"/>
      <c r="M1758" s="459" t="str">
        <f t="shared" si="27"/>
        <v/>
      </c>
    </row>
    <row r="1759" spans="1:13" ht="15">
      <c r="A1759" s="448" t="s">
        <v>647</v>
      </c>
      <c r="B1759" s="448" t="s">
        <v>648</v>
      </c>
      <c r="C1759" s="460" t="s">
        <v>9414</v>
      </c>
      <c r="D1759" s="449"/>
      <c r="E1759" s="448" t="s">
        <v>2699</v>
      </c>
      <c r="F1759" s="449"/>
      <c r="G1759" s="984" t="s">
        <v>642</v>
      </c>
      <c r="H1759" s="459" t="s">
        <v>2692</v>
      </c>
      <c r="I1759" s="449"/>
      <c r="J1759" s="449"/>
      <c r="K1759" s="459" t="s">
        <v>265</v>
      </c>
      <c r="L1759" s="459"/>
      <c r="M1759" s="459" t="str">
        <f t="shared" si="27"/>
        <v/>
      </c>
    </row>
    <row r="1760" spans="1:13" ht="15">
      <c r="A1760" s="448" t="s">
        <v>647</v>
      </c>
      <c r="B1760" s="448" t="s">
        <v>648</v>
      </c>
      <c r="C1760" s="460" t="s">
        <v>9414</v>
      </c>
      <c r="D1760" s="449"/>
      <c r="E1760" s="448" t="s">
        <v>2700</v>
      </c>
      <c r="F1760" s="449"/>
      <c r="G1760" s="984" t="s">
        <v>642</v>
      </c>
      <c r="H1760" s="459" t="s">
        <v>2692</v>
      </c>
      <c r="I1760" s="449"/>
      <c r="J1760" s="449"/>
      <c r="K1760" s="459" t="s">
        <v>265</v>
      </c>
      <c r="L1760" s="459"/>
      <c r="M1760" s="459" t="str">
        <f t="shared" si="27"/>
        <v/>
      </c>
    </row>
    <row r="1761" spans="1:13" ht="15">
      <c r="A1761" s="448" t="s">
        <v>647</v>
      </c>
      <c r="B1761" s="448" t="s">
        <v>648</v>
      </c>
      <c r="C1761" s="460" t="s">
        <v>9414</v>
      </c>
      <c r="D1761" s="449"/>
      <c r="E1761" s="448" t="s">
        <v>2701</v>
      </c>
      <c r="F1761" s="449"/>
      <c r="G1761" s="984" t="s">
        <v>642</v>
      </c>
      <c r="H1761" s="459" t="s">
        <v>2692</v>
      </c>
      <c r="I1761" s="449"/>
      <c r="J1761" s="449"/>
      <c r="K1761" s="459" t="s">
        <v>265</v>
      </c>
      <c r="L1761" s="459"/>
      <c r="M1761" s="459" t="str">
        <f t="shared" si="27"/>
        <v/>
      </c>
    </row>
    <row r="1762" spans="1:13" ht="15">
      <c r="A1762" s="448" t="s">
        <v>647</v>
      </c>
      <c r="B1762" s="448" t="s">
        <v>648</v>
      </c>
      <c r="C1762" s="460" t="s">
        <v>9414</v>
      </c>
      <c r="D1762" s="449"/>
      <c r="E1762" s="448" t="s">
        <v>2702</v>
      </c>
      <c r="F1762" s="449"/>
      <c r="G1762" s="984" t="s">
        <v>642</v>
      </c>
      <c r="H1762" s="459" t="s">
        <v>2692</v>
      </c>
      <c r="I1762" s="449"/>
      <c r="J1762" s="449"/>
      <c r="K1762" s="459" t="s">
        <v>265</v>
      </c>
      <c r="L1762" s="459"/>
      <c r="M1762" s="459" t="str">
        <f t="shared" si="27"/>
        <v/>
      </c>
    </row>
    <row r="1763" spans="1:13" ht="15">
      <c r="A1763" s="448" t="s">
        <v>647</v>
      </c>
      <c r="B1763" s="448" t="s">
        <v>648</v>
      </c>
      <c r="C1763" s="460" t="s">
        <v>9414</v>
      </c>
      <c r="D1763" s="449"/>
      <c r="E1763" s="448" t="s">
        <v>2703</v>
      </c>
      <c r="F1763" s="449"/>
      <c r="G1763" s="984" t="s">
        <v>642</v>
      </c>
      <c r="H1763" s="459" t="s">
        <v>2692</v>
      </c>
      <c r="I1763" s="449"/>
      <c r="J1763" s="449"/>
      <c r="K1763" s="459" t="s">
        <v>265</v>
      </c>
      <c r="L1763" s="459"/>
      <c r="M1763" s="459" t="str">
        <f t="shared" si="27"/>
        <v/>
      </c>
    </row>
    <row r="1764" spans="1:13" ht="15">
      <c r="A1764" s="448" t="s">
        <v>647</v>
      </c>
      <c r="B1764" s="448" t="s">
        <v>648</v>
      </c>
      <c r="C1764" s="460" t="s">
        <v>9414</v>
      </c>
      <c r="D1764" s="449"/>
      <c r="E1764" s="448" t="s">
        <v>2704</v>
      </c>
      <c r="F1764" s="449"/>
      <c r="G1764" s="984" t="s">
        <v>642</v>
      </c>
      <c r="H1764" s="459" t="s">
        <v>2692</v>
      </c>
      <c r="I1764" s="449"/>
      <c r="J1764" s="449"/>
      <c r="K1764" s="459" t="s">
        <v>265</v>
      </c>
      <c r="L1764" s="459"/>
      <c r="M1764" s="459" t="str">
        <f t="shared" si="27"/>
        <v/>
      </c>
    </row>
    <row r="1765" spans="1:13" ht="13.5" thickBot="1">
      <c r="A1765" s="501" t="s">
        <v>647</v>
      </c>
      <c r="B1765" s="501" t="s">
        <v>648</v>
      </c>
      <c r="C1765" s="460" t="s">
        <v>9414</v>
      </c>
      <c r="D1765" s="501"/>
      <c r="E1765" s="501" t="s">
        <v>2705</v>
      </c>
      <c r="F1765" s="501"/>
      <c r="G1765" s="451" t="s">
        <v>642</v>
      </c>
      <c r="H1765" s="452" t="s">
        <v>2692</v>
      </c>
      <c r="I1765" s="501"/>
      <c r="J1765" s="501"/>
      <c r="K1765" s="452" t="s">
        <v>265</v>
      </c>
      <c r="L1765" s="452"/>
      <c r="M1765" s="452" t="str">
        <f t="shared" si="27"/>
        <v/>
      </c>
    </row>
    <row r="1766" spans="1:13" ht="13.5" thickTop="1">
      <c r="A1766" s="982" t="s">
        <v>637</v>
      </c>
      <c r="B1766" s="982" t="s">
        <v>638</v>
      </c>
      <c r="C1766" s="460" t="s">
        <v>482</v>
      </c>
      <c r="D1766" s="446" t="s">
        <v>2706</v>
      </c>
      <c r="E1766" s="446" t="s">
        <v>2707</v>
      </c>
      <c r="F1766" s="446" t="s">
        <v>2708</v>
      </c>
      <c r="G1766" s="983" t="s">
        <v>642</v>
      </c>
      <c r="H1766" s="446" t="s">
        <v>2709</v>
      </c>
      <c r="I1766" s="983" t="s">
        <v>682</v>
      </c>
      <c r="J1766" s="446" t="s">
        <v>645</v>
      </c>
      <c r="K1766" s="447" t="s">
        <v>265</v>
      </c>
      <c r="L1766" s="446" t="s">
        <v>646</v>
      </c>
      <c r="M1766" s="446" t="str">
        <f t="shared" si="27"/>
        <v/>
      </c>
    </row>
    <row r="1767" spans="1:13" ht="15">
      <c r="A1767" s="448" t="s">
        <v>647</v>
      </c>
      <c r="B1767" s="448" t="s">
        <v>648</v>
      </c>
      <c r="C1767" s="459" t="s">
        <v>482</v>
      </c>
      <c r="D1767" s="449"/>
      <c r="E1767" s="448" t="s">
        <v>2710</v>
      </c>
      <c r="F1767" s="449"/>
      <c r="G1767" s="984" t="s">
        <v>642</v>
      </c>
      <c r="H1767" s="459" t="s">
        <v>2709</v>
      </c>
      <c r="I1767" s="449"/>
      <c r="J1767" s="449"/>
      <c r="K1767" s="459" t="s">
        <v>265</v>
      </c>
      <c r="L1767" s="459"/>
      <c r="M1767" s="459" t="str">
        <f t="shared" si="27"/>
        <v>Removed</v>
      </c>
    </row>
    <row r="1768" spans="1:13" ht="15">
      <c r="A1768" s="448" t="s">
        <v>647</v>
      </c>
      <c r="B1768" s="448" t="s">
        <v>648</v>
      </c>
      <c r="C1768" s="459" t="s">
        <v>482</v>
      </c>
      <c r="D1768" s="449"/>
      <c r="E1768" s="448" t="s">
        <v>2711</v>
      </c>
      <c r="F1768" s="449"/>
      <c r="G1768" s="984" t="s">
        <v>642</v>
      </c>
      <c r="H1768" s="459" t="s">
        <v>2709</v>
      </c>
      <c r="I1768" s="449"/>
      <c r="J1768" s="449"/>
      <c r="K1768" s="459" t="s">
        <v>265</v>
      </c>
      <c r="L1768" s="459"/>
      <c r="M1768" s="459" t="str">
        <f t="shared" si="27"/>
        <v/>
      </c>
    </row>
    <row r="1769" spans="1:13" ht="15">
      <c r="A1769" s="448" t="s">
        <v>647</v>
      </c>
      <c r="B1769" s="448" t="s">
        <v>648</v>
      </c>
      <c r="C1769" s="459" t="s">
        <v>482</v>
      </c>
      <c r="D1769" s="449"/>
      <c r="E1769" s="448" t="s">
        <v>2712</v>
      </c>
      <c r="F1769" s="449"/>
      <c r="G1769" s="984" t="s">
        <v>642</v>
      </c>
      <c r="H1769" s="459" t="s">
        <v>2709</v>
      </c>
      <c r="I1769" s="449"/>
      <c r="J1769" s="449"/>
      <c r="K1769" s="459" t="s">
        <v>265</v>
      </c>
      <c r="L1769" s="459"/>
      <c r="M1769" s="459" t="str">
        <f t="shared" si="27"/>
        <v/>
      </c>
    </row>
    <row r="1770" spans="1:13" ht="15">
      <c r="A1770" s="448" t="s">
        <v>647</v>
      </c>
      <c r="B1770" s="448" t="s">
        <v>648</v>
      </c>
      <c r="C1770" s="459" t="s">
        <v>482</v>
      </c>
      <c r="D1770" s="449"/>
      <c r="E1770" s="448" t="s">
        <v>2713</v>
      </c>
      <c r="F1770" s="449"/>
      <c r="G1770" s="984" t="s">
        <v>642</v>
      </c>
      <c r="H1770" s="459" t="s">
        <v>2709</v>
      </c>
      <c r="I1770" s="449"/>
      <c r="J1770" s="449"/>
      <c r="K1770" s="459" t="s">
        <v>265</v>
      </c>
      <c r="L1770" s="459"/>
      <c r="M1770" s="459" t="str">
        <f t="shared" si="27"/>
        <v/>
      </c>
    </row>
    <row r="1771" spans="1:13" ht="15">
      <c r="A1771" s="448" t="s">
        <v>647</v>
      </c>
      <c r="B1771" s="448" t="s">
        <v>648</v>
      </c>
      <c r="C1771" s="459" t="s">
        <v>482</v>
      </c>
      <c r="D1771" s="449"/>
      <c r="E1771" s="448" t="s">
        <v>2714</v>
      </c>
      <c r="F1771" s="449"/>
      <c r="G1771" s="984" t="s">
        <v>642</v>
      </c>
      <c r="H1771" s="459" t="s">
        <v>2709</v>
      </c>
      <c r="I1771" s="449"/>
      <c r="J1771" s="449"/>
      <c r="K1771" s="459" t="s">
        <v>265</v>
      </c>
      <c r="L1771" s="459"/>
      <c r="M1771" s="459" t="str">
        <f t="shared" si="27"/>
        <v/>
      </c>
    </row>
    <row r="1772" spans="1:13" ht="15">
      <c r="A1772" s="448" t="s">
        <v>647</v>
      </c>
      <c r="B1772" s="448" t="s">
        <v>648</v>
      </c>
      <c r="C1772" s="459" t="s">
        <v>482</v>
      </c>
      <c r="D1772" s="449"/>
      <c r="E1772" s="448" t="s">
        <v>2715</v>
      </c>
      <c r="F1772" s="449"/>
      <c r="G1772" s="984" t="s">
        <v>642</v>
      </c>
      <c r="H1772" s="459" t="s">
        <v>2709</v>
      </c>
      <c r="I1772" s="449"/>
      <c r="J1772" s="449"/>
      <c r="K1772" s="459" t="s">
        <v>265</v>
      </c>
      <c r="L1772" s="459"/>
      <c r="M1772" s="459" t="str">
        <f t="shared" si="27"/>
        <v/>
      </c>
    </row>
    <row r="1773" spans="1:13" ht="15">
      <c r="A1773" s="448" t="s">
        <v>647</v>
      </c>
      <c r="B1773" s="448" t="s">
        <v>648</v>
      </c>
      <c r="C1773" s="459" t="s">
        <v>482</v>
      </c>
      <c r="D1773" s="449"/>
      <c r="E1773" s="448" t="s">
        <v>2716</v>
      </c>
      <c r="F1773" s="449"/>
      <c r="G1773" s="984" t="s">
        <v>642</v>
      </c>
      <c r="H1773" s="459" t="s">
        <v>2709</v>
      </c>
      <c r="I1773" s="449"/>
      <c r="J1773" s="449"/>
      <c r="K1773" s="459" t="s">
        <v>265</v>
      </c>
      <c r="L1773" s="459"/>
      <c r="M1773" s="459" t="str">
        <f t="shared" si="27"/>
        <v/>
      </c>
    </row>
    <row r="1774" spans="1:13" ht="15">
      <c r="A1774" s="448" t="s">
        <v>647</v>
      </c>
      <c r="B1774" s="448" t="s">
        <v>648</v>
      </c>
      <c r="C1774" s="459" t="s">
        <v>482</v>
      </c>
      <c r="D1774" s="449"/>
      <c r="E1774" s="448" t="s">
        <v>2717</v>
      </c>
      <c r="F1774" s="449"/>
      <c r="G1774" s="984" t="s">
        <v>642</v>
      </c>
      <c r="H1774" s="459" t="s">
        <v>2709</v>
      </c>
      <c r="I1774" s="449"/>
      <c r="J1774" s="449"/>
      <c r="K1774" s="459" t="s">
        <v>265</v>
      </c>
      <c r="L1774" s="459"/>
      <c r="M1774" s="459" t="str">
        <f t="shared" si="27"/>
        <v/>
      </c>
    </row>
    <row r="1775" spans="1:13" ht="15">
      <c r="A1775" s="448" t="s">
        <v>647</v>
      </c>
      <c r="B1775" s="448" t="s">
        <v>648</v>
      </c>
      <c r="C1775" s="459" t="s">
        <v>482</v>
      </c>
      <c r="D1775" s="449"/>
      <c r="E1775" s="448" t="s">
        <v>2718</v>
      </c>
      <c r="F1775" s="449"/>
      <c r="G1775" s="984" t="s">
        <v>642</v>
      </c>
      <c r="H1775" s="459" t="s">
        <v>2709</v>
      </c>
      <c r="I1775" s="449"/>
      <c r="J1775" s="449"/>
      <c r="K1775" s="459" t="s">
        <v>265</v>
      </c>
      <c r="L1775" s="459"/>
      <c r="M1775" s="459" t="str">
        <f t="shared" si="27"/>
        <v/>
      </c>
    </row>
    <row r="1776" spans="1:13" ht="15">
      <c r="A1776" s="448" t="s">
        <v>647</v>
      </c>
      <c r="B1776" s="448" t="s">
        <v>648</v>
      </c>
      <c r="C1776" s="459" t="s">
        <v>482</v>
      </c>
      <c r="D1776" s="449"/>
      <c r="E1776" s="448" t="s">
        <v>2719</v>
      </c>
      <c r="F1776" s="449"/>
      <c r="G1776" s="984" t="s">
        <v>642</v>
      </c>
      <c r="H1776" s="459" t="s">
        <v>2709</v>
      </c>
      <c r="I1776" s="449"/>
      <c r="J1776" s="449"/>
      <c r="K1776" s="459" t="s">
        <v>265</v>
      </c>
      <c r="L1776" s="459"/>
      <c r="M1776" s="459" t="str">
        <f t="shared" si="27"/>
        <v/>
      </c>
    </row>
    <row r="1777" spans="1:13" ht="15">
      <c r="A1777" s="448" t="s">
        <v>647</v>
      </c>
      <c r="B1777" s="448" t="s">
        <v>648</v>
      </c>
      <c r="C1777" s="459" t="s">
        <v>482</v>
      </c>
      <c r="D1777" s="449"/>
      <c r="E1777" s="448" t="s">
        <v>2720</v>
      </c>
      <c r="F1777" s="449"/>
      <c r="G1777" s="984" t="s">
        <v>642</v>
      </c>
      <c r="H1777" s="459" t="s">
        <v>2709</v>
      </c>
      <c r="I1777" s="449"/>
      <c r="J1777" s="449"/>
      <c r="K1777" s="459" t="s">
        <v>265</v>
      </c>
      <c r="L1777" s="459"/>
      <c r="M1777" s="459" t="str">
        <f t="shared" si="27"/>
        <v/>
      </c>
    </row>
    <row r="1778" spans="1:13" ht="15">
      <c r="A1778" s="448" t="s">
        <v>647</v>
      </c>
      <c r="B1778" s="448" t="s">
        <v>648</v>
      </c>
      <c r="C1778" s="459" t="s">
        <v>482</v>
      </c>
      <c r="D1778" s="449"/>
      <c r="E1778" s="448" t="s">
        <v>2721</v>
      </c>
      <c r="F1778" s="449"/>
      <c r="G1778" s="984" t="s">
        <v>642</v>
      </c>
      <c r="H1778" s="459" t="s">
        <v>2709</v>
      </c>
      <c r="I1778" s="449"/>
      <c r="J1778" s="449"/>
      <c r="K1778" s="459" t="s">
        <v>265</v>
      </c>
      <c r="L1778" s="459"/>
      <c r="M1778" s="459" t="str">
        <f t="shared" si="27"/>
        <v/>
      </c>
    </row>
    <row r="1779" spans="1:13" ht="13.5" thickBot="1">
      <c r="A1779" s="501" t="s">
        <v>647</v>
      </c>
      <c r="B1779" s="501" t="s">
        <v>648</v>
      </c>
      <c r="C1779" s="452" t="s">
        <v>482</v>
      </c>
      <c r="D1779" s="501"/>
      <c r="E1779" s="501" t="s">
        <v>2722</v>
      </c>
      <c r="F1779" s="501"/>
      <c r="G1779" s="451" t="s">
        <v>642</v>
      </c>
      <c r="H1779" s="452" t="s">
        <v>2709</v>
      </c>
      <c r="I1779" s="501"/>
      <c r="J1779" s="501"/>
      <c r="K1779" s="452" t="s">
        <v>265</v>
      </c>
      <c r="L1779" s="452"/>
      <c r="M1779" s="452" t="str">
        <f t="shared" si="27"/>
        <v/>
      </c>
    </row>
    <row r="1780" spans="1:13" ht="13.5" thickTop="1">
      <c r="A1780" s="455" t="s">
        <v>637</v>
      </c>
      <c r="B1780" s="987" t="s">
        <v>810</v>
      </c>
      <c r="C1780" s="455" t="s">
        <v>425</v>
      </c>
      <c r="D1780" s="455" t="s">
        <v>2723</v>
      </c>
      <c r="E1780" s="455" t="s">
        <v>2724</v>
      </c>
      <c r="F1780" s="455" t="s">
        <v>425</v>
      </c>
      <c r="G1780" s="988" t="s">
        <v>642</v>
      </c>
      <c r="H1780" s="455" t="s">
        <v>813</v>
      </c>
      <c r="I1780" s="455" t="s">
        <v>682</v>
      </c>
      <c r="J1780" s="455"/>
      <c r="K1780" s="447" t="s">
        <v>265</v>
      </c>
      <c r="L1780" s="455" t="s">
        <v>814</v>
      </c>
      <c r="M1780" s="455" t="str">
        <f t="shared" si="27"/>
        <v/>
      </c>
    </row>
    <row r="1781" spans="1:13">
      <c r="A1781" s="455" t="s">
        <v>29</v>
      </c>
      <c r="B1781" s="455" t="s">
        <v>648</v>
      </c>
      <c r="C1781" s="455" t="s">
        <v>425</v>
      </c>
      <c r="D1781" s="455"/>
      <c r="E1781" s="455" t="s">
        <v>2725</v>
      </c>
      <c r="F1781" s="455"/>
      <c r="G1781" s="988" t="s">
        <v>642</v>
      </c>
      <c r="H1781" s="455" t="s">
        <v>813</v>
      </c>
      <c r="I1781" s="455"/>
      <c r="J1781" s="455"/>
      <c r="K1781" s="459" t="s">
        <v>265</v>
      </c>
      <c r="L1781" s="455"/>
      <c r="M1781" s="455" t="str">
        <f t="shared" si="27"/>
        <v>Removed</v>
      </c>
    </row>
    <row r="1782" spans="1:13">
      <c r="A1782" s="455" t="s">
        <v>29</v>
      </c>
      <c r="B1782" s="455" t="s">
        <v>648</v>
      </c>
      <c r="C1782" s="455" t="s">
        <v>425</v>
      </c>
      <c r="D1782" s="455"/>
      <c r="E1782" s="455" t="s">
        <v>2726</v>
      </c>
      <c r="F1782" s="455"/>
      <c r="G1782" s="988" t="s">
        <v>642</v>
      </c>
      <c r="H1782" s="455" t="s">
        <v>813</v>
      </c>
      <c r="I1782" s="455"/>
      <c r="J1782" s="455"/>
      <c r="K1782" s="459" t="s">
        <v>265</v>
      </c>
      <c r="L1782" s="455"/>
      <c r="M1782" s="455" t="str">
        <f t="shared" si="27"/>
        <v/>
      </c>
    </row>
    <row r="1783" spans="1:13">
      <c r="A1783" s="455" t="s">
        <v>29</v>
      </c>
      <c r="B1783" s="455" t="s">
        <v>648</v>
      </c>
      <c r="C1783" s="455" t="s">
        <v>425</v>
      </c>
      <c r="D1783" s="455"/>
      <c r="E1783" s="455" t="s">
        <v>2727</v>
      </c>
      <c r="F1783" s="455"/>
      <c r="G1783" s="988" t="s">
        <v>642</v>
      </c>
      <c r="H1783" s="455" t="s">
        <v>813</v>
      </c>
      <c r="I1783" s="455"/>
      <c r="J1783" s="455"/>
      <c r="K1783" s="459" t="s">
        <v>265</v>
      </c>
      <c r="L1783" s="455"/>
      <c r="M1783" s="455" t="str">
        <f t="shared" si="27"/>
        <v/>
      </c>
    </row>
    <row r="1784" spans="1:13">
      <c r="A1784" s="455" t="s">
        <v>29</v>
      </c>
      <c r="B1784" s="455" t="s">
        <v>648</v>
      </c>
      <c r="C1784" s="455" t="s">
        <v>425</v>
      </c>
      <c r="D1784" s="455"/>
      <c r="E1784" s="455" t="s">
        <v>2728</v>
      </c>
      <c r="F1784" s="455"/>
      <c r="G1784" s="988" t="s">
        <v>642</v>
      </c>
      <c r="H1784" s="455" t="s">
        <v>813</v>
      </c>
      <c r="I1784" s="455"/>
      <c r="J1784" s="455"/>
      <c r="K1784" s="459" t="s">
        <v>265</v>
      </c>
      <c r="L1784" s="455"/>
      <c r="M1784" s="455" t="str">
        <f t="shared" si="27"/>
        <v/>
      </c>
    </row>
    <row r="1785" spans="1:13">
      <c r="A1785" s="455" t="s">
        <v>29</v>
      </c>
      <c r="B1785" s="455" t="s">
        <v>648</v>
      </c>
      <c r="C1785" s="455" t="s">
        <v>425</v>
      </c>
      <c r="D1785" s="455"/>
      <c r="E1785" s="455" t="s">
        <v>2729</v>
      </c>
      <c r="F1785" s="455"/>
      <c r="G1785" s="988" t="s">
        <v>642</v>
      </c>
      <c r="H1785" s="455" t="s">
        <v>813</v>
      </c>
      <c r="I1785" s="455"/>
      <c r="J1785" s="455"/>
      <c r="K1785" s="459" t="s">
        <v>265</v>
      </c>
      <c r="L1785" s="455"/>
      <c r="M1785" s="455" t="str">
        <f t="shared" si="27"/>
        <v/>
      </c>
    </row>
    <row r="1786" spans="1:13">
      <c r="A1786" s="455" t="s">
        <v>29</v>
      </c>
      <c r="B1786" s="455" t="s">
        <v>648</v>
      </c>
      <c r="C1786" s="455" t="s">
        <v>425</v>
      </c>
      <c r="D1786" s="455"/>
      <c r="E1786" s="455" t="s">
        <v>2730</v>
      </c>
      <c r="F1786" s="455"/>
      <c r="G1786" s="988" t="s">
        <v>642</v>
      </c>
      <c r="H1786" s="455" t="s">
        <v>813</v>
      </c>
      <c r="I1786" s="455"/>
      <c r="J1786" s="455"/>
      <c r="K1786" s="459" t="s">
        <v>265</v>
      </c>
      <c r="L1786" s="455"/>
      <c r="M1786" s="455" t="str">
        <f t="shared" si="27"/>
        <v/>
      </c>
    </row>
    <row r="1787" spans="1:13">
      <c r="A1787" s="455" t="s">
        <v>29</v>
      </c>
      <c r="B1787" s="455" t="s">
        <v>648</v>
      </c>
      <c r="C1787" s="455" t="s">
        <v>425</v>
      </c>
      <c r="D1787" s="455"/>
      <c r="E1787" s="455" t="s">
        <v>2731</v>
      </c>
      <c r="F1787" s="455"/>
      <c r="G1787" s="988" t="s">
        <v>642</v>
      </c>
      <c r="H1787" s="455" t="s">
        <v>813</v>
      </c>
      <c r="I1787" s="455"/>
      <c r="J1787" s="455"/>
      <c r="K1787" s="459" t="s">
        <v>265</v>
      </c>
      <c r="L1787" s="455"/>
      <c r="M1787" s="455" t="str">
        <f t="shared" si="27"/>
        <v/>
      </c>
    </row>
    <row r="1788" spans="1:13">
      <c r="A1788" s="455" t="s">
        <v>29</v>
      </c>
      <c r="B1788" s="455" t="s">
        <v>648</v>
      </c>
      <c r="C1788" s="455" t="s">
        <v>425</v>
      </c>
      <c r="D1788" s="455"/>
      <c r="E1788" s="455" t="s">
        <v>2732</v>
      </c>
      <c r="F1788" s="455"/>
      <c r="G1788" s="988" t="s">
        <v>642</v>
      </c>
      <c r="H1788" s="455" t="s">
        <v>813</v>
      </c>
      <c r="I1788" s="455"/>
      <c r="J1788" s="455"/>
      <c r="K1788" s="459" t="s">
        <v>265</v>
      </c>
      <c r="L1788" s="455"/>
      <c r="M1788" s="455" t="str">
        <f t="shared" si="27"/>
        <v/>
      </c>
    </row>
    <row r="1789" spans="1:13">
      <c r="A1789" s="455" t="s">
        <v>29</v>
      </c>
      <c r="B1789" s="455" t="s">
        <v>648</v>
      </c>
      <c r="C1789" s="455" t="s">
        <v>425</v>
      </c>
      <c r="D1789" s="455"/>
      <c r="E1789" s="455" t="s">
        <v>2733</v>
      </c>
      <c r="F1789" s="455"/>
      <c r="G1789" s="988" t="s">
        <v>642</v>
      </c>
      <c r="H1789" s="455" t="s">
        <v>813</v>
      </c>
      <c r="I1789" s="455"/>
      <c r="J1789" s="455"/>
      <c r="K1789" s="459" t="s">
        <v>265</v>
      </c>
      <c r="L1789" s="455"/>
      <c r="M1789" s="455" t="str">
        <f t="shared" si="27"/>
        <v/>
      </c>
    </row>
    <row r="1790" spans="1:13">
      <c r="A1790" s="455" t="s">
        <v>29</v>
      </c>
      <c r="B1790" s="455" t="s">
        <v>648</v>
      </c>
      <c r="C1790" s="455" t="s">
        <v>425</v>
      </c>
      <c r="D1790" s="455"/>
      <c r="E1790" s="455" t="s">
        <v>2734</v>
      </c>
      <c r="F1790" s="455"/>
      <c r="G1790" s="988" t="s">
        <v>642</v>
      </c>
      <c r="H1790" s="455" t="s">
        <v>813</v>
      </c>
      <c r="I1790" s="455"/>
      <c r="J1790" s="455"/>
      <c r="K1790" s="459" t="s">
        <v>265</v>
      </c>
      <c r="L1790" s="455"/>
      <c r="M1790" s="455" t="str">
        <f t="shared" si="27"/>
        <v/>
      </c>
    </row>
    <row r="1791" spans="1:13">
      <c r="A1791" s="455" t="s">
        <v>29</v>
      </c>
      <c r="B1791" s="455" t="s">
        <v>648</v>
      </c>
      <c r="C1791" s="455" t="s">
        <v>425</v>
      </c>
      <c r="D1791" s="455"/>
      <c r="E1791" s="455" t="s">
        <v>2735</v>
      </c>
      <c r="F1791" s="455"/>
      <c r="G1791" s="988" t="s">
        <v>642</v>
      </c>
      <c r="H1791" s="455" t="s">
        <v>813</v>
      </c>
      <c r="I1791" s="455"/>
      <c r="J1791" s="455"/>
      <c r="K1791" s="459" t="s">
        <v>265</v>
      </c>
      <c r="L1791" s="455"/>
      <c r="M1791" s="455" t="str">
        <f t="shared" si="27"/>
        <v/>
      </c>
    </row>
    <row r="1792" spans="1:13">
      <c r="A1792" s="455" t="s">
        <v>29</v>
      </c>
      <c r="B1792" s="455" t="s">
        <v>648</v>
      </c>
      <c r="C1792" s="455" t="s">
        <v>425</v>
      </c>
      <c r="D1792" s="455"/>
      <c r="E1792" s="455" t="s">
        <v>2736</v>
      </c>
      <c r="F1792" s="455"/>
      <c r="G1792" s="988" t="s">
        <v>642</v>
      </c>
      <c r="H1792" s="455" t="s">
        <v>813</v>
      </c>
      <c r="I1792" s="455"/>
      <c r="J1792" s="455"/>
      <c r="K1792" s="459" t="s">
        <v>265</v>
      </c>
      <c r="L1792" s="455"/>
      <c r="M1792" s="455" t="str">
        <f t="shared" si="27"/>
        <v/>
      </c>
    </row>
    <row r="1793" spans="1:13" ht="13.5" thickBot="1">
      <c r="A1793" s="457" t="s">
        <v>29</v>
      </c>
      <c r="B1793" s="457" t="s">
        <v>648</v>
      </c>
      <c r="C1793" s="457" t="s">
        <v>425</v>
      </c>
      <c r="D1793" s="457"/>
      <c r="E1793" s="457" t="s">
        <v>2737</v>
      </c>
      <c r="F1793" s="457"/>
      <c r="G1793" s="458" t="s">
        <v>642</v>
      </c>
      <c r="H1793" s="457" t="s">
        <v>813</v>
      </c>
      <c r="I1793" s="457"/>
      <c r="J1793" s="457"/>
      <c r="K1793" s="452" t="s">
        <v>265</v>
      </c>
      <c r="L1793" s="457"/>
      <c r="M1793" s="457" t="str">
        <f t="shared" si="27"/>
        <v/>
      </c>
    </row>
    <row r="1794" spans="1:13" ht="13.5" thickTop="1">
      <c r="A1794" s="982" t="s">
        <v>637</v>
      </c>
      <c r="B1794" s="982" t="s">
        <v>638</v>
      </c>
      <c r="C1794" s="446" t="s">
        <v>393</v>
      </c>
      <c r="D1794" s="446" t="s">
        <v>2738</v>
      </c>
      <c r="E1794" s="446" t="s">
        <v>2739</v>
      </c>
      <c r="F1794" s="446" t="s">
        <v>10369</v>
      </c>
      <c r="G1794" s="983" t="s">
        <v>642</v>
      </c>
      <c r="H1794" s="446" t="s">
        <v>2740</v>
      </c>
      <c r="I1794" s="983" t="s">
        <v>682</v>
      </c>
      <c r="J1794" s="446" t="s">
        <v>645</v>
      </c>
      <c r="K1794" s="447" t="s">
        <v>265</v>
      </c>
      <c r="L1794" s="446" t="s">
        <v>646</v>
      </c>
      <c r="M1794" s="446" t="s">
        <v>10424</v>
      </c>
    </row>
    <row r="1795" spans="1:13" ht="15">
      <c r="A1795" s="448" t="s">
        <v>647</v>
      </c>
      <c r="B1795" s="448" t="s">
        <v>648</v>
      </c>
      <c r="C1795" s="459" t="s">
        <v>393</v>
      </c>
      <c r="D1795" s="449"/>
      <c r="E1795" s="448" t="s">
        <v>2741</v>
      </c>
      <c r="F1795" s="449"/>
      <c r="G1795" s="984" t="s">
        <v>642</v>
      </c>
      <c r="H1795" s="459" t="s">
        <v>2740</v>
      </c>
      <c r="I1795" s="449"/>
      <c r="J1795" s="449"/>
      <c r="K1795" s="459" t="s">
        <v>265</v>
      </c>
      <c r="L1795" s="459"/>
      <c r="M1795" s="459" t="str">
        <f t="shared" si="27"/>
        <v>Removed</v>
      </c>
    </row>
    <row r="1796" spans="1:13" ht="15">
      <c r="A1796" s="448" t="s">
        <v>647</v>
      </c>
      <c r="B1796" s="448" t="s">
        <v>648</v>
      </c>
      <c r="C1796" s="459" t="s">
        <v>393</v>
      </c>
      <c r="D1796" s="449"/>
      <c r="E1796" s="448" t="s">
        <v>2742</v>
      </c>
      <c r="F1796" s="449"/>
      <c r="G1796" s="984" t="s">
        <v>642</v>
      </c>
      <c r="H1796" s="459" t="s">
        <v>2740</v>
      </c>
      <c r="I1796" s="449"/>
      <c r="J1796" s="449"/>
      <c r="K1796" s="459" t="s">
        <v>265</v>
      </c>
      <c r="L1796" s="459"/>
      <c r="M1796" s="459" t="str">
        <f t="shared" ref="M1796:M1859" si="28">IF(RIGHT(TEXT(E1796,""),4)="ACT1","Removed","")</f>
        <v/>
      </c>
    </row>
    <row r="1797" spans="1:13" ht="15">
      <c r="A1797" s="448" t="s">
        <v>647</v>
      </c>
      <c r="B1797" s="448" t="s">
        <v>648</v>
      </c>
      <c r="C1797" s="459" t="s">
        <v>393</v>
      </c>
      <c r="D1797" s="449"/>
      <c r="E1797" s="448" t="s">
        <v>2743</v>
      </c>
      <c r="F1797" s="449"/>
      <c r="G1797" s="984" t="s">
        <v>642</v>
      </c>
      <c r="H1797" s="459" t="s">
        <v>2740</v>
      </c>
      <c r="I1797" s="449"/>
      <c r="J1797" s="449"/>
      <c r="K1797" s="459" t="s">
        <v>265</v>
      </c>
      <c r="L1797" s="459"/>
      <c r="M1797" s="459" t="str">
        <f t="shared" si="28"/>
        <v/>
      </c>
    </row>
    <row r="1798" spans="1:13" ht="15">
      <c r="A1798" s="448" t="s">
        <v>647</v>
      </c>
      <c r="B1798" s="448" t="s">
        <v>648</v>
      </c>
      <c r="C1798" s="459" t="s">
        <v>393</v>
      </c>
      <c r="D1798" s="449"/>
      <c r="E1798" s="448" t="s">
        <v>2744</v>
      </c>
      <c r="F1798" s="449"/>
      <c r="G1798" s="984" t="s">
        <v>642</v>
      </c>
      <c r="H1798" s="459" t="s">
        <v>2740</v>
      </c>
      <c r="I1798" s="449"/>
      <c r="J1798" s="449"/>
      <c r="K1798" s="459" t="s">
        <v>265</v>
      </c>
      <c r="L1798" s="459"/>
      <c r="M1798" s="459" t="str">
        <f t="shared" si="28"/>
        <v/>
      </c>
    </row>
    <row r="1799" spans="1:13" ht="15">
      <c r="A1799" s="448" t="s">
        <v>647</v>
      </c>
      <c r="B1799" s="448" t="s">
        <v>648</v>
      </c>
      <c r="C1799" s="459" t="s">
        <v>393</v>
      </c>
      <c r="D1799" s="449"/>
      <c r="E1799" s="448" t="s">
        <v>2745</v>
      </c>
      <c r="F1799" s="449"/>
      <c r="G1799" s="984" t="s">
        <v>642</v>
      </c>
      <c r="H1799" s="459" t="s">
        <v>2740</v>
      </c>
      <c r="I1799" s="449"/>
      <c r="J1799" s="449"/>
      <c r="K1799" s="459" t="s">
        <v>265</v>
      </c>
      <c r="L1799" s="459"/>
      <c r="M1799" s="459" t="str">
        <f t="shared" si="28"/>
        <v/>
      </c>
    </row>
    <row r="1800" spans="1:13" ht="15">
      <c r="A1800" s="448" t="s">
        <v>647</v>
      </c>
      <c r="B1800" s="448" t="s">
        <v>648</v>
      </c>
      <c r="C1800" s="459" t="s">
        <v>393</v>
      </c>
      <c r="D1800" s="449"/>
      <c r="E1800" s="448" t="s">
        <v>2746</v>
      </c>
      <c r="F1800" s="449"/>
      <c r="G1800" s="984" t="s">
        <v>642</v>
      </c>
      <c r="H1800" s="459" t="s">
        <v>2740</v>
      </c>
      <c r="I1800" s="449"/>
      <c r="J1800" s="449"/>
      <c r="K1800" s="459" t="s">
        <v>265</v>
      </c>
      <c r="L1800" s="459"/>
      <c r="M1800" s="459" t="str">
        <f t="shared" si="28"/>
        <v/>
      </c>
    </row>
    <row r="1801" spans="1:13" ht="15">
      <c r="A1801" s="448" t="s">
        <v>647</v>
      </c>
      <c r="B1801" s="448" t="s">
        <v>648</v>
      </c>
      <c r="C1801" s="459" t="s">
        <v>393</v>
      </c>
      <c r="D1801" s="449"/>
      <c r="E1801" s="448" t="s">
        <v>2747</v>
      </c>
      <c r="F1801" s="449"/>
      <c r="G1801" s="984" t="s">
        <v>642</v>
      </c>
      <c r="H1801" s="459" t="s">
        <v>2740</v>
      </c>
      <c r="I1801" s="449"/>
      <c r="J1801" s="449"/>
      <c r="K1801" s="459" t="s">
        <v>265</v>
      </c>
      <c r="L1801" s="459"/>
      <c r="M1801" s="459" t="str">
        <f t="shared" si="28"/>
        <v/>
      </c>
    </row>
    <row r="1802" spans="1:13" ht="15">
      <c r="A1802" s="448" t="s">
        <v>647</v>
      </c>
      <c r="B1802" s="448" t="s">
        <v>648</v>
      </c>
      <c r="C1802" s="459" t="s">
        <v>393</v>
      </c>
      <c r="D1802" s="449"/>
      <c r="E1802" s="448" t="s">
        <v>2748</v>
      </c>
      <c r="F1802" s="449"/>
      <c r="G1802" s="984" t="s">
        <v>642</v>
      </c>
      <c r="H1802" s="459" t="s">
        <v>2740</v>
      </c>
      <c r="I1802" s="449"/>
      <c r="J1802" s="449"/>
      <c r="K1802" s="459" t="s">
        <v>265</v>
      </c>
      <c r="L1802" s="459"/>
      <c r="M1802" s="459" t="str">
        <f t="shared" si="28"/>
        <v/>
      </c>
    </row>
    <row r="1803" spans="1:13" ht="15">
      <c r="A1803" s="448" t="s">
        <v>647</v>
      </c>
      <c r="B1803" s="448" t="s">
        <v>648</v>
      </c>
      <c r="C1803" s="459" t="s">
        <v>393</v>
      </c>
      <c r="D1803" s="449"/>
      <c r="E1803" s="448" t="s">
        <v>2749</v>
      </c>
      <c r="F1803" s="449"/>
      <c r="G1803" s="984" t="s">
        <v>642</v>
      </c>
      <c r="H1803" s="459" t="s">
        <v>2740</v>
      </c>
      <c r="I1803" s="449"/>
      <c r="J1803" s="449"/>
      <c r="K1803" s="459" t="s">
        <v>265</v>
      </c>
      <c r="L1803" s="459"/>
      <c r="M1803" s="459" t="str">
        <f t="shared" si="28"/>
        <v/>
      </c>
    </row>
    <row r="1804" spans="1:13" ht="15">
      <c r="A1804" s="448" t="s">
        <v>647</v>
      </c>
      <c r="B1804" s="448" t="s">
        <v>648</v>
      </c>
      <c r="C1804" s="459" t="s">
        <v>393</v>
      </c>
      <c r="D1804" s="449"/>
      <c r="E1804" s="448" t="s">
        <v>2750</v>
      </c>
      <c r="F1804" s="449"/>
      <c r="G1804" s="984" t="s">
        <v>642</v>
      </c>
      <c r="H1804" s="459" t="s">
        <v>2740</v>
      </c>
      <c r="I1804" s="449"/>
      <c r="J1804" s="449"/>
      <c r="K1804" s="459" t="s">
        <v>265</v>
      </c>
      <c r="L1804" s="459"/>
      <c r="M1804" s="459" t="str">
        <f t="shared" si="28"/>
        <v/>
      </c>
    </row>
    <row r="1805" spans="1:13" ht="15">
      <c r="A1805" s="448" t="s">
        <v>647</v>
      </c>
      <c r="B1805" s="448" t="s">
        <v>648</v>
      </c>
      <c r="C1805" s="459" t="s">
        <v>393</v>
      </c>
      <c r="D1805" s="449"/>
      <c r="E1805" s="448" t="s">
        <v>2751</v>
      </c>
      <c r="F1805" s="449"/>
      <c r="G1805" s="984" t="s">
        <v>642</v>
      </c>
      <c r="H1805" s="459" t="s">
        <v>2740</v>
      </c>
      <c r="I1805" s="449"/>
      <c r="J1805" s="449"/>
      <c r="K1805" s="459" t="s">
        <v>265</v>
      </c>
      <c r="L1805" s="459"/>
      <c r="M1805" s="459" t="str">
        <f t="shared" si="28"/>
        <v/>
      </c>
    </row>
    <row r="1806" spans="1:13" ht="15">
      <c r="A1806" s="448" t="s">
        <v>647</v>
      </c>
      <c r="B1806" s="448" t="s">
        <v>648</v>
      </c>
      <c r="C1806" s="459" t="s">
        <v>393</v>
      </c>
      <c r="D1806" s="449"/>
      <c r="E1806" s="448" t="s">
        <v>2752</v>
      </c>
      <c r="F1806" s="449"/>
      <c r="G1806" s="984" t="s">
        <v>642</v>
      </c>
      <c r="H1806" s="459" t="s">
        <v>2740</v>
      </c>
      <c r="I1806" s="449"/>
      <c r="J1806" s="449"/>
      <c r="K1806" s="459" t="s">
        <v>265</v>
      </c>
      <c r="L1806" s="459"/>
      <c r="M1806" s="459" t="str">
        <f t="shared" si="28"/>
        <v/>
      </c>
    </row>
    <row r="1807" spans="1:13" ht="13.5" thickBot="1">
      <c r="A1807" s="501" t="s">
        <v>647</v>
      </c>
      <c r="B1807" s="501" t="s">
        <v>648</v>
      </c>
      <c r="C1807" s="452" t="s">
        <v>393</v>
      </c>
      <c r="D1807" s="501"/>
      <c r="E1807" s="501" t="s">
        <v>2753</v>
      </c>
      <c r="F1807" s="501"/>
      <c r="G1807" s="451" t="s">
        <v>642</v>
      </c>
      <c r="H1807" s="452" t="s">
        <v>2740</v>
      </c>
      <c r="I1807" s="501"/>
      <c r="J1807" s="501"/>
      <c r="K1807" s="452" t="s">
        <v>265</v>
      </c>
      <c r="L1807" s="452"/>
      <c r="M1807" s="452" t="str">
        <f t="shared" si="28"/>
        <v/>
      </c>
    </row>
    <row r="1808" spans="1:13" ht="13.5" thickTop="1">
      <c r="A1808" s="982" t="s">
        <v>637</v>
      </c>
      <c r="B1808" s="982" t="s">
        <v>638</v>
      </c>
      <c r="C1808" s="460" t="s">
        <v>394</v>
      </c>
      <c r="D1808" s="446" t="s">
        <v>2754</v>
      </c>
      <c r="E1808" s="446" t="s">
        <v>2755</v>
      </c>
      <c r="F1808" s="446" t="s">
        <v>10370</v>
      </c>
      <c r="G1808" s="983" t="s">
        <v>642</v>
      </c>
      <c r="H1808" s="446" t="s">
        <v>2756</v>
      </c>
      <c r="I1808" s="983" t="s">
        <v>682</v>
      </c>
      <c r="J1808" s="446" t="s">
        <v>645</v>
      </c>
      <c r="K1808" s="447" t="s">
        <v>265</v>
      </c>
      <c r="L1808" s="446" t="s">
        <v>646</v>
      </c>
      <c r="M1808" s="446" t="s">
        <v>10424</v>
      </c>
    </row>
    <row r="1809" spans="1:13" ht="15">
      <c r="A1809" s="448" t="s">
        <v>647</v>
      </c>
      <c r="B1809" s="448" t="s">
        <v>648</v>
      </c>
      <c r="C1809" s="459" t="s">
        <v>394</v>
      </c>
      <c r="D1809" s="449"/>
      <c r="E1809" s="448" t="s">
        <v>2757</v>
      </c>
      <c r="F1809" s="449"/>
      <c r="G1809" s="984" t="s">
        <v>642</v>
      </c>
      <c r="H1809" s="459" t="s">
        <v>2756</v>
      </c>
      <c r="I1809" s="449"/>
      <c r="J1809" s="449"/>
      <c r="K1809" s="459" t="s">
        <v>265</v>
      </c>
      <c r="L1809" s="459"/>
      <c r="M1809" s="459" t="str">
        <f t="shared" si="28"/>
        <v>Removed</v>
      </c>
    </row>
    <row r="1810" spans="1:13" ht="15">
      <c r="A1810" s="448" t="s">
        <v>647</v>
      </c>
      <c r="B1810" s="448" t="s">
        <v>648</v>
      </c>
      <c r="C1810" s="459" t="s">
        <v>394</v>
      </c>
      <c r="D1810" s="449"/>
      <c r="E1810" s="448" t="s">
        <v>2758</v>
      </c>
      <c r="F1810" s="449"/>
      <c r="G1810" s="984" t="s">
        <v>642</v>
      </c>
      <c r="H1810" s="459" t="s">
        <v>2756</v>
      </c>
      <c r="I1810" s="449"/>
      <c r="J1810" s="449"/>
      <c r="K1810" s="459" t="s">
        <v>265</v>
      </c>
      <c r="L1810" s="459"/>
      <c r="M1810" s="459" t="str">
        <f t="shared" si="28"/>
        <v/>
      </c>
    </row>
    <row r="1811" spans="1:13" ht="15">
      <c r="A1811" s="448" t="s">
        <v>647</v>
      </c>
      <c r="B1811" s="448" t="s">
        <v>648</v>
      </c>
      <c r="C1811" s="459" t="s">
        <v>394</v>
      </c>
      <c r="D1811" s="449"/>
      <c r="E1811" s="448" t="s">
        <v>2759</v>
      </c>
      <c r="F1811" s="449"/>
      <c r="G1811" s="984" t="s">
        <v>642</v>
      </c>
      <c r="H1811" s="459" t="s">
        <v>2756</v>
      </c>
      <c r="I1811" s="449"/>
      <c r="J1811" s="449"/>
      <c r="K1811" s="459" t="s">
        <v>265</v>
      </c>
      <c r="L1811" s="459"/>
      <c r="M1811" s="459" t="str">
        <f t="shared" si="28"/>
        <v/>
      </c>
    </row>
    <row r="1812" spans="1:13" ht="15">
      <c r="A1812" s="448" t="s">
        <v>647</v>
      </c>
      <c r="B1812" s="448" t="s">
        <v>648</v>
      </c>
      <c r="C1812" s="459" t="s">
        <v>394</v>
      </c>
      <c r="D1812" s="449"/>
      <c r="E1812" s="448" t="s">
        <v>2760</v>
      </c>
      <c r="F1812" s="449"/>
      <c r="G1812" s="984" t="s">
        <v>642</v>
      </c>
      <c r="H1812" s="459" t="s">
        <v>2756</v>
      </c>
      <c r="I1812" s="449"/>
      <c r="J1812" s="449"/>
      <c r="K1812" s="459" t="s">
        <v>265</v>
      </c>
      <c r="L1812" s="459"/>
      <c r="M1812" s="459" t="str">
        <f t="shared" si="28"/>
        <v/>
      </c>
    </row>
    <row r="1813" spans="1:13" ht="15">
      <c r="A1813" s="448" t="s">
        <v>647</v>
      </c>
      <c r="B1813" s="448" t="s">
        <v>648</v>
      </c>
      <c r="C1813" s="459" t="s">
        <v>394</v>
      </c>
      <c r="D1813" s="449"/>
      <c r="E1813" s="448" t="s">
        <v>2761</v>
      </c>
      <c r="F1813" s="449"/>
      <c r="G1813" s="984" t="s">
        <v>642</v>
      </c>
      <c r="H1813" s="459" t="s">
        <v>2756</v>
      </c>
      <c r="I1813" s="449"/>
      <c r="J1813" s="449"/>
      <c r="K1813" s="459" t="s">
        <v>265</v>
      </c>
      <c r="L1813" s="459"/>
      <c r="M1813" s="459" t="str">
        <f t="shared" si="28"/>
        <v/>
      </c>
    </row>
    <row r="1814" spans="1:13" ht="15">
      <c r="A1814" s="448" t="s">
        <v>647</v>
      </c>
      <c r="B1814" s="448" t="s">
        <v>648</v>
      </c>
      <c r="C1814" s="459" t="s">
        <v>394</v>
      </c>
      <c r="D1814" s="449"/>
      <c r="E1814" s="448" t="s">
        <v>2762</v>
      </c>
      <c r="F1814" s="449"/>
      <c r="G1814" s="984" t="s">
        <v>642</v>
      </c>
      <c r="H1814" s="459" t="s">
        <v>2756</v>
      </c>
      <c r="I1814" s="449"/>
      <c r="J1814" s="449"/>
      <c r="K1814" s="459" t="s">
        <v>265</v>
      </c>
      <c r="L1814" s="459"/>
      <c r="M1814" s="459" t="str">
        <f t="shared" si="28"/>
        <v/>
      </c>
    </row>
    <row r="1815" spans="1:13" ht="15">
      <c r="A1815" s="448" t="s">
        <v>647</v>
      </c>
      <c r="B1815" s="448" t="s">
        <v>648</v>
      </c>
      <c r="C1815" s="459" t="s">
        <v>394</v>
      </c>
      <c r="D1815" s="449"/>
      <c r="E1815" s="448" t="s">
        <v>2763</v>
      </c>
      <c r="F1815" s="449"/>
      <c r="G1815" s="984" t="s">
        <v>642</v>
      </c>
      <c r="H1815" s="459" t="s">
        <v>2756</v>
      </c>
      <c r="I1815" s="449"/>
      <c r="J1815" s="449"/>
      <c r="K1815" s="459" t="s">
        <v>265</v>
      </c>
      <c r="L1815" s="459"/>
      <c r="M1815" s="459" t="str">
        <f t="shared" si="28"/>
        <v/>
      </c>
    </row>
    <row r="1816" spans="1:13" ht="15">
      <c r="A1816" s="448" t="s">
        <v>647</v>
      </c>
      <c r="B1816" s="448" t="s">
        <v>648</v>
      </c>
      <c r="C1816" s="459" t="s">
        <v>394</v>
      </c>
      <c r="D1816" s="449"/>
      <c r="E1816" s="448" t="s">
        <v>2764</v>
      </c>
      <c r="F1816" s="449"/>
      <c r="G1816" s="984" t="s">
        <v>642</v>
      </c>
      <c r="H1816" s="459" t="s">
        <v>2756</v>
      </c>
      <c r="I1816" s="449"/>
      <c r="J1816" s="449"/>
      <c r="K1816" s="459" t="s">
        <v>265</v>
      </c>
      <c r="L1816" s="459"/>
      <c r="M1816" s="459" t="str">
        <f t="shared" si="28"/>
        <v/>
      </c>
    </row>
    <row r="1817" spans="1:13" ht="15">
      <c r="A1817" s="448" t="s">
        <v>647</v>
      </c>
      <c r="B1817" s="448" t="s">
        <v>648</v>
      </c>
      <c r="C1817" s="459" t="s">
        <v>394</v>
      </c>
      <c r="D1817" s="449"/>
      <c r="E1817" s="448" t="s">
        <v>2765</v>
      </c>
      <c r="F1817" s="449"/>
      <c r="G1817" s="984" t="s">
        <v>642</v>
      </c>
      <c r="H1817" s="459" t="s">
        <v>2756</v>
      </c>
      <c r="I1817" s="449"/>
      <c r="J1817" s="449"/>
      <c r="K1817" s="459" t="s">
        <v>265</v>
      </c>
      <c r="L1817" s="459"/>
      <c r="M1817" s="459" t="str">
        <f t="shared" si="28"/>
        <v/>
      </c>
    </row>
    <row r="1818" spans="1:13" ht="15">
      <c r="A1818" s="448" t="s">
        <v>647</v>
      </c>
      <c r="B1818" s="448" t="s">
        <v>648</v>
      </c>
      <c r="C1818" s="459" t="s">
        <v>394</v>
      </c>
      <c r="D1818" s="449"/>
      <c r="E1818" s="448" t="s">
        <v>2766</v>
      </c>
      <c r="F1818" s="449"/>
      <c r="G1818" s="984" t="s">
        <v>642</v>
      </c>
      <c r="H1818" s="459" t="s">
        <v>2756</v>
      </c>
      <c r="I1818" s="449"/>
      <c r="J1818" s="449"/>
      <c r="K1818" s="459" t="s">
        <v>265</v>
      </c>
      <c r="L1818" s="459"/>
      <c r="M1818" s="459" t="str">
        <f t="shared" si="28"/>
        <v/>
      </c>
    </row>
    <row r="1819" spans="1:13" ht="15">
      <c r="A1819" s="448" t="s">
        <v>647</v>
      </c>
      <c r="B1819" s="448" t="s">
        <v>648</v>
      </c>
      <c r="C1819" s="459" t="s">
        <v>394</v>
      </c>
      <c r="D1819" s="449"/>
      <c r="E1819" s="448" t="s">
        <v>2767</v>
      </c>
      <c r="F1819" s="449"/>
      <c r="G1819" s="984" t="s">
        <v>642</v>
      </c>
      <c r="H1819" s="459" t="s">
        <v>2756</v>
      </c>
      <c r="I1819" s="449"/>
      <c r="J1819" s="449"/>
      <c r="K1819" s="459" t="s">
        <v>265</v>
      </c>
      <c r="L1819" s="459"/>
      <c r="M1819" s="459" t="str">
        <f t="shared" si="28"/>
        <v/>
      </c>
    </row>
    <row r="1820" spans="1:13" ht="15">
      <c r="A1820" s="448" t="s">
        <v>647</v>
      </c>
      <c r="B1820" s="448" t="s">
        <v>648</v>
      </c>
      <c r="C1820" s="459" t="s">
        <v>394</v>
      </c>
      <c r="D1820" s="449"/>
      <c r="E1820" s="448" t="s">
        <v>2768</v>
      </c>
      <c r="F1820" s="449"/>
      <c r="G1820" s="984" t="s">
        <v>642</v>
      </c>
      <c r="H1820" s="459" t="s">
        <v>2756</v>
      </c>
      <c r="I1820" s="449"/>
      <c r="J1820" s="449"/>
      <c r="K1820" s="459" t="s">
        <v>265</v>
      </c>
      <c r="L1820" s="459"/>
      <c r="M1820" s="459" t="str">
        <f t="shared" si="28"/>
        <v/>
      </c>
    </row>
    <row r="1821" spans="1:13" ht="13.5" thickBot="1">
      <c r="A1821" s="501" t="s">
        <v>647</v>
      </c>
      <c r="B1821" s="501" t="s">
        <v>648</v>
      </c>
      <c r="C1821" s="452" t="s">
        <v>394</v>
      </c>
      <c r="D1821" s="501"/>
      <c r="E1821" s="501" t="s">
        <v>2769</v>
      </c>
      <c r="F1821" s="501"/>
      <c r="G1821" s="451" t="s">
        <v>642</v>
      </c>
      <c r="H1821" s="452" t="s">
        <v>2756</v>
      </c>
      <c r="I1821" s="501"/>
      <c r="J1821" s="501"/>
      <c r="K1821" s="452" t="s">
        <v>265</v>
      </c>
      <c r="L1821" s="452"/>
      <c r="M1821" s="452" t="str">
        <f t="shared" si="28"/>
        <v/>
      </c>
    </row>
    <row r="1822" spans="1:13" ht="13.5" thickTop="1">
      <c r="A1822" s="982" t="s">
        <v>637</v>
      </c>
      <c r="B1822" s="982" t="s">
        <v>638</v>
      </c>
      <c r="C1822" s="460" t="s">
        <v>149</v>
      </c>
      <c r="D1822" s="446" t="s">
        <v>2770</v>
      </c>
      <c r="E1822" s="446" t="s">
        <v>2771</v>
      </c>
      <c r="F1822" s="446" t="s">
        <v>2772</v>
      </c>
      <c r="G1822" s="983" t="s">
        <v>642</v>
      </c>
      <c r="H1822" s="446" t="s">
        <v>2773</v>
      </c>
      <c r="I1822" s="983" t="s">
        <v>682</v>
      </c>
      <c r="J1822" s="446" t="s">
        <v>645</v>
      </c>
      <c r="K1822" s="447" t="s">
        <v>265</v>
      </c>
      <c r="L1822" s="446" t="s">
        <v>646</v>
      </c>
      <c r="M1822" s="446" t="str">
        <f t="shared" si="28"/>
        <v/>
      </c>
    </row>
    <row r="1823" spans="1:13" ht="15">
      <c r="A1823" s="448" t="s">
        <v>647</v>
      </c>
      <c r="B1823" s="448" t="s">
        <v>648</v>
      </c>
      <c r="C1823" s="459" t="s">
        <v>149</v>
      </c>
      <c r="D1823" s="449"/>
      <c r="E1823" s="448" t="s">
        <v>2774</v>
      </c>
      <c r="F1823" s="449"/>
      <c r="G1823" s="984" t="s">
        <v>642</v>
      </c>
      <c r="H1823" s="459" t="s">
        <v>2773</v>
      </c>
      <c r="I1823" s="449"/>
      <c r="J1823" s="449"/>
      <c r="K1823" s="459" t="s">
        <v>265</v>
      </c>
      <c r="L1823" s="459"/>
      <c r="M1823" s="459" t="str">
        <f t="shared" si="28"/>
        <v>Removed</v>
      </c>
    </row>
    <row r="1824" spans="1:13" ht="15">
      <c r="A1824" s="448" t="s">
        <v>647</v>
      </c>
      <c r="B1824" s="448" t="s">
        <v>648</v>
      </c>
      <c r="C1824" s="459" t="s">
        <v>149</v>
      </c>
      <c r="D1824" s="449"/>
      <c r="E1824" s="448" t="s">
        <v>2775</v>
      </c>
      <c r="F1824" s="449"/>
      <c r="G1824" s="984" t="s">
        <v>642</v>
      </c>
      <c r="H1824" s="459" t="s">
        <v>2773</v>
      </c>
      <c r="I1824" s="449"/>
      <c r="J1824" s="449"/>
      <c r="K1824" s="459" t="s">
        <v>265</v>
      </c>
      <c r="L1824" s="459"/>
      <c r="M1824" s="459" t="str">
        <f t="shared" si="28"/>
        <v/>
      </c>
    </row>
    <row r="1825" spans="1:13" ht="15">
      <c r="A1825" s="448" t="s">
        <v>647</v>
      </c>
      <c r="B1825" s="448" t="s">
        <v>648</v>
      </c>
      <c r="C1825" s="459" t="s">
        <v>149</v>
      </c>
      <c r="D1825" s="449"/>
      <c r="E1825" s="448" t="s">
        <v>2776</v>
      </c>
      <c r="F1825" s="449"/>
      <c r="G1825" s="984" t="s">
        <v>642</v>
      </c>
      <c r="H1825" s="459" t="s">
        <v>2773</v>
      </c>
      <c r="I1825" s="449"/>
      <c r="J1825" s="449"/>
      <c r="K1825" s="459" t="s">
        <v>265</v>
      </c>
      <c r="L1825" s="459"/>
      <c r="M1825" s="459" t="str">
        <f t="shared" si="28"/>
        <v/>
      </c>
    </row>
    <row r="1826" spans="1:13" ht="15">
      <c r="A1826" s="448" t="s">
        <v>647</v>
      </c>
      <c r="B1826" s="448" t="s">
        <v>648</v>
      </c>
      <c r="C1826" s="459" t="s">
        <v>149</v>
      </c>
      <c r="D1826" s="449"/>
      <c r="E1826" s="448" t="s">
        <v>2777</v>
      </c>
      <c r="F1826" s="449"/>
      <c r="G1826" s="984" t="s">
        <v>642</v>
      </c>
      <c r="H1826" s="459" t="s">
        <v>2773</v>
      </c>
      <c r="I1826" s="449"/>
      <c r="J1826" s="449"/>
      <c r="K1826" s="459" t="s">
        <v>265</v>
      </c>
      <c r="L1826" s="459"/>
      <c r="M1826" s="459" t="str">
        <f t="shared" si="28"/>
        <v/>
      </c>
    </row>
    <row r="1827" spans="1:13" ht="15">
      <c r="A1827" s="448" t="s">
        <v>647</v>
      </c>
      <c r="B1827" s="448" t="s">
        <v>648</v>
      </c>
      <c r="C1827" s="459" t="s">
        <v>149</v>
      </c>
      <c r="D1827" s="449"/>
      <c r="E1827" s="448" t="s">
        <v>2778</v>
      </c>
      <c r="F1827" s="449"/>
      <c r="G1827" s="984" t="s">
        <v>642</v>
      </c>
      <c r="H1827" s="459" t="s">
        <v>2773</v>
      </c>
      <c r="I1827" s="449"/>
      <c r="J1827" s="449"/>
      <c r="K1827" s="459" t="s">
        <v>265</v>
      </c>
      <c r="L1827" s="459"/>
      <c r="M1827" s="459" t="str">
        <f t="shared" si="28"/>
        <v/>
      </c>
    </row>
    <row r="1828" spans="1:13" ht="15">
      <c r="A1828" s="448" t="s">
        <v>647</v>
      </c>
      <c r="B1828" s="448" t="s">
        <v>648</v>
      </c>
      <c r="C1828" s="459" t="s">
        <v>149</v>
      </c>
      <c r="D1828" s="449"/>
      <c r="E1828" s="448" t="s">
        <v>2779</v>
      </c>
      <c r="F1828" s="449"/>
      <c r="G1828" s="984" t="s">
        <v>642</v>
      </c>
      <c r="H1828" s="459" t="s">
        <v>2773</v>
      </c>
      <c r="I1828" s="449"/>
      <c r="J1828" s="449"/>
      <c r="K1828" s="459" t="s">
        <v>265</v>
      </c>
      <c r="L1828" s="459"/>
      <c r="M1828" s="459" t="str">
        <f t="shared" si="28"/>
        <v/>
      </c>
    </row>
    <row r="1829" spans="1:13" ht="15">
      <c r="A1829" s="448" t="s">
        <v>647</v>
      </c>
      <c r="B1829" s="448" t="s">
        <v>648</v>
      </c>
      <c r="C1829" s="459" t="s">
        <v>149</v>
      </c>
      <c r="D1829" s="449"/>
      <c r="E1829" s="448" t="s">
        <v>2780</v>
      </c>
      <c r="F1829" s="449"/>
      <c r="G1829" s="984" t="s">
        <v>642</v>
      </c>
      <c r="H1829" s="459" t="s">
        <v>2773</v>
      </c>
      <c r="I1829" s="449"/>
      <c r="J1829" s="449"/>
      <c r="K1829" s="459" t="s">
        <v>265</v>
      </c>
      <c r="L1829" s="459"/>
      <c r="M1829" s="459" t="str">
        <f t="shared" si="28"/>
        <v/>
      </c>
    </row>
    <row r="1830" spans="1:13" ht="15">
      <c r="A1830" s="448" t="s">
        <v>647</v>
      </c>
      <c r="B1830" s="448" t="s">
        <v>648</v>
      </c>
      <c r="C1830" s="459" t="s">
        <v>149</v>
      </c>
      <c r="D1830" s="449"/>
      <c r="E1830" s="448" t="s">
        <v>2781</v>
      </c>
      <c r="F1830" s="449"/>
      <c r="G1830" s="984" t="s">
        <v>642</v>
      </c>
      <c r="H1830" s="459" t="s">
        <v>2773</v>
      </c>
      <c r="I1830" s="449"/>
      <c r="J1830" s="449"/>
      <c r="K1830" s="459" t="s">
        <v>265</v>
      </c>
      <c r="L1830" s="459"/>
      <c r="M1830" s="459" t="str">
        <f t="shared" si="28"/>
        <v/>
      </c>
    </row>
    <row r="1831" spans="1:13" ht="15">
      <c r="A1831" s="448" t="s">
        <v>647</v>
      </c>
      <c r="B1831" s="448" t="s">
        <v>648</v>
      </c>
      <c r="C1831" s="459" t="s">
        <v>149</v>
      </c>
      <c r="D1831" s="449"/>
      <c r="E1831" s="448" t="s">
        <v>2782</v>
      </c>
      <c r="F1831" s="449"/>
      <c r="G1831" s="984" t="s">
        <v>642</v>
      </c>
      <c r="H1831" s="459" t="s">
        <v>2773</v>
      </c>
      <c r="I1831" s="449"/>
      <c r="J1831" s="449"/>
      <c r="K1831" s="459" t="s">
        <v>265</v>
      </c>
      <c r="L1831" s="459"/>
      <c r="M1831" s="459" t="str">
        <f t="shared" si="28"/>
        <v/>
      </c>
    </row>
    <row r="1832" spans="1:13" ht="15">
      <c r="A1832" s="448" t="s">
        <v>647</v>
      </c>
      <c r="B1832" s="448" t="s">
        <v>648</v>
      </c>
      <c r="C1832" s="459" t="s">
        <v>149</v>
      </c>
      <c r="D1832" s="449"/>
      <c r="E1832" s="448" t="s">
        <v>2783</v>
      </c>
      <c r="F1832" s="449"/>
      <c r="G1832" s="984" t="s">
        <v>642</v>
      </c>
      <c r="H1832" s="459" t="s">
        <v>2773</v>
      </c>
      <c r="I1832" s="449"/>
      <c r="J1832" s="449"/>
      <c r="K1832" s="459" t="s">
        <v>265</v>
      </c>
      <c r="L1832" s="459"/>
      <c r="M1832" s="459" t="str">
        <f t="shared" si="28"/>
        <v/>
      </c>
    </row>
    <row r="1833" spans="1:13" ht="15">
      <c r="A1833" s="448" t="s">
        <v>647</v>
      </c>
      <c r="B1833" s="448" t="s">
        <v>648</v>
      </c>
      <c r="C1833" s="459" t="s">
        <v>149</v>
      </c>
      <c r="D1833" s="449"/>
      <c r="E1833" s="448" t="s">
        <v>2784</v>
      </c>
      <c r="F1833" s="449"/>
      <c r="G1833" s="984" t="s">
        <v>642</v>
      </c>
      <c r="H1833" s="459" t="s">
        <v>2773</v>
      </c>
      <c r="I1833" s="449"/>
      <c r="J1833" s="449"/>
      <c r="K1833" s="459" t="s">
        <v>265</v>
      </c>
      <c r="L1833" s="459"/>
      <c r="M1833" s="459" t="str">
        <f t="shared" si="28"/>
        <v/>
      </c>
    </row>
    <row r="1834" spans="1:13" ht="15">
      <c r="A1834" s="448" t="s">
        <v>647</v>
      </c>
      <c r="B1834" s="448" t="s">
        <v>648</v>
      </c>
      <c r="C1834" s="459" t="s">
        <v>149</v>
      </c>
      <c r="D1834" s="449"/>
      <c r="E1834" s="448" t="s">
        <v>2785</v>
      </c>
      <c r="F1834" s="449"/>
      <c r="G1834" s="984" t="s">
        <v>642</v>
      </c>
      <c r="H1834" s="459" t="s">
        <v>2773</v>
      </c>
      <c r="I1834" s="449"/>
      <c r="J1834" s="449"/>
      <c r="K1834" s="459" t="s">
        <v>265</v>
      </c>
      <c r="L1834" s="459"/>
      <c r="M1834" s="459" t="str">
        <f t="shared" si="28"/>
        <v/>
      </c>
    </row>
    <row r="1835" spans="1:13" ht="13.5" thickBot="1">
      <c r="A1835" s="501" t="s">
        <v>647</v>
      </c>
      <c r="B1835" s="501" t="s">
        <v>648</v>
      </c>
      <c r="C1835" s="452" t="s">
        <v>149</v>
      </c>
      <c r="D1835" s="501"/>
      <c r="E1835" s="501" t="s">
        <v>2786</v>
      </c>
      <c r="F1835" s="501"/>
      <c r="G1835" s="451" t="s">
        <v>642</v>
      </c>
      <c r="H1835" s="452" t="s">
        <v>2773</v>
      </c>
      <c r="I1835" s="501"/>
      <c r="J1835" s="501"/>
      <c r="K1835" s="452" t="s">
        <v>265</v>
      </c>
      <c r="L1835" s="452"/>
      <c r="M1835" s="452" t="str">
        <f t="shared" si="28"/>
        <v/>
      </c>
    </row>
    <row r="1836" spans="1:13" ht="13.5" thickTop="1">
      <c r="A1836" s="982" t="s">
        <v>637</v>
      </c>
      <c r="B1836" s="982" t="s">
        <v>638</v>
      </c>
      <c r="C1836" s="460" t="s">
        <v>392</v>
      </c>
      <c r="D1836" s="446" t="s">
        <v>2787</v>
      </c>
      <c r="E1836" s="446" t="s">
        <v>2788</v>
      </c>
      <c r="F1836" s="446" t="s">
        <v>2789</v>
      </c>
      <c r="G1836" s="983" t="s">
        <v>642</v>
      </c>
      <c r="H1836" s="446" t="s">
        <v>2790</v>
      </c>
      <c r="I1836" s="983" t="s">
        <v>9872</v>
      </c>
      <c r="J1836" s="446" t="s">
        <v>645</v>
      </c>
      <c r="K1836" s="447" t="s">
        <v>265</v>
      </c>
      <c r="L1836" s="446" t="s">
        <v>646</v>
      </c>
      <c r="M1836" s="446" t="str">
        <f t="shared" si="28"/>
        <v/>
      </c>
    </row>
    <row r="1837" spans="1:13" ht="15">
      <c r="A1837" s="448" t="s">
        <v>647</v>
      </c>
      <c r="B1837" s="448" t="s">
        <v>648</v>
      </c>
      <c r="C1837" s="459" t="s">
        <v>392</v>
      </c>
      <c r="D1837" s="449"/>
      <c r="E1837" s="448" t="s">
        <v>2791</v>
      </c>
      <c r="F1837" s="449"/>
      <c r="G1837" s="984" t="s">
        <v>642</v>
      </c>
      <c r="H1837" s="459" t="s">
        <v>2790</v>
      </c>
      <c r="I1837" s="449"/>
      <c r="J1837" s="449"/>
      <c r="K1837" s="459" t="s">
        <v>265</v>
      </c>
      <c r="L1837" s="459"/>
      <c r="M1837" s="459" t="str">
        <f t="shared" si="28"/>
        <v>Removed</v>
      </c>
    </row>
    <row r="1838" spans="1:13" ht="15">
      <c r="A1838" s="448" t="s">
        <v>647</v>
      </c>
      <c r="B1838" s="448" t="s">
        <v>648</v>
      </c>
      <c r="C1838" s="459" t="s">
        <v>392</v>
      </c>
      <c r="D1838" s="449"/>
      <c r="E1838" s="448" t="s">
        <v>2792</v>
      </c>
      <c r="F1838" s="449"/>
      <c r="G1838" s="984" t="s">
        <v>642</v>
      </c>
      <c r="H1838" s="459" t="s">
        <v>2790</v>
      </c>
      <c r="I1838" s="449"/>
      <c r="J1838" s="449"/>
      <c r="K1838" s="459" t="s">
        <v>265</v>
      </c>
      <c r="L1838" s="459"/>
      <c r="M1838" s="459" t="str">
        <f t="shared" si="28"/>
        <v/>
      </c>
    </row>
    <row r="1839" spans="1:13" ht="15">
      <c r="A1839" s="448" t="s">
        <v>647</v>
      </c>
      <c r="B1839" s="448" t="s">
        <v>648</v>
      </c>
      <c r="C1839" s="459" t="s">
        <v>392</v>
      </c>
      <c r="D1839" s="449"/>
      <c r="E1839" s="448" t="s">
        <v>2793</v>
      </c>
      <c r="F1839" s="449"/>
      <c r="G1839" s="984" t="s">
        <v>642</v>
      </c>
      <c r="H1839" s="459" t="s">
        <v>2790</v>
      </c>
      <c r="I1839" s="449"/>
      <c r="J1839" s="449"/>
      <c r="K1839" s="459" t="s">
        <v>265</v>
      </c>
      <c r="L1839" s="459"/>
      <c r="M1839" s="459" t="str">
        <f t="shared" si="28"/>
        <v/>
      </c>
    </row>
    <row r="1840" spans="1:13" ht="15">
      <c r="A1840" s="448" t="s">
        <v>647</v>
      </c>
      <c r="B1840" s="448" t="s">
        <v>648</v>
      </c>
      <c r="C1840" s="459" t="s">
        <v>392</v>
      </c>
      <c r="D1840" s="449"/>
      <c r="E1840" s="448" t="s">
        <v>2794</v>
      </c>
      <c r="F1840" s="449"/>
      <c r="G1840" s="984" t="s">
        <v>642</v>
      </c>
      <c r="H1840" s="459" t="s">
        <v>2790</v>
      </c>
      <c r="I1840" s="449"/>
      <c r="J1840" s="449"/>
      <c r="K1840" s="459" t="s">
        <v>265</v>
      </c>
      <c r="L1840" s="459"/>
      <c r="M1840" s="459" t="str">
        <f t="shared" si="28"/>
        <v/>
      </c>
    </row>
    <row r="1841" spans="1:13" ht="15">
      <c r="A1841" s="448" t="s">
        <v>647</v>
      </c>
      <c r="B1841" s="448" t="s">
        <v>648</v>
      </c>
      <c r="C1841" s="459" t="s">
        <v>392</v>
      </c>
      <c r="D1841" s="449"/>
      <c r="E1841" s="448" t="s">
        <v>2795</v>
      </c>
      <c r="F1841" s="449"/>
      <c r="G1841" s="984" t="s">
        <v>642</v>
      </c>
      <c r="H1841" s="459" t="s">
        <v>2790</v>
      </c>
      <c r="I1841" s="449"/>
      <c r="J1841" s="449"/>
      <c r="K1841" s="459" t="s">
        <v>265</v>
      </c>
      <c r="L1841" s="459"/>
      <c r="M1841" s="459" t="str">
        <f t="shared" si="28"/>
        <v/>
      </c>
    </row>
    <row r="1842" spans="1:13" ht="15">
      <c r="A1842" s="448" t="s">
        <v>647</v>
      </c>
      <c r="B1842" s="448" t="s">
        <v>648</v>
      </c>
      <c r="C1842" s="459" t="s">
        <v>392</v>
      </c>
      <c r="D1842" s="449"/>
      <c r="E1842" s="448" t="s">
        <v>2796</v>
      </c>
      <c r="F1842" s="449"/>
      <c r="G1842" s="984" t="s">
        <v>642</v>
      </c>
      <c r="H1842" s="459" t="s">
        <v>2790</v>
      </c>
      <c r="I1842" s="449"/>
      <c r="J1842" s="449"/>
      <c r="K1842" s="459" t="s">
        <v>265</v>
      </c>
      <c r="L1842" s="459"/>
      <c r="M1842" s="459" t="str">
        <f t="shared" si="28"/>
        <v/>
      </c>
    </row>
    <row r="1843" spans="1:13" ht="15">
      <c r="A1843" s="448" t="s">
        <v>647</v>
      </c>
      <c r="B1843" s="448" t="s">
        <v>648</v>
      </c>
      <c r="C1843" s="459" t="s">
        <v>392</v>
      </c>
      <c r="D1843" s="449"/>
      <c r="E1843" s="448" t="s">
        <v>2797</v>
      </c>
      <c r="F1843" s="449"/>
      <c r="G1843" s="984" t="s">
        <v>642</v>
      </c>
      <c r="H1843" s="459" t="s">
        <v>2790</v>
      </c>
      <c r="I1843" s="449"/>
      <c r="J1843" s="449"/>
      <c r="K1843" s="459" t="s">
        <v>265</v>
      </c>
      <c r="L1843" s="459"/>
      <c r="M1843" s="459" t="str">
        <f t="shared" si="28"/>
        <v/>
      </c>
    </row>
    <row r="1844" spans="1:13" ht="15">
      <c r="A1844" s="448" t="s">
        <v>647</v>
      </c>
      <c r="B1844" s="448" t="s">
        <v>648</v>
      </c>
      <c r="C1844" s="459" t="s">
        <v>392</v>
      </c>
      <c r="D1844" s="449"/>
      <c r="E1844" s="448" t="s">
        <v>2798</v>
      </c>
      <c r="F1844" s="449"/>
      <c r="G1844" s="984" t="s">
        <v>642</v>
      </c>
      <c r="H1844" s="459" t="s">
        <v>2790</v>
      </c>
      <c r="I1844" s="449"/>
      <c r="J1844" s="449"/>
      <c r="K1844" s="459" t="s">
        <v>265</v>
      </c>
      <c r="L1844" s="459"/>
      <c r="M1844" s="459" t="str">
        <f t="shared" si="28"/>
        <v/>
      </c>
    </row>
    <row r="1845" spans="1:13" ht="15">
      <c r="A1845" s="448" t="s">
        <v>647</v>
      </c>
      <c r="B1845" s="448" t="s">
        <v>648</v>
      </c>
      <c r="C1845" s="459" t="s">
        <v>392</v>
      </c>
      <c r="D1845" s="449"/>
      <c r="E1845" s="448" t="s">
        <v>2799</v>
      </c>
      <c r="F1845" s="449"/>
      <c r="G1845" s="984" t="s">
        <v>642</v>
      </c>
      <c r="H1845" s="459" t="s">
        <v>2790</v>
      </c>
      <c r="I1845" s="449"/>
      <c r="J1845" s="449"/>
      <c r="K1845" s="459" t="s">
        <v>265</v>
      </c>
      <c r="L1845" s="459"/>
      <c r="M1845" s="459" t="str">
        <f t="shared" si="28"/>
        <v/>
      </c>
    </row>
    <row r="1846" spans="1:13" ht="15">
      <c r="A1846" s="448" t="s">
        <v>647</v>
      </c>
      <c r="B1846" s="448" t="s">
        <v>648</v>
      </c>
      <c r="C1846" s="459" t="s">
        <v>392</v>
      </c>
      <c r="D1846" s="449"/>
      <c r="E1846" s="448" t="s">
        <v>2800</v>
      </c>
      <c r="F1846" s="449"/>
      <c r="G1846" s="984" t="s">
        <v>642</v>
      </c>
      <c r="H1846" s="459" t="s">
        <v>2790</v>
      </c>
      <c r="I1846" s="449"/>
      <c r="J1846" s="449"/>
      <c r="K1846" s="459" t="s">
        <v>265</v>
      </c>
      <c r="L1846" s="459"/>
      <c r="M1846" s="459" t="str">
        <f t="shared" si="28"/>
        <v/>
      </c>
    </row>
    <row r="1847" spans="1:13" ht="15">
      <c r="A1847" s="448" t="s">
        <v>647</v>
      </c>
      <c r="B1847" s="448" t="s">
        <v>648</v>
      </c>
      <c r="C1847" s="459" t="s">
        <v>392</v>
      </c>
      <c r="D1847" s="449"/>
      <c r="E1847" s="448" t="s">
        <v>2801</v>
      </c>
      <c r="F1847" s="449"/>
      <c r="G1847" s="984" t="s">
        <v>642</v>
      </c>
      <c r="H1847" s="459" t="s">
        <v>2790</v>
      </c>
      <c r="I1847" s="449"/>
      <c r="J1847" s="449"/>
      <c r="K1847" s="459" t="s">
        <v>265</v>
      </c>
      <c r="L1847" s="459"/>
      <c r="M1847" s="459" t="str">
        <f t="shared" si="28"/>
        <v/>
      </c>
    </row>
    <row r="1848" spans="1:13" ht="15">
      <c r="A1848" s="448" t="s">
        <v>647</v>
      </c>
      <c r="B1848" s="448" t="s">
        <v>648</v>
      </c>
      <c r="C1848" s="459" t="s">
        <v>392</v>
      </c>
      <c r="D1848" s="449"/>
      <c r="E1848" s="448" t="s">
        <v>2802</v>
      </c>
      <c r="F1848" s="449"/>
      <c r="G1848" s="984" t="s">
        <v>642</v>
      </c>
      <c r="H1848" s="459" t="s">
        <v>2790</v>
      </c>
      <c r="I1848" s="449"/>
      <c r="J1848" s="449"/>
      <c r="K1848" s="459" t="s">
        <v>265</v>
      </c>
      <c r="L1848" s="459"/>
      <c r="M1848" s="459" t="str">
        <f t="shared" si="28"/>
        <v/>
      </c>
    </row>
    <row r="1849" spans="1:13" ht="13.5" thickBot="1">
      <c r="A1849" s="501" t="s">
        <v>647</v>
      </c>
      <c r="B1849" s="501" t="s">
        <v>648</v>
      </c>
      <c r="C1849" s="452" t="s">
        <v>392</v>
      </c>
      <c r="D1849" s="501"/>
      <c r="E1849" s="501" t="s">
        <v>2803</v>
      </c>
      <c r="F1849" s="501"/>
      <c r="G1849" s="451" t="s">
        <v>642</v>
      </c>
      <c r="H1849" s="452" t="s">
        <v>2790</v>
      </c>
      <c r="I1849" s="501"/>
      <c r="J1849" s="501"/>
      <c r="K1849" s="452" t="s">
        <v>265</v>
      </c>
      <c r="L1849" s="452"/>
      <c r="M1849" s="452" t="str">
        <f t="shared" si="28"/>
        <v/>
      </c>
    </row>
    <row r="1850" spans="1:13" ht="13.5" thickTop="1">
      <c r="A1850" s="982" t="s">
        <v>637</v>
      </c>
      <c r="B1850" s="982" t="s">
        <v>638</v>
      </c>
      <c r="C1850" s="460" t="s">
        <v>572</v>
      </c>
      <c r="D1850" s="446" t="s">
        <v>2804</v>
      </c>
      <c r="E1850" s="446" t="s">
        <v>2805</v>
      </c>
      <c r="F1850" s="446" t="s">
        <v>572</v>
      </c>
      <c r="G1850" s="983" t="s">
        <v>642</v>
      </c>
      <c r="H1850" s="446" t="s">
        <v>2806</v>
      </c>
      <c r="I1850" s="983" t="s">
        <v>9872</v>
      </c>
      <c r="J1850" s="446" t="s">
        <v>645</v>
      </c>
      <c r="K1850" s="447" t="s">
        <v>265</v>
      </c>
      <c r="L1850" s="446" t="s">
        <v>646</v>
      </c>
      <c r="M1850" s="446" t="str">
        <f t="shared" si="28"/>
        <v/>
      </c>
    </row>
    <row r="1851" spans="1:13" ht="15">
      <c r="A1851" s="448" t="s">
        <v>647</v>
      </c>
      <c r="B1851" s="448" t="s">
        <v>648</v>
      </c>
      <c r="C1851" s="459" t="s">
        <v>572</v>
      </c>
      <c r="D1851" s="449"/>
      <c r="E1851" s="448" t="s">
        <v>2807</v>
      </c>
      <c r="F1851" s="449"/>
      <c r="G1851" s="984" t="s">
        <v>642</v>
      </c>
      <c r="H1851" s="459" t="s">
        <v>2806</v>
      </c>
      <c r="I1851" s="449"/>
      <c r="J1851" s="449"/>
      <c r="K1851" s="459" t="s">
        <v>265</v>
      </c>
      <c r="L1851" s="459"/>
      <c r="M1851" s="459" t="str">
        <f t="shared" si="28"/>
        <v>Removed</v>
      </c>
    </row>
    <row r="1852" spans="1:13" ht="15">
      <c r="A1852" s="448" t="s">
        <v>647</v>
      </c>
      <c r="B1852" s="448" t="s">
        <v>648</v>
      </c>
      <c r="C1852" s="459" t="s">
        <v>572</v>
      </c>
      <c r="D1852" s="449"/>
      <c r="E1852" s="448" t="s">
        <v>2808</v>
      </c>
      <c r="F1852" s="449"/>
      <c r="G1852" s="984" t="s">
        <v>642</v>
      </c>
      <c r="H1852" s="459" t="s">
        <v>2806</v>
      </c>
      <c r="I1852" s="449"/>
      <c r="J1852" s="449"/>
      <c r="K1852" s="459" t="s">
        <v>265</v>
      </c>
      <c r="L1852" s="459"/>
      <c r="M1852" s="459" t="str">
        <f t="shared" si="28"/>
        <v/>
      </c>
    </row>
    <row r="1853" spans="1:13" ht="15">
      <c r="A1853" s="448" t="s">
        <v>647</v>
      </c>
      <c r="B1853" s="448" t="s">
        <v>648</v>
      </c>
      <c r="C1853" s="459" t="s">
        <v>572</v>
      </c>
      <c r="D1853" s="449"/>
      <c r="E1853" s="448" t="s">
        <v>2809</v>
      </c>
      <c r="F1853" s="449"/>
      <c r="G1853" s="984" t="s">
        <v>642</v>
      </c>
      <c r="H1853" s="459" t="s">
        <v>2806</v>
      </c>
      <c r="I1853" s="449"/>
      <c r="J1853" s="449"/>
      <c r="K1853" s="459" t="s">
        <v>265</v>
      </c>
      <c r="L1853" s="459"/>
      <c r="M1853" s="459" t="str">
        <f t="shared" si="28"/>
        <v/>
      </c>
    </row>
    <row r="1854" spans="1:13" ht="15">
      <c r="A1854" s="448" t="s">
        <v>647</v>
      </c>
      <c r="B1854" s="448" t="s">
        <v>648</v>
      </c>
      <c r="C1854" s="459" t="s">
        <v>572</v>
      </c>
      <c r="D1854" s="449"/>
      <c r="E1854" s="448" t="s">
        <v>2810</v>
      </c>
      <c r="F1854" s="449"/>
      <c r="G1854" s="984" t="s">
        <v>642</v>
      </c>
      <c r="H1854" s="459" t="s">
        <v>2806</v>
      </c>
      <c r="I1854" s="449"/>
      <c r="J1854" s="449"/>
      <c r="K1854" s="459" t="s">
        <v>265</v>
      </c>
      <c r="L1854" s="459"/>
      <c r="M1854" s="459" t="str">
        <f t="shared" si="28"/>
        <v/>
      </c>
    </row>
    <row r="1855" spans="1:13" ht="15">
      <c r="A1855" s="448" t="s">
        <v>647</v>
      </c>
      <c r="B1855" s="448" t="s">
        <v>648</v>
      </c>
      <c r="C1855" s="459" t="s">
        <v>572</v>
      </c>
      <c r="D1855" s="449"/>
      <c r="E1855" s="448" t="s">
        <v>2811</v>
      </c>
      <c r="F1855" s="449"/>
      <c r="G1855" s="984" t="s">
        <v>642</v>
      </c>
      <c r="H1855" s="459" t="s">
        <v>2806</v>
      </c>
      <c r="I1855" s="449"/>
      <c r="J1855" s="449"/>
      <c r="K1855" s="459" t="s">
        <v>265</v>
      </c>
      <c r="L1855" s="459"/>
      <c r="M1855" s="459" t="str">
        <f t="shared" si="28"/>
        <v/>
      </c>
    </row>
    <row r="1856" spans="1:13" ht="15">
      <c r="A1856" s="448" t="s">
        <v>647</v>
      </c>
      <c r="B1856" s="448" t="s">
        <v>648</v>
      </c>
      <c r="C1856" s="459" t="s">
        <v>572</v>
      </c>
      <c r="D1856" s="449"/>
      <c r="E1856" s="448" t="s">
        <v>2812</v>
      </c>
      <c r="F1856" s="449"/>
      <c r="G1856" s="984" t="s">
        <v>642</v>
      </c>
      <c r="H1856" s="459" t="s">
        <v>2806</v>
      </c>
      <c r="I1856" s="449"/>
      <c r="J1856" s="449"/>
      <c r="K1856" s="459" t="s">
        <v>265</v>
      </c>
      <c r="L1856" s="459"/>
      <c r="M1856" s="459" t="str">
        <f t="shared" si="28"/>
        <v/>
      </c>
    </row>
    <row r="1857" spans="1:13" ht="15">
      <c r="A1857" s="448" t="s">
        <v>647</v>
      </c>
      <c r="B1857" s="448" t="s">
        <v>648</v>
      </c>
      <c r="C1857" s="459" t="s">
        <v>572</v>
      </c>
      <c r="D1857" s="449"/>
      <c r="E1857" s="448" t="s">
        <v>2813</v>
      </c>
      <c r="F1857" s="449"/>
      <c r="G1857" s="984" t="s">
        <v>642</v>
      </c>
      <c r="H1857" s="459" t="s">
        <v>2806</v>
      </c>
      <c r="I1857" s="449"/>
      <c r="J1857" s="449"/>
      <c r="K1857" s="459" t="s">
        <v>265</v>
      </c>
      <c r="L1857" s="459"/>
      <c r="M1857" s="459" t="str">
        <f t="shared" si="28"/>
        <v/>
      </c>
    </row>
    <row r="1858" spans="1:13" ht="15">
      <c r="A1858" s="448" t="s">
        <v>647</v>
      </c>
      <c r="B1858" s="448" t="s">
        <v>648</v>
      </c>
      <c r="C1858" s="459" t="s">
        <v>572</v>
      </c>
      <c r="D1858" s="449"/>
      <c r="E1858" s="448" t="s">
        <v>2814</v>
      </c>
      <c r="F1858" s="449"/>
      <c r="G1858" s="984" t="s">
        <v>642</v>
      </c>
      <c r="H1858" s="459" t="s">
        <v>2806</v>
      </c>
      <c r="I1858" s="449"/>
      <c r="J1858" s="449"/>
      <c r="K1858" s="459" t="s">
        <v>265</v>
      </c>
      <c r="L1858" s="459"/>
      <c r="M1858" s="459" t="str">
        <f t="shared" si="28"/>
        <v/>
      </c>
    </row>
    <row r="1859" spans="1:13" ht="15">
      <c r="A1859" s="448" t="s">
        <v>647</v>
      </c>
      <c r="B1859" s="448" t="s">
        <v>648</v>
      </c>
      <c r="C1859" s="459" t="s">
        <v>572</v>
      </c>
      <c r="D1859" s="449"/>
      <c r="E1859" s="448" t="s">
        <v>2815</v>
      </c>
      <c r="F1859" s="449"/>
      <c r="G1859" s="984" t="s">
        <v>642</v>
      </c>
      <c r="H1859" s="459" t="s">
        <v>2806</v>
      </c>
      <c r="I1859" s="449"/>
      <c r="J1859" s="449"/>
      <c r="K1859" s="459" t="s">
        <v>265</v>
      </c>
      <c r="L1859" s="459"/>
      <c r="M1859" s="459" t="str">
        <f t="shared" si="28"/>
        <v/>
      </c>
    </row>
    <row r="1860" spans="1:13" ht="15">
      <c r="A1860" s="448" t="s">
        <v>647</v>
      </c>
      <c r="B1860" s="448" t="s">
        <v>648</v>
      </c>
      <c r="C1860" s="459" t="s">
        <v>572</v>
      </c>
      <c r="D1860" s="449"/>
      <c r="E1860" s="448" t="s">
        <v>2816</v>
      </c>
      <c r="F1860" s="449"/>
      <c r="G1860" s="984" t="s">
        <v>642</v>
      </c>
      <c r="H1860" s="459" t="s">
        <v>2806</v>
      </c>
      <c r="I1860" s="449"/>
      <c r="J1860" s="449"/>
      <c r="K1860" s="459" t="s">
        <v>265</v>
      </c>
      <c r="L1860" s="459"/>
      <c r="M1860" s="459" t="str">
        <f t="shared" ref="M1860:M1913" si="29">IF(RIGHT(TEXT(E1860,""),4)="ACT1","Removed","")</f>
        <v/>
      </c>
    </row>
    <row r="1861" spans="1:13" ht="15">
      <c r="A1861" s="448" t="s">
        <v>647</v>
      </c>
      <c r="B1861" s="448" t="s">
        <v>648</v>
      </c>
      <c r="C1861" s="459" t="s">
        <v>572</v>
      </c>
      <c r="D1861" s="449"/>
      <c r="E1861" s="448" t="s">
        <v>2817</v>
      </c>
      <c r="F1861" s="449"/>
      <c r="G1861" s="984" t="s">
        <v>642</v>
      </c>
      <c r="H1861" s="459" t="s">
        <v>2806</v>
      </c>
      <c r="I1861" s="449"/>
      <c r="J1861" s="449"/>
      <c r="K1861" s="459" t="s">
        <v>265</v>
      </c>
      <c r="L1861" s="459"/>
      <c r="M1861" s="459" t="str">
        <f t="shared" si="29"/>
        <v/>
      </c>
    </row>
    <row r="1862" spans="1:13" ht="15">
      <c r="A1862" s="448" t="s">
        <v>647</v>
      </c>
      <c r="B1862" s="448" t="s">
        <v>648</v>
      </c>
      <c r="C1862" s="459" t="s">
        <v>572</v>
      </c>
      <c r="D1862" s="449"/>
      <c r="E1862" s="448" t="s">
        <v>2818</v>
      </c>
      <c r="F1862" s="449"/>
      <c r="G1862" s="984" t="s">
        <v>642</v>
      </c>
      <c r="H1862" s="459" t="s">
        <v>2806</v>
      </c>
      <c r="I1862" s="449"/>
      <c r="J1862" s="449"/>
      <c r="K1862" s="459" t="s">
        <v>265</v>
      </c>
      <c r="L1862" s="459"/>
      <c r="M1862" s="459" t="str">
        <f t="shared" si="29"/>
        <v/>
      </c>
    </row>
    <row r="1863" spans="1:13" ht="13.5" thickBot="1">
      <c r="A1863" s="501" t="s">
        <v>647</v>
      </c>
      <c r="B1863" s="501" t="s">
        <v>648</v>
      </c>
      <c r="C1863" s="452" t="s">
        <v>572</v>
      </c>
      <c r="D1863" s="501"/>
      <c r="E1863" s="501" t="s">
        <v>2819</v>
      </c>
      <c r="F1863" s="501"/>
      <c r="G1863" s="451" t="s">
        <v>642</v>
      </c>
      <c r="H1863" s="452" t="s">
        <v>2806</v>
      </c>
      <c r="I1863" s="501"/>
      <c r="J1863" s="501"/>
      <c r="K1863" s="452" t="s">
        <v>265</v>
      </c>
      <c r="L1863" s="452"/>
      <c r="M1863" s="452" t="str">
        <f t="shared" si="29"/>
        <v/>
      </c>
    </row>
    <row r="1864" spans="1:13" ht="13.5" thickTop="1">
      <c r="A1864" s="982" t="s">
        <v>637</v>
      </c>
      <c r="B1864" s="982" t="s">
        <v>638</v>
      </c>
      <c r="C1864" s="460" t="s">
        <v>147</v>
      </c>
      <c r="D1864" s="446" t="s">
        <v>2820</v>
      </c>
      <c r="E1864" s="446" t="s">
        <v>2821</v>
      </c>
      <c r="F1864" s="446" t="s">
        <v>147</v>
      </c>
      <c r="G1864" s="983" t="s">
        <v>642</v>
      </c>
      <c r="H1864" s="446" t="s">
        <v>2822</v>
      </c>
      <c r="I1864" s="983" t="s">
        <v>9872</v>
      </c>
      <c r="J1864" s="446" t="s">
        <v>645</v>
      </c>
      <c r="K1864" s="447" t="s">
        <v>265</v>
      </c>
      <c r="L1864" s="446" t="s">
        <v>646</v>
      </c>
      <c r="M1864" s="446" t="str">
        <f t="shared" si="29"/>
        <v/>
      </c>
    </row>
    <row r="1865" spans="1:13" ht="15">
      <c r="A1865" s="448" t="s">
        <v>647</v>
      </c>
      <c r="B1865" s="448" t="s">
        <v>648</v>
      </c>
      <c r="C1865" s="459" t="s">
        <v>147</v>
      </c>
      <c r="D1865" s="449"/>
      <c r="E1865" s="448" t="s">
        <v>2823</v>
      </c>
      <c r="F1865" s="449"/>
      <c r="G1865" s="984" t="s">
        <v>642</v>
      </c>
      <c r="H1865" s="459" t="s">
        <v>2822</v>
      </c>
      <c r="I1865" s="449"/>
      <c r="J1865" s="449"/>
      <c r="K1865" s="459" t="s">
        <v>265</v>
      </c>
      <c r="L1865" s="459"/>
      <c r="M1865" s="459" t="str">
        <f t="shared" si="29"/>
        <v>Removed</v>
      </c>
    </row>
    <row r="1866" spans="1:13" ht="15">
      <c r="A1866" s="448" t="s">
        <v>647</v>
      </c>
      <c r="B1866" s="448" t="s">
        <v>648</v>
      </c>
      <c r="C1866" s="459" t="s">
        <v>147</v>
      </c>
      <c r="D1866" s="449"/>
      <c r="E1866" s="448" t="s">
        <v>2824</v>
      </c>
      <c r="F1866" s="449"/>
      <c r="G1866" s="984" t="s">
        <v>642</v>
      </c>
      <c r="H1866" s="459" t="s">
        <v>2822</v>
      </c>
      <c r="I1866" s="449"/>
      <c r="J1866" s="449"/>
      <c r="K1866" s="459" t="s">
        <v>265</v>
      </c>
      <c r="L1866" s="459"/>
      <c r="M1866" s="459" t="str">
        <f t="shared" si="29"/>
        <v/>
      </c>
    </row>
    <row r="1867" spans="1:13" ht="15">
      <c r="A1867" s="448" t="s">
        <v>647</v>
      </c>
      <c r="B1867" s="448" t="s">
        <v>648</v>
      </c>
      <c r="C1867" s="459" t="s">
        <v>147</v>
      </c>
      <c r="D1867" s="449"/>
      <c r="E1867" s="448" t="s">
        <v>2825</v>
      </c>
      <c r="F1867" s="449"/>
      <c r="G1867" s="984" t="s">
        <v>642</v>
      </c>
      <c r="H1867" s="459" t="s">
        <v>2822</v>
      </c>
      <c r="I1867" s="449"/>
      <c r="J1867" s="449"/>
      <c r="K1867" s="459" t="s">
        <v>265</v>
      </c>
      <c r="L1867" s="459"/>
      <c r="M1867" s="459" t="str">
        <f t="shared" si="29"/>
        <v/>
      </c>
    </row>
    <row r="1868" spans="1:13" ht="15">
      <c r="A1868" s="448" t="s">
        <v>647</v>
      </c>
      <c r="B1868" s="448" t="s">
        <v>648</v>
      </c>
      <c r="C1868" s="459" t="s">
        <v>147</v>
      </c>
      <c r="D1868" s="449"/>
      <c r="E1868" s="448" t="s">
        <v>2826</v>
      </c>
      <c r="F1868" s="449"/>
      <c r="G1868" s="984" t="s">
        <v>642</v>
      </c>
      <c r="H1868" s="459" t="s">
        <v>2822</v>
      </c>
      <c r="I1868" s="449"/>
      <c r="J1868" s="449"/>
      <c r="K1868" s="459" t="s">
        <v>265</v>
      </c>
      <c r="L1868" s="459"/>
      <c r="M1868" s="459" t="str">
        <f t="shared" si="29"/>
        <v/>
      </c>
    </row>
    <row r="1869" spans="1:13" ht="15">
      <c r="A1869" s="448" t="s">
        <v>647</v>
      </c>
      <c r="B1869" s="448" t="s">
        <v>648</v>
      </c>
      <c r="C1869" s="459" t="s">
        <v>147</v>
      </c>
      <c r="D1869" s="449"/>
      <c r="E1869" s="448" t="s">
        <v>2827</v>
      </c>
      <c r="F1869" s="449"/>
      <c r="G1869" s="984" t="s">
        <v>642</v>
      </c>
      <c r="H1869" s="459" t="s">
        <v>2822</v>
      </c>
      <c r="I1869" s="449"/>
      <c r="J1869" s="449"/>
      <c r="K1869" s="459" t="s">
        <v>265</v>
      </c>
      <c r="L1869" s="459"/>
      <c r="M1869" s="459" t="str">
        <f t="shared" si="29"/>
        <v/>
      </c>
    </row>
    <row r="1870" spans="1:13" ht="15">
      <c r="A1870" s="448" t="s">
        <v>647</v>
      </c>
      <c r="B1870" s="448" t="s">
        <v>648</v>
      </c>
      <c r="C1870" s="459" t="s">
        <v>147</v>
      </c>
      <c r="D1870" s="449"/>
      <c r="E1870" s="448" t="s">
        <v>2828</v>
      </c>
      <c r="F1870" s="449"/>
      <c r="G1870" s="984" t="s">
        <v>642</v>
      </c>
      <c r="H1870" s="459" t="s">
        <v>2822</v>
      </c>
      <c r="I1870" s="449"/>
      <c r="J1870" s="449"/>
      <c r="K1870" s="459" t="s">
        <v>265</v>
      </c>
      <c r="L1870" s="459"/>
      <c r="M1870" s="459" t="str">
        <f t="shared" si="29"/>
        <v/>
      </c>
    </row>
    <row r="1871" spans="1:13" ht="15">
      <c r="A1871" s="448" t="s">
        <v>647</v>
      </c>
      <c r="B1871" s="448" t="s">
        <v>648</v>
      </c>
      <c r="C1871" s="459" t="s">
        <v>147</v>
      </c>
      <c r="D1871" s="449"/>
      <c r="E1871" s="448" t="s">
        <v>2829</v>
      </c>
      <c r="F1871" s="449"/>
      <c r="G1871" s="984" t="s">
        <v>642</v>
      </c>
      <c r="H1871" s="459" t="s">
        <v>2822</v>
      </c>
      <c r="I1871" s="449"/>
      <c r="J1871" s="449"/>
      <c r="K1871" s="459" t="s">
        <v>265</v>
      </c>
      <c r="L1871" s="459"/>
      <c r="M1871" s="459" t="str">
        <f t="shared" si="29"/>
        <v/>
      </c>
    </row>
    <row r="1872" spans="1:13" ht="15">
      <c r="A1872" s="448" t="s">
        <v>647</v>
      </c>
      <c r="B1872" s="448" t="s">
        <v>648</v>
      </c>
      <c r="C1872" s="459" t="s">
        <v>147</v>
      </c>
      <c r="D1872" s="449"/>
      <c r="E1872" s="448" t="s">
        <v>2830</v>
      </c>
      <c r="F1872" s="449"/>
      <c r="G1872" s="984" t="s">
        <v>642</v>
      </c>
      <c r="H1872" s="459" t="s">
        <v>2822</v>
      </c>
      <c r="I1872" s="449"/>
      <c r="J1872" s="449"/>
      <c r="K1872" s="459" t="s">
        <v>265</v>
      </c>
      <c r="L1872" s="459"/>
      <c r="M1872" s="459" t="str">
        <f t="shared" si="29"/>
        <v/>
      </c>
    </row>
    <row r="1873" spans="1:13" ht="15">
      <c r="A1873" s="448" t="s">
        <v>647</v>
      </c>
      <c r="B1873" s="448" t="s">
        <v>648</v>
      </c>
      <c r="C1873" s="459" t="s">
        <v>147</v>
      </c>
      <c r="D1873" s="449"/>
      <c r="E1873" s="448" t="s">
        <v>2831</v>
      </c>
      <c r="F1873" s="449"/>
      <c r="G1873" s="984" t="s">
        <v>642</v>
      </c>
      <c r="H1873" s="459" t="s">
        <v>2822</v>
      </c>
      <c r="I1873" s="449"/>
      <c r="J1873" s="449"/>
      <c r="K1873" s="459" t="s">
        <v>265</v>
      </c>
      <c r="L1873" s="459"/>
      <c r="M1873" s="459" t="str">
        <f t="shared" si="29"/>
        <v/>
      </c>
    </row>
    <row r="1874" spans="1:13" ht="15">
      <c r="A1874" s="448" t="s">
        <v>647</v>
      </c>
      <c r="B1874" s="448" t="s">
        <v>648</v>
      </c>
      <c r="C1874" s="459" t="s">
        <v>147</v>
      </c>
      <c r="D1874" s="449"/>
      <c r="E1874" s="448" t="s">
        <v>2832</v>
      </c>
      <c r="F1874" s="449"/>
      <c r="G1874" s="984" t="s">
        <v>642</v>
      </c>
      <c r="H1874" s="459" t="s">
        <v>2822</v>
      </c>
      <c r="I1874" s="449"/>
      <c r="J1874" s="449"/>
      <c r="K1874" s="459" t="s">
        <v>265</v>
      </c>
      <c r="L1874" s="459"/>
      <c r="M1874" s="459" t="str">
        <f t="shared" si="29"/>
        <v/>
      </c>
    </row>
    <row r="1875" spans="1:13" ht="15">
      <c r="A1875" s="448" t="s">
        <v>647</v>
      </c>
      <c r="B1875" s="448" t="s">
        <v>648</v>
      </c>
      <c r="C1875" s="459" t="s">
        <v>147</v>
      </c>
      <c r="D1875" s="449"/>
      <c r="E1875" s="448" t="s">
        <v>2833</v>
      </c>
      <c r="F1875" s="449"/>
      <c r="G1875" s="984" t="s">
        <v>642</v>
      </c>
      <c r="H1875" s="459" t="s">
        <v>2822</v>
      </c>
      <c r="I1875" s="449"/>
      <c r="J1875" s="449"/>
      <c r="K1875" s="459" t="s">
        <v>265</v>
      </c>
      <c r="L1875" s="459"/>
      <c r="M1875" s="459" t="str">
        <f t="shared" si="29"/>
        <v/>
      </c>
    </row>
    <row r="1876" spans="1:13" ht="15">
      <c r="A1876" s="448" t="s">
        <v>647</v>
      </c>
      <c r="B1876" s="448" t="s">
        <v>648</v>
      </c>
      <c r="C1876" s="459" t="s">
        <v>147</v>
      </c>
      <c r="D1876" s="449"/>
      <c r="E1876" s="448" t="s">
        <v>2834</v>
      </c>
      <c r="F1876" s="449"/>
      <c r="G1876" s="984" t="s">
        <v>642</v>
      </c>
      <c r="H1876" s="459" t="s">
        <v>2822</v>
      </c>
      <c r="I1876" s="449"/>
      <c r="J1876" s="449"/>
      <c r="K1876" s="459" t="s">
        <v>265</v>
      </c>
      <c r="L1876" s="459"/>
      <c r="M1876" s="459" t="str">
        <f t="shared" si="29"/>
        <v/>
      </c>
    </row>
    <row r="1877" spans="1:13">
      <c r="A1877" s="501" t="s">
        <v>647</v>
      </c>
      <c r="B1877" s="501" t="s">
        <v>648</v>
      </c>
      <c r="C1877" s="452" t="s">
        <v>147</v>
      </c>
      <c r="D1877" s="501"/>
      <c r="E1877" s="501" t="s">
        <v>2835</v>
      </c>
      <c r="F1877" s="501"/>
      <c r="G1877" s="451" t="s">
        <v>642</v>
      </c>
      <c r="H1877" s="452" t="s">
        <v>2822</v>
      </c>
      <c r="K1877" s="452" t="s">
        <v>265</v>
      </c>
      <c r="L1877" s="452"/>
      <c r="M1877" s="452" t="str">
        <f t="shared" si="29"/>
        <v/>
      </c>
    </row>
    <row r="1878" spans="1:13">
      <c r="A1878" s="997" t="s">
        <v>637</v>
      </c>
      <c r="B1878" s="464" t="s">
        <v>638</v>
      </c>
      <c r="C1878" s="464" t="s">
        <v>370</v>
      </c>
      <c r="D1878" s="464" t="s">
        <v>762</v>
      </c>
      <c r="E1878" s="998" t="s">
        <v>2836</v>
      </c>
      <c r="F1878" s="464" t="s">
        <v>2837</v>
      </c>
      <c r="G1878" s="998" t="s">
        <v>2838</v>
      </c>
      <c r="H1878" s="998" t="str">
        <f>E1878 &amp; "__c"</f>
        <v>DF_TotalCostCHUnits_FLD__c</v>
      </c>
      <c r="I1878" s="998" t="s">
        <v>682</v>
      </c>
      <c r="J1878" s="464" t="s">
        <v>645</v>
      </c>
      <c r="K1878" s="464" t="s">
        <v>31</v>
      </c>
      <c r="L1878" s="998"/>
      <c r="M1878" s="998" t="str">
        <f t="shared" si="29"/>
        <v/>
      </c>
    </row>
    <row r="1879" spans="1:13">
      <c r="A1879" s="994" t="s">
        <v>647</v>
      </c>
      <c r="B1879" s="465" t="s">
        <v>648</v>
      </c>
      <c r="C1879" s="465" t="s">
        <v>370</v>
      </c>
      <c r="D1879" s="465"/>
      <c r="E1879" s="995" t="s">
        <v>2839</v>
      </c>
      <c r="F1879" s="995"/>
      <c r="G1879" s="995" t="s">
        <v>2838</v>
      </c>
      <c r="H1879" s="995" t="s">
        <v>2840</v>
      </c>
      <c r="I1879" s="995"/>
      <c r="J1879" s="465"/>
      <c r="K1879" s="464" t="s">
        <v>31</v>
      </c>
      <c r="L1879" s="995"/>
      <c r="M1879" s="995" t="str">
        <f t="shared" si="29"/>
        <v/>
      </c>
    </row>
    <row r="1880" spans="1:13">
      <c r="A1880" s="994" t="s">
        <v>647</v>
      </c>
      <c r="B1880" s="465" t="s">
        <v>648</v>
      </c>
      <c r="C1880" s="465" t="s">
        <v>370</v>
      </c>
      <c r="D1880" s="465"/>
      <c r="E1880" s="995" t="s">
        <v>2841</v>
      </c>
      <c r="F1880" s="995"/>
      <c r="G1880" s="995" t="s">
        <v>2838</v>
      </c>
      <c r="H1880" s="995" t="s">
        <v>2840</v>
      </c>
      <c r="I1880" s="995"/>
      <c r="J1880" s="465"/>
      <c r="K1880" s="464" t="s">
        <v>31</v>
      </c>
      <c r="L1880" s="995"/>
      <c r="M1880" s="995" t="str">
        <f t="shared" si="29"/>
        <v/>
      </c>
    </row>
    <row r="1881" spans="1:13">
      <c r="A1881" s="994" t="s">
        <v>647</v>
      </c>
      <c r="B1881" s="465" t="s">
        <v>648</v>
      </c>
      <c r="C1881" s="465" t="s">
        <v>370</v>
      </c>
      <c r="D1881" s="465"/>
      <c r="E1881" s="995" t="s">
        <v>2842</v>
      </c>
      <c r="F1881" s="995"/>
      <c r="G1881" s="995" t="s">
        <v>2838</v>
      </c>
      <c r="H1881" s="995" t="s">
        <v>2840</v>
      </c>
      <c r="I1881" s="995"/>
      <c r="J1881" s="465"/>
      <c r="K1881" s="464" t="s">
        <v>31</v>
      </c>
      <c r="L1881" s="995"/>
      <c r="M1881" s="995" t="str">
        <f t="shared" si="29"/>
        <v/>
      </c>
    </row>
    <row r="1882" spans="1:13">
      <c r="A1882" s="994" t="s">
        <v>647</v>
      </c>
      <c r="B1882" s="465" t="s">
        <v>648</v>
      </c>
      <c r="C1882" s="465" t="s">
        <v>370</v>
      </c>
      <c r="D1882" s="465"/>
      <c r="E1882" s="995" t="s">
        <v>2843</v>
      </c>
      <c r="F1882" s="995"/>
      <c r="G1882" s="995" t="s">
        <v>2838</v>
      </c>
      <c r="H1882" s="995" t="s">
        <v>2840</v>
      </c>
      <c r="I1882" s="995"/>
      <c r="J1882" s="465"/>
      <c r="K1882" s="464" t="s">
        <v>31</v>
      </c>
      <c r="L1882" s="995"/>
      <c r="M1882" s="995" t="str">
        <f t="shared" si="29"/>
        <v/>
      </c>
    </row>
    <row r="1883" spans="1:13">
      <c r="A1883" s="994" t="s">
        <v>647</v>
      </c>
      <c r="B1883" s="465" t="s">
        <v>648</v>
      </c>
      <c r="C1883" s="465" t="s">
        <v>370</v>
      </c>
      <c r="D1883" s="465"/>
      <c r="E1883" s="995" t="s">
        <v>2844</v>
      </c>
      <c r="F1883" s="995"/>
      <c r="G1883" s="995" t="s">
        <v>2838</v>
      </c>
      <c r="H1883" s="995" t="s">
        <v>2840</v>
      </c>
      <c r="I1883" s="995"/>
      <c r="J1883" s="465"/>
      <c r="K1883" s="464" t="s">
        <v>31</v>
      </c>
      <c r="L1883" s="995"/>
      <c r="M1883" s="995" t="str">
        <f t="shared" si="29"/>
        <v/>
      </c>
    </row>
    <row r="1884" spans="1:13">
      <c r="A1884" s="994" t="s">
        <v>647</v>
      </c>
      <c r="B1884" s="465" t="s">
        <v>648</v>
      </c>
      <c r="C1884" s="465" t="s">
        <v>370</v>
      </c>
      <c r="D1884" s="465"/>
      <c r="E1884" s="995" t="s">
        <v>2845</v>
      </c>
      <c r="F1884" s="995"/>
      <c r="G1884" s="995" t="s">
        <v>2838</v>
      </c>
      <c r="H1884" s="995" t="s">
        <v>2840</v>
      </c>
      <c r="I1884" s="995"/>
      <c r="J1884" s="465"/>
      <c r="K1884" s="464" t="s">
        <v>31</v>
      </c>
      <c r="L1884" s="995"/>
      <c r="M1884" s="995" t="str">
        <f t="shared" si="29"/>
        <v/>
      </c>
    </row>
    <row r="1885" spans="1:13">
      <c r="A1885" s="994" t="s">
        <v>647</v>
      </c>
      <c r="B1885" s="465" t="s">
        <v>648</v>
      </c>
      <c r="C1885" s="465" t="s">
        <v>370</v>
      </c>
      <c r="D1885" s="465"/>
      <c r="E1885" s="995" t="s">
        <v>2846</v>
      </c>
      <c r="F1885" s="995"/>
      <c r="G1885" s="995" t="s">
        <v>2838</v>
      </c>
      <c r="H1885" s="995" t="s">
        <v>2840</v>
      </c>
      <c r="I1885" s="995"/>
      <c r="J1885" s="465"/>
      <c r="K1885" s="464" t="s">
        <v>31</v>
      </c>
      <c r="L1885" s="995"/>
      <c r="M1885" s="995" t="str">
        <f t="shared" si="29"/>
        <v/>
      </c>
    </row>
    <row r="1886" spans="1:13">
      <c r="A1886" s="994" t="s">
        <v>647</v>
      </c>
      <c r="B1886" s="465" t="s">
        <v>648</v>
      </c>
      <c r="C1886" s="465" t="s">
        <v>370</v>
      </c>
      <c r="D1886" s="465"/>
      <c r="E1886" s="995" t="s">
        <v>2847</v>
      </c>
      <c r="F1886" s="995"/>
      <c r="G1886" s="995" t="s">
        <v>2838</v>
      </c>
      <c r="H1886" s="995" t="s">
        <v>2840</v>
      </c>
      <c r="I1886" s="995"/>
      <c r="J1886" s="465"/>
      <c r="K1886" s="464" t="s">
        <v>31</v>
      </c>
      <c r="L1886" s="995"/>
      <c r="M1886" s="995" t="str">
        <f t="shared" si="29"/>
        <v/>
      </c>
    </row>
    <row r="1887" spans="1:13">
      <c r="A1887" s="994" t="s">
        <v>647</v>
      </c>
      <c r="B1887" s="465" t="s">
        <v>648</v>
      </c>
      <c r="C1887" s="465" t="s">
        <v>370</v>
      </c>
      <c r="D1887" s="465"/>
      <c r="E1887" s="995" t="s">
        <v>2848</v>
      </c>
      <c r="F1887" s="995"/>
      <c r="G1887" s="995" t="s">
        <v>2838</v>
      </c>
      <c r="H1887" s="995" t="s">
        <v>2840</v>
      </c>
      <c r="I1887" s="995"/>
      <c r="J1887" s="465"/>
      <c r="K1887" s="464" t="s">
        <v>31</v>
      </c>
      <c r="L1887" s="995"/>
      <c r="M1887" s="995" t="str">
        <f t="shared" si="29"/>
        <v/>
      </c>
    </row>
    <row r="1888" spans="1:13">
      <c r="A1888" s="994" t="s">
        <v>647</v>
      </c>
      <c r="B1888" s="465" t="s">
        <v>648</v>
      </c>
      <c r="C1888" s="465" t="s">
        <v>370</v>
      </c>
      <c r="D1888" s="465"/>
      <c r="E1888" s="995" t="s">
        <v>2849</v>
      </c>
      <c r="F1888" s="995"/>
      <c r="G1888" s="995" t="s">
        <v>2838</v>
      </c>
      <c r="H1888" s="995" t="s">
        <v>2840</v>
      </c>
      <c r="I1888" s="995"/>
      <c r="J1888" s="465"/>
      <c r="K1888" s="464" t="s">
        <v>31</v>
      </c>
      <c r="L1888" s="995"/>
      <c r="M1888" s="995" t="str">
        <f t="shared" si="29"/>
        <v/>
      </c>
    </row>
    <row r="1889" spans="1:13">
      <c r="A1889" s="996" t="s">
        <v>647</v>
      </c>
      <c r="B1889" s="466" t="s">
        <v>648</v>
      </c>
      <c r="C1889" s="466" t="s">
        <v>370</v>
      </c>
      <c r="D1889" s="466"/>
      <c r="E1889" s="467" t="s">
        <v>2850</v>
      </c>
      <c r="F1889" s="467"/>
      <c r="G1889" s="467" t="s">
        <v>2838</v>
      </c>
      <c r="H1889" s="467" t="s">
        <v>2840</v>
      </c>
      <c r="I1889" s="467"/>
      <c r="J1889" s="466"/>
      <c r="K1889" s="468" t="s">
        <v>31</v>
      </c>
      <c r="L1889" s="467"/>
      <c r="M1889" s="467" t="str">
        <f t="shared" si="29"/>
        <v/>
      </c>
    </row>
    <row r="1890" spans="1:13">
      <c r="A1890" s="997" t="s">
        <v>637</v>
      </c>
      <c r="B1890" s="464" t="s">
        <v>638</v>
      </c>
      <c r="C1890" s="464" t="s">
        <v>2851</v>
      </c>
      <c r="D1890" s="464" t="s">
        <v>778</v>
      </c>
      <c r="E1890" s="998" t="s">
        <v>2852</v>
      </c>
      <c r="F1890" s="464" t="s">
        <v>2853</v>
      </c>
      <c r="G1890" s="998" t="s">
        <v>2838</v>
      </c>
      <c r="H1890" s="998" t="str">
        <f>E1890 &amp; "__c"</f>
        <v>DF_CHSalesProceeds_FLD__c</v>
      </c>
      <c r="I1890" s="998" t="s">
        <v>682</v>
      </c>
      <c r="J1890" s="464" t="s">
        <v>645</v>
      </c>
      <c r="K1890" s="464" t="s">
        <v>31</v>
      </c>
      <c r="L1890" s="998"/>
      <c r="M1890" s="998" t="str">
        <f t="shared" si="29"/>
        <v/>
      </c>
    </row>
    <row r="1891" spans="1:13">
      <c r="A1891" s="994" t="s">
        <v>647</v>
      </c>
      <c r="B1891" s="465" t="s">
        <v>648</v>
      </c>
      <c r="C1891" s="465" t="s">
        <v>2851</v>
      </c>
      <c r="D1891" s="465"/>
      <c r="E1891" s="995" t="s">
        <v>2854</v>
      </c>
      <c r="F1891" s="995"/>
      <c r="G1891" s="995" t="s">
        <v>2838</v>
      </c>
      <c r="H1891" s="995" t="s">
        <v>2855</v>
      </c>
      <c r="I1891" s="995"/>
      <c r="J1891" s="465"/>
      <c r="K1891" s="464" t="s">
        <v>31</v>
      </c>
      <c r="L1891" s="995"/>
      <c r="M1891" s="995" t="str">
        <f t="shared" si="29"/>
        <v/>
      </c>
    </row>
    <row r="1892" spans="1:13">
      <c r="A1892" s="994" t="s">
        <v>647</v>
      </c>
      <c r="B1892" s="465" t="s">
        <v>648</v>
      </c>
      <c r="C1892" s="465" t="s">
        <v>2851</v>
      </c>
      <c r="D1892" s="465"/>
      <c r="E1892" s="995" t="s">
        <v>2856</v>
      </c>
      <c r="F1892" s="995"/>
      <c r="G1892" s="995" t="s">
        <v>2838</v>
      </c>
      <c r="H1892" s="995" t="s">
        <v>2855</v>
      </c>
      <c r="I1892" s="995"/>
      <c r="J1892" s="465"/>
      <c r="K1892" s="464" t="s">
        <v>31</v>
      </c>
      <c r="L1892" s="995"/>
      <c r="M1892" s="995" t="str">
        <f t="shared" si="29"/>
        <v/>
      </c>
    </row>
    <row r="1893" spans="1:13">
      <c r="A1893" s="994" t="s">
        <v>647</v>
      </c>
      <c r="B1893" s="465" t="s">
        <v>648</v>
      </c>
      <c r="C1893" s="465" t="s">
        <v>2851</v>
      </c>
      <c r="D1893" s="465"/>
      <c r="E1893" s="995" t="s">
        <v>2857</v>
      </c>
      <c r="F1893" s="995"/>
      <c r="G1893" s="995" t="s">
        <v>2838</v>
      </c>
      <c r="H1893" s="995" t="s">
        <v>2855</v>
      </c>
      <c r="I1893" s="995"/>
      <c r="J1893" s="465"/>
      <c r="K1893" s="464" t="s">
        <v>31</v>
      </c>
      <c r="L1893" s="995"/>
      <c r="M1893" s="995" t="str">
        <f t="shared" si="29"/>
        <v/>
      </c>
    </row>
    <row r="1894" spans="1:13">
      <c r="A1894" s="994" t="s">
        <v>647</v>
      </c>
      <c r="B1894" s="465" t="s">
        <v>648</v>
      </c>
      <c r="C1894" s="465" t="s">
        <v>2851</v>
      </c>
      <c r="D1894" s="465"/>
      <c r="E1894" s="995" t="s">
        <v>2858</v>
      </c>
      <c r="F1894" s="995"/>
      <c r="G1894" s="995" t="s">
        <v>2838</v>
      </c>
      <c r="H1894" s="995" t="s">
        <v>2855</v>
      </c>
      <c r="I1894" s="995"/>
      <c r="J1894" s="465"/>
      <c r="K1894" s="464" t="s">
        <v>31</v>
      </c>
      <c r="L1894" s="995"/>
      <c r="M1894" s="995" t="str">
        <f t="shared" si="29"/>
        <v/>
      </c>
    </row>
    <row r="1895" spans="1:13">
      <c r="A1895" s="994" t="s">
        <v>647</v>
      </c>
      <c r="B1895" s="465" t="s">
        <v>648</v>
      </c>
      <c r="C1895" s="465" t="s">
        <v>2851</v>
      </c>
      <c r="D1895" s="465"/>
      <c r="E1895" s="995" t="s">
        <v>2859</v>
      </c>
      <c r="F1895" s="995"/>
      <c r="G1895" s="995" t="s">
        <v>2838</v>
      </c>
      <c r="H1895" s="995" t="s">
        <v>2855</v>
      </c>
      <c r="I1895" s="995"/>
      <c r="J1895" s="465"/>
      <c r="K1895" s="464" t="s">
        <v>31</v>
      </c>
      <c r="L1895" s="995"/>
      <c r="M1895" s="995" t="str">
        <f t="shared" si="29"/>
        <v/>
      </c>
    </row>
    <row r="1896" spans="1:13">
      <c r="A1896" s="994" t="s">
        <v>647</v>
      </c>
      <c r="B1896" s="465" t="s">
        <v>648</v>
      </c>
      <c r="C1896" s="465" t="s">
        <v>2851</v>
      </c>
      <c r="D1896" s="465"/>
      <c r="E1896" s="995" t="s">
        <v>2860</v>
      </c>
      <c r="F1896" s="995"/>
      <c r="G1896" s="995" t="s">
        <v>2838</v>
      </c>
      <c r="H1896" s="995" t="s">
        <v>2855</v>
      </c>
      <c r="I1896" s="995"/>
      <c r="J1896" s="465"/>
      <c r="K1896" s="464" t="s">
        <v>31</v>
      </c>
      <c r="L1896" s="995"/>
      <c r="M1896" s="995" t="str">
        <f t="shared" si="29"/>
        <v/>
      </c>
    </row>
    <row r="1897" spans="1:13">
      <c r="A1897" s="994" t="s">
        <v>647</v>
      </c>
      <c r="B1897" s="465" t="s">
        <v>648</v>
      </c>
      <c r="C1897" s="465" t="s">
        <v>2851</v>
      </c>
      <c r="D1897" s="465"/>
      <c r="E1897" s="995" t="s">
        <v>2861</v>
      </c>
      <c r="F1897" s="995"/>
      <c r="G1897" s="995" t="s">
        <v>2838</v>
      </c>
      <c r="H1897" s="995" t="s">
        <v>2855</v>
      </c>
      <c r="I1897" s="995"/>
      <c r="J1897" s="465"/>
      <c r="K1897" s="464" t="s">
        <v>31</v>
      </c>
      <c r="L1897" s="995"/>
      <c r="M1897" s="995" t="str">
        <f t="shared" si="29"/>
        <v/>
      </c>
    </row>
    <row r="1898" spans="1:13">
      <c r="A1898" s="994" t="s">
        <v>647</v>
      </c>
      <c r="B1898" s="465" t="s">
        <v>648</v>
      </c>
      <c r="C1898" s="465" t="s">
        <v>2851</v>
      </c>
      <c r="D1898" s="465"/>
      <c r="E1898" s="995" t="s">
        <v>2862</v>
      </c>
      <c r="F1898" s="995"/>
      <c r="G1898" s="995" t="s">
        <v>2838</v>
      </c>
      <c r="H1898" s="995" t="s">
        <v>2855</v>
      </c>
      <c r="I1898" s="995"/>
      <c r="J1898" s="465"/>
      <c r="K1898" s="464" t="s">
        <v>31</v>
      </c>
      <c r="L1898" s="995"/>
      <c r="M1898" s="995" t="str">
        <f t="shared" si="29"/>
        <v/>
      </c>
    </row>
    <row r="1899" spans="1:13">
      <c r="A1899" s="994" t="s">
        <v>647</v>
      </c>
      <c r="B1899" s="465" t="s">
        <v>648</v>
      </c>
      <c r="C1899" s="465" t="s">
        <v>2851</v>
      </c>
      <c r="D1899" s="465"/>
      <c r="E1899" s="995" t="s">
        <v>2863</v>
      </c>
      <c r="F1899" s="995"/>
      <c r="G1899" s="995" t="s">
        <v>2838</v>
      </c>
      <c r="H1899" s="995" t="s">
        <v>2855</v>
      </c>
      <c r="I1899" s="995"/>
      <c r="J1899" s="465"/>
      <c r="K1899" s="464" t="s">
        <v>31</v>
      </c>
      <c r="L1899" s="995"/>
      <c r="M1899" s="995" t="str">
        <f t="shared" si="29"/>
        <v/>
      </c>
    </row>
    <row r="1900" spans="1:13">
      <c r="A1900" s="994" t="s">
        <v>647</v>
      </c>
      <c r="B1900" s="465" t="s">
        <v>648</v>
      </c>
      <c r="C1900" s="465" t="s">
        <v>2851</v>
      </c>
      <c r="D1900" s="465"/>
      <c r="E1900" s="995" t="s">
        <v>2864</v>
      </c>
      <c r="F1900" s="995"/>
      <c r="G1900" s="995" t="s">
        <v>2838</v>
      </c>
      <c r="H1900" s="995" t="s">
        <v>2855</v>
      </c>
      <c r="I1900" s="995"/>
      <c r="J1900" s="465"/>
      <c r="K1900" s="464" t="s">
        <v>31</v>
      </c>
      <c r="L1900" s="995"/>
      <c r="M1900" s="995" t="str">
        <f t="shared" si="29"/>
        <v/>
      </c>
    </row>
    <row r="1901" spans="1:13">
      <c r="A1901" s="996" t="s">
        <v>647</v>
      </c>
      <c r="B1901" s="466" t="s">
        <v>648</v>
      </c>
      <c r="C1901" s="466" t="s">
        <v>2851</v>
      </c>
      <c r="D1901" s="466"/>
      <c r="E1901" s="467" t="s">
        <v>2865</v>
      </c>
      <c r="F1901" s="467"/>
      <c r="G1901" s="467" t="s">
        <v>2838</v>
      </c>
      <c r="H1901" s="467" t="s">
        <v>2855</v>
      </c>
      <c r="I1901" s="467"/>
      <c r="J1901" s="466"/>
      <c r="K1901" s="468" t="s">
        <v>31</v>
      </c>
      <c r="L1901" s="467"/>
      <c r="M1901" s="467" t="str">
        <f t="shared" si="29"/>
        <v/>
      </c>
    </row>
    <row r="1902" spans="1:13">
      <c r="A1902" s="997" t="s">
        <v>637</v>
      </c>
      <c r="B1902" s="464" t="s">
        <v>638</v>
      </c>
      <c r="C1902" s="464" t="s">
        <v>588</v>
      </c>
      <c r="D1902" s="464" t="s">
        <v>811</v>
      </c>
      <c r="E1902" s="998" t="s">
        <v>2866</v>
      </c>
      <c r="F1902" s="464" t="s">
        <v>10430</v>
      </c>
      <c r="G1902" s="998" t="s">
        <v>2838</v>
      </c>
      <c r="H1902" s="998" t="str">
        <f>E1902 &amp; "__c"</f>
        <v>DF_NumCHUntisDev_FLD__c</v>
      </c>
      <c r="I1902" s="998" t="s">
        <v>3294</v>
      </c>
      <c r="J1902" s="464" t="s">
        <v>645</v>
      </c>
      <c r="K1902" s="464" t="s">
        <v>31</v>
      </c>
      <c r="L1902" s="998"/>
      <c r="M1902" s="998" t="s">
        <v>10424</v>
      </c>
    </row>
    <row r="1903" spans="1:13">
      <c r="A1903" s="994" t="s">
        <v>647</v>
      </c>
      <c r="B1903" s="465" t="s">
        <v>648</v>
      </c>
      <c r="C1903" s="465" t="s">
        <v>588</v>
      </c>
      <c r="D1903" s="465"/>
      <c r="E1903" s="995" t="s">
        <v>2868</v>
      </c>
      <c r="F1903" s="995"/>
      <c r="G1903" s="995" t="s">
        <v>2838</v>
      </c>
      <c r="H1903" s="995" t="s">
        <v>2869</v>
      </c>
      <c r="I1903" s="995"/>
      <c r="J1903" s="465"/>
      <c r="K1903" s="464" t="s">
        <v>31</v>
      </c>
      <c r="L1903" s="995"/>
      <c r="M1903" s="995" t="str">
        <f t="shared" si="29"/>
        <v/>
      </c>
    </row>
    <row r="1904" spans="1:13">
      <c r="A1904" s="994" t="s">
        <v>647</v>
      </c>
      <c r="B1904" s="465" t="s">
        <v>648</v>
      </c>
      <c r="C1904" s="465" t="s">
        <v>588</v>
      </c>
      <c r="D1904" s="465"/>
      <c r="E1904" s="995" t="s">
        <v>2870</v>
      </c>
      <c r="F1904" s="995"/>
      <c r="G1904" s="995" t="s">
        <v>2838</v>
      </c>
      <c r="H1904" s="995" t="s">
        <v>2869</v>
      </c>
      <c r="I1904" s="995"/>
      <c r="J1904" s="465"/>
      <c r="K1904" s="464" t="s">
        <v>31</v>
      </c>
      <c r="L1904" s="995"/>
      <c r="M1904" s="995" t="str">
        <f t="shared" si="29"/>
        <v/>
      </c>
    </row>
    <row r="1905" spans="1:13">
      <c r="A1905" s="994" t="s">
        <v>647</v>
      </c>
      <c r="B1905" s="465" t="s">
        <v>648</v>
      </c>
      <c r="C1905" s="465" t="s">
        <v>588</v>
      </c>
      <c r="D1905" s="465"/>
      <c r="E1905" s="995" t="s">
        <v>2871</v>
      </c>
      <c r="F1905" s="995"/>
      <c r="G1905" s="995" t="s">
        <v>2838</v>
      </c>
      <c r="H1905" s="995" t="s">
        <v>2869</v>
      </c>
      <c r="I1905" s="995"/>
      <c r="J1905" s="465"/>
      <c r="K1905" s="464" t="s">
        <v>31</v>
      </c>
      <c r="L1905" s="995"/>
      <c r="M1905" s="995" t="str">
        <f t="shared" si="29"/>
        <v/>
      </c>
    </row>
    <row r="1906" spans="1:13">
      <c r="A1906" s="994" t="s">
        <v>647</v>
      </c>
      <c r="B1906" s="465" t="s">
        <v>648</v>
      </c>
      <c r="C1906" s="465" t="s">
        <v>588</v>
      </c>
      <c r="D1906" s="465"/>
      <c r="E1906" s="995" t="s">
        <v>2872</v>
      </c>
      <c r="F1906" s="995"/>
      <c r="G1906" s="995" t="s">
        <v>2838</v>
      </c>
      <c r="H1906" s="995" t="s">
        <v>2869</v>
      </c>
      <c r="I1906" s="995"/>
      <c r="J1906" s="465"/>
      <c r="K1906" s="464" t="s">
        <v>31</v>
      </c>
      <c r="L1906" s="995"/>
      <c r="M1906" s="995" t="str">
        <f t="shared" si="29"/>
        <v/>
      </c>
    </row>
    <row r="1907" spans="1:13">
      <c r="A1907" s="994" t="s">
        <v>647</v>
      </c>
      <c r="B1907" s="465" t="s">
        <v>648</v>
      </c>
      <c r="C1907" s="465" t="s">
        <v>588</v>
      </c>
      <c r="D1907" s="465"/>
      <c r="E1907" s="995" t="s">
        <v>2873</v>
      </c>
      <c r="F1907" s="995"/>
      <c r="G1907" s="995" t="s">
        <v>2838</v>
      </c>
      <c r="H1907" s="995" t="s">
        <v>2869</v>
      </c>
      <c r="I1907" s="995"/>
      <c r="J1907" s="465"/>
      <c r="K1907" s="464" t="s">
        <v>31</v>
      </c>
      <c r="L1907" s="995"/>
      <c r="M1907" s="995" t="str">
        <f t="shared" si="29"/>
        <v/>
      </c>
    </row>
    <row r="1908" spans="1:13">
      <c r="A1908" s="994" t="s">
        <v>647</v>
      </c>
      <c r="B1908" s="465" t="s">
        <v>648</v>
      </c>
      <c r="C1908" s="465" t="s">
        <v>588</v>
      </c>
      <c r="D1908" s="465"/>
      <c r="E1908" s="995" t="s">
        <v>2874</v>
      </c>
      <c r="F1908" s="995"/>
      <c r="G1908" s="995" t="s">
        <v>2838</v>
      </c>
      <c r="H1908" s="995" t="s">
        <v>2869</v>
      </c>
      <c r="I1908" s="995"/>
      <c r="J1908" s="465"/>
      <c r="K1908" s="464" t="s">
        <v>31</v>
      </c>
      <c r="L1908" s="995"/>
      <c r="M1908" s="995" t="str">
        <f t="shared" si="29"/>
        <v/>
      </c>
    </row>
    <row r="1909" spans="1:13">
      <c r="A1909" s="994" t="s">
        <v>647</v>
      </c>
      <c r="B1909" s="465" t="s">
        <v>648</v>
      </c>
      <c r="C1909" s="465" t="s">
        <v>588</v>
      </c>
      <c r="D1909" s="465"/>
      <c r="E1909" s="995" t="s">
        <v>2875</v>
      </c>
      <c r="F1909" s="995"/>
      <c r="G1909" s="995" t="s">
        <v>2838</v>
      </c>
      <c r="H1909" s="995" t="s">
        <v>2869</v>
      </c>
      <c r="I1909" s="995"/>
      <c r="J1909" s="465"/>
      <c r="K1909" s="464" t="s">
        <v>31</v>
      </c>
      <c r="L1909" s="995"/>
      <c r="M1909" s="995" t="str">
        <f t="shared" si="29"/>
        <v/>
      </c>
    </row>
    <row r="1910" spans="1:13">
      <c r="A1910" s="994" t="s">
        <v>647</v>
      </c>
      <c r="B1910" s="465" t="s">
        <v>648</v>
      </c>
      <c r="C1910" s="465" t="s">
        <v>588</v>
      </c>
      <c r="D1910" s="465"/>
      <c r="E1910" s="995" t="s">
        <v>2876</v>
      </c>
      <c r="F1910" s="995"/>
      <c r="G1910" s="995" t="s">
        <v>2838</v>
      </c>
      <c r="H1910" s="995" t="s">
        <v>2869</v>
      </c>
      <c r="I1910" s="995"/>
      <c r="J1910" s="465"/>
      <c r="K1910" s="464" t="s">
        <v>31</v>
      </c>
      <c r="L1910" s="995"/>
      <c r="M1910" s="995" t="str">
        <f t="shared" si="29"/>
        <v/>
      </c>
    </row>
    <row r="1911" spans="1:13">
      <c r="A1911" s="994" t="s">
        <v>647</v>
      </c>
      <c r="B1911" s="465" t="s">
        <v>648</v>
      </c>
      <c r="C1911" s="465" t="s">
        <v>588</v>
      </c>
      <c r="D1911" s="465"/>
      <c r="E1911" s="995" t="s">
        <v>2877</v>
      </c>
      <c r="F1911" s="995"/>
      <c r="G1911" s="995" t="s">
        <v>2838</v>
      </c>
      <c r="H1911" s="995" t="s">
        <v>2869</v>
      </c>
      <c r="I1911" s="995"/>
      <c r="J1911" s="465"/>
      <c r="K1911" s="464" t="s">
        <v>31</v>
      </c>
      <c r="L1911" s="995"/>
      <c r="M1911" s="995" t="str">
        <f t="shared" si="29"/>
        <v/>
      </c>
    </row>
    <row r="1912" spans="1:13">
      <c r="A1912" s="994" t="s">
        <v>647</v>
      </c>
      <c r="B1912" s="465" t="s">
        <v>648</v>
      </c>
      <c r="C1912" s="465" t="s">
        <v>588</v>
      </c>
      <c r="D1912" s="465"/>
      <c r="E1912" s="995" t="s">
        <v>2878</v>
      </c>
      <c r="F1912" s="995"/>
      <c r="G1912" s="995" t="s">
        <v>2838</v>
      </c>
      <c r="H1912" s="995" t="s">
        <v>2869</v>
      </c>
      <c r="I1912" s="995"/>
      <c r="J1912" s="465"/>
      <c r="K1912" s="464" t="s">
        <v>31</v>
      </c>
      <c r="L1912" s="995"/>
      <c r="M1912" s="995" t="str">
        <f t="shared" si="29"/>
        <v/>
      </c>
    </row>
    <row r="1913" spans="1:13">
      <c r="A1913" s="996" t="s">
        <v>647</v>
      </c>
      <c r="B1913" s="466" t="s">
        <v>648</v>
      </c>
      <c r="C1913" s="466" t="s">
        <v>588</v>
      </c>
      <c r="D1913" s="466"/>
      <c r="E1913" s="467" t="s">
        <v>2879</v>
      </c>
      <c r="F1913" s="467"/>
      <c r="G1913" s="467" t="s">
        <v>2838</v>
      </c>
      <c r="H1913" s="467" t="s">
        <v>2869</v>
      </c>
      <c r="I1913" s="467"/>
      <c r="J1913" s="466"/>
      <c r="K1913" s="468" t="s">
        <v>31</v>
      </c>
      <c r="L1913" s="467"/>
      <c r="M1913" s="467" t="str">
        <f t="shared" si="29"/>
        <v/>
      </c>
    </row>
    <row r="1914" spans="1:13">
      <c r="A1914" s="997" t="s">
        <v>637</v>
      </c>
      <c r="B1914" s="464" t="s">
        <v>638</v>
      </c>
      <c r="C1914" s="464" t="s">
        <v>373</v>
      </c>
      <c r="D1914" s="464" t="s">
        <v>828</v>
      </c>
      <c r="E1914" s="998" t="s">
        <v>2880</v>
      </c>
      <c r="F1914" s="464" t="s">
        <v>2881</v>
      </c>
      <c r="G1914" s="998" t="s">
        <v>2838</v>
      </c>
      <c r="H1914" s="998" t="str">
        <f>E1914 &amp; "__c"</f>
        <v>DF_NRASCapFundCH_FLD__c</v>
      </c>
      <c r="I1914" s="998" t="s">
        <v>682</v>
      </c>
      <c r="J1914" s="464" t="s">
        <v>645</v>
      </c>
      <c r="K1914" s="464" t="s">
        <v>31</v>
      </c>
      <c r="L1914" s="998"/>
      <c r="M1914" s="998" t="s">
        <v>10422</v>
      </c>
    </row>
    <row r="1915" spans="1:13">
      <c r="A1915" s="994" t="s">
        <v>647</v>
      </c>
      <c r="B1915" s="465" t="s">
        <v>648</v>
      </c>
      <c r="C1915" s="465" t="s">
        <v>373</v>
      </c>
      <c r="D1915" s="465"/>
      <c r="E1915" s="995" t="s">
        <v>2882</v>
      </c>
      <c r="F1915" s="995"/>
      <c r="G1915" s="995" t="s">
        <v>2838</v>
      </c>
      <c r="H1915" s="995" t="s">
        <v>2883</v>
      </c>
      <c r="I1915" s="995"/>
      <c r="J1915" s="465"/>
      <c r="K1915" s="464" t="s">
        <v>31</v>
      </c>
      <c r="L1915" s="995"/>
      <c r="M1915" s="995" t="s">
        <v>10422</v>
      </c>
    </row>
    <row r="1916" spans="1:13">
      <c r="A1916" s="994" t="s">
        <v>647</v>
      </c>
      <c r="B1916" s="465" t="s">
        <v>648</v>
      </c>
      <c r="C1916" s="465" t="s">
        <v>373</v>
      </c>
      <c r="D1916" s="465"/>
      <c r="E1916" s="995" t="s">
        <v>2884</v>
      </c>
      <c r="F1916" s="995"/>
      <c r="G1916" s="995" t="s">
        <v>2838</v>
      </c>
      <c r="H1916" s="995" t="s">
        <v>2883</v>
      </c>
      <c r="I1916" s="995"/>
      <c r="J1916" s="465"/>
      <c r="K1916" s="464" t="s">
        <v>31</v>
      </c>
      <c r="L1916" s="995"/>
      <c r="M1916" s="995" t="s">
        <v>10422</v>
      </c>
    </row>
    <row r="1917" spans="1:13">
      <c r="A1917" s="994" t="s">
        <v>647</v>
      </c>
      <c r="B1917" s="465" t="s">
        <v>648</v>
      </c>
      <c r="C1917" s="465" t="s">
        <v>373</v>
      </c>
      <c r="D1917" s="465"/>
      <c r="E1917" s="995" t="s">
        <v>2885</v>
      </c>
      <c r="F1917" s="995"/>
      <c r="G1917" s="995" t="s">
        <v>2838</v>
      </c>
      <c r="H1917" s="995" t="s">
        <v>2883</v>
      </c>
      <c r="I1917" s="995"/>
      <c r="J1917" s="465"/>
      <c r="K1917" s="464" t="s">
        <v>31</v>
      </c>
      <c r="L1917" s="995"/>
      <c r="M1917" s="995" t="s">
        <v>10422</v>
      </c>
    </row>
    <row r="1918" spans="1:13">
      <c r="A1918" s="994" t="s">
        <v>647</v>
      </c>
      <c r="B1918" s="465" t="s">
        <v>648</v>
      </c>
      <c r="C1918" s="465" t="s">
        <v>373</v>
      </c>
      <c r="D1918" s="465"/>
      <c r="E1918" s="995" t="s">
        <v>2886</v>
      </c>
      <c r="F1918" s="995"/>
      <c r="G1918" s="995" t="s">
        <v>2838</v>
      </c>
      <c r="H1918" s="995" t="s">
        <v>2883</v>
      </c>
      <c r="I1918" s="995"/>
      <c r="J1918" s="465"/>
      <c r="K1918" s="464" t="s">
        <v>31</v>
      </c>
      <c r="L1918" s="995"/>
      <c r="M1918" s="995" t="s">
        <v>10422</v>
      </c>
    </row>
    <row r="1919" spans="1:13">
      <c r="A1919" s="994" t="s">
        <v>647</v>
      </c>
      <c r="B1919" s="465" t="s">
        <v>648</v>
      </c>
      <c r="C1919" s="465" t="s">
        <v>373</v>
      </c>
      <c r="D1919" s="465"/>
      <c r="E1919" s="995" t="s">
        <v>2887</v>
      </c>
      <c r="F1919" s="995"/>
      <c r="G1919" s="995" t="s">
        <v>2838</v>
      </c>
      <c r="H1919" s="995" t="s">
        <v>2883</v>
      </c>
      <c r="I1919" s="995"/>
      <c r="J1919" s="465"/>
      <c r="K1919" s="464" t="s">
        <v>31</v>
      </c>
      <c r="L1919" s="995"/>
      <c r="M1919" s="995" t="s">
        <v>10422</v>
      </c>
    </row>
    <row r="1920" spans="1:13">
      <c r="A1920" s="994" t="s">
        <v>647</v>
      </c>
      <c r="B1920" s="465" t="s">
        <v>648</v>
      </c>
      <c r="C1920" s="465" t="s">
        <v>373</v>
      </c>
      <c r="D1920" s="465"/>
      <c r="E1920" s="995" t="s">
        <v>2888</v>
      </c>
      <c r="F1920" s="995"/>
      <c r="G1920" s="995" t="s">
        <v>2838</v>
      </c>
      <c r="H1920" s="995" t="s">
        <v>2883</v>
      </c>
      <c r="I1920" s="995"/>
      <c r="J1920" s="465"/>
      <c r="K1920" s="464" t="s">
        <v>31</v>
      </c>
      <c r="L1920" s="995"/>
      <c r="M1920" s="995" t="s">
        <v>10422</v>
      </c>
    </row>
    <row r="1921" spans="1:13">
      <c r="A1921" s="994" t="s">
        <v>647</v>
      </c>
      <c r="B1921" s="465" t="s">
        <v>648</v>
      </c>
      <c r="C1921" s="465" t="s">
        <v>373</v>
      </c>
      <c r="D1921" s="465"/>
      <c r="E1921" s="995" t="s">
        <v>2889</v>
      </c>
      <c r="F1921" s="995"/>
      <c r="G1921" s="995" t="s">
        <v>2838</v>
      </c>
      <c r="H1921" s="995" t="s">
        <v>2883</v>
      </c>
      <c r="I1921" s="995"/>
      <c r="J1921" s="465"/>
      <c r="K1921" s="464" t="s">
        <v>31</v>
      </c>
      <c r="L1921" s="995"/>
      <c r="M1921" s="995" t="s">
        <v>10422</v>
      </c>
    </row>
    <row r="1922" spans="1:13">
      <c r="A1922" s="994" t="s">
        <v>647</v>
      </c>
      <c r="B1922" s="465" t="s">
        <v>648</v>
      </c>
      <c r="C1922" s="465" t="s">
        <v>373</v>
      </c>
      <c r="D1922" s="465"/>
      <c r="E1922" s="995" t="s">
        <v>2890</v>
      </c>
      <c r="F1922" s="995"/>
      <c r="G1922" s="995" t="s">
        <v>2838</v>
      </c>
      <c r="H1922" s="995" t="s">
        <v>2883</v>
      </c>
      <c r="I1922" s="995"/>
      <c r="J1922" s="465"/>
      <c r="K1922" s="464" t="s">
        <v>31</v>
      </c>
      <c r="L1922" s="995"/>
      <c r="M1922" s="995" t="s">
        <v>10422</v>
      </c>
    </row>
    <row r="1923" spans="1:13">
      <c r="A1923" s="994" t="s">
        <v>647</v>
      </c>
      <c r="B1923" s="465" t="s">
        <v>648</v>
      </c>
      <c r="C1923" s="465" t="s">
        <v>373</v>
      </c>
      <c r="D1923" s="465"/>
      <c r="E1923" s="995" t="s">
        <v>2891</v>
      </c>
      <c r="F1923" s="995"/>
      <c r="G1923" s="995" t="s">
        <v>2838</v>
      </c>
      <c r="H1923" s="995" t="s">
        <v>2883</v>
      </c>
      <c r="I1923" s="995"/>
      <c r="J1923" s="465"/>
      <c r="K1923" s="464" t="s">
        <v>31</v>
      </c>
      <c r="L1923" s="995"/>
      <c r="M1923" s="995" t="s">
        <v>10422</v>
      </c>
    </row>
    <row r="1924" spans="1:13">
      <c r="A1924" s="994" t="s">
        <v>647</v>
      </c>
      <c r="B1924" s="465" t="s">
        <v>648</v>
      </c>
      <c r="C1924" s="465" t="s">
        <v>373</v>
      </c>
      <c r="D1924" s="465"/>
      <c r="E1924" s="995" t="s">
        <v>2892</v>
      </c>
      <c r="F1924" s="995"/>
      <c r="G1924" s="995" t="s">
        <v>2838</v>
      </c>
      <c r="H1924" s="995" t="s">
        <v>2883</v>
      </c>
      <c r="I1924" s="995"/>
      <c r="J1924" s="465"/>
      <c r="K1924" s="464" t="s">
        <v>31</v>
      </c>
      <c r="L1924" s="995"/>
      <c r="M1924" s="995" t="s">
        <v>10422</v>
      </c>
    </row>
    <row r="1925" spans="1:13">
      <c r="A1925" s="996" t="s">
        <v>647</v>
      </c>
      <c r="B1925" s="466" t="s">
        <v>648</v>
      </c>
      <c r="C1925" s="466" t="s">
        <v>373</v>
      </c>
      <c r="D1925" s="466"/>
      <c r="E1925" s="467" t="s">
        <v>2893</v>
      </c>
      <c r="F1925" s="467"/>
      <c r="G1925" s="467" t="s">
        <v>2838</v>
      </c>
      <c r="H1925" s="467" t="s">
        <v>2883</v>
      </c>
      <c r="I1925" s="467"/>
      <c r="J1925" s="466"/>
      <c r="K1925" s="468" t="s">
        <v>31</v>
      </c>
      <c r="L1925" s="467"/>
      <c r="M1925" s="467" t="s">
        <v>10422</v>
      </c>
    </row>
    <row r="1926" spans="1:13">
      <c r="A1926" s="997" t="s">
        <v>637</v>
      </c>
      <c r="B1926" s="464" t="s">
        <v>638</v>
      </c>
      <c r="C1926" s="464" t="s">
        <v>9916</v>
      </c>
      <c r="D1926" s="464" t="s">
        <v>844</v>
      </c>
      <c r="E1926" s="998" t="s">
        <v>2894</v>
      </c>
      <c r="F1926" s="464" t="s">
        <v>10431</v>
      </c>
      <c r="G1926" s="998" t="s">
        <v>2838</v>
      </c>
      <c r="H1926" s="998" t="str">
        <f>E1926 &amp; "__c"</f>
        <v>DF_GovCapFundCH_FLD__c</v>
      </c>
      <c r="I1926" s="998" t="s">
        <v>682</v>
      </c>
      <c r="J1926" s="464" t="s">
        <v>645</v>
      </c>
      <c r="K1926" s="464" t="s">
        <v>31</v>
      </c>
      <c r="L1926" s="998" t="s">
        <v>10066</v>
      </c>
      <c r="M1926" s="998" t="s">
        <v>10424</v>
      </c>
    </row>
    <row r="1927" spans="1:13">
      <c r="A1927" s="994" t="s">
        <v>647</v>
      </c>
      <c r="B1927" s="465" t="s">
        <v>648</v>
      </c>
      <c r="C1927" s="464" t="s">
        <v>9916</v>
      </c>
      <c r="D1927" s="465"/>
      <c r="E1927" s="995" t="s">
        <v>2895</v>
      </c>
      <c r="F1927" s="995"/>
      <c r="G1927" s="995" t="s">
        <v>2838</v>
      </c>
      <c r="H1927" s="995" t="s">
        <v>2896</v>
      </c>
      <c r="I1927" s="995"/>
      <c r="J1927" s="465"/>
      <c r="K1927" s="464" t="s">
        <v>31</v>
      </c>
      <c r="L1927" s="995"/>
      <c r="M1927" s="995" t="str">
        <f t="shared" ref="M1927:M1985" si="30">IF(RIGHT(TEXT(E1927,""),4)="ACT1","Removed","")</f>
        <v/>
      </c>
    </row>
    <row r="1928" spans="1:13">
      <c r="A1928" s="994" t="s">
        <v>647</v>
      </c>
      <c r="B1928" s="465" t="s">
        <v>648</v>
      </c>
      <c r="C1928" s="464" t="s">
        <v>9916</v>
      </c>
      <c r="D1928" s="465"/>
      <c r="E1928" s="995" t="s">
        <v>2897</v>
      </c>
      <c r="F1928" s="995"/>
      <c r="G1928" s="995" t="s">
        <v>2838</v>
      </c>
      <c r="H1928" s="995" t="s">
        <v>2896</v>
      </c>
      <c r="I1928" s="995"/>
      <c r="J1928" s="465"/>
      <c r="K1928" s="464" t="s">
        <v>31</v>
      </c>
      <c r="L1928" s="995"/>
      <c r="M1928" s="995" t="str">
        <f t="shared" si="30"/>
        <v/>
      </c>
    </row>
    <row r="1929" spans="1:13">
      <c r="A1929" s="994" t="s">
        <v>647</v>
      </c>
      <c r="B1929" s="465" t="s">
        <v>648</v>
      </c>
      <c r="C1929" s="464" t="s">
        <v>9916</v>
      </c>
      <c r="D1929" s="465"/>
      <c r="E1929" s="995" t="s">
        <v>2898</v>
      </c>
      <c r="F1929" s="995"/>
      <c r="G1929" s="995" t="s">
        <v>2838</v>
      </c>
      <c r="H1929" s="995" t="s">
        <v>2896</v>
      </c>
      <c r="I1929" s="995"/>
      <c r="J1929" s="465"/>
      <c r="K1929" s="464" t="s">
        <v>31</v>
      </c>
      <c r="L1929" s="995"/>
      <c r="M1929" s="995" t="str">
        <f t="shared" si="30"/>
        <v/>
      </c>
    </row>
    <row r="1930" spans="1:13">
      <c r="A1930" s="994" t="s">
        <v>647</v>
      </c>
      <c r="B1930" s="465" t="s">
        <v>648</v>
      </c>
      <c r="C1930" s="464" t="s">
        <v>9916</v>
      </c>
      <c r="D1930" s="465"/>
      <c r="E1930" s="995" t="s">
        <v>2899</v>
      </c>
      <c r="F1930" s="995"/>
      <c r="G1930" s="995" t="s">
        <v>2838</v>
      </c>
      <c r="H1930" s="995" t="s">
        <v>2896</v>
      </c>
      <c r="I1930" s="995"/>
      <c r="J1930" s="465"/>
      <c r="K1930" s="464" t="s">
        <v>31</v>
      </c>
      <c r="L1930" s="995"/>
      <c r="M1930" s="995" t="str">
        <f t="shared" si="30"/>
        <v/>
      </c>
    </row>
    <row r="1931" spans="1:13">
      <c r="A1931" s="994" t="s">
        <v>647</v>
      </c>
      <c r="B1931" s="465" t="s">
        <v>648</v>
      </c>
      <c r="C1931" s="464" t="s">
        <v>9916</v>
      </c>
      <c r="D1931" s="465"/>
      <c r="E1931" s="995" t="s">
        <v>2900</v>
      </c>
      <c r="F1931" s="995"/>
      <c r="G1931" s="995" t="s">
        <v>2838</v>
      </c>
      <c r="H1931" s="995" t="s">
        <v>2896</v>
      </c>
      <c r="I1931" s="995"/>
      <c r="J1931" s="465"/>
      <c r="K1931" s="464" t="s">
        <v>31</v>
      </c>
      <c r="L1931" s="995"/>
      <c r="M1931" s="995" t="str">
        <f t="shared" si="30"/>
        <v/>
      </c>
    </row>
    <row r="1932" spans="1:13">
      <c r="A1932" s="994" t="s">
        <v>647</v>
      </c>
      <c r="B1932" s="465" t="s">
        <v>648</v>
      </c>
      <c r="C1932" s="464" t="s">
        <v>9916</v>
      </c>
      <c r="D1932" s="465"/>
      <c r="E1932" s="995" t="s">
        <v>2901</v>
      </c>
      <c r="F1932" s="995"/>
      <c r="G1932" s="995" t="s">
        <v>2838</v>
      </c>
      <c r="H1932" s="995" t="s">
        <v>2896</v>
      </c>
      <c r="I1932" s="995"/>
      <c r="J1932" s="465"/>
      <c r="K1932" s="464" t="s">
        <v>31</v>
      </c>
      <c r="L1932" s="995"/>
      <c r="M1932" s="995" t="str">
        <f t="shared" si="30"/>
        <v/>
      </c>
    </row>
    <row r="1933" spans="1:13">
      <c r="A1933" s="994" t="s">
        <v>647</v>
      </c>
      <c r="B1933" s="465" t="s">
        <v>648</v>
      </c>
      <c r="C1933" s="464" t="s">
        <v>9916</v>
      </c>
      <c r="D1933" s="465"/>
      <c r="E1933" s="995" t="s">
        <v>2902</v>
      </c>
      <c r="F1933" s="995"/>
      <c r="G1933" s="995" t="s">
        <v>2838</v>
      </c>
      <c r="H1933" s="995" t="s">
        <v>2896</v>
      </c>
      <c r="I1933" s="995"/>
      <c r="J1933" s="465"/>
      <c r="K1933" s="464" t="s">
        <v>31</v>
      </c>
      <c r="L1933" s="995"/>
      <c r="M1933" s="995" t="str">
        <f t="shared" si="30"/>
        <v/>
      </c>
    </row>
    <row r="1934" spans="1:13">
      <c r="A1934" s="994" t="s">
        <v>647</v>
      </c>
      <c r="B1934" s="465" t="s">
        <v>648</v>
      </c>
      <c r="C1934" s="464" t="s">
        <v>9916</v>
      </c>
      <c r="D1934" s="465"/>
      <c r="E1934" s="995" t="s">
        <v>2903</v>
      </c>
      <c r="F1934" s="995"/>
      <c r="G1934" s="995" t="s">
        <v>2838</v>
      </c>
      <c r="H1934" s="995" t="s">
        <v>2896</v>
      </c>
      <c r="I1934" s="995"/>
      <c r="J1934" s="465"/>
      <c r="K1934" s="464" t="s">
        <v>31</v>
      </c>
      <c r="L1934" s="995"/>
      <c r="M1934" s="995" t="str">
        <f t="shared" si="30"/>
        <v/>
      </c>
    </row>
    <row r="1935" spans="1:13">
      <c r="A1935" s="994" t="s">
        <v>647</v>
      </c>
      <c r="B1935" s="465" t="s">
        <v>648</v>
      </c>
      <c r="C1935" s="464" t="s">
        <v>9916</v>
      </c>
      <c r="D1935" s="465"/>
      <c r="E1935" s="995" t="s">
        <v>2904</v>
      </c>
      <c r="F1935" s="995"/>
      <c r="G1935" s="995" t="s">
        <v>2838</v>
      </c>
      <c r="H1935" s="995" t="s">
        <v>2896</v>
      </c>
      <c r="I1935" s="995"/>
      <c r="J1935" s="465"/>
      <c r="K1935" s="464" t="s">
        <v>31</v>
      </c>
      <c r="L1935" s="995"/>
      <c r="M1935" s="995" t="str">
        <f t="shared" si="30"/>
        <v/>
      </c>
    </row>
    <row r="1936" spans="1:13">
      <c r="A1936" s="994" t="s">
        <v>647</v>
      </c>
      <c r="B1936" s="465" t="s">
        <v>648</v>
      </c>
      <c r="C1936" s="464" t="s">
        <v>9916</v>
      </c>
      <c r="D1936" s="465"/>
      <c r="E1936" s="995" t="s">
        <v>2905</v>
      </c>
      <c r="F1936" s="995"/>
      <c r="G1936" s="995" t="s">
        <v>2838</v>
      </c>
      <c r="H1936" s="995" t="s">
        <v>2896</v>
      </c>
      <c r="I1936" s="995"/>
      <c r="J1936" s="465"/>
      <c r="K1936" s="464" t="s">
        <v>31</v>
      </c>
      <c r="L1936" s="995"/>
      <c r="M1936" s="995" t="str">
        <f t="shared" si="30"/>
        <v/>
      </c>
    </row>
    <row r="1937" spans="1:13">
      <c r="A1937" s="996" t="s">
        <v>647</v>
      </c>
      <c r="B1937" s="466" t="s">
        <v>648</v>
      </c>
      <c r="C1937" s="464" t="s">
        <v>9916</v>
      </c>
      <c r="D1937" s="466"/>
      <c r="E1937" s="467" t="s">
        <v>2906</v>
      </c>
      <c r="F1937" s="467"/>
      <c r="G1937" s="467" t="s">
        <v>2838</v>
      </c>
      <c r="H1937" s="467" t="s">
        <v>2896</v>
      </c>
      <c r="I1937" s="467"/>
      <c r="J1937" s="466"/>
      <c r="K1937" s="468" t="s">
        <v>31</v>
      </c>
      <c r="L1937" s="467"/>
      <c r="M1937" s="467" t="str">
        <f t="shared" si="30"/>
        <v/>
      </c>
    </row>
    <row r="1938" spans="1:13">
      <c r="A1938" s="997" t="s">
        <v>637</v>
      </c>
      <c r="B1938" s="464" t="s">
        <v>638</v>
      </c>
      <c r="C1938" s="464" t="s">
        <v>374</v>
      </c>
      <c r="D1938" s="464" t="s">
        <v>860</v>
      </c>
      <c r="E1938" s="998" t="s">
        <v>2907</v>
      </c>
      <c r="F1938" s="464" t="s">
        <v>2908</v>
      </c>
      <c r="G1938" s="998" t="s">
        <v>2838</v>
      </c>
      <c r="H1938" s="998" t="str">
        <f>E1938 &amp; "__c"</f>
        <v>DF_OtherGrantsCH_FLD__c</v>
      </c>
      <c r="I1938" s="998" t="s">
        <v>682</v>
      </c>
      <c r="J1938" s="464" t="s">
        <v>645</v>
      </c>
      <c r="K1938" s="464" t="s">
        <v>31</v>
      </c>
      <c r="L1938" s="998"/>
      <c r="M1938" s="998" t="str">
        <f t="shared" si="30"/>
        <v/>
      </c>
    </row>
    <row r="1939" spans="1:13">
      <c r="A1939" s="994" t="s">
        <v>647</v>
      </c>
      <c r="B1939" s="465" t="s">
        <v>648</v>
      </c>
      <c r="C1939" s="465" t="s">
        <v>374</v>
      </c>
      <c r="D1939" s="465"/>
      <c r="E1939" s="995" t="s">
        <v>2909</v>
      </c>
      <c r="F1939" s="995"/>
      <c r="G1939" s="995" t="s">
        <v>2838</v>
      </c>
      <c r="H1939" s="995" t="s">
        <v>2910</v>
      </c>
      <c r="I1939" s="995"/>
      <c r="J1939" s="465"/>
      <c r="K1939" s="464" t="s">
        <v>31</v>
      </c>
      <c r="L1939" s="995"/>
      <c r="M1939" s="995" t="str">
        <f t="shared" si="30"/>
        <v/>
      </c>
    </row>
    <row r="1940" spans="1:13">
      <c r="A1940" s="994" t="s">
        <v>647</v>
      </c>
      <c r="B1940" s="465" t="s">
        <v>648</v>
      </c>
      <c r="C1940" s="465" t="s">
        <v>374</v>
      </c>
      <c r="D1940" s="465"/>
      <c r="E1940" s="995" t="s">
        <v>2911</v>
      </c>
      <c r="F1940" s="995"/>
      <c r="G1940" s="995" t="s">
        <v>2838</v>
      </c>
      <c r="H1940" s="995" t="s">
        <v>2910</v>
      </c>
      <c r="I1940" s="995"/>
      <c r="J1940" s="465"/>
      <c r="K1940" s="464" t="s">
        <v>31</v>
      </c>
      <c r="L1940" s="995"/>
      <c r="M1940" s="995" t="str">
        <f t="shared" si="30"/>
        <v/>
      </c>
    </row>
    <row r="1941" spans="1:13">
      <c r="A1941" s="994" t="s">
        <v>647</v>
      </c>
      <c r="B1941" s="465" t="s">
        <v>648</v>
      </c>
      <c r="C1941" s="465" t="s">
        <v>374</v>
      </c>
      <c r="D1941" s="465"/>
      <c r="E1941" s="995" t="s">
        <v>2912</v>
      </c>
      <c r="F1941" s="995"/>
      <c r="G1941" s="995" t="s">
        <v>2838</v>
      </c>
      <c r="H1941" s="995" t="s">
        <v>2910</v>
      </c>
      <c r="I1941" s="995"/>
      <c r="J1941" s="465"/>
      <c r="K1941" s="464" t="s">
        <v>31</v>
      </c>
      <c r="L1941" s="995"/>
      <c r="M1941" s="995" t="str">
        <f t="shared" si="30"/>
        <v/>
      </c>
    </row>
    <row r="1942" spans="1:13">
      <c r="A1942" s="994" t="s">
        <v>647</v>
      </c>
      <c r="B1942" s="465" t="s">
        <v>648</v>
      </c>
      <c r="C1942" s="465" t="s">
        <v>374</v>
      </c>
      <c r="D1942" s="465"/>
      <c r="E1942" s="995" t="s">
        <v>2913</v>
      </c>
      <c r="F1942" s="995"/>
      <c r="G1942" s="995" t="s">
        <v>2838</v>
      </c>
      <c r="H1942" s="995" t="s">
        <v>2910</v>
      </c>
      <c r="I1942" s="995"/>
      <c r="J1942" s="465"/>
      <c r="K1942" s="464" t="s">
        <v>31</v>
      </c>
      <c r="L1942" s="995"/>
      <c r="M1942" s="995" t="str">
        <f t="shared" si="30"/>
        <v/>
      </c>
    </row>
    <row r="1943" spans="1:13">
      <c r="A1943" s="994" t="s">
        <v>647</v>
      </c>
      <c r="B1943" s="465" t="s">
        <v>648</v>
      </c>
      <c r="C1943" s="465" t="s">
        <v>374</v>
      </c>
      <c r="D1943" s="465"/>
      <c r="E1943" s="995" t="s">
        <v>2914</v>
      </c>
      <c r="F1943" s="995"/>
      <c r="G1943" s="995" t="s">
        <v>2838</v>
      </c>
      <c r="H1943" s="995" t="s">
        <v>2910</v>
      </c>
      <c r="I1943" s="995"/>
      <c r="J1943" s="465"/>
      <c r="K1943" s="464" t="s">
        <v>31</v>
      </c>
      <c r="L1943" s="995"/>
      <c r="M1943" s="995" t="str">
        <f t="shared" si="30"/>
        <v/>
      </c>
    </row>
    <row r="1944" spans="1:13">
      <c r="A1944" s="994" t="s">
        <v>647</v>
      </c>
      <c r="B1944" s="465" t="s">
        <v>648</v>
      </c>
      <c r="C1944" s="465" t="s">
        <v>374</v>
      </c>
      <c r="D1944" s="465"/>
      <c r="E1944" s="995" t="s">
        <v>2915</v>
      </c>
      <c r="F1944" s="995"/>
      <c r="G1944" s="995" t="s">
        <v>2838</v>
      </c>
      <c r="H1944" s="995" t="s">
        <v>2910</v>
      </c>
      <c r="I1944" s="995"/>
      <c r="J1944" s="465"/>
      <c r="K1944" s="464" t="s">
        <v>31</v>
      </c>
      <c r="L1944" s="995"/>
      <c r="M1944" s="995" t="str">
        <f t="shared" si="30"/>
        <v/>
      </c>
    </row>
    <row r="1945" spans="1:13">
      <c r="A1945" s="994" t="s">
        <v>647</v>
      </c>
      <c r="B1945" s="465" t="s">
        <v>648</v>
      </c>
      <c r="C1945" s="465" t="s">
        <v>374</v>
      </c>
      <c r="D1945" s="465"/>
      <c r="E1945" s="995" t="s">
        <v>2916</v>
      </c>
      <c r="F1945" s="995"/>
      <c r="G1945" s="995" t="s">
        <v>2838</v>
      </c>
      <c r="H1945" s="995" t="s">
        <v>2910</v>
      </c>
      <c r="I1945" s="995"/>
      <c r="J1945" s="465"/>
      <c r="K1945" s="464" t="s">
        <v>31</v>
      </c>
      <c r="L1945" s="995"/>
      <c r="M1945" s="995" t="str">
        <f t="shared" si="30"/>
        <v/>
      </c>
    </row>
    <row r="1946" spans="1:13">
      <c r="A1946" s="994" t="s">
        <v>647</v>
      </c>
      <c r="B1946" s="465" t="s">
        <v>648</v>
      </c>
      <c r="C1946" s="465" t="s">
        <v>374</v>
      </c>
      <c r="D1946" s="465"/>
      <c r="E1946" s="995" t="s">
        <v>2917</v>
      </c>
      <c r="F1946" s="995"/>
      <c r="G1946" s="995" t="s">
        <v>2838</v>
      </c>
      <c r="H1946" s="995" t="s">
        <v>2910</v>
      </c>
      <c r="I1946" s="995"/>
      <c r="J1946" s="465"/>
      <c r="K1946" s="464" t="s">
        <v>31</v>
      </c>
      <c r="L1946" s="995"/>
      <c r="M1946" s="995" t="str">
        <f t="shared" si="30"/>
        <v/>
      </c>
    </row>
    <row r="1947" spans="1:13">
      <c r="A1947" s="994" t="s">
        <v>647</v>
      </c>
      <c r="B1947" s="465" t="s">
        <v>648</v>
      </c>
      <c r="C1947" s="465" t="s">
        <v>374</v>
      </c>
      <c r="D1947" s="465"/>
      <c r="E1947" s="995" t="s">
        <v>2918</v>
      </c>
      <c r="F1947" s="995"/>
      <c r="G1947" s="995" t="s">
        <v>2838</v>
      </c>
      <c r="H1947" s="995" t="s">
        <v>2910</v>
      </c>
      <c r="I1947" s="995"/>
      <c r="J1947" s="465"/>
      <c r="K1947" s="464" t="s">
        <v>31</v>
      </c>
      <c r="L1947" s="995"/>
      <c r="M1947" s="995" t="str">
        <f t="shared" si="30"/>
        <v/>
      </c>
    </row>
    <row r="1948" spans="1:13">
      <c r="A1948" s="994" t="s">
        <v>647</v>
      </c>
      <c r="B1948" s="465" t="s">
        <v>648</v>
      </c>
      <c r="C1948" s="465" t="s">
        <v>374</v>
      </c>
      <c r="D1948" s="465"/>
      <c r="E1948" s="995" t="s">
        <v>2919</v>
      </c>
      <c r="F1948" s="995"/>
      <c r="G1948" s="995" t="s">
        <v>2838</v>
      </c>
      <c r="H1948" s="995" t="s">
        <v>2910</v>
      </c>
      <c r="I1948" s="995"/>
      <c r="J1948" s="465"/>
      <c r="K1948" s="464" t="s">
        <v>31</v>
      </c>
      <c r="L1948" s="995"/>
      <c r="M1948" s="995" t="str">
        <f t="shared" si="30"/>
        <v/>
      </c>
    </row>
    <row r="1949" spans="1:13">
      <c r="A1949" s="996" t="s">
        <v>647</v>
      </c>
      <c r="B1949" s="466" t="s">
        <v>648</v>
      </c>
      <c r="C1949" s="466" t="s">
        <v>374</v>
      </c>
      <c r="D1949" s="466"/>
      <c r="E1949" s="467" t="s">
        <v>2920</v>
      </c>
      <c r="F1949" s="467"/>
      <c r="G1949" s="467" t="s">
        <v>2838</v>
      </c>
      <c r="H1949" s="467" t="s">
        <v>2910</v>
      </c>
      <c r="I1949" s="467"/>
      <c r="J1949" s="466"/>
      <c r="K1949" s="468" t="s">
        <v>31</v>
      </c>
      <c r="L1949" s="467"/>
      <c r="M1949" s="467" t="str">
        <f t="shared" si="30"/>
        <v/>
      </c>
    </row>
    <row r="1950" spans="1:13">
      <c r="A1950" s="997" t="s">
        <v>637</v>
      </c>
      <c r="B1950" s="464" t="s">
        <v>638</v>
      </c>
      <c r="C1950" s="464" t="s">
        <v>583</v>
      </c>
      <c r="D1950" s="464" t="s">
        <v>876</v>
      </c>
      <c r="E1950" s="998" t="s">
        <v>2921</v>
      </c>
      <c r="F1950" s="464" t="s">
        <v>2922</v>
      </c>
      <c r="G1950" s="998" t="s">
        <v>2838</v>
      </c>
      <c r="H1950" s="998" t="str">
        <f>E1950 &amp; "__c"</f>
        <v>DF_ProvContribCH_FLD__c</v>
      </c>
      <c r="I1950" s="998" t="s">
        <v>682</v>
      </c>
      <c r="J1950" s="464" t="s">
        <v>645</v>
      </c>
      <c r="K1950" s="464" t="s">
        <v>31</v>
      </c>
      <c r="L1950" s="998"/>
      <c r="M1950" s="998" t="str">
        <f t="shared" si="30"/>
        <v/>
      </c>
    </row>
    <row r="1951" spans="1:13">
      <c r="A1951" s="994" t="s">
        <v>647</v>
      </c>
      <c r="B1951" s="465" t="s">
        <v>648</v>
      </c>
      <c r="C1951" s="465" t="s">
        <v>583</v>
      </c>
      <c r="D1951" s="465"/>
      <c r="E1951" s="995" t="s">
        <v>2923</v>
      </c>
      <c r="F1951" s="995"/>
      <c r="G1951" s="995" t="s">
        <v>2838</v>
      </c>
      <c r="H1951" s="995" t="s">
        <v>2924</v>
      </c>
      <c r="I1951" s="995"/>
      <c r="J1951" s="465"/>
      <c r="K1951" s="464" t="s">
        <v>31</v>
      </c>
      <c r="L1951" s="995"/>
      <c r="M1951" s="995" t="str">
        <f t="shared" si="30"/>
        <v/>
      </c>
    </row>
    <row r="1952" spans="1:13">
      <c r="A1952" s="994" t="s">
        <v>647</v>
      </c>
      <c r="B1952" s="465" t="s">
        <v>648</v>
      </c>
      <c r="C1952" s="465" t="s">
        <v>583</v>
      </c>
      <c r="D1952" s="465"/>
      <c r="E1952" s="995" t="s">
        <v>2925</v>
      </c>
      <c r="F1952" s="995"/>
      <c r="G1952" s="995" t="s">
        <v>2838</v>
      </c>
      <c r="H1952" s="995" t="s">
        <v>2924</v>
      </c>
      <c r="I1952" s="995"/>
      <c r="J1952" s="465"/>
      <c r="K1952" s="464" t="s">
        <v>31</v>
      </c>
      <c r="L1952" s="995"/>
      <c r="M1952" s="995" t="str">
        <f t="shared" si="30"/>
        <v/>
      </c>
    </row>
    <row r="1953" spans="1:13">
      <c r="A1953" s="994" t="s">
        <v>647</v>
      </c>
      <c r="B1953" s="465" t="s">
        <v>648</v>
      </c>
      <c r="C1953" s="465" t="s">
        <v>583</v>
      </c>
      <c r="D1953" s="465"/>
      <c r="E1953" s="995" t="s">
        <v>2926</v>
      </c>
      <c r="F1953" s="995"/>
      <c r="G1953" s="995" t="s">
        <v>2838</v>
      </c>
      <c r="H1953" s="995" t="s">
        <v>2924</v>
      </c>
      <c r="I1953" s="995"/>
      <c r="J1953" s="465"/>
      <c r="K1953" s="464" t="s">
        <v>31</v>
      </c>
      <c r="L1953" s="995"/>
      <c r="M1953" s="995" t="str">
        <f t="shared" si="30"/>
        <v/>
      </c>
    </row>
    <row r="1954" spans="1:13">
      <c r="A1954" s="994" t="s">
        <v>647</v>
      </c>
      <c r="B1954" s="465" t="s">
        <v>648</v>
      </c>
      <c r="C1954" s="465" t="s">
        <v>583</v>
      </c>
      <c r="D1954" s="465"/>
      <c r="E1954" s="995" t="s">
        <v>2927</v>
      </c>
      <c r="F1954" s="995"/>
      <c r="G1954" s="995" t="s">
        <v>2838</v>
      </c>
      <c r="H1954" s="995" t="s">
        <v>2924</v>
      </c>
      <c r="I1954" s="995"/>
      <c r="J1954" s="465"/>
      <c r="K1954" s="464" t="s">
        <v>31</v>
      </c>
      <c r="L1954" s="995"/>
      <c r="M1954" s="995" t="str">
        <f t="shared" si="30"/>
        <v/>
      </c>
    </row>
    <row r="1955" spans="1:13">
      <c r="A1955" s="994" t="s">
        <v>647</v>
      </c>
      <c r="B1955" s="465" t="s">
        <v>648</v>
      </c>
      <c r="C1955" s="465" t="s">
        <v>583</v>
      </c>
      <c r="D1955" s="465"/>
      <c r="E1955" s="995" t="s">
        <v>2928</v>
      </c>
      <c r="F1955" s="995"/>
      <c r="G1955" s="995" t="s">
        <v>2838</v>
      </c>
      <c r="H1955" s="995" t="s">
        <v>2924</v>
      </c>
      <c r="I1955" s="995"/>
      <c r="J1955" s="465"/>
      <c r="K1955" s="464" t="s">
        <v>31</v>
      </c>
      <c r="L1955" s="995"/>
      <c r="M1955" s="995" t="str">
        <f t="shared" si="30"/>
        <v/>
      </c>
    </row>
    <row r="1956" spans="1:13">
      <c r="A1956" s="994" t="s">
        <v>647</v>
      </c>
      <c r="B1956" s="465" t="s">
        <v>648</v>
      </c>
      <c r="C1956" s="465" t="s">
        <v>583</v>
      </c>
      <c r="D1956" s="465"/>
      <c r="E1956" s="995" t="s">
        <v>2929</v>
      </c>
      <c r="F1956" s="995"/>
      <c r="G1956" s="995" t="s">
        <v>2838</v>
      </c>
      <c r="H1956" s="995" t="s">
        <v>2924</v>
      </c>
      <c r="I1956" s="995"/>
      <c r="J1956" s="465"/>
      <c r="K1956" s="464" t="s">
        <v>31</v>
      </c>
      <c r="L1956" s="995"/>
      <c r="M1956" s="995" t="str">
        <f t="shared" si="30"/>
        <v/>
      </c>
    </row>
    <row r="1957" spans="1:13">
      <c r="A1957" s="994" t="s">
        <v>647</v>
      </c>
      <c r="B1957" s="465" t="s">
        <v>648</v>
      </c>
      <c r="C1957" s="465" t="s">
        <v>583</v>
      </c>
      <c r="D1957" s="465"/>
      <c r="E1957" s="995" t="s">
        <v>2930</v>
      </c>
      <c r="F1957" s="995"/>
      <c r="G1957" s="995" t="s">
        <v>2838</v>
      </c>
      <c r="H1957" s="995" t="s">
        <v>2924</v>
      </c>
      <c r="I1957" s="995"/>
      <c r="J1957" s="465"/>
      <c r="K1957" s="464" t="s">
        <v>31</v>
      </c>
      <c r="L1957" s="995"/>
      <c r="M1957" s="995" t="str">
        <f t="shared" si="30"/>
        <v/>
      </c>
    </row>
    <row r="1958" spans="1:13">
      <c r="A1958" s="994" t="s">
        <v>647</v>
      </c>
      <c r="B1958" s="465" t="s">
        <v>648</v>
      </c>
      <c r="C1958" s="465" t="s">
        <v>583</v>
      </c>
      <c r="D1958" s="465"/>
      <c r="E1958" s="995" t="s">
        <v>2931</v>
      </c>
      <c r="F1958" s="995"/>
      <c r="G1958" s="995" t="s">
        <v>2838</v>
      </c>
      <c r="H1958" s="995" t="s">
        <v>2924</v>
      </c>
      <c r="I1958" s="995"/>
      <c r="J1958" s="465"/>
      <c r="K1958" s="464" t="s">
        <v>31</v>
      </c>
      <c r="L1958" s="995"/>
      <c r="M1958" s="995" t="str">
        <f t="shared" si="30"/>
        <v/>
      </c>
    </row>
    <row r="1959" spans="1:13">
      <c r="A1959" s="994" t="s">
        <v>647</v>
      </c>
      <c r="B1959" s="465" t="s">
        <v>648</v>
      </c>
      <c r="C1959" s="465" t="s">
        <v>583</v>
      </c>
      <c r="D1959" s="465"/>
      <c r="E1959" s="995" t="s">
        <v>2932</v>
      </c>
      <c r="F1959" s="995"/>
      <c r="G1959" s="995" t="s">
        <v>2838</v>
      </c>
      <c r="H1959" s="995" t="s">
        <v>2924</v>
      </c>
      <c r="I1959" s="995"/>
      <c r="J1959" s="465"/>
      <c r="K1959" s="464" t="s">
        <v>31</v>
      </c>
      <c r="L1959" s="995"/>
      <c r="M1959" s="995" t="str">
        <f t="shared" si="30"/>
        <v/>
      </c>
    </row>
    <row r="1960" spans="1:13">
      <c r="A1960" s="994" t="s">
        <v>647</v>
      </c>
      <c r="B1960" s="465" t="s">
        <v>648</v>
      </c>
      <c r="C1960" s="465" t="s">
        <v>583</v>
      </c>
      <c r="D1960" s="465"/>
      <c r="E1960" s="995" t="s">
        <v>2933</v>
      </c>
      <c r="F1960" s="995"/>
      <c r="G1960" s="995" t="s">
        <v>2838</v>
      </c>
      <c r="H1960" s="995" t="s">
        <v>2924</v>
      </c>
      <c r="I1960" s="995"/>
      <c r="J1960" s="465"/>
      <c r="K1960" s="464" t="s">
        <v>31</v>
      </c>
      <c r="L1960" s="995"/>
      <c r="M1960" s="995" t="str">
        <f t="shared" si="30"/>
        <v/>
      </c>
    </row>
    <row r="1961" spans="1:13">
      <c r="A1961" s="996" t="s">
        <v>647</v>
      </c>
      <c r="B1961" s="466" t="s">
        <v>648</v>
      </c>
      <c r="C1961" s="466" t="s">
        <v>583</v>
      </c>
      <c r="D1961" s="466"/>
      <c r="E1961" s="467" t="s">
        <v>2934</v>
      </c>
      <c r="F1961" s="467"/>
      <c r="G1961" s="467" t="s">
        <v>2838</v>
      </c>
      <c r="H1961" s="467" t="s">
        <v>2924</v>
      </c>
      <c r="I1961" s="467"/>
      <c r="J1961" s="466"/>
      <c r="K1961" s="468" t="s">
        <v>31</v>
      </c>
      <c r="L1961" s="467"/>
      <c r="M1961" s="467" t="str">
        <f t="shared" si="30"/>
        <v/>
      </c>
    </row>
    <row r="1962" spans="1:13">
      <c r="A1962" s="997" t="s">
        <v>637</v>
      </c>
      <c r="B1962" s="464" t="s">
        <v>638</v>
      </c>
      <c r="C1962" s="464" t="s">
        <v>375</v>
      </c>
      <c r="D1962" s="464" t="s">
        <v>892</v>
      </c>
      <c r="E1962" s="998" t="s">
        <v>2935</v>
      </c>
      <c r="F1962" s="464" t="s">
        <v>2936</v>
      </c>
      <c r="G1962" s="998" t="s">
        <v>2838</v>
      </c>
      <c r="H1962" s="998" t="str">
        <f>E1962 &amp; "__c"</f>
        <v>DF_NonIntBearLoansCH_FLD__c</v>
      </c>
      <c r="I1962" s="998" t="s">
        <v>682</v>
      </c>
      <c r="J1962" s="464" t="s">
        <v>645</v>
      </c>
      <c r="K1962" s="464" t="s">
        <v>31</v>
      </c>
      <c r="L1962" s="998"/>
      <c r="M1962" s="998" t="str">
        <f t="shared" si="30"/>
        <v/>
      </c>
    </row>
    <row r="1963" spans="1:13">
      <c r="A1963" s="994" t="s">
        <v>647</v>
      </c>
      <c r="B1963" s="465" t="s">
        <v>648</v>
      </c>
      <c r="C1963" s="465" t="s">
        <v>375</v>
      </c>
      <c r="D1963" s="465"/>
      <c r="E1963" s="995" t="s">
        <v>2937</v>
      </c>
      <c r="F1963" s="995"/>
      <c r="G1963" s="995" t="s">
        <v>2838</v>
      </c>
      <c r="H1963" s="995" t="s">
        <v>2938</v>
      </c>
      <c r="I1963" s="995"/>
      <c r="J1963" s="465"/>
      <c r="K1963" s="464" t="s">
        <v>31</v>
      </c>
      <c r="L1963" s="995"/>
      <c r="M1963" s="995" t="str">
        <f t="shared" si="30"/>
        <v/>
      </c>
    </row>
    <row r="1964" spans="1:13">
      <c r="A1964" s="994" t="s">
        <v>647</v>
      </c>
      <c r="B1964" s="465" t="s">
        <v>648</v>
      </c>
      <c r="C1964" s="465" t="s">
        <v>375</v>
      </c>
      <c r="D1964" s="465"/>
      <c r="E1964" s="995" t="s">
        <v>2939</v>
      </c>
      <c r="F1964" s="995"/>
      <c r="G1964" s="995" t="s">
        <v>2838</v>
      </c>
      <c r="H1964" s="995" t="s">
        <v>2938</v>
      </c>
      <c r="I1964" s="995"/>
      <c r="J1964" s="465"/>
      <c r="K1964" s="464" t="s">
        <v>31</v>
      </c>
      <c r="L1964" s="995"/>
      <c r="M1964" s="995" t="str">
        <f t="shared" si="30"/>
        <v/>
      </c>
    </row>
    <row r="1965" spans="1:13">
      <c r="A1965" s="994" t="s">
        <v>647</v>
      </c>
      <c r="B1965" s="465" t="s">
        <v>648</v>
      </c>
      <c r="C1965" s="465" t="s">
        <v>375</v>
      </c>
      <c r="D1965" s="465"/>
      <c r="E1965" s="995" t="s">
        <v>2940</v>
      </c>
      <c r="F1965" s="995"/>
      <c r="G1965" s="995" t="s">
        <v>2838</v>
      </c>
      <c r="H1965" s="995" t="s">
        <v>2938</v>
      </c>
      <c r="I1965" s="995"/>
      <c r="J1965" s="465"/>
      <c r="K1965" s="464" t="s">
        <v>31</v>
      </c>
      <c r="L1965" s="995"/>
      <c r="M1965" s="995" t="str">
        <f t="shared" si="30"/>
        <v/>
      </c>
    </row>
    <row r="1966" spans="1:13">
      <c r="A1966" s="994" t="s">
        <v>647</v>
      </c>
      <c r="B1966" s="465" t="s">
        <v>648</v>
      </c>
      <c r="C1966" s="465" t="s">
        <v>375</v>
      </c>
      <c r="D1966" s="465"/>
      <c r="E1966" s="995" t="s">
        <v>2941</v>
      </c>
      <c r="F1966" s="995"/>
      <c r="G1966" s="995" t="s">
        <v>2838</v>
      </c>
      <c r="H1966" s="995" t="s">
        <v>2938</v>
      </c>
      <c r="I1966" s="995"/>
      <c r="J1966" s="465"/>
      <c r="K1966" s="464" t="s">
        <v>31</v>
      </c>
      <c r="L1966" s="995"/>
      <c r="M1966" s="995" t="str">
        <f t="shared" si="30"/>
        <v/>
      </c>
    </row>
    <row r="1967" spans="1:13">
      <c r="A1967" s="994" t="s">
        <v>647</v>
      </c>
      <c r="B1967" s="465" t="s">
        <v>648</v>
      </c>
      <c r="C1967" s="465" t="s">
        <v>375</v>
      </c>
      <c r="D1967" s="465"/>
      <c r="E1967" s="995" t="s">
        <v>2942</v>
      </c>
      <c r="F1967" s="995"/>
      <c r="G1967" s="995" t="s">
        <v>2838</v>
      </c>
      <c r="H1967" s="995" t="s">
        <v>2938</v>
      </c>
      <c r="I1967" s="995"/>
      <c r="J1967" s="465"/>
      <c r="K1967" s="464" t="s">
        <v>31</v>
      </c>
      <c r="L1967" s="995"/>
      <c r="M1967" s="995" t="str">
        <f t="shared" si="30"/>
        <v/>
      </c>
    </row>
    <row r="1968" spans="1:13">
      <c r="A1968" s="994" t="s">
        <v>647</v>
      </c>
      <c r="B1968" s="465" t="s">
        <v>648</v>
      </c>
      <c r="C1968" s="465" t="s">
        <v>375</v>
      </c>
      <c r="D1968" s="465"/>
      <c r="E1968" s="995" t="s">
        <v>2943</v>
      </c>
      <c r="F1968" s="995"/>
      <c r="G1968" s="995" t="s">
        <v>2838</v>
      </c>
      <c r="H1968" s="995" t="s">
        <v>2938</v>
      </c>
      <c r="I1968" s="995"/>
      <c r="J1968" s="465"/>
      <c r="K1968" s="464" t="s">
        <v>31</v>
      </c>
      <c r="L1968" s="995"/>
      <c r="M1968" s="995" t="str">
        <f t="shared" si="30"/>
        <v/>
      </c>
    </row>
    <row r="1969" spans="1:13">
      <c r="A1969" s="994" t="s">
        <v>647</v>
      </c>
      <c r="B1969" s="465" t="s">
        <v>648</v>
      </c>
      <c r="C1969" s="465" t="s">
        <v>375</v>
      </c>
      <c r="D1969" s="465"/>
      <c r="E1969" s="995" t="s">
        <v>2944</v>
      </c>
      <c r="F1969" s="995"/>
      <c r="G1969" s="995" t="s">
        <v>2838</v>
      </c>
      <c r="H1969" s="995" t="s">
        <v>2938</v>
      </c>
      <c r="I1969" s="995"/>
      <c r="J1969" s="465"/>
      <c r="K1969" s="464" t="s">
        <v>31</v>
      </c>
      <c r="L1969" s="995"/>
      <c r="M1969" s="995" t="str">
        <f t="shared" si="30"/>
        <v/>
      </c>
    </row>
    <row r="1970" spans="1:13">
      <c r="A1970" s="994" t="s">
        <v>647</v>
      </c>
      <c r="B1970" s="465" t="s">
        <v>648</v>
      </c>
      <c r="C1970" s="465" t="s">
        <v>375</v>
      </c>
      <c r="D1970" s="465"/>
      <c r="E1970" s="995" t="s">
        <v>2945</v>
      </c>
      <c r="F1970" s="995"/>
      <c r="G1970" s="995" t="s">
        <v>2838</v>
      </c>
      <c r="H1970" s="995" t="s">
        <v>2938</v>
      </c>
      <c r="I1970" s="995"/>
      <c r="J1970" s="465"/>
      <c r="K1970" s="464" t="s">
        <v>31</v>
      </c>
      <c r="L1970" s="995"/>
      <c r="M1970" s="995" t="str">
        <f t="shared" si="30"/>
        <v/>
      </c>
    </row>
    <row r="1971" spans="1:13">
      <c r="A1971" s="994" t="s">
        <v>647</v>
      </c>
      <c r="B1971" s="465" t="s">
        <v>648</v>
      </c>
      <c r="C1971" s="465" t="s">
        <v>375</v>
      </c>
      <c r="D1971" s="465"/>
      <c r="E1971" s="995" t="s">
        <v>2946</v>
      </c>
      <c r="F1971" s="995"/>
      <c r="G1971" s="995" t="s">
        <v>2838</v>
      </c>
      <c r="H1971" s="995" t="s">
        <v>2938</v>
      </c>
      <c r="I1971" s="995"/>
      <c r="J1971" s="465"/>
      <c r="K1971" s="464" t="s">
        <v>31</v>
      </c>
      <c r="L1971" s="995"/>
      <c r="M1971" s="995" t="str">
        <f t="shared" si="30"/>
        <v/>
      </c>
    </row>
    <row r="1972" spans="1:13">
      <c r="A1972" s="994" t="s">
        <v>647</v>
      </c>
      <c r="B1972" s="465" t="s">
        <v>648</v>
      </c>
      <c r="C1972" s="465" t="s">
        <v>375</v>
      </c>
      <c r="D1972" s="465"/>
      <c r="E1972" s="995" t="s">
        <v>2947</v>
      </c>
      <c r="F1972" s="995"/>
      <c r="G1972" s="995" t="s">
        <v>2838</v>
      </c>
      <c r="H1972" s="995" t="s">
        <v>2938</v>
      </c>
      <c r="I1972" s="995"/>
      <c r="J1972" s="465"/>
      <c r="K1972" s="464" t="s">
        <v>31</v>
      </c>
      <c r="L1972" s="995"/>
      <c r="M1972" s="995" t="str">
        <f t="shared" si="30"/>
        <v/>
      </c>
    </row>
    <row r="1973" spans="1:13">
      <c r="A1973" s="996" t="s">
        <v>647</v>
      </c>
      <c r="B1973" s="466" t="s">
        <v>648</v>
      </c>
      <c r="C1973" s="466" t="s">
        <v>375</v>
      </c>
      <c r="D1973" s="466"/>
      <c r="E1973" s="467" t="s">
        <v>2948</v>
      </c>
      <c r="F1973" s="467"/>
      <c r="G1973" s="467" t="s">
        <v>2838</v>
      </c>
      <c r="H1973" s="467" t="s">
        <v>2938</v>
      </c>
      <c r="I1973" s="467"/>
      <c r="J1973" s="466"/>
      <c r="K1973" s="468" t="s">
        <v>31</v>
      </c>
      <c r="L1973" s="467"/>
      <c r="M1973" s="467" t="str">
        <f t="shared" si="30"/>
        <v/>
      </c>
    </row>
    <row r="1974" spans="1:13">
      <c r="A1974" s="997" t="s">
        <v>637</v>
      </c>
      <c r="B1974" s="464" t="s">
        <v>638</v>
      </c>
      <c r="C1974" s="464" t="s">
        <v>376</v>
      </c>
      <c r="D1974" s="464" t="s">
        <v>907</v>
      </c>
      <c r="E1974" s="998" t="s">
        <v>2949</v>
      </c>
      <c r="F1974" s="464" t="s">
        <v>2950</v>
      </c>
      <c r="G1974" s="998" t="s">
        <v>2838</v>
      </c>
      <c r="H1974" s="998" t="str">
        <f>E1974 &amp; "__c"</f>
        <v>DF_IntBearLoansCH_FLD__c</v>
      </c>
      <c r="I1974" s="998" t="s">
        <v>682</v>
      </c>
      <c r="J1974" s="464" t="s">
        <v>645</v>
      </c>
      <c r="K1974" s="464" t="s">
        <v>31</v>
      </c>
      <c r="L1974" s="998"/>
      <c r="M1974" s="998" t="str">
        <f t="shared" si="30"/>
        <v/>
      </c>
    </row>
    <row r="1975" spans="1:13">
      <c r="A1975" s="994" t="s">
        <v>647</v>
      </c>
      <c r="B1975" s="465" t="s">
        <v>648</v>
      </c>
      <c r="C1975" s="465" t="s">
        <v>376</v>
      </c>
      <c r="D1975" s="465"/>
      <c r="E1975" s="995" t="s">
        <v>2951</v>
      </c>
      <c r="F1975" s="995"/>
      <c r="G1975" s="995" t="s">
        <v>2838</v>
      </c>
      <c r="H1975" s="995" t="s">
        <v>2952</v>
      </c>
      <c r="I1975" s="995"/>
      <c r="J1975" s="465"/>
      <c r="K1975" s="464" t="s">
        <v>31</v>
      </c>
      <c r="L1975" s="995"/>
      <c r="M1975" s="995" t="str">
        <f t="shared" si="30"/>
        <v/>
      </c>
    </row>
    <row r="1976" spans="1:13">
      <c r="A1976" s="994" t="s">
        <v>647</v>
      </c>
      <c r="B1976" s="465" t="s">
        <v>648</v>
      </c>
      <c r="C1976" s="465" t="s">
        <v>376</v>
      </c>
      <c r="D1976" s="465"/>
      <c r="E1976" s="995" t="s">
        <v>2953</v>
      </c>
      <c r="F1976" s="995"/>
      <c r="G1976" s="995" t="s">
        <v>2838</v>
      </c>
      <c r="H1976" s="995" t="s">
        <v>2952</v>
      </c>
      <c r="I1976" s="995"/>
      <c r="J1976" s="465"/>
      <c r="K1976" s="464" t="s">
        <v>31</v>
      </c>
      <c r="L1976" s="995"/>
      <c r="M1976" s="995" t="str">
        <f t="shared" si="30"/>
        <v/>
      </c>
    </row>
    <row r="1977" spans="1:13">
      <c r="A1977" s="994" t="s">
        <v>647</v>
      </c>
      <c r="B1977" s="465" t="s">
        <v>648</v>
      </c>
      <c r="C1977" s="465" t="s">
        <v>376</v>
      </c>
      <c r="D1977" s="465"/>
      <c r="E1977" s="995" t="s">
        <v>2954</v>
      </c>
      <c r="F1977" s="995"/>
      <c r="G1977" s="995" t="s">
        <v>2838</v>
      </c>
      <c r="H1977" s="995" t="s">
        <v>2952</v>
      </c>
      <c r="I1977" s="995"/>
      <c r="J1977" s="465"/>
      <c r="K1977" s="464" t="s">
        <v>31</v>
      </c>
      <c r="L1977" s="995"/>
      <c r="M1977" s="995" t="str">
        <f t="shared" si="30"/>
        <v/>
      </c>
    </row>
    <row r="1978" spans="1:13">
      <c r="A1978" s="994" t="s">
        <v>647</v>
      </c>
      <c r="B1978" s="465" t="s">
        <v>648</v>
      </c>
      <c r="C1978" s="465" t="s">
        <v>376</v>
      </c>
      <c r="D1978" s="465"/>
      <c r="E1978" s="995" t="s">
        <v>2955</v>
      </c>
      <c r="F1978" s="995"/>
      <c r="G1978" s="995" t="s">
        <v>2838</v>
      </c>
      <c r="H1978" s="995" t="s">
        <v>2952</v>
      </c>
      <c r="I1978" s="995"/>
      <c r="J1978" s="465"/>
      <c r="K1978" s="464" t="s">
        <v>31</v>
      </c>
      <c r="L1978" s="995"/>
      <c r="M1978" s="995" t="str">
        <f t="shared" si="30"/>
        <v/>
      </c>
    </row>
    <row r="1979" spans="1:13">
      <c r="A1979" s="994" t="s">
        <v>647</v>
      </c>
      <c r="B1979" s="465" t="s">
        <v>648</v>
      </c>
      <c r="C1979" s="465" t="s">
        <v>376</v>
      </c>
      <c r="D1979" s="465"/>
      <c r="E1979" s="995" t="s">
        <v>2956</v>
      </c>
      <c r="F1979" s="995"/>
      <c r="G1979" s="995" t="s">
        <v>2838</v>
      </c>
      <c r="H1979" s="995" t="s">
        <v>2952</v>
      </c>
      <c r="I1979" s="995"/>
      <c r="J1979" s="465"/>
      <c r="K1979" s="464" t="s">
        <v>31</v>
      </c>
      <c r="L1979" s="995"/>
      <c r="M1979" s="995" t="str">
        <f t="shared" si="30"/>
        <v/>
      </c>
    </row>
    <row r="1980" spans="1:13">
      <c r="A1980" s="994" t="s">
        <v>647</v>
      </c>
      <c r="B1980" s="465" t="s">
        <v>648</v>
      </c>
      <c r="C1980" s="465" t="s">
        <v>376</v>
      </c>
      <c r="D1980" s="465"/>
      <c r="E1980" s="995" t="s">
        <v>2957</v>
      </c>
      <c r="F1980" s="995"/>
      <c r="G1980" s="995" t="s">
        <v>2838</v>
      </c>
      <c r="H1980" s="995" t="s">
        <v>2952</v>
      </c>
      <c r="I1980" s="995"/>
      <c r="J1980" s="465"/>
      <c r="K1980" s="464" t="s">
        <v>31</v>
      </c>
      <c r="L1980" s="995"/>
      <c r="M1980" s="995" t="str">
        <f t="shared" si="30"/>
        <v/>
      </c>
    </row>
    <row r="1981" spans="1:13">
      <c r="A1981" s="994" t="s">
        <v>647</v>
      </c>
      <c r="B1981" s="465" t="s">
        <v>648</v>
      </c>
      <c r="C1981" s="465" t="s">
        <v>376</v>
      </c>
      <c r="D1981" s="465"/>
      <c r="E1981" s="995" t="s">
        <v>2958</v>
      </c>
      <c r="F1981" s="995"/>
      <c r="G1981" s="995" t="s">
        <v>2838</v>
      </c>
      <c r="H1981" s="995" t="s">
        <v>2952</v>
      </c>
      <c r="I1981" s="995"/>
      <c r="J1981" s="465"/>
      <c r="K1981" s="464" t="s">
        <v>31</v>
      </c>
      <c r="L1981" s="995"/>
      <c r="M1981" s="995" t="str">
        <f t="shared" si="30"/>
        <v/>
      </c>
    </row>
    <row r="1982" spans="1:13">
      <c r="A1982" s="994" t="s">
        <v>647</v>
      </c>
      <c r="B1982" s="465" t="s">
        <v>648</v>
      </c>
      <c r="C1982" s="465" t="s">
        <v>376</v>
      </c>
      <c r="D1982" s="465"/>
      <c r="E1982" s="995" t="s">
        <v>2959</v>
      </c>
      <c r="F1982" s="995"/>
      <c r="G1982" s="995" t="s">
        <v>2838</v>
      </c>
      <c r="H1982" s="995" t="s">
        <v>2952</v>
      </c>
      <c r="I1982" s="995"/>
      <c r="J1982" s="465"/>
      <c r="K1982" s="464" t="s">
        <v>31</v>
      </c>
      <c r="L1982" s="995"/>
      <c r="M1982" s="995" t="str">
        <f t="shared" si="30"/>
        <v/>
      </c>
    </row>
    <row r="1983" spans="1:13">
      <c r="A1983" s="994" t="s">
        <v>647</v>
      </c>
      <c r="B1983" s="465" t="s">
        <v>648</v>
      </c>
      <c r="C1983" s="465" t="s">
        <v>376</v>
      </c>
      <c r="D1983" s="465"/>
      <c r="E1983" s="995" t="s">
        <v>2960</v>
      </c>
      <c r="F1983" s="995"/>
      <c r="G1983" s="995" t="s">
        <v>2838</v>
      </c>
      <c r="H1983" s="995" t="s">
        <v>2952</v>
      </c>
      <c r="I1983" s="995"/>
      <c r="J1983" s="465"/>
      <c r="K1983" s="464" t="s">
        <v>31</v>
      </c>
      <c r="L1983" s="995"/>
      <c r="M1983" s="995" t="str">
        <f t="shared" si="30"/>
        <v/>
      </c>
    </row>
    <row r="1984" spans="1:13">
      <c r="A1984" s="994" t="s">
        <v>647</v>
      </c>
      <c r="B1984" s="465" t="s">
        <v>648</v>
      </c>
      <c r="C1984" s="465" t="s">
        <v>376</v>
      </c>
      <c r="D1984" s="465"/>
      <c r="E1984" s="995" t="s">
        <v>2961</v>
      </c>
      <c r="F1984" s="995"/>
      <c r="G1984" s="995" t="s">
        <v>2838</v>
      </c>
      <c r="H1984" s="995" t="s">
        <v>2952</v>
      </c>
      <c r="I1984" s="995"/>
      <c r="J1984" s="465"/>
      <c r="K1984" s="464" t="s">
        <v>31</v>
      </c>
      <c r="L1984" s="995"/>
      <c r="M1984" s="995" t="str">
        <f t="shared" si="30"/>
        <v/>
      </c>
    </row>
    <row r="1985" spans="1:13">
      <c r="A1985" s="996" t="s">
        <v>647</v>
      </c>
      <c r="B1985" s="466" t="s">
        <v>648</v>
      </c>
      <c r="C1985" s="466" t="s">
        <v>376</v>
      </c>
      <c r="D1985" s="466"/>
      <c r="E1985" s="467" t="s">
        <v>2962</v>
      </c>
      <c r="F1985" s="467"/>
      <c r="G1985" s="467" t="s">
        <v>2838</v>
      </c>
      <c r="H1985" s="467" t="s">
        <v>2952</v>
      </c>
      <c r="I1985" s="467"/>
      <c r="J1985" s="466"/>
      <c r="K1985" s="468" t="s">
        <v>31</v>
      </c>
      <c r="L1985" s="467"/>
      <c r="M1985" s="467" t="str">
        <f t="shared" si="30"/>
        <v/>
      </c>
    </row>
    <row r="1986" spans="1:13">
      <c r="A1986" s="997" t="s">
        <v>637</v>
      </c>
      <c r="B1986" s="464" t="s">
        <v>638</v>
      </c>
      <c r="C1986" s="464" t="s">
        <v>377</v>
      </c>
      <c r="D1986" s="464" t="s">
        <v>923</v>
      </c>
      <c r="E1986" s="998" t="s">
        <v>2963</v>
      </c>
      <c r="F1986" s="464" t="s">
        <v>2964</v>
      </c>
      <c r="G1986" s="998" t="s">
        <v>2838</v>
      </c>
      <c r="H1986" s="998" t="str">
        <f>E1986 &amp; "__c"</f>
        <v>DF_PartialLoansCH_FLD__c</v>
      </c>
      <c r="I1986" s="998" t="s">
        <v>682</v>
      </c>
      <c r="J1986" s="464" t="s">
        <v>645</v>
      </c>
      <c r="K1986" s="464" t="s">
        <v>31</v>
      </c>
      <c r="L1986" s="998"/>
      <c r="M1986" s="998" t="s">
        <v>10422</v>
      </c>
    </row>
    <row r="1987" spans="1:13">
      <c r="A1987" s="994" t="s">
        <v>647</v>
      </c>
      <c r="B1987" s="465" t="s">
        <v>648</v>
      </c>
      <c r="C1987" s="465" t="s">
        <v>377</v>
      </c>
      <c r="D1987" s="465"/>
      <c r="E1987" s="995" t="s">
        <v>2965</v>
      </c>
      <c r="F1987" s="995"/>
      <c r="G1987" s="995" t="s">
        <v>2838</v>
      </c>
      <c r="H1987" s="995" t="s">
        <v>2966</v>
      </c>
      <c r="I1987" s="995"/>
      <c r="J1987" s="465"/>
      <c r="K1987" s="464" t="s">
        <v>31</v>
      </c>
      <c r="L1987" s="995"/>
      <c r="M1987" s="995" t="s">
        <v>10422</v>
      </c>
    </row>
    <row r="1988" spans="1:13">
      <c r="A1988" s="994" t="s">
        <v>647</v>
      </c>
      <c r="B1988" s="465" t="s">
        <v>648</v>
      </c>
      <c r="C1988" s="465" t="s">
        <v>377</v>
      </c>
      <c r="D1988" s="465"/>
      <c r="E1988" s="995" t="s">
        <v>2967</v>
      </c>
      <c r="F1988" s="995"/>
      <c r="G1988" s="995" t="s">
        <v>2838</v>
      </c>
      <c r="H1988" s="995" t="s">
        <v>2966</v>
      </c>
      <c r="I1988" s="995"/>
      <c r="J1988" s="465"/>
      <c r="K1988" s="464" t="s">
        <v>31</v>
      </c>
      <c r="L1988" s="995"/>
      <c r="M1988" s="995" t="s">
        <v>10422</v>
      </c>
    </row>
    <row r="1989" spans="1:13">
      <c r="A1989" s="994" t="s">
        <v>647</v>
      </c>
      <c r="B1989" s="465" t="s">
        <v>648</v>
      </c>
      <c r="C1989" s="465" t="s">
        <v>377</v>
      </c>
      <c r="D1989" s="465"/>
      <c r="E1989" s="995" t="s">
        <v>2968</v>
      </c>
      <c r="F1989" s="995"/>
      <c r="G1989" s="995" t="s">
        <v>2838</v>
      </c>
      <c r="H1989" s="995" t="s">
        <v>2966</v>
      </c>
      <c r="I1989" s="995"/>
      <c r="J1989" s="465"/>
      <c r="K1989" s="464" t="s">
        <v>31</v>
      </c>
      <c r="L1989" s="995"/>
      <c r="M1989" s="995" t="s">
        <v>10422</v>
      </c>
    </row>
    <row r="1990" spans="1:13">
      <c r="A1990" s="994" t="s">
        <v>647</v>
      </c>
      <c r="B1990" s="465" t="s">
        <v>648</v>
      </c>
      <c r="C1990" s="465" t="s">
        <v>377</v>
      </c>
      <c r="D1990" s="465"/>
      <c r="E1990" s="995" t="s">
        <v>2969</v>
      </c>
      <c r="F1990" s="995"/>
      <c r="G1990" s="995" t="s">
        <v>2838</v>
      </c>
      <c r="H1990" s="995" t="s">
        <v>2966</v>
      </c>
      <c r="I1990" s="995"/>
      <c r="J1990" s="465"/>
      <c r="K1990" s="464" t="s">
        <v>31</v>
      </c>
      <c r="L1990" s="995"/>
      <c r="M1990" s="995" t="s">
        <v>10422</v>
      </c>
    </row>
    <row r="1991" spans="1:13">
      <c r="A1991" s="994" t="s">
        <v>647</v>
      </c>
      <c r="B1991" s="465" t="s">
        <v>648</v>
      </c>
      <c r="C1991" s="465" t="s">
        <v>377</v>
      </c>
      <c r="D1991" s="465"/>
      <c r="E1991" s="995" t="s">
        <v>2970</v>
      </c>
      <c r="F1991" s="995"/>
      <c r="G1991" s="995" t="s">
        <v>2838</v>
      </c>
      <c r="H1991" s="995" t="s">
        <v>2966</v>
      </c>
      <c r="I1991" s="995"/>
      <c r="J1991" s="465"/>
      <c r="K1991" s="464" t="s">
        <v>31</v>
      </c>
      <c r="L1991" s="995"/>
      <c r="M1991" s="995" t="s">
        <v>10422</v>
      </c>
    </row>
    <row r="1992" spans="1:13">
      <c r="A1992" s="994" t="s">
        <v>647</v>
      </c>
      <c r="B1992" s="465" t="s">
        <v>648</v>
      </c>
      <c r="C1992" s="465" t="s">
        <v>377</v>
      </c>
      <c r="D1992" s="465"/>
      <c r="E1992" s="995" t="s">
        <v>2971</v>
      </c>
      <c r="F1992" s="995"/>
      <c r="G1992" s="995" t="s">
        <v>2838</v>
      </c>
      <c r="H1992" s="995" t="s">
        <v>2966</v>
      </c>
      <c r="I1992" s="995"/>
      <c r="J1992" s="465"/>
      <c r="K1992" s="464" t="s">
        <v>31</v>
      </c>
      <c r="L1992" s="995"/>
      <c r="M1992" s="995" t="s">
        <v>10422</v>
      </c>
    </row>
    <row r="1993" spans="1:13">
      <c r="A1993" s="994" t="s">
        <v>647</v>
      </c>
      <c r="B1993" s="465" t="s">
        <v>648</v>
      </c>
      <c r="C1993" s="465" t="s">
        <v>377</v>
      </c>
      <c r="D1993" s="465"/>
      <c r="E1993" s="995" t="s">
        <v>2972</v>
      </c>
      <c r="F1993" s="995"/>
      <c r="G1993" s="995" t="s">
        <v>2838</v>
      </c>
      <c r="H1993" s="995" t="s">
        <v>2966</v>
      </c>
      <c r="I1993" s="995"/>
      <c r="J1993" s="465"/>
      <c r="K1993" s="464" t="s">
        <v>31</v>
      </c>
      <c r="L1993" s="995"/>
      <c r="M1993" s="995" t="s">
        <v>10422</v>
      </c>
    </row>
    <row r="1994" spans="1:13">
      <c r="A1994" s="994" t="s">
        <v>647</v>
      </c>
      <c r="B1994" s="465" t="s">
        <v>648</v>
      </c>
      <c r="C1994" s="465" t="s">
        <v>377</v>
      </c>
      <c r="D1994" s="465"/>
      <c r="E1994" s="995" t="s">
        <v>2973</v>
      </c>
      <c r="F1994" s="995"/>
      <c r="G1994" s="995" t="s">
        <v>2838</v>
      </c>
      <c r="H1994" s="995" t="s">
        <v>2966</v>
      </c>
      <c r="I1994" s="995"/>
      <c r="J1994" s="465"/>
      <c r="K1994" s="464" t="s">
        <v>31</v>
      </c>
      <c r="L1994" s="995"/>
      <c r="M1994" s="995" t="s">
        <v>10422</v>
      </c>
    </row>
    <row r="1995" spans="1:13">
      <c r="A1995" s="994" t="s">
        <v>647</v>
      </c>
      <c r="B1995" s="465" t="s">
        <v>648</v>
      </c>
      <c r="C1995" s="465" t="s">
        <v>377</v>
      </c>
      <c r="D1995" s="465"/>
      <c r="E1995" s="995" t="s">
        <v>2974</v>
      </c>
      <c r="F1995" s="995"/>
      <c r="G1995" s="995" t="s">
        <v>2838</v>
      </c>
      <c r="H1995" s="995" t="s">
        <v>2966</v>
      </c>
      <c r="I1995" s="995"/>
      <c r="J1995" s="465"/>
      <c r="K1995" s="464" t="s">
        <v>31</v>
      </c>
      <c r="L1995" s="995"/>
      <c r="M1995" s="995" t="s">
        <v>10422</v>
      </c>
    </row>
    <row r="1996" spans="1:13">
      <c r="A1996" s="994" t="s">
        <v>647</v>
      </c>
      <c r="B1996" s="465" t="s">
        <v>648</v>
      </c>
      <c r="C1996" s="465" t="s">
        <v>377</v>
      </c>
      <c r="D1996" s="465"/>
      <c r="E1996" s="995" t="s">
        <v>2975</v>
      </c>
      <c r="F1996" s="995"/>
      <c r="G1996" s="995" t="s">
        <v>2838</v>
      </c>
      <c r="H1996" s="995" t="s">
        <v>2966</v>
      </c>
      <c r="I1996" s="995"/>
      <c r="J1996" s="465"/>
      <c r="K1996" s="464" t="s">
        <v>31</v>
      </c>
      <c r="L1996" s="995"/>
      <c r="M1996" s="995" t="s">
        <v>10422</v>
      </c>
    </row>
    <row r="1997" spans="1:13">
      <c r="A1997" s="996" t="s">
        <v>647</v>
      </c>
      <c r="B1997" s="466" t="s">
        <v>648</v>
      </c>
      <c r="C1997" s="466" t="s">
        <v>377</v>
      </c>
      <c r="D1997" s="466"/>
      <c r="E1997" s="467" t="s">
        <v>2976</v>
      </c>
      <c r="F1997" s="467"/>
      <c r="G1997" s="467" t="s">
        <v>2838</v>
      </c>
      <c r="H1997" s="467" t="s">
        <v>2966</v>
      </c>
      <c r="I1997" s="467"/>
      <c r="J1997" s="466"/>
      <c r="K1997" s="468" t="s">
        <v>31</v>
      </c>
      <c r="L1997" s="467"/>
      <c r="M1997" s="467" t="s">
        <v>10422</v>
      </c>
    </row>
    <row r="1998" spans="1:13">
      <c r="A1998" s="997" t="s">
        <v>637</v>
      </c>
      <c r="B1998" s="464" t="s">
        <v>638</v>
      </c>
      <c r="C1998" s="464" t="s">
        <v>450</v>
      </c>
      <c r="D1998" s="464" t="s">
        <v>2977</v>
      </c>
      <c r="E1998" s="998" t="s">
        <v>2978</v>
      </c>
      <c r="F1998" s="464" t="s">
        <v>2979</v>
      </c>
      <c r="G1998" s="998" t="s">
        <v>2838</v>
      </c>
      <c r="H1998" s="998" t="str">
        <f>E1998 &amp; "__c"</f>
        <v>DF_TotalCostNewNonCHUnits_FLD__c</v>
      </c>
      <c r="I1998" s="998" t="s">
        <v>682</v>
      </c>
      <c r="J1998" s="464" t="s">
        <v>645</v>
      </c>
      <c r="K1998" s="464" t="s">
        <v>31</v>
      </c>
      <c r="L1998" s="998"/>
      <c r="M1998" s="998" t="str">
        <f t="shared" ref="M1998:M2045" si="31">IF(RIGHT(TEXT(E1998,""),4)="ACT1","Removed","")</f>
        <v/>
      </c>
    </row>
    <row r="1999" spans="1:13">
      <c r="A1999" s="994" t="s">
        <v>647</v>
      </c>
      <c r="B1999" s="465" t="s">
        <v>648</v>
      </c>
      <c r="C1999" s="465" t="s">
        <v>450</v>
      </c>
      <c r="D1999" s="465"/>
      <c r="E1999" s="995" t="s">
        <v>2980</v>
      </c>
      <c r="F1999" s="995"/>
      <c r="G1999" s="995" t="s">
        <v>2838</v>
      </c>
      <c r="H1999" s="995" t="s">
        <v>2981</v>
      </c>
      <c r="I1999" s="995"/>
      <c r="J1999" s="465"/>
      <c r="K1999" s="464" t="s">
        <v>31</v>
      </c>
      <c r="L1999" s="995"/>
      <c r="M1999" s="995" t="str">
        <f t="shared" si="31"/>
        <v/>
      </c>
    </row>
    <row r="2000" spans="1:13">
      <c r="A2000" s="994" t="s">
        <v>647</v>
      </c>
      <c r="B2000" s="465" t="s">
        <v>648</v>
      </c>
      <c r="C2000" s="465" t="s">
        <v>450</v>
      </c>
      <c r="D2000" s="465"/>
      <c r="E2000" s="995" t="s">
        <v>2982</v>
      </c>
      <c r="F2000" s="995"/>
      <c r="G2000" s="995" t="s">
        <v>2838</v>
      </c>
      <c r="H2000" s="995" t="s">
        <v>2981</v>
      </c>
      <c r="I2000" s="995"/>
      <c r="J2000" s="465"/>
      <c r="K2000" s="464" t="s">
        <v>31</v>
      </c>
      <c r="L2000" s="995"/>
      <c r="M2000" s="995" t="str">
        <f t="shared" si="31"/>
        <v/>
      </c>
    </row>
    <row r="2001" spans="1:13">
      <c r="A2001" s="994" t="s">
        <v>647</v>
      </c>
      <c r="B2001" s="465" t="s">
        <v>648</v>
      </c>
      <c r="C2001" s="465" t="s">
        <v>450</v>
      </c>
      <c r="D2001" s="465"/>
      <c r="E2001" s="995" t="s">
        <v>2983</v>
      </c>
      <c r="F2001" s="995"/>
      <c r="G2001" s="995" t="s">
        <v>2838</v>
      </c>
      <c r="H2001" s="995" t="s">
        <v>2981</v>
      </c>
      <c r="I2001" s="995"/>
      <c r="J2001" s="465"/>
      <c r="K2001" s="464" t="s">
        <v>31</v>
      </c>
      <c r="L2001" s="995"/>
      <c r="M2001" s="995" t="str">
        <f t="shared" si="31"/>
        <v/>
      </c>
    </row>
    <row r="2002" spans="1:13">
      <c r="A2002" s="994" t="s">
        <v>647</v>
      </c>
      <c r="B2002" s="465" t="s">
        <v>648</v>
      </c>
      <c r="C2002" s="465" t="s">
        <v>450</v>
      </c>
      <c r="D2002" s="465"/>
      <c r="E2002" s="995" t="s">
        <v>2984</v>
      </c>
      <c r="F2002" s="995"/>
      <c r="G2002" s="995" t="s">
        <v>2838</v>
      </c>
      <c r="H2002" s="995" t="s">
        <v>2981</v>
      </c>
      <c r="I2002" s="995"/>
      <c r="J2002" s="465"/>
      <c r="K2002" s="464" t="s">
        <v>31</v>
      </c>
      <c r="L2002" s="995"/>
      <c r="M2002" s="995" t="str">
        <f t="shared" si="31"/>
        <v/>
      </c>
    </row>
    <row r="2003" spans="1:13">
      <c r="A2003" s="994" t="s">
        <v>647</v>
      </c>
      <c r="B2003" s="465" t="s">
        <v>648</v>
      </c>
      <c r="C2003" s="465" t="s">
        <v>450</v>
      </c>
      <c r="D2003" s="465"/>
      <c r="E2003" s="995" t="s">
        <v>2985</v>
      </c>
      <c r="F2003" s="995"/>
      <c r="G2003" s="995" t="s">
        <v>2838</v>
      </c>
      <c r="H2003" s="995" t="s">
        <v>2981</v>
      </c>
      <c r="I2003" s="995"/>
      <c r="J2003" s="465"/>
      <c r="K2003" s="464" t="s">
        <v>31</v>
      </c>
      <c r="L2003" s="995"/>
      <c r="M2003" s="995" t="str">
        <f t="shared" si="31"/>
        <v/>
      </c>
    </row>
    <row r="2004" spans="1:13">
      <c r="A2004" s="994" t="s">
        <v>647</v>
      </c>
      <c r="B2004" s="465" t="s">
        <v>648</v>
      </c>
      <c r="C2004" s="465" t="s">
        <v>450</v>
      </c>
      <c r="D2004" s="465"/>
      <c r="E2004" s="995" t="s">
        <v>2986</v>
      </c>
      <c r="F2004" s="995"/>
      <c r="G2004" s="995" t="s">
        <v>2838</v>
      </c>
      <c r="H2004" s="995" t="s">
        <v>2981</v>
      </c>
      <c r="I2004" s="995"/>
      <c r="J2004" s="465"/>
      <c r="K2004" s="464" t="s">
        <v>31</v>
      </c>
      <c r="L2004" s="995"/>
      <c r="M2004" s="995" t="str">
        <f t="shared" si="31"/>
        <v/>
      </c>
    </row>
    <row r="2005" spans="1:13">
      <c r="A2005" s="994" t="s">
        <v>647</v>
      </c>
      <c r="B2005" s="465" t="s">
        <v>648</v>
      </c>
      <c r="C2005" s="465" t="s">
        <v>450</v>
      </c>
      <c r="D2005" s="465"/>
      <c r="E2005" s="995" t="s">
        <v>2987</v>
      </c>
      <c r="F2005" s="995"/>
      <c r="G2005" s="995" t="s">
        <v>2838</v>
      </c>
      <c r="H2005" s="995" t="s">
        <v>2981</v>
      </c>
      <c r="I2005" s="995"/>
      <c r="J2005" s="465"/>
      <c r="K2005" s="464" t="s">
        <v>31</v>
      </c>
      <c r="L2005" s="995"/>
      <c r="M2005" s="995" t="str">
        <f t="shared" si="31"/>
        <v/>
      </c>
    </row>
    <row r="2006" spans="1:13">
      <c r="A2006" s="994" t="s">
        <v>647</v>
      </c>
      <c r="B2006" s="465" t="s">
        <v>648</v>
      </c>
      <c r="C2006" s="465" t="s">
        <v>450</v>
      </c>
      <c r="D2006" s="465"/>
      <c r="E2006" s="995" t="s">
        <v>2988</v>
      </c>
      <c r="F2006" s="995"/>
      <c r="G2006" s="995" t="s">
        <v>2838</v>
      </c>
      <c r="H2006" s="995" t="s">
        <v>2981</v>
      </c>
      <c r="I2006" s="995"/>
      <c r="J2006" s="465"/>
      <c r="K2006" s="464" t="s">
        <v>31</v>
      </c>
      <c r="L2006" s="995"/>
      <c r="M2006" s="995" t="str">
        <f t="shared" si="31"/>
        <v/>
      </c>
    </row>
    <row r="2007" spans="1:13">
      <c r="A2007" s="994" t="s">
        <v>647</v>
      </c>
      <c r="B2007" s="465" t="s">
        <v>648</v>
      </c>
      <c r="C2007" s="465" t="s">
        <v>450</v>
      </c>
      <c r="D2007" s="465"/>
      <c r="E2007" s="995" t="s">
        <v>2989</v>
      </c>
      <c r="F2007" s="995"/>
      <c r="G2007" s="995" t="s">
        <v>2838</v>
      </c>
      <c r="H2007" s="995" t="s">
        <v>2981</v>
      </c>
      <c r="I2007" s="995"/>
      <c r="J2007" s="465"/>
      <c r="K2007" s="464" t="s">
        <v>31</v>
      </c>
      <c r="L2007" s="995"/>
      <c r="M2007" s="995" t="str">
        <f t="shared" si="31"/>
        <v/>
      </c>
    </row>
    <row r="2008" spans="1:13">
      <c r="A2008" s="994" t="s">
        <v>647</v>
      </c>
      <c r="B2008" s="465" t="s">
        <v>648</v>
      </c>
      <c r="C2008" s="465" t="s">
        <v>450</v>
      </c>
      <c r="D2008" s="465"/>
      <c r="E2008" s="995" t="s">
        <v>2990</v>
      </c>
      <c r="F2008" s="995"/>
      <c r="G2008" s="995" t="s">
        <v>2838</v>
      </c>
      <c r="H2008" s="995" t="s">
        <v>2981</v>
      </c>
      <c r="I2008" s="995"/>
      <c r="J2008" s="465"/>
      <c r="K2008" s="464" t="s">
        <v>31</v>
      </c>
      <c r="L2008" s="995"/>
      <c r="M2008" s="995" t="str">
        <f t="shared" si="31"/>
        <v/>
      </c>
    </row>
    <row r="2009" spans="1:13">
      <c r="A2009" s="996" t="s">
        <v>647</v>
      </c>
      <c r="B2009" s="466" t="s">
        <v>648</v>
      </c>
      <c r="C2009" s="466" t="s">
        <v>450</v>
      </c>
      <c r="D2009" s="466"/>
      <c r="E2009" s="467" t="s">
        <v>2991</v>
      </c>
      <c r="F2009" s="467"/>
      <c r="G2009" s="467" t="s">
        <v>2838</v>
      </c>
      <c r="H2009" s="467" t="s">
        <v>2981</v>
      </c>
      <c r="I2009" s="467"/>
      <c r="J2009" s="466"/>
      <c r="K2009" s="468" t="s">
        <v>31</v>
      </c>
      <c r="L2009" s="467"/>
      <c r="M2009" s="467" t="str">
        <f t="shared" si="31"/>
        <v/>
      </c>
    </row>
    <row r="2010" spans="1:13">
      <c r="A2010" s="997" t="s">
        <v>637</v>
      </c>
      <c r="B2010" s="464" t="s">
        <v>638</v>
      </c>
      <c r="C2010" s="464" t="s">
        <v>2851</v>
      </c>
      <c r="D2010" s="464" t="s">
        <v>969</v>
      </c>
      <c r="E2010" s="998" t="s">
        <v>2992</v>
      </c>
      <c r="F2010" s="464" t="s">
        <v>2853</v>
      </c>
      <c r="G2010" s="998" t="s">
        <v>2838</v>
      </c>
      <c r="H2010" s="998" t="str">
        <f>E2010 &amp; "__c"</f>
        <v>DF_SalesProceeds_FLD__c</v>
      </c>
      <c r="I2010" s="998" t="s">
        <v>682</v>
      </c>
      <c r="J2010" s="464" t="s">
        <v>645</v>
      </c>
      <c r="K2010" s="464" t="s">
        <v>31</v>
      </c>
      <c r="L2010" s="998"/>
      <c r="M2010" s="998" t="str">
        <f t="shared" si="31"/>
        <v/>
      </c>
    </row>
    <row r="2011" spans="1:13">
      <c r="A2011" s="994" t="s">
        <v>647</v>
      </c>
      <c r="B2011" s="465" t="s">
        <v>648</v>
      </c>
      <c r="C2011" s="465" t="s">
        <v>2851</v>
      </c>
      <c r="D2011" s="465"/>
      <c r="E2011" s="995" t="s">
        <v>2993</v>
      </c>
      <c r="F2011" s="995"/>
      <c r="G2011" s="995" t="s">
        <v>2838</v>
      </c>
      <c r="H2011" s="995" t="s">
        <v>2994</v>
      </c>
      <c r="I2011" s="995"/>
      <c r="J2011" s="465"/>
      <c r="K2011" s="464" t="s">
        <v>31</v>
      </c>
      <c r="L2011" s="995"/>
      <c r="M2011" s="995" t="str">
        <f t="shared" si="31"/>
        <v/>
      </c>
    </row>
    <row r="2012" spans="1:13">
      <c r="A2012" s="994" t="s">
        <v>647</v>
      </c>
      <c r="B2012" s="465" t="s">
        <v>648</v>
      </c>
      <c r="C2012" s="465" t="s">
        <v>2851</v>
      </c>
      <c r="D2012" s="465"/>
      <c r="E2012" s="995" t="s">
        <v>2995</v>
      </c>
      <c r="F2012" s="995"/>
      <c r="G2012" s="995" t="s">
        <v>2838</v>
      </c>
      <c r="H2012" s="995" t="s">
        <v>2994</v>
      </c>
      <c r="I2012" s="995"/>
      <c r="J2012" s="465"/>
      <c r="K2012" s="464" t="s">
        <v>31</v>
      </c>
      <c r="L2012" s="995"/>
      <c r="M2012" s="995" t="str">
        <f t="shared" si="31"/>
        <v/>
      </c>
    </row>
    <row r="2013" spans="1:13">
      <c r="A2013" s="994" t="s">
        <v>647</v>
      </c>
      <c r="B2013" s="465" t="s">
        <v>648</v>
      </c>
      <c r="C2013" s="465" t="s">
        <v>2851</v>
      </c>
      <c r="D2013" s="465"/>
      <c r="E2013" s="995" t="s">
        <v>2996</v>
      </c>
      <c r="F2013" s="995"/>
      <c r="G2013" s="995" t="s">
        <v>2838</v>
      </c>
      <c r="H2013" s="995" t="s">
        <v>2994</v>
      </c>
      <c r="I2013" s="995"/>
      <c r="J2013" s="465"/>
      <c r="K2013" s="464" t="s">
        <v>31</v>
      </c>
      <c r="L2013" s="995"/>
      <c r="M2013" s="995" t="str">
        <f t="shared" si="31"/>
        <v/>
      </c>
    </row>
    <row r="2014" spans="1:13">
      <c r="A2014" s="994" t="s">
        <v>647</v>
      </c>
      <c r="B2014" s="465" t="s">
        <v>648</v>
      </c>
      <c r="C2014" s="465" t="s">
        <v>2851</v>
      </c>
      <c r="D2014" s="465"/>
      <c r="E2014" s="995" t="s">
        <v>2997</v>
      </c>
      <c r="F2014" s="995"/>
      <c r="G2014" s="995" t="s">
        <v>2838</v>
      </c>
      <c r="H2014" s="995" t="s">
        <v>2994</v>
      </c>
      <c r="I2014" s="995"/>
      <c r="J2014" s="465"/>
      <c r="K2014" s="464" t="s">
        <v>31</v>
      </c>
      <c r="L2014" s="995"/>
      <c r="M2014" s="995" t="str">
        <f t="shared" si="31"/>
        <v/>
      </c>
    </row>
    <row r="2015" spans="1:13">
      <c r="A2015" s="994" t="s">
        <v>647</v>
      </c>
      <c r="B2015" s="465" t="s">
        <v>648</v>
      </c>
      <c r="C2015" s="465" t="s">
        <v>2851</v>
      </c>
      <c r="D2015" s="465"/>
      <c r="E2015" s="995" t="s">
        <v>2998</v>
      </c>
      <c r="F2015" s="995"/>
      <c r="G2015" s="995" t="s">
        <v>2838</v>
      </c>
      <c r="H2015" s="995" t="s">
        <v>2994</v>
      </c>
      <c r="I2015" s="995"/>
      <c r="J2015" s="465"/>
      <c r="K2015" s="464" t="s">
        <v>31</v>
      </c>
      <c r="L2015" s="995"/>
      <c r="M2015" s="995" t="str">
        <f t="shared" si="31"/>
        <v/>
      </c>
    </row>
    <row r="2016" spans="1:13">
      <c r="A2016" s="994" t="s">
        <v>647</v>
      </c>
      <c r="B2016" s="465" t="s">
        <v>648</v>
      </c>
      <c r="C2016" s="465" t="s">
        <v>2851</v>
      </c>
      <c r="D2016" s="465"/>
      <c r="E2016" s="995" t="s">
        <v>2999</v>
      </c>
      <c r="F2016" s="995"/>
      <c r="G2016" s="995" t="s">
        <v>2838</v>
      </c>
      <c r="H2016" s="995" t="s">
        <v>2994</v>
      </c>
      <c r="I2016" s="995"/>
      <c r="J2016" s="465"/>
      <c r="K2016" s="464" t="s">
        <v>31</v>
      </c>
      <c r="L2016" s="995"/>
      <c r="M2016" s="995" t="str">
        <f t="shared" si="31"/>
        <v/>
      </c>
    </row>
    <row r="2017" spans="1:13">
      <c r="A2017" s="994" t="s">
        <v>647</v>
      </c>
      <c r="B2017" s="465" t="s">
        <v>648</v>
      </c>
      <c r="C2017" s="465" t="s">
        <v>2851</v>
      </c>
      <c r="D2017" s="465"/>
      <c r="E2017" s="995" t="s">
        <v>3000</v>
      </c>
      <c r="F2017" s="995"/>
      <c r="G2017" s="995" t="s">
        <v>2838</v>
      </c>
      <c r="H2017" s="995" t="s">
        <v>2994</v>
      </c>
      <c r="I2017" s="995"/>
      <c r="J2017" s="465"/>
      <c r="K2017" s="464" t="s">
        <v>31</v>
      </c>
      <c r="L2017" s="995"/>
      <c r="M2017" s="995" t="str">
        <f t="shared" si="31"/>
        <v/>
      </c>
    </row>
    <row r="2018" spans="1:13">
      <c r="A2018" s="994" t="s">
        <v>647</v>
      </c>
      <c r="B2018" s="465" t="s">
        <v>648</v>
      </c>
      <c r="C2018" s="465" t="s">
        <v>2851</v>
      </c>
      <c r="D2018" s="465"/>
      <c r="E2018" s="995" t="s">
        <v>3001</v>
      </c>
      <c r="F2018" s="995"/>
      <c r="G2018" s="995" t="s">
        <v>2838</v>
      </c>
      <c r="H2018" s="995" t="s">
        <v>2994</v>
      </c>
      <c r="I2018" s="995"/>
      <c r="J2018" s="465"/>
      <c r="K2018" s="464" t="s">
        <v>31</v>
      </c>
      <c r="L2018" s="995"/>
      <c r="M2018" s="995" t="str">
        <f t="shared" si="31"/>
        <v/>
      </c>
    </row>
    <row r="2019" spans="1:13">
      <c r="A2019" s="994" t="s">
        <v>647</v>
      </c>
      <c r="B2019" s="465" t="s">
        <v>648</v>
      </c>
      <c r="C2019" s="465" t="s">
        <v>2851</v>
      </c>
      <c r="D2019" s="465"/>
      <c r="E2019" s="995" t="s">
        <v>3002</v>
      </c>
      <c r="F2019" s="995"/>
      <c r="G2019" s="995" t="s">
        <v>2838</v>
      </c>
      <c r="H2019" s="995" t="s">
        <v>2994</v>
      </c>
      <c r="I2019" s="995"/>
      <c r="J2019" s="465"/>
      <c r="K2019" s="464" t="s">
        <v>31</v>
      </c>
      <c r="L2019" s="995"/>
      <c r="M2019" s="995" t="str">
        <f t="shared" si="31"/>
        <v/>
      </c>
    </row>
    <row r="2020" spans="1:13">
      <c r="A2020" s="994" t="s">
        <v>647</v>
      </c>
      <c r="B2020" s="465" t="s">
        <v>648</v>
      </c>
      <c r="C2020" s="465" t="s">
        <v>2851</v>
      </c>
      <c r="D2020" s="465"/>
      <c r="E2020" s="995" t="s">
        <v>3003</v>
      </c>
      <c r="F2020" s="995"/>
      <c r="G2020" s="995" t="s">
        <v>2838</v>
      </c>
      <c r="H2020" s="995" t="s">
        <v>2994</v>
      </c>
      <c r="I2020" s="995"/>
      <c r="J2020" s="465"/>
      <c r="K2020" s="464" t="s">
        <v>31</v>
      </c>
      <c r="L2020" s="995"/>
      <c r="M2020" s="995" t="str">
        <f t="shared" si="31"/>
        <v/>
      </c>
    </row>
    <row r="2021" spans="1:13">
      <c r="A2021" s="996" t="s">
        <v>647</v>
      </c>
      <c r="B2021" s="466" t="s">
        <v>648</v>
      </c>
      <c r="C2021" s="466" t="s">
        <v>2851</v>
      </c>
      <c r="D2021" s="466"/>
      <c r="E2021" s="467" t="s">
        <v>3004</v>
      </c>
      <c r="F2021" s="467"/>
      <c r="G2021" s="467" t="s">
        <v>2838</v>
      </c>
      <c r="H2021" s="467" t="s">
        <v>2994</v>
      </c>
      <c r="I2021" s="467"/>
      <c r="J2021" s="466"/>
      <c r="K2021" s="468" t="s">
        <v>31</v>
      </c>
      <c r="L2021" s="467"/>
      <c r="M2021" s="467" t="str">
        <f t="shared" si="31"/>
        <v/>
      </c>
    </row>
    <row r="2022" spans="1:13">
      <c r="A2022" s="997" t="s">
        <v>637</v>
      </c>
      <c r="B2022" s="464" t="s">
        <v>638</v>
      </c>
      <c r="C2022" s="464" t="s">
        <v>589</v>
      </c>
      <c r="D2022" s="464" t="s">
        <v>1001</v>
      </c>
      <c r="E2022" s="998" t="s">
        <v>3005</v>
      </c>
      <c r="F2022" s="464" t="s">
        <v>3006</v>
      </c>
      <c r="G2022" s="998" t="s">
        <v>2838</v>
      </c>
      <c r="H2022" s="998" t="str">
        <f>E2022 &amp; "__c"</f>
        <v>DF_NumNonCHUntisDev_FLD__c</v>
      </c>
      <c r="I2022" s="998" t="s">
        <v>2867</v>
      </c>
      <c r="J2022" s="464" t="s">
        <v>645</v>
      </c>
      <c r="K2022" s="464" t="s">
        <v>31</v>
      </c>
      <c r="L2022" s="998"/>
      <c r="M2022" s="998" t="str">
        <f t="shared" si="31"/>
        <v/>
      </c>
    </row>
    <row r="2023" spans="1:13">
      <c r="A2023" s="994" t="s">
        <v>647</v>
      </c>
      <c r="B2023" s="465" t="s">
        <v>648</v>
      </c>
      <c r="C2023" s="465" t="s">
        <v>589</v>
      </c>
      <c r="D2023" s="465"/>
      <c r="E2023" s="995" t="s">
        <v>3007</v>
      </c>
      <c r="F2023" s="995"/>
      <c r="G2023" s="995" t="s">
        <v>2838</v>
      </c>
      <c r="H2023" s="995" t="s">
        <v>3008</v>
      </c>
      <c r="I2023" s="995"/>
      <c r="J2023" s="465"/>
      <c r="K2023" s="464" t="s">
        <v>31</v>
      </c>
      <c r="L2023" s="995"/>
      <c r="M2023" s="995" t="str">
        <f t="shared" si="31"/>
        <v/>
      </c>
    </row>
    <row r="2024" spans="1:13">
      <c r="A2024" s="994" t="s">
        <v>647</v>
      </c>
      <c r="B2024" s="465" t="s">
        <v>648</v>
      </c>
      <c r="C2024" s="465" t="s">
        <v>589</v>
      </c>
      <c r="D2024" s="465"/>
      <c r="E2024" s="995" t="s">
        <v>3009</v>
      </c>
      <c r="F2024" s="995"/>
      <c r="G2024" s="995" t="s">
        <v>2838</v>
      </c>
      <c r="H2024" s="995" t="s">
        <v>3008</v>
      </c>
      <c r="I2024" s="995"/>
      <c r="J2024" s="465"/>
      <c r="K2024" s="464" t="s">
        <v>31</v>
      </c>
      <c r="L2024" s="995"/>
      <c r="M2024" s="995" t="str">
        <f t="shared" si="31"/>
        <v/>
      </c>
    </row>
    <row r="2025" spans="1:13">
      <c r="A2025" s="994" t="s">
        <v>647</v>
      </c>
      <c r="B2025" s="465" t="s">
        <v>648</v>
      </c>
      <c r="C2025" s="465" t="s">
        <v>589</v>
      </c>
      <c r="D2025" s="465"/>
      <c r="E2025" s="995" t="s">
        <v>3010</v>
      </c>
      <c r="F2025" s="995"/>
      <c r="G2025" s="995" t="s">
        <v>2838</v>
      </c>
      <c r="H2025" s="995" t="s">
        <v>3008</v>
      </c>
      <c r="I2025" s="995"/>
      <c r="J2025" s="465"/>
      <c r="K2025" s="464" t="s">
        <v>31</v>
      </c>
      <c r="L2025" s="995"/>
      <c r="M2025" s="995" t="str">
        <f t="shared" si="31"/>
        <v/>
      </c>
    </row>
    <row r="2026" spans="1:13">
      <c r="A2026" s="994" t="s">
        <v>647</v>
      </c>
      <c r="B2026" s="465" t="s">
        <v>648</v>
      </c>
      <c r="C2026" s="465" t="s">
        <v>589</v>
      </c>
      <c r="D2026" s="465"/>
      <c r="E2026" s="995" t="s">
        <v>3011</v>
      </c>
      <c r="F2026" s="995"/>
      <c r="G2026" s="995" t="s">
        <v>2838</v>
      </c>
      <c r="H2026" s="995" t="s">
        <v>3008</v>
      </c>
      <c r="I2026" s="995"/>
      <c r="J2026" s="465"/>
      <c r="K2026" s="464" t="s">
        <v>31</v>
      </c>
      <c r="L2026" s="995"/>
      <c r="M2026" s="995" t="str">
        <f t="shared" si="31"/>
        <v/>
      </c>
    </row>
    <row r="2027" spans="1:13">
      <c r="A2027" s="994" t="s">
        <v>647</v>
      </c>
      <c r="B2027" s="465" t="s">
        <v>648</v>
      </c>
      <c r="C2027" s="465" t="s">
        <v>589</v>
      </c>
      <c r="D2027" s="465"/>
      <c r="E2027" s="995" t="s">
        <v>3012</v>
      </c>
      <c r="F2027" s="995"/>
      <c r="G2027" s="995" t="s">
        <v>2838</v>
      </c>
      <c r="H2027" s="995" t="s">
        <v>3008</v>
      </c>
      <c r="I2027" s="995"/>
      <c r="J2027" s="465"/>
      <c r="K2027" s="464" t="s">
        <v>31</v>
      </c>
      <c r="L2027" s="995"/>
      <c r="M2027" s="995" t="str">
        <f t="shared" si="31"/>
        <v/>
      </c>
    </row>
    <row r="2028" spans="1:13">
      <c r="A2028" s="994" t="s">
        <v>647</v>
      </c>
      <c r="B2028" s="465" t="s">
        <v>648</v>
      </c>
      <c r="C2028" s="465" t="s">
        <v>589</v>
      </c>
      <c r="D2028" s="465"/>
      <c r="E2028" s="995" t="s">
        <v>3013</v>
      </c>
      <c r="F2028" s="995"/>
      <c r="G2028" s="995" t="s">
        <v>2838</v>
      </c>
      <c r="H2028" s="995" t="s">
        <v>3008</v>
      </c>
      <c r="I2028" s="995"/>
      <c r="J2028" s="465"/>
      <c r="K2028" s="464" t="s">
        <v>31</v>
      </c>
      <c r="L2028" s="995"/>
      <c r="M2028" s="995" t="str">
        <f t="shared" si="31"/>
        <v/>
      </c>
    </row>
    <row r="2029" spans="1:13">
      <c r="A2029" s="994" t="s">
        <v>647</v>
      </c>
      <c r="B2029" s="465" t="s">
        <v>648</v>
      </c>
      <c r="C2029" s="465" t="s">
        <v>589</v>
      </c>
      <c r="D2029" s="465"/>
      <c r="E2029" s="995" t="s">
        <v>3014</v>
      </c>
      <c r="F2029" s="995"/>
      <c r="G2029" s="995" t="s">
        <v>2838</v>
      </c>
      <c r="H2029" s="995" t="s">
        <v>3008</v>
      </c>
      <c r="I2029" s="995"/>
      <c r="J2029" s="465"/>
      <c r="K2029" s="464" t="s">
        <v>31</v>
      </c>
      <c r="L2029" s="995"/>
      <c r="M2029" s="995" t="str">
        <f t="shared" si="31"/>
        <v/>
      </c>
    </row>
    <row r="2030" spans="1:13">
      <c r="A2030" s="994" t="s">
        <v>647</v>
      </c>
      <c r="B2030" s="465" t="s">
        <v>648</v>
      </c>
      <c r="C2030" s="465" t="s">
        <v>589</v>
      </c>
      <c r="D2030" s="465"/>
      <c r="E2030" s="995" t="s">
        <v>3015</v>
      </c>
      <c r="F2030" s="995"/>
      <c r="G2030" s="995" t="s">
        <v>2838</v>
      </c>
      <c r="H2030" s="995" t="s">
        <v>3008</v>
      </c>
      <c r="I2030" s="995"/>
      <c r="J2030" s="465"/>
      <c r="K2030" s="464" t="s">
        <v>31</v>
      </c>
      <c r="L2030" s="995"/>
      <c r="M2030" s="995" t="str">
        <f t="shared" si="31"/>
        <v/>
      </c>
    </row>
    <row r="2031" spans="1:13">
      <c r="A2031" s="994" t="s">
        <v>647</v>
      </c>
      <c r="B2031" s="465" t="s">
        <v>648</v>
      </c>
      <c r="C2031" s="465" t="s">
        <v>589</v>
      </c>
      <c r="D2031" s="465"/>
      <c r="E2031" s="995" t="s">
        <v>3016</v>
      </c>
      <c r="F2031" s="995"/>
      <c r="G2031" s="995" t="s">
        <v>2838</v>
      </c>
      <c r="H2031" s="995" t="s">
        <v>3008</v>
      </c>
      <c r="I2031" s="995"/>
      <c r="J2031" s="465"/>
      <c r="K2031" s="464" t="s">
        <v>31</v>
      </c>
      <c r="L2031" s="995"/>
      <c r="M2031" s="995" t="str">
        <f t="shared" si="31"/>
        <v/>
      </c>
    </row>
    <row r="2032" spans="1:13">
      <c r="A2032" s="994" t="s">
        <v>647</v>
      </c>
      <c r="B2032" s="465" t="s">
        <v>648</v>
      </c>
      <c r="C2032" s="465" t="s">
        <v>589</v>
      </c>
      <c r="D2032" s="465"/>
      <c r="E2032" s="995" t="s">
        <v>3017</v>
      </c>
      <c r="F2032" s="995"/>
      <c r="G2032" s="995" t="s">
        <v>2838</v>
      </c>
      <c r="H2032" s="995" t="s">
        <v>3008</v>
      </c>
      <c r="I2032" s="995"/>
      <c r="J2032" s="465"/>
      <c r="K2032" s="464" t="s">
        <v>31</v>
      </c>
      <c r="L2032" s="995"/>
      <c r="M2032" s="995" t="str">
        <f t="shared" si="31"/>
        <v/>
      </c>
    </row>
    <row r="2033" spans="1:13">
      <c r="A2033" s="996" t="s">
        <v>647</v>
      </c>
      <c r="B2033" s="466" t="s">
        <v>648</v>
      </c>
      <c r="C2033" s="466" t="s">
        <v>589</v>
      </c>
      <c r="D2033" s="466"/>
      <c r="E2033" s="467" t="s">
        <v>3018</v>
      </c>
      <c r="F2033" s="467"/>
      <c r="G2033" s="467" t="s">
        <v>2838</v>
      </c>
      <c r="H2033" s="467" t="s">
        <v>3008</v>
      </c>
      <c r="I2033" s="467"/>
      <c r="J2033" s="466"/>
      <c r="K2033" s="468" t="s">
        <v>31</v>
      </c>
      <c r="L2033" s="467"/>
      <c r="M2033" s="467" t="str">
        <f t="shared" si="31"/>
        <v/>
      </c>
    </row>
    <row r="2034" spans="1:13">
      <c r="A2034" s="997" t="s">
        <v>637</v>
      </c>
      <c r="B2034" s="464" t="s">
        <v>638</v>
      </c>
      <c r="C2034" s="464" t="s">
        <v>9916</v>
      </c>
      <c r="D2034" s="464" t="s">
        <v>1046</v>
      </c>
      <c r="E2034" s="998" t="s">
        <v>3019</v>
      </c>
      <c r="F2034" s="464" t="s">
        <v>10432</v>
      </c>
      <c r="G2034" s="998" t="s">
        <v>2838</v>
      </c>
      <c r="H2034" s="999" t="s">
        <v>3020</v>
      </c>
      <c r="I2034" s="998" t="s">
        <v>682</v>
      </c>
      <c r="J2034" s="464" t="s">
        <v>645</v>
      </c>
      <c r="K2034" s="464" t="s">
        <v>31</v>
      </c>
      <c r="L2034" s="999" t="s">
        <v>10066</v>
      </c>
      <c r="M2034" s="999" t="s">
        <v>10424</v>
      </c>
    </row>
    <row r="2035" spans="1:13">
      <c r="A2035" s="994" t="s">
        <v>647</v>
      </c>
      <c r="B2035" s="465" t="s">
        <v>648</v>
      </c>
      <c r="C2035" s="464" t="s">
        <v>9916</v>
      </c>
      <c r="D2035" s="465"/>
      <c r="E2035" s="995" t="s">
        <v>3021</v>
      </c>
      <c r="F2035" s="995"/>
      <c r="G2035" s="995" t="s">
        <v>2838</v>
      </c>
      <c r="H2035" s="995" t="s">
        <v>3020</v>
      </c>
      <c r="I2035" s="995"/>
      <c r="J2035" s="465"/>
      <c r="K2035" s="464" t="s">
        <v>31</v>
      </c>
      <c r="L2035" s="995"/>
      <c r="M2035" s="995" t="str">
        <f t="shared" si="31"/>
        <v/>
      </c>
    </row>
    <row r="2036" spans="1:13">
      <c r="A2036" s="994" t="s">
        <v>647</v>
      </c>
      <c r="B2036" s="465" t="s">
        <v>648</v>
      </c>
      <c r="C2036" s="464" t="s">
        <v>9916</v>
      </c>
      <c r="D2036" s="465"/>
      <c r="E2036" s="995" t="s">
        <v>3022</v>
      </c>
      <c r="F2036" s="995"/>
      <c r="G2036" s="995" t="s">
        <v>2838</v>
      </c>
      <c r="H2036" s="995" t="s">
        <v>3020</v>
      </c>
      <c r="I2036" s="995"/>
      <c r="J2036" s="465"/>
      <c r="K2036" s="464" t="s">
        <v>31</v>
      </c>
      <c r="L2036" s="995"/>
      <c r="M2036" s="995" t="str">
        <f t="shared" si="31"/>
        <v/>
      </c>
    </row>
    <row r="2037" spans="1:13">
      <c r="A2037" s="994" t="s">
        <v>647</v>
      </c>
      <c r="B2037" s="465" t="s">
        <v>648</v>
      </c>
      <c r="C2037" s="464" t="s">
        <v>9916</v>
      </c>
      <c r="D2037" s="465"/>
      <c r="E2037" s="995" t="s">
        <v>3023</v>
      </c>
      <c r="F2037" s="995"/>
      <c r="G2037" s="995" t="s">
        <v>2838</v>
      </c>
      <c r="H2037" s="995" t="s">
        <v>3020</v>
      </c>
      <c r="I2037" s="995"/>
      <c r="J2037" s="465"/>
      <c r="K2037" s="464" t="s">
        <v>31</v>
      </c>
      <c r="L2037" s="995"/>
      <c r="M2037" s="995" t="str">
        <f t="shared" si="31"/>
        <v/>
      </c>
    </row>
    <row r="2038" spans="1:13">
      <c r="A2038" s="994" t="s">
        <v>647</v>
      </c>
      <c r="B2038" s="465" t="s">
        <v>648</v>
      </c>
      <c r="C2038" s="464" t="s">
        <v>9916</v>
      </c>
      <c r="D2038" s="465"/>
      <c r="E2038" s="995" t="s">
        <v>3024</v>
      </c>
      <c r="F2038" s="995"/>
      <c r="G2038" s="995" t="s">
        <v>2838</v>
      </c>
      <c r="H2038" s="995" t="s">
        <v>3020</v>
      </c>
      <c r="I2038" s="995"/>
      <c r="J2038" s="465"/>
      <c r="K2038" s="464" t="s">
        <v>31</v>
      </c>
      <c r="L2038" s="995"/>
      <c r="M2038" s="995" t="str">
        <f t="shared" si="31"/>
        <v/>
      </c>
    </row>
    <row r="2039" spans="1:13">
      <c r="A2039" s="994" t="s">
        <v>647</v>
      </c>
      <c r="B2039" s="465" t="s">
        <v>648</v>
      </c>
      <c r="C2039" s="464" t="s">
        <v>9916</v>
      </c>
      <c r="D2039" s="465"/>
      <c r="E2039" s="995" t="s">
        <v>3025</v>
      </c>
      <c r="F2039" s="995"/>
      <c r="G2039" s="995" t="s">
        <v>2838</v>
      </c>
      <c r="H2039" s="995" t="s">
        <v>3020</v>
      </c>
      <c r="I2039" s="995"/>
      <c r="J2039" s="465"/>
      <c r="K2039" s="464" t="s">
        <v>31</v>
      </c>
      <c r="L2039" s="995"/>
      <c r="M2039" s="995" t="str">
        <f t="shared" si="31"/>
        <v/>
      </c>
    </row>
    <row r="2040" spans="1:13">
      <c r="A2040" s="994" t="s">
        <v>647</v>
      </c>
      <c r="B2040" s="465" t="s">
        <v>648</v>
      </c>
      <c r="C2040" s="464" t="s">
        <v>9916</v>
      </c>
      <c r="D2040" s="465"/>
      <c r="E2040" s="995" t="s">
        <v>3026</v>
      </c>
      <c r="F2040" s="995"/>
      <c r="G2040" s="995" t="s">
        <v>2838</v>
      </c>
      <c r="H2040" s="995" t="s">
        <v>3020</v>
      </c>
      <c r="I2040" s="995"/>
      <c r="J2040" s="465"/>
      <c r="K2040" s="464" t="s">
        <v>31</v>
      </c>
      <c r="L2040" s="995"/>
      <c r="M2040" s="995" t="str">
        <f t="shared" si="31"/>
        <v/>
      </c>
    </row>
    <row r="2041" spans="1:13">
      <c r="A2041" s="994" t="s">
        <v>647</v>
      </c>
      <c r="B2041" s="465" t="s">
        <v>648</v>
      </c>
      <c r="C2041" s="464" t="s">
        <v>9916</v>
      </c>
      <c r="D2041" s="465"/>
      <c r="E2041" s="995" t="s">
        <v>3027</v>
      </c>
      <c r="F2041" s="995"/>
      <c r="G2041" s="995" t="s">
        <v>2838</v>
      </c>
      <c r="H2041" s="995" t="s">
        <v>3020</v>
      </c>
      <c r="I2041" s="995"/>
      <c r="J2041" s="465"/>
      <c r="K2041" s="464" t="s">
        <v>31</v>
      </c>
      <c r="L2041" s="995"/>
      <c r="M2041" s="995" t="str">
        <f t="shared" si="31"/>
        <v/>
      </c>
    </row>
    <row r="2042" spans="1:13">
      <c r="A2042" s="994" t="s">
        <v>647</v>
      </c>
      <c r="B2042" s="465" t="s">
        <v>648</v>
      </c>
      <c r="C2042" s="464" t="s">
        <v>9916</v>
      </c>
      <c r="D2042" s="465"/>
      <c r="E2042" s="995" t="s">
        <v>3028</v>
      </c>
      <c r="F2042" s="995"/>
      <c r="G2042" s="995" t="s">
        <v>2838</v>
      </c>
      <c r="H2042" s="995" t="s">
        <v>3020</v>
      </c>
      <c r="I2042" s="995"/>
      <c r="J2042" s="465"/>
      <c r="K2042" s="464" t="s">
        <v>31</v>
      </c>
      <c r="L2042" s="995"/>
      <c r="M2042" s="995" t="str">
        <f t="shared" si="31"/>
        <v/>
      </c>
    </row>
    <row r="2043" spans="1:13">
      <c r="A2043" s="994" t="s">
        <v>647</v>
      </c>
      <c r="B2043" s="465" t="s">
        <v>648</v>
      </c>
      <c r="C2043" s="464" t="s">
        <v>9916</v>
      </c>
      <c r="D2043" s="465"/>
      <c r="E2043" s="995" t="s">
        <v>3029</v>
      </c>
      <c r="F2043" s="995"/>
      <c r="G2043" s="995" t="s">
        <v>2838</v>
      </c>
      <c r="H2043" s="995" t="s">
        <v>3020</v>
      </c>
      <c r="I2043" s="995"/>
      <c r="J2043" s="465"/>
      <c r="K2043" s="464" t="s">
        <v>31</v>
      </c>
      <c r="L2043" s="995"/>
      <c r="M2043" s="995" t="str">
        <f t="shared" si="31"/>
        <v/>
      </c>
    </row>
    <row r="2044" spans="1:13">
      <c r="A2044" s="994" t="s">
        <v>647</v>
      </c>
      <c r="B2044" s="465" t="s">
        <v>648</v>
      </c>
      <c r="C2044" s="464" t="s">
        <v>9916</v>
      </c>
      <c r="D2044" s="465"/>
      <c r="E2044" s="995" t="s">
        <v>3030</v>
      </c>
      <c r="F2044" s="995"/>
      <c r="G2044" s="995" t="s">
        <v>2838</v>
      </c>
      <c r="H2044" s="995" t="s">
        <v>3020</v>
      </c>
      <c r="I2044" s="995"/>
      <c r="J2044" s="465"/>
      <c r="K2044" s="464" t="s">
        <v>31</v>
      </c>
      <c r="L2044" s="995"/>
      <c r="M2044" s="995" t="str">
        <f t="shared" si="31"/>
        <v/>
      </c>
    </row>
    <row r="2045" spans="1:13">
      <c r="A2045" s="996" t="s">
        <v>647</v>
      </c>
      <c r="B2045" s="466" t="s">
        <v>648</v>
      </c>
      <c r="C2045" s="464" t="s">
        <v>9916</v>
      </c>
      <c r="D2045" s="466"/>
      <c r="E2045" s="467" t="s">
        <v>3031</v>
      </c>
      <c r="F2045" s="467"/>
      <c r="G2045" s="467" t="s">
        <v>2838</v>
      </c>
      <c r="H2045" s="467" t="s">
        <v>3020</v>
      </c>
      <c r="I2045" s="467"/>
      <c r="J2045" s="466"/>
      <c r="K2045" s="468" t="s">
        <v>31</v>
      </c>
      <c r="L2045" s="467"/>
      <c r="M2045" s="467" t="str">
        <f t="shared" si="31"/>
        <v/>
      </c>
    </row>
    <row r="2046" spans="1:13">
      <c r="A2046" s="997" t="s">
        <v>637</v>
      </c>
      <c r="B2046" s="464" t="s">
        <v>638</v>
      </c>
      <c r="C2046" s="464" t="s">
        <v>373</v>
      </c>
      <c r="D2046" s="464" t="s">
        <v>1062</v>
      </c>
      <c r="E2046" s="998" t="s">
        <v>3032</v>
      </c>
      <c r="F2046" s="464" t="s">
        <v>373</v>
      </c>
      <c r="G2046" s="998" t="s">
        <v>2838</v>
      </c>
      <c r="H2046" s="999" t="s">
        <v>3033</v>
      </c>
      <c r="I2046" s="998" t="s">
        <v>682</v>
      </c>
      <c r="J2046" s="464" t="s">
        <v>645</v>
      </c>
      <c r="K2046" s="464" t="s">
        <v>31</v>
      </c>
      <c r="L2046" s="999"/>
      <c r="M2046" s="999" t="s">
        <v>10422</v>
      </c>
    </row>
    <row r="2047" spans="1:13">
      <c r="A2047" s="994" t="s">
        <v>647</v>
      </c>
      <c r="B2047" s="465" t="s">
        <v>648</v>
      </c>
      <c r="C2047" s="465" t="s">
        <v>373</v>
      </c>
      <c r="D2047" s="465"/>
      <c r="E2047" s="995" t="s">
        <v>3034</v>
      </c>
      <c r="F2047" s="995"/>
      <c r="G2047" s="995" t="s">
        <v>2838</v>
      </c>
      <c r="H2047" s="995" t="s">
        <v>3033</v>
      </c>
      <c r="I2047" s="995"/>
      <c r="J2047" s="465"/>
      <c r="K2047" s="464" t="s">
        <v>31</v>
      </c>
      <c r="L2047" s="995"/>
      <c r="M2047" s="995" t="s">
        <v>10422</v>
      </c>
    </row>
    <row r="2048" spans="1:13">
      <c r="A2048" s="994" t="s">
        <v>647</v>
      </c>
      <c r="B2048" s="465" t="s">
        <v>648</v>
      </c>
      <c r="C2048" s="465" t="s">
        <v>373</v>
      </c>
      <c r="D2048" s="465"/>
      <c r="E2048" s="995" t="s">
        <v>3035</v>
      </c>
      <c r="F2048" s="995"/>
      <c r="G2048" s="995" t="s">
        <v>2838</v>
      </c>
      <c r="H2048" s="995" t="s">
        <v>3033</v>
      </c>
      <c r="I2048" s="995"/>
      <c r="J2048" s="465"/>
      <c r="K2048" s="464" t="s">
        <v>31</v>
      </c>
      <c r="L2048" s="995"/>
      <c r="M2048" s="995" t="s">
        <v>10422</v>
      </c>
    </row>
    <row r="2049" spans="1:13">
      <c r="A2049" s="994" t="s">
        <v>647</v>
      </c>
      <c r="B2049" s="465" t="s">
        <v>648</v>
      </c>
      <c r="C2049" s="465" t="s">
        <v>373</v>
      </c>
      <c r="D2049" s="465"/>
      <c r="E2049" s="995" t="s">
        <v>3036</v>
      </c>
      <c r="F2049" s="995"/>
      <c r="G2049" s="995" t="s">
        <v>2838</v>
      </c>
      <c r="H2049" s="995" t="s">
        <v>3033</v>
      </c>
      <c r="I2049" s="995"/>
      <c r="J2049" s="465"/>
      <c r="K2049" s="464" t="s">
        <v>31</v>
      </c>
      <c r="L2049" s="995"/>
      <c r="M2049" s="995" t="s">
        <v>10422</v>
      </c>
    </row>
    <row r="2050" spans="1:13">
      <c r="A2050" s="994" t="s">
        <v>647</v>
      </c>
      <c r="B2050" s="465" t="s">
        <v>648</v>
      </c>
      <c r="C2050" s="465" t="s">
        <v>373</v>
      </c>
      <c r="D2050" s="465"/>
      <c r="E2050" s="995" t="s">
        <v>3037</v>
      </c>
      <c r="F2050" s="995"/>
      <c r="G2050" s="995" t="s">
        <v>2838</v>
      </c>
      <c r="H2050" s="995" t="s">
        <v>3033</v>
      </c>
      <c r="I2050" s="995"/>
      <c r="J2050" s="465"/>
      <c r="K2050" s="464" t="s">
        <v>31</v>
      </c>
      <c r="L2050" s="995"/>
      <c r="M2050" s="995" t="s">
        <v>10422</v>
      </c>
    </row>
    <row r="2051" spans="1:13">
      <c r="A2051" s="994" t="s">
        <v>647</v>
      </c>
      <c r="B2051" s="465" t="s">
        <v>648</v>
      </c>
      <c r="C2051" s="465" t="s">
        <v>373</v>
      </c>
      <c r="D2051" s="465"/>
      <c r="E2051" s="995" t="s">
        <v>3038</v>
      </c>
      <c r="F2051" s="995"/>
      <c r="G2051" s="995" t="s">
        <v>2838</v>
      </c>
      <c r="H2051" s="995" t="s">
        <v>3033</v>
      </c>
      <c r="I2051" s="995"/>
      <c r="J2051" s="465"/>
      <c r="K2051" s="464" t="s">
        <v>31</v>
      </c>
      <c r="L2051" s="995"/>
      <c r="M2051" s="995" t="s">
        <v>10422</v>
      </c>
    </row>
    <row r="2052" spans="1:13">
      <c r="A2052" s="994" t="s">
        <v>647</v>
      </c>
      <c r="B2052" s="465" t="s">
        <v>648</v>
      </c>
      <c r="C2052" s="465" t="s">
        <v>373</v>
      </c>
      <c r="D2052" s="465"/>
      <c r="E2052" s="995" t="s">
        <v>3039</v>
      </c>
      <c r="F2052" s="995"/>
      <c r="G2052" s="995" t="s">
        <v>2838</v>
      </c>
      <c r="H2052" s="995" t="s">
        <v>3033</v>
      </c>
      <c r="I2052" s="995"/>
      <c r="J2052" s="465"/>
      <c r="K2052" s="464" t="s">
        <v>31</v>
      </c>
      <c r="L2052" s="995"/>
      <c r="M2052" s="995" t="s">
        <v>10422</v>
      </c>
    </row>
    <row r="2053" spans="1:13">
      <c r="A2053" s="994" t="s">
        <v>647</v>
      </c>
      <c r="B2053" s="465" t="s">
        <v>648</v>
      </c>
      <c r="C2053" s="465" t="s">
        <v>373</v>
      </c>
      <c r="D2053" s="465"/>
      <c r="E2053" s="995" t="s">
        <v>3040</v>
      </c>
      <c r="F2053" s="995"/>
      <c r="G2053" s="995" t="s">
        <v>2838</v>
      </c>
      <c r="H2053" s="995" t="s">
        <v>3033</v>
      </c>
      <c r="I2053" s="995"/>
      <c r="J2053" s="465"/>
      <c r="K2053" s="464" t="s">
        <v>31</v>
      </c>
      <c r="L2053" s="995"/>
      <c r="M2053" s="995" t="s">
        <v>10422</v>
      </c>
    </row>
    <row r="2054" spans="1:13">
      <c r="A2054" s="994" t="s">
        <v>647</v>
      </c>
      <c r="B2054" s="465" t="s">
        <v>648</v>
      </c>
      <c r="C2054" s="465" t="s">
        <v>373</v>
      </c>
      <c r="D2054" s="465"/>
      <c r="E2054" s="995" t="s">
        <v>3041</v>
      </c>
      <c r="F2054" s="995"/>
      <c r="G2054" s="995" t="s">
        <v>2838</v>
      </c>
      <c r="H2054" s="995" t="s">
        <v>3033</v>
      </c>
      <c r="I2054" s="995"/>
      <c r="J2054" s="465"/>
      <c r="K2054" s="464" t="s">
        <v>31</v>
      </c>
      <c r="L2054" s="995"/>
      <c r="M2054" s="995" t="s">
        <v>10422</v>
      </c>
    </row>
    <row r="2055" spans="1:13">
      <c r="A2055" s="994" t="s">
        <v>647</v>
      </c>
      <c r="B2055" s="465" t="s">
        <v>648</v>
      </c>
      <c r="C2055" s="465" t="s">
        <v>373</v>
      </c>
      <c r="D2055" s="465"/>
      <c r="E2055" s="995" t="s">
        <v>3042</v>
      </c>
      <c r="F2055" s="995"/>
      <c r="G2055" s="995" t="s">
        <v>2838</v>
      </c>
      <c r="H2055" s="995" t="s">
        <v>3033</v>
      </c>
      <c r="I2055" s="995"/>
      <c r="J2055" s="465"/>
      <c r="K2055" s="464" t="s">
        <v>31</v>
      </c>
      <c r="L2055" s="995"/>
      <c r="M2055" s="995" t="s">
        <v>10422</v>
      </c>
    </row>
    <row r="2056" spans="1:13">
      <c r="A2056" s="994" t="s">
        <v>647</v>
      </c>
      <c r="B2056" s="465" t="s">
        <v>648</v>
      </c>
      <c r="C2056" s="465" t="s">
        <v>373</v>
      </c>
      <c r="D2056" s="465"/>
      <c r="E2056" s="995" t="s">
        <v>3043</v>
      </c>
      <c r="F2056" s="995"/>
      <c r="G2056" s="995" t="s">
        <v>2838</v>
      </c>
      <c r="H2056" s="995" t="s">
        <v>3033</v>
      </c>
      <c r="I2056" s="995"/>
      <c r="J2056" s="465"/>
      <c r="K2056" s="464" t="s">
        <v>31</v>
      </c>
      <c r="L2056" s="995"/>
      <c r="M2056" s="995" t="s">
        <v>10422</v>
      </c>
    </row>
    <row r="2057" spans="1:13">
      <c r="A2057" s="996" t="s">
        <v>647</v>
      </c>
      <c r="B2057" s="466" t="s">
        <v>648</v>
      </c>
      <c r="C2057" s="466" t="s">
        <v>373</v>
      </c>
      <c r="D2057" s="466"/>
      <c r="E2057" s="467" t="s">
        <v>3044</v>
      </c>
      <c r="F2057" s="467"/>
      <c r="G2057" s="467" t="s">
        <v>2838</v>
      </c>
      <c r="H2057" s="467" t="s">
        <v>3033</v>
      </c>
      <c r="I2057" s="467"/>
      <c r="J2057" s="466"/>
      <c r="K2057" s="468" t="s">
        <v>31</v>
      </c>
      <c r="L2057" s="467"/>
      <c r="M2057" s="467" t="s">
        <v>10422</v>
      </c>
    </row>
    <row r="2058" spans="1:13">
      <c r="A2058" s="997" t="s">
        <v>637</v>
      </c>
      <c r="B2058" s="464" t="s">
        <v>638</v>
      </c>
      <c r="C2058" s="464" t="s">
        <v>374</v>
      </c>
      <c r="D2058" s="464" t="s">
        <v>1079</v>
      </c>
      <c r="E2058" s="998" t="s">
        <v>3045</v>
      </c>
      <c r="F2058" s="464" t="s">
        <v>374</v>
      </c>
      <c r="G2058" s="998" t="s">
        <v>2838</v>
      </c>
      <c r="H2058" s="998" t="str">
        <f>E2058 &amp; "__c"</f>
        <v>DF_OtherGrants_FLD__c</v>
      </c>
      <c r="I2058" s="998" t="s">
        <v>682</v>
      </c>
      <c r="J2058" s="464" t="s">
        <v>645</v>
      </c>
      <c r="K2058" s="464" t="s">
        <v>31</v>
      </c>
      <c r="L2058" s="998"/>
      <c r="M2058" s="998" t="str">
        <f t="shared" ref="M2058:M2105" si="32">IF(RIGHT(TEXT(E2058,""),4)="ACT1","Removed","")</f>
        <v/>
      </c>
    </row>
    <row r="2059" spans="1:13">
      <c r="A2059" s="994" t="s">
        <v>647</v>
      </c>
      <c r="B2059" s="465" t="s">
        <v>648</v>
      </c>
      <c r="C2059" s="465" t="s">
        <v>374</v>
      </c>
      <c r="D2059" s="465"/>
      <c r="E2059" s="995" t="s">
        <v>3046</v>
      </c>
      <c r="F2059" s="995"/>
      <c r="G2059" s="995" t="s">
        <v>2838</v>
      </c>
      <c r="H2059" s="995" t="s">
        <v>3047</v>
      </c>
      <c r="I2059" s="995"/>
      <c r="J2059" s="465"/>
      <c r="K2059" s="464" t="s">
        <v>31</v>
      </c>
      <c r="L2059" s="995"/>
      <c r="M2059" s="995" t="str">
        <f t="shared" si="32"/>
        <v/>
      </c>
    </row>
    <row r="2060" spans="1:13">
      <c r="A2060" s="994" t="s">
        <v>647</v>
      </c>
      <c r="B2060" s="465" t="s">
        <v>648</v>
      </c>
      <c r="C2060" s="465" t="s">
        <v>374</v>
      </c>
      <c r="D2060" s="465"/>
      <c r="E2060" s="995" t="s">
        <v>3048</v>
      </c>
      <c r="F2060" s="995"/>
      <c r="G2060" s="995" t="s">
        <v>2838</v>
      </c>
      <c r="H2060" s="995" t="s">
        <v>3047</v>
      </c>
      <c r="I2060" s="995"/>
      <c r="J2060" s="465"/>
      <c r="K2060" s="464" t="s">
        <v>31</v>
      </c>
      <c r="L2060" s="995"/>
      <c r="M2060" s="995" t="str">
        <f t="shared" si="32"/>
        <v/>
      </c>
    </row>
    <row r="2061" spans="1:13">
      <c r="A2061" s="994" t="s">
        <v>647</v>
      </c>
      <c r="B2061" s="465" t="s">
        <v>648</v>
      </c>
      <c r="C2061" s="465" t="s">
        <v>374</v>
      </c>
      <c r="D2061" s="465"/>
      <c r="E2061" s="995" t="s">
        <v>3049</v>
      </c>
      <c r="F2061" s="995"/>
      <c r="G2061" s="995" t="s">
        <v>2838</v>
      </c>
      <c r="H2061" s="995" t="s">
        <v>3047</v>
      </c>
      <c r="I2061" s="995"/>
      <c r="J2061" s="465"/>
      <c r="K2061" s="464" t="s">
        <v>31</v>
      </c>
      <c r="L2061" s="995"/>
      <c r="M2061" s="995" t="str">
        <f t="shared" si="32"/>
        <v/>
      </c>
    </row>
    <row r="2062" spans="1:13">
      <c r="A2062" s="994" t="s">
        <v>647</v>
      </c>
      <c r="B2062" s="465" t="s">
        <v>648</v>
      </c>
      <c r="C2062" s="465" t="s">
        <v>374</v>
      </c>
      <c r="D2062" s="465"/>
      <c r="E2062" s="995" t="s">
        <v>3050</v>
      </c>
      <c r="F2062" s="995"/>
      <c r="G2062" s="995" t="s">
        <v>2838</v>
      </c>
      <c r="H2062" s="995" t="s">
        <v>3047</v>
      </c>
      <c r="I2062" s="995"/>
      <c r="J2062" s="465"/>
      <c r="K2062" s="464" t="s">
        <v>31</v>
      </c>
      <c r="L2062" s="995"/>
      <c r="M2062" s="995" t="str">
        <f t="shared" si="32"/>
        <v/>
      </c>
    </row>
    <row r="2063" spans="1:13">
      <c r="A2063" s="994" t="s">
        <v>647</v>
      </c>
      <c r="B2063" s="465" t="s">
        <v>648</v>
      </c>
      <c r="C2063" s="465" t="s">
        <v>374</v>
      </c>
      <c r="D2063" s="465"/>
      <c r="E2063" s="995" t="s">
        <v>3051</v>
      </c>
      <c r="F2063" s="995"/>
      <c r="G2063" s="995" t="s">
        <v>2838</v>
      </c>
      <c r="H2063" s="995" t="s">
        <v>3047</v>
      </c>
      <c r="I2063" s="995"/>
      <c r="J2063" s="465"/>
      <c r="K2063" s="464" t="s">
        <v>31</v>
      </c>
      <c r="L2063" s="995"/>
      <c r="M2063" s="995" t="str">
        <f t="shared" si="32"/>
        <v/>
      </c>
    </row>
    <row r="2064" spans="1:13">
      <c r="A2064" s="994" t="s">
        <v>647</v>
      </c>
      <c r="B2064" s="465" t="s">
        <v>648</v>
      </c>
      <c r="C2064" s="465" t="s">
        <v>374</v>
      </c>
      <c r="D2064" s="465"/>
      <c r="E2064" s="995" t="s">
        <v>3052</v>
      </c>
      <c r="F2064" s="995"/>
      <c r="G2064" s="995" t="s">
        <v>2838</v>
      </c>
      <c r="H2064" s="995" t="s">
        <v>3047</v>
      </c>
      <c r="I2064" s="995"/>
      <c r="J2064" s="465"/>
      <c r="K2064" s="464" t="s">
        <v>31</v>
      </c>
      <c r="L2064" s="995"/>
      <c r="M2064" s="995" t="str">
        <f t="shared" si="32"/>
        <v/>
      </c>
    </row>
    <row r="2065" spans="1:13">
      <c r="A2065" s="994" t="s">
        <v>647</v>
      </c>
      <c r="B2065" s="465" t="s">
        <v>648</v>
      </c>
      <c r="C2065" s="465" t="s">
        <v>374</v>
      </c>
      <c r="D2065" s="465"/>
      <c r="E2065" s="995" t="s">
        <v>3053</v>
      </c>
      <c r="F2065" s="995"/>
      <c r="G2065" s="995" t="s">
        <v>2838</v>
      </c>
      <c r="H2065" s="995" t="s">
        <v>3047</v>
      </c>
      <c r="I2065" s="995"/>
      <c r="J2065" s="465"/>
      <c r="K2065" s="464" t="s">
        <v>31</v>
      </c>
      <c r="L2065" s="995"/>
      <c r="M2065" s="995" t="str">
        <f t="shared" si="32"/>
        <v/>
      </c>
    </row>
    <row r="2066" spans="1:13">
      <c r="A2066" s="994" t="s">
        <v>647</v>
      </c>
      <c r="B2066" s="465" t="s">
        <v>648</v>
      </c>
      <c r="C2066" s="465" t="s">
        <v>374</v>
      </c>
      <c r="D2066" s="465"/>
      <c r="E2066" s="995" t="s">
        <v>3054</v>
      </c>
      <c r="F2066" s="995"/>
      <c r="G2066" s="995" t="s">
        <v>2838</v>
      </c>
      <c r="H2066" s="995" t="s">
        <v>3047</v>
      </c>
      <c r="I2066" s="995"/>
      <c r="J2066" s="465"/>
      <c r="K2066" s="464" t="s">
        <v>31</v>
      </c>
      <c r="L2066" s="995"/>
      <c r="M2066" s="995" t="str">
        <f t="shared" si="32"/>
        <v/>
      </c>
    </row>
    <row r="2067" spans="1:13">
      <c r="A2067" s="994" t="s">
        <v>647</v>
      </c>
      <c r="B2067" s="465" t="s">
        <v>648</v>
      </c>
      <c r="C2067" s="465" t="s">
        <v>374</v>
      </c>
      <c r="D2067" s="465"/>
      <c r="E2067" s="995" t="s">
        <v>3055</v>
      </c>
      <c r="F2067" s="995"/>
      <c r="G2067" s="995" t="s">
        <v>2838</v>
      </c>
      <c r="H2067" s="995" t="s">
        <v>3047</v>
      </c>
      <c r="I2067" s="995"/>
      <c r="J2067" s="465"/>
      <c r="K2067" s="464" t="s">
        <v>31</v>
      </c>
      <c r="L2067" s="995"/>
      <c r="M2067" s="995" t="str">
        <f t="shared" si="32"/>
        <v/>
      </c>
    </row>
    <row r="2068" spans="1:13">
      <c r="A2068" s="994" t="s">
        <v>647</v>
      </c>
      <c r="B2068" s="465" t="s">
        <v>648</v>
      </c>
      <c r="C2068" s="465" t="s">
        <v>374</v>
      </c>
      <c r="D2068" s="465"/>
      <c r="E2068" s="995" t="s">
        <v>3056</v>
      </c>
      <c r="F2068" s="995"/>
      <c r="G2068" s="995" t="s">
        <v>2838</v>
      </c>
      <c r="H2068" s="995" t="s">
        <v>3047</v>
      </c>
      <c r="I2068" s="995"/>
      <c r="J2068" s="465"/>
      <c r="K2068" s="464" t="s">
        <v>31</v>
      </c>
      <c r="L2068" s="995"/>
      <c r="M2068" s="995" t="str">
        <f t="shared" si="32"/>
        <v/>
      </c>
    </row>
    <row r="2069" spans="1:13">
      <c r="A2069" s="996" t="s">
        <v>647</v>
      </c>
      <c r="B2069" s="466" t="s">
        <v>648</v>
      </c>
      <c r="C2069" s="466" t="s">
        <v>374</v>
      </c>
      <c r="D2069" s="466"/>
      <c r="E2069" s="467" t="s">
        <v>3057</v>
      </c>
      <c r="F2069" s="467"/>
      <c r="G2069" s="467" t="s">
        <v>2838</v>
      </c>
      <c r="H2069" s="467" t="s">
        <v>3047</v>
      </c>
      <c r="I2069" s="467"/>
      <c r="J2069" s="466"/>
      <c r="K2069" s="468" t="s">
        <v>31</v>
      </c>
      <c r="L2069" s="467"/>
      <c r="M2069" s="467" t="str">
        <f t="shared" si="32"/>
        <v/>
      </c>
    </row>
    <row r="2070" spans="1:13">
      <c r="A2070" s="997" t="s">
        <v>637</v>
      </c>
      <c r="B2070" s="464" t="s">
        <v>638</v>
      </c>
      <c r="C2070" s="464" t="s">
        <v>583</v>
      </c>
      <c r="D2070" s="464" t="s">
        <v>1094</v>
      </c>
      <c r="E2070" s="998" t="s">
        <v>3058</v>
      </c>
      <c r="F2070" s="464" t="s">
        <v>2922</v>
      </c>
      <c r="G2070" s="998" t="s">
        <v>2838</v>
      </c>
      <c r="H2070" s="998" t="str">
        <f>E2070 &amp; "__c"</f>
        <v>DF_ProvContrib_FLD__c</v>
      </c>
      <c r="I2070" s="998" t="s">
        <v>682</v>
      </c>
      <c r="J2070" s="464" t="s">
        <v>645</v>
      </c>
      <c r="K2070" s="464" t="s">
        <v>31</v>
      </c>
      <c r="L2070" s="998"/>
      <c r="M2070" s="998" t="str">
        <f t="shared" si="32"/>
        <v/>
      </c>
    </row>
    <row r="2071" spans="1:13">
      <c r="A2071" s="994" t="s">
        <v>647</v>
      </c>
      <c r="B2071" s="465" t="s">
        <v>648</v>
      </c>
      <c r="C2071" s="465" t="s">
        <v>583</v>
      </c>
      <c r="D2071" s="465"/>
      <c r="E2071" s="995" t="s">
        <v>3059</v>
      </c>
      <c r="F2071" s="995"/>
      <c r="G2071" s="995" t="s">
        <v>2838</v>
      </c>
      <c r="H2071" s="995" t="s">
        <v>3060</v>
      </c>
      <c r="I2071" s="995"/>
      <c r="J2071" s="465"/>
      <c r="K2071" s="464" t="s">
        <v>31</v>
      </c>
      <c r="L2071" s="995"/>
      <c r="M2071" s="995" t="str">
        <f t="shared" si="32"/>
        <v/>
      </c>
    </row>
    <row r="2072" spans="1:13">
      <c r="A2072" s="994" t="s">
        <v>647</v>
      </c>
      <c r="B2072" s="465" t="s">
        <v>648</v>
      </c>
      <c r="C2072" s="465" t="s">
        <v>583</v>
      </c>
      <c r="D2072" s="465"/>
      <c r="E2072" s="995" t="s">
        <v>3061</v>
      </c>
      <c r="F2072" s="995"/>
      <c r="G2072" s="995" t="s">
        <v>2838</v>
      </c>
      <c r="H2072" s="995" t="s">
        <v>3060</v>
      </c>
      <c r="I2072" s="995"/>
      <c r="J2072" s="465"/>
      <c r="K2072" s="464" t="s">
        <v>31</v>
      </c>
      <c r="L2072" s="995"/>
      <c r="M2072" s="995" t="str">
        <f t="shared" si="32"/>
        <v/>
      </c>
    </row>
    <row r="2073" spans="1:13">
      <c r="A2073" s="994" t="s">
        <v>647</v>
      </c>
      <c r="B2073" s="465" t="s">
        <v>648</v>
      </c>
      <c r="C2073" s="465" t="s">
        <v>583</v>
      </c>
      <c r="D2073" s="465"/>
      <c r="E2073" s="995" t="s">
        <v>3062</v>
      </c>
      <c r="F2073" s="995"/>
      <c r="G2073" s="995" t="s">
        <v>2838</v>
      </c>
      <c r="H2073" s="995" t="s">
        <v>3060</v>
      </c>
      <c r="I2073" s="995"/>
      <c r="J2073" s="465"/>
      <c r="K2073" s="464" t="s">
        <v>31</v>
      </c>
      <c r="L2073" s="995"/>
      <c r="M2073" s="995" t="str">
        <f t="shared" si="32"/>
        <v/>
      </c>
    </row>
    <row r="2074" spans="1:13">
      <c r="A2074" s="994" t="s">
        <v>647</v>
      </c>
      <c r="B2074" s="465" t="s">
        <v>648</v>
      </c>
      <c r="C2074" s="465" t="s">
        <v>583</v>
      </c>
      <c r="D2074" s="465"/>
      <c r="E2074" s="995" t="s">
        <v>3063</v>
      </c>
      <c r="F2074" s="995"/>
      <c r="G2074" s="995" t="s">
        <v>2838</v>
      </c>
      <c r="H2074" s="995" t="s">
        <v>3060</v>
      </c>
      <c r="I2074" s="995"/>
      <c r="J2074" s="465"/>
      <c r="K2074" s="464" t="s">
        <v>31</v>
      </c>
      <c r="L2074" s="995"/>
      <c r="M2074" s="995" t="str">
        <f t="shared" si="32"/>
        <v/>
      </c>
    </row>
    <row r="2075" spans="1:13">
      <c r="A2075" s="994" t="s">
        <v>647</v>
      </c>
      <c r="B2075" s="465" t="s">
        <v>648</v>
      </c>
      <c r="C2075" s="465" t="s">
        <v>583</v>
      </c>
      <c r="D2075" s="465"/>
      <c r="E2075" s="995" t="s">
        <v>3064</v>
      </c>
      <c r="F2075" s="995"/>
      <c r="G2075" s="995" t="s">
        <v>2838</v>
      </c>
      <c r="H2075" s="995" t="s">
        <v>3060</v>
      </c>
      <c r="I2075" s="995"/>
      <c r="J2075" s="465"/>
      <c r="K2075" s="464" t="s">
        <v>31</v>
      </c>
      <c r="L2075" s="995"/>
      <c r="M2075" s="995" t="str">
        <f t="shared" si="32"/>
        <v/>
      </c>
    </row>
    <row r="2076" spans="1:13">
      <c r="A2076" s="994" t="s">
        <v>647</v>
      </c>
      <c r="B2076" s="465" t="s">
        <v>648</v>
      </c>
      <c r="C2076" s="465" t="s">
        <v>583</v>
      </c>
      <c r="D2076" s="465"/>
      <c r="E2076" s="995" t="s">
        <v>3065</v>
      </c>
      <c r="F2076" s="995"/>
      <c r="G2076" s="995" t="s">
        <v>2838</v>
      </c>
      <c r="H2076" s="995" t="s">
        <v>3060</v>
      </c>
      <c r="I2076" s="995"/>
      <c r="J2076" s="465"/>
      <c r="K2076" s="464" t="s">
        <v>31</v>
      </c>
      <c r="L2076" s="995"/>
      <c r="M2076" s="995" t="str">
        <f t="shared" si="32"/>
        <v/>
      </c>
    </row>
    <row r="2077" spans="1:13">
      <c r="A2077" s="994" t="s">
        <v>647</v>
      </c>
      <c r="B2077" s="465" t="s">
        <v>648</v>
      </c>
      <c r="C2077" s="465" t="s">
        <v>583</v>
      </c>
      <c r="D2077" s="465"/>
      <c r="E2077" s="995" t="s">
        <v>3066</v>
      </c>
      <c r="F2077" s="995"/>
      <c r="G2077" s="995" t="s">
        <v>2838</v>
      </c>
      <c r="H2077" s="995" t="s">
        <v>3060</v>
      </c>
      <c r="I2077" s="995"/>
      <c r="J2077" s="465"/>
      <c r="K2077" s="464" t="s">
        <v>31</v>
      </c>
      <c r="L2077" s="995"/>
      <c r="M2077" s="995" t="str">
        <f t="shared" si="32"/>
        <v/>
      </c>
    </row>
    <row r="2078" spans="1:13">
      <c r="A2078" s="994" t="s">
        <v>647</v>
      </c>
      <c r="B2078" s="465" t="s">
        <v>648</v>
      </c>
      <c r="C2078" s="465" t="s">
        <v>583</v>
      </c>
      <c r="D2078" s="465"/>
      <c r="E2078" s="995" t="s">
        <v>3067</v>
      </c>
      <c r="F2078" s="995"/>
      <c r="G2078" s="995" t="s">
        <v>2838</v>
      </c>
      <c r="H2078" s="995" t="s">
        <v>3060</v>
      </c>
      <c r="I2078" s="995"/>
      <c r="J2078" s="465"/>
      <c r="K2078" s="464" t="s">
        <v>31</v>
      </c>
      <c r="L2078" s="995"/>
      <c r="M2078" s="995" t="str">
        <f t="shared" si="32"/>
        <v/>
      </c>
    </row>
    <row r="2079" spans="1:13">
      <c r="A2079" s="994" t="s">
        <v>647</v>
      </c>
      <c r="B2079" s="465" t="s">
        <v>648</v>
      </c>
      <c r="C2079" s="465" t="s">
        <v>583</v>
      </c>
      <c r="D2079" s="465"/>
      <c r="E2079" s="995" t="s">
        <v>3068</v>
      </c>
      <c r="F2079" s="995"/>
      <c r="G2079" s="995" t="s">
        <v>2838</v>
      </c>
      <c r="H2079" s="995" t="s">
        <v>3060</v>
      </c>
      <c r="I2079" s="995"/>
      <c r="J2079" s="465"/>
      <c r="K2079" s="464" t="s">
        <v>31</v>
      </c>
      <c r="L2079" s="995"/>
      <c r="M2079" s="995" t="str">
        <f t="shared" si="32"/>
        <v/>
      </c>
    </row>
    <row r="2080" spans="1:13">
      <c r="A2080" s="994" t="s">
        <v>647</v>
      </c>
      <c r="B2080" s="465" t="s">
        <v>648</v>
      </c>
      <c r="C2080" s="465" t="s">
        <v>583</v>
      </c>
      <c r="D2080" s="465"/>
      <c r="E2080" s="995" t="s">
        <v>3069</v>
      </c>
      <c r="F2080" s="995"/>
      <c r="G2080" s="995" t="s">
        <v>2838</v>
      </c>
      <c r="H2080" s="995" t="s">
        <v>3060</v>
      </c>
      <c r="I2080" s="995"/>
      <c r="J2080" s="465"/>
      <c r="K2080" s="464" t="s">
        <v>31</v>
      </c>
      <c r="L2080" s="995"/>
      <c r="M2080" s="995" t="str">
        <f t="shared" si="32"/>
        <v/>
      </c>
    </row>
    <row r="2081" spans="1:13">
      <c r="A2081" s="996" t="s">
        <v>647</v>
      </c>
      <c r="B2081" s="466" t="s">
        <v>648</v>
      </c>
      <c r="C2081" s="466" t="s">
        <v>583</v>
      </c>
      <c r="D2081" s="466"/>
      <c r="E2081" s="467" t="s">
        <v>3070</v>
      </c>
      <c r="F2081" s="467"/>
      <c r="G2081" s="467" t="s">
        <v>2838</v>
      </c>
      <c r="H2081" s="467" t="s">
        <v>3060</v>
      </c>
      <c r="I2081" s="467"/>
      <c r="J2081" s="466"/>
      <c r="K2081" s="468" t="s">
        <v>31</v>
      </c>
      <c r="L2081" s="467"/>
      <c r="M2081" s="467" t="str">
        <f t="shared" si="32"/>
        <v/>
      </c>
    </row>
    <row r="2082" spans="1:13">
      <c r="A2082" s="997" t="s">
        <v>637</v>
      </c>
      <c r="B2082" s="464" t="s">
        <v>638</v>
      </c>
      <c r="C2082" s="464" t="s">
        <v>375</v>
      </c>
      <c r="D2082" s="464" t="s">
        <v>1110</v>
      </c>
      <c r="E2082" s="998" t="s">
        <v>3071</v>
      </c>
      <c r="F2082" s="464" t="s">
        <v>375</v>
      </c>
      <c r="G2082" s="998" t="s">
        <v>2838</v>
      </c>
      <c r="H2082" s="998" t="str">
        <f>E2082 &amp; "__c"</f>
        <v>DF_NonIntBearLoans_FLD__c</v>
      </c>
      <c r="I2082" s="998" t="s">
        <v>682</v>
      </c>
      <c r="J2082" s="464" t="s">
        <v>645</v>
      </c>
      <c r="K2082" s="464" t="s">
        <v>31</v>
      </c>
      <c r="L2082" s="998"/>
      <c r="M2082" s="998" t="str">
        <f t="shared" si="32"/>
        <v/>
      </c>
    </row>
    <row r="2083" spans="1:13">
      <c r="A2083" s="994" t="s">
        <v>647</v>
      </c>
      <c r="B2083" s="465" t="s">
        <v>648</v>
      </c>
      <c r="C2083" s="465" t="s">
        <v>375</v>
      </c>
      <c r="D2083" s="465"/>
      <c r="E2083" s="995" t="s">
        <v>3072</v>
      </c>
      <c r="F2083" s="995"/>
      <c r="G2083" s="995" t="s">
        <v>2838</v>
      </c>
      <c r="H2083" s="995" t="s">
        <v>3073</v>
      </c>
      <c r="I2083" s="995"/>
      <c r="J2083" s="465"/>
      <c r="K2083" s="464" t="s">
        <v>31</v>
      </c>
      <c r="L2083" s="995"/>
      <c r="M2083" s="995" t="str">
        <f t="shared" si="32"/>
        <v/>
      </c>
    </row>
    <row r="2084" spans="1:13">
      <c r="A2084" s="994" t="s">
        <v>647</v>
      </c>
      <c r="B2084" s="465" t="s">
        <v>648</v>
      </c>
      <c r="C2084" s="465" t="s">
        <v>375</v>
      </c>
      <c r="D2084" s="465"/>
      <c r="E2084" s="995" t="s">
        <v>3074</v>
      </c>
      <c r="F2084" s="995"/>
      <c r="G2084" s="995" t="s">
        <v>2838</v>
      </c>
      <c r="H2084" s="995" t="s">
        <v>3073</v>
      </c>
      <c r="I2084" s="995"/>
      <c r="J2084" s="465"/>
      <c r="K2084" s="464" t="s">
        <v>31</v>
      </c>
      <c r="L2084" s="995"/>
      <c r="M2084" s="995" t="str">
        <f t="shared" si="32"/>
        <v/>
      </c>
    </row>
    <row r="2085" spans="1:13">
      <c r="A2085" s="994" t="s">
        <v>647</v>
      </c>
      <c r="B2085" s="465" t="s">
        <v>648</v>
      </c>
      <c r="C2085" s="465" t="s">
        <v>375</v>
      </c>
      <c r="D2085" s="465"/>
      <c r="E2085" s="995" t="s">
        <v>3075</v>
      </c>
      <c r="F2085" s="995"/>
      <c r="G2085" s="995" t="s">
        <v>2838</v>
      </c>
      <c r="H2085" s="995" t="s">
        <v>3073</v>
      </c>
      <c r="I2085" s="995"/>
      <c r="J2085" s="465"/>
      <c r="K2085" s="464" t="s">
        <v>31</v>
      </c>
      <c r="L2085" s="995"/>
      <c r="M2085" s="995" t="str">
        <f t="shared" si="32"/>
        <v/>
      </c>
    </row>
    <row r="2086" spans="1:13">
      <c r="A2086" s="994" t="s">
        <v>647</v>
      </c>
      <c r="B2086" s="465" t="s">
        <v>648</v>
      </c>
      <c r="C2086" s="465" t="s">
        <v>375</v>
      </c>
      <c r="D2086" s="465"/>
      <c r="E2086" s="995" t="s">
        <v>3076</v>
      </c>
      <c r="F2086" s="995"/>
      <c r="G2086" s="995" t="s">
        <v>2838</v>
      </c>
      <c r="H2086" s="995" t="s">
        <v>3073</v>
      </c>
      <c r="I2086" s="995"/>
      <c r="J2086" s="465"/>
      <c r="K2086" s="464" t="s">
        <v>31</v>
      </c>
      <c r="L2086" s="995"/>
      <c r="M2086" s="995" t="str">
        <f t="shared" si="32"/>
        <v/>
      </c>
    </row>
    <row r="2087" spans="1:13">
      <c r="A2087" s="994" t="s">
        <v>647</v>
      </c>
      <c r="B2087" s="465" t="s">
        <v>648</v>
      </c>
      <c r="C2087" s="465" t="s">
        <v>375</v>
      </c>
      <c r="D2087" s="465"/>
      <c r="E2087" s="995" t="s">
        <v>3077</v>
      </c>
      <c r="F2087" s="995"/>
      <c r="G2087" s="995" t="s">
        <v>2838</v>
      </c>
      <c r="H2087" s="995" t="s">
        <v>3073</v>
      </c>
      <c r="I2087" s="995"/>
      <c r="J2087" s="465"/>
      <c r="K2087" s="464" t="s">
        <v>31</v>
      </c>
      <c r="L2087" s="995"/>
      <c r="M2087" s="995" t="str">
        <f t="shared" si="32"/>
        <v/>
      </c>
    </row>
    <row r="2088" spans="1:13">
      <c r="A2088" s="994" t="s">
        <v>647</v>
      </c>
      <c r="B2088" s="465" t="s">
        <v>648</v>
      </c>
      <c r="C2088" s="465" t="s">
        <v>375</v>
      </c>
      <c r="D2088" s="465"/>
      <c r="E2088" s="995" t="s">
        <v>3078</v>
      </c>
      <c r="F2088" s="995"/>
      <c r="G2088" s="995" t="s">
        <v>2838</v>
      </c>
      <c r="H2088" s="995" t="s">
        <v>3073</v>
      </c>
      <c r="I2088" s="995"/>
      <c r="J2088" s="465"/>
      <c r="K2088" s="464" t="s">
        <v>31</v>
      </c>
      <c r="L2088" s="995"/>
      <c r="M2088" s="995" t="str">
        <f t="shared" si="32"/>
        <v/>
      </c>
    </row>
    <row r="2089" spans="1:13">
      <c r="A2089" s="994" t="s">
        <v>647</v>
      </c>
      <c r="B2089" s="465" t="s">
        <v>648</v>
      </c>
      <c r="C2089" s="465" t="s">
        <v>375</v>
      </c>
      <c r="D2089" s="465"/>
      <c r="E2089" s="995" t="s">
        <v>3079</v>
      </c>
      <c r="F2089" s="995"/>
      <c r="G2089" s="995" t="s">
        <v>2838</v>
      </c>
      <c r="H2089" s="995" t="s">
        <v>3073</v>
      </c>
      <c r="I2089" s="995"/>
      <c r="J2089" s="465"/>
      <c r="K2089" s="464" t="s">
        <v>31</v>
      </c>
      <c r="L2089" s="995"/>
      <c r="M2089" s="995" t="str">
        <f t="shared" si="32"/>
        <v/>
      </c>
    </row>
    <row r="2090" spans="1:13">
      <c r="A2090" s="994" t="s">
        <v>647</v>
      </c>
      <c r="B2090" s="465" t="s">
        <v>648</v>
      </c>
      <c r="C2090" s="465" t="s">
        <v>375</v>
      </c>
      <c r="D2090" s="465"/>
      <c r="E2090" s="995" t="s">
        <v>3080</v>
      </c>
      <c r="F2090" s="995"/>
      <c r="G2090" s="995" t="s">
        <v>2838</v>
      </c>
      <c r="H2090" s="995" t="s">
        <v>3073</v>
      </c>
      <c r="I2090" s="995"/>
      <c r="J2090" s="465"/>
      <c r="K2090" s="464" t="s">
        <v>31</v>
      </c>
      <c r="L2090" s="995"/>
      <c r="M2090" s="995" t="str">
        <f t="shared" si="32"/>
        <v/>
      </c>
    </row>
    <row r="2091" spans="1:13">
      <c r="A2091" s="994" t="s">
        <v>647</v>
      </c>
      <c r="B2091" s="465" t="s">
        <v>648</v>
      </c>
      <c r="C2091" s="465" t="s">
        <v>375</v>
      </c>
      <c r="D2091" s="465"/>
      <c r="E2091" s="995" t="s">
        <v>3081</v>
      </c>
      <c r="F2091" s="995"/>
      <c r="G2091" s="995" t="s">
        <v>2838</v>
      </c>
      <c r="H2091" s="995" t="s">
        <v>3073</v>
      </c>
      <c r="I2091" s="995"/>
      <c r="J2091" s="465"/>
      <c r="K2091" s="464" t="s">
        <v>31</v>
      </c>
      <c r="L2091" s="995"/>
      <c r="M2091" s="995" t="str">
        <f t="shared" si="32"/>
        <v/>
      </c>
    </row>
    <row r="2092" spans="1:13">
      <c r="A2092" s="994" t="s">
        <v>647</v>
      </c>
      <c r="B2092" s="465" t="s">
        <v>648</v>
      </c>
      <c r="C2092" s="465" t="s">
        <v>375</v>
      </c>
      <c r="D2092" s="465"/>
      <c r="E2092" s="995" t="s">
        <v>3082</v>
      </c>
      <c r="F2092" s="995"/>
      <c r="G2092" s="995" t="s">
        <v>2838</v>
      </c>
      <c r="H2092" s="995" t="s">
        <v>3073</v>
      </c>
      <c r="I2092" s="995"/>
      <c r="J2092" s="465"/>
      <c r="K2092" s="464" t="s">
        <v>31</v>
      </c>
      <c r="L2092" s="995"/>
      <c r="M2092" s="995" t="str">
        <f t="shared" si="32"/>
        <v/>
      </c>
    </row>
    <row r="2093" spans="1:13">
      <c r="A2093" s="996" t="s">
        <v>647</v>
      </c>
      <c r="B2093" s="466" t="s">
        <v>648</v>
      </c>
      <c r="C2093" s="466" t="s">
        <v>375</v>
      </c>
      <c r="D2093" s="466"/>
      <c r="E2093" s="467" t="s">
        <v>3083</v>
      </c>
      <c r="F2093" s="467"/>
      <c r="G2093" s="467" t="s">
        <v>2838</v>
      </c>
      <c r="H2093" s="467" t="s">
        <v>3073</v>
      </c>
      <c r="I2093" s="467"/>
      <c r="J2093" s="466"/>
      <c r="K2093" s="468" t="s">
        <v>31</v>
      </c>
      <c r="L2093" s="467"/>
      <c r="M2093" s="467" t="str">
        <f t="shared" si="32"/>
        <v/>
      </c>
    </row>
    <row r="2094" spans="1:13">
      <c r="A2094" s="997" t="s">
        <v>637</v>
      </c>
      <c r="B2094" s="464" t="s">
        <v>638</v>
      </c>
      <c r="C2094" s="464" t="s">
        <v>376</v>
      </c>
      <c r="D2094" s="464" t="s">
        <v>1126</v>
      </c>
      <c r="E2094" s="998" t="s">
        <v>3084</v>
      </c>
      <c r="F2094" s="464" t="s">
        <v>376</v>
      </c>
      <c r="G2094" s="998" t="s">
        <v>2838</v>
      </c>
      <c r="H2094" s="998" t="str">
        <f>E2094 &amp; "__c"</f>
        <v>DF_IntBearLoans_FLD__c</v>
      </c>
      <c r="I2094" s="998" t="s">
        <v>682</v>
      </c>
      <c r="J2094" s="464" t="s">
        <v>645</v>
      </c>
      <c r="K2094" s="464" t="s">
        <v>31</v>
      </c>
      <c r="L2094" s="998"/>
      <c r="M2094" s="998" t="str">
        <f t="shared" si="32"/>
        <v/>
      </c>
    </row>
    <row r="2095" spans="1:13">
      <c r="A2095" s="994" t="s">
        <v>647</v>
      </c>
      <c r="B2095" s="465" t="s">
        <v>648</v>
      </c>
      <c r="C2095" s="465" t="s">
        <v>376</v>
      </c>
      <c r="D2095" s="465"/>
      <c r="E2095" s="995" t="s">
        <v>3085</v>
      </c>
      <c r="F2095" s="995"/>
      <c r="G2095" s="995" t="s">
        <v>2838</v>
      </c>
      <c r="H2095" s="995" t="s">
        <v>3086</v>
      </c>
      <c r="I2095" s="995"/>
      <c r="J2095" s="465"/>
      <c r="K2095" s="464" t="s">
        <v>31</v>
      </c>
      <c r="L2095" s="995"/>
      <c r="M2095" s="995" t="str">
        <f t="shared" si="32"/>
        <v/>
      </c>
    </row>
    <row r="2096" spans="1:13">
      <c r="A2096" s="994" t="s">
        <v>647</v>
      </c>
      <c r="B2096" s="465" t="s">
        <v>648</v>
      </c>
      <c r="C2096" s="465" t="s">
        <v>376</v>
      </c>
      <c r="D2096" s="465"/>
      <c r="E2096" s="995" t="s">
        <v>3087</v>
      </c>
      <c r="F2096" s="995"/>
      <c r="G2096" s="995" t="s">
        <v>2838</v>
      </c>
      <c r="H2096" s="995" t="s">
        <v>3086</v>
      </c>
      <c r="I2096" s="995"/>
      <c r="J2096" s="465"/>
      <c r="K2096" s="464" t="s">
        <v>31</v>
      </c>
      <c r="L2096" s="995"/>
      <c r="M2096" s="995" t="str">
        <f t="shared" si="32"/>
        <v/>
      </c>
    </row>
    <row r="2097" spans="1:13">
      <c r="A2097" s="994" t="s">
        <v>647</v>
      </c>
      <c r="B2097" s="465" t="s">
        <v>648</v>
      </c>
      <c r="C2097" s="465" t="s">
        <v>376</v>
      </c>
      <c r="D2097" s="465"/>
      <c r="E2097" s="995" t="s">
        <v>3088</v>
      </c>
      <c r="F2097" s="995"/>
      <c r="G2097" s="995" t="s">
        <v>2838</v>
      </c>
      <c r="H2097" s="995" t="s">
        <v>3086</v>
      </c>
      <c r="I2097" s="995"/>
      <c r="J2097" s="465"/>
      <c r="K2097" s="464" t="s">
        <v>31</v>
      </c>
      <c r="L2097" s="995"/>
      <c r="M2097" s="995" t="str">
        <f t="shared" si="32"/>
        <v/>
      </c>
    </row>
    <row r="2098" spans="1:13">
      <c r="A2098" s="994" t="s">
        <v>647</v>
      </c>
      <c r="B2098" s="465" t="s">
        <v>648</v>
      </c>
      <c r="C2098" s="465" t="s">
        <v>376</v>
      </c>
      <c r="D2098" s="465"/>
      <c r="E2098" s="995" t="s">
        <v>3089</v>
      </c>
      <c r="F2098" s="995"/>
      <c r="G2098" s="995" t="s">
        <v>2838</v>
      </c>
      <c r="H2098" s="995" t="s">
        <v>3086</v>
      </c>
      <c r="I2098" s="995"/>
      <c r="J2098" s="465"/>
      <c r="K2098" s="464" t="s">
        <v>31</v>
      </c>
      <c r="L2098" s="995"/>
      <c r="M2098" s="995" t="str">
        <f t="shared" si="32"/>
        <v/>
      </c>
    </row>
    <row r="2099" spans="1:13">
      <c r="A2099" s="994" t="s">
        <v>647</v>
      </c>
      <c r="B2099" s="465" t="s">
        <v>648</v>
      </c>
      <c r="C2099" s="465" t="s">
        <v>376</v>
      </c>
      <c r="D2099" s="465"/>
      <c r="E2099" s="995" t="s">
        <v>3090</v>
      </c>
      <c r="F2099" s="995"/>
      <c r="G2099" s="995" t="s">
        <v>2838</v>
      </c>
      <c r="H2099" s="995" t="s">
        <v>3086</v>
      </c>
      <c r="I2099" s="995"/>
      <c r="J2099" s="465"/>
      <c r="K2099" s="464" t="s">
        <v>31</v>
      </c>
      <c r="L2099" s="995"/>
      <c r="M2099" s="995" t="str">
        <f t="shared" si="32"/>
        <v/>
      </c>
    </row>
    <row r="2100" spans="1:13">
      <c r="A2100" s="994" t="s">
        <v>647</v>
      </c>
      <c r="B2100" s="465" t="s">
        <v>648</v>
      </c>
      <c r="C2100" s="465" t="s">
        <v>376</v>
      </c>
      <c r="D2100" s="465"/>
      <c r="E2100" s="995" t="s">
        <v>3091</v>
      </c>
      <c r="F2100" s="995"/>
      <c r="G2100" s="995" t="s">
        <v>2838</v>
      </c>
      <c r="H2100" s="995" t="s">
        <v>3086</v>
      </c>
      <c r="I2100" s="995"/>
      <c r="J2100" s="465"/>
      <c r="K2100" s="464" t="s">
        <v>31</v>
      </c>
      <c r="L2100" s="995"/>
      <c r="M2100" s="995" t="str">
        <f t="shared" si="32"/>
        <v/>
      </c>
    </row>
    <row r="2101" spans="1:13">
      <c r="A2101" s="994" t="s">
        <v>647</v>
      </c>
      <c r="B2101" s="465" t="s">
        <v>648</v>
      </c>
      <c r="C2101" s="465" t="s">
        <v>376</v>
      </c>
      <c r="D2101" s="465"/>
      <c r="E2101" s="995" t="s">
        <v>3092</v>
      </c>
      <c r="F2101" s="995"/>
      <c r="G2101" s="995" t="s">
        <v>2838</v>
      </c>
      <c r="H2101" s="995" t="s">
        <v>3086</v>
      </c>
      <c r="I2101" s="995"/>
      <c r="J2101" s="465"/>
      <c r="K2101" s="464" t="s">
        <v>31</v>
      </c>
      <c r="L2101" s="995"/>
      <c r="M2101" s="995" t="str">
        <f t="shared" si="32"/>
        <v/>
      </c>
    </row>
    <row r="2102" spans="1:13">
      <c r="A2102" s="994" t="s">
        <v>647</v>
      </c>
      <c r="B2102" s="465" t="s">
        <v>648</v>
      </c>
      <c r="C2102" s="465" t="s">
        <v>376</v>
      </c>
      <c r="D2102" s="465"/>
      <c r="E2102" s="995" t="s">
        <v>3093</v>
      </c>
      <c r="F2102" s="995"/>
      <c r="G2102" s="995" t="s">
        <v>2838</v>
      </c>
      <c r="H2102" s="995" t="s">
        <v>3086</v>
      </c>
      <c r="I2102" s="995"/>
      <c r="J2102" s="465"/>
      <c r="K2102" s="464" t="s">
        <v>31</v>
      </c>
      <c r="L2102" s="995"/>
      <c r="M2102" s="995" t="str">
        <f t="shared" si="32"/>
        <v/>
      </c>
    </row>
    <row r="2103" spans="1:13">
      <c r="A2103" s="994" t="s">
        <v>647</v>
      </c>
      <c r="B2103" s="465" t="s">
        <v>648</v>
      </c>
      <c r="C2103" s="465" t="s">
        <v>376</v>
      </c>
      <c r="D2103" s="465"/>
      <c r="E2103" s="995" t="s">
        <v>3094</v>
      </c>
      <c r="F2103" s="995"/>
      <c r="G2103" s="995" t="s">
        <v>2838</v>
      </c>
      <c r="H2103" s="995" t="s">
        <v>3086</v>
      </c>
      <c r="I2103" s="995"/>
      <c r="J2103" s="465"/>
      <c r="K2103" s="464" t="s">
        <v>31</v>
      </c>
      <c r="L2103" s="995"/>
      <c r="M2103" s="995" t="str">
        <f t="shared" si="32"/>
        <v/>
      </c>
    </row>
    <row r="2104" spans="1:13">
      <c r="A2104" s="994" t="s">
        <v>647</v>
      </c>
      <c r="B2104" s="465" t="s">
        <v>648</v>
      </c>
      <c r="C2104" s="465" t="s">
        <v>376</v>
      </c>
      <c r="D2104" s="465"/>
      <c r="E2104" s="995" t="s">
        <v>3095</v>
      </c>
      <c r="F2104" s="995"/>
      <c r="G2104" s="995" t="s">
        <v>2838</v>
      </c>
      <c r="H2104" s="995" t="s">
        <v>3086</v>
      </c>
      <c r="I2104" s="995"/>
      <c r="J2104" s="465"/>
      <c r="K2104" s="464" t="s">
        <v>31</v>
      </c>
      <c r="L2104" s="995"/>
      <c r="M2104" s="995" t="str">
        <f t="shared" si="32"/>
        <v/>
      </c>
    </row>
    <row r="2105" spans="1:13">
      <c r="A2105" s="996" t="s">
        <v>647</v>
      </c>
      <c r="B2105" s="466" t="s">
        <v>648</v>
      </c>
      <c r="C2105" s="466" t="s">
        <v>376</v>
      </c>
      <c r="D2105" s="466"/>
      <c r="E2105" s="467" t="s">
        <v>3096</v>
      </c>
      <c r="F2105" s="467"/>
      <c r="G2105" s="467" t="s">
        <v>2838</v>
      </c>
      <c r="H2105" s="467" t="s">
        <v>3086</v>
      </c>
      <c r="I2105" s="467"/>
      <c r="J2105" s="466"/>
      <c r="K2105" s="468" t="s">
        <v>31</v>
      </c>
      <c r="L2105" s="467"/>
      <c r="M2105" s="467" t="str">
        <f t="shared" si="32"/>
        <v/>
      </c>
    </row>
    <row r="2106" spans="1:13">
      <c r="A2106" s="997" t="s">
        <v>637</v>
      </c>
      <c r="B2106" s="464" t="s">
        <v>638</v>
      </c>
      <c r="C2106" s="464" t="s">
        <v>3097</v>
      </c>
      <c r="D2106" s="464" t="s">
        <v>1142</v>
      </c>
      <c r="E2106" s="998" t="s">
        <v>3098</v>
      </c>
      <c r="F2106" s="464" t="s">
        <v>3099</v>
      </c>
      <c r="G2106" s="998" t="s">
        <v>2838</v>
      </c>
      <c r="H2106" s="998" t="str">
        <f>E2106 &amp; "__c"</f>
        <v>DF_PartialLoans_FLD__c</v>
      </c>
      <c r="I2106" s="998" t="s">
        <v>682</v>
      </c>
      <c r="J2106" s="464" t="s">
        <v>645</v>
      </c>
      <c r="K2106" s="464" t="s">
        <v>31</v>
      </c>
      <c r="L2106" s="998"/>
      <c r="M2106" s="998" t="s">
        <v>10422</v>
      </c>
    </row>
    <row r="2107" spans="1:13">
      <c r="A2107" s="994" t="s">
        <v>647</v>
      </c>
      <c r="B2107" s="465" t="s">
        <v>648</v>
      </c>
      <c r="C2107" s="465" t="s">
        <v>3097</v>
      </c>
      <c r="D2107" s="465"/>
      <c r="E2107" s="995" t="s">
        <v>3100</v>
      </c>
      <c r="F2107" s="995"/>
      <c r="G2107" s="995" t="s">
        <v>2838</v>
      </c>
      <c r="H2107" s="995" t="s">
        <v>3101</v>
      </c>
      <c r="I2107" s="995"/>
      <c r="J2107" s="465"/>
      <c r="K2107" s="464" t="s">
        <v>31</v>
      </c>
      <c r="L2107" s="995"/>
      <c r="M2107" s="995" t="s">
        <v>10422</v>
      </c>
    </row>
    <row r="2108" spans="1:13">
      <c r="A2108" s="994" t="s">
        <v>647</v>
      </c>
      <c r="B2108" s="465" t="s">
        <v>648</v>
      </c>
      <c r="C2108" s="465" t="s">
        <v>3097</v>
      </c>
      <c r="D2108" s="465"/>
      <c r="E2108" s="995" t="s">
        <v>3102</v>
      </c>
      <c r="F2108" s="995"/>
      <c r="G2108" s="995" t="s">
        <v>2838</v>
      </c>
      <c r="H2108" s="995" t="s">
        <v>3101</v>
      </c>
      <c r="I2108" s="995"/>
      <c r="J2108" s="465"/>
      <c r="K2108" s="464" t="s">
        <v>31</v>
      </c>
      <c r="L2108" s="995"/>
      <c r="M2108" s="995" t="s">
        <v>10422</v>
      </c>
    </row>
    <row r="2109" spans="1:13">
      <c r="A2109" s="994" t="s">
        <v>647</v>
      </c>
      <c r="B2109" s="465" t="s">
        <v>648</v>
      </c>
      <c r="C2109" s="465" t="s">
        <v>3097</v>
      </c>
      <c r="D2109" s="465"/>
      <c r="E2109" s="995" t="s">
        <v>3103</v>
      </c>
      <c r="F2109" s="995"/>
      <c r="G2109" s="995" t="s">
        <v>2838</v>
      </c>
      <c r="H2109" s="995" t="s">
        <v>3101</v>
      </c>
      <c r="I2109" s="995"/>
      <c r="J2109" s="465"/>
      <c r="K2109" s="464" t="s">
        <v>31</v>
      </c>
      <c r="L2109" s="995"/>
      <c r="M2109" s="995" t="s">
        <v>10422</v>
      </c>
    </row>
    <row r="2110" spans="1:13">
      <c r="A2110" s="994" t="s">
        <v>647</v>
      </c>
      <c r="B2110" s="465" t="s">
        <v>648</v>
      </c>
      <c r="C2110" s="465" t="s">
        <v>3097</v>
      </c>
      <c r="D2110" s="465"/>
      <c r="E2110" s="995" t="s">
        <v>3104</v>
      </c>
      <c r="F2110" s="995"/>
      <c r="G2110" s="995" t="s">
        <v>2838</v>
      </c>
      <c r="H2110" s="995" t="s">
        <v>3101</v>
      </c>
      <c r="I2110" s="995"/>
      <c r="J2110" s="465"/>
      <c r="K2110" s="464" t="s">
        <v>31</v>
      </c>
      <c r="L2110" s="995"/>
      <c r="M2110" s="995" t="s">
        <v>10422</v>
      </c>
    </row>
    <row r="2111" spans="1:13">
      <c r="A2111" s="994" t="s">
        <v>647</v>
      </c>
      <c r="B2111" s="465" t="s">
        <v>648</v>
      </c>
      <c r="C2111" s="465" t="s">
        <v>3097</v>
      </c>
      <c r="D2111" s="465"/>
      <c r="E2111" s="995" t="s">
        <v>3105</v>
      </c>
      <c r="F2111" s="995"/>
      <c r="G2111" s="995" t="s">
        <v>2838</v>
      </c>
      <c r="H2111" s="995" t="s">
        <v>3101</v>
      </c>
      <c r="I2111" s="995"/>
      <c r="J2111" s="465"/>
      <c r="K2111" s="464" t="s">
        <v>31</v>
      </c>
      <c r="L2111" s="995"/>
      <c r="M2111" s="995" t="s">
        <v>10422</v>
      </c>
    </row>
    <row r="2112" spans="1:13">
      <c r="A2112" s="994" t="s">
        <v>647</v>
      </c>
      <c r="B2112" s="465" t="s">
        <v>648</v>
      </c>
      <c r="C2112" s="465" t="s">
        <v>3097</v>
      </c>
      <c r="D2112" s="465"/>
      <c r="E2112" s="995" t="s">
        <v>3106</v>
      </c>
      <c r="F2112" s="995"/>
      <c r="G2112" s="995" t="s">
        <v>2838</v>
      </c>
      <c r="H2112" s="995" t="s">
        <v>3101</v>
      </c>
      <c r="I2112" s="995"/>
      <c r="J2112" s="465"/>
      <c r="K2112" s="464" t="s">
        <v>31</v>
      </c>
      <c r="L2112" s="995"/>
      <c r="M2112" s="995" t="s">
        <v>10422</v>
      </c>
    </row>
    <row r="2113" spans="1:13">
      <c r="A2113" s="994" t="s">
        <v>647</v>
      </c>
      <c r="B2113" s="465" t="s">
        <v>648</v>
      </c>
      <c r="C2113" s="465" t="s">
        <v>3097</v>
      </c>
      <c r="D2113" s="465"/>
      <c r="E2113" s="995" t="s">
        <v>3107</v>
      </c>
      <c r="F2113" s="995"/>
      <c r="G2113" s="995" t="s">
        <v>2838</v>
      </c>
      <c r="H2113" s="995" t="s">
        <v>3101</v>
      </c>
      <c r="I2113" s="995"/>
      <c r="J2113" s="465"/>
      <c r="K2113" s="464" t="s">
        <v>31</v>
      </c>
      <c r="L2113" s="995"/>
      <c r="M2113" s="995" t="s">
        <v>10422</v>
      </c>
    </row>
    <row r="2114" spans="1:13">
      <c r="A2114" s="994" t="s">
        <v>647</v>
      </c>
      <c r="B2114" s="465" t="s">
        <v>648</v>
      </c>
      <c r="C2114" s="465" t="s">
        <v>3097</v>
      </c>
      <c r="D2114" s="465"/>
      <c r="E2114" s="995" t="s">
        <v>3108</v>
      </c>
      <c r="F2114" s="995"/>
      <c r="G2114" s="995" t="s">
        <v>2838</v>
      </c>
      <c r="H2114" s="995" t="s">
        <v>3101</v>
      </c>
      <c r="I2114" s="995"/>
      <c r="J2114" s="465"/>
      <c r="K2114" s="464" t="s">
        <v>31</v>
      </c>
      <c r="L2114" s="995"/>
      <c r="M2114" s="995" t="s">
        <v>10422</v>
      </c>
    </row>
    <row r="2115" spans="1:13">
      <c r="A2115" s="994" t="s">
        <v>647</v>
      </c>
      <c r="B2115" s="465" t="s">
        <v>648</v>
      </c>
      <c r="C2115" s="465" t="s">
        <v>3097</v>
      </c>
      <c r="D2115" s="465"/>
      <c r="E2115" s="995" t="s">
        <v>3109</v>
      </c>
      <c r="F2115" s="995"/>
      <c r="G2115" s="995" t="s">
        <v>2838</v>
      </c>
      <c r="H2115" s="995" t="s">
        <v>3101</v>
      </c>
      <c r="I2115" s="995"/>
      <c r="J2115" s="465"/>
      <c r="K2115" s="464" t="s">
        <v>31</v>
      </c>
      <c r="L2115" s="995"/>
      <c r="M2115" s="995" t="s">
        <v>10422</v>
      </c>
    </row>
    <row r="2116" spans="1:13">
      <c r="A2116" s="994" t="s">
        <v>647</v>
      </c>
      <c r="B2116" s="465" t="s">
        <v>648</v>
      </c>
      <c r="C2116" s="465" t="s">
        <v>3097</v>
      </c>
      <c r="D2116" s="465"/>
      <c r="E2116" s="995" t="s">
        <v>3110</v>
      </c>
      <c r="F2116" s="995"/>
      <c r="G2116" s="995" t="s">
        <v>2838</v>
      </c>
      <c r="H2116" s="995" t="s">
        <v>3101</v>
      </c>
      <c r="I2116" s="995"/>
      <c r="J2116" s="465"/>
      <c r="K2116" s="464" t="s">
        <v>31</v>
      </c>
      <c r="L2116" s="995"/>
      <c r="M2116" s="995" t="s">
        <v>10422</v>
      </c>
    </row>
    <row r="2117" spans="1:13">
      <c r="A2117" s="996" t="s">
        <v>647</v>
      </c>
      <c r="B2117" s="466" t="s">
        <v>648</v>
      </c>
      <c r="C2117" s="466" t="s">
        <v>3097</v>
      </c>
      <c r="D2117" s="466"/>
      <c r="E2117" s="467" t="s">
        <v>3111</v>
      </c>
      <c r="F2117" s="467"/>
      <c r="G2117" s="467" t="s">
        <v>2838</v>
      </c>
      <c r="H2117" s="467" t="s">
        <v>3101</v>
      </c>
      <c r="I2117" s="467"/>
      <c r="J2117" s="466"/>
      <c r="K2117" s="468" t="s">
        <v>31</v>
      </c>
      <c r="L2117" s="467"/>
      <c r="M2117" s="467" t="s">
        <v>10422</v>
      </c>
    </row>
    <row r="2118" spans="1:13">
      <c r="A2118" s="997" t="s">
        <v>637</v>
      </c>
      <c r="B2118" s="464" t="s">
        <v>638</v>
      </c>
      <c r="C2118" s="464" t="s">
        <v>381</v>
      </c>
      <c r="D2118" s="464" t="s">
        <v>1250</v>
      </c>
      <c r="E2118" s="998" t="s">
        <v>3112</v>
      </c>
      <c r="F2118" s="464" t="s">
        <v>381</v>
      </c>
      <c r="G2118" s="998" t="s">
        <v>2838</v>
      </c>
      <c r="H2118" s="998" t="str">
        <f>E2118 &amp; "__c"</f>
        <v>DF_CapInterest_FLD__c</v>
      </c>
      <c r="I2118" s="998" t="s">
        <v>682</v>
      </c>
      <c r="J2118" s="464" t="s">
        <v>645</v>
      </c>
      <c r="K2118" s="464" t="s">
        <v>31</v>
      </c>
      <c r="L2118" s="998"/>
      <c r="M2118" s="998" t="str">
        <f t="shared" ref="M2118:M2177" si="33">IF(RIGHT(TEXT(E2118,""),4)="ACT1","Removed","")</f>
        <v/>
      </c>
    </row>
    <row r="2119" spans="1:13">
      <c r="A2119" s="994" t="s">
        <v>647</v>
      </c>
      <c r="B2119" s="465" t="s">
        <v>648</v>
      </c>
      <c r="C2119" s="465" t="s">
        <v>381</v>
      </c>
      <c r="D2119" s="465"/>
      <c r="E2119" s="995" t="s">
        <v>3113</v>
      </c>
      <c r="F2119" s="995"/>
      <c r="G2119" s="995" t="s">
        <v>2838</v>
      </c>
      <c r="H2119" s="995" t="s">
        <v>3114</v>
      </c>
      <c r="I2119" s="995"/>
      <c r="J2119" s="465"/>
      <c r="K2119" s="464" t="s">
        <v>31</v>
      </c>
      <c r="L2119" s="995"/>
      <c r="M2119" s="995" t="str">
        <f t="shared" si="33"/>
        <v/>
      </c>
    </row>
    <row r="2120" spans="1:13">
      <c r="A2120" s="994" t="s">
        <v>647</v>
      </c>
      <c r="B2120" s="465" t="s">
        <v>648</v>
      </c>
      <c r="C2120" s="465" t="s">
        <v>381</v>
      </c>
      <c r="D2120" s="465"/>
      <c r="E2120" s="995" t="s">
        <v>3115</v>
      </c>
      <c r="F2120" s="995"/>
      <c r="G2120" s="995" t="s">
        <v>2838</v>
      </c>
      <c r="H2120" s="995" t="s">
        <v>3114</v>
      </c>
      <c r="I2120" s="995"/>
      <c r="J2120" s="465"/>
      <c r="K2120" s="464" t="s">
        <v>31</v>
      </c>
      <c r="L2120" s="995"/>
      <c r="M2120" s="995" t="str">
        <f t="shared" si="33"/>
        <v/>
      </c>
    </row>
    <row r="2121" spans="1:13">
      <c r="A2121" s="994" t="s">
        <v>647</v>
      </c>
      <c r="B2121" s="465" t="s">
        <v>648</v>
      </c>
      <c r="C2121" s="465" t="s">
        <v>381</v>
      </c>
      <c r="D2121" s="465"/>
      <c r="E2121" s="995" t="s">
        <v>3116</v>
      </c>
      <c r="F2121" s="995"/>
      <c r="G2121" s="995" t="s">
        <v>2838</v>
      </c>
      <c r="H2121" s="995" t="s">
        <v>3114</v>
      </c>
      <c r="I2121" s="995"/>
      <c r="J2121" s="465"/>
      <c r="K2121" s="464" t="s">
        <v>31</v>
      </c>
      <c r="L2121" s="995"/>
      <c r="M2121" s="995" t="str">
        <f t="shared" si="33"/>
        <v/>
      </c>
    </row>
    <row r="2122" spans="1:13">
      <c r="A2122" s="994" t="s">
        <v>647</v>
      </c>
      <c r="B2122" s="465" t="s">
        <v>648</v>
      </c>
      <c r="C2122" s="465" t="s">
        <v>381</v>
      </c>
      <c r="D2122" s="465"/>
      <c r="E2122" s="995" t="s">
        <v>3117</v>
      </c>
      <c r="F2122" s="995"/>
      <c r="G2122" s="995" t="s">
        <v>2838</v>
      </c>
      <c r="H2122" s="995" t="s">
        <v>3114</v>
      </c>
      <c r="I2122" s="995"/>
      <c r="J2122" s="465"/>
      <c r="K2122" s="464" t="s">
        <v>31</v>
      </c>
      <c r="L2122" s="995"/>
      <c r="M2122" s="995" t="str">
        <f t="shared" si="33"/>
        <v/>
      </c>
    </row>
    <row r="2123" spans="1:13">
      <c r="A2123" s="994" t="s">
        <v>647</v>
      </c>
      <c r="B2123" s="465" t="s">
        <v>648</v>
      </c>
      <c r="C2123" s="465" t="s">
        <v>381</v>
      </c>
      <c r="D2123" s="465"/>
      <c r="E2123" s="995" t="s">
        <v>3118</v>
      </c>
      <c r="F2123" s="995"/>
      <c r="G2123" s="995" t="s">
        <v>2838</v>
      </c>
      <c r="H2123" s="995" t="s">
        <v>3114</v>
      </c>
      <c r="I2123" s="995"/>
      <c r="J2123" s="465"/>
      <c r="K2123" s="464" t="s">
        <v>31</v>
      </c>
      <c r="L2123" s="995"/>
      <c r="M2123" s="995" t="str">
        <f t="shared" si="33"/>
        <v/>
      </c>
    </row>
    <row r="2124" spans="1:13">
      <c r="A2124" s="994" t="s">
        <v>647</v>
      </c>
      <c r="B2124" s="465" t="s">
        <v>648</v>
      </c>
      <c r="C2124" s="465" t="s">
        <v>381</v>
      </c>
      <c r="D2124" s="465"/>
      <c r="E2124" s="995" t="s">
        <v>3119</v>
      </c>
      <c r="F2124" s="995"/>
      <c r="G2124" s="995" t="s">
        <v>2838</v>
      </c>
      <c r="H2124" s="995" t="s">
        <v>3114</v>
      </c>
      <c r="I2124" s="995"/>
      <c r="J2124" s="465"/>
      <c r="K2124" s="464" t="s">
        <v>31</v>
      </c>
      <c r="L2124" s="995"/>
      <c r="M2124" s="995" t="str">
        <f t="shared" si="33"/>
        <v/>
      </c>
    </row>
    <row r="2125" spans="1:13">
      <c r="A2125" s="994" t="s">
        <v>647</v>
      </c>
      <c r="B2125" s="465" t="s">
        <v>648</v>
      </c>
      <c r="C2125" s="465" t="s">
        <v>381</v>
      </c>
      <c r="D2125" s="465"/>
      <c r="E2125" s="995" t="s">
        <v>3120</v>
      </c>
      <c r="F2125" s="995"/>
      <c r="G2125" s="995" t="s">
        <v>2838</v>
      </c>
      <c r="H2125" s="995" t="s">
        <v>3114</v>
      </c>
      <c r="I2125" s="995"/>
      <c r="J2125" s="465"/>
      <c r="K2125" s="464" t="s">
        <v>31</v>
      </c>
      <c r="L2125" s="995"/>
      <c r="M2125" s="995" t="str">
        <f t="shared" si="33"/>
        <v/>
      </c>
    </row>
    <row r="2126" spans="1:13">
      <c r="A2126" s="994" t="s">
        <v>647</v>
      </c>
      <c r="B2126" s="465" t="s">
        <v>648</v>
      </c>
      <c r="C2126" s="465" t="s">
        <v>381</v>
      </c>
      <c r="D2126" s="465"/>
      <c r="E2126" s="995" t="s">
        <v>3121</v>
      </c>
      <c r="F2126" s="995"/>
      <c r="G2126" s="995" t="s">
        <v>2838</v>
      </c>
      <c r="H2126" s="995" t="s">
        <v>3114</v>
      </c>
      <c r="I2126" s="995"/>
      <c r="J2126" s="465"/>
      <c r="K2126" s="464" t="s">
        <v>31</v>
      </c>
      <c r="L2126" s="995"/>
      <c r="M2126" s="995" t="str">
        <f t="shared" si="33"/>
        <v/>
      </c>
    </row>
    <row r="2127" spans="1:13">
      <c r="A2127" s="994" t="s">
        <v>647</v>
      </c>
      <c r="B2127" s="465" t="s">
        <v>648</v>
      </c>
      <c r="C2127" s="465" t="s">
        <v>381</v>
      </c>
      <c r="D2127" s="465"/>
      <c r="E2127" s="995" t="s">
        <v>3122</v>
      </c>
      <c r="F2127" s="995"/>
      <c r="G2127" s="995" t="s">
        <v>2838</v>
      </c>
      <c r="H2127" s="995" t="s">
        <v>3114</v>
      </c>
      <c r="I2127" s="995"/>
      <c r="J2127" s="465"/>
      <c r="K2127" s="464" t="s">
        <v>31</v>
      </c>
      <c r="L2127" s="995"/>
      <c r="M2127" s="995" t="str">
        <f t="shared" si="33"/>
        <v/>
      </c>
    </row>
    <row r="2128" spans="1:13">
      <c r="A2128" s="994" t="s">
        <v>647</v>
      </c>
      <c r="B2128" s="465" t="s">
        <v>648</v>
      </c>
      <c r="C2128" s="465" t="s">
        <v>381</v>
      </c>
      <c r="D2128" s="465"/>
      <c r="E2128" s="995" t="s">
        <v>3123</v>
      </c>
      <c r="F2128" s="995"/>
      <c r="G2128" s="995" t="s">
        <v>2838</v>
      </c>
      <c r="H2128" s="995" t="s">
        <v>3114</v>
      </c>
      <c r="I2128" s="995"/>
      <c r="J2128" s="465"/>
      <c r="K2128" s="464" t="s">
        <v>31</v>
      </c>
      <c r="L2128" s="995"/>
      <c r="M2128" s="995" t="str">
        <f t="shared" si="33"/>
        <v/>
      </c>
    </row>
    <row r="2129" spans="1:13">
      <c r="A2129" s="996" t="s">
        <v>647</v>
      </c>
      <c r="B2129" s="466" t="s">
        <v>648</v>
      </c>
      <c r="C2129" s="466" t="s">
        <v>381</v>
      </c>
      <c r="D2129" s="466"/>
      <c r="E2129" s="467" t="s">
        <v>3124</v>
      </c>
      <c r="F2129" s="467"/>
      <c r="G2129" s="467" t="s">
        <v>2838</v>
      </c>
      <c r="H2129" s="467" t="s">
        <v>3114</v>
      </c>
      <c r="I2129" s="467"/>
      <c r="J2129" s="466"/>
      <c r="K2129" s="468" t="s">
        <v>31</v>
      </c>
      <c r="L2129" s="467"/>
      <c r="M2129" s="467" t="str">
        <f t="shared" si="33"/>
        <v/>
      </c>
    </row>
    <row r="2130" spans="1:13">
      <c r="A2130" s="997" t="s">
        <v>637</v>
      </c>
      <c r="B2130" s="464" t="s">
        <v>638</v>
      </c>
      <c r="C2130" s="464" t="s">
        <v>382</v>
      </c>
      <c r="D2130" s="464" t="s">
        <v>1266</v>
      </c>
      <c r="E2130" s="998" t="s">
        <v>3125</v>
      </c>
      <c r="F2130" s="464" t="s">
        <v>3126</v>
      </c>
      <c r="G2130" s="998" t="s">
        <v>2838</v>
      </c>
      <c r="H2130" s="998" t="str">
        <f>E2130 &amp; "__c"</f>
        <v>DF_CapExpMaintRepairs_FLD__c</v>
      </c>
      <c r="I2130" s="998" t="s">
        <v>682</v>
      </c>
      <c r="J2130" s="464" t="s">
        <v>645</v>
      </c>
      <c r="K2130" s="464" t="s">
        <v>31</v>
      </c>
      <c r="L2130" s="998"/>
      <c r="M2130" s="998" t="str">
        <f t="shared" si="33"/>
        <v/>
      </c>
    </row>
    <row r="2131" spans="1:13">
      <c r="A2131" s="994" t="s">
        <v>647</v>
      </c>
      <c r="B2131" s="465" t="s">
        <v>648</v>
      </c>
      <c r="C2131" s="465" t="s">
        <v>382</v>
      </c>
      <c r="D2131" s="465"/>
      <c r="E2131" s="995" t="s">
        <v>3127</v>
      </c>
      <c r="F2131" s="995"/>
      <c r="G2131" s="995" t="s">
        <v>2838</v>
      </c>
      <c r="H2131" s="995" t="s">
        <v>3128</v>
      </c>
      <c r="I2131" s="995"/>
      <c r="J2131" s="465"/>
      <c r="K2131" s="464" t="s">
        <v>31</v>
      </c>
      <c r="L2131" s="995"/>
      <c r="M2131" s="995" t="str">
        <f t="shared" si="33"/>
        <v/>
      </c>
    </row>
    <row r="2132" spans="1:13">
      <c r="A2132" s="994" t="s">
        <v>647</v>
      </c>
      <c r="B2132" s="465" t="s">
        <v>648</v>
      </c>
      <c r="C2132" s="465" t="s">
        <v>382</v>
      </c>
      <c r="D2132" s="465"/>
      <c r="E2132" s="995" t="s">
        <v>3129</v>
      </c>
      <c r="F2132" s="995"/>
      <c r="G2132" s="995" t="s">
        <v>2838</v>
      </c>
      <c r="H2132" s="995" t="s">
        <v>3128</v>
      </c>
      <c r="I2132" s="995"/>
      <c r="J2132" s="465"/>
      <c r="K2132" s="464" t="s">
        <v>31</v>
      </c>
      <c r="L2132" s="995"/>
      <c r="M2132" s="995" t="str">
        <f t="shared" si="33"/>
        <v/>
      </c>
    </row>
    <row r="2133" spans="1:13">
      <c r="A2133" s="994" t="s">
        <v>647</v>
      </c>
      <c r="B2133" s="465" t="s">
        <v>648</v>
      </c>
      <c r="C2133" s="465" t="s">
        <v>382</v>
      </c>
      <c r="D2133" s="465"/>
      <c r="E2133" s="995" t="s">
        <v>3130</v>
      </c>
      <c r="F2133" s="995"/>
      <c r="G2133" s="995" t="s">
        <v>2838</v>
      </c>
      <c r="H2133" s="995" t="s">
        <v>3128</v>
      </c>
      <c r="I2133" s="995"/>
      <c r="J2133" s="465"/>
      <c r="K2133" s="464" t="s">
        <v>31</v>
      </c>
      <c r="L2133" s="995"/>
      <c r="M2133" s="995" t="str">
        <f t="shared" si="33"/>
        <v/>
      </c>
    </row>
    <row r="2134" spans="1:13">
      <c r="A2134" s="994" t="s">
        <v>647</v>
      </c>
      <c r="B2134" s="465" t="s">
        <v>648</v>
      </c>
      <c r="C2134" s="465" t="s">
        <v>382</v>
      </c>
      <c r="D2134" s="465"/>
      <c r="E2134" s="995" t="s">
        <v>3131</v>
      </c>
      <c r="F2134" s="995"/>
      <c r="G2134" s="995" t="s">
        <v>2838</v>
      </c>
      <c r="H2134" s="995" t="s">
        <v>3128</v>
      </c>
      <c r="I2134" s="995"/>
      <c r="J2134" s="465"/>
      <c r="K2134" s="464" t="s">
        <v>31</v>
      </c>
      <c r="L2134" s="995"/>
      <c r="M2134" s="995" t="str">
        <f t="shared" si="33"/>
        <v/>
      </c>
    </row>
    <row r="2135" spans="1:13">
      <c r="A2135" s="994" t="s">
        <v>647</v>
      </c>
      <c r="B2135" s="465" t="s">
        <v>648</v>
      </c>
      <c r="C2135" s="465" t="s">
        <v>382</v>
      </c>
      <c r="D2135" s="465"/>
      <c r="E2135" s="995" t="s">
        <v>3132</v>
      </c>
      <c r="F2135" s="995"/>
      <c r="G2135" s="995" t="s">
        <v>2838</v>
      </c>
      <c r="H2135" s="995" t="s">
        <v>3128</v>
      </c>
      <c r="I2135" s="995"/>
      <c r="J2135" s="465"/>
      <c r="K2135" s="464" t="s">
        <v>31</v>
      </c>
      <c r="L2135" s="995"/>
      <c r="M2135" s="995" t="str">
        <f t="shared" si="33"/>
        <v/>
      </c>
    </row>
    <row r="2136" spans="1:13">
      <c r="A2136" s="994" t="s">
        <v>647</v>
      </c>
      <c r="B2136" s="465" t="s">
        <v>648</v>
      </c>
      <c r="C2136" s="465" t="s">
        <v>382</v>
      </c>
      <c r="D2136" s="465"/>
      <c r="E2136" s="995" t="s">
        <v>3133</v>
      </c>
      <c r="F2136" s="995"/>
      <c r="G2136" s="995" t="s">
        <v>2838</v>
      </c>
      <c r="H2136" s="995" t="s">
        <v>3128</v>
      </c>
      <c r="I2136" s="995"/>
      <c r="J2136" s="465"/>
      <c r="K2136" s="464" t="s">
        <v>31</v>
      </c>
      <c r="L2136" s="995"/>
      <c r="M2136" s="995" t="str">
        <f t="shared" si="33"/>
        <v/>
      </c>
    </row>
    <row r="2137" spans="1:13">
      <c r="A2137" s="994" t="s">
        <v>647</v>
      </c>
      <c r="B2137" s="465" t="s">
        <v>648</v>
      </c>
      <c r="C2137" s="465" t="s">
        <v>382</v>
      </c>
      <c r="D2137" s="465"/>
      <c r="E2137" s="995" t="s">
        <v>3134</v>
      </c>
      <c r="F2137" s="995"/>
      <c r="G2137" s="995" t="s">
        <v>2838</v>
      </c>
      <c r="H2137" s="995" t="s">
        <v>3128</v>
      </c>
      <c r="I2137" s="995"/>
      <c r="J2137" s="465"/>
      <c r="K2137" s="464" t="s">
        <v>31</v>
      </c>
      <c r="L2137" s="995"/>
      <c r="M2137" s="995" t="str">
        <f t="shared" si="33"/>
        <v/>
      </c>
    </row>
    <row r="2138" spans="1:13">
      <c r="A2138" s="994" t="s">
        <v>647</v>
      </c>
      <c r="B2138" s="465" t="s">
        <v>648</v>
      </c>
      <c r="C2138" s="465" t="s">
        <v>382</v>
      </c>
      <c r="D2138" s="465"/>
      <c r="E2138" s="995" t="s">
        <v>3135</v>
      </c>
      <c r="F2138" s="995"/>
      <c r="G2138" s="995" t="s">
        <v>2838</v>
      </c>
      <c r="H2138" s="995" t="s">
        <v>3128</v>
      </c>
      <c r="I2138" s="995"/>
      <c r="J2138" s="465"/>
      <c r="K2138" s="464" t="s">
        <v>31</v>
      </c>
      <c r="L2138" s="995"/>
      <c r="M2138" s="995" t="str">
        <f t="shared" si="33"/>
        <v/>
      </c>
    </row>
    <row r="2139" spans="1:13">
      <c r="A2139" s="994" t="s">
        <v>647</v>
      </c>
      <c r="B2139" s="465" t="s">
        <v>648</v>
      </c>
      <c r="C2139" s="465" t="s">
        <v>382</v>
      </c>
      <c r="D2139" s="465"/>
      <c r="E2139" s="995" t="s">
        <v>3136</v>
      </c>
      <c r="F2139" s="995"/>
      <c r="G2139" s="995" t="s">
        <v>2838</v>
      </c>
      <c r="H2139" s="995" t="s">
        <v>3128</v>
      </c>
      <c r="I2139" s="995"/>
      <c r="J2139" s="465"/>
      <c r="K2139" s="464" t="s">
        <v>31</v>
      </c>
      <c r="L2139" s="995"/>
      <c r="M2139" s="995" t="str">
        <f t="shared" si="33"/>
        <v/>
      </c>
    </row>
    <row r="2140" spans="1:13">
      <c r="A2140" s="994" t="s">
        <v>647</v>
      </c>
      <c r="B2140" s="465" t="s">
        <v>648</v>
      </c>
      <c r="C2140" s="465" t="s">
        <v>382</v>
      </c>
      <c r="D2140" s="465"/>
      <c r="E2140" s="995" t="s">
        <v>3137</v>
      </c>
      <c r="F2140" s="995"/>
      <c r="G2140" s="995" t="s">
        <v>2838</v>
      </c>
      <c r="H2140" s="995" t="s">
        <v>3128</v>
      </c>
      <c r="I2140" s="995"/>
      <c r="J2140" s="465"/>
      <c r="K2140" s="464" t="s">
        <v>31</v>
      </c>
      <c r="L2140" s="995"/>
      <c r="M2140" s="995" t="str">
        <f t="shared" si="33"/>
        <v/>
      </c>
    </row>
    <row r="2141" spans="1:13">
      <c r="A2141" s="996" t="s">
        <v>647</v>
      </c>
      <c r="B2141" s="466" t="s">
        <v>648</v>
      </c>
      <c r="C2141" s="466" t="s">
        <v>382</v>
      </c>
      <c r="D2141" s="466"/>
      <c r="E2141" s="467" t="s">
        <v>3138</v>
      </c>
      <c r="F2141" s="467"/>
      <c r="G2141" s="467" t="s">
        <v>2838</v>
      </c>
      <c r="H2141" s="467" t="s">
        <v>3128</v>
      </c>
      <c r="I2141" s="467"/>
      <c r="J2141" s="466"/>
      <c r="K2141" s="468" t="s">
        <v>31</v>
      </c>
      <c r="L2141" s="467"/>
      <c r="M2141" s="467" t="str">
        <f t="shared" si="33"/>
        <v/>
      </c>
    </row>
    <row r="2142" spans="1:13">
      <c r="A2142" s="997" t="s">
        <v>637</v>
      </c>
      <c r="B2142" s="464" t="s">
        <v>638</v>
      </c>
      <c r="C2142" s="464" t="s">
        <v>383</v>
      </c>
      <c r="D2142" s="464" t="s">
        <v>1281</v>
      </c>
      <c r="E2142" s="998" t="s">
        <v>3139</v>
      </c>
      <c r="F2142" s="464" t="s">
        <v>3140</v>
      </c>
      <c r="G2142" s="998" t="s">
        <v>2838</v>
      </c>
      <c r="H2142" s="998" t="str">
        <f>E2142 &amp; "__c"</f>
        <v>DF_CostMgIntRateRisk_FLD__c</v>
      </c>
      <c r="I2142" s="998" t="s">
        <v>682</v>
      </c>
      <c r="J2142" s="464" t="s">
        <v>645</v>
      </c>
      <c r="K2142" s="464" t="s">
        <v>31</v>
      </c>
      <c r="L2142" s="998"/>
      <c r="M2142" s="998" t="s">
        <v>10422</v>
      </c>
    </row>
    <row r="2143" spans="1:13">
      <c r="A2143" s="994" t="s">
        <v>647</v>
      </c>
      <c r="B2143" s="465" t="s">
        <v>648</v>
      </c>
      <c r="C2143" s="465" t="s">
        <v>383</v>
      </c>
      <c r="D2143" s="465"/>
      <c r="E2143" s="995" t="s">
        <v>3141</v>
      </c>
      <c r="F2143" s="995"/>
      <c r="G2143" s="995" t="s">
        <v>2838</v>
      </c>
      <c r="H2143" s="995" t="s">
        <v>3142</v>
      </c>
      <c r="I2143" s="995"/>
      <c r="J2143" s="465"/>
      <c r="K2143" s="464" t="s">
        <v>31</v>
      </c>
      <c r="L2143" s="995"/>
      <c r="M2143" s="995" t="s">
        <v>10422</v>
      </c>
    </row>
    <row r="2144" spans="1:13">
      <c r="A2144" s="994" t="s">
        <v>647</v>
      </c>
      <c r="B2144" s="465" t="s">
        <v>648</v>
      </c>
      <c r="C2144" s="465" t="s">
        <v>383</v>
      </c>
      <c r="D2144" s="465"/>
      <c r="E2144" s="995" t="s">
        <v>3143</v>
      </c>
      <c r="F2144" s="995"/>
      <c r="G2144" s="995" t="s">
        <v>2838</v>
      </c>
      <c r="H2144" s="995" t="s">
        <v>3142</v>
      </c>
      <c r="I2144" s="995"/>
      <c r="J2144" s="465"/>
      <c r="K2144" s="464" t="s">
        <v>31</v>
      </c>
      <c r="L2144" s="995"/>
      <c r="M2144" s="995" t="s">
        <v>10422</v>
      </c>
    </row>
    <row r="2145" spans="1:13">
      <c r="A2145" s="994" t="s">
        <v>647</v>
      </c>
      <c r="B2145" s="465" t="s">
        <v>648</v>
      </c>
      <c r="C2145" s="465" t="s">
        <v>383</v>
      </c>
      <c r="D2145" s="465"/>
      <c r="E2145" s="995" t="s">
        <v>3144</v>
      </c>
      <c r="F2145" s="995"/>
      <c r="G2145" s="995" t="s">
        <v>2838</v>
      </c>
      <c r="H2145" s="995" t="s">
        <v>3142</v>
      </c>
      <c r="I2145" s="995"/>
      <c r="J2145" s="465"/>
      <c r="K2145" s="464" t="s">
        <v>31</v>
      </c>
      <c r="L2145" s="995"/>
      <c r="M2145" s="995" t="s">
        <v>10422</v>
      </c>
    </row>
    <row r="2146" spans="1:13">
      <c r="A2146" s="994" t="s">
        <v>647</v>
      </c>
      <c r="B2146" s="465" t="s">
        <v>648</v>
      </c>
      <c r="C2146" s="465" t="s">
        <v>383</v>
      </c>
      <c r="D2146" s="465"/>
      <c r="E2146" s="995" t="s">
        <v>3145</v>
      </c>
      <c r="F2146" s="995"/>
      <c r="G2146" s="995" t="s">
        <v>2838</v>
      </c>
      <c r="H2146" s="995" t="s">
        <v>3142</v>
      </c>
      <c r="I2146" s="995"/>
      <c r="J2146" s="465"/>
      <c r="K2146" s="464" t="s">
        <v>31</v>
      </c>
      <c r="L2146" s="995"/>
      <c r="M2146" s="995" t="s">
        <v>10422</v>
      </c>
    </row>
    <row r="2147" spans="1:13">
      <c r="A2147" s="994" t="s">
        <v>647</v>
      </c>
      <c r="B2147" s="465" t="s">
        <v>648</v>
      </c>
      <c r="C2147" s="465" t="s">
        <v>383</v>
      </c>
      <c r="D2147" s="465"/>
      <c r="E2147" s="995" t="s">
        <v>3146</v>
      </c>
      <c r="F2147" s="995"/>
      <c r="G2147" s="995" t="s">
        <v>2838</v>
      </c>
      <c r="H2147" s="995" t="s">
        <v>3142</v>
      </c>
      <c r="I2147" s="995"/>
      <c r="J2147" s="465"/>
      <c r="K2147" s="464" t="s">
        <v>31</v>
      </c>
      <c r="L2147" s="995"/>
      <c r="M2147" s="995" t="s">
        <v>10422</v>
      </c>
    </row>
    <row r="2148" spans="1:13">
      <c r="A2148" s="994" t="s">
        <v>647</v>
      </c>
      <c r="B2148" s="465" t="s">
        <v>648</v>
      </c>
      <c r="C2148" s="465" t="s">
        <v>383</v>
      </c>
      <c r="D2148" s="465"/>
      <c r="E2148" s="995" t="s">
        <v>3147</v>
      </c>
      <c r="F2148" s="995"/>
      <c r="G2148" s="995" t="s">
        <v>2838</v>
      </c>
      <c r="H2148" s="995" t="s">
        <v>3142</v>
      </c>
      <c r="I2148" s="995"/>
      <c r="J2148" s="465"/>
      <c r="K2148" s="464" t="s">
        <v>31</v>
      </c>
      <c r="L2148" s="995"/>
      <c r="M2148" s="995" t="s">
        <v>10422</v>
      </c>
    </row>
    <row r="2149" spans="1:13">
      <c r="A2149" s="994" t="s">
        <v>647</v>
      </c>
      <c r="B2149" s="465" t="s">
        <v>648</v>
      </c>
      <c r="C2149" s="465" t="s">
        <v>383</v>
      </c>
      <c r="D2149" s="465"/>
      <c r="E2149" s="995" t="s">
        <v>3148</v>
      </c>
      <c r="F2149" s="995"/>
      <c r="G2149" s="995" t="s">
        <v>2838</v>
      </c>
      <c r="H2149" s="995" t="s">
        <v>3142</v>
      </c>
      <c r="I2149" s="995"/>
      <c r="J2149" s="465"/>
      <c r="K2149" s="464" t="s">
        <v>31</v>
      </c>
      <c r="L2149" s="995"/>
      <c r="M2149" s="995" t="s">
        <v>10422</v>
      </c>
    </row>
    <row r="2150" spans="1:13">
      <c r="A2150" s="994" t="s">
        <v>647</v>
      </c>
      <c r="B2150" s="465" t="s">
        <v>648</v>
      </c>
      <c r="C2150" s="465" t="s">
        <v>383</v>
      </c>
      <c r="D2150" s="465"/>
      <c r="E2150" s="995" t="s">
        <v>3149</v>
      </c>
      <c r="F2150" s="995"/>
      <c r="G2150" s="995" t="s">
        <v>2838</v>
      </c>
      <c r="H2150" s="995" t="s">
        <v>3142</v>
      </c>
      <c r="I2150" s="995"/>
      <c r="J2150" s="465"/>
      <c r="K2150" s="464" t="s">
        <v>31</v>
      </c>
      <c r="L2150" s="995"/>
      <c r="M2150" s="995" t="s">
        <v>10422</v>
      </c>
    </row>
    <row r="2151" spans="1:13">
      <c r="A2151" s="994" t="s">
        <v>647</v>
      </c>
      <c r="B2151" s="465" t="s">
        <v>648</v>
      </c>
      <c r="C2151" s="465" t="s">
        <v>383</v>
      </c>
      <c r="D2151" s="465"/>
      <c r="E2151" s="995" t="s">
        <v>3150</v>
      </c>
      <c r="F2151" s="995"/>
      <c r="G2151" s="995" t="s">
        <v>2838</v>
      </c>
      <c r="H2151" s="995" t="s">
        <v>3142</v>
      </c>
      <c r="I2151" s="995"/>
      <c r="J2151" s="465"/>
      <c r="K2151" s="464" t="s">
        <v>31</v>
      </c>
      <c r="L2151" s="995"/>
      <c r="M2151" s="995" t="s">
        <v>10422</v>
      </c>
    </row>
    <row r="2152" spans="1:13">
      <c r="A2152" s="994" t="s">
        <v>647</v>
      </c>
      <c r="B2152" s="465" t="s">
        <v>648</v>
      </c>
      <c r="C2152" s="465" t="s">
        <v>383</v>
      </c>
      <c r="D2152" s="465"/>
      <c r="E2152" s="995" t="s">
        <v>3151</v>
      </c>
      <c r="F2152" s="995"/>
      <c r="G2152" s="995" t="s">
        <v>2838</v>
      </c>
      <c r="H2152" s="995" t="s">
        <v>3142</v>
      </c>
      <c r="I2152" s="995"/>
      <c r="J2152" s="465"/>
      <c r="K2152" s="464" t="s">
        <v>31</v>
      </c>
      <c r="L2152" s="995"/>
      <c r="M2152" s="995" t="s">
        <v>10422</v>
      </c>
    </row>
    <row r="2153" spans="1:13">
      <c r="A2153" s="996" t="s">
        <v>647</v>
      </c>
      <c r="B2153" s="466" t="s">
        <v>648</v>
      </c>
      <c r="C2153" s="466" t="s">
        <v>383</v>
      </c>
      <c r="D2153" s="466"/>
      <c r="E2153" s="467" t="s">
        <v>3152</v>
      </c>
      <c r="F2153" s="467"/>
      <c r="G2153" s="467" t="s">
        <v>2838</v>
      </c>
      <c r="H2153" s="467" t="s">
        <v>3142</v>
      </c>
      <c r="I2153" s="467"/>
      <c r="J2153" s="466"/>
      <c r="K2153" s="468" t="s">
        <v>31</v>
      </c>
      <c r="L2153" s="467"/>
      <c r="M2153" s="467" t="s">
        <v>10422</v>
      </c>
    </row>
    <row r="2154" spans="1:13">
      <c r="A2154" s="997" t="s">
        <v>637</v>
      </c>
      <c r="B2154" s="464" t="s">
        <v>638</v>
      </c>
      <c r="C2154" s="464" t="s">
        <v>85</v>
      </c>
      <c r="D2154" s="464" t="s">
        <v>1345</v>
      </c>
      <c r="E2154" s="1000" t="s">
        <v>3153</v>
      </c>
      <c r="F2154" s="464" t="s">
        <v>85</v>
      </c>
      <c r="G2154" s="998" t="s">
        <v>3154</v>
      </c>
      <c r="H2154" s="998" t="str">
        <f>E2154 &amp; "__c"</f>
        <v>DF_LoanRepay12mths_FLD__c</v>
      </c>
      <c r="I2154" s="998" t="s">
        <v>682</v>
      </c>
      <c r="J2154" s="464" t="s">
        <v>645</v>
      </c>
      <c r="K2154" s="464" t="s">
        <v>31</v>
      </c>
      <c r="L2154" s="998"/>
      <c r="M2154" s="998" t="str">
        <f t="shared" si="33"/>
        <v/>
      </c>
    </row>
    <row r="2155" spans="1:13">
      <c r="A2155" s="994" t="s">
        <v>647</v>
      </c>
      <c r="B2155" s="465" t="s">
        <v>648</v>
      </c>
      <c r="C2155" s="465" t="s">
        <v>85</v>
      </c>
      <c r="D2155" s="465"/>
      <c r="E2155" s="1000" t="s">
        <v>3376</v>
      </c>
      <c r="F2155" s="465"/>
      <c r="G2155" s="995" t="s">
        <v>3154</v>
      </c>
      <c r="H2155" s="995" t="s">
        <v>3156</v>
      </c>
      <c r="I2155" s="995"/>
      <c r="J2155" s="465"/>
      <c r="K2155" s="465" t="s">
        <v>31</v>
      </c>
      <c r="L2155" s="995"/>
      <c r="M2155" s="995" t="str">
        <f t="shared" si="33"/>
        <v/>
      </c>
    </row>
    <row r="2156" spans="1:13">
      <c r="A2156" s="997" t="s">
        <v>637</v>
      </c>
      <c r="B2156" s="464" t="s">
        <v>638</v>
      </c>
      <c r="C2156" s="464" t="s">
        <v>3157</v>
      </c>
      <c r="D2156" s="464" t="s">
        <v>1362</v>
      </c>
      <c r="E2156" s="1000" t="s">
        <v>3158</v>
      </c>
      <c r="F2156" s="464" t="s">
        <v>3159</v>
      </c>
      <c r="G2156" s="998" t="s">
        <v>3154</v>
      </c>
      <c r="H2156" s="998" t="str">
        <f>E2156 &amp; "__c"</f>
        <v>DF_LoanRepay12mthsMvmnt_FLD__c</v>
      </c>
      <c r="I2156" s="998" t="s">
        <v>682</v>
      </c>
      <c r="J2156" s="464" t="s">
        <v>645</v>
      </c>
      <c r="K2156" s="464" t="s">
        <v>31</v>
      </c>
      <c r="L2156" s="998"/>
      <c r="M2156" s="998" t="str">
        <f t="shared" si="33"/>
        <v/>
      </c>
    </row>
    <row r="2157" spans="1:13">
      <c r="A2157" s="994" t="s">
        <v>647</v>
      </c>
      <c r="B2157" s="465" t="s">
        <v>648</v>
      </c>
      <c r="C2157" s="465" t="s">
        <v>85</v>
      </c>
      <c r="D2157" s="465"/>
      <c r="E2157" s="1000" t="s">
        <v>3160</v>
      </c>
      <c r="F2157" s="465"/>
      <c r="G2157" s="995" t="s">
        <v>3154</v>
      </c>
      <c r="H2157" s="995" t="s">
        <v>3161</v>
      </c>
      <c r="I2157" s="995"/>
      <c r="J2157" s="465"/>
      <c r="K2157" s="465" t="s">
        <v>31</v>
      </c>
      <c r="L2157" s="995"/>
      <c r="M2157" s="995" t="str">
        <f t="shared" si="33"/>
        <v/>
      </c>
    </row>
    <row r="2158" spans="1:13">
      <c r="A2158" s="997" t="s">
        <v>637</v>
      </c>
      <c r="B2158" s="464" t="s">
        <v>638</v>
      </c>
      <c r="C2158" s="464" t="s">
        <v>86</v>
      </c>
      <c r="D2158" s="464" t="s">
        <v>3162</v>
      </c>
      <c r="E2158" s="1000" t="s">
        <v>3163</v>
      </c>
      <c r="F2158" s="464" t="s">
        <v>86</v>
      </c>
      <c r="G2158" s="998" t="s">
        <v>3154</v>
      </c>
      <c r="H2158" s="998" t="str">
        <f>E2158 &amp; "__c"</f>
        <v>DF_LoanRepay1_2yrs_FLD__c</v>
      </c>
      <c r="I2158" s="998" t="s">
        <v>682</v>
      </c>
      <c r="J2158" s="464" t="s">
        <v>645</v>
      </c>
      <c r="K2158" s="464" t="s">
        <v>31</v>
      </c>
      <c r="L2158" s="998"/>
      <c r="M2158" s="998" t="str">
        <f t="shared" si="33"/>
        <v/>
      </c>
    </row>
    <row r="2159" spans="1:13">
      <c r="A2159" s="994" t="s">
        <v>647</v>
      </c>
      <c r="B2159" s="465" t="s">
        <v>648</v>
      </c>
      <c r="C2159" s="465" t="s">
        <v>86</v>
      </c>
      <c r="D2159" s="465"/>
      <c r="E2159" s="1000" t="s">
        <v>9874</v>
      </c>
      <c r="F2159" s="465"/>
      <c r="G2159" s="995" t="s">
        <v>3154</v>
      </c>
      <c r="H2159" s="995" t="s">
        <v>3165</v>
      </c>
      <c r="I2159" s="995"/>
      <c r="J2159" s="465"/>
      <c r="K2159" s="465" t="s">
        <v>31</v>
      </c>
      <c r="L2159" s="995"/>
      <c r="M2159" s="995" t="str">
        <f t="shared" si="33"/>
        <v/>
      </c>
    </row>
    <row r="2160" spans="1:13">
      <c r="A2160" s="997" t="s">
        <v>637</v>
      </c>
      <c r="B2160" s="464" t="s">
        <v>638</v>
      </c>
      <c r="C2160" s="464" t="s">
        <v>3166</v>
      </c>
      <c r="D2160" s="464" t="s">
        <v>1362</v>
      </c>
      <c r="E2160" s="1000" t="s">
        <v>3167</v>
      </c>
      <c r="F2160" s="464" t="s">
        <v>3168</v>
      </c>
      <c r="G2160" s="998" t="s">
        <v>3154</v>
      </c>
      <c r="H2160" s="998" t="str">
        <f>E2160 &amp; "__c"</f>
        <v>DF_LoanRepay1_2yrsMvmnt_FLD__c</v>
      </c>
      <c r="I2160" s="998" t="s">
        <v>682</v>
      </c>
      <c r="J2160" s="464" t="s">
        <v>645</v>
      </c>
      <c r="K2160" s="464" t="s">
        <v>31</v>
      </c>
      <c r="L2160" s="998"/>
      <c r="M2160" s="998" t="str">
        <f t="shared" si="33"/>
        <v/>
      </c>
    </row>
    <row r="2161" spans="1:13">
      <c r="A2161" s="994" t="s">
        <v>647</v>
      </c>
      <c r="B2161" s="465" t="s">
        <v>648</v>
      </c>
      <c r="C2161" s="465" t="s">
        <v>86</v>
      </c>
      <c r="D2161" s="465"/>
      <c r="E2161" s="1000" t="s">
        <v>3169</v>
      </c>
      <c r="F2161" s="465"/>
      <c r="G2161" s="995" t="s">
        <v>3154</v>
      </c>
      <c r="H2161" s="995" t="s">
        <v>3170</v>
      </c>
      <c r="I2161" s="995"/>
      <c r="J2161" s="465"/>
      <c r="K2161" s="465" t="s">
        <v>31</v>
      </c>
      <c r="L2161" s="995"/>
      <c r="M2161" s="995" t="str">
        <f t="shared" si="33"/>
        <v/>
      </c>
    </row>
    <row r="2162" spans="1:13">
      <c r="A2162" s="997" t="s">
        <v>637</v>
      </c>
      <c r="B2162" s="464" t="s">
        <v>638</v>
      </c>
      <c r="C2162" s="464" t="s">
        <v>87</v>
      </c>
      <c r="D2162" s="464" t="s">
        <v>1362</v>
      </c>
      <c r="E2162" s="1000" t="s">
        <v>3171</v>
      </c>
      <c r="F2162" s="464" t="s">
        <v>87</v>
      </c>
      <c r="G2162" s="998" t="s">
        <v>3154</v>
      </c>
      <c r="H2162" s="998" t="str">
        <f>E2162 &amp; "__c"</f>
        <v>DF_LoanRepayGtr2yrs_FLD__c</v>
      </c>
      <c r="I2162" s="998" t="s">
        <v>682</v>
      </c>
      <c r="J2162" s="464" t="s">
        <v>645</v>
      </c>
      <c r="K2162" s="464" t="s">
        <v>31</v>
      </c>
      <c r="L2162" s="998"/>
      <c r="M2162" s="998" t="str">
        <f t="shared" si="33"/>
        <v/>
      </c>
    </row>
    <row r="2163" spans="1:13">
      <c r="A2163" s="994" t="s">
        <v>647</v>
      </c>
      <c r="B2163" s="465" t="s">
        <v>648</v>
      </c>
      <c r="C2163" s="465" t="s">
        <v>87</v>
      </c>
      <c r="D2163" s="465"/>
      <c r="E2163" s="1000" t="s">
        <v>3378</v>
      </c>
      <c r="F2163" s="465"/>
      <c r="G2163" s="995" t="s">
        <v>3154</v>
      </c>
      <c r="H2163" s="995" t="s">
        <v>3173</v>
      </c>
      <c r="I2163" s="995"/>
      <c r="J2163" s="465"/>
      <c r="K2163" s="465" t="s">
        <v>31</v>
      </c>
      <c r="L2163" s="995"/>
      <c r="M2163" s="995" t="str">
        <f t="shared" si="33"/>
        <v/>
      </c>
    </row>
    <row r="2164" spans="1:13">
      <c r="A2164" s="997" t="s">
        <v>637</v>
      </c>
      <c r="B2164" s="464" t="s">
        <v>638</v>
      </c>
      <c r="C2164" s="464" t="s">
        <v>3174</v>
      </c>
      <c r="D2164" s="464" t="s">
        <v>1362</v>
      </c>
      <c r="E2164" s="1000" t="s">
        <v>3175</v>
      </c>
      <c r="F2164" s="464" t="s">
        <v>3176</v>
      </c>
      <c r="G2164" s="998" t="s">
        <v>3154</v>
      </c>
      <c r="H2164" s="998" t="str">
        <f>E2164 &amp; "__c"</f>
        <v>DF_LoanRepayGtr2yrsMvmnt_FLD__c</v>
      </c>
      <c r="I2164" s="998" t="s">
        <v>682</v>
      </c>
      <c r="J2164" s="464" t="s">
        <v>645</v>
      </c>
      <c r="K2164" s="464" t="s">
        <v>31</v>
      </c>
      <c r="L2164" s="998"/>
      <c r="M2164" s="998" t="str">
        <f t="shared" si="33"/>
        <v/>
      </c>
    </row>
    <row r="2165" spans="1:13">
      <c r="A2165" s="994" t="s">
        <v>647</v>
      </c>
      <c r="B2165" s="465" t="s">
        <v>648</v>
      </c>
      <c r="C2165" s="465" t="s">
        <v>87</v>
      </c>
      <c r="D2165" s="465"/>
      <c r="E2165" s="1000" t="s">
        <v>3177</v>
      </c>
      <c r="F2165" s="465"/>
      <c r="G2165" s="995" t="s">
        <v>3154</v>
      </c>
      <c r="H2165" s="995" t="s">
        <v>3178</v>
      </c>
      <c r="I2165" s="995"/>
      <c r="J2165" s="465"/>
      <c r="K2165" s="465" t="s">
        <v>31</v>
      </c>
      <c r="L2165" s="995"/>
      <c r="M2165" s="995" t="str">
        <f t="shared" si="33"/>
        <v/>
      </c>
    </row>
    <row r="2166" spans="1:13">
      <c r="A2166" s="997" t="s">
        <v>637</v>
      </c>
      <c r="B2166" s="464" t="s">
        <v>638</v>
      </c>
      <c r="C2166" s="464" t="s">
        <v>89</v>
      </c>
      <c r="D2166" s="464" t="s">
        <v>1394</v>
      </c>
      <c r="E2166" s="1000" t="s">
        <v>3179</v>
      </c>
      <c r="F2166" s="464" t="s">
        <v>89</v>
      </c>
      <c r="G2166" s="998" t="s">
        <v>3154</v>
      </c>
      <c r="H2166" s="998" t="str">
        <f>E2166 &amp; "__c"</f>
        <v>DF_NetIssueCosts_FLD__c</v>
      </c>
      <c r="I2166" s="998" t="s">
        <v>682</v>
      </c>
      <c r="J2166" s="464" t="s">
        <v>645</v>
      </c>
      <c r="K2166" s="464" t="s">
        <v>31</v>
      </c>
      <c r="L2166" s="998"/>
      <c r="M2166" s="998" t="s">
        <v>10422</v>
      </c>
    </row>
    <row r="2167" spans="1:13">
      <c r="A2167" s="994" t="s">
        <v>647</v>
      </c>
      <c r="B2167" s="465" t="s">
        <v>648</v>
      </c>
      <c r="C2167" s="465" t="s">
        <v>89</v>
      </c>
      <c r="D2167" s="465"/>
      <c r="E2167" s="1000" t="s">
        <v>3383</v>
      </c>
      <c r="F2167" s="465"/>
      <c r="G2167" s="995" t="s">
        <v>3154</v>
      </c>
      <c r="H2167" s="995" t="s">
        <v>3181</v>
      </c>
      <c r="I2167" s="995"/>
      <c r="J2167" s="465"/>
      <c r="K2167" s="465" t="s">
        <v>31</v>
      </c>
      <c r="L2167" s="995"/>
      <c r="M2167" s="995" t="s">
        <v>10422</v>
      </c>
    </row>
    <row r="2168" spans="1:13">
      <c r="A2168" s="997" t="s">
        <v>637</v>
      </c>
      <c r="B2168" s="464" t="s">
        <v>638</v>
      </c>
      <c r="C2168" s="464" t="s">
        <v>3182</v>
      </c>
      <c r="D2168" s="464" t="s">
        <v>1394</v>
      </c>
      <c r="E2168" s="1000" t="s">
        <v>3183</v>
      </c>
      <c r="F2168" s="464" t="s">
        <v>3184</v>
      </c>
      <c r="G2168" s="998" t="s">
        <v>3154</v>
      </c>
      <c r="H2168" s="998" t="str">
        <f>E2168 &amp; "__c"</f>
        <v>DF_NetIssueCostsMvmnt_FLD__c</v>
      </c>
      <c r="I2168" s="998" t="s">
        <v>682</v>
      </c>
      <c r="J2168" s="464" t="s">
        <v>645</v>
      </c>
      <c r="K2168" s="464" t="s">
        <v>31</v>
      </c>
      <c r="L2168" s="998"/>
      <c r="M2168" s="998" t="s">
        <v>10616</v>
      </c>
    </row>
    <row r="2169" spans="1:13">
      <c r="A2169" s="994" t="s">
        <v>647</v>
      </c>
      <c r="B2169" s="465" t="s">
        <v>648</v>
      </c>
      <c r="C2169" s="465" t="s">
        <v>89</v>
      </c>
      <c r="D2169" s="465"/>
      <c r="E2169" s="1000" t="s">
        <v>3185</v>
      </c>
      <c r="F2169" s="465"/>
      <c r="G2169" s="995" t="s">
        <v>3154</v>
      </c>
      <c r="H2169" s="995" t="s">
        <v>3186</v>
      </c>
      <c r="I2169" s="995"/>
      <c r="J2169" s="465"/>
      <c r="K2169" s="465" t="s">
        <v>31</v>
      </c>
      <c r="L2169" s="995"/>
      <c r="M2169" s="998" t="s">
        <v>10616</v>
      </c>
    </row>
    <row r="2170" spans="1:13">
      <c r="A2170" s="994" t="s">
        <v>637</v>
      </c>
      <c r="B2170" s="994" t="s">
        <v>638</v>
      </c>
      <c r="C2170" s="994" t="s">
        <v>3187</v>
      </c>
      <c r="D2170" s="994" t="s">
        <v>3188</v>
      </c>
      <c r="E2170" s="994" t="s">
        <v>3189</v>
      </c>
      <c r="F2170" s="994" t="s">
        <v>3187</v>
      </c>
      <c r="G2170" s="994" t="s">
        <v>3154</v>
      </c>
      <c r="H2170" s="994" t="s">
        <v>3190</v>
      </c>
      <c r="I2170" s="994" t="s">
        <v>666</v>
      </c>
      <c r="J2170" s="994" t="s">
        <v>645</v>
      </c>
      <c r="K2170" s="994" t="s">
        <v>31</v>
      </c>
      <c r="L2170" s="994"/>
      <c r="M2170" s="994" t="str">
        <f t="shared" si="33"/>
        <v/>
      </c>
    </row>
    <row r="2171" spans="1:13">
      <c r="A2171" s="994" t="s">
        <v>647</v>
      </c>
      <c r="B2171" s="994" t="s">
        <v>648</v>
      </c>
      <c r="C2171" s="994" t="s">
        <v>3187</v>
      </c>
      <c r="D2171" s="994"/>
      <c r="E2171" s="994" t="s">
        <v>3189</v>
      </c>
      <c r="F2171" s="994" t="s">
        <v>3187</v>
      </c>
      <c r="G2171" s="994" t="s">
        <v>3154</v>
      </c>
      <c r="H2171" s="994" t="s">
        <v>3190</v>
      </c>
      <c r="I2171" s="994"/>
      <c r="J2171" s="994"/>
      <c r="K2171" s="994" t="s">
        <v>31</v>
      </c>
      <c r="L2171" s="994"/>
      <c r="M2171" s="994" t="str">
        <f t="shared" si="33"/>
        <v/>
      </c>
    </row>
    <row r="2172" spans="1:13">
      <c r="A2172" s="994" t="s">
        <v>637</v>
      </c>
      <c r="B2172" s="994" t="s">
        <v>638</v>
      </c>
      <c r="C2172" s="994" t="s">
        <v>3191</v>
      </c>
      <c r="D2172" s="994" t="s">
        <v>3192</v>
      </c>
      <c r="E2172" s="994" t="s">
        <v>3193</v>
      </c>
      <c r="F2172" s="994" t="s">
        <v>3191</v>
      </c>
      <c r="G2172" s="994" t="s">
        <v>3154</v>
      </c>
      <c r="H2172" s="994" t="s">
        <v>3194</v>
      </c>
      <c r="I2172" s="994" t="s">
        <v>666</v>
      </c>
      <c r="J2172" s="994" t="s">
        <v>645</v>
      </c>
      <c r="K2172" s="994" t="s">
        <v>31</v>
      </c>
      <c r="L2172" s="994"/>
      <c r="M2172" s="994" t="str">
        <f t="shared" si="33"/>
        <v/>
      </c>
    </row>
    <row r="2173" spans="1:13">
      <c r="A2173" s="994" t="s">
        <v>647</v>
      </c>
      <c r="B2173" s="994" t="s">
        <v>648</v>
      </c>
      <c r="C2173" s="994" t="s">
        <v>3191</v>
      </c>
      <c r="D2173" s="994"/>
      <c r="E2173" s="994" t="s">
        <v>3193</v>
      </c>
      <c r="F2173" s="994" t="s">
        <v>3191</v>
      </c>
      <c r="G2173" s="994" t="s">
        <v>3154</v>
      </c>
      <c r="H2173" s="994" t="s">
        <v>3194</v>
      </c>
      <c r="I2173" s="994"/>
      <c r="J2173" s="994"/>
      <c r="K2173" s="994" t="s">
        <v>31</v>
      </c>
      <c r="L2173" s="994"/>
      <c r="M2173" s="994" t="str">
        <f t="shared" si="33"/>
        <v/>
      </c>
    </row>
    <row r="2174" spans="1:13">
      <c r="A2174" s="994" t="s">
        <v>637</v>
      </c>
      <c r="B2174" s="994" t="s">
        <v>638</v>
      </c>
      <c r="C2174" s="994" t="s">
        <v>639</v>
      </c>
      <c r="D2174" s="994" t="s">
        <v>3195</v>
      </c>
      <c r="E2174" s="994" t="s">
        <v>3196</v>
      </c>
      <c r="F2174" s="994" t="s">
        <v>639</v>
      </c>
      <c r="G2174" s="994" t="s">
        <v>3154</v>
      </c>
      <c r="H2174" s="994" t="s">
        <v>3197</v>
      </c>
      <c r="I2174" s="994" t="s">
        <v>644</v>
      </c>
      <c r="J2174" s="994" t="s">
        <v>645</v>
      </c>
      <c r="K2174" s="994" t="s">
        <v>31</v>
      </c>
      <c r="L2174" s="994"/>
      <c r="M2174" s="994" t="str">
        <f t="shared" si="33"/>
        <v/>
      </c>
    </row>
    <row r="2175" spans="1:13">
      <c r="A2175" s="994" t="s">
        <v>647</v>
      </c>
      <c r="B2175" s="994" t="s">
        <v>638</v>
      </c>
      <c r="C2175" s="994" t="s">
        <v>639</v>
      </c>
      <c r="D2175" s="994"/>
      <c r="E2175" s="994" t="s">
        <v>3196</v>
      </c>
      <c r="F2175" s="994" t="s">
        <v>639</v>
      </c>
      <c r="G2175" s="994" t="s">
        <v>3154</v>
      </c>
      <c r="H2175" s="994" t="s">
        <v>3197</v>
      </c>
      <c r="I2175" s="994"/>
      <c r="J2175" s="994"/>
      <c r="K2175" s="994" t="s">
        <v>31</v>
      </c>
      <c r="L2175" s="994"/>
      <c r="M2175" s="994" t="str">
        <f t="shared" si="33"/>
        <v/>
      </c>
    </row>
    <row r="2176" spans="1:13">
      <c r="A2176" s="994" t="s">
        <v>637</v>
      </c>
      <c r="B2176" s="994" t="s">
        <v>638</v>
      </c>
      <c r="C2176" s="994" t="s">
        <v>662</v>
      </c>
      <c r="D2176" s="994" t="s">
        <v>3198</v>
      </c>
      <c r="E2176" s="994" t="s">
        <v>3199</v>
      </c>
      <c r="F2176" s="994" t="s">
        <v>662</v>
      </c>
      <c r="G2176" s="994" t="s">
        <v>3200</v>
      </c>
      <c r="H2176" s="994" t="s">
        <v>3201</v>
      </c>
      <c r="I2176" s="994" t="s">
        <v>666</v>
      </c>
      <c r="J2176" s="994" t="s">
        <v>645</v>
      </c>
      <c r="K2176" s="994" t="s">
        <v>31</v>
      </c>
      <c r="L2176" s="994"/>
      <c r="M2176" s="994" t="str">
        <f t="shared" si="33"/>
        <v/>
      </c>
    </row>
    <row r="2177" spans="1:13">
      <c r="A2177" s="994" t="s">
        <v>647</v>
      </c>
      <c r="B2177" s="994" t="s">
        <v>648</v>
      </c>
      <c r="C2177" s="994" t="s">
        <v>662</v>
      </c>
      <c r="D2177" s="994"/>
      <c r="E2177" s="994" t="s">
        <v>3193</v>
      </c>
      <c r="F2177" s="994"/>
      <c r="G2177" s="994" t="s">
        <v>3200</v>
      </c>
      <c r="H2177" s="994" t="s">
        <v>3201</v>
      </c>
      <c r="I2177" s="994"/>
      <c r="J2177" s="994"/>
      <c r="K2177" s="994" t="s">
        <v>31</v>
      </c>
      <c r="L2177" s="994"/>
      <c r="M2177" s="994" t="str">
        <f t="shared" si="33"/>
        <v/>
      </c>
    </row>
    <row r="2178" spans="1:13">
      <c r="A2178" s="994" t="s">
        <v>647</v>
      </c>
      <c r="B2178" s="994" t="s">
        <v>648</v>
      </c>
      <c r="C2178" s="994" t="s">
        <v>662</v>
      </c>
      <c r="D2178" s="994"/>
      <c r="E2178" s="994" t="s">
        <v>3193</v>
      </c>
      <c r="F2178" s="994"/>
      <c r="G2178" s="994" t="s">
        <v>3200</v>
      </c>
      <c r="H2178" s="994" t="s">
        <v>3201</v>
      </c>
      <c r="I2178" s="994"/>
      <c r="J2178" s="994"/>
      <c r="K2178" s="994" t="s">
        <v>31</v>
      </c>
      <c r="L2178" s="994"/>
      <c r="M2178" s="994" t="s">
        <v>10626</v>
      </c>
    </row>
    <row r="2179" spans="1:13">
      <c r="A2179" s="994" t="s">
        <v>647</v>
      </c>
      <c r="B2179" s="994" t="s">
        <v>648</v>
      </c>
      <c r="C2179" s="994" t="s">
        <v>662</v>
      </c>
      <c r="D2179" s="994"/>
      <c r="E2179" s="994" t="s">
        <v>3193</v>
      </c>
      <c r="F2179" s="994"/>
      <c r="G2179" s="994" t="s">
        <v>3200</v>
      </c>
      <c r="H2179" s="994" t="s">
        <v>3201</v>
      </c>
      <c r="I2179" s="994"/>
      <c r="J2179" s="994"/>
      <c r="K2179" s="994" t="s">
        <v>31</v>
      </c>
      <c r="L2179" s="994"/>
      <c r="M2179" s="994" t="s">
        <v>10626</v>
      </c>
    </row>
    <row r="2180" spans="1:13">
      <c r="A2180" s="994" t="s">
        <v>647</v>
      </c>
      <c r="B2180" s="994" t="s">
        <v>648</v>
      </c>
      <c r="C2180" s="994" t="s">
        <v>662</v>
      </c>
      <c r="D2180" s="994"/>
      <c r="E2180" s="994" t="s">
        <v>3193</v>
      </c>
      <c r="F2180" s="994"/>
      <c r="G2180" s="994" t="s">
        <v>3200</v>
      </c>
      <c r="H2180" s="994" t="s">
        <v>3201</v>
      </c>
      <c r="I2180" s="994"/>
      <c r="J2180" s="994"/>
      <c r="K2180" s="994" t="s">
        <v>31</v>
      </c>
      <c r="L2180" s="994"/>
      <c r="M2180" s="994" t="s">
        <v>10626</v>
      </c>
    </row>
    <row r="2181" spans="1:13">
      <c r="A2181" s="994" t="s">
        <v>647</v>
      </c>
      <c r="B2181" s="994" t="s">
        <v>648</v>
      </c>
      <c r="C2181" s="994" t="s">
        <v>662</v>
      </c>
      <c r="D2181" s="994"/>
      <c r="E2181" s="994" t="s">
        <v>3193</v>
      </c>
      <c r="F2181" s="994"/>
      <c r="G2181" s="994" t="s">
        <v>3200</v>
      </c>
      <c r="H2181" s="994" t="s">
        <v>3201</v>
      </c>
      <c r="I2181" s="994"/>
      <c r="J2181" s="994"/>
      <c r="K2181" s="994" t="s">
        <v>31</v>
      </c>
      <c r="L2181" s="994"/>
      <c r="M2181" s="994" t="s">
        <v>10626</v>
      </c>
    </row>
    <row r="2182" spans="1:13">
      <c r="A2182" s="994" t="s">
        <v>647</v>
      </c>
      <c r="B2182" s="994" t="s">
        <v>648</v>
      </c>
      <c r="C2182" s="994" t="s">
        <v>662</v>
      </c>
      <c r="D2182" s="994"/>
      <c r="E2182" s="994" t="s">
        <v>3193</v>
      </c>
      <c r="F2182" s="994"/>
      <c r="G2182" s="994" t="s">
        <v>3200</v>
      </c>
      <c r="H2182" s="994" t="s">
        <v>3201</v>
      </c>
      <c r="I2182" s="994"/>
      <c r="J2182" s="994"/>
      <c r="K2182" s="994" t="s">
        <v>31</v>
      </c>
      <c r="L2182" s="994"/>
      <c r="M2182" s="994" t="s">
        <v>10626</v>
      </c>
    </row>
    <row r="2183" spans="1:13">
      <c r="A2183" s="994" t="s">
        <v>647</v>
      </c>
      <c r="B2183" s="994" t="s">
        <v>648</v>
      </c>
      <c r="C2183" s="994" t="s">
        <v>662</v>
      </c>
      <c r="D2183" s="994"/>
      <c r="E2183" s="994" t="s">
        <v>3193</v>
      </c>
      <c r="F2183" s="994"/>
      <c r="G2183" s="994" t="s">
        <v>3200</v>
      </c>
      <c r="H2183" s="994" t="s">
        <v>3201</v>
      </c>
      <c r="I2183" s="994"/>
      <c r="J2183" s="994"/>
      <c r="K2183" s="994" t="s">
        <v>31</v>
      </c>
      <c r="L2183" s="994"/>
      <c r="M2183" s="994" t="s">
        <v>10626</v>
      </c>
    </row>
    <row r="2184" spans="1:13">
      <c r="A2184" s="994" t="s">
        <v>637</v>
      </c>
      <c r="B2184" s="994" t="s">
        <v>638</v>
      </c>
      <c r="C2184" s="994" t="s">
        <v>639</v>
      </c>
      <c r="D2184" s="994" t="s">
        <v>3198</v>
      </c>
      <c r="E2184" s="994" t="s">
        <v>3202</v>
      </c>
      <c r="F2184" s="994" t="s">
        <v>639</v>
      </c>
      <c r="G2184" s="994" t="s">
        <v>3200</v>
      </c>
      <c r="H2184" s="994" t="s">
        <v>3197</v>
      </c>
      <c r="I2184" s="994" t="s">
        <v>644</v>
      </c>
      <c r="J2184" s="994" t="s">
        <v>645</v>
      </c>
      <c r="K2184" s="994" t="s">
        <v>31</v>
      </c>
      <c r="L2184" s="994"/>
      <c r="M2184" s="994" t="str">
        <f t="shared" ref="M2184:M2245" si="34">IF(RIGHT(TEXT(E2184,""),4)="ACT1","Removed","")</f>
        <v/>
      </c>
    </row>
    <row r="2185" spans="1:13">
      <c r="A2185" s="994" t="s">
        <v>647</v>
      </c>
      <c r="B2185" s="994" t="s">
        <v>648</v>
      </c>
      <c r="C2185" s="994" t="s">
        <v>639</v>
      </c>
      <c r="D2185" s="994"/>
      <c r="E2185" s="994" t="s">
        <v>3196</v>
      </c>
      <c r="F2185" s="994"/>
      <c r="G2185" s="994" t="s">
        <v>3200</v>
      </c>
      <c r="H2185" s="994" t="s">
        <v>3197</v>
      </c>
      <c r="I2185" s="994"/>
      <c r="J2185" s="994"/>
      <c r="K2185" s="994" t="s">
        <v>31</v>
      </c>
      <c r="L2185" s="994"/>
      <c r="M2185" s="994" t="str">
        <f t="shared" si="34"/>
        <v/>
      </c>
    </row>
    <row r="2186" spans="1:13">
      <c r="A2186" s="994" t="s">
        <v>647</v>
      </c>
      <c r="B2186" s="994" t="s">
        <v>648</v>
      </c>
      <c r="C2186" s="994" t="s">
        <v>639</v>
      </c>
      <c r="D2186" s="994"/>
      <c r="E2186" s="994" t="s">
        <v>3196</v>
      </c>
      <c r="F2186" s="994"/>
      <c r="G2186" s="994" t="s">
        <v>3200</v>
      </c>
      <c r="H2186" s="994" t="s">
        <v>3197</v>
      </c>
      <c r="I2186" s="994"/>
      <c r="J2186" s="994"/>
      <c r="K2186" s="994" t="s">
        <v>31</v>
      </c>
      <c r="L2186" s="994"/>
      <c r="M2186" s="994" t="str">
        <f t="shared" si="34"/>
        <v/>
      </c>
    </row>
    <row r="2187" spans="1:13">
      <c r="A2187" s="994" t="s">
        <v>647</v>
      </c>
      <c r="B2187" s="994" t="s">
        <v>648</v>
      </c>
      <c r="C2187" s="994" t="s">
        <v>639</v>
      </c>
      <c r="D2187" s="994"/>
      <c r="E2187" s="994" t="s">
        <v>3196</v>
      </c>
      <c r="F2187" s="994"/>
      <c r="G2187" s="994" t="s">
        <v>3200</v>
      </c>
      <c r="H2187" s="994" t="s">
        <v>3197</v>
      </c>
      <c r="I2187" s="994"/>
      <c r="J2187" s="994"/>
      <c r="K2187" s="994" t="s">
        <v>31</v>
      </c>
      <c r="L2187" s="994"/>
      <c r="M2187" s="994" t="str">
        <f t="shared" si="34"/>
        <v/>
      </c>
    </row>
    <row r="2188" spans="1:13">
      <c r="A2188" s="994" t="s">
        <v>647</v>
      </c>
      <c r="B2188" s="994" t="s">
        <v>648</v>
      </c>
      <c r="C2188" s="994" t="s">
        <v>639</v>
      </c>
      <c r="D2188" s="994"/>
      <c r="E2188" s="994" t="s">
        <v>3196</v>
      </c>
      <c r="F2188" s="994"/>
      <c r="G2188" s="994" t="s">
        <v>3200</v>
      </c>
      <c r="H2188" s="994" t="s">
        <v>3197</v>
      </c>
      <c r="I2188" s="994"/>
      <c r="J2188" s="994"/>
      <c r="K2188" s="994" t="s">
        <v>31</v>
      </c>
      <c r="L2188" s="994"/>
      <c r="M2188" s="994" t="str">
        <f t="shared" si="34"/>
        <v/>
      </c>
    </row>
    <row r="2189" spans="1:13">
      <c r="A2189" s="994" t="s">
        <v>647</v>
      </c>
      <c r="B2189" s="994" t="s">
        <v>648</v>
      </c>
      <c r="C2189" s="994" t="s">
        <v>639</v>
      </c>
      <c r="D2189" s="994"/>
      <c r="E2189" s="994" t="s">
        <v>3196</v>
      </c>
      <c r="F2189" s="994"/>
      <c r="G2189" s="994" t="s">
        <v>3200</v>
      </c>
      <c r="H2189" s="994" t="s">
        <v>3197</v>
      </c>
      <c r="I2189" s="994"/>
      <c r="J2189" s="994"/>
      <c r="K2189" s="994" t="s">
        <v>31</v>
      </c>
      <c r="L2189" s="994"/>
      <c r="M2189" s="994" t="str">
        <f t="shared" si="34"/>
        <v/>
      </c>
    </row>
    <row r="2190" spans="1:13">
      <c r="A2190" s="994" t="s">
        <v>647</v>
      </c>
      <c r="B2190" s="994" t="s">
        <v>648</v>
      </c>
      <c r="C2190" s="994" t="s">
        <v>639</v>
      </c>
      <c r="D2190" s="994"/>
      <c r="E2190" s="994" t="s">
        <v>3196</v>
      </c>
      <c r="F2190" s="994"/>
      <c r="G2190" s="994" t="s">
        <v>3200</v>
      </c>
      <c r="H2190" s="994" t="s">
        <v>3197</v>
      </c>
      <c r="I2190" s="994"/>
      <c r="J2190" s="994"/>
      <c r="K2190" s="994" t="s">
        <v>31</v>
      </c>
      <c r="L2190" s="994"/>
      <c r="M2190" s="994" t="str">
        <f t="shared" si="34"/>
        <v/>
      </c>
    </row>
    <row r="2191" spans="1:13">
      <c r="A2191" s="994" t="s">
        <v>647</v>
      </c>
      <c r="B2191" s="994" t="s">
        <v>648</v>
      </c>
      <c r="C2191" s="994" t="s">
        <v>639</v>
      </c>
      <c r="D2191" s="994"/>
      <c r="E2191" s="994" t="s">
        <v>3196</v>
      </c>
      <c r="F2191" s="994"/>
      <c r="G2191" s="994" t="s">
        <v>3200</v>
      </c>
      <c r="H2191" s="994" t="s">
        <v>3197</v>
      </c>
      <c r="I2191" s="994"/>
      <c r="J2191" s="994"/>
      <c r="K2191" s="994" t="s">
        <v>31</v>
      </c>
      <c r="L2191" s="994"/>
      <c r="M2191" s="994" t="str">
        <f t="shared" si="34"/>
        <v/>
      </c>
    </row>
    <row r="2192" spans="1:13">
      <c r="A2192" s="1001" t="s">
        <v>637</v>
      </c>
      <c r="B2192" s="518" t="s">
        <v>638</v>
      </c>
      <c r="C2192" s="518" t="s">
        <v>92</v>
      </c>
      <c r="D2192" s="518" t="s">
        <v>3203</v>
      </c>
      <c r="E2192" s="519" t="s">
        <v>3204</v>
      </c>
      <c r="F2192" s="518" t="s">
        <v>92</v>
      </c>
      <c r="G2192" s="999" t="s">
        <v>3200</v>
      </c>
      <c r="H2192" s="999" t="str">
        <f>E2192 &amp; "__c"</f>
        <v>DF_NameofLender_FLD__c</v>
      </c>
      <c r="I2192" s="999" t="s">
        <v>644</v>
      </c>
      <c r="J2192" s="518" t="s">
        <v>645</v>
      </c>
      <c r="K2192" s="518" t="s">
        <v>31</v>
      </c>
      <c r="L2192" s="999"/>
      <c r="M2192" s="999" t="str">
        <f t="shared" si="34"/>
        <v/>
      </c>
    </row>
    <row r="2193" spans="1:13">
      <c r="A2193" s="994" t="s">
        <v>647</v>
      </c>
      <c r="B2193" s="465" t="s">
        <v>648</v>
      </c>
      <c r="C2193" s="465" t="s">
        <v>92</v>
      </c>
      <c r="D2193" s="465"/>
      <c r="E2193" s="1000" t="s">
        <v>3205</v>
      </c>
      <c r="F2193" s="465"/>
      <c r="G2193" s="995" t="s">
        <v>3200</v>
      </c>
      <c r="H2193" s="995" t="s">
        <v>3206</v>
      </c>
      <c r="I2193" s="995"/>
      <c r="J2193" s="465"/>
      <c r="K2193" s="465" t="s">
        <v>31</v>
      </c>
      <c r="L2193" s="995" t="s">
        <v>3207</v>
      </c>
      <c r="M2193" s="995" t="str">
        <f t="shared" si="34"/>
        <v/>
      </c>
    </row>
    <row r="2194" spans="1:13">
      <c r="A2194" s="994" t="s">
        <v>647</v>
      </c>
      <c r="B2194" s="465" t="s">
        <v>648</v>
      </c>
      <c r="C2194" s="465" t="s">
        <v>92</v>
      </c>
      <c r="D2194" s="465"/>
      <c r="E2194" s="1000" t="s">
        <v>3208</v>
      </c>
      <c r="F2194" s="465"/>
      <c r="G2194" s="995" t="s">
        <v>3200</v>
      </c>
      <c r="H2194" s="995" t="s">
        <v>3206</v>
      </c>
      <c r="I2194" s="995"/>
      <c r="J2194" s="465"/>
      <c r="K2194" s="465" t="s">
        <v>31</v>
      </c>
      <c r="L2194" s="995" t="s">
        <v>3207</v>
      </c>
      <c r="M2194" s="995" t="str">
        <f t="shared" si="34"/>
        <v/>
      </c>
    </row>
    <row r="2195" spans="1:13">
      <c r="A2195" s="994" t="s">
        <v>647</v>
      </c>
      <c r="B2195" s="465" t="s">
        <v>648</v>
      </c>
      <c r="C2195" s="465" t="s">
        <v>92</v>
      </c>
      <c r="D2195" s="465"/>
      <c r="E2195" s="1000" t="s">
        <v>3209</v>
      </c>
      <c r="F2195" s="465"/>
      <c r="G2195" s="995" t="s">
        <v>3200</v>
      </c>
      <c r="H2195" s="995" t="s">
        <v>3206</v>
      </c>
      <c r="I2195" s="995"/>
      <c r="J2195" s="465"/>
      <c r="K2195" s="465" t="s">
        <v>31</v>
      </c>
      <c r="L2195" s="995" t="s">
        <v>3207</v>
      </c>
      <c r="M2195" s="995" t="str">
        <f t="shared" si="34"/>
        <v/>
      </c>
    </row>
    <row r="2196" spans="1:13">
      <c r="A2196" s="994" t="s">
        <v>647</v>
      </c>
      <c r="B2196" s="465" t="s">
        <v>648</v>
      </c>
      <c r="C2196" s="465" t="s">
        <v>92</v>
      </c>
      <c r="D2196" s="465"/>
      <c r="E2196" s="1000" t="s">
        <v>3210</v>
      </c>
      <c r="F2196" s="465"/>
      <c r="G2196" s="995" t="s">
        <v>3200</v>
      </c>
      <c r="H2196" s="995" t="s">
        <v>3206</v>
      </c>
      <c r="I2196" s="995"/>
      <c r="J2196" s="465"/>
      <c r="K2196" s="465" t="s">
        <v>31</v>
      </c>
      <c r="L2196" s="995" t="s">
        <v>3207</v>
      </c>
      <c r="M2196" s="995" t="str">
        <f t="shared" si="34"/>
        <v/>
      </c>
    </row>
    <row r="2197" spans="1:13">
      <c r="A2197" s="994" t="s">
        <v>647</v>
      </c>
      <c r="B2197" s="465" t="s">
        <v>648</v>
      </c>
      <c r="C2197" s="465" t="s">
        <v>92</v>
      </c>
      <c r="D2197" s="465"/>
      <c r="E2197" s="1000" t="s">
        <v>3211</v>
      </c>
      <c r="F2197" s="465"/>
      <c r="G2197" s="995" t="s">
        <v>3200</v>
      </c>
      <c r="H2197" s="995" t="s">
        <v>3206</v>
      </c>
      <c r="I2197" s="995"/>
      <c r="J2197" s="465"/>
      <c r="K2197" s="465" t="s">
        <v>31</v>
      </c>
      <c r="L2197" s="995" t="s">
        <v>3207</v>
      </c>
      <c r="M2197" s="995" t="str">
        <f t="shared" si="34"/>
        <v/>
      </c>
    </row>
    <row r="2198" spans="1:13">
      <c r="A2198" s="994" t="s">
        <v>647</v>
      </c>
      <c r="B2198" s="465" t="s">
        <v>648</v>
      </c>
      <c r="C2198" s="465" t="s">
        <v>92</v>
      </c>
      <c r="D2198" s="465"/>
      <c r="E2198" s="1000" t="s">
        <v>3212</v>
      </c>
      <c r="F2198" s="465"/>
      <c r="G2198" s="995" t="s">
        <v>3200</v>
      </c>
      <c r="H2198" s="995" t="s">
        <v>3206</v>
      </c>
      <c r="I2198" s="995"/>
      <c r="J2198" s="465"/>
      <c r="K2198" s="465" t="s">
        <v>31</v>
      </c>
      <c r="L2198" s="995" t="s">
        <v>3207</v>
      </c>
      <c r="M2198" s="995" t="str">
        <f t="shared" si="34"/>
        <v/>
      </c>
    </row>
    <row r="2199" spans="1:13">
      <c r="A2199" s="994" t="s">
        <v>647</v>
      </c>
      <c r="B2199" s="994" t="s">
        <v>648</v>
      </c>
      <c r="C2199" s="994" t="s">
        <v>92</v>
      </c>
      <c r="D2199" s="994"/>
      <c r="E2199" s="994" t="s">
        <v>3213</v>
      </c>
      <c r="F2199" s="994"/>
      <c r="G2199" s="994" t="s">
        <v>3200</v>
      </c>
      <c r="H2199" s="994" t="s">
        <v>3206</v>
      </c>
      <c r="I2199" s="994"/>
      <c r="J2199" s="994"/>
      <c r="K2199" s="994" t="s">
        <v>31</v>
      </c>
      <c r="L2199" s="994" t="s">
        <v>3207</v>
      </c>
      <c r="M2199" s="994" t="str">
        <f t="shared" si="34"/>
        <v/>
      </c>
    </row>
    <row r="2200" spans="1:13" ht="24">
      <c r="A2200" s="1001" t="s">
        <v>637</v>
      </c>
      <c r="B2200" s="518" t="s">
        <v>638</v>
      </c>
      <c r="C2200" s="518" t="s">
        <v>3214</v>
      </c>
      <c r="D2200" s="518" t="s">
        <v>3215</v>
      </c>
      <c r="E2200" s="519" t="s">
        <v>3216</v>
      </c>
      <c r="F2200" s="518" t="s">
        <v>3214</v>
      </c>
      <c r="G2200" s="999" t="s">
        <v>3200</v>
      </c>
      <c r="H2200" s="999" t="str">
        <f>E2200 &amp; "__c"</f>
        <v>DF_AmtDrawn_FLD__c</v>
      </c>
      <c r="I2200" s="999" t="s">
        <v>3217</v>
      </c>
      <c r="J2200" s="518" t="s">
        <v>645</v>
      </c>
      <c r="K2200" s="518" t="s">
        <v>31</v>
      </c>
      <c r="L2200" s="999"/>
      <c r="M2200" s="999" t="str">
        <f t="shared" si="34"/>
        <v/>
      </c>
    </row>
    <row r="2201" spans="1:13">
      <c r="A2201" s="994" t="s">
        <v>647</v>
      </c>
      <c r="B2201" s="465" t="s">
        <v>648</v>
      </c>
      <c r="C2201" s="465" t="s">
        <v>3214</v>
      </c>
      <c r="D2201" s="465"/>
      <c r="E2201" s="1000" t="s">
        <v>3218</v>
      </c>
      <c r="F2201" s="465"/>
      <c r="G2201" s="995" t="s">
        <v>3200</v>
      </c>
      <c r="H2201" s="995" t="s">
        <v>3219</v>
      </c>
      <c r="I2201" s="995"/>
      <c r="J2201" s="465"/>
      <c r="K2201" s="465" t="s">
        <v>31</v>
      </c>
      <c r="L2201" s="995" t="s">
        <v>3207</v>
      </c>
      <c r="M2201" s="995" t="str">
        <f t="shared" si="34"/>
        <v/>
      </c>
    </row>
    <row r="2202" spans="1:13">
      <c r="A2202" s="994" t="s">
        <v>647</v>
      </c>
      <c r="B2202" s="465" t="s">
        <v>648</v>
      </c>
      <c r="C2202" s="465" t="s">
        <v>3214</v>
      </c>
      <c r="D2202" s="465"/>
      <c r="E2202" s="1000" t="s">
        <v>3220</v>
      </c>
      <c r="F2202" s="465"/>
      <c r="G2202" s="995" t="s">
        <v>3200</v>
      </c>
      <c r="H2202" s="995" t="s">
        <v>3219</v>
      </c>
      <c r="I2202" s="995"/>
      <c r="J2202" s="465"/>
      <c r="K2202" s="465" t="s">
        <v>31</v>
      </c>
      <c r="L2202" s="995" t="s">
        <v>3207</v>
      </c>
      <c r="M2202" s="995" t="str">
        <f t="shared" si="34"/>
        <v/>
      </c>
    </row>
    <row r="2203" spans="1:13">
      <c r="A2203" s="994" t="s">
        <v>647</v>
      </c>
      <c r="B2203" s="465" t="s">
        <v>648</v>
      </c>
      <c r="C2203" s="465" t="s">
        <v>3214</v>
      </c>
      <c r="D2203" s="465"/>
      <c r="E2203" s="1000" t="s">
        <v>3221</v>
      </c>
      <c r="F2203" s="465"/>
      <c r="G2203" s="995" t="s">
        <v>3200</v>
      </c>
      <c r="H2203" s="995" t="s">
        <v>3219</v>
      </c>
      <c r="I2203" s="995"/>
      <c r="J2203" s="465"/>
      <c r="K2203" s="465" t="s">
        <v>31</v>
      </c>
      <c r="L2203" s="995" t="s">
        <v>3207</v>
      </c>
      <c r="M2203" s="995" t="str">
        <f t="shared" si="34"/>
        <v/>
      </c>
    </row>
    <row r="2204" spans="1:13">
      <c r="A2204" s="994" t="s">
        <v>647</v>
      </c>
      <c r="B2204" s="465" t="s">
        <v>648</v>
      </c>
      <c r="C2204" s="465" t="s">
        <v>3214</v>
      </c>
      <c r="D2204" s="465"/>
      <c r="E2204" s="1000" t="s">
        <v>3222</v>
      </c>
      <c r="F2204" s="465"/>
      <c r="G2204" s="995" t="s">
        <v>3200</v>
      </c>
      <c r="H2204" s="995" t="s">
        <v>3219</v>
      </c>
      <c r="I2204" s="995"/>
      <c r="J2204" s="465"/>
      <c r="K2204" s="465" t="s">
        <v>31</v>
      </c>
      <c r="L2204" s="995" t="s">
        <v>3207</v>
      </c>
      <c r="M2204" s="995" t="str">
        <f t="shared" si="34"/>
        <v/>
      </c>
    </row>
    <row r="2205" spans="1:13">
      <c r="A2205" s="994" t="s">
        <v>647</v>
      </c>
      <c r="B2205" s="465" t="s">
        <v>648</v>
      </c>
      <c r="C2205" s="465" t="s">
        <v>3214</v>
      </c>
      <c r="D2205" s="465"/>
      <c r="E2205" s="1000" t="s">
        <v>3223</v>
      </c>
      <c r="F2205" s="465"/>
      <c r="G2205" s="995" t="s">
        <v>3200</v>
      </c>
      <c r="H2205" s="995" t="s">
        <v>3219</v>
      </c>
      <c r="I2205" s="995"/>
      <c r="J2205" s="465"/>
      <c r="K2205" s="465" t="s">
        <v>31</v>
      </c>
      <c r="L2205" s="995" t="s">
        <v>3207</v>
      </c>
      <c r="M2205" s="995" t="str">
        <f t="shared" si="34"/>
        <v/>
      </c>
    </row>
    <row r="2206" spans="1:13">
      <c r="A2206" s="994" t="s">
        <v>647</v>
      </c>
      <c r="B2206" s="465" t="s">
        <v>648</v>
      </c>
      <c r="C2206" s="465" t="s">
        <v>3214</v>
      </c>
      <c r="D2206" s="465"/>
      <c r="E2206" s="1000" t="s">
        <v>3224</v>
      </c>
      <c r="F2206" s="465"/>
      <c r="G2206" s="995" t="s">
        <v>3200</v>
      </c>
      <c r="H2206" s="995" t="s">
        <v>3219</v>
      </c>
      <c r="I2206" s="995"/>
      <c r="J2206" s="465"/>
      <c r="K2206" s="465" t="s">
        <v>31</v>
      </c>
      <c r="L2206" s="995" t="s">
        <v>3207</v>
      </c>
      <c r="M2206" s="995" t="str">
        <f t="shared" si="34"/>
        <v/>
      </c>
    </row>
    <row r="2207" spans="1:13">
      <c r="A2207" s="996" t="s">
        <v>647</v>
      </c>
      <c r="B2207" s="466" t="s">
        <v>648</v>
      </c>
      <c r="C2207" s="466" t="s">
        <v>3214</v>
      </c>
      <c r="D2207" s="466"/>
      <c r="E2207" s="469" t="s">
        <v>3225</v>
      </c>
      <c r="F2207" s="466"/>
      <c r="G2207" s="467" t="s">
        <v>3200</v>
      </c>
      <c r="H2207" s="467" t="s">
        <v>3219</v>
      </c>
      <c r="I2207" s="467"/>
      <c r="J2207" s="466"/>
      <c r="K2207" s="466" t="s">
        <v>31</v>
      </c>
      <c r="L2207" s="467" t="s">
        <v>3207</v>
      </c>
      <c r="M2207" s="467" t="str">
        <f t="shared" si="34"/>
        <v/>
      </c>
    </row>
    <row r="2208" spans="1:13" ht="24">
      <c r="A2208" s="997" t="s">
        <v>637</v>
      </c>
      <c r="B2208" s="464" t="s">
        <v>638</v>
      </c>
      <c r="C2208" s="464" t="s">
        <v>93</v>
      </c>
      <c r="D2208" s="464" t="s">
        <v>3226</v>
      </c>
      <c r="E2208" s="1000" t="s">
        <v>3227</v>
      </c>
      <c r="F2208" s="464" t="s">
        <v>93</v>
      </c>
      <c r="G2208" s="998" t="s">
        <v>3200</v>
      </c>
      <c r="H2208" s="998" t="str">
        <f>E2208 &amp; "__c"</f>
        <v>DF_TotalFacility_FLD__c</v>
      </c>
      <c r="I2208" s="998" t="s">
        <v>3217</v>
      </c>
      <c r="J2208" s="464" t="s">
        <v>645</v>
      </c>
      <c r="K2208" s="464" t="s">
        <v>31</v>
      </c>
      <c r="L2208" s="998"/>
      <c r="M2208" s="998" t="str">
        <f t="shared" si="34"/>
        <v/>
      </c>
    </row>
    <row r="2209" spans="1:13">
      <c r="A2209" s="994" t="s">
        <v>647</v>
      </c>
      <c r="B2209" s="465" t="s">
        <v>648</v>
      </c>
      <c r="C2209" s="465" t="s">
        <v>93</v>
      </c>
      <c r="D2209" s="465"/>
      <c r="E2209" s="1000" t="s">
        <v>3228</v>
      </c>
      <c r="F2209" s="465"/>
      <c r="G2209" s="995" t="s">
        <v>3200</v>
      </c>
      <c r="H2209" s="995" t="s">
        <v>3229</v>
      </c>
      <c r="I2209" s="995"/>
      <c r="J2209" s="465"/>
      <c r="K2209" s="465" t="s">
        <v>31</v>
      </c>
      <c r="L2209" s="995" t="s">
        <v>3207</v>
      </c>
      <c r="M2209" s="995" t="str">
        <f t="shared" si="34"/>
        <v/>
      </c>
    </row>
    <row r="2210" spans="1:13">
      <c r="A2210" s="994" t="s">
        <v>647</v>
      </c>
      <c r="B2210" s="465" t="s">
        <v>648</v>
      </c>
      <c r="C2210" s="465" t="s">
        <v>93</v>
      </c>
      <c r="D2210" s="465"/>
      <c r="E2210" s="1000" t="s">
        <v>3230</v>
      </c>
      <c r="F2210" s="465"/>
      <c r="G2210" s="995" t="s">
        <v>3200</v>
      </c>
      <c r="H2210" s="995" t="s">
        <v>3229</v>
      </c>
      <c r="I2210" s="995"/>
      <c r="J2210" s="465"/>
      <c r="K2210" s="465" t="s">
        <v>31</v>
      </c>
      <c r="L2210" s="995" t="s">
        <v>3207</v>
      </c>
      <c r="M2210" s="995" t="str">
        <f t="shared" si="34"/>
        <v/>
      </c>
    </row>
    <row r="2211" spans="1:13">
      <c r="A2211" s="994" t="s">
        <v>647</v>
      </c>
      <c r="B2211" s="465" t="s">
        <v>648</v>
      </c>
      <c r="C2211" s="465" t="s">
        <v>93</v>
      </c>
      <c r="D2211" s="465"/>
      <c r="E2211" s="1000" t="s">
        <v>3231</v>
      </c>
      <c r="F2211" s="465"/>
      <c r="G2211" s="995" t="s">
        <v>3200</v>
      </c>
      <c r="H2211" s="995" t="s">
        <v>3229</v>
      </c>
      <c r="I2211" s="995"/>
      <c r="J2211" s="465"/>
      <c r="K2211" s="465" t="s">
        <v>31</v>
      </c>
      <c r="L2211" s="995" t="s">
        <v>3207</v>
      </c>
      <c r="M2211" s="995" t="str">
        <f t="shared" si="34"/>
        <v/>
      </c>
    </row>
    <row r="2212" spans="1:13">
      <c r="A2212" s="994" t="s">
        <v>647</v>
      </c>
      <c r="B2212" s="465" t="s">
        <v>648</v>
      </c>
      <c r="C2212" s="465" t="s">
        <v>93</v>
      </c>
      <c r="D2212" s="465"/>
      <c r="E2212" s="1000" t="s">
        <v>3232</v>
      </c>
      <c r="F2212" s="465"/>
      <c r="G2212" s="995" t="s">
        <v>3200</v>
      </c>
      <c r="H2212" s="995" t="s">
        <v>3229</v>
      </c>
      <c r="I2212" s="995"/>
      <c r="J2212" s="465"/>
      <c r="K2212" s="465" t="s">
        <v>31</v>
      </c>
      <c r="L2212" s="995" t="s">
        <v>3207</v>
      </c>
      <c r="M2212" s="995" t="str">
        <f t="shared" si="34"/>
        <v/>
      </c>
    </row>
    <row r="2213" spans="1:13">
      <c r="A2213" s="994" t="s">
        <v>647</v>
      </c>
      <c r="B2213" s="465" t="s">
        <v>648</v>
      </c>
      <c r="C2213" s="465" t="s">
        <v>93</v>
      </c>
      <c r="D2213" s="465"/>
      <c r="E2213" s="1000" t="s">
        <v>3233</v>
      </c>
      <c r="F2213" s="465"/>
      <c r="G2213" s="995" t="s">
        <v>3200</v>
      </c>
      <c r="H2213" s="995" t="s">
        <v>3229</v>
      </c>
      <c r="I2213" s="995"/>
      <c r="J2213" s="465"/>
      <c r="K2213" s="465" t="s">
        <v>31</v>
      </c>
      <c r="L2213" s="995" t="s">
        <v>3207</v>
      </c>
      <c r="M2213" s="995" t="str">
        <f t="shared" si="34"/>
        <v/>
      </c>
    </row>
    <row r="2214" spans="1:13">
      <c r="A2214" s="994" t="s">
        <v>647</v>
      </c>
      <c r="B2214" s="465" t="s">
        <v>648</v>
      </c>
      <c r="C2214" s="465" t="s">
        <v>93</v>
      </c>
      <c r="D2214" s="465"/>
      <c r="E2214" s="1000" t="s">
        <v>3234</v>
      </c>
      <c r="F2214" s="465"/>
      <c r="G2214" s="995" t="s">
        <v>3200</v>
      </c>
      <c r="H2214" s="995" t="s">
        <v>3229</v>
      </c>
      <c r="I2214" s="995"/>
      <c r="J2214" s="465"/>
      <c r="K2214" s="465" t="s">
        <v>31</v>
      </c>
      <c r="L2214" s="995" t="s">
        <v>3207</v>
      </c>
      <c r="M2214" s="995" t="str">
        <f t="shared" si="34"/>
        <v/>
      </c>
    </row>
    <row r="2215" spans="1:13">
      <c r="A2215" s="996" t="s">
        <v>647</v>
      </c>
      <c r="B2215" s="466" t="s">
        <v>648</v>
      </c>
      <c r="C2215" s="466" t="s">
        <v>93</v>
      </c>
      <c r="D2215" s="466"/>
      <c r="E2215" s="469" t="s">
        <v>3235</v>
      </c>
      <c r="F2215" s="466"/>
      <c r="G2215" s="467" t="s">
        <v>3200</v>
      </c>
      <c r="H2215" s="467" t="s">
        <v>3229</v>
      </c>
      <c r="I2215" s="467"/>
      <c r="J2215" s="466"/>
      <c r="K2215" s="466" t="s">
        <v>31</v>
      </c>
      <c r="L2215" s="467" t="s">
        <v>3207</v>
      </c>
      <c r="M2215" s="467" t="str">
        <f t="shared" si="34"/>
        <v/>
      </c>
    </row>
    <row r="2216" spans="1:13">
      <c r="A2216" s="997" t="s">
        <v>637</v>
      </c>
      <c r="B2216" s="464" t="s">
        <v>638</v>
      </c>
      <c r="C2216" s="464" t="s">
        <v>257</v>
      </c>
      <c r="D2216" s="464" t="s">
        <v>3236</v>
      </c>
      <c r="E2216" s="1000" t="s">
        <v>3237</v>
      </c>
      <c r="F2216" s="464" t="s">
        <v>257</v>
      </c>
      <c r="G2216" s="1002" t="s">
        <v>3200</v>
      </c>
      <c r="H2216" s="1002" t="str">
        <f>E2216 &amp; "__c"</f>
        <v>DF_LoanTermYears_FLD__c</v>
      </c>
      <c r="I2216" s="998" t="s">
        <v>3238</v>
      </c>
      <c r="J2216" s="464" t="s">
        <v>645</v>
      </c>
      <c r="K2216" s="464" t="s">
        <v>31</v>
      </c>
      <c r="L2216" s="1002"/>
      <c r="M2216" s="1002" t="str">
        <f t="shared" si="34"/>
        <v/>
      </c>
    </row>
    <row r="2217" spans="1:13">
      <c r="A2217" s="994" t="s">
        <v>647</v>
      </c>
      <c r="B2217" s="465" t="s">
        <v>648</v>
      </c>
      <c r="C2217" s="465" t="s">
        <v>257</v>
      </c>
      <c r="D2217" s="465"/>
      <c r="E2217" s="1000" t="s">
        <v>3239</v>
      </c>
      <c r="F2217" s="465"/>
      <c r="G2217" s="995" t="s">
        <v>3200</v>
      </c>
      <c r="H2217" s="995" t="s">
        <v>3240</v>
      </c>
      <c r="I2217" s="995"/>
      <c r="J2217" s="465"/>
      <c r="K2217" s="465" t="s">
        <v>31</v>
      </c>
      <c r="L2217" s="995" t="s">
        <v>3207</v>
      </c>
      <c r="M2217" s="995" t="str">
        <f t="shared" si="34"/>
        <v/>
      </c>
    </row>
    <row r="2218" spans="1:13">
      <c r="A2218" s="994" t="s">
        <v>647</v>
      </c>
      <c r="B2218" s="465" t="s">
        <v>648</v>
      </c>
      <c r="C2218" s="465" t="s">
        <v>257</v>
      </c>
      <c r="D2218" s="465"/>
      <c r="E2218" s="1000" t="s">
        <v>3241</v>
      </c>
      <c r="F2218" s="465"/>
      <c r="G2218" s="995" t="s">
        <v>3200</v>
      </c>
      <c r="H2218" s="995" t="s">
        <v>3240</v>
      </c>
      <c r="I2218" s="995"/>
      <c r="J2218" s="465"/>
      <c r="K2218" s="465" t="s">
        <v>31</v>
      </c>
      <c r="L2218" s="995" t="s">
        <v>3207</v>
      </c>
      <c r="M2218" s="995" t="str">
        <f t="shared" si="34"/>
        <v/>
      </c>
    </row>
    <row r="2219" spans="1:13">
      <c r="A2219" s="994" t="s">
        <v>647</v>
      </c>
      <c r="B2219" s="465" t="s">
        <v>648</v>
      </c>
      <c r="C2219" s="465" t="s">
        <v>257</v>
      </c>
      <c r="D2219" s="465"/>
      <c r="E2219" s="1000" t="s">
        <v>3242</v>
      </c>
      <c r="F2219" s="465"/>
      <c r="G2219" s="995" t="s">
        <v>3200</v>
      </c>
      <c r="H2219" s="995" t="s">
        <v>3240</v>
      </c>
      <c r="I2219" s="995"/>
      <c r="J2219" s="465"/>
      <c r="K2219" s="465" t="s">
        <v>31</v>
      </c>
      <c r="L2219" s="995" t="s">
        <v>3207</v>
      </c>
      <c r="M2219" s="995" t="str">
        <f t="shared" si="34"/>
        <v/>
      </c>
    </row>
    <row r="2220" spans="1:13">
      <c r="A2220" s="994" t="s">
        <v>647</v>
      </c>
      <c r="B2220" s="465" t="s">
        <v>648</v>
      </c>
      <c r="C2220" s="465" t="s">
        <v>257</v>
      </c>
      <c r="D2220" s="465"/>
      <c r="E2220" s="1000" t="s">
        <v>3243</v>
      </c>
      <c r="F2220" s="465"/>
      <c r="G2220" s="995" t="s">
        <v>3200</v>
      </c>
      <c r="H2220" s="995" t="s">
        <v>3240</v>
      </c>
      <c r="I2220" s="995"/>
      <c r="J2220" s="465"/>
      <c r="K2220" s="465" t="s">
        <v>31</v>
      </c>
      <c r="L2220" s="995" t="s">
        <v>3207</v>
      </c>
      <c r="M2220" s="995" t="str">
        <f t="shared" si="34"/>
        <v/>
      </c>
    </row>
    <row r="2221" spans="1:13">
      <c r="A2221" s="994" t="s">
        <v>647</v>
      </c>
      <c r="B2221" s="465" t="s">
        <v>648</v>
      </c>
      <c r="C2221" s="465" t="s">
        <v>257</v>
      </c>
      <c r="D2221" s="465"/>
      <c r="E2221" s="1000" t="s">
        <v>3244</v>
      </c>
      <c r="F2221" s="465"/>
      <c r="G2221" s="995" t="s">
        <v>3200</v>
      </c>
      <c r="H2221" s="995" t="s">
        <v>3240</v>
      </c>
      <c r="I2221" s="995"/>
      <c r="J2221" s="465"/>
      <c r="K2221" s="465" t="s">
        <v>31</v>
      </c>
      <c r="L2221" s="995" t="s">
        <v>3207</v>
      </c>
      <c r="M2221" s="995" t="str">
        <f t="shared" si="34"/>
        <v/>
      </c>
    </row>
    <row r="2222" spans="1:13">
      <c r="A2222" s="994" t="s">
        <v>647</v>
      </c>
      <c r="B2222" s="465" t="s">
        <v>648</v>
      </c>
      <c r="C2222" s="465" t="s">
        <v>257</v>
      </c>
      <c r="D2222" s="465"/>
      <c r="E2222" s="1000" t="s">
        <v>3245</v>
      </c>
      <c r="F2222" s="465"/>
      <c r="G2222" s="995" t="s">
        <v>3200</v>
      </c>
      <c r="H2222" s="995" t="s">
        <v>3240</v>
      </c>
      <c r="I2222" s="995"/>
      <c r="J2222" s="465"/>
      <c r="K2222" s="465" t="s">
        <v>31</v>
      </c>
      <c r="L2222" s="995" t="s">
        <v>3207</v>
      </c>
      <c r="M2222" s="995" t="str">
        <f t="shared" si="34"/>
        <v/>
      </c>
    </row>
    <row r="2223" spans="1:13">
      <c r="A2223" s="996" t="s">
        <v>647</v>
      </c>
      <c r="B2223" s="466" t="s">
        <v>648</v>
      </c>
      <c r="C2223" s="466" t="s">
        <v>257</v>
      </c>
      <c r="D2223" s="466"/>
      <c r="E2223" s="469" t="s">
        <v>3246</v>
      </c>
      <c r="F2223" s="466"/>
      <c r="G2223" s="467" t="s">
        <v>3200</v>
      </c>
      <c r="H2223" s="467" t="s">
        <v>3240</v>
      </c>
      <c r="I2223" s="467"/>
      <c r="J2223" s="466"/>
      <c r="K2223" s="466" t="s">
        <v>31</v>
      </c>
      <c r="L2223" s="467" t="s">
        <v>3207</v>
      </c>
      <c r="M2223" s="467" t="str">
        <f t="shared" si="34"/>
        <v/>
      </c>
    </row>
    <row r="2224" spans="1:13">
      <c r="A2224" s="997" t="s">
        <v>637</v>
      </c>
      <c r="B2224" s="464" t="s">
        <v>638</v>
      </c>
      <c r="C2224" s="464" t="s">
        <v>255</v>
      </c>
      <c r="D2224" s="464" t="s">
        <v>3247</v>
      </c>
      <c r="E2224" s="1000" t="s">
        <v>3248</v>
      </c>
      <c r="F2224" s="464" t="s">
        <v>255</v>
      </c>
      <c r="G2224" s="998" t="s">
        <v>3200</v>
      </c>
      <c r="H2224" s="998" t="str">
        <f>E2224 &amp; "__c"</f>
        <v>DF_LoanType_FLD__c</v>
      </c>
      <c r="I2224" s="998" t="s">
        <v>3249</v>
      </c>
      <c r="J2224" s="464" t="s">
        <v>645</v>
      </c>
      <c r="K2224" s="464" t="s">
        <v>31</v>
      </c>
      <c r="L2224" s="998" t="s">
        <v>3250</v>
      </c>
      <c r="M2224" s="998" t="str">
        <f t="shared" si="34"/>
        <v/>
      </c>
    </row>
    <row r="2225" spans="1:13">
      <c r="A2225" s="994" t="s">
        <v>647</v>
      </c>
      <c r="B2225" s="465" t="s">
        <v>648</v>
      </c>
      <c r="C2225" s="465" t="s">
        <v>255</v>
      </c>
      <c r="D2225" s="465"/>
      <c r="E2225" s="1000" t="s">
        <v>3251</v>
      </c>
      <c r="F2225" s="465"/>
      <c r="G2225" s="995" t="s">
        <v>3200</v>
      </c>
      <c r="H2225" s="995" t="s">
        <v>3252</v>
      </c>
      <c r="I2225" s="995"/>
      <c r="J2225" s="465"/>
      <c r="K2225" s="465" t="s">
        <v>31</v>
      </c>
      <c r="L2225" s="995" t="s">
        <v>3207</v>
      </c>
      <c r="M2225" s="995" t="str">
        <f t="shared" si="34"/>
        <v/>
      </c>
    </row>
    <row r="2226" spans="1:13">
      <c r="A2226" s="994" t="s">
        <v>647</v>
      </c>
      <c r="B2226" s="465" t="s">
        <v>648</v>
      </c>
      <c r="C2226" s="465" t="s">
        <v>255</v>
      </c>
      <c r="D2226" s="465"/>
      <c r="E2226" s="1000" t="s">
        <v>3253</v>
      </c>
      <c r="F2226" s="465"/>
      <c r="G2226" s="995" t="s">
        <v>3200</v>
      </c>
      <c r="H2226" s="995" t="s">
        <v>3252</v>
      </c>
      <c r="I2226" s="995"/>
      <c r="J2226" s="465"/>
      <c r="K2226" s="465" t="s">
        <v>31</v>
      </c>
      <c r="L2226" s="995" t="s">
        <v>3207</v>
      </c>
      <c r="M2226" s="995" t="str">
        <f t="shared" si="34"/>
        <v/>
      </c>
    </row>
    <row r="2227" spans="1:13">
      <c r="A2227" s="994" t="s">
        <v>647</v>
      </c>
      <c r="B2227" s="465" t="s">
        <v>648</v>
      </c>
      <c r="C2227" s="465" t="s">
        <v>255</v>
      </c>
      <c r="D2227" s="465"/>
      <c r="E2227" s="1000" t="s">
        <v>3254</v>
      </c>
      <c r="F2227" s="465"/>
      <c r="G2227" s="995" t="s">
        <v>3200</v>
      </c>
      <c r="H2227" s="995" t="s">
        <v>3252</v>
      </c>
      <c r="I2227" s="995"/>
      <c r="J2227" s="465"/>
      <c r="K2227" s="465" t="s">
        <v>31</v>
      </c>
      <c r="L2227" s="995" t="s">
        <v>3207</v>
      </c>
      <c r="M2227" s="995" t="str">
        <f t="shared" si="34"/>
        <v/>
      </c>
    </row>
    <row r="2228" spans="1:13">
      <c r="A2228" s="994" t="s">
        <v>647</v>
      </c>
      <c r="B2228" s="465" t="s">
        <v>648</v>
      </c>
      <c r="C2228" s="465" t="s">
        <v>255</v>
      </c>
      <c r="D2228" s="465"/>
      <c r="E2228" s="1000" t="s">
        <v>3255</v>
      </c>
      <c r="F2228" s="465"/>
      <c r="G2228" s="995" t="s">
        <v>3200</v>
      </c>
      <c r="H2228" s="995" t="s">
        <v>3252</v>
      </c>
      <c r="I2228" s="995"/>
      <c r="J2228" s="465"/>
      <c r="K2228" s="465" t="s">
        <v>31</v>
      </c>
      <c r="L2228" s="995" t="s">
        <v>3207</v>
      </c>
      <c r="M2228" s="995" t="str">
        <f t="shared" si="34"/>
        <v/>
      </c>
    </row>
    <row r="2229" spans="1:13">
      <c r="A2229" s="994" t="s">
        <v>647</v>
      </c>
      <c r="B2229" s="465" t="s">
        <v>648</v>
      </c>
      <c r="C2229" s="465" t="s">
        <v>255</v>
      </c>
      <c r="D2229" s="465"/>
      <c r="E2229" s="1000" t="s">
        <v>3256</v>
      </c>
      <c r="F2229" s="465"/>
      <c r="G2229" s="995" t="s">
        <v>3200</v>
      </c>
      <c r="H2229" s="995" t="s">
        <v>3252</v>
      </c>
      <c r="I2229" s="995"/>
      <c r="J2229" s="465"/>
      <c r="K2229" s="465" t="s">
        <v>31</v>
      </c>
      <c r="L2229" s="995" t="s">
        <v>3207</v>
      </c>
      <c r="M2229" s="995" t="str">
        <f t="shared" si="34"/>
        <v/>
      </c>
    </row>
    <row r="2230" spans="1:13">
      <c r="A2230" s="994" t="s">
        <v>647</v>
      </c>
      <c r="B2230" s="465" t="s">
        <v>648</v>
      </c>
      <c r="C2230" s="465" t="s">
        <v>255</v>
      </c>
      <c r="D2230" s="465"/>
      <c r="E2230" s="1000" t="s">
        <v>3257</v>
      </c>
      <c r="F2230" s="465"/>
      <c r="G2230" s="995" t="s">
        <v>3200</v>
      </c>
      <c r="H2230" s="995" t="s">
        <v>3252</v>
      </c>
      <c r="I2230" s="995"/>
      <c r="J2230" s="465"/>
      <c r="K2230" s="465" t="s">
        <v>31</v>
      </c>
      <c r="L2230" s="995" t="s">
        <v>3207</v>
      </c>
      <c r="M2230" s="995" t="str">
        <f t="shared" si="34"/>
        <v/>
      </c>
    </row>
    <row r="2231" spans="1:13">
      <c r="A2231" s="996" t="s">
        <v>647</v>
      </c>
      <c r="B2231" s="466" t="s">
        <v>648</v>
      </c>
      <c r="C2231" s="466" t="s">
        <v>255</v>
      </c>
      <c r="D2231" s="466"/>
      <c r="E2231" s="469" t="s">
        <v>3258</v>
      </c>
      <c r="F2231" s="466"/>
      <c r="G2231" s="467" t="s">
        <v>3200</v>
      </c>
      <c r="H2231" s="467" t="s">
        <v>3252</v>
      </c>
      <c r="I2231" s="467"/>
      <c r="J2231" s="466"/>
      <c r="K2231" s="466" t="s">
        <v>31</v>
      </c>
      <c r="L2231" s="467" t="s">
        <v>3207</v>
      </c>
      <c r="M2231" s="467" t="str">
        <f t="shared" si="34"/>
        <v/>
      </c>
    </row>
    <row r="2232" spans="1:13">
      <c r="A2232" s="997" t="s">
        <v>637</v>
      </c>
      <c r="B2232" s="464" t="s">
        <v>638</v>
      </c>
      <c r="C2232" s="464" t="s">
        <v>258</v>
      </c>
      <c r="D2232" s="464" t="s">
        <v>3259</v>
      </c>
      <c r="E2232" s="1000" t="s">
        <v>3260</v>
      </c>
      <c r="F2232" s="464" t="s">
        <v>258</v>
      </c>
      <c r="G2232" s="999" t="s">
        <v>3200</v>
      </c>
      <c r="H2232" s="999" t="str">
        <f>E2232 &amp; "__c"</f>
        <v>DF_AvgIntRate_FLD__c</v>
      </c>
      <c r="I2232" s="998" t="s">
        <v>3261</v>
      </c>
      <c r="J2232" s="464" t="s">
        <v>645</v>
      </c>
      <c r="K2232" s="464" t="s">
        <v>31</v>
      </c>
      <c r="L2232" s="999"/>
      <c r="M2232" s="999" t="str">
        <f t="shared" si="34"/>
        <v/>
      </c>
    </row>
    <row r="2233" spans="1:13">
      <c r="A2233" s="994" t="s">
        <v>647</v>
      </c>
      <c r="B2233" s="465" t="s">
        <v>648</v>
      </c>
      <c r="C2233" s="465" t="s">
        <v>258</v>
      </c>
      <c r="D2233" s="465"/>
      <c r="E2233" s="1000" t="s">
        <v>3262</v>
      </c>
      <c r="F2233" s="465"/>
      <c r="G2233" s="995" t="s">
        <v>3200</v>
      </c>
      <c r="H2233" s="995" t="s">
        <v>3263</v>
      </c>
      <c r="I2233" s="995"/>
      <c r="J2233" s="465"/>
      <c r="K2233" s="465" t="s">
        <v>31</v>
      </c>
      <c r="L2233" s="995" t="s">
        <v>3207</v>
      </c>
      <c r="M2233" s="995" t="str">
        <f t="shared" si="34"/>
        <v/>
      </c>
    </row>
    <row r="2234" spans="1:13">
      <c r="A2234" s="994" t="s">
        <v>647</v>
      </c>
      <c r="B2234" s="465" t="s">
        <v>648</v>
      </c>
      <c r="C2234" s="465" t="s">
        <v>258</v>
      </c>
      <c r="D2234" s="465"/>
      <c r="E2234" s="1000" t="s">
        <v>3264</v>
      </c>
      <c r="F2234" s="465"/>
      <c r="G2234" s="995" t="s">
        <v>3200</v>
      </c>
      <c r="H2234" s="995" t="s">
        <v>3263</v>
      </c>
      <c r="I2234" s="995"/>
      <c r="J2234" s="465"/>
      <c r="K2234" s="465" t="s">
        <v>31</v>
      </c>
      <c r="L2234" s="995" t="s">
        <v>3207</v>
      </c>
      <c r="M2234" s="995" t="str">
        <f t="shared" si="34"/>
        <v/>
      </c>
    </row>
    <row r="2235" spans="1:13">
      <c r="A2235" s="994" t="s">
        <v>647</v>
      </c>
      <c r="B2235" s="465" t="s">
        <v>648</v>
      </c>
      <c r="C2235" s="465" t="s">
        <v>258</v>
      </c>
      <c r="D2235" s="465"/>
      <c r="E2235" s="1000" t="s">
        <v>3265</v>
      </c>
      <c r="F2235" s="465"/>
      <c r="G2235" s="995" t="s">
        <v>3200</v>
      </c>
      <c r="H2235" s="995" t="s">
        <v>3263</v>
      </c>
      <c r="I2235" s="995"/>
      <c r="J2235" s="465"/>
      <c r="K2235" s="465" t="s">
        <v>31</v>
      </c>
      <c r="L2235" s="995" t="s">
        <v>3207</v>
      </c>
      <c r="M2235" s="995" t="str">
        <f t="shared" si="34"/>
        <v/>
      </c>
    </row>
    <row r="2236" spans="1:13">
      <c r="A2236" s="994" t="s">
        <v>647</v>
      </c>
      <c r="B2236" s="465" t="s">
        <v>648</v>
      </c>
      <c r="C2236" s="465" t="s">
        <v>258</v>
      </c>
      <c r="D2236" s="465"/>
      <c r="E2236" s="1000" t="s">
        <v>3266</v>
      </c>
      <c r="F2236" s="465"/>
      <c r="G2236" s="995" t="s">
        <v>3200</v>
      </c>
      <c r="H2236" s="995" t="s">
        <v>3263</v>
      </c>
      <c r="I2236" s="995"/>
      <c r="J2236" s="465"/>
      <c r="K2236" s="465" t="s">
        <v>31</v>
      </c>
      <c r="L2236" s="995" t="s">
        <v>3207</v>
      </c>
      <c r="M2236" s="995" t="str">
        <f t="shared" si="34"/>
        <v/>
      </c>
    </row>
    <row r="2237" spans="1:13">
      <c r="A2237" s="994" t="s">
        <v>647</v>
      </c>
      <c r="B2237" s="465" t="s">
        <v>648</v>
      </c>
      <c r="C2237" s="465" t="s">
        <v>258</v>
      </c>
      <c r="D2237" s="465"/>
      <c r="E2237" s="1000" t="s">
        <v>3267</v>
      </c>
      <c r="F2237" s="465"/>
      <c r="G2237" s="995" t="s">
        <v>3200</v>
      </c>
      <c r="H2237" s="995" t="s">
        <v>3263</v>
      </c>
      <c r="I2237" s="995"/>
      <c r="J2237" s="465"/>
      <c r="K2237" s="465" t="s">
        <v>31</v>
      </c>
      <c r="L2237" s="995" t="s">
        <v>3207</v>
      </c>
      <c r="M2237" s="995" t="str">
        <f t="shared" si="34"/>
        <v/>
      </c>
    </row>
    <row r="2238" spans="1:13">
      <c r="A2238" s="994" t="s">
        <v>647</v>
      </c>
      <c r="B2238" s="465" t="s">
        <v>648</v>
      </c>
      <c r="C2238" s="465" t="s">
        <v>258</v>
      </c>
      <c r="D2238" s="465"/>
      <c r="E2238" s="1000" t="s">
        <v>3268</v>
      </c>
      <c r="F2238" s="465"/>
      <c r="G2238" s="995" t="s">
        <v>3200</v>
      </c>
      <c r="H2238" s="995" t="s">
        <v>3263</v>
      </c>
      <c r="I2238" s="995"/>
      <c r="J2238" s="465"/>
      <c r="K2238" s="465" t="s">
        <v>31</v>
      </c>
      <c r="L2238" s="995" t="s">
        <v>3207</v>
      </c>
      <c r="M2238" s="995" t="str">
        <f t="shared" si="34"/>
        <v/>
      </c>
    </row>
    <row r="2239" spans="1:13">
      <c r="A2239" s="996" t="s">
        <v>647</v>
      </c>
      <c r="B2239" s="466" t="s">
        <v>648</v>
      </c>
      <c r="C2239" s="466" t="s">
        <v>258</v>
      </c>
      <c r="D2239" s="466"/>
      <c r="E2239" s="469" t="s">
        <v>3269</v>
      </c>
      <c r="F2239" s="466"/>
      <c r="G2239" s="467" t="s">
        <v>3200</v>
      </c>
      <c r="H2239" s="467" t="s">
        <v>3263</v>
      </c>
      <c r="I2239" s="467"/>
      <c r="J2239" s="466"/>
      <c r="K2239" s="466" t="s">
        <v>31</v>
      </c>
      <c r="L2239" s="467" t="s">
        <v>3207</v>
      </c>
      <c r="M2239" s="467" t="str">
        <f t="shared" si="34"/>
        <v/>
      </c>
    </row>
    <row r="2240" spans="1:13">
      <c r="A2240" s="997" t="s">
        <v>637</v>
      </c>
      <c r="B2240" s="464" t="s">
        <v>638</v>
      </c>
      <c r="C2240" s="464" t="s">
        <v>256</v>
      </c>
      <c r="D2240" s="464" t="s">
        <v>3270</v>
      </c>
      <c r="E2240" s="1000" t="s">
        <v>3271</v>
      </c>
      <c r="F2240" s="464" t="s">
        <v>256</v>
      </c>
      <c r="G2240" s="998" t="s">
        <v>3200</v>
      </c>
      <c r="H2240" s="998" t="str">
        <f>E2240 &amp; "__c"</f>
        <v>DF_Hedged_FLD__c</v>
      </c>
      <c r="I2240" s="464" t="s">
        <v>3249</v>
      </c>
      <c r="J2240" s="464" t="s">
        <v>645</v>
      </c>
      <c r="K2240" s="464" t="s">
        <v>31</v>
      </c>
      <c r="L2240" s="998" t="s">
        <v>3272</v>
      </c>
      <c r="M2240" s="998" t="str">
        <f t="shared" si="34"/>
        <v/>
      </c>
    </row>
    <row r="2241" spans="1:13">
      <c r="A2241" s="994" t="s">
        <v>647</v>
      </c>
      <c r="B2241" s="465" t="s">
        <v>648</v>
      </c>
      <c r="C2241" s="465" t="s">
        <v>256</v>
      </c>
      <c r="D2241" s="465"/>
      <c r="E2241" s="1000" t="s">
        <v>3273</v>
      </c>
      <c r="F2241" s="465"/>
      <c r="G2241" s="995" t="s">
        <v>3200</v>
      </c>
      <c r="H2241" s="995" t="s">
        <v>3274</v>
      </c>
      <c r="I2241" s="995"/>
      <c r="J2241" s="465"/>
      <c r="K2241" s="465" t="s">
        <v>31</v>
      </c>
      <c r="L2241" s="995" t="s">
        <v>3207</v>
      </c>
      <c r="M2241" s="995" t="str">
        <f t="shared" si="34"/>
        <v/>
      </c>
    </row>
    <row r="2242" spans="1:13">
      <c r="A2242" s="994" t="s">
        <v>647</v>
      </c>
      <c r="B2242" s="465" t="s">
        <v>648</v>
      </c>
      <c r="C2242" s="465" t="s">
        <v>256</v>
      </c>
      <c r="D2242" s="465"/>
      <c r="E2242" s="1000" t="s">
        <v>3275</v>
      </c>
      <c r="F2242" s="465"/>
      <c r="G2242" s="995" t="s">
        <v>3200</v>
      </c>
      <c r="H2242" s="995" t="s">
        <v>3274</v>
      </c>
      <c r="I2242" s="995"/>
      <c r="J2242" s="465"/>
      <c r="K2242" s="465" t="s">
        <v>31</v>
      </c>
      <c r="L2242" s="995" t="s">
        <v>3207</v>
      </c>
      <c r="M2242" s="995" t="str">
        <f t="shared" si="34"/>
        <v/>
      </c>
    </row>
    <row r="2243" spans="1:13">
      <c r="A2243" s="994" t="s">
        <v>647</v>
      </c>
      <c r="B2243" s="465" t="s">
        <v>648</v>
      </c>
      <c r="C2243" s="465" t="s">
        <v>256</v>
      </c>
      <c r="D2243" s="465"/>
      <c r="E2243" s="1000" t="s">
        <v>3276</v>
      </c>
      <c r="F2243" s="465"/>
      <c r="G2243" s="995" t="s">
        <v>3200</v>
      </c>
      <c r="H2243" s="995" t="s">
        <v>3274</v>
      </c>
      <c r="I2243" s="995"/>
      <c r="J2243" s="465"/>
      <c r="K2243" s="465" t="s">
        <v>31</v>
      </c>
      <c r="L2243" s="995" t="s">
        <v>3207</v>
      </c>
      <c r="M2243" s="995" t="str">
        <f t="shared" si="34"/>
        <v/>
      </c>
    </row>
    <row r="2244" spans="1:13">
      <c r="A2244" s="994" t="s">
        <v>647</v>
      </c>
      <c r="B2244" s="465" t="s">
        <v>648</v>
      </c>
      <c r="C2244" s="465" t="s">
        <v>256</v>
      </c>
      <c r="D2244" s="465"/>
      <c r="E2244" s="1000" t="s">
        <v>3277</v>
      </c>
      <c r="F2244" s="465"/>
      <c r="G2244" s="995" t="s">
        <v>3200</v>
      </c>
      <c r="H2244" s="995" t="s">
        <v>3274</v>
      </c>
      <c r="I2244" s="995"/>
      <c r="J2244" s="465"/>
      <c r="K2244" s="465" t="s">
        <v>31</v>
      </c>
      <c r="L2244" s="995" t="s">
        <v>3207</v>
      </c>
      <c r="M2244" s="995" t="str">
        <f t="shared" si="34"/>
        <v/>
      </c>
    </row>
    <row r="2245" spans="1:13">
      <c r="A2245" s="994" t="s">
        <v>647</v>
      </c>
      <c r="B2245" s="465" t="s">
        <v>648</v>
      </c>
      <c r="C2245" s="465" t="s">
        <v>256</v>
      </c>
      <c r="D2245" s="465"/>
      <c r="E2245" s="1000" t="s">
        <v>3278</v>
      </c>
      <c r="F2245" s="465"/>
      <c r="G2245" s="995" t="s">
        <v>3200</v>
      </c>
      <c r="H2245" s="995" t="s">
        <v>3274</v>
      </c>
      <c r="I2245" s="995"/>
      <c r="J2245" s="465"/>
      <c r="K2245" s="465" t="s">
        <v>31</v>
      </c>
      <c r="L2245" s="995" t="s">
        <v>3207</v>
      </c>
      <c r="M2245" s="995" t="str">
        <f t="shared" si="34"/>
        <v/>
      </c>
    </row>
    <row r="2246" spans="1:13">
      <c r="A2246" s="994" t="s">
        <v>647</v>
      </c>
      <c r="B2246" s="465" t="s">
        <v>648</v>
      </c>
      <c r="C2246" s="465" t="s">
        <v>256</v>
      </c>
      <c r="D2246" s="465"/>
      <c r="E2246" s="1000" t="s">
        <v>3279</v>
      </c>
      <c r="F2246" s="465"/>
      <c r="G2246" s="995" t="s">
        <v>3200</v>
      </c>
      <c r="H2246" s="995" t="s">
        <v>3274</v>
      </c>
      <c r="I2246" s="995"/>
      <c r="J2246" s="465"/>
      <c r="K2246" s="465" t="s">
        <v>31</v>
      </c>
      <c r="L2246" s="995" t="s">
        <v>3207</v>
      </c>
      <c r="M2246" s="995" t="str">
        <f t="shared" ref="M2246:M2309" si="35">IF(RIGHT(TEXT(E2246,""),4)="ACT1","Removed","")</f>
        <v/>
      </c>
    </row>
    <row r="2247" spans="1:13">
      <c r="A2247" s="996" t="s">
        <v>647</v>
      </c>
      <c r="B2247" s="466" t="s">
        <v>648</v>
      </c>
      <c r="C2247" s="466" t="s">
        <v>256</v>
      </c>
      <c r="D2247" s="466"/>
      <c r="E2247" s="469" t="s">
        <v>3280</v>
      </c>
      <c r="F2247" s="466"/>
      <c r="G2247" s="467" t="s">
        <v>3200</v>
      </c>
      <c r="H2247" s="467" t="s">
        <v>3274</v>
      </c>
      <c r="I2247" s="467"/>
      <c r="J2247" s="466"/>
      <c r="K2247" s="466" t="s">
        <v>31</v>
      </c>
      <c r="L2247" s="467" t="s">
        <v>3207</v>
      </c>
      <c r="M2247" s="467" t="str">
        <f t="shared" si="35"/>
        <v/>
      </c>
    </row>
    <row r="2248" spans="1:13">
      <c r="A2248" s="997" t="s">
        <v>637</v>
      </c>
      <c r="B2248" s="464" t="s">
        <v>638</v>
      </c>
      <c r="C2248" s="464" t="s">
        <v>639</v>
      </c>
      <c r="D2248" s="464" t="s">
        <v>697</v>
      </c>
      <c r="E2248" s="1000" t="s">
        <v>9726</v>
      </c>
      <c r="F2248" s="464" t="s">
        <v>639</v>
      </c>
      <c r="G2248" s="998" t="s">
        <v>3282</v>
      </c>
      <c r="H2248" s="998" t="s">
        <v>3283</v>
      </c>
      <c r="I2248" s="998" t="s">
        <v>644</v>
      </c>
      <c r="J2248" s="464" t="s">
        <v>645</v>
      </c>
      <c r="K2248" s="464" t="s">
        <v>3284</v>
      </c>
      <c r="L2248" s="998" t="s">
        <v>646</v>
      </c>
      <c r="M2248" s="998"/>
    </row>
    <row r="2249" spans="1:13">
      <c r="A2249" s="994" t="s">
        <v>647</v>
      </c>
      <c r="B2249" s="465" t="s">
        <v>648</v>
      </c>
      <c r="C2249" s="465" t="s">
        <v>639</v>
      </c>
      <c r="D2249" s="465"/>
      <c r="E2249" s="995" t="s">
        <v>9726</v>
      </c>
      <c r="F2249" s="465"/>
      <c r="G2249" s="995" t="s">
        <v>3282</v>
      </c>
      <c r="H2249" s="995" t="s">
        <v>3283</v>
      </c>
      <c r="I2249" s="995" t="s">
        <v>644</v>
      </c>
      <c r="J2249" s="465" t="s">
        <v>645</v>
      </c>
      <c r="K2249" s="465" t="s">
        <v>3284</v>
      </c>
      <c r="L2249" s="995" t="s">
        <v>646</v>
      </c>
      <c r="M2249" s="995" t="str">
        <f t="shared" si="35"/>
        <v>Removed</v>
      </c>
    </row>
    <row r="2250" spans="1:13">
      <c r="A2250" s="994" t="s">
        <v>647</v>
      </c>
      <c r="B2250" s="465" t="s">
        <v>648</v>
      </c>
      <c r="C2250" s="465" t="s">
        <v>639</v>
      </c>
      <c r="D2250" s="465"/>
      <c r="E2250" s="995" t="s">
        <v>9727</v>
      </c>
      <c r="F2250" s="465"/>
      <c r="G2250" s="995" t="s">
        <v>3282</v>
      </c>
      <c r="H2250" s="995" t="s">
        <v>3283</v>
      </c>
      <c r="I2250" s="995" t="s">
        <v>644</v>
      </c>
      <c r="J2250" s="465" t="s">
        <v>645</v>
      </c>
      <c r="K2250" s="465" t="s">
        <v>3284</v>
      </c>
      <c r="L2250" s="995" t="s">
        <v>646</v>
      </c>
      <c r="M2250" s="995" t="str">
        <f t="shared" si="35"/>
        <v/>
      </c>
    </row>
    <row r="2251" spans="1:13">
      <c r="A2251" s="994" t="s">
        <v>647</v>
      </c>
      <c r="B2251" s="465" t="s">
        <v>648</v>
      </c>
      <c r="C2251" s="465" t="s">
        <v>639</v>
      </c>
      <c r="D2251" s="465"/>
      <c r="E2251" s="995" t="s">
        <v>3281</v>
      </c>
      <c r="F2251" s="465"/>
      <c r="G2251" s="995" t="s">
        <v>3282</v>
      </c>
      <c r="H2251" s="995" t="s">
        <v>3283</v>
      </c>
      <c r="I2251" s="995" t="s">
        <v>644</v>
      </c>
      <c r="J2251" s="465" t="s">
        <v>645</v>
      </c>
      <c r="K2251" s="465" t="s">
        <v>3284</v>
      </c>
      <c r="L2251" s="995" t="s">
        <v>646</v>
      </c>
      <c r="M2251" s="995" t="str">
        <f t="shared" si="35"/>
        <v/>
      </c>
    </row>
    <row r="2252" spans="1:13">
      <c r="A2252" s="994" t="s">
        <v>647</v>
      </c>
      <c r="B2252" s="465" t="s">
        <v>648</v>
      </c>
      <c r="C2252" s="465" t="s">
        <v>639</v>
      </c>
      <c r="D2252" s="465"/>
      <c r="E2252" s="995" t="s">
        <v>9728</v>
      </c>
      <c r="F2252" s="465"/>
      <c r="G2252" s="995" t="s">
        <v>3282</v>
      </c>
      <c r="H2252" s="995" t="s">
        <v>3283</v>
      </c>
      <c r="I2252" s="995" t="s">
        <v>644</v>
      </c>
      <c r="J2252" s="465" t="s">
        <v>645</v>
      </c>
      <c r="K2252" s="465" t="s">
        <v>3284</v>
      </c>
      <c r="L2252" s="995" t="s">
        <v>646</v>
      </c>
      <c r="M2252" s="995" t="str">
        <f t="shared" si="35"/>
        <v/>
      </c>
    </row>
    <row r="2253" spans="1:13">
      <c r="A2253" s="994" t="s">
        <v>647</v>
      </c>
      <c r="B2253" s="465" t="s">
        <v>648</v>
      </c>
      <c r="C2253" s="465" t="s">
        <v>639</v>
      </c>
      <c r="D2253" s="465"/>
      <c r="E2253" s="995" t="s">
        <v>9729</v>
      </c>
      <c r="F2253" s="465"/>
      <c r="G2253" s="995" t="s">
        <v>3282</v>
      </c>
      <c r="H2253" s="995" t="s">
        <v>3283</v>
      </c>
      <c r="I2253" s="995" t="s">
        <v>644</v>
      </c>
      <c r="J2253" s="465" t="s">
        <v>645</v>
      </c>
      <c r="K2253" s="465" t="s">
        <v>3284</v>
      </c>
      <c r="L2253" s="995" t="s">
        <v>646</v>
      </c>
      <c r="M2253" s="995" t="str">
        <f t="shared" si="35"/>
        <v/>
      </c>
    </row>
    <row r="2254" spans="1:13">
      <c r="A2254" s="994" t="s">
        <v>647</v>
      </c>
      <c r="B2254" s="465" t="s">
        <v>648</v>
      </c>
      <c r="C2254" s="465" t="s">
        <v>639</v>
      </c>
      <c r="D2254" s="465"/>
      <c r="E2254" s="995" t="s">
        <v>9730</v>
      </c>
      <c r="F2254" s="465"/>
      <c r="G2254" s="995" t="s">
        <v>3282</v>
      </c>
      <c r="H2254" s="995" t="s">
        <v>3283</v>
      </c>
      <c r="I2254" s="995" t="s">
        <v>644</v>
      </c>
      <c r="J2254" s="465" t="s">
        <v>645</v>
      </c>
      <c r="K2254" s="465" t="s">
        <v>3284</v>
      </c>
      <c r="L2254" s="995" t="s">
        <v>646</v>
      </c>
      <c r="M2254" s="995" t="str">
        <f t="shared" si="35"/>
        <v/>
      </c>
    </row>
    <row r="2255" spans="1:13">
      <c r="A2255" s="994" t="s">
        <v>647</v>
      </c>
      <c r="B2255" s="465" t="s">
        <v>648</v>
      </c>
      <c r="C2255" s="465" t="s">
        <v>639</v>
      </c>
      <c r="D2255" s="465"/>
      <c r="E2255" s="995" t="s">
        <v>9731</v>
      </c>
      <c r="F2255" s="465"/>
      <c r="G2255" s="995" t="s">
        <v>3282</v>
      </c>
      <c r="H2255" s="995" t="s">
        <v>3283</v>
      </c>
      <c r="I2255" s="995" t="s">
        <v>644</v>
      </c>
      <c r="J2255" s="465" t="s">
        <v>645</v>
      </c>
      <c r="K2255" s="465" t="s">
        <v>3284</v>
      </c>
      <c r="L2255" s="995" t="s">
        <v>646</v>
      </c>
      <c r="M2255" s="995" t="str">
        <f t="shared" si="35"/>
        <v/>
      </c>
    </row>
    <row r="2256" spans="1:13">
      <c r="A2256" s="994" t="s">
        <v>647</v>
      </c>
      <c r="B2256" s="465" t="s">
        <v>648</v>
      </c>
      <c r="C2256" s="465" t="s">
        <v>639</v>
      </c>
      <c r="D2256" s="465"/>
      <c r="E2256" s="995" t="s">
        <v>9732</v>
      </c>
      <c r="F2256" s="465"/>
      <c r="G2256" s="995" t="s">
        <v>3282</v>
      </c>
      <c r="H2256" s="995" t="s">
        <v>3283</v>
      </c>
      <c r="I2256" s="995" t="s">
        <v>644</v>
      </c>
      <c r="J2256" s="465" t="s">
        <v>645</v>
      </c>
      <c r="K2256" s="465" t="s">
        <v>3284</v>
      </c>
      <c r="L2256" s="995" t="s">
        <v>646</v>
      </c>
      <c r="M2256" s="995" t="str">
        <f t="shared" si="35"/>
        <v/>
      </c>
    </row>
    <row r="2257" spans="1:13">
      <c r="A2257" s="994" t="s">
        <v>647</v>
      </c>
      <c r="B2257" s="465" t="s">
        <v>648</v>
      </c>
      <c r="C2257" s="465" t="s">
        <v>639</v>
      </c>
      <c r="D2257" s="465"/>
      <c r="E2257" s="995" t="s">
        <v>9733</v>
      </c>
      <c r="F2257" s="465"/>
      <c r="G2257" s="995" t="s">
        <v>3282</v>
      </c>
      <c r="H2257" s="995" t="s">
        <v>3283</v>
      </c>
      <c r="I2257" s="995" t="s">
        <v>644</v>
      </c>
      <c r="J2257" s="465" t="s">
        <v>645</v>
      </c>
      <c r="K2257" s="465" t="s">
        <v>3284</v>
      </c>
      <c r="L2257" s="995" t="s">
        <v>646</v>
      </c>
      <c r="M2257" s="995" t="str">
        <f t="shared" si="35"/>
        <v/>
      </c>
    </row>
    <row r="2258" spans="1:13">
      <c r="A2258" s="994" t="s">
        <v>647</v>
      </c>
      <c r="B2258" s="465" t="s">
        <v>648</v>
      </c>
      <c r="C2258" s="465" t="s">
        <v>639</v>
      </c>
      <c r="D2258" s="465"/>
      <c r="E2258" s="995" t="s">
        <v>9734</v>
      </c>
      <c r="F2258" s="465"/>
      <c r="G2258" s="995" t="s">
        <v>3282</v>
      </c>
      <c r="H2258" s="995" t="s">
        <v>3283</v>
      </c>
      <c r="I2258" s="995" t="s">
        <v>644</v>
      </c>
      <c r="J2258" s="465" t="s">
        <v>645</v>
      </c>
      <c r="K2258" s="465" t="s">
        <v>3284</v>
      </c>
      <c r="L2258" s="995" t="s">
        <v>646</v>
      </c>
      <c r="M2258" s="995" t="str">
        <f t="shared" si="35"/>
        <v/>
      </c>
    </row>
    <row r="2259" spans="1:13">
      <c r="A2259" s="994" t="s">
        <v>647</v>
      </c>
      <c r="B2259" s="465" t="s">
        <v>648</v>
      </c>
      <c r="C2259" s="465" t="s">
        <v>639</v>
      </c>
      <c r="D2259" s="465"/>
      <c r="E2259" s="995" t="s">
        <v>9735</v>
      </c>
      <c r="F2259" s="465"/>
      <c r="G2259" s="995" t="s">
        <v>3282</v>
      </c>
      <c r="H2259" s="995" t="s">
        <v>3283</v>
      </c>
      <c r="I2259" s="995" t="s">
        <v>644</v>
      </c>
      <c r="J2259" s="465" t="s">
        <v>645</v>
      </c>
      <c r="K2259" s="465" t="s">
        <v>3284</v>
      </c>
      <c r="L2259" s="995" t="s">
        <v>646</v>
      </c>
      <c r="M2259" s="995" t="str">
        <f t="shared" si="35"/>
        <v/>
      </c>
    </row>
    <row r="2260" spans="1:13">
      <c r="A2260" s="994" t="s">
        <v>647</v>
      </c>
      <c r="B2260" s="465" t="s">
        <v>648</v>
      </c>
      <c r="C2260" s="465" t="s">
        <v>639</v>
      </c>
      <c r="D2260" s="465"/>
      <c r="E2260" s="995" t="s">
        <v>9736</v>
      </c>
      <c r="F2260" s="465"/>
      <c r="G2260" s="995" t="s">
        <v>3282</v>
      </c>
      <c r="H2260" s="995" t="s">
        <v>3283</v>
      </c>
      <c r="I2260" s="995" t="s">
        <v>644</v>
      </c>
      <c r="J2260" s="465" t="s">
        <v>645</v>
      </c>
      <c r="K2260" s="465" t="s">
        <v>3284</v>
      </c>
      <c r="L2260" s="995" t="s">
        <v>646</v>
      </c>
      <c r="M2260" s="995" t="str">
        <f t="shared" si="35"/>
        <v/>
      </c>
    </row>
    <row r="2261" spans="1:13">
      <c r="A2261" s="994" t="s">
        <v>647</v>
      </c>
      <c r="B2261" s="465" t="s">
        <v>648</v>
      </c>
      <c r="C2261" s="465" t="s">
        <v>639</v>
      </c>
      <c r="D2261" s="465" t="s">
        <v>3285</v>
      </c>
      <c r="E2261" s="995" t="s">
        <v>9737</v>
      </c>
      <c r="F2261" s="465"/>
      <c r="G2261" s="995" t="s">
        <v>3282</v>
      </c>
      <c r="H2261" s="995" t="s">
        <v>3283</v>
      </c>
      <c r="I2261" s="995" t="s">
        <v>644</v>
      </c>
      <c r="J2261" s="465" t="s">
        <v>645</v>
      </c>
      <c r="K2261" s="465" t="s">
        <v>3284</v>
      </c>
      <c r="L2261" s="995" t="s">
        <v>646</v>
      </c>
      <c r="M2261" s="995" t="str">
        <f t="shared" si="35"/>
        <v/>
      </c>
    </row>
    <row r="2262" spans="1:13">
      <c r="A2262" s="1001" t="s">
        <v>637</v>
      </c>
      <c r="B2262" s="518" t="s">
        <v>638</v>
      </c>
      <c r="C2262" s="518" t="s">
        <v>662</v>
      </c>
      <c r="D2262" s="518" t="s">
        <v>697</v>
      </c>
      <c r="E2262" s="519" t="s">
        <v>9754</v>
      </c>
      <c r="F2262" s="518" t="s">
        <v>662</v>
      </c>
      <c r="G2262" s="999" t="s">
        <v>3282</v>
      </c>
      <c r="H2262" s="999" t="s">
        <v>3287</v>
      </c>
      <c r="I2262" s="999" t="s">
        <v>666</v>
      </c>
      <c r="J2262" s="518" t="s">
        <v>645</v>
      </c>
      <c r="K2262" s="518" t="s">
        <v>3284</v>
      </c>
      <c r="L2262" s="999" t="s">
        <v>646</v>
      </c>
      <c r="M2262" s="999"/>
    </row>
    <row r="2263" spans="1:13">
      <c r="A2263" s="994" t="s">
        <v>647</v>
      </c>
      <c r="B2263" s="465" t="s">
        <v>648</v>
      </c>
      <c r="C2263" s="465" t="s">
        <v>662</v>
      </c>
      <c r="D2263" s="465" t="s">
        <v>3285</v>
      </c>
      <c r="E2263" s="995" t="s">
        <v>9754</v>
      </c>
      <c r="F2263" s="465"/>
      <c r="G2263" s="995" t="s">
        <v>3282</v>
      </c>
      <c r="H2263" s="995" t="s">
        <v>3287</v>
      </c>
      <c r="I2263" s="995" t="s">
        <v>666</v>
      </c>
      <c r="J2263" s="465" t="s">
        <v>645</v>
      </c>
      <c r="K2263" s="465" t="s">
        <v>3284</v>
      </c>
      <c r="L2263" s="995" t="s">
        <v>646</v>
      </c>
      <c r="M2263" s="995" t="str">
        <f t="shared" si="35"/>
        <v>Removed</v>
      </c>
    </row>
    <row r="2264" spans="1:13">
      <c r="A2264" s="994" t="s">
        <v>647</v>
      </c>
      <c r="B2264" s="465" t="s">
        <v>648</v>
      </c>
      <c r="C2264" s="465" t="s">
        <v>662</v>
      </c>
      <c r="D2264" s="465" t="s">
        <v>3295</v>
      </c>
      <c r="E2264" s="995" t="s">
        <v>9755</v>
      </c>
      <c r="F2264" s="465"/>
      <c r="G2264" s="995" t="s">
        <v>3282</v>
      </c>
      <c r="H2264" s="995" t="s">
        <v>3287</v>
      </c>
      <c r="I2264" s="995" t="s">
        <v>666</v>
      </c>
      <c r="J2264" s="465" t="s">
        <v>645</v>
      </c>
      <c r="K2264" s="465" t="s">
        <v>3284</v>
      </c>
      <c r="L2264" s="995" t="s">
        <v>646</v>
      </c>
      <c r="M2264" s="995" t="str">
        <f t="shared" si="35"/>
        <v/>
      </c>
    </row>
    <row r="2265" spans="1:13">
      <c r="A2265" s="994" t="s">
        <v>647</v>
      </c>
      <c r="B2265" s="465" t="s">
        <v>648</v>
      </c>
      <c r="C2265" s="465" t="s">
        <v>662</v>
      </c>
      <c r="D2265" s="465" t="s">
        <v>3299</v>
      </c>
      <c r="E2265" s="995" t="s">
        <v>3286</v>
      </c>
      <c r="F2265" s="465"/>
      <c r="G2265" s="995" t="s">
        <v>3282</v>
      </c>
      <c r="H2265" s="995" t="s">
        <v>3287</v>
      </c>
      <c r="I2265" s="995" t="s">
        <v>666</v>
      </c>
      <c r="J2265" s="465" t="s">
        <v>645</v>
      </c>
      <c r="K2265" s="465" t="s">
        <v>3284</v>
      </c>
      <c r="L2265" s="995" t="s">
        <v>646</v>
      </c>
      <c r="M2265" s="995" t="str">
        <f t="shared" si="35"/>
        <v/>
      </c>
    </row>
    <row r="2266" spans="1:13">
      <c r="A2266" s="994" t="s">
        <v>647</v>
      </c>
      <c r="B2266" s="465" t="s">
        <v>648</v>
      </c>
      <c r="C2266" s="465" t="s">
        <v>662</v>
      </c>
      <c r="D2266" s="465" t="s">
        <v>3303</v>
      </c>
      <c r="E2266" s="995" t="s">
        <v>9756</v>
      </c>
      <c r="F2266" s="465"/>
      <c r="G2266" s="995" t="s">
        <v>3282</v>
      </c>
      <c r="H2266" s="995" t="s">
        <v>3287</v>
      </c>
      <c r="I2266" s="995" t="s">
        <v>666</v>
      </c>
      <c r="J2266" s="465" t="s">
        <v>645</v>
      </c>
      <c r="K2266" s="465" t="s">
        <v>3284</v>
      </c>
      <c r="L2266" s="995" t="s">
        <v>646</v>
      </c>
      <c r="M2266" s="995" t="str">
        <f t="shared" si="35"/>
        <v/>
      </c>
    </row>
    <row r="2267" spans="1:13">
      <c r="A2267" s="994" t="s">
        <v>647</v>
      </c>
      <c r="B2267" s="465" t="s">
        <v>648</v>
      </c>
      <c r="C2267" s="465" t="s">
        <v>662</v>
      </c>
      <c r="D2267" s="465" t="s">
        <v>3307</v>
      </c>
      <c r="E2267" s="995" t="s">
        <v>9757</v>
      </c>
      <c r="F2267" s="465"/>
      <c r="G2267" s="995" t="s">
        <v>3282</v>
      </c>
      <c r="H2267" s="995" t="s">
        <v>3287</v>
      </c>
      <c r="I2267" s="995" t="s">
        <v>666</v>
      </c>
      <c r="J2267" s="465" t="s">
        <v>645</v>
      </c>
      <c r="K2267" s="465" t="s">
        <v>3284</v>
      </c>
      <c r="L2267" s="995" t="s">
        <v>646</v>
      </c>
      <c r="M2267" s="995" t="str">
        <f t="shared" si="35"/>
        <v/>
      </c>
    </row>
    <row r="2268" spans="1:13">
      <c r="A2268" s="994" t="s">
        <v>647</v>
      </c>
      <c r="B2268" s="465" t="s">
        <v>648</v>
      </c>
      <c r="C2268" s="465" t="s">
        <v>662</v>
      </c>
      <c r="D2268" s="465" t="s">
        <v>3311</v>
      </c>
      <c r="E2268" s="995" t="s">
        <v>9758</v>
      </c>
      <c r="F2268" s="465"/>
      <c r="G2268" s="995" t="s">
        <v>3282</v>
      </c>
      <c r="H2268" s="995" t="s">
        <v>3287</v>
      </c>
      <c r="I2268" s="995" t="s">
        <v>666</v>
      </c>
      <c r="J2268" s="465" t="s">
        <v>645</v>
      </c>
      <c r="K2268" s="465" t="s">
        <v>3284</v>
      </c>
      <c r="L2268" s="995" t="s">
        <v>646</v>
      </c>
      <c r="M2268" s="995" t="str">
        <f t="shared" si="35"/>
        <v/>
      </c>
    </row>
    <row r="2269" spans="1:13">
      <c r="A2269" s="994" t="s">
        <v>647</v>
      </c>
      <c r="B2269" s="465" t="s">
        <v>648</v>
      </c>
      <c r="C2269" s="465" t="s">
        <v>662</v>
      </c>
      <c r="D2269" s="465" t="s">
        <v>3315</v>
      </c>
      <c r="E2269" s="995" t="s">
        <v>9759</v>
      </c>
      <c r="F2269" s="465"/>
      <c r="G2269" s="995" t="s">
        <v>3282</v>
      </c>
      <c r="H2269" s="995" t="s">
        <v>3287</v>
      </c>
      <c r="I2269" s="995" t="s">
        <v>666</v>
      </c>
      <c r="J2269" s="465" t="s">
        <v>645</v>
      </c>
      <c r="K2269" s="465" t="s">
        <v>3284</v>
      </c>
      <c r="L2269" s="995" t="s">
        <v>646</v>
      </c>
      <c r="M2269" s="995" t="str">
        <f t="shared" si="35"/>
        <v/>
      </c>
    </row>
    <row r="2270" spans="1:13">
      <c r="A2270" s="994" t="s">
        <v>647</v>
      </c>
      <c r="B2270" s="465" t="s">
        <v>648</v>
      </c>
      <c r="C2270" s="465" t="s">
        <v>662</v>
      </c>
      <c r="D2270" s="465" t="s">
        <v>3319</v>
      </c>
      <c r="E2270" s="995" t="s">
        <v>9760</v>
      </c>
      <c r="F2270" s="465"/>
      <c r="G2270" s="995" t="s">
        <v>3282</v>
      </c>
      <c r="H2270" s="995" t="s">
        <v>3287</v>
      </c>
      <c r="I2270" s="995" t="s">
        <v>666</v>
      </c>
      <c r="J2270" s="465" t="s">
        <v>645</v>
      </c>
      <c r="K2270" s="465" t="s">
        <v>3284</v>
      </c>
      <c r="L2270" s="995" t="s">
        <v>646</v>
      </c>
      <c r="M2270" s="995" t="str">
        <f t="shared" si="35"/>
        <v/>
      </c>
    </row>
    <row r="2271" spans="1:13">
      <c r="A2271" s="994" t="s">
        <v>647</v>
      </c>
      <c r="B2271" s="465" t="s">
        <v>648</v>
      </c>
      <c r="C2271" s="465" t="s">
        <v>662</v>
      </c>
      <c r="D2271" s="465" t="s">
        <v>3324</v>
      </c>
      <c r="E2271" s="995" t="s">
        <v>9761</v>
      </c>
      <c r="F2271" s="465"/>
      <c r="G2271" s="995" t="s">
        <v>3282</v>
      </c>
      <c r="H2271" s="995" t="s">
        <v>3287</v>
      </c>
      <c r="I2271" s="995" t="s">
        <v>666</v>
      </c>
      <c r="J2271" s="465" t="s">
        <v>645</v>
      </c>
      <c r="K2271" s="465" t="s">
        <v>3284</v>
      </c>
      <c r="L2271" s="995" t="s">
        <v>646</v>
      </c>
      <c r="M2271" s="995" t="str">
        <f t="shared" si="35"/>
        <v/>
      </c>
    </row>
    <row r="2272" spans="1:13">
      <c r="A2272" s="994" t="s">
        <v>647</v>
      </c>
      <c r="B2272" s="465" t="s">
        <v>648</v>
      </c>
      <c r="C2272" s="465" t="s">
        <v>662</v>
      </c>
      <c r="D2272" s="465" t="s">
        <v>9750</v>
      </c>
      <c r="E2272" s="995" t="s">
        <v>9762</v>
      </c>
      <c r="F2272" s="465"/>
      <c r="G2272" s="995" t="s">
        <v>3282</v>
      </c>
      <c r="H2272" s="995" t="s">
        <v>3287</v>
      </c>
      <c r="I2272" s="995" t="s">
        <v>666</v>
      </c>
      <c r="J2272" s="465" t="s">
        <v>645</v>
      </c>
      <c r="K2272" s="465" t="s">
        <v>3284</v>
      </c>
      <c r="L2272" s="995" t="s">
        <v>646</v>
      </c>
      <c r="M2272" s="995" t="str">
        <f t="shared" si="35"/>
        <v/>
      </c>
    </row>
    <row r="2273" spans="1:13">
      <c r="A2273" s="994" t="s">
        <v>647</v>
      </c>
      <c r="B2273" s="465" t="s">
        <v>648</v>
      </c>
      <c r="C2273" s="465" t="s">
        <v>662</v>
      </c>
      <c r="D2273" s="465" t="s">
        <v>9751</v>
      </c>
      <c r="E2273" s="995" t="s">
        <v>9763</v>
      </c>
      <c r="F2273" s="465"/>
      <c r="G2273" s="995" t="s">
        <v>3282</v>
      </c>
      <c r="H2273" s="995" t="s">
        <v>3287</v>
      </c>
      <c r="I2273" s="995" t="s">
        <v>666</v>
      </c>
      <c r="J2273" s="465" t="s">
        <v>645</v>
      </c>
      <c r="K2273" s="465" t="s">
        <v>3284</v>
      </c>
      <c r="L2273" s="995" t="s">
        <v>646</v>
      </c>
      <c r="M2273" s="995" t="str">
        <f t="shared" si="35"/>
        <v/>
      </c>
    </row>
    <row r="2274" spans="1:13">
      <c r="A2274" s="994" t="s">
        <v>647</v>
      </c>
      <c r="B2274" s="465" t="s">
        <v>648</v>
      </c>
      <c r="C2274" s="465" t="s">
        <v>662</v>
      </c>
      <c r="D2274" s="465" t="s">
        <v>9752</v>
      </c>
      <c r="E2274" s="995" t="s">
        <v>9764</v>
      </c>
      <c r="F2274" s="465"/>
      <c r="G2274" s="995" t="s">
        <v>3282</v>
      </c>
      <c r="H2274" s="995" t="s">
        <v>3287</v>
      </c>
      <c r="I2274" s="995" t="s">
        <v>666</v>
      </c>
      <c r="J2274" s="465" t="s">
        <v>645</v>
      </c>
      <c r="K2274" s="465" t="s">
        <v>3284</v>
      </c>
      <c r="L2274" s="995" t="s">
        <v>646</v>
      </c>
      <c r="M2274" s="995" t="str">
        <f t="shared" si="35"/>
        <v/>
      </c>
    </row>
    <row r="2275" spans="1:13">
      <c r="A2275" s="994" t="s">
        <v>647</v>
      </c>
      <c r="B2275" s="465" t="s">
        <v>648</v>
      </c>
      <c r="C2275" s="465" t="s">
        <v>662</v>
      </c>
      <c r="D2275" s="465" t="s">
        <v>9753</v>
      </c>
      <c r="E2275" s="995" t="s">
        <v>9765</v>
      </c>
      <c r="F2275" s="465"/>
      <c r="G2275" s="995" t="s">
        <v>3282</v>
      </c>
      <c r="H2275" s="995" t="s">
        <v>3287</v>
      </c>
      <c r="I2275" s="995" t="s">
        <v>666</v>
      </c>
      <c r="J2275" s="465" t="s">
        <v>645</v>
      </c>
      <c r="K2275" s="465" t="s">
        <v>3284</v>
      </c>
      <c r="L2275" s="995" t="s">
        <v>646</v>
      </c>
      <c r="M2275" s="995" t="str">
        <f t="shared" si="35"/>
        <v/>
      </c>
    </row>
    <row r="2276" spans="1:13">
      <c r="A2276" s="1001" t="s">
        <v>637</v>
      </c>
      <c r="B2276" s="518" t="s">
        <v>638</v>
      </c>
      <c r="C2276" s="518" t="s">
        <v>547</v>
      </c>
      <c r="D2276" s="518" t="s">
        <v>697</v>
      </c>
      <c r="E2276" s="519" t="s">
        <v>3288</v>
      </c>
      <c r="F2276" s="518" t="s">
        <v>547</v>
      </c>
      <c r="G2276" s="999" t="s">
        <v>3282</v>
      </c>
      <c r="H2276" s="999" t="s">
        <v>3289</v>
      </c>
      <c r="I2276" s="999" t="s">
        <v>3290</v>
      </c>
      <c r="J2276" s="518" t="s">
        <v>645</v>
      </c>
      <c r="K2276" s="518" t="s">
        <v>3284</v>
      </c>
      <c r="L2276" s="999" t="s">
        <v>646</v>
      </c>
      <c r="M2276" s="999" t="str">
        <f t="shared" si="35"/>
        <v/>
      </c>
    </row>
    <row r="2277" spans="1:13">
      <c r="A2277" s="994" t="s">
        <v>647</v>
      </c>
      <c r="B2277" s="465" t="s">
        <v>648</v>
      </c>
      <c r="C2277" s="465" t="s">
        <v>547</v>
      </c>
      <c r="D2277" s="465" t="s">
        <v>3285</v>
      </c>
      <c r="E2277" s="995" t="s">
        <v>9766</v>
      </c>
      <c r="F2277" s="465" t="s">
        <v>547</v>
      </c>
      <c r="G2277" s="995" t="s">
        <v>3282</v>
      </c>
      <c r="H2277" s="995" t="s">
        <v>3289</v>
      </c>
      <c r="I2277" s="995" t="s">
        <v>3290</v>
      </c>
      <c r="J2277" s="465" t="s">
        <v>645</v>
      </c>
      <c r="K2277" s="465" t="s">
        <v>3284</v>
      </c>
      <c r="L2277" s="995" t="s">
        <v>646</v>
      </c>
      <c r="M2277" s="995" t="str">
        <f t="shared" si="35"/>
        <v>Removed</v>
      </c>
    </row>
    <row r="2278" spans="1:13">
      <c r="A2278" s="994" t="s">
        <v>647</v>
      </c>
      <c r="B2278" s="465" t="s">
        <v>648</v>
      </c>
      <c r="C2278" s="465" t="s">
        <v>547</v>
      </c>
      <c r="D2278" s="465" t="s">
        <v>3295</v>
      </c>
      <c r="E2278" s="995" t="s">
        <v>9767</v>
      </c>
      <c r="F2278" s="465" t="s">
        <v>547</v>
      </c>
      <c r="G2278" s="995" t="s">
        <v>3282</v>
      </c>
      <c r="H2278" s="995" t="s">
        <v>3289</v>
      </c>
      <c r="I2278" s="995" t="s">
        <v>3290</v>
      </c>
      <c r="J2278" s="465" t="s">
        <v>645</v>
      </c>
      <c r="K2278" s="465" t="s">
        <v>3284</v>
      </c>
      <c r="L2278" s="995" t="s">
        <v>646</v>
      </c>
      <c r="M2278" s="995" t="str">
        <f t="shared" si="35"/>
        <v/>
      </c>
    </row>
    <row r="2279" spans="1:13">
      <c r="A2279" s="994" t="s">
        <v>647</v>
      </c>
      <c r="B2279" s="465" t="s">
        <v>648</v>
      </c>
      <c r="C2279" s="465" t="s">
        <v>547</v>
      </c>
      <c r="D2279" s="465" t="s">
        <v>3299</v>
      </c>
      <c r="E2279" s="995" t="s">
        <v>3291</v>
      </c>
      <c r="F2279" s="465" t="s">
        <v>547</v>
      </c>
      <c r="G2279" s="995" t="s">
        <v>3282</v>
      </c>
      <c r="H2279" s="995" t="s">
        <v>3289</v>
      </c>
      <c r="I2279" s="995" t="s">
        <v>3290</v>
      </c>
      <c r="J2279" s="465" t="s">
        <v>645</v>
      </c>
      <c r="K2279" s="465" t="s">
        <v>3284</v>
      </c>
      <c r="L2279" s="995" t="s">
        <v>646</v>
      </c>
      <c r="M2279" s="995" t="str">
        <f t="shared" si="35"/>
        <v/>
      </c>
    </row>
    <row r="2280" spans="1:13">
      <c r="A2280" s="994" t="s">
        <v>647</v>
      </c>
      <c r="B2280" s="465" t="s">
        <v>648</v>
      </c>
      <c r="C2280" s="465" t="s">
        <v>547</v>
      </c>
      <c r="D2280" s="465" t="s">
        <v>3303</v>
      </c>
      <c r="E2280" s="995" t="s">
        <v>9769</v>
      </c>
      <c r="F2280" s="465" t="s">
        <v>547</v>
      </c>
      <c r="G2280" s="995" t="s">
        <v>3282</v>
      </c>
      <c r="H2280" s="995" t="s">
        <v>3289</v>
      </c>
      <c r="I2280" s="995" t="s">
        <v>3290</v>
      </c>
      <c r="J2280" s="465" t="s">
        <v>645</v>
      </c>
      <c r="K2280" s="465" t="s">
        <v>3284</v>
      </c>
      <c r="L2280" s="995" t="s">
        <v>646</v>
      </c>
      <c r="M2280" s="995" t="str">
        <f t="shared" si="35"/>
        <v/>
      </c>
    </row>
    <row r="2281" spans="1:13">
      <c r="A2281" s="994" t="s">
        <v>647</v>
      </c>
      <c r="B2281" s="465" t="s">
        <v>648</v>
      </c>
      <c r="C2281" s="465" t="s">
        <v>547</v>
      </c>
      <c r="D2281" s="465" t="s">
        <v>3307</v>
      </c>
      <c r="E2281" s="995" t="s">
        <v>9770</v>
      </c>
      <c r="F2281" s="465" t="s">
        <v>547</v>
      </c>
      <c r="G2281" s="995" t="s">
        <v>3282</v>
      </c>
      <c r="H2281" s="995" t="s">
        <v>3289</v>
      </c>
      <c r="I2281" s="995" t="s">
        <v>3290</v>
      </c>
      <c r="J2281" s="465" t="s">
        <v>645</v>
      </c>
      <c r="K2281" s="465" t="s">
        <v>3284</v>
      </c>
      <c r="L2281" s="995" t="s">
        <v>646</v>
      </c>
      <c r="M2281" s="995" t="str">
        <f t="shared" si="35"/>
        <v/>
      </c>
    </row>
    <row r="2282" spans="1:13">
      <c r="A2282" s="994" t="s">
        <v>647</v>
      </c>
      <c r="B2282" s="465" t="s">
        <v>648</v>
      </c>
      <c r="C2282" s="465" t="s">
        <v>547</v>
      </c>
      <c r="D2282" s="465" t="s">
        <v>3311</v>
      </c>
      <c r="E2282" s="995" t="s">
        <v>9771</v>
      </c>
      <c r="F2282" s="465" t="s">
        <v>547</v>
      </c>
      <c r="G2282" s="995" t="s">
        <v>3282</v>
      </c>
      <c r="H2282" s="995" t="s">
        <v>3289</v>
      </c>
      <c r="I2282" s="995" t="s">
        <v>3290</v>
      </c>
      <c r="J2282" s="465" t="s">
        <v>645</v>
      </c>
      <c r="K2282" s="465" t="s">
        <v>3284</v>
      </c>
      <c r="L2282" s="995" t="s">
        <v>646</v>
      </c>
      <c r="M2282" s="995" t="str">
        <f t="shared" si="35"/>
        <v/>
      </c>
    </row>
    <row r="2283" spans="1:13">
      <c r="A2283" s="994" t="s">
        <v>647</v>
      </c>
      <c r="B2283" s="465" t="s">
        <v>648</v>
      </c>
      <c r="C2283" s="465" t="s">
        <v>547</v>
      </c>
      <c r="D2283" s="465" t="s">
        <v>3315</v>
      </c>
      <c r="E2283" s="995" t="s">
        <v>9772</v>
      </c>
      <c r="F2283" s="465" t="s">
        <v>547</v>
      </c>
      <c r="G2283" s="995" t="s">
        <v>3282</v>
      </c>
      <c r="H2283" s="995" t="s">
        <v>3289</v>
      </c>
      <c r="I2283" s="995" t="s">
        <v>3290</v>
      </c>
      <c r="J2283" s="465" t="s">
        <v>645</v>
      </c>
      <c r="K2283" s="465" t="s">
        <v>3284</v>
      </c>
      <c r="L2283" s="995" t="s">
        <v>646</v>
      </c>
      <c r="M2283" s="995" t="str">
        <f t="shared" si="35"/>
        <v/>
      </c>
    </row>
    <row r="2284" spans="1:13">
      <c r="A2284" s="994" t="s">
        <v>647</v>
      </c>
      <c r="B2284" s="465" t="s">
        <v>648</v>
      </c>
      <c r="C2284" s="465" t="s">
        <v>547</v>
      </c>
      <c r="D2284" s="465" t="s">
        <v>3319</v>
      </c>
      <c r="E2284" s="995" t="s">
        <v>9773</v>
      </c>
      <c r="F2284" s="465" t="s">
        <v>547</v>
      </c>
      <c r="G2284" s="995" t="s">
        <v>3282</v>
      </c>
      <c r="H2284" s="995" t="s">
        <v>3289</v>
      </c>
      <c r="I2284" s="995" t="s">
        <v>3290</v>
      </c>
      <c r="J2284" s="465" t="s">
        <v>645</v>
      </c>
      <c r="K2284" s="465" t="s">
        <v>3284</v>
      </c>
      <c r="L2284" s="995" t="s">
        <v>646</v>
      </c>
      <c r="M2284" s="995" t="str">
        <f t="shared" si="35"/>
        <v/>
      </c>
    </row>
    <row r="2285" spans="1:13">
      <c r="A2285" s="994" t="s">
        <v>647</v>
      </c>
      <c r="B2285" s="465" t="s">
        <v>648</v>
      </c>
      <c r="C2285" s="465" t="s">
        <v>547</v>
      </c>
      <c r="D2285" s="465" t="s">
        <v>3324</v>
      </c>
      <c r="E2285" s="995" t="s">
        <v>9774</v>
      </c>
      <c r="F2285" s="465" t="s">
        <v>547</v>
      </c>
      <c r="G2285" s="995" t="s">
        <v>3282</v>
      </c>
      <c r="H2285" s="995" t="s">
        <v>3289</v>
      </c>
      <c r="I2285" s="995" t="s">
        <v>3290</v>
      </c>
      <c r="J2285" s="465" t="s">
        <v>645</v>
      </c>
      <c r="K2285" s="465" t="s">
        <v>3284</v>
      </c>
      <c r="L2285" s="995" t="s">
        <v>646</v>
      </c>
      <c r="M2285" s="995" t="str">
        <f t="shared" si="35"/>
        <v/>
      </c>
    </row>
    <row r="2286" spans="1:13">
      <c r="A2286" s="994" t="s">
        <v>647</v>
      </c>
      <c r="B2286" s="465" t="s">
        <v>648</v>
      </c>
      <c r="C2286" s="465" t="s">
        <v>547</v>
      </c>
      <c r="D2286" s="465" t="s">
        <v>9750</v>
      </c>
      <c r="E2286" s="995" t="s">
        <v>9775</v>
      </c>
      <c r="F2286" s="465" t="s">
        <v>547</v>
      </c>
      <c r="G2286" s="995" t="s">
        <v>3282</v>
      </c>
      <c r="H2286" s="995" t="s">
        <v>3289</v>
      </c>
      <c r="I2286" s="995" t="s">
        <v>3290</v>
      </c>
      <c r="J2286" s="465" t="s">
        <v>645</v>
      </c>
      <c r="K2286" s="465" t="s">
        <v>3284</v>
      </c>
      <c r="L2286" s="995" t="s">
        <v>646</v>
      </c>
      <c r="M2286" s="995" t="str">
        <f t="shared" si="35"/>
        <v/>
      </c>
    </row>
    <row r="2287" spans="1:13">
      <c r="A2287" s="994" t="s">
        <v>647</v>
      </c>
      <c r="B2287" s="465" t="s">
        <v>648</v>
      </c>
      <c r="C2287" s="465" t="s">
        <v>547</v>
      </c>
      <c r="D2287" s="465" t="s">
        <v>9751</v>
      </c>
      <c r="E2287" s="995" t="s">
        <v>9776</v>
      </c>
      <c r="F2287" s="465" t="s">
        <v>547</v>
      </c>
      <c r="G2287" s="995" t="s">
        <v>3282</v>
      </c>
      <c r="H2287" s="995" t="s">
        <v>3289</v>
      </c>
      <c r="I2287" s="995" t="s">
        <v>3290</v>
      </c>
      <c r="J2287" s="465" t="s">
        <v>645</v>
      </c>
      <c r="K2287" s="465" t="s">
        <v>3284</v>
      </c>
      <c r="L2287" s="995" t="s">
        <v>646</v>
      </c>
      <c r="M2287" s="995" t="str">
        <f t="shared" si="35"/>
        <v/>
      </c>
    </row>
    <row r="2288" spans="1:13">
      <c r="A2288" s="994" t="s">
        <v>647</v>
      </c>
      <c r="B2288" s="465" t="s">
        <v>648</v>
      </c>
      <c r="C2288" s="465" t="s">
        <v>547</v>
      </c>
      <c r="D2288" s="465" t="s">
        <v>9752</v>
      </c>
      <c r="E2288" s="995" t="s">
        <v>9777</v>
      </c>
      <c r="F2288" s="465" t="s">
        <v>547</v>
      </c>
      <c r="G2288" s="995" t="s">
        <v>3282</v>
      </c>
      <c r="H2288" s="995" t="s">
        <v>3289</v>
      </c>
      <c r="I2288" s="995" t="s">
        <v>3290</v>
      </c>
      <c r="J2288" s="465" t="s">
        <v>645</v>
      </c>
      <c r="K2288" s="465" t="s">
        <v>3284</v>
      </c>
      <c r="L2288" s="995" t="s">
        <v>646</v>
      </c>
      <c r="M2288" s="995" t="str">
        <f t="shared" si="35"/>
        <v/>
      </c>
    </row>
    <row r="2289" spans="1:13">
      <c r="A2289" s="994" t="s">
        <v>647</v>
      </c>
      <c r="B2289" s="465" t="s">
        <v>648</v>
      </c>
      <c r="C2289" s="465" t="s">
        <v>547</v>
      </c>
      <c r="D2289" s="465" t="s">
        <v>9753</v>
      </c>
      <c r="E2289" s="995" t="s">
        <v>9778</v>
      </c>
      <c r="F2289" s="465" t="s">
        <v>547</v>
      </c>
      <c r="G2289" s="995" t="s">
        <v>3282</v>
      </c>
      <c r="H2289" s="995" t="s">
        <v>3289</v>
      </c>
      <c r="I2289" s="995" t="s">
        <v>3290</v>
      </c>
      <c r="J2289" s="465" t="s">
        <v>645</v>
      </c>
      <c r="K2289" s="465" t="s">
        <v>3284</v>
      </c>
      <c r="L2289" s="995" t="s">
        <v>646</v>
      </c>
      <c r="M2289" s="995" t="str">
        <f t="shared" si="35"/>
        <v/>
      </c>
    </row>
    <row r="2290" spans="1:13">
      <c r="A2290" s="1001" t="s">
        <v>637</v>
      </c>
      <c r="B2290" s="518" t="s">
        <v>638</v>
      </c>
      <c r="C2290" s="518" t="s">
        <v>548</v>
      </c>
      <c r="D2290" s="518" t="s">
        <v>714</v>
      </c>
      <c r="E2290" s="519" t="s">
        <v>3292</v>
      </c>
      <c r="F2290" s="518" t="s">
        <v>548</v>
      </c>
      <c r="G2290" s="999" t="s">
        <v>3282</v>
      </c>
      <c r="H2290" s="999" t="s">
        <v>3293</v>
      </c>
      <c r="I2290" s="999" t="s">
        <v>3294</v>
      </c>
      <c r="J2290" s="518" t="s">
        <v>645</v>
      </c>
      <c r="K2290" s="518" t="s">
        <v>3284</v>
      </c>
      <c r="L2290" s="999" t="s">
        <v>646</v>
      </c>
      <c r="M2290" s="999" t="str">
        <f t="shared" si="35"/>
        <v/>
      </c>
    </row>
    <row r="2291" spans="1:13">
      <c r="A2291" s="994" t="s">
        <v>647</v>
      </c>
      <c r="B2291" s="465" t="s">
        <v>648</v>
      </c>
      <c r="C2291" s="465" t="s">
        <v>548</v>
      </c>
      <c r="D2291" s="465" t="s">
        <v>3295</v>
      </c>
      <c r="E2291" s="995" t="s">
        <v>9779</v>
      </c>
      <c r="F2291" s="465" t="s">
        <v>548</v>
      </c>
      <c r="G2291" s="995" t="s">
        <v>3282</v>
      </c>
      <c r="H2291" s="995" t="s">
        <v>3293</v>
      </c>
      <c r="I2291" s="995" t="s">
        <v>3294</v>
      </c>
      <c r="J2291" s="465" t="s">
        <v>645</v>
      </c>
      <c r="K2291" s="465" t="s">
        <v>3284</v>
      </c>
      <c r="L2291" s="995" t="s">
        <v>646</v>
      </c>
      <c r="M2291" s="995" t="str">
        <f t="shared" si="35"/>
        <v>Removed</v>
      </c>
    </row>
    <row r="2292" spans="1:13">
      <c r="A2292" s="994" t="s">
        <v>647</v>
      </c>
      <c r="B2292" s="465" t="s">
        <v>648</v>
      </c>
      <c r="C2292" s="465" t="s">
        <v>548</v>
      </c>
      <c r="D2292" s="465" t="s">
        <v>3299</v>
      </c>
      <c r="E2292" s="995" t="s">
        <v>9780</v>
      </c>
      <c r="F2292" s="465" t="s">
        <v>548</v>
      </c>
      <c r="G2292" s="995" t="s">
        <v>3282</v>
      </c>
      <c r="H2292" s="995" t="s">
        <v>3293</v>
      </c>
      <c r="I2292" s="995" t="s">
        <v>3294</v>
      </c>
      <c r="J2292" s="465" t="s">
        <v>645</v>
      </c>
      <c r="K2292" s="465" t="s">
        <v>3284</v>
      </c>
      <c r="L2292" s="995" t="s">
        <v>646</v>
      </c>
      <c r="M2292" s="995" t="str">
        <f t="shared" si="35"/>
        <v/>
      </c>
    </row>
    <row r="2293" spans="1:13">
      <c r="A2293" s="994" t="s">
        <v>647</v>
      </c>
      <c r="B2293" s="465" t="s">
        <v>648</v>
      </c>
      <c r="C2293" s="465" t="s">
        <v>548</v>
      </c>
      <c r="D2293" s="465" t="s">
        <v>3303</v>
      </c>
      <c r="E2293" s="995" t="s">
        <v>3296</v>
      </c>
      <c r="F2293" s="465" t="s">
        <v>548</v>
      </c>
      <c r="G2293" s="995" t="s">
        <v>3282</v>
      </c>
      <c r="H2293" s="995" t="s">
        <v>3293</v>
      </c>
      <c r="I2293" s="995" t="s">
        <v>3294</v>
      </c>
      <c r="J2293" s="465" t="s">
        <v>645</v>
      </c>
      <c r="K2293" s="465" t="s">
        <v>3284</v>
      </c>
      <c r="L2293" s="995" t="s">
        <v>646</v>
      </c>
      <c r="M2293" s="995" t="str">
        <f t="shared" si="35"/>
        <v/>
      </c>
    </row>
    <row r="2294" spans="1:13">
      <c r="A2294" s="994" t="s">
        <v>647</v>
      </c>
      <c r="B2294" s="465" t="s">
        <v>648</v>
      </c>
      <c r="C2294" s="465" t="s">
        <v>548</v>
      </c>
      <c r="D2294" s="465" t="s">
        <v>3307</v>
      </c>
      <c r="E2294" s="995" t="s">
        <v>9781</v>
      </c>
      <c r="F2294" s="465" t="s">
        <v>548</v>
      </c>
      <c r="G2294" s="995" t="s">
        <v>3282</v>
      </c>
      <c r="H2294" s="995" t="s">
        <v>3293</v>
      </c>
      <c r="I2294" s="995" t="s">
        <v>3294</v>
      </c>
      <c r="J2294" s="465" t="s">
        <v>645</v>
      </c>
      <c r="K2294" s="465" t="s">
        <v>3284</v>
      </c>
      <c r="L2294" s="995" t="s">
        <v>646</v>
      </c>
      <c r="M2294" s="995" t="str">
        <f t="shared" si="35"/>
        <v/>
      </c>
    </row>
    <row r="2295" spans="1:13">
      <c r="A2295" s="994" t="s">
        <v>647</v>
      </c>
      <c r="B2295" s="465" t="s">
        <v>648</v>
      </c>
      <c r="C2295" s="465" t="s">
        <v>548</v>
      </c>
      <c r="D2295" s="465" t="s">
        <v>3311</v>
      </c>
      <c r="E2295" s="995" t="s">
        <v>9782</v>
      </c>
      <c r="F2295" s="465" t="s">
        <v>548</v>
      </c>
      <c r="G2295" s="995" t="s">
        <v>3282</v>
      </c>
      <c r="H2295" s="995" t="s">
        <v>3293</v>
      </c>
      <c r="I2295" s="995" t="s">
        <v>3294</v>
      </c>
      <c r="J2295" s="465" t="s">
        <v>645</v>
      </c>
      <c r="K2295" s="465" t="s">
        <v>3284</v>
      </c>
      <c r="L2295" s="995" t="s">
        <v>646</v>
      </c>
      <c r="M2295" s="995" t="str">
        <f t="shared" si="35"/>
        <v/>
      </c>
    </row>
    <row r="2296" spans="1:13">
      <c r="A2296" s="994" t="s">
        <v>647</v>
      </c>
      <c r="B2296" s="465" t="s">
        <v>648</v>
      </c>
      <c r="C2296" s="465" t="s">
        <v>548</v>
      </c>
      <c r="D2296" s="465" t="s">
        <v>3315</v>
      </c>
      <c r="E2296" s="995" t="s">
        <v>9783</v>
      </c>
      <c r="F2296" s="465" t="s">
        <v>548</v>
      </c>
      <c r="G2296" s="995" t="s">
        <v>3282</v>
      </c>
      <c r="H2296" s="995" t="s">
        <v>3293</v>
      </c>
      <c r="I2296" s="995" t="s">
        <v>3294</v>
      </c>
      <c r="J2296" s="465" t="s">
        <v>645</v>
      </c>
      <c r="K2296" s="465" t="s">
        <v>3284</v>
      </c>
      <c r="L2296" s="995" t="s">
        <v>646</v>
      </c>
      <c r="M2296" s="995" t="str">
        <f t="shared" si="35"/>
        <v/>
      </c>
    </row>
    <row r="2297" spans="1:13">
      <c r="A2297" s="994" t="s">
        <v>647</v>
      </c>
      <c r="B2297" s="465" t="s">
        <v>648</v>
      </c>
      <c r="C2297" s="465" t="s">
        <v>548</v>
      </c>
      <c r="D2297" s="465" t="s">
        <v>3319</v>
      </c>
      <c r="E2297" s="995" t="s">
        <v>9784</v>
      </c>
      <c r="F2297" s="465" t="s">
        <v>548</v>
      </c>
      <c r="G2297" s="995" t="s">
        <v>3282</v>
      </c>
      <c r="H2297" s="995" t="s">
        <v>3293</v>
      </c>
      <c r="I2297" s="995" t="s">
        <v>3294</v>
      </c>
      <c r="J2297" s="465" t="s">
        <v>645</v>
      </c>
      <c r="K2297" s="465" t="s">
        <v>3284</v>
      </c>
      <c r="L2297" s="995" t="s">
        <v>646</v>
      </c>
      <c r="M2297" s="995" t="str">
        <f t="shared" si="35"/>
        <v/>
      </c>
    </row>
    <row r="2298" spans="1:13">
      <c r="A2298" s="994" t="s">
        <v>647</v>
      </c>
      <c r="B2298" s="465" t="s">
        <v>648</v>
      </c>
      <c r="C2298" s="465" t="s">
        <v>548</v>
      </c>
      <c r="D2298" s="465" t="s">
        <v>3324</v>
      </c>
      <c r="E2298" s="995" t="s">
        <v>9785</v>
      </c>
      <c r="F2298" s="465" t="s">
        <v>548</v>
      </c>
      <c r="G2298" s="995" t="s">
        <v>3282</v>
      </c>
      <c r="H2298" s="995" t="s">
        <v>3293</v>
      </c>
      <c r="I2298" s="995" t="s">
        <v>3294</v>
      </c>
      <c r="J2298" s="465" t="s">
        <v>645</v>
      </c>
      <c r="K2298" s="465" t="s">
        <v>3284</v>
      </c>
      <c r="L2298" s="995" t="s">
        <v>646</v>
      </c>
      <c r="M2298" s="995" t="str">
        <f t="shared" si="35"/>
        <v/>
      </c>
    </row>
    <row r="2299" spans="1:13">
      <c r="A2299" s="994" t="s">
        <v>647</v>
      </c>
      <c r="B2299" s="465" t="s">
        <v>648</v>
      </c>
      <c r="C2299" s="465" t="s">
        <v>548</v>
      </c>
      <c r="D2299" s="465" t="s">
        <v>9750</v>
      </c>
      <c r="E2299" s="995" t="s">
        <v>9786</v>
      </c>
      <c r="F2299" s="465" t="s">
        <v>548</v>
      </c>
      <c r="G2299" s="995" t="s">
        <v>3282</v>
      </c>
      <c r="H2299" s="995" t="s">
        <v>3293</v>
      </c>
      <c r="I2299" s="995" t="s">
        <v>3294</v>
      </c>
      <c r="J2299" s="465" t="s">
        <v>645</v>
      </c>
      <c r="K2299" s="465" t="s">
        <v>3284</v>
      </c>
      <c r="L2299" s="995" t="s">
        <v>646</v>
      </c>
      <c r="M2299" s="995" t="str">
        <f t="shared" si="35"/>
        <v/>
      </c>
    </row>
    <row r="2300" spans="1:13">
      <c r="A2300" s="994" t="s">
        <v>647</v>
      </c>
      <c r="B2300" s="465" t="s">
        <v>648</v>
      </c>
      <c r="C2300" s="465" t="s">
        <v>548</v>
      </c>
      <c r="D2300" s="465" t="s">
        <v>9751</v>
      </c>
      <c r="E2300" s="995" t="s">
        <v>9787</v>
      </c>
      <c r="F2300" s="465" t="s">
        <v>548</v>
      </c>
      <c r="G2300" s="995" t="s">
        <v>3282</v>
      </c>
      <c r="H2300" s="995" t="s">
        <v>3293</v>
      </c>
      <c r="I2300" s="995" t="s">
        <v>3294</v>
      </c>
      <c r="J2300" s="465" t="s">
        <v>645</v>
      </c>
      <c r="K2300" s="465" t="s">
        <v>3284</v>
      </c>
      <c r="L2300" s="995" t="s">
        <v>646</v>
      </c>
      <c r="M2300" s="995" t="str">
        <f t="shared" si="35"/>
        <v/>
      </c>
    </row>
    <row r="2301" spans="1:13">
      <c r="A2301" s="994" t="s">
        <v>647</v>
      </c>
      <c r="B2301" s="465" t="s">
        <v>648</v>
      </c>
      <c r="C2301" s="465" t="s">
        <v>548</v>
      </c>
      <c r="D2301" s="465" t="s">
        <v>9752</v>
      </c>
      <c r="E2301" s="995" t="s">
        <v>9788</v>
      </c>
      <c r="F2301" s="465" t="s">
        <v>548</v>
      </c>
      <c r="G2301" s="995" t="s">
        <v>3282</v>
      </c>
      <c r="H2301" s="995" t="s">
        <v>3293</v>
      </c>
      <c r="I2301" s="995" t="s">
        <v>3294</v>
      </c>
      <c r="J2301" s="465" t="s">
        <v>645</v>
      </c>
      <c r="K2301" s="465" t="s">
        <v>3284</v>
      </c>
      <c r="L2301" s="995" t="s">
        <v>646</v>
      </c>
      <c r="M2301" s="995" t="str">
        <f t="shared" si="35"/>
        <v/>
      </c>
    </row>
    <row r="2302" spans="1:13">
      <c r="A2302" s="994" t="s">
        <v>647</v>
      </c>
      <c r="B2302" s="465" t="s">
        <v>648</v>
      </c>
      <c r="C2302" s="465" t="s">
        <v>548</v>
      </c>
      <c r="D2302" s="465" t="s">
        <v>9753</v>
      </c>
      <c r="E2302" s="995" t="s">
        <v>9789</v>
      </c>
      <c r="F2302" s="465" t="s">
        <v>548</v>
      </c>
      <c r="G2302" s="995" t="s">
        <v>3282</v>
      </c>
      <c r="H2302" s="995" t="s">
        <v>3293</v>
      </c>
      <c r="I2302" s="995" t="s">
        <v>3294</v>
      </c>
      <c r="J2302" s="465" t="s">
        <v>645</v>
      </c>
      <c r="K2302" s="465" t="s">
        <v>3284</v>
      </c>
      <c r="L2302" s="995" t="s">
        <v>646</v>
      </c>
      <c r="M2302" s="995" t="str">
        <f t="shared" si="35"/>
        <v/>
      </c>
    </row>
    <row r="2303" spans="1:13">
      <c r="A2303" s="994" t="s">
        <v>647</v>
      </c>
      <c r="B2303" s="465" t="s">
        <v>648</v>
      </c>
      <c r="C2303" s="465" t="s">
        <v>548</v>
      </c>
      <c r="D2303" s="465" t="s">
        <v>9768</v>
      </c>
      <c r="E2303" s="995" t="s">
        <v>9790</v>
      </c>
      <c r="F2303" s="465" t="s">
        <v>548</v>
      </c>
      <c r="G2303" s="995" t="s">
        <v>3282</v>
      </c>
      <c r="H2303" s="995" t="s">
        <v>3293</v>
      </c>
      <c r="I2303" s="995" t="s">
        <v>3294</v>
      </c>
      <c r="J2303" s="465" t="s">
        <v>645</v>
      </c>
      <c r="K2303" s="465" t="s">
        <v>3284</v>
      </c>
      <c r="L2303" s="995" t="s">
        <v>646</v>
      </c>
      <c r="M2303" s="995" t="str">
        <f t="shared" si="35"/>
        <v/>
      </c>
    </row>
    <row r="2304" spans="1:13">
      <c r="A2304" s="1001" t="s">
        <v>637</v>
      </c>
      <c r="B2304" s="518" t="s">
        <v>638</v>
      </c>
      <c r="C2304" s="518" t="s">
        <v>549</v>
      </c>
      <c r="D2304" s="518" t="s">
        <v>730</v>
      </c>
      <c r="E2304" s="519" t="s">
        <v>3297</v>
      </c>
      <c r="F2304" s="518" t="s">
        <v>549</v>
      </c>
      <c r="G2304" s="999" t="s">
        <v>3282</v>
      </c>
      <c r="H2304" s="999" t="s">
        <v>3298</v>
      </c>
      <c r="I2304" s="999" t="s">
        <v>3294</v>
      </c>
      <c r="J2304" s="518" t="s">
        <v>645</v>
      </c>
      <c r="K2304" s="518" t="s">
        <v>3284</v>
      </c>
      <c r="L2304" s="999" t="s">
        <v>646</v>
      </c>
      <c r="M2304" s="999" t="str">
        <f t="shared" si="35"/>
        <v/>
      </c>
    </row>
    <row r="2305" spans="1:13">
      <c r="A2305" s="994" t="s">
        <v>647</v>
      </c>
      <c r="B2305" s="465" t="s">
        <v>648</v>
      </c>
      <c r="C2305" s="465" t="s">
        <v>549</v>
      </c>
      <c r="D2305" s="465" t="s">
        <v>3299</v>
      </c>
      <c r="E2305" s="995" t="s">
        <v>9792</v>
      </c>
      <c r="F2305" s="465" t="s">
        <v>549</v>
      </c>
      <c r="G2305" s="995" t="s">
        <v>3282</v>
      </c>
      <c r="H2305" s="995" t="s">
        <v>3298</v>
      </c>
      <c r="I2305" s="995" t="s">
        <v>3294</v>
      </c>
      <c r="J2305" s="465" t="s">
        <v>645</v>
      </c>
      <c r="K2305" s="465" t="s">
        <v>3284</v>
      </c>
      <c r="L2305" s="995" t="s">
        <v>646</v>
      </c>
      <c r="M2305" s="995" t="str">
        <f t="shared" si="35"/>
        <v>Removed</v>
      </c>
    </row>
    <row r="2306" spans="1:13">
      <c r="A2306" s="994" t="s">
        <v>647</v>
      </c>
      <c r="B2306" s="465" t="s">
        <v>648</v>
      </c>
      <c r="C2306" s="465" t="s">
        <v>549</v>
      </c>
      <c r="D2306" s="465" t="s">
        <v>3303</v>
      </c>
      <c r="E2306" s="995" t="s">
        <v>9793</v>
      </c>
      <c r="F2306" s="465" t="s">
        <v>549</v>
      </c>
      <c r="G2306" s="995" t="s">
        <v>3282</v>
      </c>
      <c r="H2306" s="995" t="s">
        <v>3298</v>
      </c>
      <c r="I2306" s="995" t="s">
        <v>3294</v>
      </c>
      <c r="J2306" s="465" t="s">
        <v>645</v>
      </c>
      <c r="K2306" s="465" t="s">
        <v>3284</v>
      </c>
      <c r="L2306" s="995" t="s">
        <v>646</v>
      </c>
      <c r="M2306" s="995" t="str">
        <f t="shared" si="35"/>
        <v/>
      </c>
    </row>
    <row r="2307" spans="1:13">
      <c r="A2307" s="994" t="s">
        <v>647</v>
      </c>
      <c r="B2307" s="465" t="s">
        <v>648</v>
      </c>
      <c r="C2307" s="465" t="s">
        <v>549</v>
      </c>
      <c r="D2307" s="465" t="s">
        <v>3307</v>
      </c>
      <c r="E2307" s="995" t="s">
        <v>3300</v>
      </c>
      <c r="F2307" s="465" t="s">
        <v>549</v>
      </c>
      <c r="G2307" s="995" t="s">
        <v>3282</v>
      </c>
      <c r="H2307" s="995" t="s">
        <v>3298</v>
      </c>
      <c r="I2307" s="995" t="s">
        <v>3294</v>
      </c>
      <c r="J2307" s="465" t="s">
        <v>645</v>
      </c>
      <c r="K2307" s="465" t="s">
        <v>3284</v>
      </c>
      <c r="L2307" s="995" t="s">
        <v>646</v>
      </c>
      <c r="M2307" s="995" t="str">
        <f t="shared" si="35"/>
        <v/>
      </c>
    </row>
    <row r="2308" spans="1:13">
      <c r="A2308" s="994" t="s">
        <v>647</v>
      </c>
      <c r="B2308" s="465" t="s">
        <v>648</v>
      </c>
      <c r="C2308" s="465" t="s">
        <v>549</v>
      </c>
      <c r="D2308" s="465" t="s">
        <v>3311</v>
      </c>
      <c r="E2308" s="995" t="s">
        <v>9794</v>
      </c>
      <c r="F2308" s="465" t="s">
        <v>549</v>
      </c>
      <c r="G2308" s="995" t="s">
        <v>3282</v>
      </c>
      <c r="H2308" s="995" t="s">
        <v>3298</v>
      </c>
      <c r="I2308" s="995" t="s">
        <v>3294</v>
      </c>
      <c r="J2308" s="465" t="s">
        <v>645</v>
      </c>
      <c r="K2308" s="465" t="s">
        <v>3284</v>
      </c>
      <c r="L2308" s="995" t="s">
        <v>646</v>
      </c>
      <c r="M2308" s="995" t="str">
        <f t="shared" si="35"/>
        <v/>
      </c>
    </row>
    <row r="2309" spans="1:13">
      <c r="A2309" s="994" t="s">
        <v>647</v>
      </c>
      <c r="B2309" s="465" t="s">
        <v>648</v>
      </c>
      <c r="C2309" s="465" t="s">
        <v>549</v>
      </c>
      <c r="D2309" s="465" t="s">
        <v>3315</v>
      </c>
      <c r="E2309" s="995" t="s">
        <v>9795</v>
      </c>
      <c r="F2309" s="465" t="s">
        <v>549</v>
      </c>
      <c r="G2309" s="995" t="s">
        <v>3282</v>
      </c>
      <c r="H2309" s="995" t="s">
        <v>3298</v>
      </c>
      <c r="I2309" s="995" t="s">
        <v>3294</v>
      </c>
      <c r="J2309" s="465" t="s">
        <v>645</v>
      </c>
      <c r="K2309" s="465" t="s">
        <v>3284</v>
      </c>
      <c r="L2309" s="995" t="s">
        <v>646</v>
      </c>
      <c r="M2309" s="995" t="str">
        <f t="shared" si="35"/>
        <v/>
      </c>
    </row>
    <row r="2310" spans="1:13">
      <c r="A2310" s="994" t="s">
        <v>647</v>
      </c>
      <c r="B2310" s="465" t="s">
        <v>648</v>
      </c>
      <c r="C2310" s="465" t="s">
        <v>549</v>
      </c>
      <c r="D2310" s="465" t="s">
        <v>3319</v>
      </c>
      <c r="E2310" s="995" t="s">
        <v>9796</v>
      </c>
      <c r="F2310" s="465" t="s">
        <v>549</v>
      </c>
      <c r="G2310" s="995" t="s">
        <v>3282</v>
      </c>
      <c r="H2310" s="995" t="s">
        <v>3298</v>
      </c>
      <c r="I2310" s="995" t="s">
        <v>3294</v>
      </c>
      <c r="J2310" s="465" t="s">
        <v>645</v>
      </c>
      <c r="K2310" s="465" t="s">
        <v>3284</v>
      </c>
      <c r="L2310" s="995" t="s">
        <v>646</v>
      </c>
      <c r="M2310" s="995" t="str">
        <f t="shared" ref="M2310:M2373" si="36">IF(RIGHT(TEXT(E2310,""),4)="ACT1","Removed","")</f>
        <v/>
      </c>
    </row>
    <row r="2311" spans="1:13">
      <c r="A2311" s="994" t="s">
        <v>647</v>
      </c>
      <c r="B2311" s="465" t="s">
        <v>648</v>
      </c>
      <c r="C2311" s="465" t="s">
        <v>549</v>
      </c>
      <c r="D2311" s="465" t="s">
        <v>3324</v>
      </c>
      <c r="E2311" s="995" t="s">
        <v>9797</v>
      </c>
      <c r="F2311" s="465" t="s">
        <v>549</v>
      </c>
      <c r="G2311" s="995" t="s">
        <v>3282</v>
      </c>
      <c r="H2311" s="995" t="s">
        <v>3298</v>
      </c>
      <c r="I2311" s="995" t="s">
        <v>3294</v>
      </c>
      <c r="J2311" s="465" t="s">
        <v>645</v>
      </c>
      <c r="K2311" s="465" t="s">
        <v>3284</v>
      </c>
      <c r="L2311" s="995" t="s">
        <v>646</v>
      </c>
      <c r="M2311" s="995" t="str">
        <f t="shared" si="36"/>
        <v/>
      </c>
    </row>
    <row r="2312" spans="1:13">
      <c r="A2312" s="994" t="s">
        <v>647</v>
      </c>
      <c r="B2312" s="465" t="s">
        <v>648</v>
      </c>
      <c r="C2312" s="465" t="s">
        <v>549</v>
      </c>
      <c r="D2312" s="465" t="s">
        <v>9750</v>
      </c>
      <c r="E2312" s="995" t="s">
        <v>9798</v>
      </c>
      <c r="F2312" s="465" t="s">
        <v>549</v>
      </c>
      <c r="G2312" s="995" t="s">
        <v>3282</v>
      </c>
      <c r="H2312" s="995" t="s">
        <v>3298</v>
      </c>
      <c r="I2312" s="995" t="s">
        <v>3294</v>
      </c>
      <c r="J2312" s="465" t="s">
        <v>645</v>
      </c>
      <c r="K2312" s="465" t="s">
        <v>3284</v>
      </c>
      <c r="L2312" s="995" t="s">
        <v>646</v>
      </c>
      <c r="M2312" s="995" t="str">
        <f t="shared" si="36"/>
        <v/>
      </c>
    </row>
    <row r="2313" spans="1:13">
      <c r="A2313" s="994" t="s">
        <v>647</v>
      </c>
      <c r="B2313" s="465" t="s">
        <v>648</v>
      </c>
      <c r="C2313" s="465" t="s">
        <v>549</v>
      </c>
      <c r="D2313" s="465" t="s">
        <v>9751</v>
      </c>
      <c r="E2313" s="995" t="s">
        <v>9799</v>
      </c>
      <c r="F2313" s="465" t="s">
        <v>549</v>
      </c>
      <c r="G2313" s="995" t="s">
        <v>3282</v>
      </c>
      <c r="H2313" s="995" t="s">
        <v>3298</v>
      </c>
      <c r="I2313" s="995" t="s">
        <v>3294</v>
      </c>
      <c r="J2313" s="465" t="s">
        <v>645</v>
      </c>
      <c r="K2313" s="465" t="s">
        <v>3284</v>
      </c>
      <c r="L2313" s="995" t="s">
        <v>646</v>
      </c>
      <c r="M2313" s="995" t="str">
        <f t="shared" si="36"/>
        <v/>
      </c>
    </row>
    <row r="2314" spans="1:13">
      <c r="A2314" s="994" t="s">
        <v>647</v>
      </c>
      <c r="B2314" s="465" t="s">
        <v>648</v>
      </c>
      <c r="C2314" s="465" t="s">
        <v>549</v>
      </c>
      <c r="D2314" s="465" t="s">
        <v>9752</v>
      </c>
      <c r="E2314" s="995" t="s">
        <v>9800</v>
      </c>
      <c r="F2314" s="465" t="s">
        <v>549</v>
      </c>
      <c r="G2314" s="995" t="s">
        <v>3282</v>
      </c>
      <c r="H2314" s="995" t="s">
        <v>3298</v>
      </c>
      <c r="I2314" s="995" t="s">
        <v>3294</v>
      </c>
      <c r="J2314" s="465" t="s">
        <v>645</v>
      </c>
      <c r="K2314" s="465" t="s">
        <v>3284</v>
      </c>
      <c r="L2314" s="995" t="s">
        <v>646</v>
      </c>
      <c r="M2314" s="995" t="str">
        <f t="shared" si="36"/>
        <v/>
      </c>
    </row>
    <row r="2315" spans="1:13">
      <c r="A2315" s="994" t="s">
        <v>647</v>
      </c>
      <c r="B2315" s="465" t="s">
        <v>648</v>
      </c>
      <c r="C2315" s="465" t="s">
        <v>549</v>
      </c>
      <c r="D2315" s="465" t="s">
        <v>9753</v>
      </c>
      <c r="E2315" s="995" t="s">
        <v>9801</v>
      </c>
      <c r="F2315" s="465" t="s">
        <v>549</v>
      </c>
      <c r="G2315" s="995" t="s">
        <v>3282</v>
      </c>
      <c r="H2315" s="995" t="s">
        <v>3298</v>
      </c>
      <c r="I2315" s="995" t="s">
        <v>3294</v>
      </c>
      <c r="J2315" s="465" t="s">
        <v>645</v>
      </c>
      <c r="K2315" s="465" t="s">
        <v>3284</v>
      </c>
      <c r="L2315" s="995" t="s">
        <v>646</v>
      </c>
      <c r="M2315" s="995" t="str">
        <f t="shared" si="36"/>
        <v/>
      </c>
    </row>
    <row r="2316" spans="1:13">
      <c r="A2316" s="994" t="s">
        <v>647</v>
      </c>
      <c r="B2316" s="465" t="s">
        <v>648</v>
      </c>
      <c r="C2316" s="465" t="s">
        <v>549</v>
      </c>
      <c r="D2316" s="465" t="s">
        <v>9768</v>
      </c>
      <c r="E2316" s="995" t="s">
        <v>9802</v>
      </c>
      <c r="F2316" s="465" t="s">
        <v>549</v>
      </c>
      <c r="G2316" s="995" t="s">
        <v>3282</v>
      </c>
      <c r="H2316" s="995" t="s">
        <v>3298</v>
      </c>
      <c r="I2316" s="995" t="s">
        <v>3294</v>
      </c>
      <c r="J2316" s="465" t="s">
        <v>645</v>
      </c>
      <c r="K2316" s="465" t="s">
        <v>3284</v>
      </c>
      <c r="L2316" s="995" t="s">
        <v>646</v>
      </c>
      <c r="M2316" s="995" t="str">
        <f t="shared" si="36"/>
        <v/>
      </c>
    </row>
    <row r="2317" spans="1:13">
      <c r="A2317" s="994" t="s">
        <v>647</v>
      </c>
      <c r="B2317" s="465" t="s">
        <v>648</v>
      </c>
      <c r="C2317" s="465" t="s">
        <v>549</v>
      </c>
      <c r="D2317" s="465" t="s">
        <v>9791</v>
      </c>
      <c r="E2317" s="995" t="s">
        <v>9803</v>
      </c>
      <c r="F2317" s="465" t="s">
        <v>549</v>
      </c>
      <c r="G2317" s="995" t="s">
        <v>3282</v>
      </c>
      <c r="H2317" s="995" t="s">
        <v>3298</v>
      </c>
      <c r="I2317" s="995" t="s">
        <v>3294</v>
      </c>
      <c r="J2317" s="465" t="s">
        <v>645</v>
      </c>
      <c r="K2317" s="465" t="s">
        <v>3284</v>
      </c>
      <c r="L2317" s="995" t="s">
        <v>646</v>
      </c>
      <c r="M2317" s="995" t="str">
        <f t="shared" si="36"/>
        <v/>
      </c>
    </row>
    <row r="2318" spans="1:13">
      <c r="A2318" s="1001" t="s">
        <v>637</v>
      </c>
      <c r="B2318" s="518" t="s">
        <v>638</v>
      </c>
      <c r="C2318" s="518" t="s">
        <v>111</v>
      </c>
      <c r="D2318" s="518" t="s">
        <v>746</v>
      </c>
      <c r="E2318" s="519" t="s">
        <v>3301</v>
      </c>
      <c r="F2318" s="518" t="s">
        <v>111</v>
      </c>
      <c r="G2318" s="999" t="s">
        <v>3282</v>
      </c>
      <c r="H2318" s="999" t="s">
        <v>3302</v>
      </c>
      <c r="I2318" s="999" t="s">
        <v>3294</v>
      </c>
      <c r="J2318" s="518" t="s">
        <v>645</v>
      </c>
      <c r="K2318" s="518" t="s">
        <v>3284</v>
      </c>
      <c r="L2318" s="999" t="s">
        <v>646</v>
      </c>
      <c r="M2318" s="999" t="str">
        <f t="shared" si="36"/>
        <v/>
      </c>
    </row>
    <row r="2319" spans="1:13">
      <c r="A2319" s="994" t="s">
        <v>647</v>
      </c>
      <c r="B2319" s="465" t="s">
        <v>648</v>
      </c>
      <c r="C2319" s="465" t="s">
        <v>111</v>
      </c>
      <c r="D2319" s="465" t="s">
        <v>3303</v>
      </c>
      <c r="E2319" s="995" t="s">
        <v>9805</v>
      </c>
      <c r="F2319" s="465" t="s">
        <v>111</v>
      </c>
      <c r="G2319" s="995" t="s">
        <v>3282</v>
      </c>
      <c r="H2319" s="995" t="s">
        <v>3302</v>
      </c>
      <c r="I2319" s="995" t="s">
        <v>3294</v>
      </c>
      <c r="J2319" s="465" t="s">
        <v>645</v>
      </c>
      <c r="K2319" s="465" t="s">
        <v>3284</v>
      </c>
      <c r="L2319" s="995" t="s">
        <v>646</v>
      </c>
      <c r="M2319" s="995" t="str">
        <f t="shared" si="36"/>
        <v>Removed</v>
      </c>
    </row>
    <row r="2320" spans="1:13">
      <c r="A2320" s="994" t="s">
        <v>647</v>
      </c>
      <c r="B2320" s="465" t="s">
        <v>648</v>
      </c>
      <c r="C2320" s="465" t="s">
        <v>111</v>
      </c>
      <c r="D2320" s="465" t="s">
        <v>3307</v>
      </c>
      <c r="E2320" s="995" t="s">
        <v>9806</v>
      </c>
      <c r="F2320" s="465" t="s">
        <v>111</v>
      </c>
      <c r="G2320" s="995" t="s">
        <v>3282</v>
      </c>
      <c r="H2320" s="995" t="s">
        <v>3302</v>
      </c>
      <c r="I2320" s="995" t="s">
        <v>3294</v>
      </c>
      <c r="J2320" s="465" t="s">
        <v>645</v>
      </c>
      <c r="K2320" s="465" t="s">
        <v>3284</v>
      </c>
      <c r="L2320" s="995" t="s">
        <v>646</v>
      </c>
      <c r="M2320" s="995" t="str">
        <f t="shared" si="36"/>
        <v/>
      </c>
    </row>
    <row r="2321" spans="1:13">
      <c r="A2321" s="994" t="s">
        <v>647</v>
      </c>
      <c r="B2321" s="465" t="s">
        <v>648</v>
      </c>
      <c r="C2321" s="465" t="s">
        <v>111</v>
      </c>
      <c r="D2321" s="465" t="s">
        <v>3311</v>
      </c>
      <c r="E2321" s="995" t="s">
        <v>3304</v>
      </c>
      <c r="F2321" s="465" t="s">
        <v>111</v>
      </c>
      <c r="G2321" s="995" t="s">
        <v>3282</v>
      </c>
      <c r="H2321" s="995" t="s">
        <v>3302</v>
      </c>
      <c r="I2321" s="995" t="s">
        <v>3294</v>
      </c>
      <c r="J2321" s="465" t="s">
        <v>645</v>
      </c>
      <c r="K2321" s="465" t="s">
        <v>3284</v>
      </c>
      <c r="L2321" s="995" t="s">
        <v>646</v>
      </c>
      <c r="M2321" s="995" t="str">
        <f t="shared" si="36"/>
        <v/>
      </c>
    </row>
    <row r="2322" spans="1:13">
      <c r="A2322" s="994" t="s">
        <v>647</v>
      </c>
      <c r="B2322" s="465" t="s">
        <v>648</v>
      </c>
      <c r="C2322" s="465" t="s">
        <v>111</v>
      </c>
      <c r="D2322" s="465" t="s">
        <v>3315</v>
      </c>
      <c r="E2322" s="995" t="s">
        <v>9807</v>
      </c>
      <c r="F2322" s="465" t="s">
        <v>111</v>
      </c>
      <c r="G2322" s="995" t="s">
        <v>3282</v>
      </c>
      <c r="H2322" s="995" t="s">
        <v>3302</v>
      </c>
      <c r="I2322" s="995" t="s">
        <v>3294</v>
      </c>
      <c r="J2322" s="465" t="s">
        <v>645</v>
      </c>
      <c r="K2322" s="465" t="s">
        <v>3284</v>
      </c>
      <c r="L2322" s="995" t="s">
        <v>646</v>
      </c>
      <c r="M2322" s="995" t="str">
        <f t="shared" si="36"/>
        <v/>
      </c>
    </row>
    <row r="2323" spans="1:13">
      <c r="A2323" s="994" t="s">
        <v>647</v>
      </c>
      <c r="B2323" s="465" t="s">
        <v>648</v>
      </c>
      <c r="C2323" s="465" t="s">
        <v>111</v>
      </c>
      <c r="D2323" s="465" t="s">
        <v>3319</v>
      </c>
      <c r="E2323" s="995" t="s">
        <v>9808</v>
      </c>
      <c r="F2323" s="465" t="s">
        <v>111</v>
      </c>
      <c r="G2323" s="995" t="s">
        <v>3282</v>
      </c>
      <c r="H2323" s="995" t="s">
        <v>3302</v>
      </c>
      <c r="I2323" s="995" t="s">
        <v>3294</v>
      </c>
      <c r="J2323" s="465" t="s">
        <v>645</v>
      </c>
      <c r="K2323" s="465" t="s">
        <v>3284</v>
      </c>
      <c r="L2323" s="995" t="s">
        <v>646</v>
      </c>
      <c r="M2323" s="995" t="str">
        <f t="shared" si="36"/>
        <v/>
      </c>
    </row>
    <row r="2324" spans="1:13">
      <c r="A2324" s="994" t="s">
        <v>647</v>
      </c>
      <c r="B2324" s="465" t="s">
        <v>648</v>
      </c>
      <c r="C2324" s="465" t="s">
        <v>111</v>
      </c>
      <c r="D2324" s="465" t="s">
        <v>3324</v>
      </c>
      <c r="E2324" s="995" t="s">
        <v>9809</v>
      </c>
      <c r="F2324" s="465" t="s">
        <v>111</v>
      </c>
      <c r="G2324" s="995" t="s">
        <v>3282</v>
      </c>
      <c r="H2324" s="995" t="s">
        <v>3302</v>
      </c>
      <c r="I2324" s="995" t="s">
        <v>3294</v>
      </c>
      <c r="J2324" s="465" t="s">
        <v>645</v>
      </c>
      <c r="K2324" s="465" t="s">
        <v>3284</v>
      </c>
      <c r="L2324" s="995" t="s">
        <v>646</v>
      </c>
      <c r="M2324" s="995" t="str">
        <f t="shared" si="36"/>
        <v/>
      </c>
    </row>
    <row r="2325" spans="1:13">
      <c r="A2325" s="994" t="s">
        <v>647</v>
      </c>
      <c r="B2325" s="465" t="s">
        <v>648</v>
      </c>
      <c r="C2325" s="465" t="s">
        <v>111</v>
      </c>
      <c r="D2325" s="465" t="s">
        <v>9750</v>
      </c>
      <c r="E2325" s="995" t="s">
        <v>9810</v>
      </c>
      <c r="F2325" s="465" t="s">
        <v>111</v>
      </c>
      <c r="G2325" s="995" t="s">
        <v>3282</v>
      </c>
      <c r="H2325" s="995" t="s">
        <v>3302</v>
      </c>
      <c r="I2325" s="995" t="s">
        <v>3294</v>
      </c>
      <c r="J2325" s="465" t="s">
        <v>645</v>
      </c>
      <c r="K2325" s="465" t="s">
        <v>3284</v>
      </c>
      <c r="L2325" s="995" t="s">
        <v>646</v>
      </c>
      <c r="M2325" s="995" t="str">
        <f t="shared" si="36"/>
        <v/>
      </c>
    </row>
    <row r="2326" spans="1:13">
      <c r="A2326" s="994" t="s">
        <v>647</v>
      </c>
      <c r="B2326" s="465" t="s">
        <v>648</v>
      </c>
      <c r="C2326" s="465" t="s">
        <v>111</v>
      </c>
      <c r="D2326" s="465" t="s">
        <v>9751</v>
      </c>
      <c r="E2326" s="995" t="s">
        <v>9811</v>
      </c>
      <c r="F2326" s="465" t="s">
        <v>111</v>
      </c>
      <c r="G2326" s="995" t="s">
        <v>3282</v>
      </c>
      <c r="H2326" s="995" t="s">
        <v>3302</v>
      </c>
      <c r="I2326" s="995" t="s">
        <v>3294</v>
      </c>
      <c r="J2326" s="465" t="s">
        <v>645</v>
      </c>
      <c r="K2326" s="465" t="s">
        <v>3284</v>
      </c>
      <c r="L2326" s="995" t="s">
        <v>646</v>
      </c>
      <c r="M2326" s="995" t="str">
        <f t="shared" si="36"/>
        <v/>
      </c>
    </row>
    <row r="2327" spans="1:13">
      <c r="A2327" s="994" t="s">
        <v>647</v>
      </c>
      <c r="B2327" s="465" t="s">
        <v>648</v>
      </c>
      <c r="C2327" s="465" t="s">
        <v>111</v>
      </c>
      <c r="D2327" s="465" t="s">
        <v>9752</v>
      </c>
      <c r="E2327" s="995" t="s">
        <v>9812</v>
      </c>
      <c r="F2327" s="465" t="s">
        <v>111</v>
      </c>
      <c r="G2327" s="995" t="s">
        <v>3282</v>
      </c>
      <c r="H2327" s="995" t="s">
        <v>3302</v>
      </c>
      <c r="I2327" s="995" t="s">
        <v>3294</v>
      </c>
      <c r="J2327" s="465" t="s">
        <v>645</v>
      </c>
      <c r="K2327" s="465" t="s">
        <v>3284</v>
      </c>
      <c r="L2327" s="995" t="s">
        <v>646</v>
      </c>
      <c r="M2327" s="995" t="str">
        <f t="shared" si="36"/>
        <v/>
      </c>
    </row>
    <row r="2328" spans="1:13">
      <c r="A2328" s="994" t="s">
        <v>647</v>
      </c>
      <c r="B2328" s="465" t="s">
        <v>648</v>
      </c>
      <c r="C2328" s="465" t="s">
        <v>111</v>
      </c>
      <c r="D2328" s="465" t="s">
        <v>9753</v>
      </c>
      <c r="E2328" s="995" t="s">
        <v>9813</v>
      </c>
      <c r="F2328" s="465" t="s">
        <v>111</v>
      </c>
      <c r="G2328" s="995" t="s">
        <v>3282</v>
      </c>
      <c r="H2328" s="995" t="s">
        <v>3302</v>
      </c>
      <c r="I2328" s="995" t="s">
        <v>3294</v>
      </c>
      <c r="J2328" s="465" t="s">
        <v>645</v>
      </c>
      <c r="K2328" s="465" t="s">
        <v>3284</v>
      </c>
      <c r="L2328" s="995" t="s">
        <v>646</v>
      </c>
      <c r="M2328" s="995" t="str">
        <f t="shared" si="36"/>
        <v/>
      </c>
    </row>
    <row r="2329" spans="1:13">
      <c r="A2329" s="994" t="s">
        <v>647</v>
      </c>
      <c r="B2329" s="465" t="s">
        <v>648</v>
      </c>
      <c r="C2329" s="465" t="s">
        <v>111</v>
      </c>
      <c r="D2329" s="465" t="s">
        <v>9768</v>
      </c>
      <c r="E2329" s="995" t="s">
        <v>9814</v>
      </c>
      <c r="F2329" s="465" t="s">
        <v>111</v>
      </c>
      <c r="G2329" s="995" t="s">
        <v>3282</v>
      </c>
      <c r="H2329" s="995" t="s">
        <v>3302</v>
      </c>
      <c r="I2329" s="995" t="s">
        <v>3294</v>
      </c>
      <c r="J2329" s="465" t="s">
        <v>645</v>
      </c>
      <c r="K2329" s="465" t="s">
        <v>3284</v>
      </c>
      <c r="L2329" s="995" t="s">
        <v>646</v>
      </c>
      <c r="M2329" s="995" t="str">
        <f t="shared" si="36"/>
        <v/>
      </c>
    </row>
    <row r="2330" spans="1:13">
      <c r="A2330" s="994" t="s">
        <v>647</v>
      </c>
      <c r="B2330" s="465" t="s">
        <v>648</v>
      </c>
      <c r="C2330" s="465" t="s">
        <v>111</v>
      </c>
      <c r="D2330" s="465" t="s">
        <v>9791</v>
      </c>
      <c r="E2330" s="995" t="s">
        <v>9815</v>
      </c>
      <c r="F2330" s="465" t="s">
        <v>111</v>
      </c>
      <c r="G2330" s="995" t="s">
        <v>3282</v>
      </c>
      <c r="H2330" s="995" t="s">
        <v>3302</v>
      </c>
      <c r="I2330" s="995" t="s">
        <v>3294</v>
      </c>
      <c r="J2330" s="465" t="s">
        <v>645</v>
      </c>
      <c r="K2330" s="465" t="s">
        <v>3284</v>
      </c>
      <c r="L2330" s="995" t="s">
        <v>646</v>
      </c>
      <c r="M2330" s="995" t="str">
        <f t="shared" si="36"/>
        <v/>
      </c>
    </row>
    <row r="2331" spans="1:13">
      <c r="A2331" s="994" t="s">
        <v>647</v>
      </c>
      <c r="B2331" s="465" t="s">
        <v>648</v>
      </c>
      <c r="C2331" s="465" t="s">
        <v>111</v>
      </c>
      <c r="D2331" s="465" t="s">
        <v>9804</v>
      </c>
      <c r="E2331" s="995" t="s">
        <v>9816</v>
      </c>
      <c r="F2331" s="465" t="s">
        <v>111</v>
      </c>
      <c r="G2331" s="995" t="s">
        <v>3282</v>
      </c>
      <c r="H2331" s="995" t="s">
        <v>3302</v>
      </c>
      <c r="I2331" s="995" t="s">
        <v>3294</v>
      </c>
      <c r="J2331" s="465" t="s">
        <v>645</v>
      </c>
      <c r="K2331" s="465" t="s">
        <v>3284</v>
      </c>
      <c r="L2331" s="995" t="s">
        <v>646</v>
      </c>
      <c r="M2331" s="995" t="str">
        <f t="shared" si="36"/>
        <v/>
      </c>
    </row>
    <row r="2332" spans="1:13">
      <c r="A2332" s="1001" t="s">
        <v>637</v>
      </c>
      <c r="B2332" s="518" t="s">
        <v>638</v>
      </c>
      <c r="C2332" s="518" t="s">
        <v>113</v>
      </c>
      <c r="D2332" s="518" t="s">
        <v>762</v>
      </c>
      <c r="E2332" s="519" t="s">
        <v>3305</v>
      </c>
      <c r="F2332" s="518" t="s">
        <v>113</v>
      </c>
      <c r="G2332" s="999" t="s">
        <v>3282</v>
      </c>
      <c r="H2332" s="999" t="s">
        <v>3306</v>
      </c>
      <c r="I2332" s="999" t="s">
        <v>3290</v>
      </c>
      <c r="J2332" s="518" t="s">
        <v>645</v>
      </c>
      <c r="K2332" s="518" t="s">
        <v>3284</v>
      </c>
      <c r="L2332" s="999" t="s">
        <v>646</v>
      </c>
      <c r="M2332" s="999" t="str">
        <f t="shared" si="36"/>
        <v/>
      </c>
    </row>
    <row r="2333" spans="1:13">
      <c r="A2333" s="994" t="s">
        <v>647</v>
      </c>
      <c r="B2333" s="465" t="s">
        <v>648</v>
      </c>
      <c r="C2333" s="465" t="s">
        <v>113</v>
      </c>
      <c r="D2333" s="465" t="s">
        <v>3307</v>
      </c>
      <c r="E2333" s="995" t="s">
        <v>9818</v>
      </c>
      <c r="F2333" s="465" t="s">
        <v>113</v>
      </c>
      <c r="G2333" s="995" t="s">
        <v>3282</v>
      </c>
      <c r="H2333" s="995" t="s">
        <v>3306</v>
      </c>
      <c r="I2333" s="995" t="s">
        <v>3290</v>
      </c>
      <c r="J2333" s="465" t="s">
        <v>645</v>
      </c>
      <c r="K2333" s="465" t="s">
        <v>3284</v>
      </c>
      <c r="L2333" s="995" t="s">
        <v>646</v>
      </c>
      <c r="M2333" s="995" t="str">
        <f t="shared" si="36"/>
        <v>Removed</v>
      </c>
    </row>
    <row r="2334" spans="1:13">
      <c r="A2334" s="994" t="s">
        <v>647</v>
      </c>
      <c r="B2334" s="465" t="s">
        <v>648</v>
      </c>
      <c r="C2334" s="465" t="s">
        <v>113</v>
      </c>
      <c r="D2334" s="465" t="s">
        <v>3311</v>
      </c>
      <c r="E2334" s="995" t="s">
        <v>9819</v>
      </c>
      <c r="F2334" s="465" t="s">
        <v>113</v>
      </c>
      <c r="G2334" s="995" t="s">
        <v>3282</v>
      </c>
      <c r="H2334" s="995" t="s">
        <v>3306</v>
      </c>
      <c r="I2334" s="995" t="s">
        <v>3290</v>
      </c>
      <c r="J2334" s="465" t="s">
        <v>645</v>
      </c>
      <c r="K2334" s="465" t="s">
        <v>3284</v>
      </c>
      <c r="L2334" s="995" t="s">
        <v>646</v>
      </c>
      <c r="M2334" s="995" t="str">
        <f t="shared" si="36"/>
        <v/>
      </c>
    </row>
    <row r="2335" spans="1:13">
      <c r="A2335" s="994" t="s">
        <v>647</v>
      </c>
      <c r="B2335" s="465" t="s">
        <v>648</v>
      </c>
      <c r="C2335" s="465" t="s">
        <v>113</v>
      </c>
      <c r="D2335" s="465" t="s">
        <v>3315</v>
      </c>
      <c r="E2335" s="995" t="s">
        <v>3308</v>
      </c>
      <c r="F2335" s="465" t="s">
        <v>113</v>
      </c>
      <c r="G2335" s="995" t="s">
        <v>3282</v>
      </c>
      <c r="H2335" s="995" t="s">
        <v>3306</v>
      </c>
      <c r="I2335" s="995" t="s">
        <v>3290</v>
      </c>
      <c r="J2335" s="465" t="s">
        <v>645</v>
      </c>
      <c r="K2335" s="465" t="s">
        <v>3284</v>
      </c>
      <c r="L2335" s="995" t="s">
        <v>646</v>
      </c>
      <c r="M2335" s="995" t="str">
        <f t="shared" si="36"/>
        <v/>
      </c>
    </row>
    <row r="2336" spans="1:13">
      <c r="A2336" s="994" t="s">
        <v>647</v>
      </c>
      <c r="B2336" s="465" t="s">
        <v>648</v>
      </c>
      <c r="C2336" s="465" t="s">
        <v>113</v>
      </c>
      <c r="D2336" s="465" t="s">
        <v>3319</v>
      </c>
      <c r="E2336" s="995" t="s">
        <v>9820</v>
      </c>
      <c r="F2336" s="465" t="s">
        <v>113</v>
      </c>
      <c r="G2336" s="995" t="s">
        <v>3282</v>
      </c>
      <c r="H2336" s="995" t="s">
        <v>3306</v>
      </c>
      <c r="I2336" s="995" t="s">
        <v>3290</v>
      </c>
      <c r="J2336" s="465" t="s">
        <v>645</v>
      </c>
      <c r="K2336" s="465" t="s">
        <v>3284</v>
      </c>
      <c r="L2336" s="995" t="s">
        <v>646</v>
      </c>
      <c r="M2336" s="995" t="str">
        <f t="shared" si="36"/>
        <v/>
      </c>
    </row>
    <row r="2337" spans="1:13">
      <c r="A2337" s="994" t="s">
        <v>647</v>
      </c>
      <c r="B2337" s="465" t="s">
        <v>648</v>
      </c>
      <c r="C2337" s="465" t="s">
        <v>113</v>
      </c>
      <c r="D2337" s="465" t="s">
        <v>3324</v>
      </c>
      <c r="E2337" s="995" t="s">
        <v>9821</v>
      </c>
      <c r="F2337" s="465" t="s">
        <v>113</v>
      </c>
      <c r="G2337" s="995" t="s">
        <v>3282</v>
      </c>
      <c r="H2337" s="995" t="s">
        <v>3306</v>
      </c>
      <c r="I2337" s="995" t="s">
        <v>3290</v>
      </c>
      <c r="J2337" s="465" t="s">
        <v>645</v>
      </c>
      <c r="K2337" s="465" t="s">
        <v>3284</v>
      </c>
      <c r="L2337" s="995" t="s">
        <v>646</v>
      </c>
      <c r="M2337" s="995" t="str">
        <f t="shared" si="36"/>
        <v/>
      </c>
    </row>
    <row r="2338" spans="1:13">
      <c r="A2338" s="994" t="s">
        <v>647</v>
      </c>
      <c r="B2338" s="465" t="s">
        <v>648</v>
      </c>
      <c r="C2338" s="465" t="s">
        <v>113</v>
      </c>
      <c r="D2338" s="465" t="s">
        <v>9750</v>
      </c>
      <c r="E2338" s="995" t="s">
        <v>9822</v>
      </c>
      <c r="F2338" s="465" t="s">
        <v>113</v>
      </c>
      <c r="G2338" s="995" t="s">
        <v>3282</v>
      </c>
      <c r="H2338" s="995" t="s">
        <v>3306</v>
      </c>
      <c r="I2338" s="995" t="s">
        <v>3290</v>
      </c>
      <c r="J2338" s="465" t="s">
        <v>645</v>
      </c>
      <c r="K2338" s="465" t="s">
        <v>3284</v>
      </c>
      <c r="L2338" s="995" t="s">
        <v>646</v>
      </c>
      <c r="M2338" s="995" t="str">
        <f t="shared" si="36"/>
        <v/>
      </c>
    </row>
    <row r="2339" spans="1:13">
      <c r="A2339" s="994" t="s">
        <v>647</v>
      </c>
      <c r="B2339" s="465" t="s">
        <v>648</v>
      </c>
      <c r="C2339" s="465" t="s">
        <v>113</v>
      </c>
      <c r="D2339" s="465" t="s">
        <v>9751</v>
      </c>
      <c r="E2339" s="995" t="s">
        <v>9823</v>
      </c>
      <c r="F2339" s="465" t="s">
        <v>113</v>
      </c>
      <c r="G2339" s="995" t="s">
        <v>3282</v>
      </c>
      <c r="H2339" s="995" t="s">
        <v>3306</v>
      </c>
      <c r="I2339" s="995" t="s">
        <v>3290</v>
      </c>
      <c r="J2339" s="465" t="s">
        <v>645</v>
      </c>
      <c r="K2339" s="465" t="s">
        <v>3284</v>
      </c>
      <c r="L2339" s="995" t="s">
        <v>646</v>
      </c>
      <c r="M2339" s="995" t="str">
        <f t="shared" si="36"/>
        <v/>
      </c>
    </row>
    <row r="2340" spans="1:13">
      <c r="A2340" s="994" t="s">
        <v>647</v>
      </c>
      <c r="B2340" s="465" t="s">
        <v>648</v>
      </c>
      <c r="C2340" s="465" t="s">
        <v>113</v>
      </c>
      <c r="D2340" s="465" t="s">
        <v>9752</v>
      </c>
      <c r="E2340" s="995" t="s">
        <v>9824</v>
      </c>
      <c r="F2340" s="465" t="s">
        <v>113</v>
      </c>
      <c r="G2340" s="995" t="s">
        <v>3282</v>
      </c>
      <c r="H2340" s="995" t="s">
        <v>3306</v>
      </c>
      <c r="I2340" s="995" t="s">
        <v>3290</v>
      </c>
      <c r="J2340" s="465" t="s">
        <v>645</v>
      </c>
      <c r="K2340" s="465" t="s">
        <v>3284</v>
      </c>
      <c r="L2340" s="995" t="s">
        <v>646</v>
      </c>
      <c r="M2340" s="995" t="str">
        <f t="shared" si="36"/>
        <v/>
      </c>
    </row>
    <row r="2341" spans="1:13">
      <c r="A2341" s="994" t="s">
        <v>647</v>
      </c>
      <c r="B2341" s="465" t="s">
        <v>648</v>
      </c>
      <c r="C2341" s="465" t="s">
        <v>113</v>
      </c>
      <c r="D2341" s="465" t="s">
        <v>9753</v>
      </c>
      <c r="E2341" s="995" t="s">
        <v>9825</v>
      </c>
      <c r="F2341" s="465" t="s">
        <v>113</v>
      </c>
      <c r="G2341" s="995" t="s">
        <v>3282</v>
      </c>
      <c r="H2341" s="995" t="s">
        <v>3306</v>
      </c>
      <c r="I2341" s="995" t="s">
        <v>3290</v>
      </c>
      <c r="J2341" s="465" t="s">
        <v>645</v>
      </c>
      <c r="K2341" s="465" t="s">
        <v>3284</v>
      </c>
      <c r="L2341" s="995" t="s">
        <v>646</v>
      </c>
      <c r="M2341" s="995" t="str">
        <f t="shared" si="36"/>
        <v/>
      </c>
    </row>
    <row r="2342" spans="1:13">
      <c r="A2342" s="994" t="s">
        <v>647</v>
      </c>
      <c r="B2342" s="465" t="s">
        <v>648</v>
      </c>
      <c r="C2342" s="465" t="s">
        <v>113</v>
      </c>
      <c r="D2342" s="465" t="s">
        <v>9768</v>
      </c>
      <c r="E2342" s="995" t="s">
        <v>9826</v>
      </c>
      <c r="F2342" s="465" t="s">
        <v>113</v>
      </c>
      <c r="G2342" s="995" t="s">
        <v>3282</v>
      </c>
      <c r="H2342" s="995" t="s">
        <v>3306</v>
      </c>
      <c r="I2342" s="995" t="s">
        <v>3290</v>
      </c>
      <c r="J2342" s="465" t="s">
        <v>645</v>
      </c>
      <c r="K2342" s="465" t="s">
        <v>3284</v>
      </c>
      <c r="L2342" s="995" t="s">
        <v>646</v>
      </c>
      <c r="M2342" s="995" t="str">
        <f t="shared" si="36"/>
        <v/>
      </c>
    </row>
    <row r="2343" spans="1:13">
      <c r="A2343" s="994" t="s">
        <v>647</v>
      </c>
      <c r="B2343" s="465" t="s">
        <v>648</v>
      </c>
      <c r="C2343" s="465" t="s">
        <v>113</v>
      </c>
      <c r="D2343" s="465" t="s">
        <v>9791</v>
      </c>
      <c r="E2343" s="995" t="s">
        <v>9827</v>
      </c>
      <c r="F2343" s="465" t="s">
        <v>113</v>
      </c>
      <c r="G2343" s="995" t="s">
        <v>3282</v>
      </c>
      <c r="H2343" s="995" t="s">
        <v>3306</v>
      </c>
      <c r="I2343" s="995" t="s">
        <v>3290</v>
      </c>
      <c r="J2343" s="465" t="s">
        <v>645</v>
      </c>
      <c r="K2343" s="465" t="s">
        <v>3284</v>
      </c>
      <c r="L2343" s="995" t="s">
        <v>646</v>
      </c>
      <c r="M2343" s="995" t="str">
        <f t="shared" si="36"/>
        <v/>
      </c>
    </row>
    <row r="2344" spans="1:13">
      <c r="A2344" s="994" t="s">
        <v>647</v>
      </c>
      <c r="B2344" s="465" t="s">
        <v>648</v>
      </c>
      <c r="C2344" s="465" t="s">
        <v>113</v>
      </c>
      <c r="D2344" s="465" t="s">
        <v>9804</v>
      </c>
      <c r="E2344" s="995" t="s">
        <v>9828</v>
      </c>
      <c r="F2344" s="465" t="s">
        <v>113</v>
      </c>
      <c r="G2344" s="995" t="s">
        <v>3282</v>
      </c>
      <c r="H2344" s="995" t="s">
        <v>3306</v>
      </c>
      <c r="I2344" s="995" t="s">
        <v>3290</v>
      </c>
      <c r="J2344" s="465" t="s">
        <v>645</v>
      </c>
      <c r="K2344" s="465" t="s">
        <v>3284</v>
      </c>
      <c r="L2344" s="995" t="s">
        <v>646</v>
      </c>
      <c r="M2344" s="995" t="str">
        <f t="shared" si="36"/>
        <v/>
      </c>
    </row>
    <row r="2345" spans="1:13">
      <c r="A2345" s="994" t="s">
        <v>647</v>
      </c>
      <c r="B2345" s="465" t="s">
        <v>648</v>
      </c>
      <c r="C2345" s="465" t="s">
        <v>113</v>
      </c>
      <c r="D2345" s="465" t="s">
        <v>9817</v>
      </c>
      <c r="E2345" s="995" t="s">
        <v>9829</v>
      </c>
      <c r="F2345" s="465" t="s">
        <v>113</v>
      </c>
      <c r="G2345" s="995" t="s">
        <v>3282</v>
      </c>
      <c r="H2345" s="995" t="s">
        <v>3306</v>
      </c>
      <c r="I2345" s="995" t="s">
        <v>3290</v>
      </c>
      <c r="J2345" s="465" t="s">
        <v>645</v>
      </c>
      <c r="K2345" s="465" t="s">
        <v>3284</v>
      </c>
      <c r="L2345" s="995" t="s">
        <v>646</v>
      </c>
      <c r="M2345" s="995" t="str">
        <f t="shared" si="36"/>
        <v/>
      </c>
    </row>
    <row r="2346" spans="1:13">
      <c r="A2346" s="1001" t="s">
        <v>637</v>
      </c>
      <c r="B2346" s="518" t="s">
        <v>638</v>
      </c>
      <c r="C2346" s="518" t="s">
        <v>115</v>
      </c>
      <c r="D2346" s="518" t="s">
        <v>778</v>
      </c>
      <c r="E2346" s="519" t="s">
        <v>3309</v>
      </c>
      <c r="F2346" s="518" t="s">
        <v>115</v>
      </c>
      <c r="G2346" s="999" t="s">
        <v>3282</v>
      </c>
      <c r="H2346" s="999" t="s">
        <v>3310</v>
      </c>
      <c r="I2346" s="999" t="s">
        <v>3294</v>
      </c>
      <c r="J2346" s="518" t="s">
        <v>645</v>
      </c>
      <c r="K2346" s="518" t="s">
        <v>3284</v>
      </c>
      <c r="L2346" s="999" t="s">
        <v>646</v>
      </c>
      <c r="M2346" s="999" t="str">
        <f t="shared" si="36"/>
        <v/>
      </c>
    </row>
    <row r="2347" spans="1:13">
      <c r="A2347" s="994" t="s">
        <v>647</v>
      </c>
      <c r="B2347" s="465" t="s">
        <v>648</v>
      </c>
      <c r="C2347" s="465" t="s">
        <v>115</v>
      </c>
      <c r="D2347" s="465" t="s">
        <v>3311</v>
      </c>
      <c r="E2347" s="995" t="s">
        <v>9831</v>
      </c>
      <c r="F2347" s="465" t="s">
        <v>115</v>
      </c>
      <c r="G2347" s="995" t="s">
        <v>3282</v>
      </c>
      <c r="H2347" s="995" t="s">
        <v>3310</v>
      </c>
      <c r="I2347" s="995" t="s">
        <v>3294</v>
      </c>
      <c r="J2347" s="465" t="s">
        <v>645</v>
      </c>
      <c r="K2347" s="465" t="s">
        <v>3284</v>
      </c>
      <c r="L2347" s="995" t="s">
        <v>646</v>
      </c>
      <c r="M2347" s="995" t="str">
        <f t="shared" si="36"/>
        <v>Removed</v>
      </c>
    </row>
    <row r="2348" spans="1:13">
      <c r="A2348" s="994" t="s">
        <v>647</v>
      </c>
      <c r="B2348" s="465" t="s">
        <v>648</v>
      </c>
      <c r="C2348" s="465" t="s">
        <v>115</v>
      </c>
      <c r="D2348" s="465" t="s">
        <v>3315</v>
      </c>
      <c r="E2348" s="995" t="s">
        <v>9832</v>
      </c>
      <c r="F2348" s="465" t="s">
        <v>115</v>
      </c>
      <c r="G2348" s="995" t="s">
        <v>3282</v>
      </c>
      <c r="H2348" s="995" t="s">
        <v>3310</v>
      </c>
      <c r="I2348" s="995" t="s">
        <v>3294</v>
      </c>
      <c r="J2348" s="465" t="s">
        <v>645</v>
      </c>
      <c r="K2348" s="465" t="s">
        <v>3284</v>
      </c>
      <c r="L2348" s="995" t="s">
        <v>646</v>
      </c>
      <c r="M2348" s="995" t="str">
        <f t="shared" si="36"/>
        <v/>
      </c>
    </row>
    <row r="2349" spans="1:13">
      <c r="A2349" s="994" t="s">
        <v>647</v>
      </c>
      <c r="B2349" s="465" t="s">
        <v>648</v>
      </c>
      <c r="C2349" s="465" t="s">
        <v>115</v>
      </c>
      <c r="D2349" s="465" t="s">
        <v>3319</v>
      </c>
      <c r="E2349" s="995" t="s">
        <v>3312</v>
      </c>
      <c r="F2349" s="465" t="s">
        <v>115</v>
      </c>
      <c r="G2349" s="995" t="s">
        <v>3282</v>
      </c>
      <c r="H2349" s="995" t="s">
        <v>3310</v>
      </c>
      <c r="I2349" s="995" t="s">
        <v>3294</v>
      </c>
      <c r="J2349" s="465" t="s">
        <v>645</v>
      </c>
      <c r="K2349" s="465" t="s">
        <v>3284</v>
      </c>
      <c r="L2349" s="995" t="s">
        <v>646</v>
      </c>
      <c r="M2349" s="995" t="str">
        <f t="shared" si="36"/>
        <v/>
      </c>
    </row>
    <row r="2350" spans="1:13">
      <c r="A2350" s="994" t="s">
        <v>647</v>
      </c>
      <c r="B2350" s="465" t="s">
        <v>648</v>
      </c>
      <c r="C2350" s="465" t="s">
        <v>115</v>
      </c>
      <c r="D2350" s="465" t="s">
        <v>3324</v>
      </c>
      <c r="E2350" s="995" t="s">
        <v>9833</v>
      </c>
      <c r="F2350" s="465" t="s">
        <v>115</v>
      </c>
      <c r="G2350" s="995" t="s">
        <v>3282</v>
      </c>
      <c r="H2350" s="995" t="s">
        <v>3310</v>
      </c>
      <c r="I2350" s="995" t="s">
        <v>3294</v>
      </c>
      <c r="J2350" s="465" t="s">
        <v>645</v>
      </c>
      <c r="K2350" s="465" t="s">
        <v>3284</v>
      </c>
      <c r="L2350" s="995" t="s">
        <v>646</v>
      </c>
      <c r="M2350" s="995" t="str">
        <f t="shared" si="36"/>
        <v/>
      </c>
    </row>
    <row r="2351" spans="1:13">
      <c r="A2351" s="994" t="s">
        <v>647</v>
      </c>
      <c r="B2351" s="465" t="s">
        <v>648</v>
      </c>
      <c r="C2351" s="465" t="s">
        <v>115</v>
      </c>
      <c r="D2351" s="465" t="s">
        <v>9750</v>
      </c>
      <c r="E2351" s="995" t="s">
        <v>9834</v>
      </c>
      <c r="F2351" s="465" t="s">
        <v>115</v>
      </c>
      <c r="G2351" s="995" t="s">
        <v>3282</v>
      </c>
      <c r="H2351" s="995" t="s">
        <v>3310</v>
      </c>
      <c r="I2351" s="995" t="s">
        <v>3294</v>
      </c>
      <c r="J2351" s="465" t="s">
        <v>645</v>
      </c>
      <c r="K2351" s="465" t="s">
        <v>3284</v>
      </c>
      <c r="L2351" s="995" t="s">
        <v>646</v>
      </c>
      <c r="M2351" s="995" t="str">
        <f t="shared" si="36"/>
        <v/>
      </c>
    </row>
    <row r="2352" spans="1:13">
      <c r="A2352" s="994" t="s">
        <v>647</v>
      </c>
      <c r="B2352" s="465" t="s">
        <v>648</v>
      </c>
      <c r="C2352" s="465" t="s">
        <v>115</v>
      </c>
      <c r="D2352" s="465" t="s">
        <v>9751</v>
      </c>
      <c r="E2352" s="995" t="s">
        <v>9835</v>
      </c>
      <c r="F2352" s="465" t="s">
        <v>115</v>
      </c>
      <c r="G2352" s="995" t="s">
        <v>3282</v>
      </c>
      <c r="H2352" s="995" t="s">
        <v>3310</v>
      </c>
      <c r="I2352" s="995" t="s">
        <v>3294</v>
      </c>
      <c r="J2352" s="465" t="s">
        <v>645</v>
      </c>
      <c r="K2352" s="465" t="s">
        <v>3284</v>
      </c>
      <c r="L2352" s="995" t="s">
        <v>646</v>
      </c>
      <c r="M2352" s="995" t="str">
        <f t="shared" si="36"/>
        <v/>
      </c>
    </row>
    <row r="2353" spans="1:13">
      <c r="A2353" s="994" t="s">
        <v>647</v>
      </c>
      <c r="B2353" s="465" t="s">
        <v>648</v>
      </c>
      <c r="C2353" s="465" t="s">
        <v>115</v>
      </c>
      <c r="D2353" s="465" t="s">
        <v>9752</v>
      </c>
      <c r="E2353" s="995" t="s">
        <v>9836</v>
      </c>
      <c r="F2353" s="465" t="s">
        <v>115</v>
      </c>
      <c r="G2353" s="995" t="s">
        <v>3282</v>
      </c>
      <c r="H2353" s="995" t="s">
        <v>3310</v>
      </c>
      <c r="I2353" s="995" t="s">
        <v>3294</v>
      </c>
      <c r="J2353" s="465" t="s">
        <v>645</v>
      </c>
      <c r="K2353" s="465" t="s">
        <v>3284</v>
      </c>
      <c r="L2353" s="995" t="s">
        <v>646</v>
      </c>
      <c r="M2353" s="995" t="str">
        <f t="shared" si="36"/>
        <v/>
      </c>
    </row>
    <row r="2354" spans="1:13">
      <c r="A2354" s="994" t="s">
        <v>647</v>
      </c>
      <c r="B2354" s="465" t="s">
        <v>648</v>
      </c>
      <c r="C2354" s="465" t="s">
        <v>115</v>
      </c>
      <c r="D2354" s="465" t="s">
        <v>9753</v>
      </c>
      <c r="E2354" s="995" t="s">
        <v>9837</v>
      </c>
      <c r="F2354" s="465" t="s">
        <v>115</v>
      </c>
      <c r="G2354" s="995" t="s">
        <v>3282</v>
      </c>
      <c r="H2354" s="995" t="s">
        <v>3310</v>
      </c>
      <c r="I2354" s="995" t="s">
        <v>3294</v>
      </c>
      <c r="J2354" s="465" t="s">
        <v>645</v>
      </c>
      <c r="K2354" s="465" t="s">
        <v>3284</v>
      </c>
      <c r="L2354" s="995" t="s">
        <v>646</v>
      </c>
      <c r="M2354" s="995" t="str">
        <f t="shared" si="36"/>
        <v/>
      </c>
    </row>
    <row r="2355" spans="1:13">
      <c r="A2355" s="994" t="s">
        <v>647</v>
      </c>
      <c r="B2355" s="465" t="s">
        <v>648</v>
      </c>
      <c r="C2355" s="465" t="s">
        <v>115</v>
      </c>
      <c r="D2355" s="465" t="s">
        <v>9768</v>
      </c>
      <c r="E2355" s="995" t="s">
        <v>9838</v>
      </c>
      <c r="F2355" s="465" t="s">
        <v>115</v>
      </c>
      <c r="G2355" s="995" t="s">
        <v>3282</v>
      </c>
      <c r="H2355" s="995" t="s">
        <v>3310</v>
      </c>
      <c r="I2355" s="995" t="s">
        <v>3294</v>
      </c>
      <c r="J2355" s="465" t="s">
        <v>645</v>
      </c>
      <c r="K2355" s="465" t="s">
        <v>3284</v>
      </c>
      <c r="L2355" s="995" t="s">
        <v>646</v>
      </c>
      <c r="M2355" s="995" t="str">
        <f t="shared" si="36"/>
        <v/>
      </c>
    </row>
    <row r="2356" spans="1:13">
      <c r="A2356" s="994" t="s">
        <v>647</v>
      </c>
      <c r="B2356" s="465" t="s">
        <v>648</v>
      </c>
      <c r="C2356" s="465" t="s">
        <v>115</v>
      </c>
      <c r="D2356" s="465" t="s">
        <v>9791</v>
      </c>
      <c r="E2356" s="995" t="s">
        <v>9839</v>
      </c>
      <c r="F2356" s="465" t="s">
        <v>115</v>
      </c>
      <c r="G2356" s="995" t="s">
        <v>3282</v>
      </c>
      <c r="H2356" s="995" t="s">
        <v>3310</v>
      </c>
      <c r="I2356" s="995" t="s">
        <v>3294</v>
      </c>
      <c r="J2356" s="465" t="s">
        <v>645</v>
      </c>
      <c r="K2356" s="465" t="s">
        <v>3284</v>
      </c>
      <c r="L2356" s="995" t="s">
        <v>646</v>
      </c>
      <c r="M2356" s="995" t="str">
        <f t="shared" si="36"/>
        <v/>
      </c>
    </row>
    <row r="2357" spans="1:13">
      <c r="A2357" s="994" t="s">
        <v>647</v>
      </c>
      <c r="B2357" s="465" t="s">
        <v>648</v>
      </c>
      <c r="C2357" s="465" t="s">
        <v>115</v>
      </c>
      <c r="D2357" s="465" t="s">
        <v>9804</v>
      </c>
      <c r="E2357" s="995" t="s">
        <v>9840</v>
      </c>
      <c r="F2357" s="465" t="s">
        <v>115</v>
      </c>
      <c r="G2357" s="995" t="s">
        <v>3282</v>
      </c>
      <c r="H2357" s="995" t="s">
        <v>3310</v>
      </c>
      <c r="I2357" s="995" t="s">
        <v>3294</v>
      </c>
      <c r="J2357" s="465" t="s">
        <v>645</v>
      </c>
      <c r="K2357" s="465" t="s">
        <v>3284</v>
      </c>
      <c r="L2357" s="995" t="s">
        <v>646</v>
      </c>
      <c r="M2357" s="995" t="str">
        <f t="shared" si="36"/>
        <v/>
      </c>
    </row>
    <row r="2358" spans="1:13">
      <c r="A2358" s="994" t="s">
        <v>647</v>
      </c>
      <c r="B2358" s="465" t="s">
        <v>648</v>
      </c>
      <c r="C2358" s="465" t="s">
        <v>115</v>
      </c>
      <c r="D2358" s="465" t="s">
        <v>9817</v>
      </c>
      <c r="E2358" s="995" t="s">
        <v>9841</v>
      </c>
      <c r="F2358" s="465" t="s">
        <v>115</v>
      </c>
      <c r="G2358" s="995" t="s">
        <v>3282</v>
      </c>
      <c r="H2358" s="995" t="s">
        <v>3310</v>
      </c>
      <c r="I2358" s="995" t="s">
        <v>3294</v>
      </c>
      <c r="J2358" s="465" t="s">
        <v>645</v>
      </c>
      <c r="K2358" s="465" t="s">
        <v>3284</v>
      </c>
      <c r="L2358" s="995" t="s">
        <v>646</v>
      </c>
      <c r="M2358" s="995" t="str">
        <f t="shared" si="36"/>
        <v/>
      </c>
    </row>
    <row r="2359" spans="1:13">
      <c r="A2359" s="994" t="s">
        <v>647</v>
      </c>
      <c r="B2359" s="465" t="s">
        <v>648</v>
      </c>
      <c r="C2359" s="465" t="s">
        <v>115</v>
      </c>
      <c r="D2359" s="465" t="s">
        <v>9830</v>
      </c>
      <c r="E2359" s="995" t="s">
        <v>9842</v>
      </c>
      <c r="F2359" s="465" t="s">
        <v>115</v>
      </c>
      <c r="G2359" s="995" t="s">
        <v>3282</v>
      </c>
      <c r="H2359" s="995" t="s">
        <v>3310</v>
      </c>
      <c r="I2359" s="995" t="s">
        <v>3294</v>
      </c>
      <c r="J2359" s="465" t="s">
        <v>645</v>
      </c>
      <c r="K2359" s="465" t="s">
        <v>3284</v>
      </c>
      <c r="L2359" s="995" t="s">
        <v>646</v>
      </c>
      <c r="M2359" s="995" t="str">
        <f t="shared" si="36"/>
        <v/>
      </c>
    </row>
    <row r="2360" spans="1:13">
      <c r="A2360" s="1001" t="s">
        <v>637</v>
      </c>
      <c r="B2360" s="518" t="s">
        <v>638</v>
      </c>
      <c r="C2360" s="518" t="s">
        <v>38</v>
      </c>
      <c r="D2360" s="518" t="s">
        <v>794</v>
      </c>
      <c r="E2360" s="519" t="s">
        <v>3313</v>
      </c>
      <c r="F2360" s="518" t="s">
        <v>38</v>
      </c>
      <c r="G2360" s="999" t="s">
        <v>3282</v>
      </c>
      <c r="H2360" s="999" t="s">
        <v>3314</v>
      </c>
      <c r="I2360" s="999" t="s">
        <v>3290</v>
      </c>
      <c r="J2360" s="518" t="s">
        <v>645</v>
      </c>
      <c r="K2360" s="518" t="s">
        <v>3284</v>
      </c>
      <c r="L2360" s="999" t="s">
        <v>646</v>
      </c>
      <c r="M2360" s="999" t="str">
        <f t="shared" si="36"/>
        <v/>
      </c>
    </row>
    <row r="2361" spans="1:13">
      <c r="A2361" s="1003" t="s">
        <v>647</v>
      </c>
      <c r="B2361" s="1004" t="s">
        <v>648</v>
      </c>
      <c r="C2361" s="1004" t="s">
        <v>38</v>
      </c>
      <c r="D2361" s="1004" t="s">
        <v>3315</v>
      </c>
      <c r="E2361" s="1005" t="s">
        <v>9844</v>
      </c>
      <c r="F2361" s="1004" t="s">
        <v>38</v>
      </c>
      <c r="G2361" s="1005" t="s">
        <v>3282</v>
      </c>
      <c r="H2361" s="1005" t="s">
        <v>3314</v>
      </c>
      <c r="I2361" s="1005" t="s">
        <v>3290</v>
      </c>
      <c r="J2361" s="1004" t="s">
        <v>645</v>
      </c>
      <c r="K2361" s="1004" t="s">
        <v>3284</v>
      </c>
      <c r="L2361" s="1005" t="s">
        <v>646</v>
      </c>
      <c r="M2361" s="1005" t="str">
        <f t="shared" si="36"/>
        <v>Removed</v>
      </c>
    </row>
    <row r="2362" spans="1:13">
      <c r="A2362" s="1003" t="s">
        <v>647</v>
      </c>
      <c r="B2362" s="1004" t="s">
        <v>648</v>
      </c>
      <c r="C2362" s="1004" t="s">
        <v>38</v>
      </c>
      <c r="D2362" s="1004" t="s">
        <v>3319</v>
      </c>
      <c r="E2362" s="1005" t="s">
        <v>9845</v>
      </c>
      <c r="F2362" s="1004" t="s">
        <v>38</v>
      </c>
      <c r="G2362" s="1005" t="s">
        <v>3282</v>
      </c>
      <c r="H2362" s="1005" t="s">
        <v>3314</v>
      </c>
      <c r="I2362" s="1005" t="s">
        <v>3290</v>
      </c>
      <c r="J2362" s="1004" t="s">
        <v>645</v>
      </c>
      <c r="K2362" s="1004" t="s">
        <v>3284</v>
      </c>
      <c r="L2362" s="1005" t="s">
        <v>646</v>
      </c>
      <c r="M2362" s="1005" t="str">
        <f t="shared" si="36"/>
        <v/>
      </c>
    </row>
    <row r="2363" spans="1:13">
      <c r="A2363" s="1003" t="s">
        <v>647</v>
      </c>
      <c r="B2363" s="1004" t="s">
        <v>648</v>
      </c>
      <c r="C2363" s="1004" t="s">
        <v>38</v>
      </c>
      <c r="D2363" s="1004" t="s">
        <v>3324</v>
      </c>
      <c r="E2363" s="1005" t="s">
        <v>3316</v>
      </c>
      <c r="F2363" s="1004" t="s">
        <v>38</v>
      </c>
      <c r="G2363" s="1005" t="s">
        <v>3282</v>
      </c>
      <c r="H2363" s="1005" t="s">
        <v>3314</v>
      </c>
      <c r="I2363" s="1005" t="s">
        <v>3290</v>
      </c>
      <c r="J2363" s="1004" t="s">
        <v>645</v>
      </c>
      <c r="K2363" s="1004" t="s">
        <v>3284</v>
      </c>
      <c r="L2363" s="1005" t="s">
        <v>646</v>
      </c>
      <c r="M2363" s="1005" t="str">
        <f t="shared" si="36"/>
        <v/>
      </c>
    </row>
    <row r="2364" spans="1:13">
      <c r="A2364" s="1003" t="s">
        <v>647</v>
      </c>
      <c r="B2364" s="1004" t="s">
        <v>648</v>
      </c>
      <c r="C2364" s="1004" t="s">
        <v>38</v>
      </c>
      <c r="D2364" s="1004" t="s">
        <v>9750</v>
      </c>
      <c r="E2364" s="1005" t="s">
        <v>9846</v>
      </c>
      <c r="F2364" s="1004" t="s">
        <v>38</v>
      </c>
      <c r="G2364" s="1005" t="s">
        <v>3282</v>
      </c>
      <c r="H2364" s="1005" t="s">
        <v>3314</v>
      </c>
      <c r="I2364" s="1005" t="s">
        <v>3290</v>
      </c>
      <c r="J2364" s="1004" t="s">
        <v>645</v>
      </c>
      <c r="K2364" s="1004" t="s">
        <v>3284</v>
      </c>
      <c r="L2364" s="1005" t="s">
        <v>646</v>
      </c>
      <c r="M2364" s="1005" t="str">
        <f t="shared" si="36"/>
        <v/>
      </c>
    </row>
    <row r="2365" spans="1:13">
      <c r="A2365" s="1003" t="s">
        <v>647</v>
      </c>
      <c r="B2365" s="1004" t="s">
        <v>648</v>
      </c>
      <c r="C2365" s="1004" t="s">
        <v>38</v>
      </c>
      <c r="D2365" s="1004" t="s">
        <v>9751</v>
      </c>
      <c r="E2365" s="1005" t="s">
        <v>9847</v>
      </c>
      <c r="F2365" s="1004" t="s">
        <v>38</v>
      </c>
      <c r="G2365" s="1005" t="s">
        <v>3282</v>
      </c>
      <c r="H2365" s="1005" t="s">
        <v>3314</v>
      </c>
      <c r="I2365" s="1005" t="s">
        <v>3290</v>
      </c>
      <c r="J2365" s="1004" t="s">
        <v>645</v>
      </c>
      <c r="K2365" s="1004" t="s">
        <v>3284</v>
      </c>
      <c r="L2365" s="1005" t="s">
        <v>646</v>
      </c>
      <c r="M2365" s="1005" t="str">
        <f t="shared" si="36"/>
        <v/>
      </c>
    </row>
    <row r="2366" spans="1:13">
      <c r="A2366" s="1003" t="s">
        <v>647</v>
      </c>
      <c r="B2366" s="1004" t="s">
        <v>648</v>
      </c>
      <c r="C2366" s="1004" t="s">
        <v>38</v>
      </c>
      <c r="D2366" s="1004" t="s">
        <v>9752</v>
      </c>
      <c r="E2366" s="1005" t="s">
        <v>9848</v>
      </c>
      <c r="F2366" s="1004" t="s">
        <v>38</v>
      </c>
      <c r="G2366" s="1005" t="s">
        <v>3282</v>
      </c>
      <c r="H2366" s="1005" t="s">
        <v>3314</v>
      </c>
      <c r="I2366" s="1005" t="s">
        <v>3290</v>
      </c>
      <c r="J2366" s="1004" t="s">
        <v>645</v>
      </c>
      <c r="K2366" s="1004" t="s">
        <v>3284</v>
      </c>
      <c r="L2366" s="1005" t="s">
        <v>646</v>
      </c>
      <c r="M2366" s="1005" t="str">
        <f t="shared" si="36"/>
        <v/>
      </c>
    </row>
    <row r="2367" spans="1:13">
      <c r="A2367" s="1003" t="s">
        <v>647</v>
      </c>
      <c r="B2367" s="1004" t="s">
        <v>648</v>
      </c>
      <c r="C2367" s="1004" t="s">
        <v>38</v>
      </c>
      <c r="D2367" s="1004" t="s">
        <v>9753</v>
      </c>
      <c r="E2367" s="1005" t="s">
        <v>9849</v>
      </c>
      <c r="F2367" s="1004" t="s">
        <v>38</v>
      </c>
      <c r="G2367" s="1005" t="s">
        <v>3282</v>
      </c>
      <c r="H2367" s="1005" t="s">
        <v>3314</v>
      </c>
      <c r="I2367" s="1005" t="s">
        <v>3290</v>
      </c>
      <c r="J2367" s="1004" t="s">
        <v>645</v>
      </c>
      <c r="K2367" s="1004" t="s">
        <v>3284</v>
      </c>
      <c r="L2367" s="1005" t="s">
        <v>646</v>
      </c>
      <c r="M2367" s="1005" t="str">
        <f t="shared" si="36"/>
        <v/>
      </c>
    </row>
    <row r="2368" spans="1:13">
      <c r="A2368" s="1003" t="s">
        <v>647</v>
      </c>
      <c r="B2368" s="1004" t="s">
        <v>648</v>
      </c>
      <c r="C2368" s="1004" t="s">
        <v>38</v>
      </c>
      <c r="D2368" s="1004" t="s">
        <v>9768</v>
      </c>
      <c r="E2368" s="1005" t="s">
        <v>9850</v>
      </c>
      <c r="F2368" s="1004" t="s">
        <v>38</v>
      </c>
      <c r="G2368" s="1005" t="s">
        <v>3282</v>
      </c>
      <c r="H2368" s="1005" t="s">
        <v>3314</v>
      </c>
      <c r="I2368" s="1005" t="s">
        <v>3290</v>
      </c>
      <c r="J2368" s="1004" t="s">
        <v>645</v>
      </c>
      <c r="K2368" s="1004" t="s">
        <v>3284</v>
      </c>
      <c r="L2368" s="1005" t="s">
        <v>646</v>
      </c>
      <c r="M2368" s="1005" t="str">
        <f t="shared" si="36"/>
        <v/>
      </c>
    </row>
    <row r="2369" spans="1:13">
      <c r="A2369" s="1003" t="s">
        <v>647</v>
      </c>
      <c r="B2369" s="1004" t="s">
        <v>648</v>
      </c>
      <c r="C2369" s="1004" t="s">
        <v>38</v>
      </c>
      <c r="D2369" s="1004" t="s">
        <v>9791</v>
      </c>
      <c r="E2369" s="1005" t="s">
        <v>9851</v>
      </c>
      <c r="F2369" s="1004" t="s">
        <v>38</v>
      </c>
      <c r="G2369" s="1005" t="s">
        <v>3282</v>
      </c>
      <c r="H2369" s="1005" t="s">
        <v>3314</v>
      </c>
      <c r="I2369" s="1005" t="s">
        <v>3290</v>
      </c>
      <c r="J2369" s="1004" t="s">
        <v>645</v>
      </c>
      <c r="K2369" s="1004" t="s">
        <v>3284</v>
      </c>
      <c r="L2369" s="1005" t="s">
        <v>646</v>
      </c>
      <c r="M2369" s="1005" t="str">
        <f t="shared" si="36"/>
        <v/>
      </c>
    </row>
    <row r="2370" spans="1:13">
      <c r="A2370" s="1003" t="s">
        <v>647</v>
      </c>
      <c r="B2370" s="1004" t="s">
        <v>648</v>
      </c>
      <c r="C2370" s="1004" t="s">
        <v>38</v>
      </c>
      <c r="D2370" s="1004" t="s">
        <v>9804</v>
      </c>
      <c r="E2370" s="1005" t="s">
        <v>9852</v>
      </c>
      <c r="F2370" s="1004" t="s">
        <v>38</v>
      </c>
      <c r="G2370" s="1005" t="s">
        <v>3282</v>
      </c>
      <c r="H2370" s="1005" t="s">
        <v>3314</v>
      </c>
      <c r="I2370" s="1005" t="s">
        <v>3290</v>
      </c>
      <c r="J2370" s="1004" t="s">
        <v>645</v>
      </c>
      <c r="K2370" s="1004" t="s">
        <v>3284</v>
      </c>
      <c r="L2370" s="1005" t="s">
        <v>646</v>
      </c>
      <c r="M2370" s="1005" t="str">
        <f t="shared" si="36"/>
        <v/>
      </c>
    </row>
    <row r="2371" spans="1:13">
      <c r="A2371" s="1003" t="s">
        <v>647</v>
      </c>
      <c r="B2371" s="1004" t="s">
        <v>648</v>
      </c>
      <c r="C2371" s="1004" t="s">
        <v>38</v>
      </c>
      <c r="D2371" s="1004" t="s">
        <v>9817</v>
      </c>
      <c r="E2371" s="1005" t="s">
        <v>9853</v>
      </c>
      <c r="F2371" s="1004" t="s">
        <v>38</v>
      </c>
      <c r="G2371" s="1005" t="s">
        <v>3282</v>
      </c>
      <c r="H2371" s="1005" t="s">
        <v>3314</v>
      </c>
      <c r="I2371" s="1005" t="s">
        <v>3290</v>
      </c>
      <c r="J2371" s="1004" t="s">
        <v>645</v>
      </c>
      <c r="K2371" s="1004" t="s">
        <v>3284</v>
      </c>
      <c r="L2371" s="1005" t="s">
        <v>646</v>
      </c>
      <c r="M2371" s="1005" t="str">
        <f t="shared" si="36"/>
        <v/>
      </c>
    </row>
    <row r="2372" spans="1:13">
      <c r="A2372" s="1003" t="s">
        <v>647</v>
      </c>
      <c r="B2372" s="1004" t="s">
        <v>648</v>
      </c>
      <c r="C2372" s="1004" t="s">
        <v>38</v>
      </c>
      <c r="D2372" s="1004" t="s">
        <v>9830</v>
      </c>
      <c r="E2372" s="1005" t="s">
        <v>9854</v>
      </c>
      <c r="F2372" s="1004" t="s">
        <v>38</v>
      </c>
      <c r="G2372" s="1005" t="s">
        <v>3282</v>
      </c>
      <c r="H2372" s="1005" t="s">
        <v>3314</v>
      </c>
      <c r="I2372" s="1005" t="s">
        <v>3290</v>
      </c>
      <c r="J2372" s="1004" t="s">
        <v>645</v>
      </c>
      <c r="K2372" s="1004" t="s">
        <v>3284</v>
      </c>
      <c r="L2372" s="1005" t="s">
        <v>646</v>
      </c>
      <c r="M2372" s="1005" t="str">
        <f t="shared" si="36"/>
        <v/>
      </c>
    </row>
    <row r="2373" spans="1:13">
      <c r="A2373" s="1003" t="s">
        <v>647</v>
      </c>
      <c r="B2373" s="1004" t="s">
        <v>648</v>
      </c>
      <c r="C2373" s="1004" t="s">
        <v>38</v>
      </c>
      <c r="D2373" s="1004" t="s">
        <v>9843</v>
      </c>
      <c r="E2373" s="1005" t="s">
        <v>9855</v>
      </c>
      <c r="F2373" s="1004" t="s">
        <v>38</v>
      </c>
      <c r="G2373" s="1005" t="s">
        <v>3282</v>
      </c>
      <c r="H2373" s="1005" t="s">
        <v>3314</v>
      </c>
      <c r="I2373" s="1005" t="s">
        <v>3290</v>
      </c>
      <c r="J2373" s="1004" t="s">
        <v>645</v>
      </c>
      <c r="K2373" s="1004" t="s">
        <v>3284</v>
      </c>
      <c r="L2373" s="1005" t="s">
        <v>646</v>
      </c>
      <c r="M2373" s="1005" t="str">
        <f t="shared" si="36"/>
        <v/>
      </c>
    </row>
    <row r="2374" spans="1:13">
      <c r="A2374" s="1001" t="s">
        <v>637</v>
      </c>
      <c r="B2374" s="518" t="s">
        <v>638</v>
      </c>
      <c r="C2374" s="518" t="s">
        <v>116</v>
      </c>
      <c r="D2374" s="518" t="s">
        <v>811</v>
      </c>
      <c r="E2374" s="519" t="s">
        <v>3317</v>
      </c>
      <c r="F2374" s="518" t="s">
        <v>116</v>
      </c>
      <c r="G2374" s="999" t="s">
        <v>3282</v>
      </c>
      <c r="H2374" s="999" t="s">
        <v>3318</v>
      </c>
      <c r="I2374" s="999" t="s">
        <v>3290</v>
      </c>
      <c r="J2374" s="518" t="s">
        <v>645</v>
      </c>
      <c r="K2374" s="518" t="s">
        <v>3284</v>
      </c>
      <c r="L2374" s="999" t="s">
        <v>646</v>
      </c>
      <c r="M2374" s="999" t="str">
        <f t="shared" ref="M2374:M2437" si="37">IF(RIGHT(TEXT(E2374,""),4)="ACT1","Removed","")</f>
        <v/>
      </c>
    </row>
    <row r="2375" spans="1:13">
      <c r="A2375" s="994" t="s">
        <v>647</v>
      </c>
      <c r="B2375" s="465" t="s">
        <v>648</v>
      </c>
      <c r="C2375" s="465" t="s">
        <v>116</v>
      </c>
      <c r="D2375" s="465" t="s">
        <v>3319</v>
      </c>
      <c r="E2375" s="995" t="s">
        <v>9857</v>
      </c>
      <c r="F2375" s="465" t="s">
        <v>116</v>
      </c>
      <c r="G2375" s="995" t="s">
        <v>3282</v>
      </c>
      <c r="H2375" s="995" t="s">
        <v>3318</v>
      </c>
      <c r="I2375" s="995" t="s">
        <v>3290</v>
      </c>
      <c r="J2375" s="465" t="s">
        <v>645</v>
      </c>
      <c r="K2375" s="465" t="s">
        <v>3284</v>
      </c>
      <c r="L2375" s="995" t="s">
        <v>646</v>
      </c>
      <c r="M2375" s="995" t="str">
        <f t="shared" si="37"/>
        <v>Removed</v>
      </c>
    </row>
    <row r="2376" spans="1:13">
      <c r="A2376" s="994" t="s">
        <v>647</v>
      </c>
      <c r="B2376" s="465" t="s">
        <v>648</v>
      </c>
      <c r="C2376" s="465" t="s">
        <v>116</v>
      </c>
      <c r="D2376" s="465" t="s">
        <v>3324</v>
      </c>
      <c r="E2376" s="995" t="s">
        <v>9858</v>
      </c>
      <c r="F2376" s="465" t="s">
        <v>116</v>
      </c>
      <c r="G2376" s="995" t="s">
        <v>3282</v>
      </c>
      <c r="H2376" s="995" t="s">
        <v>3318</v>
      </c>
      <c r="I2376" s="995" t="s">
        <v>3290</v>
      </c>
      <c r="J2376" s="465" t="s">
        <v>645</v>
      </c>
      <c r="K2376" s="465" t="s">
        <v>3284</v>
      </c>
      <c r="L2376" s="995" t="s">
        <v>646</v>
      </c>
      <c r="M2376" s="995" t="str">
        <f t="shared" si="37"/>
        <v/>
      </c>
    </row>
    <row r="2377" spans="1:13">
      <c r="A2377" s="994" t="s">
        <v>647</v>
      </c>
      <c r="B2377" s="465" t="s">
        <v>648</v>
      </c>
      <c r="C2377" s="465" t="s">
        <v>116</v>
      </c>
      <c r="D2377" s="465" t="s">
        <v>9750</v>
      </c>
      <c r="E2377" s="995" t="s">
        <v>3320</v>
      </c>
      <c r="F2377" s="465" t="s">
        <v>116</v>
      </c>
      <c r="G2377" s="995" t="s">
        <v>3282</v>
      </c>
      <c r="H2377" s="995" t="s">
        <v>3318</v>
      </c>
      <c r="I2377" s="995" t="s">
        <v>3290</v>
      </c>
      <c r="J2377" s="465" t="s">
        <v>645</v>
      </c>
      <c r="K2377" s="465" t="s">
        <v>3284</v>
      </c>
      <c r="L2377" s="995" t="s">
        <v>646</v>
      </c>
      <c r="M2377" s="995" t="str">
        <f t="shared" si="37"/>
        <v/>
      </c>
    </row>
    <row r="2378" spans="1:13">
      <c r="A2378" s="994" t="s">
        <v>647</v>
      </c>
      <c r="B2378" s="465" t="s">
        <v>648</v>
      </c>
      <c r="C2378" s="465" t="s">
        <v>116</v>
      </c>
      <c r="D2378" s="465" t="s">
        <v>9751</v>
      </c>
      <c r="E2378" s="995" t="s">
        <v>9859</v>
      </c>
      <c r="F2378" s="465" t="s">
        <v>116</v>
      </c>
      <c r="G2378" s="995" t="s">
        <v>3282</v>
      </c>
      <c r="H2378" s="995" t="s">
        <v>3318</v>
      </c>
      <c r="I2378" s="995" t="s">
        <v>3290</v>
      </c>
      <c r="J2378" s="465" t="s">
        <v>645</v>
      </c>
      <c r="K2378" s="465" t="s">
        <v>3284</v>
      </c>
      <c r="L2378" s="995" t="s">
        <v>646</v>
      </c>
      <c r="M2378" s="995" t="str">
        <f t="shared" si="37"/>
        <v/>
      </c>
    </row>
    <row r="2379" spans="1:13">
      <c r="A2379" s="994" t="s">
        <v>647</v>
      </c>
      <c r="B2379" s="465" t="s">
        <v>648</v>
      </c>
      <c r="C2379" s="465" t="s">
        <v>116</v>
      </c>
      <c r="D2379" s="465" t="s">
        <v>9752</v>
      </c>
      <c r="E2379" s="995" t="s">
        <v>9860</v>
      </c>
      <c r="F2379" s="465" t="s">
        <v>116</v>
      </c>
      <c r="G2379" s="995" t="s">
        <v>3282</v>
      </c>
      <c r="H2379" s="995" t="s">
        <v>3318</v>
      </c>
      <c r="I2379" s="995" t="s">
        <v>3290</v>
      </c>
      <c r="J2379" s="465" t="s">
        <v>645</v>
      </c>
      <c r="K2379" s="465" t="s">
        <v>3284</v>
      </c>
      <c r="L2379" s="995" t="s">
        <v>646</v>
      </c>
      <c r="M2379" s="995" t="str">
        <f t="shared" si="37"/>
        <v/>
      </c>
    </row>
    <row r="2380" spans="1:13">
      <c r="A2380" s="994" t="s">
        <v>647</v>
      </c>
      <c r="B2380" s="465" t="s">
        <v>648</v>
      </c>
      <c r="C2380" s="465" t="s">
        <v>116</v>
      </c>
      <c r="D2380" s="465" t="s">
        <v>9753</v>
      </c>
      <c r="E2380" s="995" t="s">
        <v>9861</v>
      </c>
      <c r="F2380" s="465" t="s">
        <v>116</v>
      </c>
      <c r="G2380" s="995" t="s">
        <v>3282</v>
      </c>
      <c r="H2380" s="995" t="s">
        <v>3318</v>
      </c>
      <c r="I2380" s="995" t="s">
        <v>3290</v>
      </c>
      <c r="J2380" s="465" t="s">
        <v>645</v>
      </c>
      <c r="K2380" s="465" t="s">
        <v>3284</v>
      </c>
      <c r="L2380" s="995" t="s">
        <v>646</v>
      </c>
      <c r="M2380" s="995" t="str">
        <f t="shared" si="37"/>
        <v/>
      </c>
    </row>
    <row r="2381" spans="1:13">
      <c r="A2381" s="994" t="s">
        <v>647</v>
      </c>
      <c r="B2381" s="465" t="s">
        <v>648</v>
      </c>
      <c r="C2381" s="465" t="s">
        <v>116</v>
      </c>
      <c r="D2381" s="465" t="s">
        <v>9768</v>
      </c>
      <c r="E2381" s="995" t="s">
        <v>9862</v>
      </c>
      <c r="F2381" s="465" t="s">
        <v>116</v>
      </c>
      <c r="G2381" s="995" t="s">
        <v>3282</v>
      </c>
      <c r="H2381" s="995" t="s">
        <v>3318</v>
      </c>
      <c r="I2381" s="995" t="s">
        <v>3290</v>
      </c>
      <c r="J2381" s="465" t="s">
        <v>645</v>
      </c>
      <c r="K2381" s="465" t="s">
        <v>3284</v>
      </c>
      <c r="L2381" s="995" t="s">
        <v>646</v>
      </c>
      <c r="M2381" s="995" t="str">
        <f t="shared" si="37"/>
        <v/>
      </c>
    </row>
    <row r="2382" spans="1:13">
      <c r="A2382" s="994" t="s">
        <v>647</v>
      </c>
      <c r="B2382" s="465" t="s">
        <v>648</v>
      </c>
      <c r="C2382" s="465" t="s">
        <v>116</v>
      </c>
      <c r="D2382" s="465" t="s">
        <v>9791</v>
      </c>
      <c r="E2382" s="995" t="s">
        <v>9863</v>
      </c>
      <c r="F2382" s="465" t="s">
        <v>116</v>
      </c>
      <c r="G2382" s="995" t="s">
        <v>3282</v>
      </c>
      <c r="H2382" s="995" t="s">
        <v>3318</v>
      </c>
      <c r="I2382" s="995" t="s">
        <v>3290</v>
      </c>
      <c r="J2382" s="465" t="s">
        <v>645</v>
      </c>
      <c r="K2382" s="465" t="s">
        <v>3284</v>
      </c>
      <c r="L2382" s="995" t="s">
        <v>646</v>
      </c>
      <c r="M2382" s="995" t="str">
        <f t="shared" si="37"/>
        <v/>
      </c>
    </row>
    <row r="2383" spans="1:13">
      <c r="A2383" s="994" t="s">
        <v>647</v>
      </c>
      <c r="B2383" s="465" t="s">
        <v>648</v>
      </c>
      <c r="C2383" s="465" t="s">
        <v>116</v>
      </c>
      <c r="D2383" s="465" t="s">
        <v>9804</v>
      </c>
      <c r="E2383" s="995" t="s">
        <v>9864</v>
      </c>
      <c r="F2383" s="465" t="s">
        <v>116</v>
      </c>
      <c r="G2383" s="995" t="s">
        <v>3282</v>
      </c>
      <c r="H2383" s="995" t="s">
        <v>3318</v>
      </c>
      <c r="I2383" s="995" t="s">
        <v>3290</v>
      </c>
      <c r="J2383" s="465" t="s">
        <v>645</v>
      </c>
      <c r="K2383" s="465" t="s">
        <v>3284</v>
      </c>
      <c r="L2383" s="995" t="s">
        <v>646</v>
      </c>
      <c r="M2383" s="995" t="str">
        <f t="shared" si="37"/>
        <v/>
      </c>
    </row>
    <row r="2384" spans="1:13">
      <c r="A2384" s="994" t="s">
        <v>647</v>
      </c>
      <c r="B2384" s="465" t="s">
        <v>648</v>
      </c>
      <c r="C2384" s="465" t="s">
        <v>116</v>
      </c>
      <c r="D2384" s="465" t="s">
        <v>9817</v>
      </c>
      <c r="E2384" s="995" t="s">
        <v>9865</v>
      </c>
      <c r="F2384" s="465" t="s">
        <v>116</v>
      </c>
      <c r="G2384" s="995" t="s">
        <v>3282</v>
      </c>
      <c r="H2384" s="995" t="s">
        <v>3318</v>
      </c>
      <c r="I2384" s="995" t="s">
        <v>3290</v>
      </c>
      <c r="J2384" s="465" t="s">
        <v>645</v>
      </c>
      <c r="K2384" s="465" t="s">
        <v>3284</v>
      </c>
      <c r="L2384" s="995" t="s">
        <v>646</v>
      </c>
      <c r="M2384" s="995" t="str">
        <f t="shared" si="37"/>
        <v/>
      </c>
    </row>
    <row r="2385" spans="1:13">
      <c r="A2385" s="994" t="s">
        <v>647</v>
      </c>
      <c r="B2385" s="465" t="s">
        <v>648</v>
      </c>
      <c r="C2385" s="465" t="s">
        <v>116</v>
      </c>
      <c r="D2385" s="465" t="s">
        <v>9830</v>
      </c>
      <c r="E2385" s="995" t="s">
        <v>9866</v>
      </c>
      <c r="F2385" s="465" t="s">
        <v>116</v>
      </c>
      <c r="G2385" s="995" t="s">
        <v>3282</v>
      </c>
      <c r="H2385" s="995" t="s">
        <v>3318</v>
      </c>
      <c r="I2385" s="995" t="s">
        <v>3290</v>
      </c>
      <c r="J2385" s="465" t="s">
        <v>645</v>
      </c>
      <c r="K2385" s="465" t="s">
        <v>3284</v>
      </c>
      <c r="L2385" s="995" t="s">
        <v>646</v>
      </c>
      <c r="M2385" s="995" t="str">
        <f t="shared" si="37"/>
        <v/>
      </c>
    </row>
    <row r="2386" spans="1:13">
      <c r="A2386" s="994" t="s">
        <v>647</v>
      </c>
      <c r="B2386" s="465" t="s">
        <v>648</v>
      </c>
      <c r="C2386" s="465" t="s">
        <v>116</v>
      </c>
      <c r="D2386" s="465" t="s">
        <v>9843</v>
      </c>
      <c r="E2386" s="995" t="s">
        <v>9867</v>
      </c>
      <c r="F2386" s="465" t="s">
        <v>116</v>
      </c>
      <c r="G2386" s="995" t="s">
        <v>3282</v>
      </c>
      <c r="H2386" s="995" t="s">
        <v>3318</v>
      </c>
      <c r="I2386" s="995" t="s">
        <v>3290</v>
      </c>
      <c r="J2386" s="465" t="s">
        <v>645</v>
      </c>
      <c r="K2386" s="465" t="s">
        <v>3284</v>
      </c>
      <c r="L2386" s="995" t="s">
        <v>646</v>
      </c>
      <c r="M2386" s="995" t="str">
        <f t="shared" si="37"/>
        <v/>
      </c>
    </row>
    <row r="2387" spans="1:13">
      <c r="A2387" s="994" t="s">
        <v>647</v>
      </c>
      <c r="B2387" s="465" t="s">
        <v>648</v>
      </c>
      <c r="C2387" s="465" t="s">
        <v>116</v>
      </c>
      <c r="D2387" s="465" t="s">
        <v>9856</v>
      </c>
      <c r="E2387" s="995" t="s">
        <v>9868</v>
      </c>
      <c r="F2387" s="465" t="s">
        <v>116</v>
      </c>
      <c r="G2387" s="995" t="s">
        <v>3282</v>
      </c>
      <c r="H2387" s="995" t="s">
        <v>3318</v>
      </c>
      <c r="I2387" s="995" t="s">
        <v>3290</v>
      </c>
      <c r="J2387" s="465" t="s">
        <v>645</v>
      </c>
      <c r="K2387" s="465" t="s">
        <v>3284</v>
      </c>
      <c r="L2387" s="995" t="s">
        <v>646</v>
      </c>
      <c r="M2387" s="995" t="str">
        <f t="shared" si="37"/>
        <v/>
      </c>
    </row>
    <row r="2388" spans="1:13">
      <c r="A2388" s="1001" t="s">
        <v>637</v>
      </c>
      <c r="B2388" s="518" t="s">
        <v>638</v>
      </c>
      <c r="C2388" s="518" t="s">
        <v>118</v>
      </c>
      <c r="D2388" s="518" t="s">
        <v>3321</v>
      </c>
      <c r="E2388" s="519" t="s">
        <v>3322</v>
      </c>
      <c r="F2388" s="518" t="s">
        <v>118</v>
      </c>
      <c r="G2388" s="999" t="s">
        <v>3282</v>
      </c>
      <c r="H2388" s="999" t="s">
        <v>3323</v>
      </c>
      <c r="I2388" s="999" t="s">
        <v>3290</v>
      </c>
      <c r="J2388" s="518" t="s">
        <v>645</v>
      </c>
      <c r="K2388" s="518" t="s">
        <v>3284</v>
      </c>
      <c r="L2388" s="999" t="s">
        <v>646</v>
      </c>
      <c r="M2388" s="999" t="str">
        <f t="shared" si="37"/>
        <v/>
      </c>
    </row>
    <row r="2389" spans="1:13">
      <c r="A2389" s="994" t="s">
        <v>647</v>
      </c>
      <c r="B2389" s="465" t="s">
        <v>648</v>
      </c>
      <c r="C2389" s="465" t="s">
        <v>118</v>
      </c>
      <c r="D2389" s="465" t="s">
        <v>3324</v>
      </c>
      <c r="E2389" s="995" t="s">
        <v>9738</v>
      </c>
      <c r="F2389" s="465"/>
      <c r="G2389" s="995" t="s">
        <v>3282</v>
      </c>
      <c r="H2389" s="995" t="s">
        <v>3323</v>
      </c>
      <c r="I2389" s="995" t="s">
        <v>3290</v>
      </c>
      <c r="J2389" s="465" t="s">
        <v>645</v>
      </c>
      <c r="K2389" s="465" t="s">
        <v>3284</v>
      </c>
      <c r="L2389" s="995" t="s">
        <v>646</v>
      </c>
      <c r="M2389" s="995" t="str">
        <f t="shared" si="37"/>
        <v>Removed</v>
      </c>
    </row>
    <row r="2390" spans="1:13">
      <c r="A2390" s="994" t="s">
        <v>647</v>
      </c>
      <c r="B2390" s="465" t="s">
        <v>648</v>
      </c>
      <c r="C2390" s="465" t="s">
        <v>118</v>
      </c>
      <c r="D2390" s="465" t="s">
        <v>3324</v>
      </c>
      <c r="E2390" s="995" t="s">
        <v>9739</v>
      </c>
      <c r="F2390" s="465"/>
      <c r="G2390" s="995" t="s">
        <v>3282</v>
      </c>
      <c r="H2390" s="995" t="s">
        <v>3323</v>
      </c>
      <c r="I2390" s="995" t="s">
        <v>3290</v>
      </c>
      <c r="J2390" s="465" t="s">
        <v>645</v>
      </c>
      <c r="K2390" s="465" t="s">
        <v>3284</v>
      </c>
      <c r="L2390" s="995" t="s">
        <v>646</v>
      </c>
      <c r="M2390" s="995" t="str">
        <f t="shared" si="37"/>
        <v/>
      </c>
    </row>
    <row r="2391" spans="1:13">
      <c r="A2391" s="994" t="s">
        <v>647</v>
      </c>
      <c r="B2391" s="465" t="s">
        <v>648</v>
      </c>
      <c r="C2391" s="465" t="s">
        <v>118</v>
      </c>
      <c r="D2391" s="465" t="s">
        <v>3324</v>
      </c>
      <c r="E2391" s="995" t="s">
        <v>3325</v>
      </c>
      <c r="F2391" s="465"/>
      <c r="G2391" s="995" t="s">
        <v>3282</v>
      </c>
      <c r="H2391" s="995" t="s">
        <v>3323</v>
      </c>
      <c r="I2391" s="995" t="s">
        <v>3290</v>
      </c>
      <c r="J2391" s="465" t="s">
        <v>645</v>
      </c>
      <c r="K2391" s="465" t="s">
        <v>3284</v>
      </c>
      <c r="L2391" s="995" t="s">
        <v>646</v>
      </c>
      <c r="M2391" s="995" t="str">
        <f t="shared" si="37"/>
        <v/>
      </c>
    </row>
    <row r="2392" spans="1:13">
      <c r="A2392" s="994" t="s">
        <v>647</v>
      </c>
      <c r="B2392" s="465" t="s">
        <v>648</v>
      </c>
      <c r="C2392" s="465" t="s">
        <v>118</v>
      </c>
      <c r="D2392" s="465" t="s">
        <v>3324</v>
      </c>
      <c r="E2392" s="995" t="s">
        <v>9740</v>
      </c>
      <c r="F2392" s="465"/>
      <c r="G2392" s="995" t="s">
        <v>3282</v>
      </c>
      <c r="H2392" s="995" t="s">
        <v>3323</v>
      </c>
      <c r="I2392" s="995" t="s">
        <v>3290</v>
      </c>
      <c r="J2392" s="465" t="s">
        <v>645</v>
      </c>
      <c r="K2392" s="465" t="s">
        <v>3284</v>
      </c>
      <c r="L2392" s="995" t="s">
        <v>646</v>
      </c>
      <c r="M2392" s="995" t="str">
        <f t="shared" si="37"/>
        <v/>
      </c>
    </row>
    <row r="2393" spans="1:13">
      <c r="A2393" s="994" t="s">
        <v>647</v>
      </c>
      <c r="B2393" s="465" t="s">
        <v>648</v>
      </c>
      <c r="C2393" s="465" t="s">
        <v>118</v>
      </c>
      <c r="D2393" s="465" t="s">
        <v>3324</v>
      </c>
      <c r="E2393" s="995" t="s">
        <v>9741</v>
      </c>
      <c r="F2393" s="465"/>
      <c r="G2393" s="995" t="s">
        <v>3282</v>
      </c>
      <c r="H2393" s="995" t="s">
        <v>3323</v>
      </c>
      <c r="I2393" s="995" t="s">
        <v>3290</v>
      </c>
      <c r="J2393" s="465" t="s">
        <v>645</v>
      </c>
      <c r="K2393" s="465" t="s">
        <v>3284</v>
      </c>
      <c r="L2393" s="995" t="s">
        <v>646</v>
      </c>
      <c r="M2393" s="995" t="str">
        <f t="shared" si="37"/>
        <v/>
      </c>
    </row>
    <row r="2394" spans="1:13">
      <c r="A2394" s="994" t="s">
        <v>647</v>
      </c>
      <c r="B2394" s="465" t="s">
        <v>648</v>
      </c>
      <c r="C2394" s="465" t="s">
        <v>118</v>
      </c>
      <c r="D2394" s="465" t="s">
        <v>3324</v>
      </c>
      <c r="E2394" s="995" t="s">
        <v>9742</v>
      </c>
      <c r="F2394" s="465"/>
      <c r="G2394" s="995" t="s">
        <v>3282</v>
      </c>
      <c r="H2394" s="995" t="s">
        <v>3323</v>
      </c>
      <c r="I2394" s="995" t="s">
        <v>3290</v>
      </c>
      <c r="J2394" s="465" t="s">
        <v>645</v>
      </c>
      <c r="K2394" s="465" t="s">
        <v>3284</v>
      </c>
      <c r="L2394" s="995" t="s">
        <v>646</v>
      </c>
      <c r="M2394" s="995" t="str">
        <f t="shared" si="37"/>
        <v/>
      </c>
    </row>
    <row r="2395" spans="1:13">
      <c r="A2395" s="994" t="s">
        <v>647</v>
      </c>
      <c r="B2395" s="465" t="s">
        <v>648</v>
      </c>
      <c r="C2395" s="465" t="s">
        <v>118</v>
      </c>
      <c r="D2395" s="465" t="s">
        <v>3324</v>
      </c>
      <c r="E2395" s="995" t="s">
        <v>9743</v>
      </c>
      <c r="F2395" s="465"/>
      <c r="G2395" s="995" t="s">
        <v>3282</v>
      </c>
      <c r="H2395" s="995" t="s">
        <v>3323</v>
      </c>
      <c r="I2395" s="995" t="s">
        <v>3290</v>
      </c>
      <c r="J2395" s="465" t="s">
        <v>645</v>
      </c>
      <c r="K2395" s="465" t="s">
        <v>3284</v>
      </c>
      <c r="L2395" s="995" t="s">
        <v>646</v>
      </c>
      <c r="M2395" s="995" t="str">
        <f t="shared" si="37"/>
        <v/>
      </c>
    </row>
    <row r="2396" spans="1:13">
      <c r="A2396" s="994" t="s">
        <v>647</v>
      </c>
      <c r="B2396" s="465" t="s">
        <v>648</v>
      </c>
      <c r="C2396" s="465" t="s">
        <v>118</v>
      </c>
      <c r="D2396" s="465" t="s">
        <v>3324</v>
      </c>
      <c r="E2396" s="995" t="s">
        <v>9744</v>
      </c>
      <c r="F2396" s="465"/>
      <c r="G2396" s="995" t="s">
        <v>3282</v>
      </c>
      <c r="H2396" s="995" t="s">
        <v>3323</v>
      </c>
      <c r="I2396" s="995" t="s">
        <v>3290</v>
      </c>
      <c r="J2396" s="465" t="s">
        <v>645</v>
      </c>
      <c r="K2396" s="465" t="s">
        <v>3284</v>
      </c>
      <c r="L2396" s="995" t="s">
        <v>646</v>
      </c>
      <c r="M2396" s="995" t="str">
        <f t="shared" si="37"/>
        <v/>
      </c>
    </row>
    <row r="2397" spans="1:13">
      <c r="A2397" s="994" t="s">
        <v>647</v>
      </c>
      <c r="B2397" s="465" t="s">
        <v>648</v>
      </c>
      <c r="C2397" s="465" t="s">
        <v>118</v>
      </c>
      <c r="D2397" s="465" t="s">
        <v>3324</v>
      </c>
      <c r="E2397" s="995" t="s">
        <v>9745</v>
      </c>
      <c r="F2397" s="465"/>
      <c r="G2397" s="995" t="s">
        <v>3282</v>
      </c>
      <c r="H2397" s="995" t="s">
        <v>3323</v>
      </c>
      <c r="I2397" s="995" t="s">
        <v>3290</v>
      </c>
      <c r="J2397" s="465" t="s">
        <v>645</v>
      </c>
      <c r="K2397" s="465" t="s">
        <v>3284</v>
      </c>
      <c r="L2397" s="995" t="s">
        <v>646</v>
      </c>
      <c r="M2397" s="995" t="str">
        <f t="shared" si="37"/>
        <v/>
      </c>
    </row>
    <row r="2398" spans="1:13">
      <c r="A2398" s="994" t="s">
        <v>647</v>
      </c>
      <c r="B2398" s="465" t="s">
        <v>648</v>
      </c>
      <c r="C2398" s="465" t="s">
        <v>118</v>
      </c>
      <c r="D2398" s="465" t="s">
        <v>3324</v>
      </c>
      <c r="E2398" s="995" t="s">
        <v>9746</v>
      </c>
      <c r="F2398" s="465"/>
      <c r="G2398" s="995" t="s">
        <v>3282</v>
      </c>
      <c r="H2398" s="995" t="s">
        <v>3323</v>
      </c>
      <c r="I2398" s="995" t="s">
        <v>3290</v>
      </c>
      <c r="J2398" s="465" t="s">
        <v>645</v>
      </c>
      <c r="K2398" s="465" t="s">
        <v>3284</v>
      </c>
      <c r="L2398" s="995" t="s">
        <v>646</v>
      </c>
      <c r="M2398" s="995" t="str">
        <f t="shared" si="37"/>
        <v/>
      </c>
    </row>
    <row r="2399" spans="1:13">
      <c r="A2399" s="994" t="s">
        <v>647</v>
      </c>
      <c r="B2399" s="465" t="s">
        <v>648</v>
      </c>
      <c r="C2399" s="465" t="s">
        <v>118</v>
      </c>
      <c r="D2399" s="465" t="s">
        <v>3324</v>
      </c>
      <c r="E2399" s="995" t="s">
        <v>9747</v>
      </c>
      <c r="F2399" s="465"/>
      <c r="G2399" s="995" t="s">
        <v>3282</v>
      </c>
      <c r="H2399" s="995" t="s">
        <v>3323</v>
      </c>
      <c r="I2399" s="995" t="s">
        <v>3290</v>
      </c>
      <c r="J2399" s="465" t="s">
        <v>645</v>
      </c>
      <c r="K2399" s="465" t="s">
        <v>3284</v>
      </c>
      <c r="L2399" s="995" t="s">
        <v>646</v>
      </c>
      <c r="M2399" s="995" t="str">
        <f t="shared" si="37"/>
        <v/>
      </c>
    </row>
    <row r="2400" spans="1:13">
      <c r="A2400" s="994" t="s">
        <v>647</v>
      </c>
      <c r="B2400" s="465" t="s">
        <v>648</v>
      </c>
      <c r="C2400" s="465" t="s">
        <v>118</v>
      </c>
      <c r="D2400" s="465" t="s">
        <v>3324</v>
      </c>
      <c r="E2400" s="995" t="s">
        <v>9748</v>
      </c>
      <c r="F2400" s="465"/>
      <c r="G2400" s="995" t="s">
        <v>3282</v>
      </c>
      <c r="H2400" s="995" t="s">
        <v>3323</v>
      </c>
      <c r="I2400" s="995" t="s">
        <v>3290</v>
      </c>
      <c r="J2400" s="465" t="s">
        <v>645</v>
      </c>
      <c r="K2400" s="465" t="s">
        <v>3284</v>
      </c>
      <c r="L2400" s="995" t="s">
        <v>646</v>
      </c>
      <c r="M2400" s="995" t="str">
        <f t="shared" si="37"/>
        <v/>
      </c>
    </row>
    <row r="2401" spans="1:13">
      <c r="A2401" s="994" t="s">
        <v>647</v>
      </c>
      <c r="B2401" s="465" t="s">
        <v>648</v>
      </c>
      <c r="C2401" s="465" t="s">
        <v>118</v>
      </c>
      <c r="D2401" s="465" t="s">
        <v>3324</v>
      </c>
      <c r="E2401" s="995" t="s">
        <v>9749</v>
      </c>
      <c r="F2401" s="465"/>
      <c r="G2401" s="995" t="s">
        <v>3282</v>
      </c>
      <c r="H2401" s="995" t="s">
        <v>3323</v>
      </c>
      <c r="I2401" s="995" t="s">
        <v>3290</v>
      </c>
      <c r="J2401" s="465" t="s">
        <v>645</v>
      </c>
      <c r="K2401" s="465" t="s">
        <v>3284</v>
      </c>
      <c r="L2401" s="995" t="s">
        <v>646</v>
      </c>
      <c r="M2401" s="995" t="str">
        <f t="shared" si="37"/>
        <v/>
      </c>
    </row>
    <row r="2402" spans="1:13" ht="24">
      <c r="A2402" s="1006" t="s">
        <v>637</v>
      </c>
      <c r="B2402" s="1007" t="s">
        <v>810</v>
      </c>
      <c r="C2402" s="1007" t="s">
        <v>371</v>
      </c>
      <c r="D2402" s="1007" t="s">
        <v>794</v>
      </c>
      <c r="E2402" s="1008" t="s">
        <v>3326</v>
      </c>
      <c r="F2402" s="1007" t="s">
        <v>371</v>
      </c>
      <c r="G2402" s="1008" t="s">
        <v>2838</v>
      </c>
      <c r="H2402" s="1008" t="s">
        <v>813</v>
      </c>
      <c r="I2402" s="1009" t="s">
        <v>3327</v>
      </c>
      <c r="J2402" s="472"/>
      <c r="K2402" s="518" t="s">
        <v>31</v>
      </c>
      <c r="L2402" s="1008" t="s">
        <v>814</v>
      </c>
      <c r="M2402" s="1008" t="str">
        <f t="shared" si="37"/>
        <v/>
      </c>
    </row>
    <row r="2403" spans="1:13">
      <c r="A2403" s="1010" t="s">
        <v>29</v>
      </c>
      <c r="B2403" s="472" t="s">
        <v>648</v>
      </c>
      <c r="C2403" s="472" t="s">
        <v>371</v>
      </c>
      <c r="D2403" s="472"/>
      <c r="E2403" s="1009" t="s">
        <v>3328</v>
      </c>
      <c r="F2403" s="1009"/>
      <c r="G2403" s="1009" t="s">
        <v>2838</v>
      </c>
      <c r="H2403" s="1009" t="s">
        <v>813</v>
      </c>
      <c r="I2403" s="1009"/>
      <c r="J2403" s="472"/>
      <c r="K2403" s="464" t="s">
        <v>31</v>
      </c>
      <c r="L2403" s="1009"/>
      <c r="M2403" s="1009" t="str">
        <f t="shared" si="37"/>
        <v/>
      </c>
    </row>
    <row r="2404" spans="1:13">
      <c r="A2404" s="1010" t="s">
        <v>29</v>
      </c>
      <c r="B2404" s="472" t="s">
        <v>648</v>
      </c>
      <c r="C2404" s="472" t="s">
        <v>371</v>
      </c>
      <c r="D2404" s="472"/>
      <c r="E2404" s="1009" t="s">
        <v>3329</v>
      </c>
      <c r="F2404" s="1009"/>
      <c r="G2404" s="1009" t="s">
        <v>2838</v>
      </c>
      <c r="H2404" s="1009" t="s">
        <v>813</v>
      </c>
      <c r="I2404" s="1009"/>
      <c r="J2404" s="472"/>
      <c r="K2404" s="464" t="s">
        <v>31</v>
      </c>
      <c r="L2404" s="1009"/>
      <c r="M2404" s="1009" t="str">
        <f t="shared" si="37"/>
        <v/>
      </c>
    </row>
    <row r="2405" spans="1:13">
      <c r="A2405" s="1010" t="s">
        <v>29</v>
      </c>
      <c r="B2405" s="472" t="s">
        <v>648</v>
      </c>
      <c r="C2405" s="472" t="s">
        <v>371</v>
      </c>
      <c r="D2405" s="472"/>
      <c r="E2405" s="1009" t="s">
        <v>3330</v>
      </c>
      <c r="F2405" s="1009"/>
      <c r="G2405" s="1009" t="s">
        <v>2838</v>
      </c>
      <c r="H2405" s="1009" t="s">
        <v>813</v>
      </c>
      <c r="I2405" s="1009"/>
      <c r="J2405" s="472"/>
      <c r="K2405" s="464" t="s">
        <v>31</v>
      </c>
      <c r="L2405" s="1009"/>
      <c r="M2405" s="1009" t="str">
        <f t="shared" si="37"/>
        <v/>
      </c>
    </row>
    <row r="2406" spans="1:13">
      <c r="A2406" s="1010" t="s">
        <v>29</v>
      </c>
      <c r="B2406" s="472" t="s">
        <v>648</v>
      </c>
      <c r="C2406" s="472" t="s">
        <v>371</v>
      </c>
      <c r="D2406" s="472"/>
      <c r="E2406" s="1009" t="s">
        <v>3331</v>
      </c>
      <c r="F2406" s="1009"/>
      <c r="G2406" s="1009" t="s">
        <v>2838</v>
      </c>
      <c r="H2406" s="1009" t="s">
        <v>813</v>
      </c>
      <c r="I2406" s="1009"/>
      <c r="J2406" s="472"/>
      <c r="K2406" s="464" t="s">
        <v>31</v>
      </c>
      <c r="L2406" s="1009"/>
      <c r="M2406" s="1009" t="str">
        <f t="shared" si="37"/>
        <v/>
      </c>
    </row>
    <row r="2407" spans="1:13">
      <c r="A2407" s="1010" t="s">
        <v>29</v>
      </c>
      <c r="B2407" s="472" t="s">
        <v>648</v>
      </c>
      <c r="C2407" s="472" t="s">
        <v>371</v>
      </c>
      <c r="D2407" s="472"/>
      <c r="E2407" s="1009" t="s">
        <v>3332</v>
      </c>
      <c r="F2407" s="1009"/>
      <c r="G2407" s="1009" t="s">
        <v>2838</v>
      </c>
      <c r="H2407" s="1009" t="s">
        <v>813</v>
      </c>
      <c r="I2407" s="1009"/>
      <c r="J2407" s="472"/>
      <c r="K2407" s="464" t="s">
        <v>31</v>
      </c>
      <c r="L2407" s="1009"/>
      <c r="M2407" s="1009" t="str">
        <f t="shared" si="37"/>
        <v/>
      </c>
    </row>
    <row r="2408" spans="1:13">
      <c r="A2408" s="1010" t="s">
        <v>29</v>
      </c>
      <c r="B2408" s="472" t="s">
        <v>648</v>
      </c>
      <c r="C2408" s="472" t="s">
        <v>371</v>
      </c>
      <c r="D2408" s="472"/>
      <c r="E2408" s="1009" t="s">
        <v>3333</v>
      </c>
      <c r="F2408" s="1009"/>
      <c r="G2408" s="1009" t="s">
        <v>2838</v>
      </c>
      <c r="H2408" s="1009" t="s">
        <v>813</v>
      </c>
      <c r="I2408" s="1009"/>
      <c r="J2408" s="472"/>
      <c r="K2408" s="464" t="s">
        <v>31</v>
      </c>
      <c r="L2408" s="1009"/>
      <c r="M2408" s="1009" t="str">
        <f t="shared" si="37"/>
        <v/>
      </c>
    </row>
    <row r="2409" spans="1:13">
      <c r="A2409" s="1010" t="s">
        <v>29</v>
      </c>
      <c r="B2409" s="472" t="s">
        <v>648</v>
      </c>
      <c r="C2409" s="472" t="s">
        <v>371</v>
      </c>
      <c r="D2409" s="472"/>
      <c r="E2409" s="1009" t="s">
        <v>3334</v>
      </c>
      <c r="F2409" s="1009"/>
      <c r="G2409" s="1009" t="s">
        <v>2838</v>
      </c>
      <c r="H2409" s="1009" t="s">
        <v>813</v>
      </c>
      <c r="I2409" s="1009"/>
      <c r="J2409" s="472"/>
      <c r="K2409" s="464" t="s">
        <v>31</v>
      </c>
      <c r="L2409" s="1009"/>
      <c r="M2409" s="1009" t="str">
        <f t="shared" si="37"/>
        <v/>
      </c>
    </row>
    <row r="2410" spans="1:13">
      <c r="A2410" s="1010" t="s">
        <v>29</v>
      </c>
      <c r="B2410" s="472" t="s">
        <v>648</v>
      </c>
      <c r="C2410" s="472" t="s">
        <v>371</v>
      </c>
      <c r="D2410" s="472"/>
      <c r="E2410" s="1009" t="s">
        <v>3335</v>
      </c>
      <c r="F2410" s="1009"/>
      <c r="G2410" s="1009" t="s">
        <v>2838</v>
      </c>
      <c r="H2410" s="1009" t="s">
        <v>813</v>
      </c>
      <c r="I2410" s="1009"/>
      <c r="J2410" s="472"/>
      <c r="K2410" s="464" t="s">
        <v>31</v>
      </c>
      <c r="L2410" s="1009"/>
      <c r="M2410" s="1009" t="str">
        <f t="shared" si="37"/>
        <v/>
      </c>
    </row>
    <row r="2411" spans="1:13">
      <c r="A2411" s="1010" t="s">
        <v>29</v>
      </c>
      <c r="B2411" s="472" t="s">
        <v>648</v>
      </c>
      <c r="C2411" s="472" t="s">
        <v>371</v>
      </c>
      <c r="D2411" s="472"/>
      <c r="E2411" s="1009" t="s">
        <v>3336</v>
      </c>
      <c r="F2411" s="1009"/>
      <c r="G2411" s="1009" t="s">
        <v>2838</v>
      </c>
      <c r="H2411" s="1009" t="s">
        <v>813</v>
      </c>
      <c r="I2411" s="1009"/>
      <c r="J2411" s="472"/>
      <c r="K2411" s="464" t="s">
        <v>31</v>
      </c>
      <c r="L2411" s="1009"/>
      <c r="M2411" s="1009" t="str">
        <f t="shared" si="37"/>
        <v/>
      </c>
    </row>
    <row r="2412" spans="1:13">
      <c r="A2412" s="1010" t="s">
        <v>29</v>
      </c>
      <c r="B2412" s="472" t="s">
        <v>648</v>
      </c>
      <c r="C2412" s="472" t="s">
        <v>371</v>
      </c>
      <c r="D2412" s="472"/>
      <c r="E2412" s="1009" t="s">
        <v>3337</v>
      </c>
      <c r="F2412" s="1009"/>
      <c r="G2412" s="1009" t="s">
        <v>2838</v>
      </c>
      <c r="H2412" s="1009" t="s">
        <v>813</v>
      </c>
      <c r="I2412" s="1009"/>
      <c r="J2412" s="472"/>
      <c r="K2412" s="464" t="s">
        <v>31</v>
      </c>
      <c r="L2412" s="1009"/>
      <c r="M2412" s="1009" t="str">
        <f t="shared" si="37"/>
        <v/>
      </c>
    </row>
    <row r="2413" spans="1:13">
      <c r="A2413" s="1011" t="s">
        <v>29</v>
      </c>
      <c r="B2413" s="470" t="s">
        <v>648</v>
      </c>
      <c r="C2413" s="470" t="s">
        <v>371</v>
      </c>
      <c r="D2413" s="470"/>
      <c r="E2413" s="471" t="s">
        <v>3338</v>
      </c>
      <c r="F2413" s="471"/>
      <c r="G2413" s="471" t="s">
        <v>2838</v>
      </c>
      <c r="H2413" s="471" t="s">
        <v>813</v>
      </c>
      <c r="I2413" s="471"/>
      <c r="J2413" s="470"/>
      <c r="K2413" s="468" t="s">
        <v>31</v>
      </c>
      <c r="L2413" s="471"/>
      <c r="M2413" s="471" t="str">
        <f t="shared" si="37"/>
        <v/>
      </c>
    </row>
    <row r="2414" spans="1:13" ht="24">
      <c r="A2414" s="1010" t="s">
        <v>637</v>
      </c>
      <c r="B2414" s="472" t="s">
        <v>810</v>
      </c>
      <c r="C2414" s="472" t="s">
        <v>352</v>
      </c>
      <c r="D2414" s="472" t="s">
        <v>939</v>
      </c>
      <c r="E2414" s="1009" t="s">
        <v>3339</v>
      </c>
      <c r="F2414" s="472" t="s">
        <v>352</v>
      </c>
      <c r="G2414" s="1009" t="s">
        <v>2838</v>
      </c>
      <c r="H2414" s="1009" t="s">
        <v>813</v>
      </c>
      <c r="I2414" s="1009" t="s">
        <v>3327</v>
      </c>
      <c r="J2414" s="1009"/>
      <c r="K2414" s="464" t="s">
        <v>31</v>
      </c>
      <c r="L2414" s="1009" t="s">
        <v>814</v>
      </c>
      <c r="M2414" s="1009" t="str">
        <f t="shared" si="37"/>
        <v/>
      </c>
    </row>
    <row r="2415" spans="1:13">
      <c r="A2415" s="1010" t="s">
        <v>29</v>
      </c>
      <c r="B2415" s="472" t="s">
        <v>648</v>
      </c>
      <c r="C2415" s="472" t="s">
        <v>352</v>
      </c>
      <c r="D2415" s="472"/>
      <c r="E2415" s="1009" t="s">
        <v>3340</v>
      </c>
      <c r="F2415" s="1009"/>
      <c r="G2415" s="1009" t="s">
        <v>2838</v>
      </c>
      <c r="H2415" s="1009" t="s">
        <v>813</v>
      </c>
      <c r="I2415" s="1009"/>
      <c r="J2415" s="472"/>
      <c r="K2415" s="464" t="s">
        <v>31</v>
      </c>
      <c r="L2415" s="1009"/>
      <c r="M2415" s="1009" t="str">
        <f t="shared" si="37"/>
        <v/>
      </c>
    </row>
    <row r="2416" spans="1:13">
      <c r="A2416" s="1010" t="s">
        <v>29</v>
      </c>
      <c r="B2416" s="472" t="s">
        <v>648</v>
      </c>
      <c r="C2416" s="472" t="s">
        <v>352</v>
      </c>
      <c r="D2416" s="472"/>
      <c r="E2416" s="1009" t="s">
        <v>3341</v>
      </c>
      <c r="F2416" s="1009"/>
      <c r="G2416" s="1009" t="s">
        <v>2838</v>
      </c>
      <c r="H2416" s="1009" t="s">
        <v>813</v>
      </c>
      <c r="I2416" s="1009"/>
      <c r="J2416" s="472"/>
      <c r="K2416" s="464" t="s">
        <v>31</v>
      </c>
      <c r="L2416" s="1009"/>
      <c r="M2416" s="1009" t="str">
        <f t="shared" si="37"/>
        <v/>
      </c>
    </row>
    <row r="2417" spans="1:13">
      <c r="A2417" s="1010" t="s">
        <v>29</v>
      </c>
      <c r="B2417" s="472" t="s">
        <v>648</v>
      </c>
      <c r="C2417" s="472" t="s">
        <v>352</v>
      </c>
      <c r="D2417" s="472"/>
      <c r="E2417" s="1009" t="s">
        <v>3342</v>
      </c>
      <c r="F2417" s="1009"/>
      <c r="G2417" s="1009" t="s">
        <v>2838</v>
      </c>
      <c r="H2417" s="1009" t="s">
        <v>813</v>
      </c>
      <c r="I2417" s="1009"/>
      <c r="J2417" s="472"/>
      <c r="K2417" s="464" t="s">
        <v>31</v>
      </c>
      <c r="L2417" s="1009"/>
      <c r="M2417" s="1009" t="str">
        <f t="shared" si="37"/>
        <v/>
      </c>
    </row>
    <row r="2418" spans="1:13">
      <c r="A2418" s="1010" t="s">
        <v>29</v>
      </c>
      <c r="B2418" s="472" t="s">
        <v>648</v>
      </c>
      <c r="C2418" s="472" t="s">
        <v>352</v>
      </c>
      <c r="D2418" s="472"/>
      <c r="E2418" s="1009" t="s">
        <v>3343</v>
      </c>
      <c r="F2418" s="1009"/>
      <c r="G2418" s="1009" t="s">
        <v>2838</v>
      </c>
      <c r="H2418" s="1009" t="s">
        <v>813</v>
      </c>
      <c r="I2418" s="1009"/>
      <c r="J2418" s="472"/>
      <c r="K2418" s="464" t="s">
        <v>31</v>
      </c>
      <c r="L2418" s="1009"/>
      <c r="M2418" s="1009" t="str">
        <f t="shared" si="37"/>
        <v/>
      </c>
    </row>
    <row r="2419" spans="1:13">
      <c r="A2419" s="1010" t="s">
        <v>29</v>
      </c>
      <c r="B2419" s="472" t="s">
        <v>648</v>
      </c>
      <c r="C2419" s="472" t="s">
        <v>352</v>
      </c>
      <c r="D2419" s="472"/>
      <c r="E2419" s="1009" t="s">
        <v>3344</v>
      </c>
      <c r="F2419" s="1009"/>
      <c r="G2419" s="1009" t="s">
        <v>2838</v>
      </c>
      <c r="H2419" s="1009" t="s">
        <v>813</v>
      </c>
      <c r="I2419" s="1009"/>
      <c r="J2419" s="472"/>
      <c r="K2419" s="464" t="s">
        <v>31</v>
      </c>
      <c r="L2419" s="1009"/>
      <c r="M2419" s="1009" t="str">
        <f t="shared" si="37"/>
        <v/>
      </c>
    </row>
    <row r="2420" spans="1:13">
      <c r="A2420" s="1010" t="s">
        <v>29</v>
      </c>
      <c r="B2420" s="472" t="s">
        <v>648</v>
      </c>
      <c r="C2420" s="472" t="s">
        <v>352</v>
      </c>
      <c r="D2420" s="472"/>
      <c r="E2420" s="1009" t="s">
        <v>3345</v>
      </c>
      <c r="F2420" s="1009"/>
      <c r="G2420" s="1009" t="s">
        <v>2838</v>
      </c>
      <c r="H2420" s="1009" t="s">
        <v>813</v>
      </c>
      <c r="I2420" s="1009"/>
      <c r="J2420" s="472"/>
      <c r="K2420" s="464" t="s">
        <v>31</v>
      </c>
      <c r="L2420" s="1009"/>
      <c r="M2420" s="1009" t="str">
        <f t="shared" si="37"/>
        <v/>
      </c>
    </row>
    <row r="2421" spans="1:13">
      <c r="A2421" s="1010" t="s">
        <v>29</v>
      </c>
      <c r="B2421" s="472" t="s">
        <v>648</v>
      </c>
      <c r="C2421" s="472" t="s">
        <v>352</v>
      </c>
      <c r="D2421" s="472"/>
      <c r="E2421" s="1009" t="s">
        <v>3346</v>
      </c>
      <c r="F2421" s="1009"/>
      <c r="G2421" s="1009" t="s">
        <v>2838</v>
      </c>
      <c r="H2421" s="1009" t="s">
        <v>813</v>
      </c>
      <c r="I2421" s="1009"/>
      <c r="J2421" s="472"/>
      <c r="K2421" s="464" t="s">
        <v>31</v>
      </c>
      <c r="L2421" s="1009"/>
      <c r="M2421" s="1009" t="str">
        <f t="shared" si="37"/>
        <v/>
      </c>
    </row>
    <row r="2422" spans="1:13">
      <c r="A2422" s="1010" t="s">
        <v>29</v>
      </c>
      <c r="B2422" s="472" t="s">
        <v>648</v>
      </c>
      <c r="C2422" s="472" t="s">
        <v>352</v>
      </c>
      <c r="D2422" s="472"/>
      <c r="E2422" s="1009" t="s">
        <v>3347</v>
      </c>
      <c r="F2422" s="1009"/>
      <c r="G2422" s="1009" t="s">
        <v>2838</v>
      </c>
      <c r="H2422" s="1009" t="s">
        <v>813</v>
      </c>
      <c r="I2422" s="1009"/>
      <c r="J2422" s="472"/>
      <c r="K2422" s="464" t="s">
        <v>31</v>
      </c>
      <c r="L2422" s="1009"/>
      <c r="M2422" s="1009" t="str">
        <f t="shared" si="37"/>
        <v/>
      </c>
    </row>
    <row r="2423" spans="1:13">
      <c r="A2423" s="1010" t="s">
        <v>29</v>
      </c>
      <c r="B2423" s="472" t="s">
        <v>648</v>
      </c>
      <c r="C2423" s="472" t="s">
        <v>352</v>
      </c>
      <c r="D2423" s="472"/>
      <c r="E2423" s="1009" t="s">
        <v>3348</v>
      </c>
      <c r="F2423" s="1009"/>
      <c r="G2423" s="1009" t="s">
        <v>2838</v>
      </c>
      <c r="H2423" s="1009" t="s">
        <v>813</v>
      </c>
      <c r="I2423" s="1009"/>
      <c r="J2423" s="472"/>
      <c r="K2423" s="464" t="s">
        <v>31</v>
      </c>
      <c r="L2423" s="1009"/>
      <c r="M2423" s="1009" t="str">
        <f t="shared" si="37"/>
        <v/>
      </c>
    </row>
    <row r="2424" spans="1:13">
      <c r="A2424" s="1010" t="s">
        <v>29</v>
      </c>
      <c r="B2424" s="472" t="s">
        <v>648</v>
      </c>
      <c r="C2424" s="472" t="s">
        <v>352</v>
      </c>
      <c r="D2424" s="472"/>
      <c r="E2424" s="1009" t="s">
        <v>3349</v>
      </c>
      <c r="F2424" s="1009"/>
      <c r="G2424" s="1009" t="s">
        <v>2838</v>
      </c>
      <c r="H2424" s="1009" t="s">
        <v>813</v>
      </c>
      <c r="I2424" s="1009"/>
      <c r="J2424" s="472"/>
      <c r="K2424" s="464" t="s">
        <v>31</v>
      </c>
      <c r="L2424" s="1009"/>
      <c r="M2424" s="1009" t="str">
        <f t="shared" si="37"/>
        <v/>
      </c>
    </row>
    <row r="2425" spans="1:13">
      <c r="A2425" s="1011" t="s">
        <v>29</v>
      </c>
      <c r="B2425" s="470" t="s">
        <v>648</v>
      </c>
      <c r="C2425" s="470" t="s">
        <v>352</v>
      </c>
      <c r="D2425" s="470"/>
      <c r="E2425" s="471" t="s">
        <v>3350</v>
      </c>
      <c r="F2425" s="471"/>
      <c r="G2425" s="471" t="s">
        <v>2838</v>
      </c>
      <c r="H2425" s="471" t="s">
        <v>813</v>
      </c>
      <c r="I2425" s="471"/>
      <c r="J2425" s="470"/>
      <c r="K2425" s="468" t="s">
        <v>31</v>
      </c>
      <c r="L2425" s="471"/>
      <c r="M2425" s="471" t="str">
        <f t="shared" si="37"/>
        <v/>
      </c>
    </row>
    <row r="2426" spans="1:13" ht="24">
      <c r="A2426" s="1010" t="s">
        <v>637</v>
      </c>
      <c r="B2426" s="472" t="s">
        <v>810</v>
      </c>
      <c r="C2426" s="472" t="s">
        <v>371</v>
      </c>
      <c r="D2426" s="472" t="s">
        <v>985</v>
      </c>
      <c r="E2426" s="1009" t="s">
        <v>3351</v>
      </c>
      <c r="F2426" s="472" t="s">
        <v>371</v>
      </c>
      <c r="G2426" s="1008" t="s">
        <v>2838</v>
      </c>
      <c r="H2426" s="1009" t="s">
        <v>813</v>
      </c>
      <c r="I2426" s="1009" t="s">
        <v>3327</v>
      </c>
      <c r="J2426" s="1009"/>
      <c r="K2426" s="464" t="s">
        <v>31</v>
      </c>
      <c r="L2426" s="1009" t="s">
        <v>814</v>
      </c>
      <c r="M2426" s="1009" t="str">
        <f t="shared" si="37"/>
        <v/>
      </c>
    </row>
    <row r="2427" spans="1:13">
      <c r="A2427" s="1010" t="s">
        <v>29</v>
      </c>
      <c r="B2427" s="472" t="s">
        <v>648</v>
      </c>
      <c r="C2427" s="472" t="s">
        <v>371</v>
      </c>
      <c r="D2427" s="472"/>
      <c r="E2427" s="1009" t="s">
        <v>3352</v>
      </c>
      <c r="F2427" s="1009"/>
      <c r="G2427" s="1009" t="s">
        <v>2838</v>
      </c>
      <c r="H2427" s="1009" t="s">
        <v>813</v>
      </c>
      <c r="I2427" s="1009"/>
      <c r="J2427" s="472"/>
      <c r="K2427" s="464" t="s">
        <v>31</v>
      </c>
      <c r="L2427" s="1009"/>
      <c r="M2427" s="1009" t="str">
        <f t="shared" si="37"/>
        <v/>
      </c>
    </row>
    <row r="2428" spans="1:13">
      <c r="A2428" s="1010" t="s">
        <v>29</v>
      </c>
      <c r="B2428" s="472" t="s">
        <v>648</v>
      </c>
      <c r="C2428" s="472" t="s">
        <v>371</v>
      </c>
      <c r="D2428" s="472"/>
      <c r="E2428" s="1009" t="s">
        <v>3353</v>
      </c>
      <c r="F2428" s="1009"/>
      <c r="G2428" s="1009" t="s">
        <v>2838</v>
      </c>
      <c r="H2428" s="1009" t="s">
        <v>813</v>
      </c>
      <c r="I2428" s="1009"/>
      <c r="J2428" s="472"/>
      <c r="K2428" s="464" t="s">
        <v>31</v>
      </c>
      <c r="L2428" s="1009"/>
      <c r="M2428" s="1009" t="str">
        <f t="shared" si="37"/>
        <v/>
      </c>
    </row>
    <row r="2429" spans="1:13">
      <c r="A2429" s="1010" t="s">
        <v>29</v>
      </c>
      <c r="B2429" s="472" t="s">
        <v>648</v>
      </c>
      <c r="C2429" s="472" t="s">
        <v>371</v>
      </c>
      <c r="D2429" s="472"/>
      <c r="E2429" s="1009" t="s">
        <v>3354</v>
      </c>
      <c r="F2429" s="1009"/>
      <c r="G2429" s="1009" t="s">
        <v>2838</v>
      </c>
      <c r="H2429" s="1009" t="s">
        <v>813</v>
      </c>
      <c r="I2429" s="1009"/>
      <c r="J2429" s="472"/>
      <c r="K2429" s="464" t="s">
        <v>31</v>
      </c>
      <c r="L2429" s="1009"/>
      <c r="M2429" s="1009" t="str">
        <f t="shared" si="37"/>
        <v/>
      </c>
    </row>
    <row r="2430" spans="1:13">
      <c r="A2430" s="1010" t="s">
        <v>29</v>
      </c>
      <c r="B2430" s="472" t="s">
        <v>648</v>
      </c>
      <c r="C2430" s="472" t="s">
        <v>371</v>
      </c>
      <c r="D2430" s="472"/>
      <c r="E2430" s="1009" t="s">
        <v>3355</v>
      </c>
      <c r="F2430" s="1009"/>
      <c r="G2430" s="1009" t="s">
        <v>2838</v>
      </c>
      <c r="H2430" s="1009" t="s">
        <v>813</v>
      </c>
      <c r="I2430" s="1009"/>
      <c r="J2430" s="472"/>
      <c r="K2430" s="464" t="s">
        <v>31</v>
      </c>
      <c r="L2430" s="1009"/>
      <c r="M2430" s="1009" t="str">
        <f t="shared" si="37"/>
        <v/>
      </c>
    </row>
    <row r="2431" spans="1:13">
      <c r="A2431" s="1010" t="s">
        <v>29</v>
      </c>
      <c r="B2431" s="472" t="s">
        <v>648</v>
      </c>
      <c r="C2431" s="472" t="s">
        <v>371</v>
      </c>
      <c r="D2431" s="472"/>
      <c r="E2431" s="1009" t="s">
        <v>3356</v>
      </c>
      <c r="F2431" s="1009"/>
      <c r="G2431" s="1009" t="s">
        <v>2838</v>
      </c>
      <c r="H2431" s="1009" t="s">
        <v>813</v>
      </c>
      <c r="I2431" s="1009"/>
      <c r="J2431" s="472"/>
      <c r="K2431" s="464" t="s">
        <v>31</v>
      </c>
      <c r="L2431" s="1009"/>
      <c r="M2431" s="1009" t="str">
        <f t="shared" si="37"/>
        <v/>
      </c>
    </row>
    <row r="2432" spans="1:13">
      <c r="A2432" s="1010" t="s">
        <v>29</v>
      </c>
      <c r="B2432" s="472" t="s">
        <v>648</v>
      </c>
      <c r="C2432" s="472" t="s">
        <v>371</v>
      </c>
      <c r="D2432" s="472"/>
      <c r="E2432" s="1009" t="s">
        <v>3357</v>
      </c>
      <c r="F2432" s="1009"/>
      <c r="G2432" s="1009" t="s">
        <v>2838</v>
      </c>
      <c r="H2432" s="1009" t="s">
        <v>813</v>
      </c>
      <c r="I2432" s="1009"/>
      <c r="J2432" s="472"/>
      <c r="K2432" s="464" t="s">
        <v>31</v>
      </c>
      <c r="L2432" s="1009"/>
      <c r="M2432" s="1009" t="str">
        <f t="shared" si="37"/>
        <v/>
      </c>
    </row>
    <row r="2433" spans="1:13">
      <c r="A2433" s="1010" t="s">
        <v>29</v>
      </c>
      <c r="B2433" s="472" t="s">
        <v>648</v>
      </c>
      <c r="C2433" s="472" t="s">
        <v>371</v>
      </c>
      <c r="D2433" s="472"/>
      <c r="E2433" s="1009" t="s">
        <v>3358</v>
      </c>
      <c r="F2433" s="1009"/>
      <c r="G2433" s="1009" t="s">
        <v>2838</v>
      </c>
      <c r="H2433" s="1009" t="s">
        <v>813</v>
      </c>
      <c r="I2433" s="1009"/>
      <c r="J2433" s="472"/>
      <c r="K2433" s="464" t="s">
        <v>31</v>
      </c>
      <c r="L2433" s="1009"/>
      <c r="M2433" s="1009" t="str">
        <f t="shared" si="37"/>
        <v/>
      </c>
    </row>
    <row r="2434" spans="1:13">
      <c r="A2434" s="1010" t="s">
        <v>29</v>
      </c>
      <c r="B2434" s="472" t="s">
        <v>648</v>
      </c>
      <c r="C2434" s="472" t="s">
        <v>371</v>
      </c>
      <c r="D2434" s="472"/>
      <c r="E2434" s="1009" t="s">
        <v>3359</v>
      </c>
      <c r="F2434" s="1009"/>
      <c r="G2434" s="1009" t="s">
        <v>2838</v>
      </c>
      <c r="H2434" s="1009" t="s">
        <v>813</v>
      </c>
      <c r="I2434" s="1009"/>
      <c r="J2434" s="472"/>
      <c r="K2434" s="464" t="s">
        <v>31</v>
      </c>
      <c r="L2434" s="1009"/>
      <c r="M2434" s="1009" t="str">
        <f t="shared" si="37"/>
        <v/>
      </c>
    </row>
    <row r="2435" spans="1:13">
      <c r="A2435" s="1010" t="s">
        <v>29</v>
      </c>
      <c r="B2435" s="472" t="s">
        <v>648</v>
      </c>
      <c r="C2435" s="472" t="s">
        <v>371</v>
      </c>
      <c r="D2435" s="472"/>
      <c r="E2435" s="1009" t="s">
        <v>3360</v>
      </c>
      <c r="F2435" s="1009"/>
      <c r="G2435" s="1009" t="s">
        <v>2838</v>
      </c>
      <c r="H2435" s="1009" t="s">
        <v>813</v>
      </c>
      <c r="I2435" s="1009"/>
      <c r="J2435" s="472"/>
      <c r="K2435" s="464" t="s">
        <v>31</v>
      </c>
      <c r="L2435" s="1009"/>
      <c r="M2435" s="1009" t="str">
        <f t="shared" si="37"/>
        <v/>
      </c>
    </row>
    <row r="2436" spans="1:13">
      <c r="A2436" s="1010" t="s">
        <v>29</v>
      </c>
      <c r="B2436" s="472" t="s">
        <v>648</v>
      </c>
      <c r="C2436" s="472" t="s">
        <v>371</v>
      </c>
      <c r="D2436" s="472"/>
      <c r="E2436" s="1009" t="s">
        <v>3361</v>
      </c>
      <c r="F2436" s="1009"/>
      <c r="G2436" s="1009" t="s">
        <v>2838</v>
      </c>
      <c r="H2436" s="1009" t="s">
        <v>813</v>
      </c>
      <c r="I2436" s="1009"/>
      <c r="J2436" s="472"/>
      <c r="K2436" s="464" t="s">
        <v>31</v>
      </c>
      <c r="L2436" s="1009"/>
      <c r="M2436" s="1009" t="str">
        <f t="shared" si="37"/>
        <v/>
      </c>
    </row>
    <row r="2437" spans="1:13">
      <c r="A2437" s="1011" t="s">
        <v>29</v>
      </c>
      <c r="B2437" s="470" t="s">
        <v>648</v>
      </c>
      <c r="C2437" s="470" t="s">
        <v>371</v>
      </c>
      <c r="D2437" s="470"/>
      <c r="E2437" s="471" t="s">
        <v>3362</v>
      </c>
      <c r="F2437" s="471"/>
      <c r="G2437" s="471" t="s">
        <v>2838</v>
      </c>
      <c r="H2437" s="471" t="s">
        <v>813</v>
      </c>
      <c r="I2437" s="471"/>
      <c r="J2437" s="470"/>
      <c r="K2437" s="468" t="s">
        <v>31</v>
      </c>
      <c r="L2437" s="471"/>
      <c r="M2437" s="471" t="str">
        <f t="shared" si="37"/>
        <v/>
      </c>
    </row>
    <row r="2438" spans="1:13" ht="24">
      <c r="A2438" s="1010" t="s">
        <v>637</v>
      </c>
      <c r="B2438" s="472" t="s">
        <v>810</v>
      </c>
      <c r="C2438" s="472" t="s">
        <v>352</v>
      </c>
      <c r="D2438" s="472" t="s">
        <v>3363</v>
      </c>
      <c r="E2438" s="1009" t="s">
        <v>3364</v>
      </c>
      <c r="F2438" s="472" t="s">
        <v>352</v>
      </c>
      <c r="G2438" s="1008" t="s">
        <v>2838</v>
      </c>
      <c r="H2438" s="1009" t="s">
        <v>813</v>
      </c>
      <c r="I2438" s="1009" t="s">
        <v>3327</v>
      </c>
      <c r="J2438" s="472"/>
      <c r="K2438" s="464" t="s">
        <v>31</v>
      </c>
      <c r="L2438" s="1009" t="s">
        <v>814</v>
      </c>
      <c r="M2438" s="1009" t="str">
        <f t="shared" ref="M2438:M2501" si="38">IF(RIGHT(TEXT(E2438,""),4)="ACT1","Removed","")</f>
        <v/>
      </c>
    </row>
    <row r="2439" spans="1:13">
      <c r="A2439" s="1010" t="s">
        <v>29</v>
      </c>
      <c r="B2439" s="472" t="s">
        <v>648</v>
      </c>
      <c r="C2439" s="472" t="s">
        <v>352</v>
      </c>
      <c r="D2439" s="472"/>
      <c r="E2439" s="1009" t="s">
        <v>3365</v>
      </c>
      <c r="F2439" s="1009"/>
      <c r="G2439" s="1009" t="s">
        <v>2838</v>
      </c>
      <c r="H2439" s="1009" t="s">
        <v>813</v>
      </c>
      <c r="I2439" s="1009"/>
      <c r="J2439" s="472"/>
      <c r="K2439" s="464" t="s">
        <v>31</v>
      </c>
      <c r="L2439" s="1009"/>
      <c r="M2439" s="1009" t="str">
        <f t="shared" si="38"/>
        <v/>
      </c>
    </row>
    <row r="2440" spans="1:13">
      <c r="A2440" s="1010" t="s">
        <v>29</v>
      </c>
      <c r="B2440" s="472" t="s">
        <v>648</v>
      </c>
      <c r="C2440" s="472" t="s">
        <v>352</v>
      </c>
      <c r="D2440" s="472"/>
      <c r="E2440" s="1009" t="s">
        <v>3366</v>
      </c>
      <c r="F2440" s="1009"/>
      <c r="G2440" s="1009" t="s">
        <v>2838</v>
      </c>
      <c r="H2440" s="1009" t="s">
        <v>813</v>
      </c>
      <c r="I2440" s="1009"/>
      <c r="J2440" s="472"/>
      <c r="K2440" s="464" t="s">
        <v>31</v>
      </c>
      <c r="L2440" s="1009"/>
      <c r="M2440" s="1009" t="str">
        <f t="shared" si="38"/>
        <v/>
      </c>
    </row>
    <row r="2441" spans="1:13">
      <c r="A2441" s="1010" t="s">
        <v>29</v>
      </c>
      <c r="B2441" s="472" t="s">
        <v>648</v>
      </c>
      <c r="C2441" s="472" t="s">
        <v>352</v>
      </c>
      <c r="D2441" s="472"/>
      <c r="E2441" s="1009" t="s">
        <v>3367</v>
      </c>
      <c r="F2441" s="1009"/>
      <c r="G2441" s="1009" t="s">
        <v>2838</v>
      </c>
      <c r="H2441" s="1009" t="s">
        <v>813</v>
      </c>
      <c r="I2441" s="1009"/>
      <c r="J2441" s="472"/>
      <c r="K2441" s="464" t="s">
        <v>31</v>
      </c>
      <c r="L2441" s="1009"/>
      <c r="M2441" s="1009" t="str">
        <f t="shared" si="38"/>
        <v/>
      </c>
    </row>
    <row r="2442" spans="1:13">
      <c r="A2442" s="1010" t="s">
        <v>29</v>
      </c>
      <c r="B2442" s="472" t="s">
        <v>648</v>
      </c>
      <c r="C2442" s="472" t="s">
        <v>352</v>
      </c>
      <c r="D2442" s="472"/>
      <c r="E2442" s="1009" t="s">
        <v>3368</v>
      </c>
      <c r="F2442" s="1009"/>
      <c r="G2442" s="1009" t="s">
        <v>2838</v>
      </c>
      <c r="H2442" s="1009" t="s">
        <v>813</v>
      </c>
      <c r="I2442" s="1009"/>
      <c r="J2442" s="472"/>
      <c r="K2442" s="464" t="s">
        <v>31</v>
      </c>
      <c r="L2442" s="1009"/>
      <c r="M2442" s="1009" t="str">
        <f t="shared" si="38"/>
        <v/>
      </c>
    </row>
    <row r="2443" spans="1:13">
      <c r="A2443" s="1010" t="s">
        <v>29</v>
      </c>
      <c r="B2443" s="472" t="s">
        <v>648</v>
      </c>
      <c r="C2443" s="472" t="s">
        <v>352</v>
      </c>
      <c r="D2443" s="472"/>
      <c r="E2443" s="1009" t="s">
        <v>3369</v>
      </c>
      <c r="F2443" s="1009"/>
      <c r="G2443" s="1009" t="s">
        <v>2838</v>
      </c>
      <c r="H2443" s="1009" t="s">
        <v>813</v>
      </c>
      <c r="I2443" s="1009"/>
      <c r="J2443" s="472"/>
      <c r="K2443" s="464" t="s">
        <v>31</v>
      </c>
      <c r="L2443" s="1009"/>
      <c r="M2443" s="1009" t="str">
        <f t="shared" si="38"/>
        <v/>
      </c>
    </row>
    <row r="2444" spans="1:13">
      <c r="A2444" s="1010" t="s">
        <v>29</v>
      </c>
      <c r="B2444" s="472" t="s">
        <v>648</v>
      </c>
      <c r="C2444" s="472" t="s">
        <v>352</v>
      </c>
      <c r="D2444" s="472"/>
      <c r="E2444" s="1009" t="s">
        <v>3370</v>
      </c>
      <c r="F2444" s="1009"/>
      <c r="G2444" s="1009" t="s">
        <v>2838</v>
      </c>
      <c r="H2444" s="1009" t="s">
        <v>813</v>
      </c>
      <c r="I2444" s="1009"/>
      <c r="J2444" s="472"/>
      <c r="K2444" s="464" t="s">
        <v>31</v>
      </c>
      <c r="L2444" s="1009"/>
      <c r="M2444" s="1009" t="str">
        <f t="shared" si="38"/>
        <v/>
      </c>
    </row>
    <row r="2445" spans="1:13">
      <c r="A2445" s="1010" t="s">
        <v>29</v>
      </c>
      <c r="B2445" s="472" t="s">
        <v>648</v>
      </c>
      <c r="C2445" s="472" t="s">
        <v>352</v>
      </c>
      <c r="D2445" s="472"/>
      <c r="E2445" s="1009" t="s">
        <v>3371</v>
      </c>
      <c r="F2445" s="1009"/>
      <c r="G2445" s="1009" t="s">
        <v>2838</v>
      </c>
      <c r="H2445" s="1009" t="s">
        <v>813</v>
      </c>
      <c r="I2445" s="1009"/>
      <c r="J2445" s="472"/>
      <c r="K2445" s="464" t="s">
        <v>31</v>
      </c>
      <c r="L2445" s="1009"/>
      <c r="M2445" s="1009" t="str">
        <f t="shared" si="38"/>
        <v/>
      </c>
    </row>
    <row r="2446" spans="1:13">
      <c r="A2446" s="1010" t="s">
        <v>29</v>
      </c>
      <c r="B2446" s="472" t="s">
        <v>648</v>
      </c>
      <c r="C2446" s="472" t="s">
        <v>352</v>
      </c>
      <c r="D2446" s="472"/>
      <c r="E2446" s="1009" t="s">
        <v>3372</v>
      </c>
      <c r="F2446" s="1009"/>
      <c r="G2446" s="1009" t="s">
        <v>2838</v>
      </c>
      <c r="H2446" s="1009" t="s">
        <v>813</v>
      </c>
      <c r="I2446" s="1009"/>
      <c r="J2446" s="472"/>
      <c r="K2446" s="464" t="s">
        <v>31</v>
      </c>
      <c r="L2446" s="1009"/>
      <c r="M2446" s="1009" t="str">
        <f t="shared" si="38"/>
        <v/>
      </c>
    </row>
    <row r="2447" spans="1:13">
      <c r="A2447" s="1010" t="s">
        <v>29</v>
      </c>
      <c r="B2447" s="472" t="s">
        <v>648</v>
      </c>
      <c r="C2447" s="472" t="s">
        <v>352</v>
      </c>
      <c r="D2447" s="472"/>
      <c r="E2447" s="1009" t="s">
        <v>3373</v>
      </c>
      <c r="F2447" s="1009"/>
      <c r="G2447" s="1009" t="s">
        <v>2838</v>
      </c>
      <c r="H2447" s="1009" t="s">
        <v>813</v>
      </c>
      <c r="I2447" s="1009"/>
      <c r="J2447" s="472"/>
      <c r="K2447" s="464" t="s">
        <v>31</v>
      </c>
      <c r="L2447" s="1009"/>
      <c r="M2447" s="1009" t="str">
        <f t="shared" si="38"/>
        <v/>
      </c>
    </row>
    <row r="2448" spans="1:13">
      <c r="A2448" s="1010" t="s">
        <v>29</v>
      </c>
      <c r="B2448" s="472" t="s">
        <v>648</v>
      </c>
      <c r="C2448" s="472" t="s">
        <v>352</v>
      </c>
      <c r="D2448" s="472"/>
      <c r="E2448" s="1009" t="s">
        <v>3374</v>
      </c>
      <c r="F2448" s="1009"/>
      <c r="G2448" s="1009" t="s">
        <v>2838</v>
      </c>
      <c r="H2448" s="1009" t="s">
        <v>813</v>
      </c>
      <c r="I2448" s="1009"/>
      <c r="J2448" s="472"/>
      <c r="K2448" s="464" t="s">
        <v>31</v>
      </c>
      <c r="L2448" s="1009"/>
      <c r="M2448" s="1009" t="str">
        <f t="shared" si="38"/>
        <v/>
      </c>
    </row>
    <row r="2449" spans="1:13">
      <c r="A2449" s="1011" t="s">
        <v>29</v>
      </c>
      <c r="B2449" s="470" t="s">
        <v>648</v>
      </c>
      <c r="C2449" s="470" t="s">
        <v>352</v>
      </c>
      <c r="D2449" s="470"/>
      <c r="E2449" s="471" t="s">
        <v>3375</v>
      </c>
      <c r="F2449" s="471"/>
      <c r="G2449" s="471" t="s">
        <v>2838</v>
      </c>
      <c r="H2449" s="471" t="s">
        <v>813</v>
      </c>
      <c r="I2449" s="471"/>
      <c r="J2449" s="470"/>
      <c r="K2449" s="468" t="s">
        <v>31</v>
      </c>
      <c r="L2449" s="471"/>
      <c r="M2449" s="471" t="str">
        <f t="shared" si="38"/>
        <v/>
      </c>
    </row>
    <row r="2450" spans="1:13">
      <c r="A2450" s="1011" t="s">
        <v>637</v>
      </c>
      <c r="B2450" s="470" t="s">
        <v>810</v>
      </c>
      <c r="C2450" s="470" t="s">
        <v>85</v>
      </c>
      <c r="D2450" s="470"/>
      <c r="E2450" s="471" t="s">
        <v>3376</v>
      </c>
      <c r="F2450" s="470"/>
      <c r="G2450" s="471" t="s">
        <v>813</v>
      </c>
      <c r="H2450" s="471" t="s">
        <v>813</v>
      </c>
      <c r="I2450" s="471" t="s">
        <v>682</v>
      </c>
      <c r="J2450" s="470"/>
      <c r="K2450" s="468" t="s">
        <v>31</v>
      </c>
      <c r="L2450" s="471"/>
      <c r="M2450" s="471" t="str">
        <f t="shared" si="38"/>
        <v/>
      </c>
    </row>
    <row r="2451" spans="1:13">
      <c r="A2451" s="1011" t="s">
        <v>637</v>
      </c>
      <c r="B2451" s="470" t="s">
        <v>810</v>
      </c>
      <c r="C2451" s="470" t="s">
        <v>86</v>
      </c>
      <c r="D2451" s="470"/>
      <c r="E2451" s="471" t="s">
        <v>3377</v>
      </c>
      <c r="F2451" s="470"/>
      <c r="G2451" s="471" t="s">
        <v>813</v>
      </c>
      <c r="H2451" s="471" t="s">
        <v>813</v>
      </c>
      <c r="I2451" s="471" t="s">
        <v>682</v>
      </c>
      <c r="J2451" s="470"/>
      <c r="K2451" s="468" t="s">
        <v>31</v>
      </c>
      <c r="L2451" s="471"/>
      <c r="M2451" s="471" t="str">
        <f t="shared" si="38"/>
        <v/>
      </c>
    </row>
    <row r="2452" spans="1:13">
      <c r="A2452" s="1011" t="s">
        <v>637</v>
      </c>
      <c r="B2452" s="470" t="s">
        <v>810</v>
      </c>
      <c r="C2452" s="470" t="s">
        <v>87</v>
      </c>
      <c r="D2452" s="470"/>
      <c r="E2452" s="471" t="s">
        <v>3378</v>
      </c>
      <c r="F2452" s="470"/>
      <c r="G2452" s="471" t="s">
        <v>813</v>
      </c>
      <c r="H2452" s="471" t="s">
        <v>813</v>
      </c>
      <c r="I2452" s="471" t="s">
        <v>682</v>
      </c>
      <c r="J2452" s="470"/>
      <c r="K2452" s="468" t="s">
        <v>31</v>
      </c>
      <c r="L2452" s="471"/>
      <c r="M2452" s="471" t="str">
        <f t="shared" si="38"/>
        <v/>
      </c>
    </row>
    <row r="2453" spans="1:13" ht="24">
      <c r="A2453" s="1010" t="s">
        <v>637</v>
      </c>
      <c r="B2453" s="472" t="s">
        <v>810</v>
      </c>
      <c r="C2453" s="472" t="s">
        <v>88</v>
      </c>
      <c r="D2453" s="472" t="s">
        <v>1378</v>
      </c>
      <c r="E2453" s="1009" t="s">
        <v>3379</v>
      </c>
      <c r="F2453" s="472"/>
      <c r="G2453" s="1009" t="s">
        <v>813</v>
      </c>
      <c r="H2453" s="1009" t="s">
        <v>813</v>
      </c>
      <c r="I2453" s="1009" t="s">
        <v>3327</v>
      </c>
      <c r="J2453" s="472" t="s">
        <v>645</v>
      </c>
      <c r="K2453" s="464" t="s">
        <v>31</v>
      </c>
      <c r="L2453" s="1009" t="s">
        <v>814</v>
      </c>
      <c r="M2453" s="1009" t="str">
        <f t="shared" si="38"/>
        <v/>
      </c>
    </row>
    <row r="2454" spans="1:13">
      <c r="A2454" s="1010" t="s">
        <v>29</v>
      </c>
      <c r="B2454" s="472" t="s">
        <v>648</v>
      </c>
      <c r="C2454" s="472" t="s">
        <v>88</v>
      </c>
      <c r="D2454" s="472"/>
      <c r="E2454" s="1009" t="s">
        <v>3380</v>
      </c>
      <c r="F2454" s="472"/>
      <c r="G2454" s="1009" t="s">
        <v>813</v>
      </c>
      <c r="H2454" s="1009" t="s">
        <v>813</v>
      </c>
      <c r="I2454" s="1009"/>
      <c r="J2454" s="472"/>
      <c r="K2454" s="464" t="s">
        <v>31</v>
      </c>
      <c r="L2454" s="1009"/>
      <c r="M2454" s="1009" t="str">
        <f t="shared" si="38"/>
        <v/>
      </c>
    </row>
    <row r="2455" spans="1:13">
      <c r="A2455" s="1010" t="s">
        <v>29</v>
      </c>
      <c r="B2455" s="472" t="s">
        <v>648</v>
      </c>
      <c r="C2455" s="472" t="s">
        <v>88</v>
      </c>
      <c r="D2455" s="472"/>
      <c r="E2455" s="1009" t="s">
        <v>3381</v>
      </c>
      <c r="F2455" s="472"/>
      <c r="G2455" s="1009" t="s">
        <v>813</v>
      </c>
      <c r="H2455" s="1009" t="s">
        <v>813</v>
      </c>
      <c r="I2455" s="1009"/>
      <c r="J2455" s="472"/>
      <c r="K2455" s="464" t="s">
        <v>31</v>
      </c>
      <c r="L2455" s="1009"/>
      <c r="M2455" s="1009" t="str">
        <f t="shared" si="38"/>
        <v/>
      </c>
    </row>
    <row r="2456" spans="1:13">
      <c r="A2456" s="1011" t="s">
        <v>29</v>
      </c>
      <c r="B2456" s="470" t="s">
        <v>648</v>
      </c>
      <c r="C2456" s="470" t="s">
        <v>88</v>
      </c>
      <c r="D2456" s="470"/>
      <c r="E2456" s="471" t="s">
        <v>3382</v>
      </c>
      <c r="F2456" s="470"/>
      <c r="G2456" s="471" t="s">
        <v>813</v>
      </c>
      <c r="H2456" s="471" t="s">
        <v>813</v>
      </c>
      <c r="I2456" s="471"/>
      <c r="J2456" s="470"/>
      <c r="K2456" s="468" t="s">
        <v>31</v>
      </c>
      <c r="L2456" s="471"/>
      <c r="M2456" s="471" t="str">
        <f t="shared" si="38"/>
        <v/>
      </c>
    </row>
    <row r="2457" spans="1:13">
      <c r="A2457" s="1011" t="s">
        <v>637</v>
      </c>
      <c r="B2457" s="470" t="s">
        <v>810</v>
      </c>
      <c r="C2457" s="470" t="s">
        <v>89</v>
      </c>
      <c r="D2457" s="470"/>
      <c r="E2457" s="471" t="s">
        <v>3383</v>
      </c>
      <c r="F2457" s="470"/>
      <c r="G2457" s="471" t="s">
        <v>813</v>
      </c>
      <c r="H2457" s="471" t="s">
        <v>813</v>
      </c>
      <c r="I2457" s="471" t="s">
        <v>682</v>
      </c>
      <c r="J2457" s="470"/>
      <c r="K2457" s="468" t="s">
        <v>31</v>
      </c>
      <c r="L2457" s="471"/>
      <c r="M2457" s="471" t="str">
        <f t="shared" si="38"/>
        <v/>
      </c>
    </row>
    <row r="2458" spans="1:13" ht="24">
      <c r="A2458" s="1010" t="s">
        <v>637</v>
      </c>
      <c r="B2458" s="472" t="s">
        <v>810</v>
      </c>
      <c r="C2458" s="472" t="s">
        <v>90</v>
      </c>
      <c r="D2458" s="472" t="s">
        <v>1410</v>
      </c>
      <c r="E2458" s="1009" t="s">
        <v>3384</v>
      </c>
      <c r="F2458" s="472" t="s">
        <v>90</v>
      </c>
      <c r="G2458" s="1009" t="s">
        <v>813</v>
      </c>
      <c r="H2458" s="1009" t="s">
        <v>813</v>
      </c>
      <c r="I2458" s="1009" t="s">
        <v>3327</v>
      </c>
      <c r="J2458" s="472" t="s">
        <v>645</v>
      </c>
      <c r="K2458" s="472" t="s">
        <v>31</v>
      </c>
      <c r="L2458" s="1009" t="s">
        <v>814</v>
      </c>
      <c r="M2458" s="1009" t="str">
        <f t="shared" si="38"/>
        <v/>
      </c>
    </row>
    <row r="2459" spans="1:13">
      <c r="A2459" s="1010" t="s">
        <v>29</v>
      </c>
      <c r="B2459" s="472" t="s">
        <v>648</v>
      </c>
      <c r="C2459" s="472" t="s">
        <v>90</v>
      </c>
      <c r="D2459" s="472"/>
      <c r="E2459" s="1009" t="s">
        <v>3385</v>
      </c>
      <c r="F2459" s="1012"/>
      <c r="G2459" s="1009" t="s">
        <v>813</v>
      </c>
      <c r="H2459" s="1009" t="s">
        <v>813</v>
      </c>
      <c r="I2459" s="1009"/>
      <c r="J2459" s="472"/>
      <c r="K2459" s="472" t="s">
        <v>31</v>
      </c>
      <c r="L2459" s="1009"/>
      <c r="M2459" s="1009" t="str">
        <f t="shared" si="38"/>
        <v/>
      </c>
    </row>
    <row r="2460" spans="1:13">
      <c r="A2460" s="1010" t="s">
        <v>29</v>
      </c>
      <c r="B2460" s="472" t="s">
        <v>648</v>
      </c>
      <c r="C2460" s="472" t="s">
        <v>90</v>
      </c>
      <c r="D2460" s="472"/>
      <c r="E2460" s="1009" t="s">
        <v>3386</v>
      </c>
      <c r="F2460" s="1012"/>
      <c r="G2460" s="1009" t="s">
        <v>813</v>
      </c>
      <c r="H2460" s="1009" t="s">
        <v>813</v>
      </c>
      <c r="I2460" s="1009"/>
      <c r="J2460" s="472"/>
      <c r="K2460" s="472" t="s">
        <v>31</v>
      </c>
      <c r="L2460" s="1009"/>
      <c r="M2460" s="1009" t="str">
        <f t="shared" si="38"/>
        <v/>
      </c>
    </row>
    <row r="2461" spans="1:13">
      <c r="A2461" s="1011" t="s">
        <v>29</v>
      </c>
      <c r="B2461" s="470" t="s">
        <v>648</v>
      </c>
      <c r="C2461" s="470" t="s">
        <v>90</v>
      </c>
      <c r="D2461" s="470"/>
      <c r="E2461" s="471" t="s">
        <v>3387</v>
      </c>
      <c r="F2461" s="1013"/>
      <c r="G2461" s="471" t="s">
        <v>813</v>
      </c>
      <c r="H2461" s="471" t="s">
        <v>813</v>
      </c>
      <c r="I2461" s="471"/>
      <c r="J2461" s="470"/>
      <c r="K2461" s="470" t="s">
        <v>31</v>
      </c>
      <c r="L2461" s="471"/>
      <c r="M2461" s="471" t="str">
        <f t="shared" si="38"/>
        <v/>
      </c>
    </row>
    <row r="2462" spans="1:13">
      <c r="A2462" s="1014" t="s">
        <v>637</v>
      </c>
      <c r="B2462" s="1015" t="s">
        <v>638</v>
      </c>
      <c r="C2462" s="1015" t="s">
        <v>3388</v>
      </c>
      <c r="D2462" s="1015" t="s">
        <v>3389</v>
      </c>
      <c r="E2462" s="1016" t="s">
        <v>3196</v>
      </c>
      <c r="F2462" s="1015" t="s">
        <v>639</v>
      </c>
      <c r="G2462" s="1016" t="s">
        <v>2838</v>
      </c>
      <c r="H2462" s="1016" t="s">
        <v>3197</v>
      </c>
      <c r="I2462" s="1016" t="s">
        <v>644</v>
      </c>
      <c r="J2462" s="1015" t="s">
        <v>645</v>
      </c>
      <c r="K2462" s="1015" t="s">
        <v>31</v>
      </c>
      <c r="L2462" s="1016"/>
      <c r="M2462" s="1016" t="str">
        <f t="shared" si="38"/>
        <v/>
      </c>
    </row>
    <row r="2463" spans="1:13">
      <c r="A2463" s="1017" t="s">
        <v>647</v>
      </c>
      <c r="B2463" s="733" t="s">
        <v>648</v>
      </c>
      <c r="C2463" s="1015" t="s">
        <v>3388</v>
      </c>
      <c r="D2463" s="733"/>
      <c r="E2463" s="1018" t="s">
        <v>3390</v>
      </c>
      <c r="F2463" s="1018"/>
      <c r="G2463" s="1018" t="s">
        <v>2838</v>
      </c>
      <c r="H2463" s="1016" t="s">
        <v>3197</v>
      </c>
      <c r="I2463" s="1018"/>
      <c r="J2463" s="733"/>
      <c r="K2463" s="1015" t="s">
        <v>31</v>
      </c>
      <c r="L2463" s="1016"/>
      <c r="M2463" s="1016" t="str">
        <f t="shared" si="38"/>
        <v/>
      </c>
    </row>
    <row r="2464" spans="1:13">
      <c r="A2464" s="1017" t="s">
        <v>647</v>
      </c>
      <c r="B2464" s="733" t="s">
        <v>648</v>
      </c>
      <c r="C2464" s="1015" t="s">
        <v>3388</v>
      </c>
      <c r="D2464" s="733"/>
      <c r="E2464" s="1018" t="s">
        <v>3391</v>
      </c>
      <c r="F2464" s="1018"/>
      <c r="G2464" s="1018" t="s">
        <v>2838</v>
      </c>
      <c r="H2464" s="1016" t="s">
        <v>3197</v>
      </c>
      <c r="I2464" s="1018"/>
      <c r="J2464" s="733"/>
      <c r="K2464" s="1015" t="s">
        <v>31</v>
      </c>
      <c r="L2464" s="1016"/>
      <c r="M2464" s="1016" t="str">
        <f t="shared" si="38"/>
        <v/>
      </c>
    </row>
    <row r="2465" spans="1:13">
      <c r="A2465" s="1017" t="s">
        <v>647</v>
      </c>
      <c r="B2465" s="733" t="s">
        <v>648</v>
      </c>
      <c r="C2465" s="1015" t="s">
        <v>3388</v>
      </c>
      <c r="D2465" s="733"/>
      <c r="E2465" s="1018" t="s">
        <v>3392</v>
      </c>
      <c r="F2465" s="1018"/>
      <c r="G2465" s="1018" t="s">
        <v>2838</v>
      </c>
      <c r="H2465" s="1016" t="s">
        <v>3197</v>
      </c>
      <c r="I2465" s="1018"/>
      <c r="J2465" s="733"/>
      <c r="K2465" s="1015" t="s">
        <v>31</v>
      </c>
      <c r="L2465" s="1016"/>
      <c r="M2465" s="1016" t="str">
        <f t="shared" si="38"/>
        <v/>
      </c>
    </row>
    <row r="2466" spans="1:13">
      <c r="A2466" s="1017" t="s">
        <v>647</v>
      </c>
      <c r="B2466" s="733" t="s">
        <v>648</v>
      </c>
      <c r="C2466" s="1015" t="s">
        <v>3388</v>
      </c>
      <c r="D2466" s="733"/>
      <c r="E2466" s="1018" t="s">
        <v>3393</v>
      </c>
      <c r="F2466" s="1018"/>
      <c r="G2466" s="1018" t="s">
        <v>2838</v>
      </c>
      <c r="H2466" s="1016" t="s">
        <v>3197</v>
      </c>
      <c r="I2466" s="1018"/>
      <c r="J2466" s="733"/>
      <c r="K2466" s="1015" t="s">
        <v>31</v>
      </c>
      <c r="L2466" s="1016"/>
      <c r="M2466" s="1016" t="str">
        <f t="shared" si="38"/>
        <v/>
      </c>
    </row>
    <row r="2467" spans="1:13">
      <c r="A2467" s="1017" t="s">
        <v>647</v>
      </c>
      <c r="B2467" s="733" t="s">
        <v>648</v>
      </c>
      <c r="C2467" s="1015" t="s">
        <v>3388</v>
      </c>
      <c r="D2467" s="733"/>
      <c r="E2467" s="1018" t="s">
        <v>3394</v>
      </c>
      <c r="F2467" s="1018"/>
      <c r="G2467" s="1018" t="s">
        <v>2838</v>
      </c>
      <c r="H2467" s="1016" t="s">
        <v>3197</v>
      </c>
      <c r="I2467" s="1018"/>
      <c r="J2467" s="733"/>
      <c r="K2467" s="1015" t="s">
        <v>31</v>
      </c>
      <c r="L2467" s="1016"/>
      <c r="M2467" s="1016" t="str">
        <f t="shared" si="38"/>
        <v/>
      </c>
    </row>
    <row r="2468" spans="1:13">
      <c r="A2468" s="1017" t="s">
        <v>647</v>
      </c>
      <c r="B2468" s="733" t="s">
        <v>648</v>
      </c>
      <c r="C2468" s="1015" t="s">
        <v>3388</v>
      </c>
      <c r="D2468" s="733"/>
      <c r="E2468" s="1018" t="s">
        <v>3395</v>
      </c>
      <c r="F2468" s="1018"/>
      <c r="G2468" s="1018" t="s">
        <v>2838</v>
      </c>
      <c r="H2468" s="1016" t="s">
        <v>3197</v>
      </c>
      <c r="I2468" s="1018"/>
      <c r="J2468" s="733"/>
      <c r="K2468" s="1015" t="s">
        <v>31</v>
      </c>
      <c r="L2468" s="1016"/>
      <c r="M2468" s="1016" t="str">
        <f t="shared" si="38"/>
        <v/>
      </c>
    </row>
    <row r="2469" spans="1:13">
      <c r="A2469" s="1017" t="s">
        <v>647</v>
      </c>
      <c r="B2469" s="733" t="s">
        <v>648</v>
      </c>
      <c r="C2469" s="1015" t="s">
        <v>3388</v>
      </c>
      <c r="D2469" s="733"/>
      <c r="E2469" s="1018" t="s">
        <v>3396</v>
      </c>
      <c r="F2469" s="1018"/>
      <c r="G2469" s="1018" t="s">
        <v>2838</v>
      </c>
      <c r="H2469" s="1016" t="s">
        <v>3197</v>
      </c>
      <c r="I2469" s="1018"/>
      <c r="J2469" s="733"/>
      <c r="K2469" s="1015" t="s">
        <v>31</v>
      </c>
      <c r="L2469" s="1016"/>
      <c r="M2469" s="1016" t="str">
        <f t="shared" si="38"/>
        <v/>
      </c>
    </row>
    <row r="2470" spans="1:13">
      <c r="A2470" s="1017" t="s">
        <v>647</v>
      </c>
      <c r="B2470" s="733" t="s">
        <v>648</v>
      </c>
      <c r="C2470" s="1015" t="s">
        <v>3388</v>
      </c>
      <c r="D2470" s="733"/>
      <c r="E2470" s="1018" t="s">
        <v>3397</v>
      </c>
      <c r="F2470" s="1018"/>
      <c r="G2470" s="1018" t="s">
        <v>2838</v>
      </c>
      <c r="H2470" s="1016" t="s">
        <v>3197</v>
      </c>
      <c r="I2470" s="1018"/>
      <c r="J2470" s="733"/>
      <c r="K2470" s="1015" t="s">
        <v>31</v>
      </c>
      <c r="L2470" s="1016"/>
      <c r="M2470" s="1016" t="str">
        <f t="shared" si="38"/>
        <v/>
      </c>
    </row>
    <row r="2471" spans="1:13">
      <c r="A2471" s="1017" t="s">
        <v>647</v>
      </c>
      <c r="B2471" s="733" t="s">
        <v>648</v>
      </c>
      <c r="C2471" s="1015" t="s">
        <v>3388</v>
      </c>
      <c r="D2471" s="733"/>
      <c r="E2471" s="1018" t="s">
        <v>3398</v>
      </c>
      <c r="F2471" s="1018"/>
      <c r="G2471" s="1018" t="s">
        <v>2838</v>
      </c>
      <c r="H2471" s="1016" t="s">
        <v>3197</v>
      </c>
      <c r="I2471" s="1018"/>
      <c r="J2471" s="733"/>
      <c r="K2471" s="1015" t="s">
        <v>31</v>
      </c>
      <c r="L2471" s="1016"/>
      <c r="M2471" s="1016" t="str">
        <f t="shared" si="38"/>
        <v/>
      </c>
    </row>
    <row r="2472" spans="1:13">
      <c r="A2472" s="1017" t="s">
        <v>647</v>
      </c>
      <c r="B2472" s="733" t="s">
        <v>648</v>
      </c>
      <c r="C2472" s="1015" t="s">
        <v>3388</v>
      </c>
      <c r="D2472" s="733"/>
      <c r="E2472" s="1018" t="s">
        <v>3399</v>
      </c>
      <c r="F2472" s="1018"/>
      <c r="G2472" s="1018" t="s">
        <v>2838</v>
      </c>
      <c r="H2472" s="1016" t="s">
        <v>3197</v>
      </c>
      <c r="I2472" s="1018"/>
      <c r="J2472" s="733"/>
      <c r="K2472" s="1015" t="s">
        <v>31</v>
      </c>
      <c r="L2472" s="1016"/>
      <c r="M2472" s="1016" t="str">
        <f t="shared" si="38"/>
        <v/>
      </c>
    </row>
    <row r="2473" spans="1:13">
      <c r="A2473" s="1019" t="s">
        <v>647</v>
      </c>
      <c r="B2473" s="1019" t="s">
        <v>648</v>
      </c>
      <c r="C2473" s="1019" t="s">
        <v>3388</v>
      </c>
      <c r="D2473" s="1019"/>
      <c r="E2473" s="1019" t="s">
        <v>3400</v>
      </c>
      <c r="F2473" s="1019"/>
      <c r="G2473" s="1019" t="s">
        <v>2838</v>
      </c>
      <c r="H2473" s="1019" t="s">
        <v>3197</v>
      </c>
      <c r="I2473" s="1019"/>
      <c r="J2473" s="1019"/>
      <c r="K2473" s="1019" t="s">
        <v>31</v>
      </c>
      <c r="L2473" s="1019"/>
      <c r="M2473" s="1019" t="str">
        <f t="shared" si="38"/>
        <v/>
      </c>
    </row>
    <row r="2474" spans="1:13">
      <c r="A2474" s="1014" t="s">
        <v>637</v>
      </c>
      <c r="B2474" s="1015" t="s">
        <v>638</v>
      </c>
      <c r="C2474" s="1015" t="s">
        <v>3401</v>
      </c>
      <c r="D2474" s="1015" t="s">
        <v>3402</v>
      </c>
      <c r="E2474" s="1016" t="s">
        <v>3403</v>
      </c>
      <c r="F2474" s="1015" t="s">
        <v>3404</v>
      </c>
      <c r="G2474" s="1016" t="s">
        <v>2838</v>
      </c>
      <c r="H2474" s="1016" t="s">
        <v>3201</v>
      </c>
      <c r="I2474" s="1016" t="s">
        <v>666</v>
      </c>
      <c r="J2474" s="1015" t="s">
        <v>645</v>
      </c>
      <c r="K2474" s="1015" t="s">
        <v>31</v>
      </c>
      <c r="L2474" s="1016"/>
      <c r="M2474" s="1016" t="str">
        <f t="shared" si="38"/>
        <v/>
      </c>
    </row>
    <row r="2475" spans="1:13">
      <c r="A2475" s="1017" t="s">
        <v>647</v>
      </c>
      <c r="B2475" s="733" t="s">
        <v>648</v>
      </c>
      <c r="C2475" s="1015" t="s">
        <v>3401</v>
      </c>
      <c r="D2475" s="733"/>
      <c r="E2475" s="1018" t="s">
        <v>3405</v>
      </c>
      <c r="F2475" s="1018"/>
      <c r="G2475" s="1018" t="s">
        <v>2838</v>
      </c>
      <c r="H2475" s="1016" t="s">
        <v>3201</v>
      </c>
      <c r="I2475" s="1018"/>
      <c r="J2475" s="733"/>
      <c r="K2475" s="1015" t="s">
        <v>31</v>
      </c>
      <c r="L2475" s="1016"/>
      <c r="M2475" s="1016" t="str">
        <f t="shared" si="38"/>
        <v/>
      </c>
    </row>
    <row r="2476" spans="1:13">
      <c r="A2476" s="1017" t="s">
        <v>647</v>
      </c>
      <c r="B2476" s="733" t="s">
        <v>648</v>
      </c>
      <c r="C2476" s="1015" t="s">
        <v>3401</v>
      </c>
      <c r="D2476" s="733"/>
      <c r="E2476" s="1018" t="s">
        <v>3406</v>
      </c>
      <c r="F2476" s="1018"/>
      <c r="G2476" s="1018" t="s">
        <v>2838</v>
      </c>
      <c r="H2476" s="1016" t="s">
        <v>3201</v>
      </c>
      <c r="I2476" s="1018"/>
      <c r="J2476" s="733"/>
      <c r="K2476" s="1015" t="s">
        <v>31</v>
      </c>
      <c r="L2476" s="1016"/>
      <c r="M2476" s="1016" t="str">
        <f t="shared" si="38"/>
        <v/>
      </c>
    </row>
    <row r="2477" spans="1:13">
      <c r="A2477" s="1017" t="s">
        <v>647</v>
      </c>
      <c r="B2477" s="733" t="s">
        <v>648</v>
      </c>
      <c r="C2477" s="1015" t="s">
        <v>3401</v>
      </c>
      <c r="D2477" s="733"/>
      <c r="E2477" s="1018" t="s">
        <v>3407</v>
      </c>
      <c r="F2477" s="1018"/>
      <c r="G2477" s="1018" t="s">
        <v>2838</v>
      </c>
      <c r="H2477" s="1016" t="s">
        <v>3201</v>
      </c>
      <c r="I2477" s="1018"/>
      <c r="J2477" s="733"/>
      <c r="K2477" s="1015" t="s">
        <v>31</v>
      </c>
      <c r="L2477" s="1016"/>
      <c r="M2477" s="1016" t="str">
        <f t="shared" si="38"/>
        <v/>
      </c>
    </row>
    <row r="2478" spans="1:13">
      <c r="A2478" s="1017" t="s">
        <v>647</v>
      </c>
      <c r="B2478" s="733" t="s">
        <v>648</v>
      </c>
      <c r="C2478" s="1015" t="s">
        <v>3401</v>
      </c>
      <c r="D2478" s="733"/>
      <c r="E2478" s="1018" t="s">
        <v>3408</v>
      </c>
      <c r="F2478" s="1018"/>
      <c r="G2478" s="1018" t="s">
        <v>2838</v>
      </c>
      <c r="H2478" s="1016" t="s">
        <v>3201</v>
      </c>
      <c r="I2478" s="1018"/>
      <c r="J2478" s="733"/>
      <c r="K2478" s="1015" t="s">
        <v>31</v>
      </c>
      <c r="L2478" s="1016"/>
      <c r="M2478" s="1016" t="str">
        <f t="shared" si="38"/>
        <v/>
      </c>
    </row>
    <row r="2479" spans="1:13">
      <c r="A2479" s="1017" t="s">
        <v>647</v>
      </c>
      <c r="B2479" s="733" t="s">
        <v>648</v>
      </c>
      <c r="C2479" s="1015" t="s">
        <v>3401</v>
      </c>
      <c r="D2479" s="733"/>
      <c r="E2479" s="1018" t="s">
        <v>3409</v>
      </c>
      <c r="F2479" s="1018"/>
      <c r="G2479" s="1018" t="s">
        <v>2838</v>
      </c>
      <c r="H2479" s="1016" t="s">
        <v>3201</v>
      </c>
      <c r="I2479" s="1018"/>
      <c r="J2479" s="733"/>
      <c r="K2479" s="1015" t="s">
        <v>31</v>
      </c>
      <c r="L2479" s="1016"/>
      <c r="M2479" s="1016" t="str">
        <f t="shared" si="38"/>
        <v/>
      </c>
    </row>
    <row r="2480" spans="1:13">
      <c r="A2480" s="1017" t="s">
        <v>647</v>
      </c>
      <c r="B2480" s="733" t="s">
        <v>648</v>
      </c>
      <c r="C2480" s="1015" t="s">
        <v>3401</v>
      </c>
      <c r="D2480" s="733"/>
      <c r="E2480" s="1018" t="s">
        <v>3410</v>
      </c>
      <c r="F2480" s="1018"/>
      <c r="G2480" s="1018" t="s">
        <v>2838</v>
      </c>
      <c r="H2480" s="1016" t="s">
        <v>3201</v>
      </c>
      <c r="I2480" s="1018"/>
      <c r="J2480" s="733"/>
      <c r="K2480" s="1015" t="s">
        <v>31</v>
      </c>
      <c r="L2480" s="1016"/>
      <c r="M2480" s="1016" t="str">
        <f t="shared" si="38"/>
        <v/>
      </c>
    </row>
    <row r="2481" spans="1:13">
      <c r="A2481" s="1017" t="s">
        <v>647</v>
      </c>
      <c r="B2481" s="733" t="s">
        <v>648</v>
      </c>
      <c r="C2481" s="1015" t="s">
        <v>3401</v>
      </c>
      <c r="D2481" s="733"/>
      <c r="E2481" s="1018" t="s">
        <v>3411</v>
      </c>
      <c r="F2481" s="1018"/>
      <c r="G2481" s="1018" t="s">
        <v>2838</v>
      </c>
      <c r="H2481" s="1016" t="s">
        <v>3201</v>
      </c>
      <c r="I2481" s="1018"/>
      <c r="J2481" s="733"/>
      <c r="K2481" s="1015" t="s">
        <v>31</v>
      </c>
      <c r="L2481" s="1016"/>
      <c r="M2481" s="1016" t="str">
        <f t="shared" si="38"/>
        <v/>
      </c>
    </row>
    <row r="2482" spans="1:13">
      <c r="A2482" s="1017" t="s">
        <v>647</v>
      </c>
      <c r="B2482" s="733" t="s">
        <v>648</v>
      </c>
      <c r="C2482" s="1015" t="s">
        <v>3401</v>
      </c>
      <c r="D2482" s="733"/>
      <c r="E2482" s="1018" t="s">
        <v>3412</v>
      </c>
      <c r="F2482" s="1018"/>
      <c r="G2482" s="1018" t="s">
        <v>2838</v>
      </c>
      <c r="H2482" s="1016" t="s">
        <v>3201</v>
      </c>
      <c r="I2482" s="1018"/>
      <c r="J2482" s="733"/>
      <c r="K2482" s="1015" t="s">
        <v>31</v>
      </c>
      <c r="L2482" s="1016"/>
      <c r="M2482" s="1016" t="str">
        <f t="shared" si="38"/>
        <v/>
      </c>
    </row>
    <row r="2483" spans="1:13">
      <c r="A2483" s="1017" t="s">
        <v>647</v>
      </c>
      <c r="B2483" s="733" t="s">
        <v>648</v>
      </c>
      <c r="C2483" s="1015" t="s">
        <v>3401</v>
      </c>
      <c r="D2483" s="733"/>
      <c r="E2483" s="1018" t="s">
        <v>3413</v>
      </c>
      <c r="F2483" s="1018"/>
      <c r="G2483" s="1018" t="s">
        <v>2838</v>
      </c>
      <c r="H2483" s="1016" t="s">
        <v>3201</v>
      </c>
      <c r="I2483" s="1018"/>
      <c r="J2483" s="733"/>
      <c r="K2483" s="1015" t="s">
        <v>31</v>
      </c>
      <c r="L2483" s="1016"/>
      <c r="M2483" s="1016" t="str">
        <f t="shared" si="38"/>
        <v/>
      </c>
    </row>
    <row r="2484" spans="1:13">
      <c r="A2484" s="1017" t="s">
        <v>647</v>
      </c>
      <c r="B2484" s="733" t="s">
        <v>648</v>
      </c>
      <c r="C2484" s="1015" t="s">
        <v>3401</v>
      </c>
      <c r="D2484" s="733"/>
      <c r="E2484" s="1018" t="s">
        <v>3414</v>
      </c>
      <c r="F2484" s="1018"/>
      <c r="G2484" s="1018" t="s">
        <v>2838</v>
      </c>
      <c r="H2484" s="1016" t="s">
        <v>3201</v>
      </c>
      <c r="I2484" s="1018"/>
      <c r="J2484" s="733"/>
      <c r="K2484" s="1015" t="s">
        <v>31</v>
      </c>
      <c r="L2484" s="1016"/>
      <c r="M2484" s="1016" t="str">
        <f t="shared" si="38"/>
        <v/>
      </c>
    </row>
    <row r="2485" spans="1:13" ht="13.5" thickBot="1">
      <c r="A2485" s="1019" t="s">
        <v>647</v>
      </c>
      <c r="B2485" s="1019" t="s">
        <v>648</v>
      </c>
      <c r="C2485" s="1019" t="s">
        <v>3401</v>
      </c>
      <c r="D2485" s="1019"/>
      <c r="E2485" s="1019" t="s">
        <v>3415</v>
      </c>
      <c r="F2485" s="1019"/>
      <c r="G2485" s="1019" t="s">
        <v>2838</v>
      </c>
      <c r="H2485" s="1019" t="s">
        <v>3201</v>
      </c>
      <c r="I2485" s="1019"/>
      <c r="J2485" s="1019"/>
      <c r="K2485" s="1019" t="s">
        <v>31</v>
      </c>
      <c r="L2485" s="1019"/>
      <c r="M2485" s="1019" t="str">
        <f t="shared" si="38"/>
        <v/>
      </c>
    </row>
    <row r="2486" spans="1:13" ht="13.5" thickTop="1">
      <c r="A2486" s="982" t="s">
        <v>637</v>
      </c>
      <c r="B2486" s="982" t="s">
        <v>638</v>
      </c>
      <c r="C2486" s="446" t="s">
        <v>126</v>
      </c>
      <c r="D2486" s="446" t="s">
        <v>811</v>
      </c>
      <c r="E2486" s="983" t="s">
        <v>812</v>
      </c>
      <c r="F2486" s="983" t="s">
        <v>126</v>
      </c>
      <c r="G2486" s="983" t="s">
        <v>642</v>
      </c>
      <c r="H2486" s="983" t="s">
        <v>3717</v>
      </c>
      <c r="I2486" s="983" t="s">
        <v>684</v>
      </c>
      <c r="J2486" s="446" t="s">
        <v>645</v>
      </c>
      <c r="K2486" s="447" t="s">
        <v>265</v>
      </c>
      <c r="L2486" s="983" t="s">
        <v>646</v>
      </c>
      <c r="M2486" s="983" t="str">
        <f t="shared" si="38"/>
        <v/>
      </c>
    </row>
    <row r="2487" spans="1:13" ht="15">
      <c r="A2487" s="448" t="s">
        <v>647</v>
      </c>
      <c r="B2487" s="448" t="s">
        <v>648</v>
      </c>
      <c r="C2487" s="446" t="s">
        <v>126</v>
      </c>
      <c r="D2487" s="449"/>
      <c r="E2487" s="983" t="s">
        <v>815</v>
      </c>
      <c r="F2487" s="984"/>
      <c r="G2487" s="983" t="s">
        <v>642</v>
      </c>
      <c r="H2487" s="983" t="s">
        <v>3717</v>
      </c>
      <c r="I2487" s="983" t="s">
        <v>684</v>
      </c>
      <c r="J2487" s="449"/>
      <c r="K2487" s="459" t="s">
        <v>265</v>
      </c>
      <c r="L2487" s="983"/>
      <c r="M2487" s="983" t="str">
        <f t="shared" si="38"/>
        <v>Removed</v>
      </c>
    </row>
    <row r="2488" spans="1:13" ht="15">
      <c r="A2488" s="448" t="s">
        <v>647</v>
      </c>
      <c r="B2488" s="448" t="s">
        <v>648</v>
      </c>
      <c r="C2488" s="446" t="s">
        <v>126</v>
      </c>
      <c r="D2488" s="449"/>
      <c r="E2488" s="983" t="s">
        <v>816</v>
      </c>
      <c r="F2488" s="984"/>
      <c r="G2488" s="983" t="s">
        <v>642</v>
      </c>
      <c r="H2488" s="983" t="s">
        <v>3717</v>
      </c>
      <c r="I2488" s="983" t="s">
        <v>684</v>
      </c>
      <c r="J2488" s="449"/>
      <c r="K2488" s="459" t="s">
        <v>265</v>
      </c>
      <c r="L2488" s="983"/>
      <c r="M2488" s="983" t="str">
        <f t="shared" si="38"/>
        <v/>
      </c>
    </row>
    <row r="2489" spans="1:13" ht="15">
      <c r="A2489" s="448" t="s">
        <v>647</v>
      </c>
      <c r="B2489" s="448" t="s">
        <v>648</v>
      </c>
      <c r="C2489" s="446" t="s">
        <v>126</v>
      </c>
      <c r="D2489" s="449"/>
      <c r="E2489" s="983" t="s">
        <v>817</v>
      </c>
      <c r="F2489" s="984"/>
      <c r="G2489" s="983" t="s">
        <v>642</v>
      </c>
      <c r="H2489" s="983" t="s">
        <v>3717</v>
      </c>
      <c r="I2489" s="983" t="s">
        <v>684</v>
      </c>
      <c r="J2489" s="449"/>
      <c r="K2489" s="459" t="s">
        <v>265</v>
      </c>
      <c r="L2489" s="983"/>
      <c r="M2489" s="983" t="str">
        <f t="shared" si="38"/>
        <v/>
      </c>
    </row>
    <row r="2490" spans="1:13" ht="15">
      <c r="A2490" s="448" t="s">
        <v>647</v>
      </c>
      <c r="B2490" s="448" t="s">
        <v>648</v>
      </c>
      <c r="C2490" s="446" t="s">
        <v>126</v>
      </c>
      <c r="D2490" s="449"/>
      <c r="E2490" s="983" t="s">
        <v>818</v>
      </c>
      <c r="F2490" s="984"/>
      <c r="G2490" s="983" t="s">
        <v>642</v>
      </c>
      <c r="H2490" s="983" t="s">
        <v>3717</v>
      </c>
      <c r="I2490" s="983" t="s">
        <v>684</v>
      </c>
      <c r="J2490" s="449"/>
      <c r="K2490" s="459" t="s">
        <v>265</v>
      </c>
      <c r="L2490" s="983"/>
      <c r="M2490" s="983" t="str">
        <f t="shared" si="38"/>
        <v/>
      </c>
    </row>
    <row r="2491" spans="1:13" ht="15">
      <c r="A2491" s="448" t="s">
        <v>647</v>
      </c>
      <c r="B2491" s="448" t="s">
        <v>648</v>
      </c>
      <c r="C2491" s="446" t="s">
        <v>126</v>
      </c>
      <c r="D2491" s="449"/>
      <c r="E2491" s="983" t="s">
        <v>819</v>
      </c>
      <c r="F2491" s="984"/>
      <c r="G2491" s="983" t="s">
        <v>642</v>
      </c>
      <c r="H2491" s="983" t="s">
        <v>3717</v>
      </c>
      <c r="I2491" s="983" t="s">
        <v>684</v>
      </c>
      <c r="J2491" s="449"/>
      <c r="K2491" s="459" t="s">
        <v>265</v>
      </c>
      <c r="L2491" s="983"/>
      <c r="M2491" s="983" t="str">
        <f t="shared" si="38"/>
        <v/>
      </c>
    </row>
    <row r="2492" spans="1:13" ht="15">
      <c r="A2492" s="448" t="s">
        <v>647</v>
      </c>
      <c r="B2492" s="448" t="s">
        <v>648</v>
      </c>
      <c r="C2492" s="446" t="s">
        <v>126</v>
      </c>
      <c r="D2492" s="449"/>
      <c r="E2492" s="983" t="s">
        <v>820</v>
      </c>
      <c r="F2492" s="984"/>
      <c r="G2492" s="983" t="s">
        <v>642</v>
      </c>
      <c r="H2492" s="983" t="s">
        <v>3717</v>
      </c>
      <c r="I2492" s="983" t="s">
        <v>684</v>
      </c>
      <c r="J2492" s="449"/>
      <c r="K2492" s="459" t="s">
        <v>265</v>
      </c>
      <c r="L2492" s="983"/>
      <c r="M2492" s="983" t="str">
        <f t="shared" si="38"/>
        <v/>
      </c>
    </row>
    <row r="2493" spans="1:13" ht="15">
      <c r="A2493" s="448" t="s">
        <v>647</v>
      </c>
      <c r="B2493" s="448" t="s">
        <v>648</v>
      </c>
      <c r="C2493" s="446" t="s">
        <v>126</v>
      </c>
      <c r="D2493" s="449"/>
      <c r="E2493" s="983" t="s">
        <v>821</v>
      </c>
      <c r="F2493" s="984"/>
      <c r="G2493" s="983" t="s">
        <v>642</v>
      </c>
      <c r="H2493" s="983" t="s">
        <v>3717</v>
      </c>
      <c r="I2493" s="983" t="s">
        <v>684</v>
      </c>
      <c r="J2493" s="449"/>
      <c r="K2493" s="459" t="s">
        <v>265</v>
      </c>
      <c r="L2493" s="983"/>
      <c r="M2493" s="983" t="str">
        <f t="shared" si="38"/>
        <v/>
      </c>
    </row>
    <row r="2494" spans="1:13" ht="15">
      <c r="A2494" s="448" t="s">
        <v>647</v>
      </c>
      <c r="B2494" s="448" t="s">
        <v>648</v>
      </c>
      <c r="C2494" s="446" t="s">
        <v>126</v>
      </c>
      <c r="D2494" s="449"/>
      <c r="E2494" s="983" t="s">
        <v>822</v>
      </c>
      <c r="F2494" s="984"/>
      <c r="G2494" s="983" t="s">
        <v>642</v>
      </c>
      <c r="H2494" s="983" t="s">
        <v>3717</v>
      </c>
      <c r="I2494" s="983" t="s">
        <v>684</v>
      </c>
      <c r="J2494" s="449"/>
      <c r="K2494" s="459" t="s">
        <v>265</v>
      </c>
      <c r="L2494" s="983"/>
      <c r="M2494" s="983" t="str">
        <f t="shared" si="38"/>
        <v/>
      </c>
    </row>
    <row r="2495" spans="1:13" ht="15">
      <c r="A2495" s="448" t="s">
        <v>647</v>
      </c>
      <c r="B2495" s="448" t="s">
        <v>648</v>
      </c>
      <c r="C2495" s="446" t="s">
        <v>126</v>
      </c>
      <c r="D2495" s="449"/>
      <c r="E2495" s="983" t="s">
        <v>823</v>
      </c>
      <c r="F2495" s="984"/>
      <c r="G2495" s="983" t="s">
        <v>642</v>
      </c>
      <c r="H2495" s="983" t="s">
        <v>3717</v>
      </c>
      <c r="I2495" s="983" t="s">
        <v>684</v>
      </c>
      <c r="J2495" s="449"/>
      <c r="K2495" s="459" t="s">
        <v>265</v>
      </c>
      <c r="L2495" s="983"/>
      <c r="M2495" s="983" t="str">
        <f t="shared" si="38"/>
        <v/>
      </c>
    </row>
    <row r="2496" spans="1:13" ht="15">
      <c r="A2496" s="448" t="s">
        <v>647</v>
      </c>
      <c r="B2496" s="448" t="s">
        <v>648</v>
      </c>
      <c r="C2496" s="446" t="s">
        <v>126</v>
      </c>
      <c r="D2496" s="449"/>
      <c r="E2496" s="983" t="s">
        <v>824</v>
      </c>
      <c r="F2496" s="984"/>
      <c r="G2496" s="983" t="s">
        <v>642</v>
      </c>
      <c r="H2496" s="983" t="s">
        <v>3717</v>
      </c>
      <c r="I2496" s="983" t="s">
        <v>684</v>
      </c>
      <c r="J2496" s="449"/>
      <c r="K2496" s="459" t="s">
        <v>265</v>
      </c>
      <c r="L2496" s="983"/>
      <c r="M2496" s="983" t="str">
        <f t="shared" si="38"/>
        <v/>
      </c>
    </row>
    <row r="2497" spans="1:13" ht="15">
      <c r="A2497" s="448" t="s">
        <v>647</v>
      </c>
      <c r="B2497" s="448" t="s">
        <v>648</v>
      </c>
      <c r="C2497" s="446" t="s">
        <v>126</v>
      </c>
      <c r="D2497" s="449"/>
      <c r="E2497" s="983" t="s">
        <v>825</v>
      </c>
      <c r="F2497" s="984"/>
      <c r="G2497" s="983" t="s">
        <v>642</v>
      </c>
      <c r="H2497" s="983" t="s">
        <v>3717</v>
      </c>
      <c r="I2497" s="983" t="s">
        <v>684</v>
      </c>
      <c r="J2497" s="449"/>
      <c r="K2497" s="459" t="s">
        <v>265</v>
      </c>
      <c r="L2497" s="983"/>
      <c r="M2497" s="983" t="str">
        <f t="shared" si="38"/>
        <v/>
      </c>
    </row>
    <row r="2498" spans="1:13" ht="15">
      <c r="A2498" s="448" t="s">
        <v>647</v>
      </c>
      <c r="B2498" s="448" t="s">
        <v>648</v>
      </c>
      <c r="C2498" s="446" t="s">
        <v>126</v>
      </c>
      <c r="D2498" s="449"/>
      <c r="E2498" s="983" t="s">
        <v>826</v>
      </c>
      <c r="F2498" s="984"/>
      <c r="G2498" s="983" t="s">
        <v>642</v>
      </c>
      <c r="H2498" s="983" t="s">
        <v>3717</v>
      </c>
      <c r="I2498" s="983" t="s">
        <v>684</v>
      </c>
      <c r="J2498" s="449"/>
      <c r="K2498" s="459" t="s">
        <v>265</v>
      </c>
      <c r="L2498" s="983"/>
      <c r="M2498" s="983" t="str">
        <f t="shared" si="38"/>
        <v/>
      </c>
    </row>
    <row r="2499" spans="1:13" ht="13.5" thickBot="1">
      <c r="A2499" s="501" t="s">
        <v>647</v>
      </c>
      <c r="B2499" s="501" t="s">
        <v>648</v>
      </c>
      <c r="C2499" s="446" t="s">
        <v>126</v>
      </c>
      <c r="D2499" s="501"/>
      <c r="E2499" s="983" t="s">
        <v>827</v>
      </c>
      <c r="F2499" s="451"/>
      <c r="G2499" s="983" t="s">
        <v>642</v>
      </c>
      <c r="H2499" s="983" t="s">
        <v>3717</v>
      </c>
      <c r="I2499" s="983" t="s">
        <v>684</v>
      </c>
      <c r="J2499" s="451"/>
      <c r="K2499" s="452" t="s">
        <v>265</v>
      </c>
      <c r="L2499" s="983"/>
      <c r="M2499" s="983" t="str">
        <f t="shared" si="38"/>
        <v/>
      </c>
    </row>
    <row r="2500" spans="1:13" ht="13.5" thickTop="1">
      <c r="A2500" s="982" t="s">
        <v>637</v>
      </c>
      <c r="B2500" s="982" t="s">
        <v>638</v>
      </c>
      <c r="C2500" s="446" t="s">
        <v>336</v>
      </c>
      <c r="D2500" s="446" t="s">
        <v>939</v>
      </c>
      <c r="E2500" s="983" t="s">
        <v>3416</v>
      </c>
      <c r="F2500" s="983" t="s">
        <v>336</v>
      </c>
      <c r="G2500" s="983" t="s">
        <v>642</v>
      </c>
      <c r="H2500" s="983" t="s">
        <v>3417</v>
      </c>
      <c r="I2500" s="983" t="s">
        <v>684</v>
      </c>
      <c r="J2500" s="446" t="s">
        <v>645</v>
      </c>
      <c r="K2500" s="447" t="s">
        <v>265</v>
      </c>
      <c r="L2500" s="983" t="s">
        <v>646</v>
      </c>
      <c r="M2500" s="983" t="str">
        <f t="shared" si="38"/>
        <v/>
      </c>
    </row>
    <row r="2501" spans="1:13" ht="15">
      <c r="A2501" s="448" t="s">
        <v>647</v>
      </c>
      <c r="B2501" s="448" t="s">
        <v>648</v>
      </c>
      <c r="C2501" s="446" t="s">
        <v>336</v>
      </c>
      <c r="D2501" s="449"/>
      <c r="E2501" s="983" t="s">
        <v>3418</v>
      </c>
      <c r="F2501" s="984"/>
      <c r="G2501" s="983" t="s">
        <v>642</v>
      </c>
      <c r="H2501" s="983" t="s">
        <v>3417</v>
      </c>
      <c r="I2501" s="983" t="s">
        <v>684</v>
      </c>
      <c r="J2501" s="449"/>
      <c r="K2501" s="459" t="s">
        <v>265</v>
      </c>
      <c r="L2501" s="983"/>
      <c r="M2501" s="983" t="str">
        <f t="shared" si="38"/>
        <v>Removed</v>
      </c>
    </row>
    <row r="2502" spans="1:13" ht="15">
      <c r="A2502" s="448" t="s">
        <v>647</v>
      </c>
      <c r="B2502" s="448" t="s">
        <v>648</v>
      </c>
      <c r="C2502" s="446" t="s">
        <v>336</v>
      </c>
      <c r="D2502" s="449"/>
      <c r="E2502" s="983" t="s">
        <v>3419</v>
      </c>
      <c r="F2502" s="984"/>
      <c r="G2502" s="983" t="s">
        <v>642</v>
      </c>
      <c r="H2502" s="983" t="s">
        <v>3417</v>
      </c>
      <c r="I2502" s="983" t="s">
        <v>684</v>
      </c>
      <c r="J2502" s="449"/>
      <c r="K2502" s="459" t="s">
        <v>265</v>
      </c>
      <c r="L2502" s="983"/>
      <c r="M2502" s="983" t="str">
        <f t="shared" ref="M2502:M2565" si="39">IF(RIGHT(TEXT(E2502,""),4)="ACT1","Removed","")</f>
        <v/>
      </c>
    </row>
    <row r="2503" spans="1:13" ht="15">
      <c r="A2503" s="448" t="s">
        <v>647</v>
      </c>
      <c r="B2503" s="448" t="s">
        <v>648</v>
      </c>
      <c r="C2503" s="446" t="s">
        <v>336</v>
      </c>
      <c r="D2503" s="449"/>
      <c r="E2503" s="983" t="s">
        <v>3420</v>
      </c>
      <c r="F2503" s="984"/>
      <c r="G2503" s="983" t="s">
        <v>642</v>
      </c>
      <c r="H2503" s="983" t="s">
        <v>3417</v>
      </c>
      <c r="I2503" s="983" t="s">
        <v>684</v>
      </c>
      <c r="J2503" s="449"/>
      <c r="K2503" s="459" t="s">
        <v>265</v>
      </c>
      <c r="L2503" s="983"/>
      <c r="M2503" s="983" t="str">
        <f t="shared" si="39"/>
        <v/>
      </c>
    </row>
    <row r="2504" spans="1:13" ht="15">
      <c r="A2504" s="448" t="s">
        <v>647</v>
      </c>
      <c r="B2504" s="448" t="s">
        <v>648</v>
      </c>
      <c r="C2504" s="446" t="s">
        <v>336</v>
      </c>
      <c r="D2504" s="449"/>
      <c r="E2504" s="983" t="s">
        <v>3421</v>
      </c>
      <c r="F2504" s="984"/>
      <c r="G2504" s="983" t="s">
        <v>642</v>
      </c>
      <c r="H2504" s="983" t="s">
        <v>3417</v>
      </c>
      <c r="I2504" s="983" t="s">
        <v>684</v>
      </c>
      <c r="J2504" s="449"/>
      <c r="K2504" s="459" t="s">
        <v>265</v>
      </c>
      <c r="L2504" s="983"/>
      <c r="M2504" s="983" t="str">
        <f t="shared" si="39"/>
        <v/>
      </c>
    </row>
    <row r="2505" spans="1:13" ht="15">
      <c r="A2505" s="448" t="s">
        <v>647</v>
      </c>
      <c r="B2505" s="448" t="s">
        <v>648</v>
      </c>
      <c r="C2505" s="446" t="s">
        <v>336</v>
      </c>
      <c r="D2505" s="449"/>
      <c r="E2505" s="983" t="s">
        <v>3422</v>
      </c>
      <c r="F2505" s="984"/>
      <c r="G2505" s="983" t="s">
        <v>642</v>
      </c>
      <c r="H2505" s="983" t="s">
        <v>3417</v>
      </c>
      <c r="I2505" s="983" t="s">
        <v>684</v>
      </c>
      <c r="J2505" s="449"/>
      <c r="K2505" s="459" t="s">
        <v>265</v>
      </c>
      <c r="L2505" s="983"/>
      <c r="M2505" s="983" t="str">
        <f t="shared" si="39"/>
        <v/>
      </c>
    </row>
    <row r="2506" spans="1:13" ht="15">
      <c r="A2506" s="448" t="s">
        <v>647</v>
      </c>
      <c r="B2506" s="448" t="s">
        <v>648</v>
      </c>
      <c r="C2506" s="446" t="s">
        <v>336</v>
      </c>
      <c r="D2506" s="449"/>
      <c r="E2506" s="983" t="s">
        <v>3423</v>
      </c>
      <c r="F2506" s="984"/>
      <c r="G2506" s="983" t="s">
        <v>642</v>
      </c>
      <c r="H2506" s="983" t="s">
        <v>3417</v>
      </c>
      <c r="I2506" s="983" t="s">
        <v>684</v>
      </c>
      <c r="J2506" s="449"/>
      <c r="K2506" s="459" t="s">
        <v>265</v>
      </c>
      <c r="L2506" s="983"/>
      <c r="M2506" s="983" t="str">
        <f t="shared" si="39"/>
        <v/>
      </c>
    </row>
    <row r="2507" spans="1:13" ht="15">
      <c r="A2507" s="448" t="s">
        <v>647</v>
      </c>
      <c r="B2507" s="448" t="s">
        <v>648</v>
      </c>
      <c r="C2507" s="446" t="s">
        <v>336</v>
      </c>
      <c r="D2507" s="449"/>
      <c r="E2507" s="983" t="s">
        <v>3424</v>
      </c>
      <c r="F2507" s="984"/>
      <c r="G2507" s="983" t="s">
        <v>642</v>
      </c>
      <c r="H2507" s="983" t="s">
        <v>3417</v>
      </c>
      <c r="I2507" s="983" t="s">
        <v>684</v>
      </c>
      <c r="J2507" s="449"/>
      <c r="K2507" s="459" t="s">
        <v>265</v>
      </c>
      <c r="L2507" s="983"/>
      <c r="M2507" s="983" t="str">
        <f t="shared" si="39"/>
        <v/>
      </c>
    </row>
    <row r="2508" spans="1:13" ht="15">
      <c r="A2508" s="448" t="s">
        <v>647</v>
      </c>
      <c r="B2508" s="448" t="s">
        <v>648</v>
      </c>
      <c r="C2508" s="446" t="s">
        <v>336</v>
      </c>
      <c r="D2508" s="449"/>
      <c r="E2508" s="983" t="s">
        <v>3425</v>
      </c>
      <c r="F2508" s="984"/>
      <c r="G2508" s="983" t="s">
        <v>642</v>
      </c>
      <c r="H2508" s="983" t="s">
        <v>3417</v>
      </c>
      <c r="I2508" s="983" t="s">
        <v>684</v>
      </c>
      <c r="J2508" s="449"/>
      <c r="K2508" s="459" t="s">
        <v>265</v>
      </c>
      <c r="L2508" s="983"/>
      <c r="M2508" s="983" t="str">
        <f t="shared" si="39"/>
        <v/>
      </c>
    </row>
    <row r="2509" spans="1:13" ht="15">
      <c r="A2509" s="448" t="s">
        <v>647</v>
      </c>
      <c r="B2509" s="448" t="s">
        <v>648</v>
      </c>
      <c r="C2509" s="446" t="s">
        <v>336</v>
      </c>
      <c r="D2509" s="449"/>
      <c r="E2509" s="983" t="s">
        <v>3426</v>
      </c>
      <c r="F2509" s="984"/>
      <c r="G2509" s="983" t="s">
        <v>642</v>
      </c>
      <c r="H2509" s="983" t="s">
        <v>3417</v>
      </c>
      <c r="I2509" s="983" t="s">
        <v>684</v>
      </c>
      <c r="J2509" s="449"/>
      <c r="K2509" s="459" t="s">
        <v>265</v>
      </c>
      <c r="L2509" s="983"/>
      <c r="M2509" s="983" t="str">
        <f t="shared" si="39"/>
        <v/>
      </c>
    </row>
    <row r="2510" spans="1:13" ht="15">
      <c r="A2510" s="448" t="s">
        <v>647</v>
      </c>
      <c r="B2510" s="448" t="s">
        <v>648</v>
      </c>
      <c r="C2510" s="446" t="s">
        <v>336</v>
      </c>
      <c r="D2510" s="449"/>
      <c r="E2510" s="983" t="s">
        <v>3427</v>
      </c>
      <c r="F2510" s="984"/>
      <c r="G2510" s="983" t="s">
        <v>642</v>
      </c>
      <c r="H2510" s="983" t="s">
        <v>3417</v>
      </c>
      <c r="I2510" s="983" t="s">
        <v>684</v>
      </c>
      <c r="J2510" s="449"/>
      <c r="K2510" s="459" t="s">
        <v>265</v>
      </c>
      <c r="L2510" s="983"/>
      <c r="M2510" s="983" t="str">
        <f t="shared" si="39"/>
        <v/>
      </c>
    </row>
    <row r="2511" spans="1:13" ht="15">
      <c r="A2511" s="448" t="s">
        <v>647</v>
      </c>
      <c r="B2511" s="448" t="s">
        <v>648</v>
      </c>
      <c r="C2511" s="446" t="s">
        <v>336</v>
      </c>
      <c r="D2511" s="449"/>
      <c r="E2511" s="983" t="s">
        <v>3428</v>
      </c>
      <c r="F2511" s="984"/>
      <c r="G2511" s="983" t="s">
        <v>642</v>
      </c>
      <c r="H2511" s="983" t="s">
        <v>3417</v>
      </c>
      <c r="I2511" s="983" t="s">
        <v>684</v>
      </c>
      <c r="J2511" s="449"/>
      <c r="K2511" s="459" t="s">
        <v>265</v>
      </c>
      <c r="L2511" s="983"/>
      <c r="M2511" s="983" t="str">
        <f t="shared" si="39"/>
        <v/>
      </c>
    </row>
    <row r="2512" spans="1:13" ht="15">
      <c r="A2512" s="448" t="s">
        <v>647</v>
      </c>
      <c r="B2512" s="448" t="s">
        <v>648</v>
      </c>
      <c r="C2512" s="446" t="s">
        <v>336</v>
      </c>
      <c r="D2512" s="449"/>
      <c r="E2512" s="983" t="s">
        <v>3429</v>
      </c>
      <c r="F2512" s="984"/>
      <c r="G2512" s="983" t="s">
        <v>642</v>
      </c>
      <c r="H2512" s="983" t="s">
        <v>3417</v>
      </c>
      <c r="I2512" s="983" t="s">
        <v>684</v>
      </c>
      <c r="J2512" s="449"/>
      <c r="K2512" s="459" t="s">
        <v>265</v>
      </c>
      <c r="L2512" s="983"/>
      <c r="M2512" s="983" t="str">
        <f t="shared" si="39"/>
        <v/>
      </c>
    </row>
    <row r="2513" spans="1:13">
      <c r="A2513" s="448" t="s">
        <v>647</v>
      </c>
      <c r="B2513" s="448" t="s">
        <v>648</v>
      </c>
      <c r="C2513" s="446" t="s">
        <v>336</v>
      </c>
      <c r="D2513" s="448"/>
      <c r="E2513" s="983" t="s">
        <v>3430</v>
      </c>
      <c r="F2513" s="984"/>
      <c r="G2513" s="983" t="s">
        <v>642</v>
      </c>
      <c r="H2513" s="983" t="s">
        <v>3417</v>
      </c>
      <c r="I2513" s="983" t="s">
        <v>684</v>
      </c>
      <c r="J2513" s="984"/>
      <c r="K2513" s="459" t="s">
        <v>265</v>
      </c>
      <c r="L2513" s="983"/>
      <c r="M2513" s="983" t="str">
        <f t="shared" si="39"/>
        <v/>
      </c>
    </row>
    <row r="2514" spans="1:13">
      <c r="A2514" s="985" t="s">
        <v>637</v>
      </c>
      <c r="B2514" s="985" t="s">
        <v>638</v>
      </c>
      <c r="C2514" s="460" t="s">
        <v>107</v>
      </c>
      <c r="D2514" s="460" t="s">
        <v>954</v>
      </c>
      <c r="E2514" s="453" t="s">
        <v>3431</v>
      </c>
      <c r="F2514" s="453" t="s">
        <v>3432</v>
      </c>
      <c r="G2514" s="453" t="s">
        <v>642</v>
      </c>
      <c r="H2514" s="453" t="s">
        <v>3433</v>
      </c>
      <c r="I2514" s="453" t="s">
        <v>684</v>
      </c>
      <c r="J2514" s="460" t="s">
        <v>645</v>
      </c>
      <c r="K2514" s="460" t="s">
        <v>265</v>
      </c>
      <c r="L2514" s="453" t="s">
        <v>646</v>
      </c>
      <c r="M2514" s="453" t="str">
        <f t="shared" si="39"/>
        <v/>
      </c>
    </row>
    <row r="2515" spans="1:13" ht="15">
      <c r="A2515" s="448" t="s">
        <v>647</v>
      </c>
      <c r="B2515" s="448" t="s">
        <v>648</v>
      </c>
      <c r="C2515" s="446" t="s">
        <v>107</v>
      </c>
      <c r="D2515" s="449"/>
      <c r="E2515" s="983" t="s">
        <v>3434</v>
      </c>
      <c r="F2515" s="984"/>
      <c r="G2515" s="983" t="s">
        <v>642</v>
      </c>
      <c r="H2515" s="983" t="s">
        <v>3433</v>
      </c>
      <c r="I2515" s="983" t="s">
        <v>684</v>
      </c>
      <c r="J2515" s="449"/>
      <c r="K2515" s="459" t="s">
        <v>265</v>
      </c>
      <c r="L2515" s="983"/>
      <c r="M2515" s="983" t="str">
        <f t="shared" si="39"/>
        <v>Removed</v>
      </c>
    </row>
    <row r="2516" spans="1:13" ht="15">
      <c r="A2516" s="448" t="s">
        <v>647</v>
      </c>
      <c r="B2516" s="448" t="s">
        <v>648</v>
      </c>
      <c r="C2516" s="446" t="s">
        <v>107</v>
      </c>
      <c r="D2516" s="449"/>
      <c r="E2516" s="983" t="s">
        <v>3435</v>
      </c>
      <c r="F2516" s="984"/>
      <c r="G2516" s="983" t="s">
        <v>642</v>
      </c>
      <c r="H2516" s="983" t="s">
        <v>3433</v>
      </c>
      <c r="I2516" s="983" t="s">
        <v>684</v>
      </c>
      <c r="J2516" s="449"/>
      <c r="K2516" s="459" t="s">
        <v>265</v>
      </c>
      <c r="L2516" s="983"/>
      <c r="M2516" s="983" t="str">
        <f t="shared" si="39"/>
        <v/>
      </c>
    </row>
    <row r="2517" spans="1:13" ht="15">
      <c r="A2517" s="448" t="s">
        <v>647</v>
      </c>
      <c r="B2517" s="448" t="s">
        <v>648</v>
      </c>
      <c r="C2517" s="446" t="s">
        <v>107</v>
      </c>
      <c r="D2517" s="449"/>
      <c r="E2517" s="983" t="s">
        <v>3436</v>
      </c>
      <c r="F2517" s="984"/>
      <c r="G2517" s="983" t="s">
        <v>642</v>
      </c>
      <c r="H2517" s="983" t="s">
        <v>3433</v>
      </c>
      <c r="I2517" s="983" t="s">
        <v>684</v>
      </c>
      <c r="J2517" s="449"/>
      <c r="K2517" s="459" t="s">
        <v>265</v>
      </c>
      <c r="L2517" s="983"/>
      <c r="M2517" s="983" t="str">
        <f t="shared" si="39"/>
        <v/>
      </c>
    </row>
    <row r="2518" spans="1:13" ht="15">
      <c r="A2518" s="448" t="s">
        <v>647</v>
      </c>
      <c r="B2518" s="448" t="s">
        <v>648</v>
      </c>
      <c r="C2518" s="446" t="s">
        <v>107</v>
      </c>
      <c r="D2518" s="449"/>
      <c r="E2518" s="983" t="s">
        <v>3437</v>
      </c>
      <c r="F2518" s="984"/>
      <c r="G2518" s="983" t="s">
        <v>642</v>
      </c>
      <c r="H2518" s="983" t="s">
        <v>3433</v>
      </c>
      <c r="I2518" s="983" t="s">
        <v>684</v>
      </c>
      <c r="J2518" s="449"/>
      <c r="K2518" s="459" t="s">
        <v>265</v>
      </c>
      <c r="L2518" s="983"/>
      <c r="M2518" s="983" t="str">
        <f t="shared" si="39"/>
        <v/>
      </c>
    </row>
    <row r="2519" spans="1:13" ht="15">
      <c r="A2519" s="448" t="s">
        <v>647</v>
      </c>
      <c r="B2519" s="448" t="s">
        <v>648</v>
      </c>
      <c r="C2519" s="446" t="s">
        <v>107</v>
      </c>
      <c r="D2519" s="449"/>
      <c r="E2519" s="983" t="s">
        <v>3438</v>
      </c>
      <c r="F2519" s="984"/>
      <c r="G2519" s="983" t="s">
        <v>642</v>
      </c>
      <c r="H2519" s="983" t="s">
        <v>3433</v>
      </c>
      <c r="I2519" s="983" t="s">
        <v>684</v>
      </c>
      <c r="J2519" s="449"/>
      <c r="K2519" s="459" t="s">
        <v>265</v>
      </c>
      <c r="L2519" s="983"/>
      <c r="M2519" s="983" t="str">
        <f t="shared" si="39"/>
        <v/>
      </c>
    </row>
    <row r="2520" spans="1:13" ht="15">
      <c r="A2520" s="448" t="s">
        <v>647</v>
      </c>
      <c r="B2520" s="448" t="s">
        <v>648</v>
      </c>
      <c r="C2520" s="446" t="s">
        <v>107</v>
      </c>
      <c r="D2520" s="449"/>
      <c r="E2520" s="983" t="s">
        <v>3439</v>
      </c>
      <c r="F2520" s="984"/>
      <c r="G2520" s="983" t="s">
        <v>642</v>
      </c>
      <c r="H2520" s="983" t="s">
        <v>3433</v>
      </c>
      <c r="I2520" s="983" t="s">
        <v>684</v>
      </c>
      <c r="J2520" s="449"/>
      <c r="K2520" s="459" t="s">
        <v>265</v>
      </c>
      <c r="L2520" s="983"/>
      <c r="M2520" s="983" t="str">
        <f t="shared" si="39"/>
        <v/>
      </c>
    </row>
    <row r="2521" spans="1:13" ht="15">
      <c r="A2521" s="448" t="s">
        <v>647</v>
      </c>
      <c r="B2521" s="448" t="s">
        <v>648</v>
      </c>
      <c r="C2521" s="446" t="s">
        <v>107</v>
      </c>
      <c r="D2521" s="449"/>
      <c r="E2521" s="983" t="s">
        <v>3440</v>
      </c>
      <c r="F2521" s="984"/>
      <c r="G2521" s="983" t="s">
        <v>642</v>
      </c>
      <c r="H2521" s="983" t="s">
        <v>3433</v>
      </c>
      <c r="I2521" s="983" t="s">
        <v>684</v>
      </c>
      <c r="J2521" s="449"/>
      <c r="K2521" s="459" t="s">
        <v>265</v>
      </c>
      <c r="L2521" s="983"/>
      <c r="M2521" s="983" t="str">
        <f t="shared" si="39"/>
        <v/>
      </c>
    </row>
    <row r="2522" spans="1:13" ht="15">
      <c r="A2522" s="448" t="s">
        <v>647</v>
      </c>
      <c r="B2522" s="448" t="s">
        <v>648</v>
      </c>
      <c r="C2522" s="446" t="s">
        <v>107</v>
      </c>
      <c r="D2522" s="449"/>
      <c r="E2522" s="983" t="s">
        <v>3441</v>
      </c>
      <c r="F2522" s="984"/>
      <c r="G2522" s="983" t="s">
        <v>642</v>
      </c>
      <c r="H2522" s="983" t="s">
        <v>3433</v>
      </c>
      <c r="I2522" s="983" t="s">
        <v>684</v>
      </c>
      <c r="J2522" s="449"/>
      <c r="K2522" s="459" t="s">
        <v>265</v>
      </c>
      <c r="L2522" s="983"/>
      <c r="M2522" s="983" t="str">
        <f t="shared" si="39"/>
        <v/>
      </c>
    </row>
    <row r="2523" spans="1:13" ht="15">
      <c r="A2523" s="448" t="s">
        <v>647</v>
      </c>
      <c r="B2523" s="448" t="s">
        <v>648</v>
      </c>
      <c r="C2523" s="446" t="s">
        <v>107</v>
      </c>
      <c r="D2523" s="449"/>
      <c r="E2523" s="983" t="s">
        <v>3442</v>
      </c>
      <c r="F2523" s="984"/>
      <c r="G2523" s="983" t="s">
        <v>642</v>
      </c>
      <c r="H2523" s="983" t="s">
        <v>3433</v>
      </c>
      <c r="I2523" s="983" t="s">
        <v>684</v>
      </c>
      <c r="J2523" s="449"/>
      <c r="K2523" s="459" t="s">
        <v>265</v>
      </c>
      <c r="L2523" s="983"/>
      <c r="M2523" s="983" t="str">
        <f t="shared" si="39"/>
        <v/>
      </c>
    </row>
    <row r="2524" spans="1:13" ht="15">
      <c r="A2524" s="448" t="s">
        <v>647</v>
      </c>
      <c r="B2524" s="448" t="s">
        <v>648</v>
      </c>
      <c r="C2524" s="446" t="s">
        <v>107</v>
      </c>
      <c r="D2524" s="449"/>
      <c r="E2524" s="983" t="s">
        <v>3443</v>
      </c>
      <c r="F2524" s="984"/>
      <c r="G2524" s="983" t="s">
        <v>642</v>
      </c>
      <c r="H2524" s="983" t="s">
        <v>3433</v>
      </c>
      <c r="I2524" s="983" t="s">
        <v>684</v>
      </c>
      <c r="J2524" s="449"/>
      <c r="K2524" s="459" t="s">
        <v>265</v>
      </c>
      <c r="L2524" s="983"/>
      <c r="M2524" s="983" t="str">
        <f t="shared" si="39"/>
        <v/>
      </c>
    </row>
    <row r="2525" spans="1:13" ht="15">
      <c r="A2525" s="448" t="s">
        <v>647</v>
      </c>
      <c r="B2525" s="448" t="s">
        <v>648</v>
      </c>
      <c r="C2525" s="446" t="s">
        <v>107</v>
      </c>
      <c r="D2525" s="449"/>
      <c r="E2525" s="983" t="s">
        <v>3444</v>
      </c>
      <c r="F2525" s="984"/>
      <c r="G2525" s="983" t="s">
        <v>642</v>
      </c>
      <c r="H2525" s="983" t="s">
        <v>3433</v>
      </c>
      <c r="I2525" s="983" t="s">
        <v>684</v>
      </c>
      <c r="J2525" s="449"/>
      <c r="K2525" s="459" t="s">
        <v>265</v>
      </c>
      <c r="L2525" s="983"/>
      <c r="M2525" s="983" t="str">
        <f t="shared" si="39"/>
        <v/>
      </c>
    </row>
    <row r="2526" spans="1:13" ht="15">
      <c r="A2526" s="448" t="s">
        <v>647</v>
      </c>
      <c r="B2526" s="448" t="s">
        <v>648</v>
      </c>
      <c r="C2526" s="446" t="s">
        <v>107</v>
      </c>
      <c r="D2526" s="449"/>
      <c r="E2526" s="983" t="s">
        <v>3445</v>
      </c>
      <c r="F2526" s="984"/>
      <c r="G2526" s="983" t="s">
        <v>642</v>
      </c>
      <c r="H2526" s="983" t="s">
        <v>3433</v>
      </c>
      <c r="I2526" s="983" t="s">
        <v>684</v>
      </c>
      <c r="J2526" s="449"/>
      <c r="K2526" s="459" t="s">
        <v>265</v>
      </c>
      <c r="L2526" s="983"/>
      <c r="M2526" s="983" t="str">
        <f t="shared" si="39"/>
        <v/>
      </c>
    </row>
    <row r="2527" spans="1:13">
      <c r="A2527" s="501" t="s">
        <v>647</v>
      </c>
      <c r="B2527" s="448" t="s">
        <v>648</v>
      </c>
      <c r="C2527" s="446" t="s">
        <v>107</v>
      </c>
      <c r="D2527" s="448"/>
      <c r="E2527" s="983" t="s">
        <v>3446</v>
      </c>
      <c r="F2527" s="984"/>
      <c r="G2527" s="983" t="s">
        <v>642</v>
      </c>
      <c r="H2527" s="983" t="s">
        <v>3433</v>
      </c>
      <c r="I2527" s="983" t="s">
        <v>684</v>
      </c>
      <c r="J2527" s="984"/>
      <c r="K2527" s="459" t="s">
        <v>265</v>
      </c>
      <c r="L2527" s="983"/>
      <c r="M2527" s="983" t="str">
        <f t="shared" si="39"/>
        <v/>
      </c>
    </row>
    <row r="2528" spans="1:13">
      <c r="A2528" s="982" t="s">
        <v>637</v>
      </c>
      <c r="B2528" s="985" t="s">
        <v>638</v>
      </c>
      <c r="C2528" s="460" t="s">
        <v>486</v>
      </c>
      <c r="D2528" s="460" t="s">
        <v>1031</v>
      </c>
      <c r="E2528" s="453" t="s">
        <v>1032</v>
      </c>
      <c r="F2528" s="453" t="s">
        <v>486</v>
      </c>
      <c r="G2528" s="453" t="s">
        <v>642</v>
      </c>
      <c r="H2528" s="453" t="s">
        <v>3447</v>
      </c>
      <c r="I2528" s="453" t="s">
        <v>684</v>
      </c>
      <c r="J2528" s="460" t="s">
        <v>645</v>
      </c>
      <c r="K2528" s="460" t="s">
        <v>265</v>
      </c>
      <c r="L2528" s="453" t="s">
        <v>646</v>
      </c>
      <c r="M2528" s="453" t="str">
        <f t="shared" si="39"/>
        <v/>
      </c>
    </row>
    <row r="2529" spans="1:13" ht="15">
      <c r="A2529" s="448" t="s">
        <v>647</v>
      </c>
      <c r="B2529" s="448" t="s">
        <v>648</v>
      </c>
      <c r="C2529" s="446" t="s">
        <v>486</v>
      </c>
      <c r="D2529" s="449"/>
      <c r="E2529" s="983" t="s">
        <v>1033</v>
      </c>
      <c r="F2529" s="984"/>
      <c r="G2529" s="983" t="s">
        <v>642</v>
      </c>
      <c r="H2529" s="983" t="s">
        <v>3447</v>
      </c>
      <c r="I2529" s="983" t="s">
        <v>684</v>
      </c>
      <c r="J2529" s="449"/>
      <c r="K2529" s="459" t="s">
        <v>265</v>
      </c>
      <c r="L2529" s="983"/>
      <c r="M2529" s="983" t="str">
        <f t="shared" si="39"/>
        <v>Removed</v>
      </c>
    </row>
    <row r="2530" spans="1:13" ht="15">
      <c r="A2530" s="448" t="s">
        <v>647</v>
      </c>
      <c r="B2530" s="448" t="s">
        <v>648</v>
      </c>
      <c r="C2530" s="446" t="s">
        <v>486</v>
      </c>
      <c r="D2530" s="449"/>
      <c r="E2530" s="983" t="s">
        <v>1034</v>
      </c>
      <c r="F2530" s="984"/>
      <c r="G2530" s="983" t="s">
        <v>642</v>
      </c>
      <c r="H2530" s="983" t="s">
        <v>3447</v>
      </c>
      <c r="I2530" s="983" t="s">
        <v>684</v>
      </c>
      <c r="J2530" s="449"/>
      <c r="K2530" s="459" t="s">
        <v>265</v>
      </c>
      <c r="L2530" s="983"/>
      <c r="M2530" s="983" t="str">
        <f t="shared" si="39"/>
        <v/>
      </c>
    </row>
    <row r="2531" spans="1:13" ht="15">
      <c r="A2531" s="448" t="s">
        <v>647</v>
      </c>
      <c r="B2531" s="448" t="s">
        <v>648</v>
      </c>
      <c r="C2531" s="446" t="s">
        <v>486</v>
      </c>
      <c r="D2531" s="449"/>
      <c r="E2531" s="983" t="s">
        <v>1035</v>
      </c>
      <c r="F2531" s="984"/>
      <c r="G2531" s="983" t="s">
        <v>642</v>
      </c>
      <c r="H2531" s="983" t="s">
        <v>3447</v>
      </c>
      <c r="I2531" s="983" t="s">
        <v>684</v>
      </c>
      <c r="J2531" s="449"/>
      <c r="K2531" s="459" t="s">
        <v>265</v>
      </c>
      <c r="L2531" s="983"/>
      <c r="M2531" s="983" t="str">
        <f t="shared" si="39"/>
        <v/>
      </c>
    </row>
    <row r="2532" spans="1:13" ht="15">
      <c r="A2532" s="448" t="s">
        <v>647</v>
      </c>
      <c r="B2532" s="448" t="s">
        <v>648</v>
      </c>
      <c r="C2532" s="446" t="s">
        <v>486</v>
      </c>
      <c r="D2532" s="449"/>
      <c r="E2532" s="983" t="s">
        <v>1036</v>
      </c>
      <c r="F2532" s="984"/>
      <c r="G2532" s="983" t="s">
        <v>642</v>
      </c>
      <c r="H2532" s="983" t="s">
        <v>3447</v>
      </c>
      <c r="I2532" s="983" t="s">
        <v>684</v>
      </c>
      <c r="J2532" s="449"/>
      <c r="K2532" s="459" t="s">
        <v>265</v>
      </c>
      <c r="L2532" s="983"/>
      <c r="M2532" s="983" t="str">
        <f t="shared" si="39"/>
        <v/>
      </c>
    </row>
    <row r="2533" spans="1:13" ht="15">
      <c r="A2533" s="448" t="s">
        <v>647</v>
      </c>
      <c r="B2533" s="448" t="s">
        <v>648</v>
      </c>
      <c r="C2533" s="446" t="s">
        <v>486</v>
      </c>
      <c r="D2533" s="449"/>
      <c r="E2533" s="983" t="s">
        <v>1037</v>
      </c>
      <c r="F2533" s="984"/>
      <c r="G2533" s="983" t="s">
        <v>642</v>
      </c>
      <c r="H2533" s="983" t="s">
        <v>3447</v>
      </c>
      <c r="I2533" s="983" t="s">
        <v>684</v>
      </c>
      <c r="J2533" s="449"/>
      <c r="K2533" s="459" t="s">
        <v>265</v>
      </c>
      <c r="L2533" s="983"/>
      <c r="M2533" s="983" t="str">
        <f t="shared" si="39"/>
        <v/>
      </c>
    </row>
    <row r="2534" spans="1:13" ht="15">
      <c r="A2534" s="448" t="s">
        <v>647</v>
      </c>
      <c r="B2534" s="448" t="s">
        <v>648</v>
      </c>
      <c r="C2534" s="446" t="s">
        <v>486</v>
      </c>
      <c r="D2534" s="449"/>
      <c r="E2534" s="983" t="s">
        <v>1038</v>
      </c>
      <c r="F2534" s="984"/>
      <c r="G2534" s="983" t="s">
        <v>642</v>
      </c>
      <c r="H2534" s="983" t="s">
        <v>3447</v>
      </c>
      <c r="I2534" s="983" t="s">
        <v>684</v>
      </c>
      <c r="J2534" s="449"/>
      <c r="K2534" s="459" t="s">
        <v>265</v>
      </c>
      <c r="L2534" s="983"/>
      <c r="M2534" s="983" t="str">
        <f t="shared" si="39"/>
        <v/>
      </c>
    </row>
    <row r="2535" spans="1:13" ht="15">
      <c r="A2535" s="448" t="s">
        <v>647</v>
      </c>
      <c r="B2535" s="448" t="s">
        <v>648</v>
      </c>
      <c r="C2535" s="446" t="s">
        <v>486</v>
      </c>
      <c r="D2535" s="449"/>
      <c r="E2535" s="983" t="s">
        <v>1039</v>
      </c>
      <c r="F2535" s="984"/>
      <c r="G2535" s="983" t="s">
        <v>642</v>
      </c>
      <c r="H2535" s="983" t="s">
        <v>3447</v>
      </c>
      <c r="I2535" s="983" t="s">
        <v>684</v>
      </c>
      <c r="J2535" s="449"/>
      <c r="K2535" s="459" t="s">
        <v>265</v>
      </c>
      <c r="L2535" s="983"/>
      <c r="M2535" s="983" t="str">
        <f t="shared" si="39"/>
        <v/>
      </c>
    </row>
    <row r="2536" spans="1:13" ht="15">
      <c r="A2536" s="448" t="s">
        <v>647</v>
      </c>
      <c r="B2536" s="448" t="s">
        <v>648</v>
      </c>
      <c r="C2536" s="446" t="s">
        <v>486</v>
      </c>
      <c r="D2536" s="449"/>
      <c r="E2536" s="983" t="s">
        <v>1040</v>
      </c>
      <c r="F2536" s="984"/>
      <c r="G2536" s="983" t="s">
        <v>642</v>
      </c>
      <c r="H2536" s="983" t="s">
        <v>3447</v>
      </c>
      <c r="I2536" s="983" t="s">
        <v>684</v>
      </c>
      <c r="J2536" s="449"/>
      <c r="K2536" s="459" t="s">
        <v>265</v>
      </c>
      <c r="L2536" s="983"/>
      <c r="M2536" s="983" t="str">
        <f t="shared" si="39"/>
        <v/>
      </c>
    </row>
    <row r="2537" spans="1:13" ht="15">
      <c r="A2537" s="448" t="s">
        <v>647</v>
      </c>
      <c r="B2537" s="448" t="s">
        <v>648</v>
      </c>
      <c r="C2537" s="446" t="s">
        <v>486</v>
      </c>
      <c r="D2537" s="449"/>
      <c r="E2537" s="983" t="s">
        <v>1041</v>
      </c>
      <c r="F2537" s="984"/>
      <c r="G2537" s="983" t="s">
        <v>642</v>
      </c>
      <c r="H2537" s="983" t="s">
        <v>3447</v>
      </c>
      <c r="I2537" s="983" t="s">
        <v>684</v>
      </c>
      <c r="J2537" s="449"/>
      <c r="K2537" s="459" t="s">
        <v>265</v>
      </c>
      <c r="L2537" s="983"/>
      <c r="M2537" s="983" t="str">
        <f t="shared" si="39"/>
        <v/>
      </c>
    </row>
    <row r="2538" spans="1:13" ht="15">
      <c r="A2538" s="448" t="s">
        <v>647</v>
      </c>
      <c r="B2538" s="448" t="s">
        <v>648</v>
      </c>
      <c r="C2538" s="446" t="s">
        <v>486</v>
      </c>
      <c r="D2538" s="449"/>
      <c r="E2538" s="983" t="s">
        <v>1042</v>
      </c>
      <c r="F2538" s="984"/>
      <c r="G2538" s="983" t="s">
        <v>642</v>
      </c>
      <c r="H2538" s="983" t="s">
        <v>3447</v>
      </c>
      <c r="I2538" s="983" t="s">
        <v>684</v>
      </c>
      <c r="J2538" s="449"/>
      <c r="K2538" s="459" t="s">
        <v>265</v>
      </c>
      <c r="L2538" s="983"/>
      <c r="M2538" s="983" t="str">
        <f t="shared" si="39"/>
        <v/>
      </c>
    </row>
    <row r="2539" spans="1:13" ht="15">
      <c r="A2539" s="448" t="s">
        <v>647</v>
      </c>
      <c r="B2539" s="448" t="s">
        <v>648</v>
      </c>
      <c r="C2539" s="446" t="s">
        <v>486</v>
      </c>
      <c r="D2539" s="449"/>
      <c r="E2539" s="983" t="s">
        <v>1043</v>
      </c>
      <c r="F2539" s="984"/>
      <c r="G2539" s="983" t="s">
        <v>642</v>
      </c>
      <c r="H2539" s="983" t="s">
        <v>3447</v>
      </c>
      <c r="I2539" s="983" t="s">
        <v>684</v>
      </c>
      <c r="J2539" s="449"/>
      <c r="K2539" s="459" t="s">
        <v>265</v>
      </c>
      <c r="L2539" s="983"/>
      <c r="M2539" s="983" t="str">
        <f t="shared" si="39"/>
        <v/>
      </c>
    </row>
    <row r="2540" spans="1:13" ht="15">
      <c r="A2540" s="448" t="s">
        <v>647</v>
      </c>
      <c r="B2540" s="448" t="s">
        <v>648</v>
      </c>
      <c r="C2540" s="446" t="s">
        <v>486</v>
      </c>
      <c r="D2540" s="449"/>
      <c r="E2540" s="983" t="s">
        <v>1044</v>
      </c>
      <c r="F2540" s="984"/>
      <c r="G2540" s="983" t="s">
        <v>642</v>
      </c>
      <c r="H2540" s="983" t="s">
        <v>3447</v>
      </c>
      <c r="I2540" s="983" t="s">
        <v>684</v>
      </c>
      <c r="J2540" s="449"/>
      <c r="K2540" s="459" t="s">
        <v>265</v>
      </c>
      <c r="L2540" s="983"/>
      <c r="M2540" s="983" t="str">
        <f t="shared" si="39"/>
        <v/>
      </c>
    </row>
    <row r="2541" spans="1:13">
      <c r="A2541" s="448" t="s">
        <v>647</v>
      </c>
      <c r="B2541" s="448" t="s">
        <v>648</v>
      </c>
      <c r="C2541" s="446" t="s">
        <v>486</v>
      </c>
      <c r="D2541" s="448"/>
      <c r="E2541" s="983" t="s">
        <v>1045</v>
      </c>
      <c r="F2541" s="984"/>
      <c r="G2541" s="983" t="s">
        <v>642</v>
      </c>
      <c r="H2541" s="983" t="s">
        <v>3447</v>
      </c>
      <c r="I2541" s="983" t="s">
        <v>684</v>
      </c>
      <c r="J2541" s="984"/>
      <c r="K2541" s="459" t="s">
        <v>265</v>
      </c>
      <c r="L2541" s="983"/>
      <c r="M2541" s="983" t="str">
        <f t="shared" si="39"/>
        <v/>
      </c>
    </row>
    <row r="2542" spans="1:13">
      <c r="A2542" s="985" t="s">
        <v>637</v>
      </c>
      <c r="B2542" s="985" t="s">
        <v>638</v>
      </c>
      <c r="C2542" s="460" t="s">
        <v>41</v>
      </c>
      <c r="D2542" s="460" t="s">
        <v>1079</v>
      </c>
      <c r="E2542" s="453" t="s">
        <v>1080</v>
      </c>
      <c r="F2542" s="453" t="s">
        <v>41</v>
      </c>
      <c r="G2542" s="453" t="s">
        <v>642</v>
      </c>
      <c r="H2542" s="453" t="s">
        <v>3448</v>
      </c>
      <c r="I2542" s="453" t="s">
        <v>684</v>
      </c>
      <c r="J2542" s="460" t="s">
        <v>645</v>
      </c>
      <c r="K2542" s="460" t="s">
        <v>265</v>
      </c>
      <c r="L2542" s="453" t="s">
        <v>646</v>
      </c>
      <c r="M2542" s="453" t="str">
        <f t="shared" si="39"/>
        <v/>
      </c>
    </row>
    <row r="2543" spans="1:13" ht="15">
      <c r="A2543" s="448" t="s">
        <v>647</v>
      </c>
      <c r="B2543" s="448" t="s">
        <v>648</v>
      </c>
      <c r="C2543" s="446" t="s">
        <v>41</v>
      </c>
      <c r="D2543" s="449"/>
      <c r="E2543" s="983" t="s">
        <v>1081</v>
      </c>
      <c r="F2543" s="984"/>
      <c r="G2543" s="983" t="s">
        <v>642</v>
      </c>
      <c r="H2543" s="983" t="s">
        <v>3448</v>
      </c>
      <c r="I2543" s="983" t="s">
        <v>684</v>
      </c>
      <c r="J2543" s="449"/>
      <c r="K2543" s="459" t="s">
        <v>265</v>
      </c>
      <c r="L2543" s="983"/>
      <c r="M2543" s="983" t="str">
        <f t="shared" si="39"/>
        <v>Removed</v>
      </c>
    </row>
    <row r="2544" spans="1:13" ht="15">
      <c r="A2544" s="448" t="s">
        <v>647</v>
      </c>
      <c r="B2544" s="448" t="s">
        <v>648</v>
      </c>
      <c r="C2544" s="446" t="s">
        <v>41</v>
      </c>
      <c r="D2544" s="449"/>
      <c r="E2544" s="983" t="s">
        <v>1082</v>
      </c>
      <c r="F2544" s="984"/>
      <c r="G2544" s="983" t="s">
        <v>642</v>
      </c>
      <c r="H2544" s="983" t="s">
        <v>3448</v>
      </c>
      <c r="I2544" s="983" t="s">
        <v>684</v>
      </c>
      <c r="J2544" s="449"/>
      <c r="K2544" s="459" t="s">
        <v>265</v>
      </c>
      <c r="L2544" s="983"/>
      <c r="M2544" s="983" t="str">
        <f t="shared" si="39"/>
        <v/>
      </c>
    </row>
    <row r="2545" spans="1:13" ht="15">
      <c r="A2545" s="448" t="s">
        <v>647</v>
      </c>
      <c r="B2545" s="448" t="s">
        <v>648</v>
      </c>
      <c r="C2545" s="446" t="s">
        <v>41</v>
      </c>
      <c r="D2545" s="449"/>
      <c r="E2545" s="983" t="s">
        <v>1083</v>
      </c>
      <c r="F2545" s="984"/>
      <c r="G2545" s="983" t="s">
        <v>642</v>
      </c>
      <c r="H2545" s="983" t="s">
        <v>3448</v>
      </c>
      <c r="I2545" s="983" t="s">
        <v>684</v>
      </c>
      <c r="J2545" s="449"/>
      <c r="K2545" s="459" t="s">
        <v>265</v>
      </c>
      <c r="L2545" s="983"/>
      <c r="M2545" s="983" t="str">
        <f t="shared" si="39"/>
        <v/>
      </c>
    </row>
    <row r="2546" spans="1:13" ht="15">
      <c r="A2546" s="448" t="s">
        <v>647</v>
      </c>
      <c r="B2546" s="448" t="s">
        <v>648</v>
      </c>
      <c r="C2546" s="446" t="s">
        <v>41</v>
      </c>
      <c r="D2546" s="449"/>
      <c r="E2546" s="983" t="s">
        <v>1084</v>
      </c>
      <c r="F2546" s="984"/>
      <c r="G2546" s="983" t="s">
        <v>642</v>
      </c>
      <c r="H2546" s="983" t="s">
        <v>3448</v>
      </c>
      <c r="I2546" s="983" t="s">
        <v>684</v>
      </c>
      <c r="J2546" s="449"/>
      <c r="K2546" s="459" t="s">
        <v>265</v>
      </c>
      <c r="L2546" s="983"/>
      <c r="M2546" s="983" t="str">
        <f t="shared" si="39"/>
        <v/>
      </c>
    </row>
    <row r="2547" spans="1:13" ht="15">
      <c r="A2547" s="448" t="s">
        <v>647</v>
      </c>
      <c r="B2547" s="448" t="s">
        <v>648</v>
      </c>
      <c r="C2547" s="446" t="s">
        <v>41</v>
      </c>
      <c r="D2547" s="449"/>
      <c r="E2547" s="983" t="s">
        <v>1085</v>
      </c>
      <c r="F2547" s="984"/>
      <c r="G2547" s="983" t="s">
        <v>642</v>
      </c>
      <c r="H2547" s="983" t="s">
        <v>3448</v>
      </c>
      <c r="I2547" s="983" t="s">
        <v>684</v>
      </c>
      <c r="J2547" s="449"/>
      <c r="K2547" s="459" t="s">
        <v>265</v>
      </c>
      <c r="L2547" s="983"/>
      <c r="M2547" s="983" t="str">
        <f t="shared" si="39"/>
        <v/>
      </c>
    </row>
    <row r="2548" spans="1:13" ht="15">
      <c r="A2548" s="448" t="s">
        <v>647</v>
      </c>
      <c r="B2548" s="448" t="s">
        <v>648</v>
      </c>
      <c r="C2548" s="446" t="s">
        <v>41</v>
      </c>
      <c r="D2548" s="449"/>
      <c r="E2548" s="983" t="s">
        <v>1086</v>
      </c>
      <c r="F2548" s="984"/>
      <c r="G2548" s="983" t="s">
        <v>642</v>
      </c>
      <c r="H2548" s="983" t="s">
        <v>3448</v>
      </c>
      <c r="I2548" s="983" t="s">
        <v>684</v>
      </c>
      <c r="J2548" s="449"/>
      <c r="K2548" s="459" t="s">
        <v>265</v>
      </c>
      <c r="L2548" s="983"/>
      <c r="M2548" s="983" t="str">
        <f t="shared" si="39"/>
        <v/>
      </c>
    </row>
    <row r="2549" spans="1:13" ht="15">
      <c r="A2549" s="448" t="s">
        <v>647</v>
      </c>
      <c r="B2549" s="448" t="s">
        <v>648</v>
      </c>
      <c r="C2549" s="446" t="s">
        <v>41</v>
      </c>
      <c r="D2549" s="449"/>
      <c r="E2549" s="983" t="s">
        <v>1087</v>
      </c>
      <c r="F2549" s="984"/>
      <c r="G2549" s="983" t="s">
        <v>642</v>
      </c>
      <c r="H2549" s="983" t="s">
        <v>3448</v>
      </c>
      <c r="I2549" s="983" t="s">
        <v>684</v>
      </c>
      <c r="J2549" s="449"/>
      <c r="K2549" s="459" t="s">
        <v>265</v>
      </c>
      <c r="L2549" s="983"/>
      <c r="M2549" s="983" t="str">
        <f t="shared" si="39"/>
        <v/>
      </c>
    </row>
    <row r="2550" spans="1:13" ht="15">
      <c r="A2550" s="448" t="s">
        <v>647</v>
      </c>
      <c r="B2550" s="448" t="s">
        <v>648</v>
      </c>
      <c r="C2550" s="446" t="s">
        <v>41</v>
      </c>
      <c r="D2550" s="449"/>
      <c r="E2550" s="983" t="s">
        <v>1088</v>
      </c>
      <c r="F2550" s="984"/>
      <c r="G2550" s="983" t="s">
        <v>642</v>
      </c>
      <c r="H2550" s="983" t="s">
        <v>3448</v>
      </c>
      <c r="I2550" s="983" t="s">
        <v>684</v>
      </c>
      <c r="J2550" s="449"/>
      <c r="K2550" s="459" t="s">
        <v>265</v>
      </c>
      <c r="L2550" s="983"/>
      <c r="M2550" s="983" t="str">
        <f t="shared" si="39"/>
        <v/>
      </c>
    </row>
    <row r="2551" spans="1:13" ht="15">
      <c r="A2551" s="448" t="s">
        <v>647</v>
      </c>
      <c r="B2551" s="448" t="s">
        <v>648</v>
      </c>
      <c r="C2551" s="446" t="s">
        <v>41</v>
      </c>
      <c r="D2551" s="449"/>
      <c r="E2551" s="983" t="s">
        <v>1089</v>
      </c>
      <c r="F2551" s="984"/>
      <c r="G2551" s="983" t="s">
        <v>642</v>
      </c>
      <c r="H2551" s="983" t="s">
        <v>3448</v>
      </c>
      <c r="I2551" s="983" t="s">
        <v>684</v>
      </c>
      <c r="J2551" s="449"/>
      <c r="K2551" s="459" t="s">
        <v>265</v>
      </c>
      <c r="L2551" s="983"/>
      <c r="M2551" s="983" t="str">
        <f t="shared" si="39"/>
        <v/>
      </c>
    </row>
    <row r="2552" spans="1:13" ht="15">
      <c r="A2552" s="448" t="s">
        <v>647</v>
      </c>
      <c r="B2552" s="448" t="s">
        <v>648</v>
      </c>
      <c r="C2552" s="446" t="s">
        <v>41</v>
      </c>
      <c r="D2552" s="449"/>
      <c r="E2552" s="983" t="s">
        <v>1090</v>
      </c>
      <c r="F2552" s="984"/>
      <c r="G2552" s="983" t="s">
        <v>642</v>
      </c>
      <c r="H2552" s="983" t="s">
        <v>3448</v>
      </c>
      <c r="I2552" s="983" t="s">
        <v>684</v>
      </c>
      <c r="J2552" s="449"/>
      <c r="K2552" s="459" t="s">
        <v>265</v>
      </c>
      <c r="L2552" s="983"/>
      <c r="M2552" s="983" t="str">
        <f t="shared" si="39"/>
        <v/>
      </c>
    </row>
    <row r="2553" spans="1:13" ht="15">
      <c r="A2553" s="448" t="s">
        <v>647</v>
      </c>
      <c r="B2553" s="448" t="s">
        <v>648</v>
      </c>
      <c r="C2553" s="446" t="s">
        <v>41</v>
      </c>
      <c r="D2553" s="449"/>
      <c r="E2553" s="983" t="s">
        <v>1091</v>
      </c>
      <c r="F2553" s="984"/>
      <c r="G2553" s="983" t="s">
        <v>642</v>
      </c>
      <c r="H2553" s="983" t="s">
        <v>3448</v>
      </c>
      <c r="I2553" s="983" t="s">
        <v>684</v>
      </c>
      <c r="J2553" s="449"/>
      <c r="K2553" s="459" t="s">
        <v>265</v>
      </c>
      <c r="L2553" s="983"/>
      <c r="M2553" s="983" t="str">
        <f t="shared" si="39"/>
        <v/>
      </c>
    </row>
    <row r="2554" spans="1:13" ht="15">
      <c r="A2554" s="448" t="s">
        <v>647</v>
      </c>
      <c r="B2554" s="448" t="s">
        <v>648</v>
      </c>
      <c r="C2554" s="446" t="s">
        <v>41</v>
      </c>
      <c r="D2554" s="449"/>
      <c r="E2554" s="983" t="s">
        <v>1092</v>
      </c>
      <c r="F2554" s="984"/>
      <c r="G2554" s="983" t="s">
        <v>642</v>
      </c>
      <c r="H2554" s="983" t="s">
        <v>3448</v>
      </c>
      <c r="I2554" s="983" t="s">
        <v>684</v>
      </c>
      <c r="J2554" s="449"/>
      <c r="K2554" s="459" t="s">
        <v>265</v>
      </c>
      <c r="L2554" s="983"/>
      <c r="M2554" s="983" t="str">
        <f t="shared" si="39"/>
        <v/>
      </c>
    </row>
    <row r="2555" spans="1:13">
      <c r="A2555" s="448" t="s">
        <v>647</v>
      </c>
      <c r="B2555" s="448" t="s">
        <v>648</v>
      </c>
      <c r="C2555" s="446" t="s">
        <v>41</v>
      </c>
      <c r="D2555" s="448"/>
      <c r="E2555" s="983" t="s">
        <v>1093</v>
      </c>
      <c r="F2555" s="984"/>
      <c r="G2555" s="983" t="s">
        <v>642</v>
      </c>
      <c r="H2555" s="983" t="s">
        <v>3448</v>
      </c>
      <c r="I2555" s="983" t="s">
        <v>684</v>
      </c>
      <c r="J2555" s="984"/>
      <c r="K2555" s="459" t="s">
        <v>265</v>
      </c>
      <c r="L2555" s="983"/>
      <c r="M2555" s="983" t="str">
        <f t="shared" si="39"/>
        <v/>
      </c>
    </row>
    <row r="2556" spans="1:13">
      <c r="A2556" s="985" t="s">
        <v>637</v>
      </c>
      <c r="B2556" s="985" t="s">
        <v>638</v>
      </c>
      <c r="C2556" s="460" t="s">
        <v>9889</v>
      </c>
      <c r="D2556" s="460" t="s">
        <v>1142</v>
      </c>
      <c r="E2556" s="453" t="s">
        <v>1143</v>
      </c>
      <c r="F2556" s="453" t="s">
        <v>10427</v>
      </c>
      <c r="G2556" s="453" t="s">
        <v>642</v>
      </c>
      <c r="H2556" s="453" t="s">
        <v>3449</v>
      </c>
      <c r="I2556" s="453" t="s">
        <v>684</v>
      </c>
      <c r="J2556" s="460" t="s">
        <v>645</v>
      </c>
      <c r="K2556" s="460" t="s">
        <v>265</v>
      </c>
      <c r="L2556" s="453" t="s">
        <v>646</v>
      </c>
      <c r="M2556" s="453" t="s">
        <v>10424</v>
      </c>
    </row>
    <row r="2557" spans="1:13" ht="15">
      <c r="A2557" s="448" t="s">
        <v>647</v>
      </c>
      <c r="B2557" s="448" t="s">
        <v>648</v>
      </c>
      <c r="C2557" s="446" t="s">
        <v>9889</v>
      </c>
      <c r="D2557" s="449"/>
      <c r="E2557" s="983" t="s">
        <v>1144</v>
      </c>
      <c r="F2557" s="984"/>
      <c r="G2557" s="983" t="s">
        <v>642</v>
      </c>
      <c r="H2557" s="983" t="s">
        <v>3449</v>
      </c>
      <c r="I2557" s="983" t="s">
        <v>684</v>
      </c>
      <c r="J2557" s="449"/>
      <c r="K2557" s="459" t="s">
        <v>265</v>
      </c>
      <c r="L2557" s="983" t="s">
        <v>10064</v>
      </c>
      <c r="M2557" s="983" t="str">
        <f t="shared" si="39"/>
        <v>Removed</v>
      </c>
    </row>
    <row r="2558" spans="1:13" ht="15">
      <c r="A2558" s="448" t="s">
        <v>647</v>
      </c>
      <c r="B2558" s="448" t="s">
        <v>648</v>
      </c>
      <c r="C2558" s="446" t="s">
        <v>9889</v>
      </c>
      <c r="D2558" s="449"/>
      <c r="E2558" s="983" t="s">
        <v>1145</v>
      </c>
      <c r="F2558" s="984"/>
      <c r="G2558" s="983" t="s">
        <v>642</v>
      </c>
      <c r="H2558" s="983" t="s">
        <v>3449</v>
      </c>
      <c r="I2558" s="983" t="s">
        <v>684</v>
      </c>
      <c r="J2558" s="449"/>
      <c r="K2558" s="459" t="s">
        <v>265</v>
      </c>
      <c r="L2558" s="983"/>
      <c r="M2558" s="983" t="str">
        <f t="shared" si="39"/>
        <v/>
      </c>
    </row>
    <row r="2559" spans="1:13" ht="15">
      <c r="A2559" s="448" t="s">
        <v>647</v>
      </c>
      <c r="B2559" s="448" t="s">
        <v>648</v>
      </c>
      <c r="C2559" s="446" t="s">
        <v>9889</v>
      </c>
      <c r="D2559" s="449"/>
      <c r="E2559" s="983" t="s">
        <v>1146</v>
      </c>
      <c r="F2559" s="984"/>
      <c r="G2559" s="983" t="s">
        <v>642</v>
      </c>
      <c r="H2559" s="983" t="s">
        <v>3449</v>
      </c>
      <c r="I2559" s="983" t="s">
        <v>684</v>
      </c>
      <c r="J2559" s="449"/>
      <c r="K2559" s="459" t="s">
        <v>265</v>
      </c>
      <c r="L2559" s="983"/>
      <c r="M2559" s="983" t="str">
        <f t="shared" si="39"/>
        <v/>
      </c>
    </row>
    <row r="2560" spans="1:13" ht="15">
      <c r="A2560" s="448" t="s">
        <v>647</v>
      </c>
      <c r="B2560" s="448" t="s">
        <v>648</v>
      </c>
      <c r="C2560" s="446" t="s">
        <v>9889</v>
      </c>
      <c r="D2560" s="449"/>
      <c r="E2560" s="983" t="s">
        <v>1147</v>
      </c>
      <c r="F2560" s="984"/>
      <c r="G2560" s="983" t="s">
        <v>642</v>
      </c>
      <c r="H2560" s="983" t="s">
        <v>3449</v>
      </c>
      <c r="I2560" s="983" t="s">
        <v>684</v>
      </c>
      <c r="J2560" s="449"/>
      <c r="K2560" s="459" t="s">
        <v>265</v>
      </c>
      <c r="L2560" s="983"/>
      <c r="M2560" s="983" t="str">
        <f t="shared" si="39"/>
        <v/>
      </c>
    </row>
    <row r="2561" spans="1:13" ht="15">
      <c r="A2561" s="448" t="s">
        <v>647</v>
      </c>
      <c r="B2561" s="448" t="s">
        <v>648</v>
      </c>
      <c r="C2561" s="446" t="s">
        <v>9889</v>
      </c>
      <c r="D2561" s="449"/>
      <c r="E2561" s="983" t="s">
        <v>1148</v>
      </c>
      <c r="F2561" s="984"/>
      <c r="G2561" s="983" t="s">
        <v>642</v>
      </c>
      <c r="H2561" s="983" t="s">
        <v>3449</v>
      </c>
      <c r="I2561" s="983" t="s">
        <v>684</v>
      </c>
      <c r="J2561" s="449"/>
      <c r="K2561" s="459" t="s">
        <v>265</v>
      </c>
      <c r="L2561" s="983"/>
      <c r="M2561" s="983" t="str">
        <f t="shared" si="39"/>
        <v/>
      </c>
    </row>
    <row r="2562" spans="1:13" ht="15">
      <c r="A2562" s="448" t="s">
        <v>647</v>
      </c>
      <c r="B2562" s="448" t="s">
        <v>648</v>
      </c>
      <c r="C2562" s="446" t="s">
        <v>9889</v>
      </c>
      <c r="D2562" s="449"/>
      <c r="E2562" s="983" t="s">
        <v>1149</v>
      </c>
      <c r="F2562" s="984"/>
      <c r="G2562" s="983" t="s">
        <v>642</v>
      </c>
      <c r="H2562" s="983" t="s">
        <v>3449</v>
      </c>
      <c r="I2562" s="983" t="s">
        <v>684</v>
      </c>
      <c r="J2562" s="449"/>
      <c r="K2562" s="459" t="s">
        <v>265</v>
      </c>
      <c r="L2562" s="983"/>
      <c r="M2562" s="983" t="str">
        <f t="shared" si="39"/>
        <v/>
      </c>
    </row>
    <row r="2563" spans="1:13" ht="15">
      <c r="A2563" s="448" t="s">
        <v>647</v>
      </c>
      <c r="B2563" s="448" t="s">
        <v>648</v>
      </c>
      <c r="C2563" s="446" t="s">
        <v>9889</v>
      </c>
      <c r="D2563" s="449"/>
      <c r="E2563" s="983" t="s">
        <v>1150</v>
      </c>
      <c r="F2563" s="984"/>
      <c r="G2563" s="983" t="s">
        <v>642</v>
      </c>
      <c r="H2563" s="983" t="s">
        <v>3449</v>
      </c>
      <c r="I2563" s="983" t="s">
        <v>684</v>
      </c>
      <c r="J2563" s="449"/>
      <c r="K2563" s="459" t="s">
        <v>265</v>
      </c>
      <c r="L2563" s="983"/>
      <c r="M2563" s="983" t="str">
        <f t="shared" si="39"/>
        <v/>
      </c>
    </row>
    <row r="2564" spans="1:13" ht="15">
      <c r="A2564" s="448" t="s">
        <v>647</v>
      </c>
      <c r="B2564" s="448" t="s">
        <v>648</v>
      </c>
      <c r="C2564" s="446" t="s">
        <v>9889</v>
      </c>
      <c r="D2564" s="449"/>
      <c r="E2564" s="983" t="s">
        <v>1151</v>
      </c>
      <c r="F2564" s="984"/>
      <c r="G2564" s="983" t="s">
        <v>642</v>
      </c>
      <c r="H2564" s="983" t="s">
        <v>3449</v>
      </c>
      <c r="I2564" s="983" t="s">
        <v>684</v>
      </c>
      <c r="J2564" s="449"/>
      <c r="K2564" s="459" t="s">
        <v>265</v>
      </c>
      <c r="L2564" s="983"/>
      <c r="M2564" s="983" t="str">
        <f t="shared" si="39"/>
        <v/>
      </c>
    </row>
    <row r="2565" spans="1:13" ht="15">
      <c r="A2565" s="448" t="s">
        <v>647</v>
      </c>
      <c r="B2565" s="448" t="s">
        <v>648</v>
      </c>
      <c r="C2565" s="446" t="s">
        <v>9889</v>
      </c>
      <c r="D2565" s="449"/>
      <c r="E2565" s="983" t="s">
        <v>1152</v>
      </c>
      <c r="F2565" s="984"/>
      <c r="G2565" s="983" t="s">
        <v>642</v>
      </c>
      <c r="H2565" s="983" t="s">
        <v>3449</v>
      </c>
      <c r="I2565" s="983" t="s">
        <v>684</v>
      </c>
      <c r="J2565" s="449"/>
      <c r="K2565" s="459" t="s">
        <v>265</v>
      </c>
      <c r="L2565" s="983"/>
      <c r="M2565" s="983" t="str">
        <f t="shared" si="39"/>
        <v/>
      </c>
    </row>
    <row r="2566" spans="1:13" ht="15">
      <c r="A2566" s="448" t="s">
        <v>647</v>
      </c>
      <c r="B2566" s="448" t="s">
        <v>648</v>
      </c>
      <c r="C2566" s="446" t="s">
        <v>9889</v>
      </c>
      <c r="D2566" s="449"/>
      <c r="E2566" s="983" t="s">
        <v>1153</v>
      </c>
      <c r="F2566" s="984"/>
      <c r="G2566" s="983" t="s">
        <v>642</v>
      </c>
      <c r="H2566" s="983" t="s">
        <v>3449</v>
      </c>
      <c r="I2566" s="983" t="s">
        <v>684</v>
      </c>
      <c r="J2566" s="449"/>
      <c r="K2566" s="459" t="s">
        <v>265</v>
      </c>
      <c r="L2566" s="983"/>
      <c r="M2566" s="983" t="str">
        <f t="shared" ref="M2566:M2629" si="40">IF(RIGHT(TEXT(E2566,""),4)="ACT1","Removed","")</f>
        <v/>
      </c>
    </row>
    <row r="2567" spans="1:13" ht="15">
      <c r="A2567" s="448" t="s">
        <v>647</v>
      </c>
      <c r="B2567" s="448" t="s">
        <v>648</v>
      </c>
      <c r="C2567" s="446" t="s">
        <v>9889</v>
      </c>
      <c r="D2567" s="449"/>
      <c r="E2567" s="983" t="s">
        <v>1154</v>
      </c>
      <c r="F2567" s="984"/>
      <c r="G2567" s="983" t="s">
        <v>642</v>
      </c>
      <c r="H2567" s="983" t="s">
        <v>3449</v>
      </c>
      <c r="I2567" s="983" t="s">
        <v>684</v>
      </c>
      <c r="J2567" s="449"/>
      <c r="K2567" s="459" t="s">
        <v>265</v>
      </c>
      <c r="L2567" s="983"/>
      <c r="M2567" s="983" t="str">
        <f t="shared" si="40"/>
        <v/>
      </c>
    </row>
    <row r="2568" spans="1:13" ht="15">
      <c r="A2568" s="448" t="s">
        <v>647</v>
      </c>
      <c r="B2568" s="448" t="s">
        <v>648</v>
      </c>
      <c r="C2568" s="446" t="s">
        <v>9889</v>
      </c>
      <c r="D2568" s="449"/>
      <c r="E2568" s="983" t="s">
        <v>1155</v>
      </c>
      <c r="F2568" s="984"/>
      <c r="G2568" s="983" t="s">
        <v>642</v>
      </c>
      <c r="H2568" s="983" t="s">
        <v>3449</v>
      </c>
      <c r="I2568" s="983" t="s">
        <v>684</v>
      </c>
      <c r="J2568" s="449"/>
      <c r="K2568" s="459" t="s">
        <v>265</v>
      </c>
      <c r="L2568" s="983"/>
      <c r="M2568" s="983" t="str">
        <f t="shared" si="40"/>
        <v/>
      </c>
    </row>
    <row r="2569" spans="1:13">
      <c r="A2569" s="448" t="s">
        <v>647</v>
      </c>
      <c r="B2569" s="448" t="s">
        <v>648</v>
      </c>
      <c r="C2569" s="446" t="s">
        <v>9889</v>
      </c>
      <c r="D2569" s="448"/>
      <c r="E2569" s="983" t="s">
        <v>1156</v>
      </c>
      <c r="F2569" s="984"/>
      <c r="G2569" s="983" t="s">
        <v>642</v>
      </c>
      <c r="H2569" s="983" t="s">
        <v>3449</v>
      </c>
      <c r="I2569" s="983" t="s">
        <v>684</v>
      </c>
      <c r="J2569" s="984"/>
      <c r="K2569" s="459" t="s">
        <v>265</v>
      </c>
      <c r="L2569" s="983"/>
      <c r="M2569" s="983" t="str">
        <f t="shared" si="40"/>
        <v/>
      </c>
    </row>
    <row r="2570" spans="1:13">
      <c r="A2570" s="985" t="s">
        <v>637</v>
      </c>
      <c r="B2570" s="985" t="s">
        <v>638</v>
      </c>
      <c r="C2570" s="460" t="s">
        <v>237</v>
      </c>
      <c r="D2570" s="460" t="s">
        <v>1157</v>
      </c>
      <c r="E2570" s="453" t="s">
        <v>3450</v>
      </c>
      <c r="F2570" s="453" t="s">
        <v>237</v>
      </c>
      <c r="G2570" s="453" t="s">
        <v>642</v>
      </c>
      <c r="H2570" s="453" t="s">
        <v>3451</v>
      </c>
      <c r="I2570" s="453" t="s">
        <v>684</v>
      </c>
      <c r="J2570" s="460" t="s">
        <v>645</v>
      </c>
      <c r="K2570" s="460" t="s">
        <v>265</v>
      </c>
      <c r="L2570" s="453" t="s">
        <v>646</v>
      </c>
      <c r="M2570" s="453" t="str">
        <f t="shared" si="40"/>
        <v/>
      </c>
    </row>
    <row r="2571" spans="1:13" ht="15">
      <c r="A2571" s="448" t="s">
        <v>647</v>
      </c>
      <c r="B2571" s="448" t="s">
        <v>648</v>
      </c>
      <c r="C2571" s="446" t="s">
        <v>237</v>
      </c>
      <c r="D2571" s="449"/>
      <c r="E2571" s="983" t="s">
        <v>3452</v>
      </c>
      <c r="F2571" s="984"/>
      <c r="G2571" s="983" t="s">
        <v>642</v>
      </c>
      <c r="H2571" s="983" t="s">
        <v>3451</v>
      </c>
      <c r="I2571" s="983" t="s">
        <v>684</v>
      </c>
      <c r="J2571" s="449"/>
      <c r="K2571" s="459" t="s">
        <v>265</v>
      </c>
      <c r="L2571" s="983"/>
      <c r="M2571" s="983" t="str">
        <f t="shared" si="40"/>
        <v>Removed</v>
      </c>
    </row>
    <row r="2572" spans="1:13" ht="15">
      <c r="A2572" s="448" t="s">
        <v>647</v>
      </c>
      <c r="B2572" s="448" t="s">
        <v>648</v>
      </c>
      <c r="C2572" s="446" t="s">
        <v>237</v>
      </c>
      <c r="D2572" s="449"/>
      <c r="E2572" s="983" t="s">
        <v>3453</v>
      </c>
      <c r="F2572" s="984"/>
      <c r="G2572" s="983" t="s">
        <v>642</v>
      </c>
      <c r="H2572" s="983" t="s">
        <v>3451</v>
      </c>
      <c r="I2572" s="983" t="s">
        <v>684</v>
      </c>
      <c r="J2572" s="449"/>
      <c r="K2572" s="459" t="s">
        <v>265</v>
      </c>
      <c r="L2572" s="983"/>
      <c r="M2572" s="983" t="str">
        <f t="shared" si="40"/>
        <v/>
      </c>
    </row>
    <row r="2573" spans="1:13" ht="15">
      <c r="A2573" s="448" t="s">
        <v>647</v>
      </c>
      <c r="B2573" s="448" t="s">
        <v>648</v>
      </c>
      <c r="C2573" s="446" t="s">
        <v>237</v>
      </c>
      <c r="D2573" s="449"/>
      <c r="E2573" s="983" t="s">
        <v>3454</v>
      </c>
      <c r="F2573" s="984"/>
      <c r="G2573" s="983" t="s">
        <v>642</v>
      </c>
      <c r="H2573" s="983" t="s">
        <v>3451</v>
      </c>
      <c r="I2573" s="983" t="s">
        <v>684</v>
      </c>
      <c r="J2573" s="449"/>
      <c r="K2573" s="459" t="s">
        <v>265</v>
      </c>
      <c r="L2573" s="983"/>
      <c r="M2573" s="983" t="str">
        <f t="shared" si="40"/>
        <v/>
      </c>
    </row>
    <row r="2574" spans="1:13" ht="15">
      <c r="A2574" s="448" t="s">
        <v>647</v>
      </c>
      <c r="B2574" s="448" t="s">
        <v>648</v>
      </c>
      <c r="C2574" s="446" t="s">
        <v>237</v>
      </c>
      <c r="D2574" s="449"/>
      <c r="E2574" s="983" t="s">
        <v>3455</v>
      </c>
      <c r="F2574" s="984"/>
      <c r="G2574" s="983" t="s">
        <v>642</v>
      </c>
      <c r="H2574" s="983" t="s">
        <v>3451</v>
      </c>
      <c r="I2574" s="983" t="s">
        <v>684</v>
      </c>
      <c r="J2574" s="449"/>
      <c r="K2574" s="459" t="s">
        <v>265</v>
      </c>
      <c r="L2574" s="983"/>
      <c r="M2574" s="983" t="str">
        <f t="shared" si="40"/>
        <v/>
      </c>
    </row>
    <row r="2575" spans="1:13" ht="15">
      <c r="A2575" s="448" t="s">
        <v>647</v>
      </c>
      <c r="B2575" s="448" t="s">
        <v>648</v>
      </c>
      <c r="C2575" s="446" t="s">
        <v>237</v>
      </c>
      <c r="D2575" s="449"/>
      <c r="E2575" s="983" t="s">
        <v>3456</v>
      </c>
      <c r="F2575" s="984"/>
      <c r="G2575" s="983" t="s">
        <v>642</v>
      </c>
      <c r="H2575" s="983" t="s">
        <v>3451</v>
      </c>
      <c r="I2575" s="983" t="s">
        <v>684</v>
      </c>
      <c r="J2575" s="449"/>
      <c r="K2575" s="459" t="s">
        <v>265</v>
      </c>
      <c r="L2575" s="983"/>
      <c r="M2575" s="983" t="str">
        <f t="shared" si="40"/>
        <v/>
      </c>
    </row>
    <row r="2576" spans="1:13" ht="15">
      <c r="A2576" s="448" t="s">
        <v>647</v>
      </c>
      <c r="B2576" s="448" t="s">
        <v>648</v>
      </c>
      <c r="C2576" s="446" t="s">
        <v>237</v>
      </c>
      <c r="D2576" s="449"/>
      <c r="E2576" s="983" t="s">
        <v>3457</v>
      </c>
      <c r="F2576" s="984"/>
      <c r="G2576" s="983" t="s">
        <v>642</v>
      </c>
      <c r="H2576" s="983" t="s">
        <v>3451</v>
      </c>
      <c r="I2576" s="983" t="s">
        <v>684</v>
      </c>
      <c r="J2576" s="449"/>
      <c r="K2576" s="459" t="s">
        <v>265</v>
      </c>
      <c r="L2576" s="983"/>
      <c r="M2576" s="983" t="str">
        <f t="shared" si="40"/>
        <v/>
      </c>
    </row>
    <row r="2577" spans="1:13" ht="15">
      <c r="A2577" s="448" t="s">
        <v>647</v>
      </c>
      <c r="B2577" s="448" t="s">
        <v>648</v>
      </c>
      <c r="C2577" s="446" t="s">
        <v>237</v>
      </c>
      <c r="D2577" s="449"/>
      <c r="E2577" s="983" t="s">
        <v>3458</v>
      </c>
      <c r="F2577" s="984"/>
      <c r="G2577" s="983" t="s">
        <v>642</v>
      </c>
      <c r="H2577" s="983" t="s">
        <v>3451</v>
      </c>
      <c r="I2577" s="983" t="s">
        <v>684</v>
      </c>
      <c r="J2577" s="449"/>
      <c r="K2577" s="459" t="s">
        <v>265</v>
      </c>
      <c r="L2577" s="983"/>
      <c r="M2577" s="983" t="str">
        <f t="shared" si="40"/>
        <v/>
      </c>
    </row>
    <row r="2578" spans="1:13" ht="15">
      <c r="A2578" s="448" t="s">
        <v>647</v>
      </c>
      <c r="B2578" s="448" t="s">
        <v>648</v>
      </c>
      <c r="C2578" s="446" t="s">
        <v>237</v>
      </c>
      <c r="D2578" s="449"/>
      <c r="E2578" s="983" t="s">
        <v>3459</v>
      </c>
      <c r="F2578" s="984"/>
      <c r="G2578" s="983" t="s">
        <v>642</v>
      </c>
      <c r="H2578" s="983" t="s">
        <v>3451</v>
      </c>
      <c r="I2578" s="983" t="s">
        <v>684</v>
      </c>
      <c r="J2578" s="449"/>
      <c r="K2578" s="459" t="s">
        <v>265</v>
      </c>
      <c r="L2578" s="983"/>
      <c r="M2578" s="983" t="str">
        <f t="shared" si="40"/>
        <v/>
      </c>
    </row>
    <row r="2579" spans="1:13" ht="15">
      <c r="A2579" s="448" t="s">
        <v>647</v>
      </c>
      <c r="B2579" s="448" t="s">
        <v>648</v>
      </c>
      <c r="C2579" s="446" t="s">
        <v>237</v>
      </c>
      <c r="D2579" s="449"/>
      <c r="E2579" s="983" t="s">
        <v>3460</v>
      </c>
      <c r="F2579" s="984"/>
      <c r="G2579" s="983" t="s">
        <v>642</v>
      </c>
      <c r="H2579" s="983" t="s">
        <v>3451</v>
      </c>
      <c r="I2579" s="983" t="s">
        <v>684</v>
      </c>
      <c r="J2579" s="449"/>
      <c r="K2579" s="459" t="s">
        <v>265</v>
      </c>
      <c r="L2579" s="983"/>
      <c r="M2579" s="983" t="str">
        <f t="shared" si="40"/>
        <v/>
      </c>
    </row>
    <row r="2580" spans="1:13" ht="15">
      <c r="A2580" s="448" t="s">
        <v>647</v>
      </c>
      <c r="B2580" s="448" t="s">
        <v>648</v>
      </c>
      <c r="C2580" s="446" t="s">
        <v>237</v>
      </c>
      <c r="D2580" s="449"/>
      <c r="E2580" s="983" t="s">
        <v>3461</v>
      </c>
      <c r="F2580" s="984"/>
      <c r="G2580" s="983" t="s">
        <v>642</v>
      </c>
      <c r="H2580" s="983" t="s">
        <v>3451</v>
      </c>
      <c r="I2580" s="983" t="s">
        <v>684</v>
      </c>
      <c r="J2580" s="449"/>
      <c r="K2580" s="459" t="s">
        <v>265</v>
      </c>
      <c r="L2580" s="983"/>
      <c r="M2580" s="983" t="str">
        <f t="shared" si="40"/>
        <v/>
      </c>
    </row>
    <row r="2581" spans="1:13" ht="15">
      <c r="A2581" s="448" t="s">
        <v>647</v>
      </c>
      <c r="B2581" s="448" t="s">
        <v>648</v>
      </c>
      <c r="C2581" s="446" t="s">
        <v>237</v>
      </c>
      <c r="D2581" s="449"/>
      <c r="E2581" s="983" t="s">
        <v>3462</v>
      </c>
      <c r="F2581" s="984"/>
      <c r="G2581" s="983" t="s">
        <v>642</v>
      </c>
      <c r="H2581" s="983" t="s">
        <v>3451</v>
      </c>
      <c r="I2581" s="983" t="s">
        <v>684</v>
      </c>
      <c r="J2581" s="449"/>
      <c r="K2581" s="459" t="s">
        <v>265</v>
      </c>
      <c r="L2581" s="983"/>
      <c r="M2581" s="983" t="str">
        <f t="shared" si="40"/>
        <v/>
      </c>
    </row>
    <row r="2582" spans="1:13" ht="15">
      <c r="A2582" s="448" t="s">
        <v>647</v>
      </c>
      <c r="B2582" s="448" t="s">
        <v>648</v>
      </c>
      <c r="C2582" s="446" t="s">
        <v>237</v>
      </c>
      <c r="D2582" s="449"/>
      <c r="E2582" s="983" t="s">
        <v>3463</v>
      </c>
      <c r="F2582" s="984"/>
      <c r="G2582" s="983" t="s">
        <v>642</v>
      </c>
      <c r="H2582" s="983" t="s">
        <v>3451</v>
      </c>
      <c r="I2582" s="983" t="s">
        <v>684</v>
      </c>
      <c r="J2582" s="449"/>
      <c r="K2582" s="459" t="s">
        <v>265</v>
      </c>
      <c r="L2582" s="983"/>
      <c r="M2582" s="983" t="str">
        <f t="shared" si="40"/>
        <v/>
      </c>
    </row>
    <row r="2583" spans="1:13">
      <c r="A2583" s="448" t="s">
        <v>647</v>
      </c>
      <c r="B2583" s="448" t="s">
        <v>648</v>
      </c>
      <c r="C2583" s="446" t="s">
        <v>237</v>
      </c>
      <c r="D2583" s="448"/>
      <c r="E2583" s="983" t="s">
        <v>3464</v>
      </c>
      <c r="F2583" s="984"/>
      <c r="G2583" s="983" t="s">
        <v>642</v>
      </c>
      <c r="H2583" s="983" t="s">
        <v>3451</v>
      </c>
      <c r="I2583" s="983" t="s">
        <v>684</v>
      </c>
      <c r="J2583" s="984"/>
      <c r="K2583" s="459" t="s">
        <v>265</v>
      </c>
      <c r="L2583" s="983"/>
      <c r="M2583" s="983" t="str">
        <f t="shared" si="40"/>
        <v/>
      </c>
    </row>
    <row r="2584" spans="1:13">
      <c r="A2584" s="985" t="s">
        <v>637</v>
      </c>
      <c r="B2584" s="985" t="s">
        <v>638</v>
      </c>
      <c r="C2584" s="460" t="s">
        <v>329</v>
      </c>
      <c r="D2584" s="460" t="s">
        <v>1172</v>
      </c>
      <c r="E2584" s="453" t="s">
        <v>3465</v>
      </c>
      <c r="F2584" s="453" t="s">
        <v>329</v>
      </c>
      <c r="G2584" s="453" t="s">
        <v>642</v>
      </c>
      <c r="H2584" s="453" t="s">
        <v>3466</v>
      </c>
      <c r="I2584" s="453" t="s">
        <v>684</v>
      </c>
      <c r="J2584" s="460" t="s">
        <v>645</v>
      </c>
      <c r="K2584" s="460" t="s">
        <v>265</v>
      </c>
      <c r="L2584" s="453" t="s">
        <v>646</v>
      </c>
      <c r="M2584" s="453" t="str">
        <f t="shared" si="40"/>
        <v/>
      </c>
    </row>
    <row r="2585" spans="1:13" ht="15">
      <c r="A2585" s="448" t="s">
        <v>647</v>
      </c>
      <c r="B2585" s="448" t="s">
        <v>648</v>
      </c>
      <c r="C2585" s="446" t="s">
        <v>329</v>
      </c>
      <c r="D2585" s="449"/>
      <c r="E2585" s="983" t="s">
        <v>3467</v>
      </c>
      <c r="F2585" s="984"/>
      <c r="G2585" s="983" t="s">
        <v>642</v>
      </c>
      <c r="H2585" s="983" t="s">
        <v>3466</v>
      </c>
      <c r="I2585" s="983" t="s">
        <v>684</v>
      </c>
      <c r="J2585" s="449"/>
      <c r="K2585" s="459" t="s">
        <v>265</v>
      </c>
      <c r="L2585" s="983"/>
      <c r="M2585" s="983" t="str">
        <f t="shared" si="40"/>
        <v>Removed</v>
      </c>
    </row>
    <row r="2586" spans="1:13" ht="15">
      <c r="A2586" s="448" t="s">
        <v>647</v>
      </c>
      <c r="B2586" s="448" t="s">
        <v>648</v>
      </c>
      <c r="C2586" s="446" t="s">
        <v>329</v>
      </c>
      <c r="D2586" s="449"/>
      <c r="E2586" s="983" t="s">
        <v>3468</v>
      </c>
      <c r="F2586" s="984"/>
      <c r="G2586" s="983" t="s">
        <v>642</v>
      </c>
      <c r="H2586" s="983" t="s">
        <v>3466</v>
      </c>
      <c r="I2586" s="983" t="s">
        <v>684</v>
      </c>
      <c r="J2586" s="449"/>
      <c r="K2586" s="459" t="s">
        <v>265</v>
      </c>
      <c r="L2586" s="983"/>
      <c r="M2586" s="983" t="str">
        <f t="shared" si="40"/>
        <v/>
      </c>
    </row>
    <row r="2587" spans="1:13" ht="15">
      <c r="A2587" s="448" t="s">
        <v>647</v>
      </c>
      <c r="B2587" s="448" t="s">
        <v>648</v>
      </c>
      <c r="C2587" s="446" t="s">
        <v>329</v>
      </c>
      <c r="D2587" s="449"/>
      <c r="E2587" s="983" t="s">
        <v>3469</v>
      </c>
      <c r="F2587" s="984"/>
      <c r="G2587" s="983" t="s">
        <v>642</v>
      </c>
      <c r="H2587" s="983" t="s">
        <v>3466</v>
      </c>
      <c r="I2587" s="983" t="s">
        <v>684</v>
      </c>
      <c r="J2587" s="449"/>
      <c r="K2587" s="459" t="s">
        <v>265</v>
      </c>
      <c r="L2587" s="983"/>
      <c r="M2587" s="983" t="str">
        <f t="shared" si="40"/>
        <v/>
      </c>
    </row>
    <row r="2588" spans="1:13" ht="15">
      <c r="A2588" s="448" t="s">
        <v>647</v>
      </c>
      <c r="B2588" s="448" t="s">
        <v>648</v>
      </c>
      <c r="C2588" s="446" t="s">
        <v>329</v>
      </c>
      <c r="D2588" s="449"/>
      <c r="E2588" s="983" t="s">
        <v>3470</v>
      </c>
      <c r="F2588" s="984"/>
      <c r="G2588" s="983" t="s">
        <v>642</v>
      </c>
      <c r="H2588" s="983" t="s">
        <v>3466</v>
      </c>
      <c r="I2588" s="983" t="s">
        <v>684</v>
      </c>
      <c r="J2588" s="449"/>
      <c r="K2588" s="459" t="s">
        <v>265</v>
      </c>
      <c r="L2588" s="983"/>
      <c r="M2588" s="983" t="str">
        <f t="shared" si="40"/>
        <v/>
      </c>
    </row>
    <row r="2589" spans="1:13" ht="15">
      <c r="A2589" s="448" t="s">
        <v>647</v>
      </c>
      <c r="B2589" s="448" t="s">
        <v>648</v>
      </c>
      <c r="C2589" s="446" t="s">
        <v>329</v>
      </c>
      <c r="D2589" s="449"/>
      <c r="E2589" s="983" t="s">
        <v>3471</v>
      </c>
      <c r="F2589" s="984"/>
      <c r="G2589" s="983" t="s">
        <v>642</v>
      </c>
      <c r="H2589" s="983" t="s">
        <v>3466</v>
      </c>
      <c r="I2589" s="983" t="s">
        <v>684</v>
      </c>
      <c r="J2589" s="449"/>
      <c r="K2589" s="459" t="s">
        <v>265</v>
      </c>
      <c r="L2589" s="983"/>
      <c r="M2589" s="983" t="str">
        <f t="shared" si="40"/>
        <v/>
      </c>
    </row>
    <row r="2590" spans="1:13" ht="15">
      <c r="A2590" s="448" t="s">
        <v>647</v>
      </c>
      <c r="B2590" s="448" t="s">
        <v>648</v>
      </c>
      <c r="C2590" s="446" t="s">
        <v>329</v>
      </c>
      <c r="D2590" s="449"/>
      <c r="E2590" s="983" t="s">
        <v>3472</v>
      </c>
      <c r="F2590" s="984"/>
      <c r="G2590" s="983" t="s">
        <v>642</v>
      </c>
      <c r="H2590" s="983" t="s">
        <v>3466</v>
      </c>
      <c r="I2590" s="983" t="s">
        <v>684</v>
      </c>
      <c r="J2590" s="449"/>
      <c r="K2590" s="459" t="s">
        <v>265</v>
      </c>
      <c r="L2590" s="983"/>
      <c r="M2590" s="983" t="str">
        <f t="shared" si="40"/>
        <v/>
      </c>
    </row>
    <row r="2591" spans="1:13" ht="15">
      <c r="A2591" s="448" t="s">
        <v>647</v>
      </c>
      <c r="B2591" s="448" t="s">
        <v>648</v>
      </c>
      <c r="C2591" s="446" t="s">
        <v>329</v>
      </c>
      <c r="D2591" s="449"/>
      <c r="E2591" s="983" t="s">
        <v>3473</v>
      </c>
      <c r="F2591" s="984"/>
      <c r="G2591" s="983" t="s">
        <v>642</v>
      </c>
      <c r="H2591" s="983" t="s">
        <v>3466</v>
      </c>
      <c r="I2591" s="983" t="s">
        <v>684</v>
      </c>
      <c r="J2591" s="449"/>
      <c r="K2591" s="459" t="s">
        <v>265</v>
      </c>
      <c r="L2591" s="983"/>
      <c r="M2591" s="983" t="str">
        <f t="shared" si="40"/>
        <v/>
      </c>
    </row>
    <row r="2592" spans="1:13" ht="15">
      <c r="A2592" s="448" t="s">
        <v>647</v>
      </c>
      <c r="B2592" s="448" t="s">
        <v>648</v>
      </c>
      <c r="C2592" s="446" t="s">
        <v>329</v>
      </c>
      <c r="D2592" s="449"/>
      <c r="E2592" s="983" t="s">
        <v>3474</v>
      </c>
      <c r="F2592" s="984"/>
      <c r="G2592" s="983" t="s">
        <v>642</v>
      </c>
      <c r="H2592" s="983" t="s">
        <v>3466</v>
      </c>
      <c r="I2592" s="983" t="s">
        <v>684</v>
      </c>
      <c r="J2592" s="449"/>
      <c r="K2592" s="459" t="s">
        <v>265</v>
      </c>
      <c r="L2592" s="983"/>
      <c r="M2592" s="983" t="str">
        <f t="shared" si="40"/>
        <v/>
      </c>
    </row>
    <row r="2593" spans="1:13" ht="15">
      <c r="A2593" s="448" t="s">
        <v>647</v>
      </c>
      <c r="B2593" s="448" t="s">
        <v>648</v>
      </c>
      <c r="C2593" s="446" t="s">
        <v>329</v>
      </c>
      <c r="D2593" s="449"/>
      <c r="E2593" s="983" t="s">
        <v>3475</v>
      </c>
      <c r="F2593" s="984"/>
      <c r="G2593" s="983" t="s">
        <v>642</v>
      </c>
      <c r="H2593" s="983" t="s">
        <v>3466</v>
      </c>
      <c r="I2593" s="983" t="s">
        <v>684</v>
      </c>
      <c r="J2593" s="449"/>
      <c r="K2593" s="459" t="s">
        <v>265</v>
      </c>
      <c r="L2593" s="983"/>
      <c r="M2593" s="983" t="str">
        <f t="shared" si="40"/>
        <v/>
      </c>
    </row>
    <row r="2594" spans="1:13" ht="15">
      <c r="A2594" s="448" t="s">
        <v>647</v>
      </c>
      <c r="B2594" s="448" t="s">
        <v>648</v>
      </c>
      <c r="C2594" s="446" t="s">
        <v>329</v>
      </c>
      <c r="D2594" s="449"/>
      <c r="E2594" s="983" t="s">
        <v>3476</v>
      </c>
      <c r="F2594" s="984"/>
      <c r="G2594" s="983" t="s">
        <v>642</v>
      </c>
      <c r="H2594" s="983" t="s">
        <v>3466</v>
      </c>
      <c r="I2594" s="983" t="s">
        <v>684</v>
      </c>
      <c r="J2594" s="449"/>
      <c r="K2594" s="459" t="s">
        <v>265</v>
      </c>
      <c r="L2594" s="983"/>
      <c r="M2594" s="983" t="str">
        <f t="shared" si="40"/>
        <v/>
      </c>
    </row>
    <row r="2595" spans="1:13" ht="15">
      <c r="A2595" s="448" t="s">
        <v>647</v>
      </c>
      <c r="B2595" s="448" t="s">
        <v>648</v>
      </c>
      <c r="C2595" s="446" t="s">
        <v>329</v>
      </c>
      <c r="D2595" s="449"/>
      <c r="E2595" s="983" t="s">
        <v>3477</v>
      </c>
      <c r="F2595" s="984"/>
      <c r="G2595" s="983" t="s">
        <v>642</v>
      </c>
      <c r="H2595" s="983" t="s">
        <v>3466</v>
      </c>
      <c r="I2595" s="983" t="s">
        <v>684</v>
      </c>
      <c r="J2595" s="449"/>
      <c r="K2595" s="459" t="s">
        <v>265</v>
      </c>
      <c r="L2595" s="983"/>
      <c r="M2595" s="983" t="str">
        <f t="shared" si="40"/>
        <v/>
      </c>
    </row>
    <row r="2596" spans="1:13" ht="15">
      <c r="A2596" s="448" t="s">
        <v>647</v>
      </c>
      <c r="B2596" s="448" t="s">
        <v>648</v>
      </c>
      <c r="C2596" s="446" t="s">
        <v>329</v>
      </c>
      <c r="D2596" s="449"/>
      <c r="E2596" s="983" t="s">
        <v>3478</v>
      </c>
      <c r="F2596" s="984"/>
      <c r="G2596" s="983" t="s">
        <v>642</v>
      </c>
      <c r="H2596" s="983" t="s">
        <v>3466</v>
      </c>
      <c r="I2596" s="983" t="s">
        <v>684</v>
      </c>
      <c r="J2596" s="449"/>
      <c r="K2596" s="459" t="s">
        <v>265</v>
      </c>
      <c r="L2596" s="983"/>
      <c r="M2596" s="983" t="str">
        <f t="shared" si="40"/>
        <v/>
      </c>
    </row>
    <row r="2597" spans="1:13">
      <c r="A2597" s="448" t="s">
        <v>647</v>
      </c>
      <c r="B2597" s="448" t="s">
        <v>648</v>
      </c>
      <c r="C2597" s="446" t="s">
        <v>329</v>
      </c>
      <c r="D2597" s="448"/>
      <c r="E2597" s="983" t="s">
        <v>3479</v>
      </c>
      <c r="F2597" s="984"/>
      <c r="G2597" s="983" t="s">
        <v>642</v>
      </c>
      <c r="H2597" s="983" t="s">
        <v>3466</v>
      </c>
      <c r="I2597" s="983" t="s">
        <v>684</v>
      </c>
      <c r="J2597" s="984"/>
      <c r="K2597" s="459" t="s">
        <v>265</v>
      </c>
      <c r="L2597" s="983"/>
      <c r="M2597" s="983" t="str">
        <f t="shared" si="40"/>
        <v/>
      </c>
    </row>
    <row r="2598" spans="1:13">
      <c r="A2598" s="985" t="s">
        <v>637</v>
      </c>
      <c r="B2598" s="985" t="s">
        <v>638</v>
      </c>
      <c r="C2598" s="460" t="s">
        <v>330</v>
      </c>
      <c r="D2598" s="460" t="s">
        <v>1172</v>
      </c>
      <c r="E2598" s="453" t="s">
        <v>1188</v>
      </c>
      <c r="F2598" s="453" t="s">
        <v>330</v>
      </c>
      <c r="G2598" s="453" t="s">
        <v>642</v>
      </c>
      <c r="H2598" s="453" t="s">
        <v>3480</v>
      </c>
      <c r="I2598" s="453" t="s">
        <v>684</v>
      </c>
      <c r="J2598" s="460" t="s">
        <v>645</v>
      </c>
      <c r="K2598" s="460" t="s">
        <v>265</v>
      </c>
      <c r="L2598" s="453" t="s">
        <v>646</v>
      </c>
      <c r="M2598" s="453" t="str">
        <f t="shared" si="40"/>
        <v/>
      </c>
    </row>
    <row r="2599" spans="1:13" ht="15">
      <c r="A2599" s="448" t="s">
        <v>647</v>
      </c>
      <c r="B2599" s="448" t="s">
        <v>648</v>
      </c>
      <c r="C2599" s="446" t="s">
        <v>330</v>
      </c>
      <c r="D2599" s="449"/>
      <c r="E2599" s="983" t="s">
        <v>1189</v>
      </c>
      <c r="F2599" s="984"/>
      <c r="G2599" s="983" t="s">
        <v>642</v>
      </c>
      <c r="H2599" s="983" t="s">
        <v>3480</v>
      </c>
      <c r="I2599" s="983" t="s">
        <v>684</v>
      </c>
      <c r="J2599" s="449"/>
      <c r="K2599" s="459" t="s">
        <v>265</v>
      </c>
      <c r="L2599" s="983"/>
      <c r="M2599" s="983" t="str">
        <f t="shared" si="40"/>
        <v>Removed</v>
      </c>
    </row>
    <row r="2600" spans="1:13" ht="15">
      <c r="A2600" s="448" t="s">
        <v>647</v>
      </c>
      <c r="B2600" s="448" t="s">
        <v>648</v>
      </c>
      <c r="C2600" s="446" t="s">
        <v>330</v>
      </c>
      <c r="D2600" s="449"/>
      <c r="E2600" s="983" t="s">
        <v>1190</v>
      </c>
      <c r="F2600" s="984"/>
      <c r="G2600" s="983" t="s">
        <v>642</v>
      </c>
      <c r="H2600" s="983" t="s">
        <v>3480</v>
      </c>
      <c r="I2600" s="983" t="s">
        <v>684</v>
      </c>
      <c r="J2600" s="449"/>
      <c r="K2600" s="459" t="s">
        <v>265</v>
      </c>
      <c r="L2600" s="983"/>
      <c r="M2600" s="983" t="str">
        <f t="shared" si="40"/>
        <v/>
      </c>
    </row>
    <row r="2601" spans="1:13" ht="15">
      <c r="A2601" s="448" t="s">
        <v>647</v>
      </c>
      <c r="B2601" s="448" t="s">
        <v>648</v>
      </c>
      <c r="C2601" s="446" t="s">
        <v>330</v>
      </c>
      <c r="D2601" s="449"/>
      <c r="E2601" s="983" t="s">
        <v>1191</v>
      </c>
      <c r="F2601" s="984"/>
      <c r="G2601" s="983" t="s">
        <v>642</v>
      </c>
      <c r="H2601" s="983" t="s">
        <v>3480</v>
      </c>
      <c r="I2601" s="983" t="s">
        <v>684</v>
      </c>
      <c r="J2601" s="449"/>
      <c r="K2601" s="459" t="s">
        <v>265</v>
      </c>
      <c r="L2601" s="983"/>
      <c r="M2601" s="983" t="str">
        <f t="shared" si="40"/>
        <v/>
      </c>
    </row>
    <row r="2602" spans="1:13" ht="15">
      <c r="A2602" s="448" t="s">
        <v>647</v>
      </c>
      <c r="B2602" s="448" t="s">
        <v>648</v>
      </c>
      <c r="C2602" s="446" t="s">
        <v>330</v>
      </c>
      <c r="D2602" s="449"/>
      <c r="E2602" s="983" t="s">
        <v>1192</v>
      </c>
      <c r="F2602" s="984"/>
      <c r="G2602" s="983" t="s">
        <v>642</v>
      </c>
      <c r="H2602" s="983" t="s">
        <v>3480</v>
      </c>
      <c r="I2602" s="983" t="s">
        <v>684</v>
      </c>
      <c r="J2602" s="449"/>
      <c r="K2602" s="459" t="s">
        <v>265</v>
      </c>
      <c r="L2602" s="983"/>
      <c r="M2602" s="983" t="str">
        <f t="shared" si="40"/>
        <v/>
      </c>
    </row>
    <row r="2603" spans="1:13" ht="15">
      <c r="A2603" s="448" t="s">
        <v>647</v>
      </c>
      <c r="B2603" s="448" t="s">
        <v>648</v>
      </c>
      <c r="C2603" s="446" t="s">
        <v>330</v>
      </c>
      <c r="D2603" s="449"/>
      <c r="E2603" s="983" t="s">
        <v>1193</v>
      </c>
      <c r="F2603" s="984"/>
      <c r="G2603" s="983" t="s">
        <v>642</v>
      </c>
      <c r="H2603" s="983" t="s">
        <v>3480</v>
      </c>
      <c r="I2603" s="983" t="s">
        <v>684</v>
      </c>
      <c r="J2603" s="449"/>
      <c r="K2603" s="459" t="s">
        <v>265</v>
      </c>
      <c r="L2603" s="983"/>
      <c r="M2603" s="983" t="str">
        <f t="shared" si="40"/>
        <v/>
      </c>
    </row>
    <row r="2604" spans="1:13" ht="15">
      <c r="A2604" s="448" t="s">
        <v>647</v>
      </c>
      <c r="B2604" s="448" t="s">
        <v>648</v>
      </c>
      <c r="C2604" s="446" t="s">
        <v>330</v>
      </c>
      <c r="D2604" s="449"/>
      <c r="E2604" s="983" t="s">
        <v>1194</v>
      </c>
      <c r="F2604" s="984"/>
      <c r="G2604" s="983" t="s">
        <v>642</v>
      </c>
      <c r="H2604" s="983" t="s">
        <v>3480</v>
      </c>
      <c r="I2604" s="983" t="s">
        <v>684</v>
      </c>
      <c r="J2604" s="449"/>
      <c r="K2604" s="459" t="s">
        <v>265</v>
      </c>
      <c r="L2604" s="983"/>
      <c r="M2604" s="983" t="str">
        <f t="shared" si="40"/>
        <v/>
      </c>
    </row>
    <row r="2605" spans="1:13" ht="15">
      <c r="A2605" s="448" t="s">
        <v>647</v>
      </c>
      <c r="B2605" s="448" t="s">
        <v>648</v>
      </c>
      <c r="C2605" s="446" t="s">
        <v>330</v>
      </c>
      <c r="D2605" s="449"/>
      <c r="E2605" s="983" t="s">
        <v>1195</v>
      </c>
      <c r="F2605" s="984"/>
      <c r="G2605" s="983" t="s">
        <v>642</v>
      </c>
      <c r="H2605" s="983" t="s">
        <v>3480</v>
      </c>
      <c r="I2605" s="983" t="s">
        <v>684</v>
      </c>
      <c r="J2605" s="449"/>
      <c r="K2605" s="459" t="s">
        <v>265</v>
      </c>
      <c r="L2605" s="983"/>
      <c r="M2605" s="983" t="str">
        <f t="shared" si="40"/>
        <v/>
      </c>
    </row>
    <row r="2606" spans="1:13" ht="15">
      <c r="A2606" s="448" t="s">
        <v>647</v>
      </c>
      <c r="B2606" s="448" t="s">
        <v>648</v>
      </c>
      <c r="C2606" s="446" t="s">
        <v>330</v>
      </c>
      <c r="D2606" s="449"/>
      <c r="E2606" s="983" t="s">
        <v>1196</v>
      </c>
      <c r="F2606" s="984"/>
      <c r="G2606" s="983" t="s">
        <v>642</v>
      </c>
      <c r="H2606" s="983" t="s">
        <v>3480</v>
      </c>
      <c r="I2606" s="983" t="s">
        <v>684</v>
      </c>
      <c r="J2606" s="449"/>
      <c r="K2606" s="459" t="s">
        <v>265</v>
      </c>
      <c r="L2606" s="983"/>
      <c r="M2606" s="983" t="str">
        <f t="shared" si="40"/>
        <v/>
      </c>
    </row>
    <row r="2607" spans="1:13" ht="15">
      <c r="A2607" s="448" t="s">
        <v>647</v>
      </c>
      <c r="B2607" s="448" t="s">
        <v>648</v>
      </c>
      <c r="C2607" s="446" t="s">
        <v>330</v>
      </c>
      <c r="D2607" s="449"/>
      <c r="E2607" s="983" t="s">
        <v>1197</v>
      </c>
      <c r="F2607" s="984"/>
      <c r="G2607" s="983" t="s">
        <v>642</v>
      </c>
      <c r="H2607" s="983" t="s">
        <v>3480</v>
      </c>
      <c r="I2607" s="983" t="s">
        <v>684</v>
      </c>
      <c r="J2607" s="449"/>
      <c r="K2607" s="459" t="s">
        <v>265</v>
      </c>
      <c r="L2607" s="983"/>
      <c r="M2607" s="983" t="str">
        <f t="shared" si="40"/>
        <v/>
      </c>
    </row>
    <row r="2608" spans="1:13" ht="15">
      <c r="A2608" s="448" t="s">
        <v>647</v>
      </c>
      <c r="B2608" s="448" t="s">
        <v>648</v>
      </c>
      <c r="C2608" s="446" t="s">
        <v>330</v>
      </c>
      <c r="D2608" s="449"/>
      <c r="E2608" s="983" t="s">
        <v>1198</v>
      </c>
      <c r="F2608" s="984"/>
      <c r="G2608" s="983" t="s">
        <v>642</v>
      </c>
      <c r="H2608" s="983" t="s">
        <v>3480</v>
      </c>
      <c r="I2608" s="983" t="s">
        <v>684</v>
      </c>
      <c r="J2608" s="449"/>
      <c r="K2608" s="459" t="s">
        <v>265</v>
      </c>
      <c r="L2608" s="983"/>
      <c r="M2608" s="983" t="str">
        <f t="shared" si="40"/>
        <v/>
      </c>
    </row>
    <row r="2609" spans="1:13" ht="15">
      <c r="A2609" s="448" t="s">
        <v>647</v>
      </c>
      <c r="B2609" s="448" t="s">
        <v>648</v>
      </c>
      <c r="C2609" s="446" t="s">
        <v>330</v>
      </c>
      <c r="D2609" s="449"/>
      <c r="E2609" s="983" t="s">
        <v>1199</v>
      </c>
      <c r="F2609" s="984"/>
      <c r="G2609" s="983" t="s">
        <v>642</v>
      </c>
      <c r="H2609" s="983" t="s">
        <v>3480</v>
      </c>
      <c r="I2609" s="983" t="s">
        <v>684</v>
      </c>
      <c r="J2609" s="449"/>
      <c r="K2609" s="459" t="s">
        <v>265</v>
      </c>
      <c r="L2609" s="983"/>
      <c r="M2609" s="983" t="str">
        <f t="shared" si="40"/>
        <v/>
      </c>
    </row>
    <row r="2610" spans="1:13" ht="15">
      <c r="A2610" s="448" t="s">
        <v>647</v>
      </c>
      <c r="B2610" s="448" t="s">
        <v>648</v>
      </c>
      <c r="C2610" s="446" t="s">
        <v>330</v>
      </c>
      <c r="D2610" s="449"/>
      <c r="E2610" s="983" t="s">
        <v>1200</v>
      </c>
      <c r="F2610" s="984"/>
      <c r="G2610" s="983" t="s">
        <v>642</v>
      </c>
      <c r="H2610" s="983" t="s">
        <v>3480</v>
      </c>
      <c r="I2610" s="983" t="s">
        <v>684</v>
      </c>
      <c r="J2610" s="449"/>
      <c r="K2610" s="459" t="s">
        <v>265</v>
      </c>
      <c r="L2610" s="983"/>
      <c r="M2610" s="983" t="str">
        <f t="shared" si="40"/>
        <v/>
      </c>
    </row>
    <row r="2611" spans="1:13">
      <c r="A2611" s="448" t="s">
        <v>647</v>
      </c>
      <c r="B2611" s="448" t="s">
        <v>648</v>
      </c>
      <c r="C2611" s="446" t="s">
        <v>330</v>
      </c>
      <c r="D2611" s="448"/>
      <c r="E2611" s="983" t="s">
        <v>1201</v>
      </c>
      <c r="F2611" s="984"/>
      <c r="G2611" s="983" t="s">
        <v>642</v>
      </c>
      <c r="H2611" s="983" t="s">
        <v>3480</v>
      </c>
      <c r="I2611" s="983" t="s">
        <v>684</v>
      </c>
      <c r="J2611" s="984"/>
      <c r="K2611" s="459" t="s">
        <v>265</v>
      </c>
      <c r="L2611" s="983"/>
      <c r="M2611" s="983" t="str">
        <f t="shared" si="40"/>
        <v/>
      </c>
    </row>
    <row r="2612" spans="1:13">
      <c r="A2612" s="985" t="s">
        <v>637</v>
      </c>
      <c r="B2612" s="985" t="s">
        <v>638</v>
      </c>
      <c r="C2612" s="460" t="s">
        <v>3481</v>
      </c>
      <c r="D2612" s="460" t="s">
        <v>1297</v>
      </c>
      <c r="E2612" s="453" t="s">
        <v>3482</v>
      </c>
      <c r="F2612" s="453" t="s">
        <v>3481</v>
      </c>
      <c r="G2612" s="453" t="s">
        <v>642</v>
      </c>
      <c r="H2612" s="453" t="s">
        <v>3483</v>
      </c>
      <c r="I2612" s="453" t="s">
        <v>684</v>
      </c>
      <c r="J2612" s="460" t="s">
        <v>645</v>
      </c>
      <c r="K2612" s="460" t="s">
        <v>265</v>
      </c>
      <c r="L2612" s="453" t="s">
        <v>646</v>
      </c>
      <c r="M2612" s="453" t="str">
        <f t="shared" si="40"/>
        <v/>
      </c>
    </row>
    <row r="2613" spans="1:13" ht="15">
      <c r="A2613" s="448" t="s">
        <v>647</v>
      </c>
      <c r="B2613" s="448" t="s">
        <v>648</v>
      </c>
      <c r="C2613" s="446" t="s">
        <v>3481</v>
      </c>
      <c r="D2613" s="449"/>
      <c r="E2613" s="983" t="s">
        <v>3484</v>
      </c>
      <c r="F2613" s="984"/>
      <c r="G2613" s="983" t="s">
        <v>642</v>
      </c>
      <c r="H2613" s="983" t="s">
        <v>3483</v>
      </c>
      <c r="I2613" s="983" t="s">
        <v>684</v>
      </c>
      <c r="J2613" s="449"/>
      <c r="K2613" s="459" t="s">
        <v>265</v>
      </c>
      <c r="L2613" s="983"/>
      <c r="M2613" s="983" t="str">
        <f t="shared" si="40"/>
        <v>Removed</v>
      </c>
    </row>
    <row r="2614" spans="1:13" ht="15">
      <c r="A2614" s="448" t="s">
        <v>647</v>
      </c>
      <c r="B2614" s="448" t="s">
        <v>648</v>
      </c>
      <c r="C2614" s="446" t="s">
        <v>3481</v>
      </c>
      <c r="D2614" s="449"/>
      <c r="E2614" s="983" t="s">
        <v>3485</v>
      </c>
      <c r="F2614" s="984"/>
      <c r="G2614" s="983" t="s">
        <v>642</v>
      </c>
      <c r="H2614" s="983" t="s">
        <v>3483</v>
      </c>
      <c r="I2614" s="983" t="s">
        <v>684</v>
      </c>
      <c r="J2614" s="449"/>
      <c r="K2614" s="459" t="s">
        <v>265</v>
      </c>
      <c r="L2614" s="983"/>
      <c r="M2614" s="983" t="str">
        <f t="shared" si="40"/>
        <v/>
      </c>
    </row>
    <row r="2615" spans="1:13" ht="15">
      <c r="A2615" s="448" t="s">
        <v>647</v>
      </c>
      <c r="B2615" s="448" t="s">
        <v>648</v>
      </c>
      <c r="C2615" s="446" t="s">
        <v>3481</v>
      </c>
      <c r="D2615" s="449"/>
      <c r="E2615" s="983" t="s">
        <v>3486</v>
      </c>
      <c r="F2615" s="984"/>
      <c r="G2615" s="983" t="s">
        <v>642</v>
      </c>
      <c r="H2615" s="983" t="s">
        <v>3483</v>
      </c>
      <c r="I2615" s="983" t="s">
        <v>684</v>
      </c>
      <c r="J2615" s="449"/>
      <c r="K2615" s="459" t="s">
        <v>265</v>
      </c>
      <c r="L2615" s="983"/>
      <c r="M2615" s="983" t="str">
        <f t="shared" si="40"/>
        <v/>
      </c>
    </row>
    <row r="2616" spans="1:13" ht="15">
      <c r="A2616" s="448" t="s">
        <v>647</v>
      </c>
      <c r="B2616" s="448" t="s">
        <v>648</v>
      </c>
      <c r="C2616" s="446" t="s">
        <v>3481</v>
      </c>
      <c r="D2616" s="449"/>
      <c r="E2616" s="983" t="s">
        <v>3487</v>
      </c>
      <c r="F2616" s="984"/>
      <c r="G2616" s="983" t="s">
        <v>642</v>
      </c>
      <c r="H2616" s="983" t="s">
        <v>3483</v>
      </c>
      <c r="I2616" s="983" t="s">
        <v>684</v>
      </c>
      <c r="J2616" s="449"/>
      <c r="K2616" s="459" t="s">
        <v>265</v>
      </c>
      <c r="L2616" s="983"/>
      <c r="M2616" s="983" t="str">
        <f t="shared" si="40"/>
        <v/>
      </c>
    </row>
    <row r="2617" spans="1:13" ht="15">
      <c r="A2617" s="448" t="s">
        <v>647</v>
      </c>
      <c r="B2617" s="448" t="s">
        <v>648</v>
      </c>
      <c r="C2617" s="446" t="s">
        <v>3481</v>
      </c>
      <c r="D2617" s="449"/>
      <c r="E2617" s="983" t="s">
        <v>3488</v>
      </c>
      <c r="F2617" s="984"/>
      <c r="G2617" s="983" t="s">
        <v>642</v>
      </c>
      <c r="H2617" s="983" t="s">
        <v>3483</v>
      </c>
      <c r="I2617" s="983" t="s">
        <v>684</v>
      </c>
      <c r="J2617" s="449"/>
      <c r="K2617" s="459" t="s">
        <v>265</v>
      </c>
      <c r="L2617" s="983"/>
      <c r="M2617" s="983" t="str">
        <f t="shared" si="40"/>
        <v/>
      </c>
    </row>
    <row r="2618" spans="1:13" ht="15">
      <c r="A2618" s="448" t="s">
        <v>647</v>
      </c>
      <c r="B2618" s="448" t="s">
        <v>648</v>
      </c>
      <c r="C2618" s="446" t="s">
        <v>3481</v>
      </c>
      <c r="D2618" s="449"/>
      <c r="E2618" s="983" t="s">
        <v>3489</v>
      </c>
      <c r="F2618" s="984"/>
      <c r="G2618" s="983" t="s">
        <v>642</v>
      </c>
      <c r="H2618" s="983" t="s">
        <v>3483</v>
      </c>
      <c r="I2618" s="983" t="s">
        <v>684</v>
      </c>
      <c r="J2618" s="449"/>
      <c r="K2618" s="459" t="s">
        <v>265</v>
      </c>
      <c r="L2618" s="983"/>
      <c r="M2618" s="983" t="str">
        <f t="shared" si="40"/>
        <v/>
      </c>
    </row>
    <row r="2619" spans="1:13" ht="15">
      <c r="A2619" s="448" t="s">
        <v>647</v>
      </c>
      <c r="B2619" s="448" t="s">
        <v>648</v>
      </c>
      <c r="C2619" s="446" t="s">
        <v>3481</v>
      </c>
      <c r="D2619" s="449"/>
      <c r="E2619" s="983" t="s">
        <v>3490</v>
      </c>
      <c r="F2619" s="984"/>
      <c r="G2619" s="983" t="s">
        <v>642</v>
      </c>
      <c r="H2619" s="983" t="s">
        <v>3483</v>
      </c>
      <c r="I2619" s="983" t="s">
        <v>684</v>
      </c>
      <c r="J2619" s="449"/>
      <c r="K2619" s="459" t="s">
        <v>265</v>
      </c>
      <c r="L2619" s="983"/>
      <c r="M2619" s="983" t="str">
        <f t="shared" si="40"/>
        <v/>
      </c>
    </row>
    <row r="2620" spans="1:13" ht="15">
      <c r="A2620" s="448" t="s">
        <v>647</v>
      </c>
      <c r="B2620" s="448" t="s">
        <v>648</v>
      </c>
      <c r="C2620" s="446" t="s">
        <v>3481</v>
      </c>
      <c r="D2620" s="449"/>
      <c r="E2620" s="983" t="s">
        <v>3491</v>
      </c>
      <c r="F2620" s="984"/>
      <c r="G2620" s="983" t="s">
        <v>642</v>
      </c>
      <c r="H2620" s="983" t="s">
        <v>3483</v>
      </c>
      <c r="I2620" s="983" t="s">
        <v>684</v>
      </c>
      <c r="J2620" s="449"/>
      <c r="K2620" s="459" t="s">
        <v>265</v>
      </c>
      <c r="L2620" s="983"/>
      <c r="M2620" s="983" t="str">
        <f t="shared" si="40"/>
        <v/>
      </c>
    </row>
    <row r="2621" spans="1:13" ht="15">
      <c r="A2621" s="448" t="s">
        <v>647</v>
      </c>
      <c r="B2621" s="448" t="s">
        <v>648</v>
      </c>
      <c r="C2621" s="446" t="s">
        <v>3481</v>
      </c>
      <c r="D2621" s="449"/>
      <c r="E2621" s="983" t="s">
        <v>3492</v>
      </c>
      <c r="F2621" s="984"/>
      <c r="G2621" s="983" t="s">
        <v>642</v>
      </c>
      <c r="H2621" s="983" t="s">
        <v>3483</v>
      </c>
      <c r="I2621" s="983" t="s">
        <v>684</v>
      </c>
      <c r="J2621" s="449"/>
      <c r="K2621" s="459" t="s">
        <v>265</v>
      </c>
      <c r="L2621" s="983"/>
      <c r="M2621" s="983" t="str">
        <f t="shared" si="40"/>
        <v/>
      </c>
    </row>
    <row r="2622" spans="1:13" ht="15">
      <c r="A2622" s="448" t="s">
        <v>647</v>
      </c>
      <c r="B2622" s="448" t="s">
        <v>648</v>
      </c>
      <c r="C2622" s="446" t="s">
        <v>3481</v>
      </c>
      <c r="D2622" s="449"/>
      <c r="E2622" s="983" t="s">
        <v>3493</v>
      </c>
      <c r="F2622" s="984"/>
      <c r="G2622" s="983" t="s">
        <v>642</v>
      </c>
      <c r="H2622" s="983" t="s">
        <v>3483</v>
      </c>
      <c r="I2622" s="983" t="s">
        <v>684</v>
      </c>
      <c r="J2622" s="449"/>
      <c r="K2622" s="459" t="s">
        <v>265</v>
      </c>
      <c r="L2622" s="983"/>
      <c r="M2622" s="983" t="str">
        <f t="shared" si="40"/>
        <v/>
      </c>
    </row>
    <row r="2623" spans="1:13" ht="15">
      <c r="A2623" s="448" t="s">
        <v>647</v>
      </c>
      <c r="B2623" s="448" t="s">
        <v>648</v>
      </c>
      <c r="C2623" s="446" t="s">
        <v>3481</v>
      </c>
      <c r="D2623" s="449"/>
      <c r="E2623" s="983" t="s">
        <v>3494</v>
      </c>
      <c r="F2623" s="984"/>
      <c r="G2623" s="983" t="s">
        <v>642</v>
      </c>
      <c r="H2623" s="983" t="s">
        <v>3483</v>
      </c>
      <c r="I2623" s="983" t="s">
        <v>684</v>
      </c>
      <c r="J2623" s="449"/>
      <c r="K2623" s="459" t="s">
        <v>265</v>
      </c>
      <c r="L2623" s="983"/>
      <c r="M2623" s="983" t="str">
        <f t="shared" si="40"/>
        <v/>
      </c>
    </row>
    <row r="2624" spans="1:13" ht="15">
      <c r="A2624" s="448" t="s">
        <v>647</v>
      </c>
      <c r="B2624" s="448" t="s">
        <v>648</v>
      </c>
      <c r="C2624" s="446" t="s">
        <v>3481</v>
      </c>
      <c r="D2624" s="449"/>
      <c r="E2624" s="983" t="s">
        <v>3495</v>
      </c>
      <c r="F2624" s="984"/>
      <c r="G2624" s="983" t="s">
        <v>642</v>
      </c>
      <c r="H2624" s="983" t="s">
        <v>3483</v>
      </c>
      <c r="I2624" s="983" t="s">
        <v>684</v>
      </c>
      <c r="J2624" s="449"/>
      <c r="K2624" s="459" t="s">
        <v>265</v>
      </c>
      <c r="L2624" s="983"/>
      <c r="M2624" s="983" t="str">
        <f t="shared" si="40"/>
        <v/>
      </c>
    </row>
    <row r="2625" spans="1:13">
      <c r="A2625" s="501" t="s">
        <v>647</v>
      </c>
      <c r="B2625" s="448" t="s">
        <v>648</v>
      </c>
      <c r="C2625" s="446" t="s">
        <v>3481</v>
      </c>
      <c r="D2625" s="448"/>
      <c r="E2625" s="983" t="s">
        <v>3496</v>
      </c>
      <c r="F2625" s="984"/>
      <c r="G2625" s="983" t="s">
        <v>642</v>
      </c>
      <c r="H2625" s="983" t="s">
        <v>3483</v>
      </c>
      <c r="I2625" s="983" t="s">
        <v>684</v>
      </c>
      <c r="J2625" s="984"/>
      <c r="K2625" s="459" t="s">
        <v>265</v>
      </c>
      <c r="L2625" s="983"/>
      <c r="M2625" s="983" t="str">
        <f t="shared" si="40"/>
        <v/>
      </c>
    </row>
    <row r="2626" spans="1:13">
      <c r="A2626" s="982" t="s">
        <v>637</v>
      </c>
      <c r="B2626" s="985" t="s">
        <v>638</v>
      </c>
      <c r="C2626" s="460" t="s">
        <v>3497</v>
      </c>
      <c r="D2626" s="460" t="s">
        <v>1441</v>
      </c>
      <c r="E2626" s="453" t="s">
        <v>3498</v>
      </c>
      <c r="F2626" s="460" t="s">
        <v>3497</v>
      </c>
      <c r="G2626" s="453" t="s">
        <v>642</v>
      </c>
      <c r="H2626" s="453" t="s">
        <v>3499</v>
      </c>
      <c r="I2626" s="453" t="s">
        <v>684</v>
      </c>
      <c r="J2626" s="460" t="s">
        <v>645</v>
      </c>
      <c r="K2626" s="460" t="s">
        <v>265</v>
      </c>
      <c r="L2626" s="453" t="s">
        <v>646</v>
      </c>
      <c r="M2626" s="453" t="str">
        <f t="shared" si="40"/>
        <v/>
      </c>
    </row>
    <row r="2627" spans="1:13" ht="15">
      <c r="A2627" s="448" t="s">
        <v>647</v>
      </c>
      <c r="B2627" s="448" t="s">
        <v>648</v>
      </c>
      <c r="C2627" s="446" t="s">
        <v>3497</v>
      </c>
      <c r="D2627" s="449"/>
      <c r="E2627" s="983" t="s">
        <v>3500</v>
      </c>
      <c r="F2627" s="984"/>
      <c r="G2627" s="983" t="s">
        <v>642</v>
      </c>
      <c r="H2627" s="983" t="s">
        <v>3499</v>
      </c>
      <c r="I2627" s="983" t="s">
        <v>684</v>
      </c>
      <c r="J2627" s="449"/>
      <c r="K2627" s="459" t="s">
        <v>265</v>
      </c>
      <c r="L2627" s="983"/>
      <c r="M2627" s="983" t="str">
        <f t="shared" si="40"/>
        <v>Removed</v>
      </c>
    </row>
    <row r="2628" spans="1:13" ht="15">
      <c r="A2628" s="448" t="s">
        <v>647</v>
      </c>
      <c r="B2628" s="448" t="s">
        <v>648</v>
      </c>
      <c r="C2628" s="446" t="s">
        <v>3497</v>
      </c>
      <c r="D2628" s="449"/>
      <c r="E2628" s="983" t="s">
        <v>3501</v>
      </c>
      <c r="F2628" s="984"/>
      <c r="G2628" s="983" t="s">
        <v>642</v>
      </c>
      <c r="H2628" s="983" t="s">
        <v>3499</v>
      </c>
      <c r="I2628" s="983" t="s">
        <v>684</v>
      </c>
      <c r="J2628" s="449"/>
      <c r="K2628" s="459" t="s">
        <v>265</v>
      </c>
      <c r="L2628" s="983"/>
      <c r="M2628" s="983" t="str">
        <f t="shared" si="40"/>
        <v/>
      </c>
    </row>
    <row r="2629" spans="1:13" ht="15">
      <c r="A2629" s="448" t="s">
        <v>647</v>
      </c>
      <c r="B2629" s="448" t="s">
        <v>648</v>
      </c>
      <c r="C2629" s="446" t="s">
        <v>3497</v>
      </c>
      <c r="D2629" s="449"/>
      <c r="E2629" s="983" t="s">
        <v>3502</v>
      </c>
      <c r="F2629" s="984"/>
      <c r="G2629" s="983" t="s">
        <v>642</v>
      </c>
      <c r="H2629" s="983" t="s">
        <v>3499</v>
      </c>
      <c r="I2629" s="983" t="s">
        <v>684</v>
      </c>
      <c r="J2629" s="449"/>
      <c r="K2629" s="459" t="s">
        <v>265</v>
      </c>
      <c r="L2629" s="983"/>
      <c r="M2629" s="983" t="str">
        <f t="shared" si="40"/>
        <v/>
      </c>
    </row>
    <row r="2630" spans="1:13" ht="15">
      <c r="A2630" s="448" t="s">
        <v>647</v>
      </c>
      <c r="B2630" s="448" t="s">
        <v>648</v>
      </c>
      <c r="C2630" s="446" t="s">
        <v>3497</v>
      </c>
      <c r="D2630" s="449"/>
      <c r="E2630" s="983" t="s">
        <v>3503</v>
      </c>
      <c r="F2630" s="984"/>
      <c r="G2630" s="983" t="s">
        <v>642</v>
      </c>
      <c r="H2630" s="983" t="s">
        <v>3499</v>
      </c>
      <c r="I2630" s="983" t="s">
        <v>684</v>
      </c>
      <c r="J2630" s="449"/>
      <c r="K2630" s="459" t="s">
        <v>265</v>
      </c>
      <c r="L2630" s="983"/>
      <c r="M2630" s="983" t="str">
        <f t="shared" ref="M2630:M2693" si="41">IF(RIGHT(TEXT(E2630,""),4)="ACT1","Removed","")</f>
        <v/>
      </c>
    </row>
    <row r="2631" spans="1:13" ht="15">
      <c r="A2631" s="448" t="s">
        <v>647</v>
      </c>
      <c r="B2631" s="448" t="s">
        <v>648</v>
      </c>
      <c r="C2631" s="446" t="s">
        <v>3497</v>
      </c>
      <c r="D2631" s="449"/>
      <c r="E2631" s="983" t="s">
        <v>3504</v>
      </c>
      <c r="F2631" s="984"/>
      <c r="G2631" s="983" t="s">
        <v>642</v>
      </c>
      <c r="H2631" s="983" t="s">
        <v>3499</v>
      </c>
      <c r="I2631" s="983" t="s">
        <v>684</v>
      </c>
      <c r="J2631" s="449"/>
      <c r="K2631" s="459" t="s">
        <v>265</v>
      </c>
      <c r="L2631" s="983"/>
      <c r="M2631" s="983" t="str">
        <f t="shared" si="41"/>
        <v/>
      </c>
    </row>
    <row r="2632" spans="1:13" ht="15">
      <c r="A2632" s="448" t="s">
        <v>647</v>
      </c>
      <c r="B2632" s="448" t="s">
        <v>648</v>
      </c>
      <c r="C2632" s="446" t="s">
        <v>3497</v>
      </c>
      <c r="D2632" s="449"/>
      <c r="E2632" s="983" t="s">
        <v>3505</v>
      </c>
      <c r="F2632" s="984"/>
      <c r="G2632" s="983" t="s">
        <v>642</v>
      </c>
      <c r="H2632" s="983" t="s">
        <v>3499</v>
      </c>
      <c r="I2632" s="983" t="s">
        <v>684</v>
      </c>
      <c r="J2632" s="449"/>
      <c r="K2632" s="459" t="s">
        <v>265</v>
      </c>
      <c r="L2632" s="983"/>
      <c r="M2632" s="983" t="str">
        <f t="shared" si="41"/>
        <v/>
      </c>
    </row>
    <row r="2633" spans="1:13" ht="15">
      <c r="A2633" s="448" t="s">
        <v>647</v>
      </c>
      <c r="B2633" s="448" t="s">
        <v>648</v>
      </c>
      <c r="C2633" s="446" t="s">
        <v>3497</v>
      </c>
      <c r="D2633" s="449"/>
      <c r="E2633" s="983" t="s">
        <v>3506</v>
      </c>
      <c r="F2633" s="984"/>
      <c r="G2633" s="983" t="s">
        <v>642</v>
      </c>
      <c r="H2633" s="983" t="s">
        <v>3499</v>
      </c>
      <c r="I2633" s="983" t="s">
        <v>684</v>
      </c>
      <c r="J2633" s="449"/>
      <c r="K2633" s="459" t="s">
        <v>265</v>
      </c>
      <c r="L2633" s="983"/>
      <c r="M2633" s="983" t="str">
        <f t="shared" si="41"/>
        <v/>
      </c>
    </row>
    <row r="2634" spans="1:13" ht="15">
      <c r="A2634" s="448" t="s">
        <v>647</v>
      </c>
      <c r="B2634" s="448" t="s">
        <v>648</v>
      </c>
      <c r="C2634" s="446" t="s">
        <v>3497</v>
      </c>
      <c r="D2634" s="449"/>
      <c r="E2634" s="983" t="s">
        <v>3507</v>
      </c>
      <c r="F2634" s="984"/>
      <c r="G2634" s="983" t="s">
        <v>642</v>
      </c>
      <c r="H2634" s="983" t="s">
        <v>3499</v>
      </c>
      <c r="I2634" s="983" t="s">
        <v>684</v>
      </c>
      <c r="J2634" s="449"/>
      <c r="K2634" s="459" t="s">
        <v>265</v>
      </c>
      <c r="L2634" s="983"/>
      <c r="M2634" s="983" t="str">
        <f t="shared" si="41"/>
        <v/>
      </c>
    </row>
    <row r="2635" spans="1:13" ht="15">
      <c r="A2635" s="448" t="s">
        <v>647</v>
      </c>
      <c r="B2635" s="448" t="s">
        <v>648</v>
      </c>
      <c r="C2635" s="446" t="s">
        <v>3497</v>
      </c>
      <c r="D2635" s="449"/>
      <c r="E2635" s="983" t="s">
        <v>3508</v>
      </c>
      <c r="F2635" s="984"/>
      <c r="G2635" s="983" t="s">
        <v>642</v>
      </c>
      <c r="H2635" s="983" t="s">
        <v>3499</v>
      </c>
      <c r="I2635" s="983" t="s">
        <v>684</v>
      </c>
      <c r="J2635" s="449"/>
      <c r="K2635" s="459" t="s">
        <v>265</v>
      </c>
      <c r="L2635" s="983"/>
      <c r="M2635" s="983" t="str">
        <f t="shared" si="41"/>
        <v/>
      </c>
    </row>
    <row r="2636" spans="1:13" ht="15">
      <c r="A2636" s="448" t="s">
        <v>647</v>
      </c>
      <c r="B2636" s="448" t="s">
        <v>648</v>
      </c>
      <c r="C2636" s="446" t="s">
        <v>3497</v>
      </c>
      <c r="D2636" s="449"/>
      <c r="E2636" s="983" t="s">
        <v>3509</v>
      </c>
      <c r="F2636" s="984"/>
      <c r="G2636" s="983" t="s">
        <v>642</v>
      </c>
      <c r="H2636" s="983" t="s">
        <v>3499</v>
      </c>
      <c r="I2636" s="983" t="s">
        <v>684</v>
      </c>
      <c r="J2636" s="449"/>
      <c r="K2636" s="459" t="s">
        <v>265</v>
      </c>
      <c r="L2636" s="983"/>
      <c r="M2636" s="983" t="str">
        <f t="shared" si="41"/>
        <v/>
      </c>
    </row>
    <row r="2637" spans="1:13" ht="15">
      <c r="A2637" s="448" t="s">
        <v>647</v>
      </c>
      <c r="B2637" s="448" t="s">
        <v>648</v>
      </c>
      <c r="C2637" s="446" t="s">
        <v>3497</v>
      </c>
      <c r="D2637" s="449"/>
      <c r="E2637" s="983" t="s">
        <v>3510</v>
      </c>
      <c r="F2637" s="984"/>
      <c r="G2637" s="983" t="s">
        <v>642</v>
      </c>
      <c r="H2637" s="983" t="s">
        <v>3499</v>
      </c>
      <c r="I2637" s="983" t="s">
        <v>684</v>
      </c>
      <c r="J2637" s="449"/>
      <c r="K2637" s="459" t="s">
        <v>265</v>
      </c>
      <c r="L2637" s="983"/>
      <c r="M2637" s="983" t="str">
        <f t="shared" si="41"/>
        <v/>
      </c>
    </row>
    <row r="2638" spans="1:13" ht="15">
      <c r="A2638" s="448" t="s">
        <v>647</v>
      </c>
      <c r="B2638" s="448" t="s">
        <v>648</v>
      </c>
      <c r="C2638" s="446" t="s">
        <v>3497</v>
      </c>
      <c r="D2638" s="449"/>
      <c r="E2638" s="983" t="s">
        <v>3511</v>
      </c>
      <c r="F2638" s="984"/>
      <c r="G2638" s="983" t="s">
        <v>642</v>
      </c>
      <c r="H2638" s="983" t="s">
        <v>3499</v>
      </c>
      <c r="I2638" s="983" t="s">
        <v>684</v>
      </c>
      <c r="J2638" s="449"/>
      <c r="K2638" s="459" t="s">
        <v>265</v>
      </c>
      <c r="L2638" s="983"/>
      <c r="M2638" s="983" t="str">
        <f t="shared" si="41"/>
        <v/>
      </c>
    </row>
    <row r="2639" spans="1:13">
      <c r="A2639" s="501" t="s">
        <v>647</v>
      </c>
      <c r="B2639" s="448" t="s">
        <v>648</v>
      </c>
      <c r="C2639" s="446" t="s">
        <v>3497</v>
      </c>
      <c r="D2639" s="448"/>
      <c r="E2639" s="983" t="s">
        <v>3512</v>
      </c>
      <c r="F2639" s="984"/>
      <c r="G2639" s="983" t="s">
        <v>642</v>
      </c>
      <c r="H2639" s="983" t="s">
        <v>3499</v>
      </c>
      <c r="I2639" s="983" t="s">
        <v>684</v>
      </c>
      <c r="J2639" s="984"/>
      <c r="K2639" s="459" t="s">
        <v>265</v>
      </c>
      <c r="L2639" s="983"/>
      <c r="M2639" s="983" t="str">
        <f t="shared" si="41"/>
        <v/>
      </c>
    </row>
    <row r="2640" spans="1:13">
      <c r="A2640" s="982" t="s">
        <v>637</v>
      </c>
      <c r="B2640" s="985" t="s">
        <v>638</v>
      </c>
      <c r="C2640" s="460" t="s">
        <v>3513</v>
      </c>
      <c r="D2640" s="460" t="s">
        <v>1456</v>
      </c>
      <c r="E2640" s="453" t="s">
        <v>3514</v>
      </c>
      <c r="F2640" s="460" t="s">
        <v>3513</v>
      </c>
      <c r="G2640" s="453" t="s">
        <v>642</v>
      </c>
      <c r="H2640" s="453" t="s">
        <v>3515</v>
      </c>
      <c r="I2640" s="453" t="s">
        <v>684</v>
      </c>
      <c r="J2640" s="460" t="s">
        <v>645</v>
      </c>
      <c r="K2640" s="460" t="s">
        <v>265</v>
      </c>
      <c r="L2640" s="453" t="s">
        <v>646</v>
      </c>
      <c r="M2640" s="453" t="str">
        <f t="shared" si="41"/>
        <v/>
      </c>
    </row>
    <row r="2641" spans="1:13" ht="15">
      <c r="A2641" s="448" t="s">
        <v>647</v>
      </c>
      <c r="B2641" s="448" t="s">
        <v>648</v>
      </c>
      <c r="C2641" s="446" t="s">
        <v>3513</v>
      </c>
      <c r="D2641" s="449"/>
      <c r="E2641" s="983" t="s">
        <v>3516</v>
      </c>
      <c r="F2641" s="984"/>
      <c r="G2641" s="983" t="s">
        <v>642</v>
      </c>
      <c r="H2641" s="983" t="s">
        <v>3515</v>
      </c>
      <c r="I2641" s="983" t="s">
        <v>684</v>
      </c>
      <c r="J2641" s="449"/>
      <c r="K2641" s="459" t="s">
        <v>265</v>
      </c>
      <c r="L2641" s="983"/>
      <c r="M2641" s="983" t="str">
        <f t="shared" si="41"/>
        <v>Removed</v>
      </c>
    </row>
    <row r="2642" spans="1:13" ht="15">
      <c r="A2642" s="448" t="s">
        <v>647</v>
      </c>
      <c r="B2642" s="448" t="s">
        <v>648</v>
      </c>
      <c r="C2642" s="446" t="s">
        <v>3513</v>
      </c>
      <c r="D2642" s="449"/>
      <c r="E2642" s="983" t="s">
        <v>3517</v>
      </c>
      <c r="F2642" s="984"/>
      <c r="G2642" s="983" t="s">
        <v>642</v>
      </c>
      <c r="H2642" s="983" t="s">
        <v>3515</v>
      </c>
      <c r="I2642" s="983" t="s">
        <v>684</v>
      </c>
      <c r="J2642" s="449"/>
      <c r="K2642" s="459" t="s">
        <v>265</v>
      </c>
      <c r="L2642" s="983"/>
      <c r="M2642" s="983" t="str">
        <f t="shared" si="41"/>
        <v/>
      </c>
    </row>
    <row r="2643" spans="1:13" ht="15">
      <c r="A2643" s="448" t="s">
        <v>647</v>
      </c>
      <c r="B2643" s="448" t="s">
        <v>648</v>
      </c>
      <c r="C2643" s="446" t="s">
        <v>3513</v>
      </c>
      <c r="D2643" s="449"/>
      <c r="E2643" s="983" t="s">
        <v>3518</v>
      </c>
      <c r="F2643" s="984"/>
      <c r="G2643" s="983" t="s">
        <v>642</v>
      </c>
      <c r="H2643" s="983" t="s">
        <v>3515</v>
      </c>
      <c r="I2643" s="983" t="s">
        <v>684</v>
      </c>
      <c r="J2643" s="449"/>
      <c r="K2643" s="459" t="s">
        <v>265</v>
      </c>
      <c r="L2643" s="983"/>
      <c r="M2643" s="983" t="str">
        <f t="shared" si="41"/>
        <v/>
      </c>
    </row>
    <row r="2644" spans="1:13" ht="15">
      <c r="A2644" s="448" t="s">
        <v>647</v>
      </c>
      <c r="B2644" s="448" t="s">
        <v>648</v>
      </c>
      <c r="C2644" s="446" t="s">
        <v>3513</v>
      </c>
      <c r="D2644" s="449"/>
      <c r="E2644" s="983" t="s">
        <v>3519</v>
      </c>
      <c r="F2644" s="984"/>
      <c r="G2644" s="983" t="s">
        <v>642</v>
      </c>
      <c r="H2644" s="983" t="s">
        <v>3515</v>
      </c>
      <c r="I2644" s="983" t="s">
        <v>684</v>
      </c>
      <c r="J2644" s="449"/>
      <c r="K2644" s="459" t="s">
        <v>265</v>
      </c>
      <c r="L2644" s="983"/>
      <c r="M2644" s="983" t="str">
        <f t="shared" si="41"/>
        <v/>
      </c>
    </row>
    <row r="2645" spans="1:13" ht="15">
      <c r="A2645" s="448" t="s">
        <v>647</v>
      </c>
      <c r="B2645" s="448" t="s">
        <v>648</v>
      </c>
      <c r="C2645" s="446" t="s">
        <v>3513</v>
      </c>
      <c r="D2645" s="449"/>
      <c r="E2645" s="983" t="s">
        <v>3520</v>
      </c>
      <c r="F2645" s="984"/>
      <c r="G2645" s="983" t="s">
        <v>642</v>
      </c>
      <c r="H2645" s="983" t="s">
        <v>3515</v>
      </c>
      <c r="I2645" s="983" t="s">
        <v>684</v>
      </c>
      <c r="J2645" s="449"/>
      <c r="K2645" s="459" t="s">
        <v>265</v>
      </c>
      <c r="L2645" s="983"/>
      <c r="M2645" s="983" t="str">
        <f t="shared" si="41"/>
        <v/>
      </c>
    </row>
    <row r="2646" spans="1:13" ht="15">
      <c r="A2646" s="448" t="s">
        <v>647</v>
      </c>
      <c r="B2646" s="448" t="s">
        <v>648</v>
      </c>
      <c r="C2646" s="446" t="s">
        <v>3513</v>
      </c>
      <c r="D2646" s="449"/>
      <c r="E2646" s="983" t="s">
        <v>3521</v>
      </c>
      <c r="F2646" s="984"/>
      <c r="G2646" s="983" t="s">
        <v>642</v>
      </c>
      <c r="H2646" s="983" t="s">
        <v>3515</v>
      </c>
      <c r="I2646" s="983" t="s">
        <v>684</v>
      </c>
      <c r="J2646" s="449"/>
      <c r="K2646" s="459" t="s">
        <v>265</v>
      </c>
      <c r="L2646" s="983"/>
      <c r="M2646" s="983" t="str">
        <f t="shared" si="41"/>
        <v/>
      </c>
    </row>
    <row r="2647" spans="1:13" ht="15">
      <c r="A2647" s="448" t="s">
        <v>647</v>
      </c>
      <c r="B2647" s="448" t="s">
        <v>648</v>
      </c>
      <c r="C2647" s="446" t="s">
        <v>3513</v>
      </c>
      <c r="D2647" s="449"/>
      <c r="E2647" s="983" t="s">
        <v>3522</v>
      </c>
      <c r="F2647" s="984"/>
      <c r="G2647" s="983" t="s">
        <v>642</v>
      </c>
      <c r="H2647" s="983" t="s">
        <v>3515</v>
      </c>
      <c r="I2647" s="983" t="s">
        <v>684</v>
      </c>
      <c r="J2647" s="449"/>
      <c r="K2647" s="459" t="s">
        <v>265</v>
      </c>
      <c r="L2647" s="983"/>
      <c r="M2647" s="983" t="str">
        <f t="shared" si="41"/>
        <v/>
      </c>
    </row>
    <row r="2648" spans="1:13" ht="15">
      <c r="A2648" s="448" t="s">
        <v>647</v>
      </c>
      <c r="B2648" s="448" t="s">
        <v>648</v>
      </c>
      <c r="C2648" s="446" t="s">
        <v>3513</v>
      </c>
      <c r="D2648" s="449"/>
      <c r="E2648" s="983" t="s">
        <v>3523</v>
      </c>
      <c r="F2648" s="984"/>
      <c r="G2648" s="983" t="s">
        <v>642</v>
      </c>
      <c r="H2648" s="983" t="s">
        <v>3515</v>
      </c>
      <c r="I2648" s="983" t="s">
        <v>684</v>
      </c>
      <c r="J2648" s="449"/>
      <c r="K2648" s="459" t="s">
        <v>265</v>
      </c>
      <c r="L2648" s="983"/>
      <c r="M2648" s="983" t="str">
        <f t="shared" si="41"/>
        <v/>
      </c>
    </row>
    <row r="2649" spans="1:13" ht="15">
      <c r="A2649" s="448" t="s">
        <v>647</v>
      </c>
      <c r="B2649" s="448" t="s">
        <v>648</v>
      </c>
      <c r="C2649" s="446" t="s">
        <v>3513</v>
      </c>
      <c r="D2649" s="449"/>
      <c r="E2649" s="983" t="s">
        <v>3524</v>
      </c>
      <c r="F2649" s="984"/>
      <c r="G2649" s="983" t="s">
        <v>642</v>
      </c>
      <c r="H2649" s="983" t="s">
        <v>3515</v>
      </c>
      <c r="I2649" s="983" t="s">
        <v>684</v>
      </c>
      <c r="J2649" s="449"/>
      <c r="K2649" s="459" t="s">
        <v>265</v>
      </c>
      <c r="L2649" s="983"/>
      <c r="M2649" s="983" t="str">
        <f t="shared" si="41"/>
        <v/>
      </c>
    </row>
    <row r="2650" spans="1:13" ht="15">
      <c r="A2650" s="448" t="s">
        <v>647</v>
      </c>
      <c r="B2650" s="448" t="s">
        <v>648</v>
      </c>
      <c r="C2650" s="446" t="s">
        <v>3513</v>
      </c>
      <c r="D2650" s="449"/>
      <c r="E2650" s="983" t="s">
        <v>3525</v>
      </c>
      <c r="F2650" s="984"/>
      <c r="G2650" s="983" t="s">
        <v>642</v>
      </c>
      <c r="H2650" s="983" t="s">
        <v>3515</v>
      </c>
      <c r="I2650" s="983" t="s">
        <v>684</v>
      </c>
      <c r="J2650" s="449"/>
      <c r="K2650" s="459" t="s">
        <v>265</v>
      </c>
      <c r="L2650" s="983"/>
      <c r="M2650" s="983" t="str">
        <f t="shared" si="41"/>
        <v/>
      </c>
    </row>
    <row r="2651" spans="1:13" ht="15">
      <c r="A2651" s="448" t="s">
        <v>647</v>
      </c>
      <c r="B2651" s="448" t="s">
        <v>648</v>
      </c>
      <c r="C2651" s="446" t="s">
        <v>3513</v>
      </c>
      <c r="D2651" s="449"/>
      <c r="E2651" s="983" t="s">
        <v>3526</v>
      </c>
      <c r="F2651" s="984"/>
      <c r="G2651" s="983" t="s">
        <v>642</v>
      </c>
      <c r="H2651" s="983" t="s">
        <v>3515</v>
      </c>
      <c r="I2651" s="983" t="s">
        <v>684</v>
      </c>
      <c r="J2651" s="449"/>
      <c r="K2651" s="459" t="s">
        <v>265</v>
      </c>
      <c r="L2651" s="983"/>
      <c r="M2651" s="983" t="str">
        <f t="shared" si="41"/>
        <v/>
      </c>
    </row>
    <row r="2652" spans="1:13" ht="15">
      <c r="A2652" s="448" t="s">
        <v>647</v>
      </c>
      <c r="B2652" s="448" t="s">
        <v>648</v>
      </c>
      <c r="C2652" s="446" t="s">
        <v>3513</v>
      </c>
      <c r="D2652" s="449"/>
      <c r="E2652" s="983" t="s">
        <v>3527</v>
      </c>
      <c r="F2652" s="984"/>
      <c r="G2652" s="983" t="s">
        <v>642</v>
      </c>
      <c r="H2652" s="983" t="s">
        <v>3515</v>
      </c>
      <c r="I2652" s="983" t="s">
        <v>684</v>
      </c>
      <c r="J2652" s="449"/>
      <c r="K2652" s="459" t="s">
        <v>265</v>
      </c>
      <c r="L2652" s="983"/>
      <c r="M2652" s="983" t="str">
        <f t="shared" si="41"/>
        <v/>
      </c>
    </row>
    <row r="2653" spans="1:13" ht="13.5" thickBot="1">
      <c r="A2653" s="501" t="s">
        <v>647</v>
      </c>
      <c r="B2653" s="501" t="s">
        <v>648</v>
      </c>
      <c r="C2653" s="446" t="s">
        <v>3513</v>
      </c>
      <c r="D2653" s="448"/>
      <c r="E2653" s="983" t="s">
        <v>3528</v>
      </c>
      <c r="F2653" s="984"/>
      <c r="G2653" s="983" t="s">
        <v>642</v>
      </c>
      <c r="H2653" s="983" t="s">
        <v>3515</v>
      </c>
      <c r="I2653" s="983" t="s">
        <v>684</v>
      </c>
      <c r="J2653" s="451"/>
      <c r="K2653" s="452" t="s">
        <v>265</v>
      </c>
      <c r="L2653" s="983"/>
      <c r="M2653" s="983" t="str">
        <f t="shared" si="41"/>
        <v/>
      </c>
    </row>
    <row r="2654" spans="1:13" ht="13.5" thickTop="1">
      <c r="A2654" s="982" t="s">
        <v>637</v>
      </c>
      <c r="B2654" s="982" t="s">
        <v>638</v>
      </c>
      <c r="C2654" s="460" t="s">
        <v>52</v>
      </c>
      <c r="D2654" s="460" t="s">
        <v>1632</v>
      </c>
      <c r="E2654" s="453" t="s">
        <v>3529</v>
      </c>
      <c r="F2654" s="460" t="s">
        <v>52</v>
      </c>
      <c r="G2654" s="453" t="s">
        <v>642</v>
      </c>
      <c r="H2654" s="453" t="s">
        <v>3530</v>
      </c>
      <c r="I2654" s="453" t="s">
        <v>684</v>
      </c>
      <c r="J2654" s="446" t="s">
        <v>645</v>
      </c>
      <c r="K2654" s="447" t="s">
        <v>265</v>
      </c>
      <c r="L2654" s="453" t="s">
        <v>646</v>
      </c>
      <c r="M2654" s="453" t="str">
        <f t="shared" si="41"/>
        <v/>
      </c>
    </row>
    <row r="2655" spans="1:13" ht="15">
      <c r="A2655" s="448" t="s">
        <v>647</v>
      </c>
      <c r="B2655" s="448" t="s">
        <v>648</v>
      </c>
      <c r="C2655" s="446" t="s">
        <v>52</v>
      </c>
      <c r="D2655" s="449"/>
      <c r="E2655" s="983" t="s">
        <v>3531</v>
      </c>
      <c r="F2655" s="984"/>
      <c r="G2655" s="983" t="s">
        <v>642</v>
      </c>
      <c r="H2655" s="983" t="s">
        <v>3530</v>
      </c>
      <c r="I2655" s="983" t="s">
        <v>684</v>
      </c>
      <c r="J2655" s="449"/>
      <c r="K2655" s="459" t="s">
        <v>265</v>
      </c>
      <c r="L2655" s="983"/>
      <c r="M2655" s="983" t="str">
        <f t="shared" si="41"/>
        <v>Removed</v>
      </c>
    </row>
    <row r="2656" spans="1:13" ht="15">
      <c r="A2656" s="448" t="s">
        <v>647</v>
      </c>
      <c r="B2656" s="448" t="s">
        <v>648</v>
      </c>
      <c r="C2656" s="446" t="s">
        <v>52</v>
      </c>
      <c r="D2656" s="449"/>
      <c r="E2656" s="983" t="s">
        <v>3532</v>
      </c>
      <c r="F2656" s="984"/>
      <c r="G2656" s="983" t="s">
        <v>642</v>
      </c>
      <c r="H2656" s="983" t="s">
        <v>3530</v>
      </c>
      <c r="I2656" s="983" t="s">
        <v>684</v>
      </c>
      <c r="J2656" s="449"/>
      <c r="K2656" s="459" t="s">
        <v>265</v>
      </c>
      <c r="L2656" s="983"/>
      <c r="M2656" s="983" t="str">
        <f t="shared" si="41"/>
        <v/>
      </c>
    </row>
    <row r="2657" spans="1:13" ht="15">
      <c r="A2657" s="448" t="s">
        <v>647</v>
      </c>
      <c r="B2657" s="448" t="s">
        <v>648</v>
      </c>
      <c r="C2657" s="446" t="s">
        <v>52</v>
      </c>
      <c r="D2657" s="449"/>
      <c r="E2657" s="983" t="s">
        <v>3533</v>
      </c>
      <c r="F2657" s="984"/>
      <c r="G2657" s="983" t="s">
        <v>642</v>
      </c>
      <c r="H2657" s="983" t="s">
        <v>3530</v>
      </c>
      <c r="I2657" s="983" t="s">
        <v>684</v>
      </c>
      <c r="J2657" s="449"/>
      <c r="K2657" s="459" t="s">
        <v>265</v>
      </c>
      <c r="L2657" s="983"/>
      <c r="M2657" s="983" t="str">
        <f t="shared" si="41"/>
        <v/>
      </c>
    </row>
    <row r="2658" spans="1:13" ht="15">
      <c r="A2658" s="448" t="s">
        <v>647</v>
      </c>
      <c r="B2658" s="448" t="s">
        <v>648</v>
      </c>
      <c r="C2658" s="446" t="s">
        <v>52</v>
      </c>
      <c r="D2658" s="449"/>
      <c r="E2658" s="983" t="s">
        <v>3534</v>
      </c>
      <c r="F2658" s="984"/>
      <c r="G2658" s="983" t="s">
        <v>642</v>
      </c>
      <c r="H2658" s="983" t="s">
        <v>3530</v>
      </c>
      <c r="I2658" s="983" t="s">
        <v>684</v>
      </c>
      <c r="J2658" s="449"/>
      <c r="K2658" s="459" t="s">
        <v>265</v>
      </c>
      <c r="L2658" s="983"/>
      <c r="M2658" s="983" t="str">
        <f t="shared" si="41"/>
        <v/>
      </c>
    </row>
    <row r="2659" spans="1:13" ht="15">
      <c r="A2659" s="448" t="s">
        <v>647</v>
      </c>
      <c r="B2659" s="448" t="s">
        <v>648</v>
      </c>
      <c r="C2659" s="446" t="s">
        <v>52</v>
      </c>
      <c r="D2659" s="449"/>
      <c r="E2659" s="983" t="s">
        <v>3535</v>
      </c>
      <c r="F2659" s="984"/>
      <c r="G2659" s="983" t="s">
        <v>642</v>
      </c>
      <c r="H2659" s="983" t="s">
        <v>3530</v>
      </c>
      <c r="I2659" s="983" t="s">
        <v>684</v>
      </c>
      <c r="J2659" s="449"/>
      <c r="K2659" s="459" t="s">
        <v>265</v>
      </c>
      <c r="L2659" s="983"/>
      <c r="M2659" s="983" t="str">
        <f t="shared" si="41"/>
        <v/>
      </c>
    </row>
    <row r="2660" spans="1:13" ht="15">
      <c r="A2660" s="448" t="s">
        <v>647</v>
      </c>
      <c r="B2660" s="448" t="s">
        <v>648</v>
      </c>
      <c r="C2660" s="446" t="s">
        <v>52</v>
      </c>
      <c r="D2660" s="449"/>
      <c r="E2660" s="983" t="s">
        <v>3536</v>
      </c>
      <c r="F2660" s="984"/>
      <c r="G2660" s="983" t="s">
        <v>642</v>
      </c>
      <c r="H2660" s="983" t="s">
        <v>3530</v>
      </c>
      <c r="I2660" s="983" t="s">
        <v>684</v>
      </c>
      <c r="J2660" s="449"/>
      <c r="K2660" s="459" t="s">
        <v>265</v>
      </c>
      <c r="L2660" s="983"/>
      <c r="M2660" s="983" t="str">
        <f t="shared" si="41"/>
        <v/>
      </c>
    </row>
    <row r="2661" spans="1:13" ht="15">
      <c r="A2661" s="448" t="s">
        <v>647</v>
      </c>
      <c r="B2661" s="448" t="s">
        <v>648</v>
      </c>
      <c r="C2661" s="446" t="s">
        <v>52</v>
      </c>
      <c r="D2661" s="449"/>
      <c r="E2661" s="983" t="s">
        <v>3537</v>
      </c>
      <c r="F2661" s="984"/>
      <c r="G2661" s="983" t="s">
        <v>642</v>
      </c>
      <c r="H2661" s="983" t="s">
        <v>3530</v>
      </c>
      <c r="I2661" s="983" t="s">
        <v>684</v>
      </c>
      <c r="J2661" s="449"/>
      <c r="K2661" s="459" t="s">
        <v>265</v>
      </c>
      <c r="L2661" s="983"/>
      <c r="M2661" s="983" t="str">
        <f t="shared" si="41"/>
        <v/>
      </c>
    </row>
    <row r="2662" spans="1:13" ht="15">
      <c r="A2662" s="448" t="s">
        <v>647</v>
      </c>
      <c r="B2662" s="448" t="s">
        <v>648</v>
      </c>
      <c r="C2662" s="446" t="s">
        <v>52</v>
      </c>
      <c r="D2662" s="449"/>
      <c r="E2662" s="983" t="s">
        <v>3538</v>
      </c>
      <c r="F2662" s="984"/>
      <c r="G2662" s="983" t="s">
        <v>642</v>
      </c>
      <c r="H2662" s="983" t="s">
        <v>3530</v>
      </c>
      <c r="I2662" s="983" t="s">
        <v>684</v>
      </c>
      <c r="J2662" s="449"/>
      <c r="K2662" s="459" t="s">
        <v>265</v>
      </c>
      <c r="L2662" s="983"/>
      <c r="M2662" s="983" t="str">
        <f t="shared" si="41"/>
        <v/>
      </c>
    </row>
    <row r="2663" spans="1:13" ht="15">
      <c r="A2663" s="448" t="s">
        <v>647</v>
      </c>
      <c r="B2663" s="448" t="s">
        <v>648</v>
      </c>
      <c r="C2663" s="446" t="s">
        <v>52</v>
      </c>
      <c r="D2663" s="449"/>
      <c r="E2663" s="983" t="s">
        <v>3539</v>
      </c>
      <c r="F2663" s="984"/>
      <c r="G2663" s="983" t="s">
        <v>642</v>
      </c>
      <c r="H2663" s="983" t="s">
        <v>3530</v>
      </c>
      <c r="I2663" s="983" t="s">
        <v>684</v>
      </c>
      <c r="J2663" s="449"/>
      <c r="K2663" s="459" t="s">
        <v>265</v>
      </c>
      <c r="L2663" s="983"/>
      <c r="M2663" s="983" t="str">
        <f t="shared" si="41"/>
        <v/>
      </c>
    </row>
    <row r="2664" spans="1:13" ht="15">
      <c r="A2664" s="448" t="s">
        <v>647</v>
      </c>
      <c r="B2664" s="448" t="s">
        <v>648</v>
      </c>
      <c r="C2664" s="446" t="s">
        <v>52</v>
      </c>
      <c r="D2664" s="449"/>
      <c r="E2664" s="983" t="s">
        <v>3540</v>
      </c>
      <c r="F2664" s="984"/>
      <c r="G2664" s="983" t="s">
        <v>642</v>
      </c>
      <c r="H2664" s="983" t="s">
        <v>3530</v>
      </c>
      <c r="I2664" s="983" t="s">
        <v>684</v>
      </c>
      <c r="J2664" s="449"/>
      <c r="K2664" s="459" t="s">
        <v>265</v>
      </c>
      <c r="L2664" s="983"/>
      <c r="M2664" s="983" t="str">
        <f t="shared" si="41"/>
        <v/>
      </c>
    </row>
    <row r="2665" spans="1:13" ht="15">
      <c r="A2665" s="448" t="s">
        <v>647</v>
      </c>
      <c r="B2665" s="448" t="s">
        <v>648</v>
      </c>
      <c r="C2665" s="446" t="s">
        <v>52</v>
      </c>
      <c r="D2665" s="449"/>
      <c r="E2665" s="983" t="s">
        <v>3541</v>
      </c>
      <c r="F2665" s="984"/>
      <c r="G2665" s="983" t="s">
        <v>642</v>
      </c>
      <c r="H2665" s="983" t="s">
        <v>3530</v>
      </c>
      <c r="I2665" s="983" t="s">
        <v>684</v>
      </c>
      <c r="J2665" s="449"/>
      <c r="K2665" s="459" t="s">
        <v>265</v>
      </c>
      <c r="L2665" s="983"/>
      <c r="M2665" s="983" t="str">
        <f t="shared" si="41"/>
        <v/>
      </c>
    </row>
    <row r="2666" spans="1:13" ht="15">
      <c r="A2666" s="448" t="s">
        <v>647</v>
      </c>
      <c r="B2666" s="448" t="s">
        <v>648</v>
      </c>
      <c r="C2666" s="446" t="s">
        <v>52</v>
      </c>
      <c r="D2666" s="449"/>
      <c r="E2666" s="983" t="s">
        <v>3542</v>
      </c>
      <c r="F2666" s="984"/>
      <c r="G2666" s="983" t="s">
        <v>642</v>
      </c>
      <c r="H2666" s="983" t="s">
        <v>3530</v>
      </c>
      <c r="I2666" s="983" t="s">
        <v>684</v>
      </c>
      <c r="J2666" s="449"/>
      <c r="K2666" s="459" t="s">
        <v>265</v>
      </c>
      <c r="L2666" s="983"/>
      <c r="M2666" s="983" t="str">
        <f t="shared" si="41"/>
        <v/>
      </c>
    </row>
    <row r="2667" spans="1:13">
      <c r="A2667" s="501" t="s">
        <v>647</v>
      </c>
      <c r="B2667" s="501" t="s">
        <v>648</v>
      </c>
      <c r="C2667" s="446" t="s">
        <v>52</v>
      </c>
      <c r="D2667" s="448"/>
      <c r="E2667" s="983" t="s">
        <v>3543</v>
      </c>
      <c r="F2667" s="984"/>
      <c r="G2667" s="983" t="s">
        <v>642</v>
      </c>
      <c r="H2667" s="983" t="s">
        <v>3530</v>
      </c>
      <c r="I2667" s="983" t="s">
        <v>684</v>
      </c>
      <c r="J2667" s="984"/>
      <c r="K2667" s="459" t="s">
        <v>265</v>
      </c>
      <c r="L2667" s="983"/>
      <c r="M2667" s="983" t="str">
        <f t="shared" si="41"/>
        <v/>
      </c>
    </row>
    <row r="2668" spans="1:13">
      <c r="A2668" s="982" t="s">
        <v>637</v>
      </c>
      <c r="B2668" s="982" t="s">
        <v>638</v>
      </c>
      <c r="C2668" s="460" t="s">
        <v>55</v>
      </c>
      <c r="D2668" s="460" t="s">
        <v>1791</v>
      </c>
      <c r="E2668" s="453" t="s">
        <v>3544</v>
      </c>
      <c r="F2668" s="460" t="s">
        <v>55</v>
      </c>
      <c r="G2668" s="453" t="s">
        <v>642</v>
      </c>
      <c r="H2668" s="453" t="s">
        <v>3545</v>
      </c>
      <c r="I2668" s="453" t="s">
        <v>684</v>
      </c>
      <c r="J2668" s="460" t="s">
        <v>645</v>
      </c>
      <c r="K2668" s="460" t="s">
        <v>265</v>
      </c>
      <c r="L2668" s="453" t="s">
        <v>646</v>
      </c>
      <c r="M2668" s="453" t="str">
        <f t="shared" si="41"/>
        <v/>
      </c>
    </row>
    <row r="2669" spans="1:13" ht="15">
      <c r="A2669" s="448" t="s">
        <v>647</v>
      </c>
      <c r="B2669" s="448" t="s">
        <v>648</v>
      </c>
      <c r="C2669" s="446" t="s">
        <v>55</v>
      </c>
      <c r="D2669" s="449"/>
      <c r="E2669" s="983" t="s">
        <v>3546</v>
      </c>
      <c r="F2669" s="984"/>
      <c r="G2669" s="983" t="s">
        <v>642</v>
      </c>
      <c r="H2669" s="983" t="s">
        <v>3545</v>
      </c>
      <c r="I2669" s="983" t="s">
        <v>684</v>
      </c>
      <c r="J2669" s="449"/>
      <c r="K2669" s="459" t="s">
        <v>265</v>
      </c>
      <c r="L2669" s="983"/>
      <c r="M2669" s="983" t="str">
        <f t="shared" si="41"/>
        <v>Removed</v>
      </c>
    </row>
    <row r="2670" spans="1:13" ht="15">
      <c r="A2670" s="448" t="s">
        <v>647</v>
      </c>
      <c r="B2670" s="448" t="s">
        <v>648</v>
      </c>
      <c r="C2670" s="446" t="s">
        <v>55</v>
      </c>
      <c r="D2670" s="449"/>
      <c r="E2670" s="983" t="s">
        <v>3547</v>
      </c>
      <c r="F2670" s="984"/>
      <c r="G2670" s="983" t="s">
        <v>642</v>
      </c>
      <c r="H2670" s="983" t="s">
        <v>3545</v>
      </c>
      <c r="I2670" s="983" t="s">
        <v>684</v>
      </c>
      <c r="J2670" s="449"/>
      <c r="K2670" s="459" t="s">
        <v>265</v>
      </c>
      <c r="L2670" s="983"/>
      <c r="M2670" s="983" t="str">
        <f t="shared" si="41"/>
        <v/>
      </c>
    </row>
    <row r="2671" spans="1:13" ht="15">
      <c r="A2671" s="448" t="s">
        <v>647</v>
      </c>
      <c r="B2671" s="448" t="s">
        <v>648</v>
      </c>
      <c r="C2671" s="446" t="s">
        <v>55</v>
      </c>
      <c r="D2671" s="449"/>
      <c r="E2671" s="983" t="s">
        <v>3548</v>
      </c>
      <c r="F2671" s="984"/>
      <c r="G2671" s="983" t="s">
        <v>642</v>
      </c>
      <c r="H2671" s="983" t="s">
        <v>3545</v>
      </c>
      <c r="I2671" s="983" t="s">
        <v>684</v>
      </c>
      <c r="J2671" s="449"/>
      <c r="K2671" s="459" t="s">
        <v>265</v>
      </c>
      <c r="L2671" s="983"/>
      <c r="M2671" s="983" t="str">
        <f t="shared" si="41"/>
        <v/>
      </c>
    </row>
    <row r="2672" spans="1:13" ht="15">
      <c r="A2672" s="448" t="s">
        <v>647</v>
      </c>
      <c r="B2672" s="448" t="s">
        <v>648</v>
      </c>
      <c r="C2672" s="446" t="s">
        <v>55</v>
      </c>
      <c r="D2672" s="449"/>
      <c r="E2672" s="983" t="s">
        <v>3549</v>
      </c>
      <c r="F2672" s="984"/>
      <c r="G2672" s="983" t="s">
        <v>642</v>
      </c>
      <c r="H2672" s="983" t="s">
        <v>3545</v>
      </c>
      <c r="I2672" s="983" t="s">
        <v>684</v>
      </c>
      <c r="J2672" s="449"/>
      <c r="K2672" s="459" t="s">
        <v>265</v>
      </c>
      <c r="L2672" s="983"/>
      <c r="M2672" s="983" t="str">
        <f t="shared" si="41"/>
        <v/>
      </c>
    </row>
    <row r="2673" spans="1:13" ht="15">
      <c r="A2673" s="448" t="s">
        <v>647</v>
      </c>
      <c r="B2673" s="448" t="s">
        <v>648</v>
      </c>
      <c r="C2673" s="446" t="s">
        <v>55</v>
      </c>
      <c r="D2673" s="449"/>
      <c r="E2673" s="983" t="s">
        <v>3550</v>
      </c>
      <c r="F2673" s="984"/>
      <c r="G2673" s="983" t="s">
        <v>642</v>
      </c>
      <c r="H2673" s="983" t="s">
        <v>3545</v>
      </c>
      <c r="I2673" s="983" t="s">
        <v>684</v>
      </c>
      <c r="J2673" s="449"/>
      <c r="K2673" s="459" t="s">
        <v>265</v>
      </c>
      <c r="L2673" s="983"/>
      <c r="M2673" s="983" t="str">
        <f t="shared" si="41"/>
        <v/>
      </c>
    </row>
    <row r="2674" spans="1:13" ht="15">
      <c r="A2674" s="448" t="s">
        <v>647</v>
      </c>
      <c r="B2674" s="448" t="s">
        <v>648</v>
      </c>
      <c r="C2674" s="446" t="s">
        <v>55</v>
      </c>
      <c r="D2674" s="449"/>
      <c r="E2674" s="983" t="s">
        <v>3551</v>
      </c>
      <c r="F2674" s="984"/>
      <c r="G2674" s="983" t="s">
        <v>642</v>
      </c>
      <c r="H2674" s="983" t="s">
        <v>3545</v>
      </c>
      <c r="I2674" s="983" t="s">
        <v>684</v>
      </c>
      <c r="J2674" s="449"/>
      <c r="K2674" s="459" t="s">
        <v>265</v>
      </c>
      <c r="L2674" s="983"/>
      <c r="M2674" s="983" t="str">
        <f t="shared" si="41"/>
        <v/>
      </c>
    </row>
    <row r="2675" spans="1:13" ht="15">
      <c r="A2675" s="448" t="s">
        <v>647</v>
      </c>
      <c r="B2675" s="448" t="s">
        <v>648</v>
      </c>
      <c r="C2675" s="446" t="s">
        <v>55</v>
      </c>
      <c r="D2675" s="449"/>
      <c r="E2675" s="983" t="s">
        <v>3552</v>
      </c>
      <c r="F2675" s="984"/>
      <c r="G2675" s="983" t="s">
        <v>642</v>
      </c>
      <c r="H2675" s="983" t="s">
        <v>3545</v>
      </c>
      <c r="I2675" s="983" t="s">
        <v>684</v>
      </c>
      <c r="J2675" s="449"/>
      <c r="K2675" s="459" t="s">
        <v>265</v>
      </c>
      <c r="L2675" s="983"/>
      <c r="M2675" s="983" t="str">
        <f t="shared" si="41"/>
        <v/>
      </c>
    </row>
    <row r="2676" spans="1:13" ht="15">
      <c r="A2676" s="448" t="s">
        <v>647</v>
      </c>
      <c r="B2676" s="448" t="s">
        <v>648</v>
      </c>
      <c r="C2676" s="446" t="s">
        <v>55</v>
      </c>
      <c r="D2676" s="449"/>
      <c r="E2676" s="983" t="s">
        <v>3553</v>
      </c>
      <c r="F2676" s="984"/>
      <c r="G2676" s="983" t="s">
        <v>642</v>
      </c>
      <c r="H2676" s="983" t="s">
        <v>3545</v>
      </c>
      <c r="I2676" s="983" t="s">
        <v>684</v>
      </c>
      <c r="J2676" s="449"/>
      <c r="K2676" s="459" t="s">
        <v>265</v>
      </c>
      <c r="L2676" s="983"/>
      <c r="M2676" s="983" t="str">
        <f t="shared" si="41"/>
        <v/>
      </c>
    </row>
    <row r="2677" spans="1:13" ht="15">
      <c r="A2677" s="448" t="s">
        <v>647</v>
      </c>
      <c r="B2677" s="448" t="s">
        <v>648</v>
      </c>
      <c r="C2677" s="446" t="s">
        <v>55</v>
      </c>
      <c r="D2677" s="449"/>
      <c r="E2677" s="983" t="s">
        <v>3554</v>
      </c>
      <c r="F2677" s="984"/>
      <c r="G2677" s="983" t="s">
        <v>642</v>
      </c>
      <c r="H2677" s="983" t="s">
        <v>3545</v>
      </c>
      <c r="I2677" s="983" t="s">
        <v>684</v>
      </c>
      <c r="J2677" s="449"/>
      <c r="K2677" s="459" t="s">
        <v>265</v>
      </c>
      <c r="L2677" s="983"/>
      <c r="M2677" s="983" t="str">
        <f t="shared" si="41"/>
        <v/>
      </c>
    </row>
    <row r="2678" spans="1:13" ht="15">
      <c r="A2678" s="448" t="s">
        <v>647</v>
      </c>
      <c r="B2678" s="448" t="s">
        <v>648</v>
      </c>
      <c r="C2678" s="446" t="s">
        <v>55</v>
      </c>
      <c r="D2678" s="449"/>
      <c r="E2678" s="983" t="s">
        <v>3555</v>
      </c>
      <c r="F2678" s="984"/>
      <c r="G2678" s="983" t="s">
        <v>642</v>
      </c>
      <c r="H2678" s="983" t="s">
        <v>3545</v>
      </c>
      <c r="I2678" s="983" t="s">
        <v>684</v>
      </c>
      <c r="J2678" s="449"/>
      <c r="K2678" s="459" t="s">
        <v>265</v>
      </c>
      <c r="L2678" s="983"/>
      <c r="M2678" s="983" t="str">
        <f t="shared" si="41"/>
        <v/>
      </c>
    </row>
    <row r="2679" spans="1:13" ht="15">
      <c r="A2679" s="448" t="s">
        <v>647</v>
      </c>
      <c r="B2679" s="448" t="s">
        <v>648</v>
      </c>
      <c r="C2679" s="446" t="s">
        <v>55</v>
      </c>
      <c r="D2679" s="449"/>
      <c r="E2679" s="983" t="s">
        <v>3556</v>
      </c>
      <c r="F2679" s="984"/>
      <c r="G2679" s="983" t="s">
        <v>642</v>
      </c>
      <c r="H2679" s="983" t="s">
        <v>3545</v>
      </c>
      <c r="I2679" s="983" t="s">
        <v>684</v>
      </c>
      <c r="J2679" s="449"/>
      <c r="K2679" s="459" t="s">
        <v>265</v>
      </c>
      <c r="L2679" s="983"/>
      <c r="M2679" s="983" t="str">
        <f t="shared" si="41"/>
        <v/>
      </c>
    </row>
    <row r="2680" spans="1:13" ht="15">
      <c r="A2680" s="448" t="s">
        <v>647</v>
      </c>
      <c r="B2680" s="448" t="s">
        <v>648</v>
      </c>
      <c r="C2680" s="446" t="s">
        <v>55</v>
      </c>
      <c r="D2680" s="449"/>
      <c r="E2680" s="983" t="s">
        <v>3557</v>
      </c>
      <c r="F2680" s="984"/>
      <c r="G2680" s="983" t="s">
        <v>642</v>
      </c>
      <c r="H2680" s="983" t="s">
        <v>3545</v>
      </c>
      <c r="I2680" s="983" t="s">
        <v>684</v>
      </c>
      <c r="J2680" s="449"/>
      <c r="K2680" s="459" t="s">
        <v>265</v>
      </c>
      <c r="L2680" s="983"/>
      <c r="M2680" s="983" t="str">
        <f t="shared" si="41"/>
        <v/>
      </c>
    </row>
    <row r="2681" spans="1:13">
      <c r="A2681" s="501" t="s">
        <v>647</v>
      </c>
      <c r="B2681" s="448" t="s">
        <v>648</v>
      </c>
      <c r="C2681" s="446" t="s">
        <v>55</v>
      </c>
      <c r="D2681" s="448"/>
      <c r="E2681" s="983" t="s">
        <v>3558</v>
      </c>
      <c r="F2681" s="984"/>
      <c r="G2681" s="983" t="s">
        <v>642</v>
      </c>
      <c r="H2681" s="983" t="s">
        <v>3545</v>
      </c>
      <c r="I2681" s="983" t="s">
        <v>684</v>
      </c>
      <c r="J2681" s="984"/>
      <c r="K2681" s="459" t="s">
        <v>265</v>
      </c>
      <c r="L2681" s="983"/>
      <c r="M2681" s="983" t="str">
        <f t="shared" si="41"/>
        <v/>
      </c>
    </row>
    <row r="2682" spans="1:13">
      <c r="A2682" s="982" t="s">
        <v>637</v>
      </c>
      <c r="B2682" s="985" t="s">
        <v>638</v>
      </c>
      <c r="C2682" s="460" t="s">
        <v>313</v>
      </c>
      <c r="D2682" s="460" t="s">
        <v>1806</v>
      </c>
      <c r="E2682" s="453" t="s">
        <v>1807</v>
      </c>
      <c r="F2682" s="460" t="s">
        <v>313</v>
      </c>
      <c r="G2682" s="453" t="s">
        <v>642</v>
      </c>
      <c r="H2682" s="453" t="s">
        <v>3559</v>
      </c>
      <c r="I2682" s="453" t="s">
        <v>684</v>
      </c>
      <c r="J2682" s="460" t="s">
        <v>645</v>
      </c>
      <c r="K2682" s="460" t="s">
        <v>265</v>
      </c>
      <c r="L2682" s="453" t="s">
        <v>646</v>
      </c>
      <c r="M2682" s="453" t="str">
        <f t="shared" si="41"/>
        <v/>
      </c>
    </row>
    <row r="2683" spans="1:13" ht="15">
      <c r="A2683" s="448" t="s">
        <v>647</v>
      </c>
      <c r="B2683" s="448" t="s">
        <v>648</v>
      </c>
      <c r="C2683" s="446" t="s">
        <v>313</v>
      </c>
      <c r="D2683" s="449"/>
      <c r="E2683" s="983" t="s">
        <v>1808</v>
      </c>
      <c r="F2683" s="984"/>
      <c r="G2683" s="983" t="s">
        <v>642</v>
      </c>
      <c r="H2683" s="983" t="s">
        <v>3559</v>
      </c>
      <c r="I2683" s="983" t="s">
        <v>684</v>
      </c>
      <c r="J2683" s="449"/>
      <c r="K2683" s="459" t="s">
        <v>265</v>
      </c>
      <c r="L2683" s="983"/>
      <c r="M2683" s="983" t="str">
        <f t="shared" si="41"/>
        <v>Removed</v>
      </c>
    </row>
    <row r="2684" spans="1:13" ht="15">
      <c r="A2684" s="448" t="s">
        <v>647</v>
      </c>
      <c r="B2684" s="448" t="s">
        <v>648</v>
      </c>
      <c r="C2684" s="446" t="s">
        <v>313</v>
      </c>
      <c r="D2684" s="449"/>
      <c r="E2684" s="983" t="s">
        <v>1809</v>
      </c>
      <c r="F2684" s="984"/>
      <c r="G2684" s="983" t="s">
        <v>642</v>
      </c>
      <c r="H2684" s="983" t="s">
        <v>3559</v>
      </c>
      <c r="I2684" s="983" t="s">
        <v>684</v>
      </c>
      <c r="J2684" s="449"/>
      <c r="K2684" s="459" t="s">
        <v>265</v>
      </c>
      <c r="L2684" s="983"/>
      <c r="M2684" s="983" t="str">
        <f t="shared" si="41"/>
        <v/>
      </c>
    </row>
    <row r="2685" spans="1:13" ht="15">
      <c r="A2685" s="448" t="s">
        <v>647</v>
      </c>
      <c r="B2685" s="448" t="s">
        <v>648</v>
      </c>
      <c r="C2685" s="446" t="s">
        <v>313</v>
      </c>
      <c r="D2685" s="449"/>
      <c r="E2685" s="983" t="s">
        <v>1810</v>
      </c>
      <c r="F2685" s="984"/>
      <c r="G2685" s="983" t="s">
        <v>642</v>
      </c>
      <c r="H2685" s="983" t="s">
        <v>3559</v>
      </c>
      <c r="I2685" s="983" t="s">
        <v>684</v>
      </c>
      <c r="J2685" s="449"/>
      <c r="K2685" s="459" t="s">
        <v>265</v>
      </c>
      <c r="L2685" s="983"/>
      <c r="M2685" s="983" t="str">
        <f t="shared" si="41"/>
        <v/>
      </c>
    </row>
    <row r="2686" spans="1:13" ht="15">
      <c r="A2686" s="448" t="s">
        <v>647</v>
      </c>
      <c r="B2686" s="448" t="s">
        <v>648</v>
      </c>
      <c r="C2686" s="446" t="s">
        <v>313</v>
      </c>
      <c r="D2686" s="449"/>
      <c r="E2686" s="983" t="s">
        <v>1811</v>
      </c>
      <c r="F2686" s="984"/>
      <c r="G2686" s="983" t="s">
        <v>642</v>
      </c>
      <c r="H2686" s="983" t="s">
        <v>3559</v>
      </c>
      <c r="I2686" s="983" t="s">
        <v>684</v>
      </c>
      <c r="J2686" s="449"/>
      <c r="K2686" s="459" t="s">
        <v>265</v>
      </c>
      <c r="L2686" s="983"/>
      <c r="M2686" s="983" t="str">
        <f t="shared" si="41"/>
        <v/>
      </c>
    </row>
    <row r="2687" spans="1:13" ht="15">
      <c r="A2687" s="448" t="s">
        <v>647</v>
      </c>
      <c r="B2687" s="448" t="s">
        <v>648</v>
      </c>
      <c r="C2687" s="446" t="s">
        <v>313</v>
      </c>
      <c r="D2687" s="449"/>
      <c r="E2687" s="983" t="s">
        <v>1812</v>
      </c>
      <c r="F2687" s="984"/>
      <c r="G2687" s="983" t="s">
        <v>642</v>
      </c>
      <c r="H2687" s="983" t="s">
        <v>3559</v>
      </c>
      <c r="I2687" s="983" t="s">
        <v>684</v>
      </c>
      <c r="J2687" s="449"/>
      <c r="K2687" s="459" t="s">
        <v>265</v>
      </c>
      <c r="L2687" s="983"/>
      <c r="M2687" s="983" t="str">
        <f t="shared" si="41"/>
        <v/>
      </c>
    </row>
    <row r="2688" spans="1:13" ht="15">
      <c r="A2688" s="448" t="s">
        <v>647</v>
      </c>
      <c r="B2688" s="448" t="s">
        <v>648</v>
      </c>
      <c r="C2688" s="446" t="s">
        <v>313</v>
      </c>
      <c r="D2688" s="449"/>
      <c r="E2688" s="983" t="s">
        <v>1813</v>
      </c>
      <c r="F2688" s="984"/>
      <c r="G2688" s="983" t="s">
        <v>642</v>
      </c>
      <c r="H2688" s="983" t="s">
        <v>3559</v>
      </c>
      <c r="I2688" s="983" t="s">
        <v>684</v>
      </c>
      <c r="J2688" s="449"/>
      <c r="K2688" s="459" t="s">
        <v>265</v>
      </c>
      <c r="L2688" s="983"/>
      <c r="M2688" s="983" t="str">
        <f t="shared" si="41"/>
        <v/>
      </c>
    </row>
    <row r="2689" spans="1:13" ht="15">
      <c r="A2689" s="448" t="s">
        <v>647</v>
      </c>
      <c r="B2689" s="448" t="s">
        <v>648</v>
      </c>
      <c r="C2689" s="446" t="s">
        <v>313</v>
      </c>
      <c r="D2689" s="449"/>
      <c r="E2689" s="983" t="s">
        <v>1814</v>
      </c>
      <c r="F2689" s="984"/>
      <c r="G2689" s="983" t="s">
        <v>642</v>
      </c>
      <c r="H2689" s="983" t="s">
        <v>3559</v>
      </c>
      <c r="I2689" s="983" t="s">
        <v>684</v>
      </c>
      <c r="J2689" s="449"/>
      <c r="K2689" s="459" t="s">
        <v>265</v>
      </c>
      <c r="L2689" s="983"/>
      <c r="M2689" s="983" t="str">
        <f t="shared" si="41"/>
        <v/>
      </c>
    </row>
    <row r="2690" spans="1:13" ht="15">
      <c r="A2690" s="448" t="s">
        <v>647</v>
      </c>
      <c r="B2690" s="448" t="s">
        <v>648</v>
      </c>
      <c r="C2690" s="446" t="s">
        <v>313</v>
      </c>
      <c r="D2690" s="449"/>
      <c r="E2690" s="983" t="s">
        <v>1815</v>
      </c>
      <c r="F2690" s="984"/>
      <c r="G2690" s="983" t="s">
        <v>642</v>
      </c>
      <c r="H2690" s="983" t="s">
        <v>3559</v>
      </c>
      <c r="I2690" s="983" t="s">
        <v>684</v>
      </c>
      <c r="J2690" s="449"/>
      <c r="K2690" s="459" t="s">
        <v>265</v>
      </c>
      <c r="L2690" s="983"/>
      <c r="M2690" s="983" t="str">
        <f t="shared" si="41"/>
        <v/>
      </c>
    </row>
    <row r="2691" spans="1:13" ht="15">
      <c r="A2691" s="448" t="s">
        <v>647</v>
      </c>
      <c r="B2691" s="448" t="s">
        <v>648</v>
      </c>
      <c r="C2691" s="446" t="s">
        <v>313</v>
      </c>
      <c r="D2691" s="449"/>
      <c r="E2691" s="983" t="s">
        <v>1816</v>
      </c>
      <c r="F2691" s="984"/>
      <c r="G2691" s="983" t="s">
        <v>642</v>
      </c>
      <c r="H2691" s="983" t="s">
        <v>3559</v>
      </c>
      <c r="I2691" s="983" t="s">
        <v>684</v>
      </c>
      <c r="J2691" s="449"/>
      <c r="K2691" s="459" t="s">
        <v>265</v>
      </c>
      <c r="L2691" s="983"/>
      <c r="M2691" s="983" t="str">
        <f t="shared" si="41"/>
        <v/>
      </c>
    </row>
    <row r="2692" spans="1:13" ht="15">
      <c r="A2692" s="448" t="s">
        <v>647</v>
      </c>
      <c r="B2692" s="448" t="s">
        <v>648</v>
      </c>
      <c r="C2692" s="446" t="s">
        <v>313</v>
      </c>
      <c r="D2692" s="449"/>
      <c r="E2692" s="983" t="s">
        <v>1817</v>
      </c>
      <c r="F2692" s="984"/>
      <c r="G2692" s="983" t="s">
        <v>642</v>
      </c>
      <c r="H2692" s="983" t="s">
        <v>3559</v>
      </c>
      <c r="I2692" s="983" t="s">
        <v>684</v>
      </c>
      <c r="J2692" s="449"/>
      <c r="K2692" s="459" t="s">
        <v>265</v>
      </c>
      <c r="L2692" s="983"/>
      <c r="M2692" s="983" t="str">
        <f t="shared" si="41"/>
        <v/>
      </c>
    </row>
    <row r="2693" spans="1:13" ht="15">
      <c r="A2693" s="448" t="s">
        <v>647</v>
      </c>
      <c r="B2693" s="448" t="s">
        <v>648</v>
      </c>
      <c r="C2693" s="446" t="s">
        <v>313</v>
      </c>
      <c r="D2693" s="449"/>
      <c r="E2693" s="983" t="s">
        <v>1818</v>
      </c>
      <c r="F2693" s="984"/>
      <c r="G2693" s="983" t="s">
        <v>642</v>
      </c>
      <c r="H2693" s="983" t="s">
        <v>3559</v>
      </c>
      <c r="I2693" s="983" t="s">
        <v>684</v>
      </c>
      <c r="J2693" s="449"/>
      <c r="K2693" s="459" t="s">
        <v>265</v>
      </c>
      <c r="L2693" s="983"/>
      <c r="M2693" s="983" t="str">
        <f t="shared" si="41"/>
        <v/>
      </c>
    </row>
    <row r="2694" spans="1:13" ht="15">
      <c r="A2694" s="448" t="s">
        <v>647</v>
      </c>
      <c r="B2694" s="448" t="s">
        <v>648</v>
      </c>
      <c r="C2694" s="446" t="s">
        <v>313</v>
      </c>
      <c r="D2694" s="449"/>
      <c r="E2694" s="983" t="s">
        <v>1819</v>
      </c>
      <c r="F2694" s="984"/>
      <c r="G2694" s="983" t="s">
        <v>642</v>
      </c>
      <c r="H2694" s="983" t="s">
        <v>3559</v>
      </c>
      <c r="I2694" s="983" t="s">
        <v>684</v>
      </c>
      <c r="J2694" s="449"/>
      <c r="K2694" s="459" t="s">
        <v>265</v>
      </c>
      <c r="L2694" s="983"/>
      <c r="M2694" s="983" t="str">
        <f t="shared" ref="M2694:M2757" si="42">IF(RIGHT(TEXT(E2694,""),4)="ACT1","Removed","")</f>
        <v/>
      </c>
    </row>
    <row r="2695" spans="1:13">
      <c r="A2695" s="501" t="s">
        <v>647</v>
      </c>
      <c r="B2695" s="448" t="s">
        <v>648</v>
      </c>
      <c r="C2695" s="446" t="s">
        <v>313</v>
      </c>
      <c r="D2695" s="448"/>
      <c r="E2695" s="983" t="s">
        <v>1820</v>
      </c>
      <c r="F2695" s="984"/>
      <c r="G2695" s="983" t="s">
        <v>642</v>
      </c>
      <c r="H2695" s="983" t="s">
        <v>3559</v>
      </c>
      <c r="I2695" s="983" t="s">
        <v>684</v>
      </c>
      <c r="J2695" s="984"/>
      <c r="K2695" s="459" t="s">
        <v>265</v>
      </c>
      <c r="L2695" s="983"/>
      <c r="M2695" s="983" t="str">
        <f t="shared" si="42"/>
        <v/>
      </c>
    </row>
    <row r="2696" spans="1:13">
      <c r="A2696" s="982" t="s">
        <v>637</v>
      </c>
      <c r="B2696" s="985" t="s">
        <v>638</v>
      </c>
      <c r="C2696" s="460" t="s">
        <v>56</v>
      </c>
      <c r="D2696" s="460" t="s">
        <v>1821</v>
      </c>
      <c r="E2696" s="453" t="s">
        <v>1822</v>
      </c>
      <c r="F2696" s="460" t="s">
        <v>56</v>
      </c>
      <c r="G2696" s="453" t="s">
        <v>642</v>
      </c>
      <c r="H2696" s="453" t="s">
        <v>3560</v>
      </c>
      <c r="I2696" s="453" t="s">
        <v>684</v>
      </c>
      <c r="J2696" s="460" t="s">
        <v>645</v>
      </c>
      <c r="K2696" s="460" t="s">
        <v>265</v>
      </c>
      <c r="L2696" s="453" t="s">
        <v>646</v>
      </c>
      <c r="M2696" s="453" t="str">
        <f t="shared" si="42"/>
        <v/>
      </c>
    </row>
    <row r="2697" spans="1:13" ht="15">
      <c r="A2697" s="448" t="s">
        <v>647</v>
      </c>
      <c r="B2697" s="448" t="s">
        <v>648</v>
      </c>
      <c r="C2697" s="446" t="s">
        <v>56</v>
      </c>
      <c r="D2697" s="449"/>
      <c r="E2697" s="983" t="s">
        <v>1823</v>
      </c>
      <c r="F2697" s="984"/>
      <c r="G2697" s="983" t="s">
        <v>642</v>
      </c>
      <c r="H2697" s="983" t="s">
        <v>3560</v>
      </c>
      <c r="I2697" s="983" t="s">
        <v>684</v>
      </c>
      <c r="J2697" s="449"/>
      <c r="K2697" s="459" t="s">
        <v>265</v>
      </c>
      <c r="L2697" s="983"/>
      <c r="M2697" s="983" t="str">
        <f t="shared" si="42"/>
        <v>Removed</v>
      </c>
    </row>
    <row r="2698" spans="1:13" ht="15">
      <c r="A2698" s="448" t="s">
        <v>647</v>
      </c>
      <c r="B2698" s="448" t="s">
        <v>648</v>
      </c>
      <c r="C2698" s="446" t="s">
        <v>56</v>
      </c>
      <c r="D2698" s="449"/>
      <c r="E2698" s="983" t="s">
        <v>1824</v>
      </c>
      <c r="F2698" s="984"/>
      <c r="G2698" s="983" t="s">
        <v>642</v>
      </c>
      <c r="H2698" s="983" t="s">
        <v>3560</v>
      </c>
      <c r="I2698" s="983" t="s">
        <v>684</v>
      </c>
      <c r="J2698" s="449"/>
      <c r="K2698" s="459" t="s">
        <v>265</v>
      </c>
      <c r="L2698" s="983"/>
      <c r="M2698" s="983" t="str">
        <f t="shared" si="42"/>
        <v/>
      </c>
    </row>
    <row r="2699" spans="1:13" ht="15">
      <c r="A2699" s="448" t="s">
        <v>647</v>
      </c>
      <c r="B2699" s="448" t="s">
        <v>648</v>
      </c>
      <c r="C2699" s="446" t="s">
        <v>56</v>
      </c>
      <c r="D2699" s="449"/>
      <c r="E2699" s="983" t="s">
        <v>1825</v>
      </c>
      <c r="F2699" s="984"/>
      <c r="G2699" s="983" t="s">
        <v>642</v>
      </c>
      <c r="H2699" s="983" t="s">
        <v>3560</v>
      </c>
      <c r="I2699" s="983" t="s">
        <v>684</v>
      </c>
      <c r="J2699" s="449"/>
      <c r="K2699" s="459" t="s">
        <v>265</v>
      </c>
      <c r="L2699" s="983"/>
      <c r="M2699" s="983" t="str">
        <f t="shared" si="42"/>
        <v/>
      </c>
    </row>
    <row r="2700" spans="1:13" ht="15">
      <c r="A2700" s="448" t="s">
        <v>647</v>
      </c>
      <c r="B2700" s="448" t="s">
        <v>648</v>
      </c>
      <c r="C2700" s="446" t="s">
        <v>56</v>
      </c>
      <c r="D2700" s="449"/>
      <c r="E2700" s="983" t="s">
        <v>1826</v>
      </c>
      <c r="F2700" s="984"/>
      <c r="G2700" s="983" t="s">
        <v>642</v>
      </c>
      <c r="H2700" s="983" t="s">
        <v>3560</v>
      </c>
      <c r="I2700" s="983" t="s">
        <v>684</v>
      </c>
      <c r="J2700" s="449"/>
      <c r="K2700" s="459" t="s">
        <v>265</v>
      </c>
      <c r="L2700" s="983"/>
      <c r="M2700" s="983" t="str">
        <f t="shared" si="42"/>
        <v/>
      </c>
    </row>
    <row r="2701" spans="1:13" ht="15">
      <c r="A2701" s="448" t="s">
        <v>647</v>
      </c>
      <c r="B2701" s="448" t="s">
        <v>648</v>
      </c>
      <c r="C2701" s="446" t="s">
        <v>56</v>
      </c>
      <c r="D2701" s="449"/>
      <c r="E2701" s="983" t="s">
        <v>1827</v>
      </c>
      <c r="F2701" s="984"/>
      <c r="G2701" s="983" t="s">
        <v>642</v>
      </c>
      <c r="H2701" s="983" t="s">
        <v>3560</v>
      </c>
      <c r="I2701" s="983" t="s">
        <v>684</v>
      </c>
      <c r="J2701" s="449"/>
      <c r="K2701" s="459" t="s">
        <v>265</v>
      </c>
      <c r="L2701" s="983"/>
      <c r="M2701" s="983" t="str">
        <f t="shared" si="42"/>
        <v/>
      </c>
    </row>
    <row r="2702" spans="1:13" ht="15">
      <c r="A2702" s="448" t="s">
        <v>647</v>
      </c>
      <c r="B2702" s="448" t="s">
        <v>648</v>
      </c>
      <c r="C2702" s="446" t="s">
        <v>56</v>
      </c>
      <c r="D2702" s="449"/>
      <c r="E2702" s="983" t="s">
        <v>1828</v>
      </c>
      <c r="F2702" s="984"/>
      <c r="G2702" s="983" t="s">
        <v>642</v>
      </c>
      <c r="H2702" s="983" t="s">
        <v>3560</v>
      </c>
      <c r="I2702" s="983" t="s">
        <v>684</v>
      </c>
      <c r="J2702" s="449"/>
      <c r="K2702" s="459" t="s">
        <v>265</v>
      </c>
      <c r="L2702" s="983"/>
      <c r="M2702" s="983" t="str">
        <f t="shared" si="42"/>
        <v/>
      </c>
    </row>
    <row r="2703" spans="1:13" ht="15">
      <c r="A2703" s="448" t="s">
        <v>647</v>
      </c>
      <c r="B2703" s="448" t="s">
        <v>648</v>
      </c>
      <c r="C2703" s="446" t="s">
        <v>56</v>
      </c>
      <c r="D2703" s="449"/>
      <c r="E2703" s="983" t="s">
        <v>1829</v>
      </c>
      <c r="F2703" s="984"/>
      <c r="G2703" s="983" t="s">
        <v>642</v>
      </c>
      <c r="H2703" s="983" t="s">
        <v>3560</v>
      </c>
      <c r="I2703" s="983" t="s">
        <v>684</v>
      </c>
      <c r="J2703" s="449"/>
      <c r="K2703" s="459" t="s">
        <v>265</v>
      </c>
      <c r="L2703" s="983"/>
      <c r="M2703" s="983" t="str">
        <f t="shared" si="42"/>
        <v/>
      </c>
    </row>
    <row r="2704" spans="1:13" ht="15">
      <c r="A2704" s="448" t="s">
        <v>647</v>
      </c>
      <c r="B2704" s="448" t="s">
        <v>648</v>
      </c>
      <c r="C2704" s="446" t="s">
        <v>56</v>
      </c>
      <c r="D2704" s="449"/>
      <c r="E2704" s="983" t="s">
        <v>1830</v>
      </c>
      <c r="F2704" s="984"/>
      <c r="G2704" s="983" t="s">
        <v>642</v>
      </c>
      <c r="H2704" s="983" t="s">
        <v>3560</v>
      </c>
      <c r="I2704" s="983" t="s">
        <v>684</v>
      </c>
      <c r="J2704" s="449"/>
      <c r="K2704" s="459" t="s">
        <v>265</v>
      </c>
      <c r="L2704" s="983"/>
      <c r="M2704" s="983" t="str">
        <f t="shared" si="42"/>
        <v/>
      </c>
    </row>
    <row r="2705" spans="1:13" ht="15">
      <c r="A2705" s="448" t="s">
        <v>647</v>
      </c>
      <c r="B2705" s="448" t="s">
        <v>648</v>
      </c>
      <c r="C2705" s="446" t="s">
        <v>56</v>
      </c>
      <c r="D2705" s="449"/>
      <c r="E2705" s="983" t="s">
        <v>1831</v>
      </c>
      <c r="F2705" s="984"/>
      <c r="G2705" s="983" t="s">
        <v>642</v>
      </c>
      <c r="H2705" s="983" t="s">
        <v>3560</v>
      </c>
      <c r="I2705" s="983" t="s">
        <v>684</v>
      </c>
      <c r="J2705" s="449"/>
      <c r="K2705" s="459" t="s">
        <v>265</v>
      </c>
      <c r="L2705" s="983"/>
      <c r="M2705" s="983" t="str">
        <f t="shared" si="42"/>
        <v/>
      </c>
    </row>
    <row r="2706" spans="1:13" ht="15">
      <c r="A2706" s="448" t="s">
        <v>647</v>
      </c>
      <c r="B2706" s="448" t="s">
        <v>648</v>
      </c>
      <c r="C2706" s="446" t="s">
        <v>56</v>
      </c>
      <c r="D2706" s="449"/>
      <c r="E2706" s="983" t="s">
        <v>1832</v>
      </c>
      <c r="F2706" s="984"/>
      <c r="G2706" s="983" t="s">
        <v>642</v>
      </c>
      <c r="H2706" s="983" t="s">
        <v>3560</v>
      </c>
      <c r="I2706" s="983" t="s">
        <v>684</v>
      </c>
      <c r="J2706" s="449"/>
      <c r="K2706" s="459" t="s">
        <v>265</v>
      </c>
      <c r="L2706" s="983"/>
      <c r="M2706" s="983" t="str">
        <f t="shared" si="42"/>
        <v/>
      </c>
    </row>
    <row r="2707" spans="1:13" ht="15">
      <c r="A2707" s="448" t="s">
        <v>647</v>
      </c>
      <c r="B2707" s="448" t="s">
        <v>648</v>
      </c>
      <c r="C2707" s="446" t="s">
        <v>56</v>
      </c>
      <c r="D2707" s="449"/>
      <c r="E2707" s="983" t="s">
        <v>1833</v>
      </c>
      <c r="F2707" s="984"/>
      <c r="G2707" s="983" t="s">
        <v>642</v>
      </c>
      <c r="H2707" s="983" t="s">
        <v>3560</v>
      </c>
      <c r="I2707" s="983" t="s">
        <v>684</v>
      </c>
      <c r="J2707" s="449"/>
      <c r="K2707" s="459" t="s">
        <v>265</v>
      </c>
      <c r="L2707" s="983"/>
      <c r="M2707" s="983" t="str">
        <f t="shared" si="42"/>
        <v/>
      </c>
    </row>
    <row r="2708" spans="1:13" ht="15">
      <c r="A2708" s="448" t="s">
        <v>647</v>
      </c>
      <c r="B2708" s="448" t="s">
        <v>648</v>
      </c>
      <c r="C2708" s="446" t="s">
        <v>56</v>
      </c>
      <c r="D2708" s="449"/>
      <c r="E2708" s="983" t="s">
        <v>1834</v>
      </c>
      <c r="F2708" s="984"/>
      <c r="G2708" s="983" t="s">
        <v>642</v>
      </c>
      <c r="H2708" s="983" t="s">
        <v>3560</v>
      </c>
      <c r="I2708" s="983" t="s">
        <v>684</v>
      </c>
      <c r="J2708" s="449"/>
      <c r="K2708" s="459" t="s">
        <v>265</v>
      </c>
      <c r="L2708" s="983"/>
      <c r="M2708" s="983" t="str">
        <f t="shared" si="42"/>
        <v/>
      </c>
    </row>
    <row r="2709" spans="1:13">
      <c r="A2709" s="448" t="s">
        <v>647</v>
      </c>
      <c r="B2709" s="448" t="s">
        <v>648</v>
      </c>
      <c r="C2709" s="446" t="s">
        <v>56</v>
      </c>
      <c r="D2709" s="448"/>
      <c r="E2709" s="983" t="s">
        <v>1835</v>
      </c>
      <c r="F2709" s="984"/>
      <c r="G2709" s="983" t="s">
        <v>642</v>
      </c>
      <c r="H2709" s="983" t="s">
        <v>3560</v>
      </c>
      <c r="I2709" s="983" t="s">
        <v>684</v>
      </c>
      <c r="J2709" s="984"/>
      <c r="K2709" s="459" t="s">
        <v>265</v>
      </c>
      <c r="L2709" s="983"/>
      <c r="M2709" s="983" t="str">
        <f t="shared" si="42"/>
        <v/>
      </c>
    </row>
    <row r="2710" spans="1:13">
      <c r="A2710" s="985" t="s">
        <v>637</v>
      </c>
      <c r="B2710" s="985" t="s">
        <v>638</v>
      </c>
      <c r="C2710" s="460" t="s">
        <v>58</v>
      </c>
      <c r="D2710" s="460" t="s">
        <v>1900</v>
      </c>
      <c r="E2710" s="453" t="s">
        <v>3561</v>
      </c>
      <c r="F2710" s="460" t="s">
        <v>58</v>
      </c>
      <c r="G2710" s="453" t="s">
        <v>642</v>
      </c>
      <c r="H2710" s="453" t="s">
        <v>3562</v>
      </c>
      <c r="I2710" s="453" t="s">
        <v>684</v>
      </c>
      <c r="J2710" s="460" t="s">
        <v>645</v>
      </c>
      <c r="K2710" s="460" t="s">
        <v>265</v>
      </c>
      <c r="L2710" s="453" t="s">
        <v>646</v>
      </c>
      <c r="M2710" s="453" t="str">
        <f t="shared" si="42"/>
        <v/>
      </c>
    </row>
    <row r="2711" spans="1:13" ht="15">
      <c r="A2711" s="448" t="s">
        <v>647</v>
      </c>
      <c r="B2711" s="448" t="s">
        <v>648</v>
      </c>
      <c r="C2711" s="446" t="s">
        <v>58</v>
      </c>
      <c r="D2711" s="449"/>
      <c r="E2711" s="983" t="s">
        <v>3563</v>
      </c>
      <c r="F2711" s="984"/>
      <c r="G2711" s="983" t="s">
        <v>642</v>
      </c>
      <c r="H2711" s="983" t="s">
        <v>3562</v>
      </c>
      <c r="I2711" s="983" t="s">
        <v>684</v>
      </c>
      <c r="J2711" s="449"/>
      <c r="K2711" s="459" t="s">
        <v>265</v>
      </c>
      <c r="L2711" s="983"/>
      <c r="M2711" s="983" t="str">
        <f t="shared" si="42"/>
        <v>Removed</v>
      </c>
    </row>
    <row r="2712" spans="1:13" ht="15">
      <c r="A2712" s="448" t="s">
        <v>647</v>
      </c>
      <c r="B2712" s="448" t="s">
        <v>648</v>
      </c>
      <c r="C2712" s="446" t="s">
        <v>58</v>
      </c>
      <c r="D2712" s="449"/>
      <c r="E2712" s="983" t="s">
        <v>3564</v>
      </c>
      <c r="F2712" s="984"/>
      <c r="G2712" s="983" t="s">
        <v>642</v>
      </c>
      <c r="H2712" s="983" t="s">
        <v>3562</v>
      </c>
      <c r="I2712" s="983" t="s">
        <v>684</v>
      </c>
      <c r="J2712" s="449"/>
      <c r="K2712" s="459" t="s">
        <v>265</v>
      </c>
      <c r="L2712" s="983"/>
      <c r="M2712" s="983" t="str">
        <f t="shared" si="42"/>
        <v/>
      </c>
    </row>
    <row r="2713" spans="1:13" ht="15">
      <c r="A2713" s="448" t="s">
        <v>647</v>
      </c>
      <c r="B2713" s="448" t="s">
        <v>648</v>
      </c>
      <c r="C2713" s="446" t="s">
        <v>58</v>
      </c>
      <c r="D2713" s="449"/>
      <c r="E2713" s="983" t="s">
        <v>3565</v>
      </c>
      <c r="F2713" s="984"/>
      <c r="G2713" s="983" t="s">
        <v>642</v>
      </c>
      <c r="H2713" s="983" t="s">
        <v>3562</v>
      </c>
      <c r="I2713" s="983" t="s">
        <v>684</v>
      </c>
      <c r="J2713" s="449"/>
      <c r="K2713" s="459" t="s">
        <v>265</v>
      </c>
      <c r="L2713" s="983"/>
      <c r="M2713" s="983" t="str">
        <f t="shared" si="42"/>
        <v/>
      </c>
    </row>
    <row r="2714" spans="1:13" ht="15">
      <c r="A2714" s="448" t="s">
        <v>647</v>
      </c>
      <c r="B2714" s="448" t="s">
        <v>648</v>
      </c>
      <c r="C2714" s="446" t="s">
        <v>58</v>
      </c>
      <c r="D2714" s="449"/>
      <c r="E2714" s="983" t="s">
        <v>3566</v>
      </c>
      <c r="F2714" s="984"/>
      <c r="G2714" s="983" t="s">
        <v>642</v>
      </c>
      <c r="H2714" s="983" t="s">
        <v>3562</v>
      </c>
      <c r="I2714" s="983" t="s">
        <v>684</v>
      </c>
      <c r="J2714" s="449"/>
      <c r="K2714" s="459" t="s">
        <v>265</v>
      </c>
      <c r="L2714" s="983"/>
      <c r="M2714" s="983" t="str">
        <f t="shared" si="42"/>
        <v/>
      </c>
    </row>
    <row r="2715" spans="1:13" ht="15">
      <c r="A2715" s="448" t="s">
        <v>647</v>
      </c>
      <c r="B2715" s="448" t="s">
        <v>648</v>
      </c>
      <c r="C2715" s="446" t="s">
        <v>58</v>
      </c>
      <c r="D2715" s="449"/>
      <c r="E2715" s="983" t="s">
        <v>3567</v>
      </c>
      <c r="F2715" s="984"/>
      <c r="G2715" s="983" t="s">
        <v>642</v>
      </c>
      <c r="H2715" s="983" t="s">
        <v>3562</v>
      </c>
      <c r="I2715" s="983" t="s">
        <v>684</v>
      </c>
      <c r="J2715" s="449"/>
      <c r="K2715" s="459" t="s">
        <v>265</v>
      </c>
      <c r="L2715" s="983"/>
      <c r="M2715" s="983" t="str">
        <f t="shared" si="42"/>
        <v/>
      </c>
    </row>
    <row r="2716" spans="1:13" ht="15">
      <c r="A2716" s="448" t="s">
        <v>647</v>
      </c>
      <c r="B2716" s="448" t="s">
        <v>648</v>
      </c>
      <c r="C2716" s="446" t="s">
        <v>58</v>
      </c>
      <c r="D2716" s="449"/>
      <c r="E2716" s="983" t="s">
        <v>3568</v>
      </c>
      <c r="F2716" s="984"/>
      <c r="G2716" s="983" t="s">
        <v>642</v>
      </c>
      <c r="H2716" s="983" t="s">
        <v>3562</v>
      </c>
      <c r="I2716" s="983" t="s">
        <v>684</v>
      </c>
      <c r="J2716" s="449"/>
      <c r="K2716" s="459" t="s">
        <v>265</v>
      </c>
      <c r="L2716" s="983"/>
      <c r="M2716" s="983" t="str">
        <f t="shared" si="42"/>
        <v/>
      </c>
    </row>
    <row r="2717" spans="1:13" ht="15">
      <c r="A2717" s="448" t="s">
        <v>647</v>
      </c>
      <c r="B2717" s="448" t="s">
        <v>648</v>
      </c>
      <c r="C2717" s="446" t="s">
        <v>58</v>
      </c>
      <c r="D2717" s="449"/>
      <c r="E2717" s="983" t="s">
        <v>3569</v>
      </c>
      <c r="F2717" s="984"/>
      <c r="G2717" s="983" t="s">
        <v>642</v>
      </c>
      <c r="H2717" s="983" t="s">
        <v>3562</v>
      </c>
      <c r="I2717" s="983" t="s">
        <v>684</v>
      </c>
      <c r="J2717" s="449"/>
      <c r="K2717" s="459" t="s">
        <v>265</v>
      </c>
      <c r="L2717" s="983"/>
      <c r="M2717" s="983" t="str">
        <f t="shared" si="42"/>
        <v/>
      </c>
    </row>
    <row r="2718" spans="1:13" ht="15">
      <c r="A2718" s="448" t="s">
        <v>647</v>
      </c>
      <c r="B2718" s="448" t="s">
        <v>648</v>
      </c>
      <c r="C2718" s="446" t="s">
        <v>58</v>
      </c>
      <c r="D2718" s="449"/>
      <c r="E2718" s="983" t="s">
        <v>3570</v>
      </c>
      <c r="F2718" s="984"/>
      <c r="G2718" s="983" t="s">
        <v>642</v>
      </c>
      <c r="H2718" s="983" t="s">
        <v>3562</v>
      </c>
      <c r="I2718" s="983" t="s">
        <v>684</v>
      </c>
      <c r="J2718" s="449"/>
      <c r="K2718" s="459" t="s">
        <v>265</v>
      </c>
      <c r="L2718" s="983"/>
      <c r="M2718" s="983" t="str">
        <f t="shared" si="42"/>
        <v/>
      </c>
    </row>
    <row r="2719" spans="1:13" ht="15">
      <c r="A2719" s="448" t="s">
        <v>647</v>
      </c>
      <c r="B2719" s="448" t="s">
        <v>648</v>
      </c>
      <c r="C2719" s="446" t="s">
        <v>58</v>
      </c>
      <c r="D2719" s="449"/>
      <c r="E2719" s="983" t="s">
        <v>3571</v>
      </c>
      <c r="F2719" s="984"/>
      <c r="G2719" s="983" t="s">
        <v>642</v>
      </c>
      <c r="H2719" s="983" t="s">
        <v>3562</v>
      </c>
      <c r="I2719" s="983" t="s">
        <v>684</v>
      </c>
      <c r="J2719" s="449"/>
      <c r="K2719" s="459" t="s">
        <v>265</v>
      </c>
      <c r="L2719" s="983"/>
      <c r="M2719" s="983" t="str">
        <f t="shared" si="42"/>
        <v/>
      </c>
    </row>
    <row r="2720" spans="1:13" ht="15">
      <c r="A2720" s="448" t="s">
        <v>647</v>
      </c>
      <c r="B2720" s="448" t="s">
        <v>648</v>
      </c>
      <c r="C2720" s="446" t="s">
        <v>58</v>
      </c>
      <c r="D2720" s="449"/>
      <c r="E2720" s="983" t="s">
        <v>3572</v>
      </c>
      <c r="F2720" s="984"/>
      <c r="G2720" s="983" t="s">
        <v>642</v>
      </c>
      <c r="H2720" s="983" t="s">
        <v>3562</v>
      </c>
      <c r="I2720" s="983" t="s">
        <v>684</v>
      </c>
      <c r="J2720" s="449"/>
      <c r="K2720" s="459" t="s">
        <v>265</v>
      </c>
      <c r="L2720" s="983"/>
      <c r="M2720" s="983" t="str">
        <f t="shared" si="42"/>
        <v/>
      </c>
    </row>
    <row r="2721" spans="1:13" ht="15">
      <c r="A2721" s="448" t="s">
        <v>647</v>
      </c>
      <c r="B2721" s="448" t="s">
        <v>648</v>
      </c>
      <c r="C2721" s="446" t="s">
        <v>58</v>
      </c>
      <c r="D2721" s="449"/>
      <c r="E2721" s="983" t="s">
        <v>3573</v>
      </c>
      <c r="F2721" s="984"/>
      <c r="G2721" s="983" t="s">
        <v>642</v>
      </c>
      <c r="H2721" s="983" t="s">
        <v>3562</v>
      </c>
      <c r="I2721" s="983" t="s">
        <v>684</v>
      </c>
      <c r="J2721" s="449"/>
      <c r="K2721" s="459" t="s">
        <v>265</v>
      </c>
      <c r="L2721" s="983"/>
      <c r="M2721" s="983" t="str">
        <f t="shared" si="42"/>
        <v/>
      </c>
    </row>
    <row r="2722" spans="1:13" ht="15">
      <c r="A2722" s="448" t="s">
        <v>647</v>
      </c>
      <c r="B2722" s="448" t="s">
        <v>648</v>
      </c>
      <c r="C2722" s="446" t="s">
        <v>58</v>
      </c>
      <c r="D2722" s="449"/>
      <c r="E2722" s="983" t="s">
        <v>3574</v>
      </c>
      <c r="F2722" s="984"/>
      <c r="G2722" s="983" t="s">
        <v>642</v>
      </c>
      <c r="H2722" s="983" t="s">
        <v>3562</v>
      </c>
      <c r="I2722" s="983" t="s">
        <v>684</v>
      </c>
      <c r="J2722" s="449"/>
      <c r="K2722" s="459" t="s">
        <v>265</v>
      </c>
      <c r="L2722" s="983"/>
      <c r="M2722" s="983" t="str">
        <f t="shared" si="42"/>
        <v/>
      </c>
    </row>
    <row r="2723" spans="1:13">
      <c r="A2723" s="448" t="s">
        <v>647</v>
      </c>
      <c r="B2723" s="448" t="s">
        <v>648</v>
      </c>
      <c r="C2723" s="446" t="s">
        <v>58</v>
      </c>
      <c r="D2723" s="448"/>
      <c r="E2723" s="983" t="s">
        <v>3575</v>
      </c>
      <c r="F2723" s="984"/>
      <c r="G2723" s="983" t="s">
        <v>642</v>
      </c>
      <c r="H2723" s="983" t="s">
        <v>3562</v>
      </c>
      <c r="I2723" s="983" t="s">
        <v>684</v>
      </c>
      <c r="J2723" s="451"/>
      <c r="K2723" s="452" t="s">
        <v>265</v>
      </c>
      <c r="L2723" s="983"/>
      <c r="M2723" s="983" t="str">
        <f t="shared" si="42"/>
        <v/>
      </c>
    </row>
    <row r="2724" spans="1:13">
      <c r="A2724" s="985" t="s">
        <v>637</v>
      </c>
      <c r="B2724" s="985" t="s">
        <v>638</v>
      </c>
      <c r="C2724" s="460" t="s">
        <v>9870</v>
      </c>
      <c r="D2724" s="628"/>
      <c r="E2724" s="453" t="s">
        <v>4038</v>
      </c>
      <c r="F2724" s="629"/>
      <c r="G2724" s="453" t="s">
        <v>642</v>
      </c>
      <c r="H2724" s="453" t="s">
        <v>9869</v>
      </c>
      <c r="I2724" s="453" t="s">
        <v>684</v>
      </c>
      <c r="J2724" s="984" t="s">
        <v>645</v>
      </c>
      <c r="K2724" s="459"/>
      <c r="L2724" s="453"/>
      <c r="M2724" s="453" t="str">
        <f t="shared" si="42"/>
        <v/>
      </c>
    </row>
    <row r="2725" spans="1:13" ht="15">
      <c r="A2725" s="448" t="s">
        <v>647</v>
      </c>
      <c r="B2725" s="448" t="s">
        <v>648</v>
      </c>
      <c r="C2725" s="446" t="s">
        <v>3576</v>
      </c>
      <c r="D2725" s="449"/>
      <c r="E2725" s="983" t="s">
        <v>4012</v>
      </c>
      <c r="F2725" s="984"/>
      <c r="G2725" s="983" t="s">
        <v>642</v>
      </c>
      <c r="H2725" s="983" t="s">
        <v>9869</v>
      </c>
      <c r="I2725" s="983" t="s">
        <v>684</v>
      </c>
      <c r="J2725" s="449"/>
      <c r="K2725" s="459" t="s">
        <v>265</v>
      </c>
      <c r="L2725" s="983"/>
      <c r="M2725" s="983" t="str">
        <f t="shared" si="42"/>
        <v>Removed</v>
      </c>
    </row>
    <row r="2726" spans="1:13" ht="15">
      <c r="A2726" s="448" t="s">
        <v>647</v>
      </c>
      <c r="B2726" s="448" t="s">
        <v>648</v>
      </c>
      <c r="C2726" s="446" t="s">
        <v>3576</v>
      </c>
      <c r="D2726" s="449"/>
      <c r="E2726" s="983" t="s">
        <v>4014</v>
      </c>
      <c r="F2726" s="984"/>
      <c r="G2726" s="983" t="s">
        <v>642</v>
      </c>
      <c r="H2726" s="983" t="s">
        <v>9869</v>
      </c>
      <c r="I2726" s="983" t="s">
        <v>684</v>
      </c>
      <c r="J2726" s="449"/>
      <c r="K2726" s="459" t="s">
        <v>265</v>
      </c>
      <c r="L2726" s="983"/>
      <c r="M2726" s="983" t="str">
        <f t="shared" si="42"/>
        <v/>
      </c>
    </row>
    <row r="2727" spans="1:13" ht="15">
      <c r="A2727" s="448" t="s">
        <v>647</v>
      </c>
      <c r="B2727" s="448" t="s">
        <v>648</v>
      </c>
      <c r="C2727" s="446" t="s">
        <v>3576</v>
      </c>
      <c r="D2727" s="449"/>
      <c r="E2727" s="983" t="s">
        <v>4016</v>
      </c>
      <c r="F2727" s="984"/>
      <c r="G2727" s="983" t="s">
        <v>642</v>
      </c>
      <c r="H2727" s="983" t="s">
        <v>9869</v>
      </c>
      <c r="I2727" s="983" t="s">
        <v>684</v>
      </c>
      <c r="J2727" s="449"/>
      <c r="K2727" s="459" t="s">
        <v>265</v>
      </c>
      <c r="L2727" s="983"/>
      <c r="M2727" s="983" t="str">
        <f t="shared" si="42"/>
        <v/>
      </c>
    </row>
    <row r="2728" spans="1:13" ht="15">
      <c r="A2728" s="448" t="s">
        <v>647</v>
      </c>
      <c r="B2728" s="448" t="s">
        <v>648</v>
      </c>
      <c r="C2728" s="446" t="s">
        <v>3576</v>
      </c>
      <c r="D2728" s="449"/>
      <c r="E2728" s="983" t="s">
        <v>4018</v>
      </c>
      <c r="F2728" s="984"/>
      <c r="G2728" s="983" t="s">
        <v>642</v>
      </c>
      <c r="H2728" s="983" t="s">
        <v>9869</v>
      </c>
      <c r="I2728" s="983" t="s">
        <v>684</v>
      </c>
      <c r="J2728" s="449"/>
      <c r="K2728" s="459" t="s">
        <v>265</v>
      </c>
      <c r="L2728" s="983"/>
      <c r="M2728" s="983" t="str">
        <f t="shared" si="42"/>
        <v/>
      </c>
    </row>
    <row r="2729" spans="1:13" ht="15">
      <c r="A2729" s="448" t="s">
        <v>647</v>
      </c>
      <c r="B2729" s="448" t="s">
        <v>648</v>
      </c>
      <c r="C2729" s="446" t="s">
        <v>3576</v>
      </c>
      <c r="D2729" s="449"/>
      <c r="E2729" s="983" t="s">
        <v>4020</v>
      </c>
      <c r="F2729" s="984"/>
      <c r="G2729" s="983" t="s">
        <v>642</v>
      </c>
      <c r="H2729" s="983" t="s">
        <v>9869</v>
      </c>
      <c r="I2729" s="983" t="s">
        <v>684</v>
      </c>
      <c r="J2729" s="449"/>
      <c r="K2729" s="459" t="s">
        <v>265</v>
      </c>
      <c r="L2729" s="983"/>
      <c r="M2729" s="983" t="str">
        <f t="shared" si="42"/>
        <v/>
      </c>
    </row>
    <row r="2730" spans="1:13" ht="15">
      <c r="A2730" s="448" t="s">
        <v>647</v>
      </c>
      <c r="B2730" s="448" t="s">
        <v>648</v>
      </c>
      <c r="C2730" s="446" t="s">
        <v>3576</v>
      </c>
      <c r="D2730" s="449"/>
      <c r="E2730" s="983" t="s">
        <v>4022</v>
      </c>
      <c r="F2730" s="984"/>
      <c r="G2730" s="983" t="s">
        <v>642</v>
      </c>
      <c r="H2730" s="983" t="s">
        <v>9869</v>
      </c>
      <c r="I2730" s="983" t="s">
        <v>684</v>
      </c>
      <c r="J2730" s="449"/>
      <c r="K2730" s="459" t="s">
        <v>265</v>
      </c>
      <c r="L2730" s="983"/>
      <c r="M2730" s="983" t="str">
        <f t="shared" si="42"/>
        <v/>
      </c>
    </row>
    <row r="2731" spans="1:13" ht="15">
      <c r="A2731" s="448" t="s">
        <v>647</v>
      </c>
      <c r="B2731" s="448" t="s">
        <v>648</v>
      </c>
      <c r="C2731" s="446" t="s">
        <v>3576</v>
      </c>
      <c r="D2731" s="449"/>
      <c r="E2731" s="983" t="s">
        <v>4024</v>
      </c>
      <c r="F2731" s="984"/>
      <c r="G2731" s="983" t="s">
        <v>642</v>
      </c>
      <c r="H2731" s="983" t="s">
        <v>9869</v>
      </c>
      <c r="I2731" s="983" t="s">
        <v>684</v>
      </c>
      <c r="J2731" s="449"/>
      <c r="K2731" s="459" t="s">
        <v>265</v>
      </c>
      <c r="L2731" s="983"/>
      <c r="M2731" s="983" t="str">
        <f t="shared" si="42"/>
        <v/>
      </c>
    </row>
    <row r="2732" spans="1:13" ht="15">
      <c r="A2732" s="448" t="s">
        <v>647</v>
      </c>
      <c r="B2732" s="448" t="s">
        <v>648</v>
      </c>
      <c r="C2732" s="446" t="s">
        <v>3576</v>
      </c>
      <c r="D2732" s="449"/>
      <c r="E2732" s="983" t="s">
        <v>4026</v>
      </c>
      <c r="F2732" s="984"/>
      <c r="G2732" s="983" t="s">
        <v>642</v>
      </c>
      <c r="H2732" s="983" t="s">
        <v>9869</v>
      </c>
      <c r="I2732" s="983" t="s">
        <v>684</v>
      </c>
      <c r="J2732" s="449"/>
      <c r="K2732" s="459" t="s">
        <v>265</v>
      </c>
      <c r="L2732" s="983"/>
      <c r="M2732" s="983" t="str">
        <f t="shared" si="42"/>
        <v/>
      </c>
    </row>
    <row r="2733" spans="1:13" ht="15">
      <c r="A2733" s="448" t="s">
        <v>647</v>
      </c>
      <c r="B2733" s="448" t="s">
        <v>648</v>
      </c>
      <c r="C2733" s="446" t="s">
        <v>3576</v>
      </c>
      <c r="D2733" s="449"/>
      <c r="E2733" s="983" t="s">
        <v>4028</v>
      </c>
      <c r="F2733" s="984"/>
      <c r="G2733" s="983" t="s">
        <v>642</v>
      </c>
      <c r="H2733" s="983" t="s">
        <v>9869</v>
      </c>
      <c r="I2733" s="983" t="s">
        <v>684</v>
      </c>
      <c r="J2733" s="449"/>
      <c r="K2733" s="459" t="s">
        <v>265</v>
      </c>
      <c r="L2733" s="983"/>
      <c r="M2733" s="983" t="str">
        <f t="shared" si="42"/>
        <v/>
      </c>
    </row>
    <row r="2734" spans="1:13" ht="15">
      <c r="A2734" s="448" t="s">
        <v>647</v>
      </c>
      <c r="B2734" s="448" t="s">
        <v>648</v>
      </c>
      <c r="C2734" s="446" t="s">
        <v>3576</v>
      </c>
      <c r="D2734" s="449"/>
      <c r="E2734" s="983" t="s">
        <v>4030</v>
      </c>
      <c r="F2734" s="984"/>
      <c r="G2734" s="983" t="s">
        <v>642</v>
      </c>
      <c r="H2734" s="983" t="s">
        <v>9869</v>
      </c>
      <c r="I2734" s="983" t="s">
        <v>684</v>
      </c>
      <c r="J2734" s="449"/>
      <c r="K2734" s="459" t="s">
        <v>265</v>
      </c>
      <c r="L2734" s="983"/>
      <c r="M2734" s="983" t="str">
        <f t="shared" si="42"/>
        <v/>
      </c>
    </row>
    <row r="2735" spans="1:13" ht="15">
      <c r="A2735" s="448" t="s">
        <v>647</v>
      </c>
      <c r="B2735" s="448" t="s">
        <v>648</v>
      </c>
      <c r="C2735" s="446" t="s">
        <v>3576</v>
      </c>
      <c r="D2735" s="449"/>
      <c r="E2735" s="983" t="s">
        <v>4032</v>
      </c>
      <c r="F2735" s="984"/>
      <c r="G2735" s="983" t="s">
        <v>642</v>
      </c>
      <c r="H2735" s="983" t="s">
        <v>9869</v>
      </c>
      <c r="I2735" s="983" t="s">
        <v>684</v>
      </c>
      <c r="J2735" s="449"/>
      <c r="K2735" s="459" t="s">
        <v>265</v>
      </c>
      <c r="L2735" s="983"/>
      <c r="M2735" s="983" t="str">
        <f t="shared" si="42"/>
        <v/>
      </c>
    </row>
    <row r="2736" spans="1:13" ht="15">
      <c r="A2736" s="448" t="s">
        <v>647</v>
      </c>
      <c r="B2736" s="448" t="s">
        <v>648</v>
      </c>
      <c r="C2736" s="446" t="s">
        <v>3576</v>
      </c>
      <c r="D2736" s="449"/>
      <c r="E2736" s="983" t="s">
        <v>4034</v>
      </c>
      <c r="F2736" s="984"/>
      <c r="G2736" s="983" t="s">
        <v>642</v>
      </c>
      <c r="H2736" s="983" t="s">
        <v>9869</v>
      </c>
      <c r="I2736" s="983" t="s">
        <v>684</v>
      </c>
      <c r="J2736" s="449"/>
      <c r="K2736" s="459" t="s">
        <v>265</v>
      </c>
      <c r="L2736" s="983"/>
      <c r="M2736" s="983" t="str">
        <f t="shared" si="42"/>
        <v/>
      </c>
    </row>
    <row r="2737" spans="1:13" ht="13.5" thickBot="1">
      <c r="A2737" s="501" t="s">
        <v>647</v>
      </c>
      <c r="B2737" s="448" t="s">
        <v>648</v>
      </c>
      <c r="C2737" s="446" t="s">
        <v>3576</v>
      </c>
      <c r="D2737" s="448"/>
      <c r="E2737" s="983" t="s">
        <v>4036</v>
      </c>
      <c r="F2737" s="984"/>
      <c r="G2737" s="983" t="s">
        <v>642</v>
      </c>
      <c r="H2737" s="983" t="s">
        <v>9869</v>
      </c>
      <c r="I2737" s="983" t="s">
        <v>684</v>
      </c>
      <c r="J2737" s="451"/>
      <c r="K2737" s="452" t="s">
        <v>265</v>
      </c>
      <c r="L2737" s="983"/>
      <c r="M2737" s="983" t="str">
        <f t="shared" si="42"/>
        <v/>
      </c>
    </row>
    <row r="2738" spans="1:13" ht="13.5" thickTop="1">
      <c r="A2738" s="985" t="s">
        <v>637</v>
      </c>
      <c r="B2738" s="985" t="s">
        <v>638</v>
      </c>
      <c r="C2738" s="460" t="s">
        <v>3576</v>
      </c>
      <c r="D2738" s="460" t="s">
        <v>1963</v>
      </c>
      <c r="E2738" s="453" t="s">
        <v>3577</v>
      </c>
      <c r="F2738" s="460" t="s">
        <v>3576</v>
      </c>
      <c r="G2738" s="453" t="s">
        <v>642</v>
      </c>
      <c r="H2738" s="453" t="s">
        <v>3578</v>
      </c>
      <c r="I2738" s="453" t="s">
        <v>684</v>
      </c>
      <c r="J2738" s="446" t="s">
        <v>645</v>
      </c>
      <c r="K2738" s="447" t="s">
        <v>265</v>
      </c>
      <c r="L2738" s="453" t="s">
        <v>646</v>
      </c>
      <c r="M2738" s="453" t="str">
        <f t="shared" si="42"/>
        <v/>
      </c>
    </row>
    <row r="2739" spans="1:13" ht="15">
      <c r="A2739" s="448" t="s">
        <v>647</v>
      </c>
      <c r="B2739" s="448" t="s">
        <v>648</v>
      </c>
      <c r="C2739" s="446" t="s">
        <v>3576</v>
      </c>
      <c r="D2739" s="449"/>
      <c r="E2739" s="983" t="s">
        <v>3579</v>
      </c>
      <c r="F2739" s="984"/>
      <c r="G2739" s="983" t="s">
        <v>642</v>
      </c>
      <c r="H2739" s="983" t="s">
        <v>3578</v>
      </c>
      <c r="I2739" s="983" t="s">
        <v>684</v>
      </c>
      <c r="J2739" s="449"/>
      <c r="K2739" s="459" t="s">
        <v>265</v>
      </c>
      <c r="L2739" s="983"/>
      <c r="M2739" s="983" t="str">
        <f t="shared" si="42"/>
        <v>Removed</v>
      </c>
    </row>
    <row r="2740" spans="1:13" ht="15">
      <c r="A2740" s="448" t="s">
        <v>647</v>
      </c>
      <c r="B2740" s="448" t="s">
        <v>648</v>
      </c>
      <c r="C2740" s="446" t="s">
        <v>3576</v>
      </c>
      <c r="D2740" s="449"/>
      <c r="E2740" s="983" t="s">
        <v>3580</v>
      </c>
      <c r="F2740" s="984"/>
      <c r="G2740" s="983" t="s">
        <v>642</v>
      </c>
      <c r="H2740" s="983" t="s">
        <v>3578</v>
      </c>
      <c r="I2740" s="983" t="s">
        <v>684</v>
      </c>
      <c r="J2740" s="449"/>
      <c r="K2740" s="459" t="s">
        <v>265</v>
      </c>
      <c r="L2740" s="983"/>
      <c r="M2740" s="983" t="str">
        <f t="shared" si="42"/>
        <v/>
      </c>
    </row>
    <row r="2741" spans="1:13" ht="15">
      <c r="A2741" s="448" t="s">
        <v>647</v>
      </c>
      <c r="B2741" s="448" t="s">
        <v>648</v>
      </c>
      <c r="C2741" s="446" t="s">
        <v>3576</v>
      </c>
      <c r="D2741" s="449"/>
      <c r="E2741" s="983" t="s">
        <v>3581</v>
      </c>
      <c r="F2741" s="984"/>
      <c r="G2741" s="983" t="s">
        <v>642</v>
      </c>
      <c r="H2741" s="983" t="s">
        <v>3578</v>
      </c>
      <c r="I2741" s="983" t="s">
        <v>684</v>
      </c>
      <c r="J2741" s="449"/>
      <c r="K2741" s="459" t="s">
        <v>265</v>
      </c>
      <c r="L2741" s="983"/>
      <c r="M2741" s="983" t="str">
        <f t="shared" si="42"/>
        <v/>
      </c>
    </row>
    <row r="2742" spans="1:13" ht="15">
      <c r="A2742" s="448" t="s">
        <v>647</v>
      </c>
      <c r="B2742" s="448" t="s">
        <v>648</v>
      </c>
      <c r="C2742" s="446" t="s">
        <v>3576</v>
      </c>
      <c r="D2742" s="449"/>
      <c r="E2742" s="983" t="s">
        <v>3582</v>
      </c>
      <c r="F2742" s="984"/>
      <c r="G2742" s="983" t="s">
        <v>642</v>
      </c>
      <c r="H2742" s="983" t="s">
        <v>3578</v>
      </c>
      <c r="I2742" s="983" t="s">
        <v>684</v>
      </c>
      <c r="J2742" s="449"/>
      <c r="K2742" s="459" t="s">
        <v>265</v>
      </c>
      <c r="L2742" s="983"/>
      <c r="M2742" s="983" t="str">
        <f t="shared" si="42"/>
        <v/>
      </c>
    </row>
    <row r="2743" spans="1:13" ht="15">
      <c r="A2743" s="448" t="s">
        <v>647</v>
      </c>
      <c r="B2743" s="448" t="s">
        <v>648</v>
      </c>
      <c r="C2743" s="446" t="s">
        <v>3576</v>
      </c>
      <c r="D2743" s="449"/>
      <c r="E2743" s="983" t="s">
        <v>3583</v>
      </c>
      <c r="F2743" s="984"/>
      <c r="G2743" s="983" t="s">
        <v>642</v>
      </c>
      <c r="H2743" s="983" t="s">
        <v>3578</v>
      </c>
      <c r="I2743" s="983" t="s">
        <v>684</v>
      </c>
      <c r="J2743" s="449"/>
      <c r="K2743" s="459" t="s">
        <v>265</v>
      </c>
      <c r="L2743" s="983"/>
      <c r="M2743" s="983" t="str">
        <f t="shared" si="42"/>
        <v/>
      </c>
    </row>
    <row r="2744" spans="1:13" ht="15">
      <c r="A2744" s="448" t="s">
        <v>647</v>
      </c>
      <c r="B2744" s="448" t="s">
        <v>648</v>
      </c>
      <c r="C2744" s="446" t="s">
        <v>3576</v>
      </c>
      <c r="D2744" s="449"/>
      <c r="E2744" s="983" t="s">
        <v>3584</v>
      </c>
      <c r="F2744" s="984"/>
      <c r="G2744" s="983" t="s">
        <v>642</v>
      </c>
      <c r="H2744" s="983" t="s">
        <v>3578</v>
      </c>
      <c r="I2744" s="983" t="s">
        <v>684</v>
      </c>
      <c r="J2744" s="449"/>
      <c r="K2744" s="459" t="s">
        <v>265</v>
      </c>
      <c r="L2744" s="983"/>
      <c r="M2744" s="983" t="str">
        <f t="shared" si="42"/>
        <v/>
      </c>
    </row>
    <row r="2745" spans="1:13" ht="15">
      <c r="A2745" s="448" t="s">
        <v>647</v>
      </c>
      <c r="B2745" s="448" t="s">
        <v>648</v>
      </c>
      <c r="C2745" s="446" t="s">
        <v>3576</v>
      </c>
      <c r="D2745" s="449"/>
      <c r="E2745" s="983" t="s">
        <v>3585</v>
      </c>
      <c r="F2745" s="984"/>
      <c r="G2745" s="983" t="s">
        <v>642</v>
      </c>
      <c r="H2745" s="983" t="s">
        <v>3578</v>
      </c>
      <c r="I2745" s="983" t="s">
        <v>684</v>
      </c>
      <c r="J2745" s="449"/>
      <c r="K2745" s="459" t="s">
        <v>265</v>
      </c>
      <c r="L2745" s="983"/>
      <c r="M2745" s="983" t="str">
        <f t="shared" si="42"/>
        <v/>
      </c>
    </row>
    <row r="2746" spans="1:13" ht="15">
      <c r="A2746" s="448" t="s">
        <v>647</v>
      </c>
      <c r="B2746" s="448" t="s">
        <v>648</v>
      </c>
      <c r="C2746" s="446" t="s">
        <v>3576</v>
      </c>
      <c r="D2746" s="449"/>
      <c r="E2746" s="983" t="s">
        <v>3586</v>
      </c>
      <c r="F2746" s="984"/>
      <c r="G2746" s="983" t="s">
        <v>642</v>
      </c>
      <c r="H2746" s="983" t="s">
        <v>3578</v>
      </c>
      <c r="I2746" s="983" t="s">
        <v>684</v>
      </c>
      <c r="J2746" s="449"/>
      <c r="K2746" s="459" t="s">
        <v>265</v>
      </c>
      <c r="L2746" s="983"/>
      <c r="M2746" s="983" t="str">
        <f t="shared" si="42"/>
        <v/>
      </c>
    </row>
    <row r="2747" spans="1:13" ht="15">
      <c r="A2747" s="448" t="s">
        <v>647</v>
      </c>
      <c r="B2747" s="448" t="s">
        <v>648</v>
      </c>
      <c r="C2747" s="446" t="s">
        <v>3576</v>
      </c>
      <c r="D2747" s="449"/>
      <c r="E2747" s="983" t="s">
        <v>3587</v>
      </c>
      <c r="F2747" s="984"/>
      <c r="G2747" s="983" t="s">
        <v>642</v>
      </c>
      <c r="H2747" s="983" t="s">
        <v>3578</v>
      </c>
      <c r="I2747" s="983" t="s">
        <v>684</v>
      </c>
      <c r="J2747" s="449"/>
      <c r="K2747" s="459" t="s">
        <v>265</v>
      </c>
      <c r="L2747" s="983"/>
      <c r="M2747" s="983" t="str">
        <f t="shared" si="42"/>
        <v/>
      </c>
    </row>
    <row r="2748" spans="1:13" ht="15">
      <c r="A2748" s="448" t="s">
        <v>647</v>
      </c>
      <c r="B2748" s="448" t="s">
        <v>648</v>
      </c>
      <c r="C2748" s="446" t="s">
        <v>3576</v>
      </c>
      <c r="D2748" s="449"/>
      <c r="E2748" s="983" t="s">
        <v>3588</v>
      </c>
      <c r="F2748" s="984"/>
      <c r="G2748" s="983" t="s">
        <v>642</v>
      </c>
      <c r="H2748" s="983" t="s">
        <v>3578</v>
      </c>
      <c r="I2748" s="983" t="s">
        <v>684</v>
      </c>
      <c r="J2748" s="449"/>
      <c r="K2748" s="459" t="s">
        <v>265</v>
      </c>
      <c r="L2748" s="983"/>
      <c r="M2748" s="983" t="str">
        <f t="shared" si="42"/>
        <v/>
      </c>
    </row>
    <row r="2749" spans="1:13" ht="15">
      <c r="A2749" s="448" t="s">
        <v>647</v>
      </c>
      <c r="B2749" s="448" t="s">
        <v>648</v>
      </c>
      <c r="C2749" s="446" t="s">
        <v>3576</v>
      </c>
      <c r="D2749" s="449"/>
      <c r="E2749" s="983" t="s">
        <v>3589</v>
      </c>
      <c r="F2749" s="984"/>
      <c r="G2749" s="983" t="s">
        <v>642</v>
      </c>
      <c r="H2749" s="983" t="s">
        <v>3578</v>
      </c>
      <c r="I2749" s="983" t="s">
        <v>684</v>
      </c>
      <c r="J2749" s="449"/>
      <c r="K2749" s="459" t="s">
        <v>265</v>
      </c>
      <c r="L2749" s="983"/>
      <c r="M2749" s="983" t="str">
        <f t="shared" si="42"/>
        <v/>
      </c>
    </row>
    <row r="2750" spans="1:13" ht="15">
      <c r="A2750" s="448" t="s">
        <v>647</v>
      </c>
      <c r="B2750" s="448" t="s">
        <v>648</v>
      </c>
      <c r="C2750" s="446" t="s">
        <v>3576</v>
      </c>
      <c r="D2750" s="449"/>
      <c r="E2750" s="983" t="s">
        <v>3590</v>
      </c>
      <c r="F2750" s="984"/>
      <c r="G2750" s="983" t="s">
        <v>642</v>
      </c>
      <c r="H2750" s="983" t="s">
        <v>3578</v>
      </c>
      <c r="I2750" s="983" t="s">
        <v>684</v>
      </c>
      <c r="J2750" s="449"/>
      <c r="K2750" s="459" t="s">
        <v>265</v>
      </c>
      <c r="L2750" s="983"/>
      <c r="M2750" s="983" t="str">
        <f t="shared" si="42"/>
        <v/>
      </c>
    </row>
    <row r="2751" spans="1:13" ht="13.5" thickBot="1">
      <c r="A2751" s="501" t="s">
        <v>647</v>
      </c>
      <c r="B2751" s="448" t="s">
        <v>648</v>
      </c>
      <c r="C2751" s="446" t="s">
        <v>3576</v>
      </c>
      <c r="D2751" s="448"/>
      <c r="E2751" s="983" t="s">
        <v>3591</v>
      </c>
      <c r="F2751" s="984"/>
      <c r="G2751" s="983" t="s">
        <v>642</v>
      </c>
      <c r="H2751" s="983" t="s">
        <v>3578</v>
      </c>
      <c r="I2751" s="983" t="s">
        <v>684</v>
      </c>
      <c r="J2751" s="451"/>
      <c r="K2751" s="452" t="s">
        <v>265</v>
      </c>
      <c r="L2751" s="983"/>
      <c r="M2751" s="983" t="str">
        <f t="shared" si="42"/>
        <v/>
      </c>
    </row>
    <row r="2752" spans="1:13" ht="13.5" thickTop="1">
      <c r="A2752" s="982" t="s">
        <v>637</v>
      </c>
      <c r="B2752" s="985" t="s">
        <v>638</v>
      </c>
      <c r="C2752" s="460" t="s">
        <v>61</v>
      </c>
      <c r="D2752" s="460" t="s">
        <v>1978</v>
      </c>
      <c r="E2752" s="453" t="s">
        <v>1979</v>
      </c>
      <c r="F2752" s="460" t="s">
        <v>61</v>
      </c>
      <c r="G2752" s="453" t="s">
        <v>642</v>
      </c>
      <c r="H2752" s="453" t="s">
        <v>3592</v>
      </c>
      <c r="I2752" s="453" t="s">
        <v>684</v>
      </c>
      <c r="J2752" s="446" t="s">
        <v>645</v>
      </c>
      <c r="K2752" s="447" t="s">
        <v>265</v>
      </c>
      <c r="L2752" s="453" t="s">
        <v>646</v>
      </c>
      <c r="M2752" s="453" t="str">
        <f t="shared" si="42"/>
        <v/>
      </c>
    </row>
    <row r="2753" spans="1:13" ht="15">
      <c r="A2753" s="448" t="s">
        <v>647</v>
      </c>
      <c r="B2753" s="448" t="s">
        <v>648</v>
      </c>
      <c r="C2753" s="446" t="s">
        <v>61</v>
      </c>
      <c r="D2753" s="449"/>
      <c r="E2753" s="983" t="s">
        <v>1980</v>
      </c>
      <c r="F2753" s="984"/>
      <c r="G2753" s="983" t="s">
        <v>642</v>
      </c>
      <c r="H2753" s="983" t="s">
        <v>3592</v>
      </c>
      <c r="I2753" s="983" t="s">
        <v>684</v>
      </c>
      <c r="J2753" s="449"/>
      <c r="K2753" s="459" t="s">
        <v>265</v>
      </c>
      <c r="L2753" s="983"/>
      <c r="M2753" s="983" t="str">
        <f t="shared" si="42"/>
        <v>Removed</v>
      </c>
    </row>
    <row r="2754" spans="1:13" ht="15">
      <c r="A2754" s="448" t="s">
        <v>647</v>
      </c>
      <c r="B2754" s="448" t="s">
        <v>648</v>
      </c>
      <c r="C2754" s="446" t="s">
        <v>61</v>
      </c>
      <c r="D2754" s="449"/>
      <c r="E2754" s="983" t="s">
        <v>1981</v>
      </c>
      <c r="F2754" s="984"/>
      <c r="G2754" s="983" t="s">
        <v>642</v>
      </c>
      <c r="H2754" s="983" t="s">
        <v>3592</v>
      </c>
      <c r="I2754" s="983" t="s">
        <v>684</v>
      </c>
      <c r="J2754" s="449"/>
      <c r="K2754" s="459" t="s">
        <v>265</v>
      </c>
      <c r="L2754" s="983"/>
      <c r="M2754" s="983" t="str">
        <f t="shared" si="42"/>
        <v/>
      </c>
    </row>
    <row r="2755" spans="1:13" ht="15">
      <c r="A2755" s="448" t="s">
        <v>647</v>
      </c>
      <c r="B2755" s="448" t="s">
        <v>648</v>
      </c>
      <c r="C2755" s="446" t="s">
        <v>61</v>
      </c>
      <c r="D2755" s="449"/>
      <c r="E2755" s="983" t="s">
        <v>1982</v>
      </c>
      <c r="F2755" s="984"/>
      <c r="G2755" s="983" t="s">
        <v>642</v>
      </c>
      <c r="H2755" s="983" t="s">
        <v>3592</v>
      </c>
      <c r="I2755" s="983" t="s">
        <v>684</v>
      </c>
      <c r="J2755" s="449"/>
      <c r="K2755" s="459" t="s">
        <v>265</v>
      </c>
      <c r="L2755" s="983"/>
      <c r="M2755" s="983" t="str">
        <f t="shared" si="42"/>
        <v/>
      </c>
    </row>
    <row r="2756" spans="1:13" ht="15">
      <c r="A2756" s="448" t="s">
        <v>647</v>
      </c>
      <c r="B2756" s="448" t="s">
        <v>648</v>
      </c>
      <c r="C2756" s="446" t="s">
        <v>61</v>
      </c>
      <c r="D2756" s="449"/>
      <c r="E2756" s="983" t="s">
        <v>1983</v>
      </c>
      <c r="F2756" s="984"/>
      <c r="G2756" s="983" t="s">
        <v>642</v>
      </c>
      <c r="H2756" s="983" t="s">
        <v>3592</v>
      </c>
      <c r="I2756" s="983" t="s">
        <v>684</v>
      </c>
      <c r="J2756" s="449"/>
      <c r="K2756" s="459" t="s">
        <v>265</v>
      </c>
      <c r="L2756" s="983"/>
      <c r="M2756" s="983" t="str">
        <f t="shared" si="42"/>
        <v/>
      </c>
    </row>
    <row r="2757" spans="1:13" ht="15">
      <c r="A2757" s="448" t="s">
        <v>647</v>
      </c>
      <c r="B2757" s="448" t="s">
        <v>648</v>
      </c>
      <c r="C2757" s="446" t="s">
        <v>61</v>
      </c>
      <c r="D2757" s="449"/>
      <c r="E2757" s="983" t="s">
        <v>1984</v>
      </c>
      <c r="F2757" s="984"/>
      <c r="G2757" s="983" t="s">
        <v>642</v>
      </c>
      <c r="H2757" s="983" t="s">
        <v>3592</v>
      </c>
      <c r="I2757" s="983" t="s">
        <v>684</v>
      </c>
      <c r="J2757" s="449"/>
      <c r="K2757" s="459" t="s">
        <v>265</v>
      </c>
      <c r="L2757" s="983"/>
      <c r="M2757" s="983" t="str">
        <f t="shared" si="42"/>
        <v/>
      </c>
    </row>
    <row r="2758" spans="1:13" ht="15">
      <c r="A2758" s="448" t="s">
        <v>647</v>
      </c>
      <c r="B2758" s="448" t="s">
        <v>648</v>
      </c>
      <c r="C2758" s="446" t="s">
        <v>61</v>
      </c>
      <c r="D2758" s="449"/>
      <c r="E2758" s="983" t="s">
        <v>1985</v>
      </c>
      <c r="F2758" s="984"/>
      <c r="G2758" s="983" t="s">
        <v>642</v>
      </c>
      <c r="H2758" s="983" t="s">
        <v>3592</v>
      </c>
      <c r="I2758" s="983" t="s">
        <v>684</v>
      </c>
      <c r="J2758" s="449"/>
      <c r="K2758" s="459" t="s">
        <v>265</v>
      </c>
      <c r="L2758" s="983"/>
      <c r="M2758" s="983" t="str">
        <f t="shared" ref="M2758:M2821" si="43">IF(RIGHT(TEXT(E2758,""),4)="ACT1","Removed","")</f>
        <v/>
      </c>
    </row>
    <row r="2759" spans="1:13" ht="15">
      <c r="A2759" s="448" t="s">
        <v>647</v>
      </c>
      <c r="B2759" s="448" t="s">
        <v>648</v>
      </c>
      <c r="C2759" s="446" t="s">
        <v>61</v>
      </c>
      <c r="D2759" s="449"/>
      <c r="E2759" s="983" t="s">
        <v>1986</v>
      </c>
      <c r="F2759" s="984"/>
      <c r="G2759" s="983" t="s">
        <v>642</v>
      </c>
      <c r="H2759" s="983" t="s">
        <v>3592</v>
      </c>
      <c r="I2759" s="983" t="s">
        <v>684</v>
      </c>
      <c r="J2759" s="449"/>
      <c r="K2759" s="459" t="s">
        <v>265</v>
      </c>
      <c r="L2759" s="983"/>
      <c r="M2759" s="983" t="str">
        <f t="shared" si="43"/>
        <v/>
      </c>
    </row>
    <row r="2760" spans="1:13" ht="15">
      <c r="A2760" s="448" t="s">
        <v>647</v>
      </c>
      <c r="B2760" s="448" t="s">
        <v>648</v>
      </c>
      <c r="C2760" s="446" t="s">
        <v>61</v>
      </c>
      <c r="D2760" s="449"/>
      <c r="E2760" s="983" t="s">
        <v>1987</v>
      </c>
      <c r="F2760" s="984"/>
      <c r="G2760" s="983" t="s">
        <v>642</v>
      </c>
      <c r="H2760" s="983" t="s">
        <v>3592</v>
      </c>
      <c r="I2760" s="983" t="s">
        <v>684</v>
      </c>
      <c r="J2760" s="449"/>
      <c r="K2760" s="459" t="s">
        <v>265</v>
      </c>
      <c r="L2760" s="983"/>
      <c r="M2760" s="983" t="str">
        <f t="shared" si="43"/>
        <v/>
      </c>
    </row>
    <row r="2761" spans="1:13" ht="15">
      <c r="A2761" s="448" t="s">
        <v>647</v>
      </c>
      <c r="B2761" s="448" t="s">
        <v>648</v>
      </c>
      <c r="C2761" s="446" t="s">
        <v>61</v>
      </c>
      <c r="D2761" s="449"/>
      <c r="E2761" s="983" t="s">
        <v>1988</v>
      </c>
      <c r="F2761" s="984"/>
      <c r="G2761" s="983" t="s">
        <v>642</v>
      </c>
      <c r="H2761" s="983" t="s">
        <v>3592</v>
      </c>
      <c r="I2761" s="983" t="s">
        <v>684</v>
      </c>
      <c r="J2761" s="449"/>
      <c r="K2761" s="459" t="s">
        <v>265</v>
      </c>
      <c r="L2761" s="983"/>
      <c r="M2761" s="983" t="str">
        <f t="shared" si="43"/>
        <v/>
      </c>
    </row>
    <row r="2762" spans="1:13" ht="15">
      <c r="A2762" s="448" t="s">
        <v>647</v>
      </c>
      <c r="B2762" s="448" t="s">
        <v>648</v>
      </c>
      <c r="C2762" s="446" t="s">
        <v>61</v>
      </c>
      <c r="D2762" s="449"/>
      <c r="E2762" s="983" t="s">
        <v>1989</v>
      </c>
      <c r="F2762" s="984"/>
      <c r="G2762" s="983" t="s">
        <v>642</v>
      </c>
      <c r="H2762" s="983" t="s">
        <v>3592</v>
      </c>
      <c r="I2762" s="983" t="s">
        <v>684</v>
      </c>
      <c r="J2762" s="449"/>
      <c r="K2762" s="459" t="s">
        <v>265</v>
      </c>
      <c r="L2762" s="983"/>
      <c r="M2762" s="983" t="str">
        <f t="shared" si="43"/>
        <v/>
      </c>
    </row>
    <row r="2763" spans="1:13" ht="15">
      <c r="A2763" s="448" t="s">
        <v>647</v>
      </c>
      <c r="B2763" s="448" t="s">
        <v>648</v>
      </c>
      <c r="C2763" s="446" t="s">
        <v>61</v>
      </c>
      <c r="D2763" s="449"/>
      <c r="E2763" s="983" t="s">
        <v>1990</v>
      </c>
      <c r="F2763" s="984"/>
      <c r="G2763" s="983" t="s">
        <v>642</v>
      </c>
      <c r="H2763" s="983" t="s">
        <v>3592</v>
      </c>
      <c r="I2763" s="983" t="s">
        <v>684</v>
      </c>
      <c r="J2763" s="449"/>
      <c r="K2763" s="459" t="s">
        <v>265</v>
      </c>
      <c r="L2763" s="983"/>
      <c r="M2763" s="983" t="str">
        <f t="shared" si="43"/>
        <v/>
      </c>
    </row>
    <row r="2764" spans="1:13" ht="15">
      <c r="A2764" s="448" t="s">
        <v>647</v>
      </c>
      <c r="B2764" s="448" t="s">
        <v>648</v>
      </c>
      <c r="C2764" s="446" t="s">
        <v>61</v>
      </c>
      <c r="D2764" s="449"/>
      <c r="E2764" s="983" t="s">
        <v>1991</v>
      </c>
      <c r="F2764" s="984"/>
      <c r="G2764" s="983" t="s">
        <v>642</v>
      </c>
      <c r="H2764" s="983" t="s">
        <v>3592</v>
      </c>
      <c r="I2764" s="983" t="s">
        <v>684</v>
      </c>
      <c r="J2764" s="449"/>
      <c r="K2764" s="459" t="s">
        <v>265</v>
      </c>
      <c r="L2764" s="983"/>
      <c r="M2764" s="983" t="str">
        <f t="shared" si="43"/>
        <v/>
      </c>
    </row>
    <row r="2765" spans="1:13">
      <c r="A2765" s="501" t="s">
        <v>647</v>
      </c>
      <c r="B2765" s="448" t="s">
        <v>648</v>
      </c>
      <c r="C2765" s="446" t="s">
        <v>61</v>
      </c>
      <c r="D2765" s="448"/>
      <c r="E2765" s="983" t="s">
        <v>1992</v>
      </c>
      <c r="F2765" s="984"/>
      <c r="G2765" s="983" t="s">
        <v>642</v>
      </c>
      <c r="H2765" s="983" t="s">
        <v>3592</v>
      </c>
      <c r="I2765" s="983" t="s">
        <v>684</v>
      </c>
      <c r="J2765" s="984"/>
      <c r="K2765" s="459" t="s">
        <v>265</v>
      </c>
      <c r="L2765" s="983"/>
      <c r="M2765" s="983" t="str">
        <f t="shared" si="43"/>
        <v/>
      </c>
    </row>
    <row r="2766" spans="1:13">
      <c r="A2766" s="982" t="s">
        <v>637</v>
      </c>
      <c r="B2766" s="985" t="s">
        <v>638</v>
      </c>
      <c r="C2766" s="460" t="s">
        <v>3593</v>
      </c>
      <c r="D2766" s="460" t="s">
        <v>2087</v>
      </c>
      <c r="E2766" s="453" t="s">
        <v>3594</v>
      </c>
      <c r="F2766" s="460" t="s">
        <v>3593</v>
      </c>
      <c r="G2766" s="453" t="s">
        <v>642</v>
      </c>
      <c r="H2766" s="453" t="s">
        <v>3595</v>
      </c>
      <c r="I2766" s="453" t="s">
        <v>684</v>
      </c>
      <c r="J2766" s="460" t="s">
        <v>645</v>
      </c>
      <c r="K2766" s="460" t="s">
        <v>265</v>
      </c>
      <c r="L2766" s="453" t="s">
        <v>646</v>
      </c>
      <c r="M2766" s="453" t="str">
        <f t="shared" si="43"/>
        <v/>
      </c>
    </row>
    <row r="2767" spans="1:13" ht="15">
      <c r="A2767" s="448" t="s">
        <v>647</v>
      </c>
      <c r="B2767" s="448" t="s">
        <v>648</v>
      </c>
      <c r="D2767" s="449"/>
      <c r="E2767" s="983" t="s">
        <v>3596</v>
      </c>
      <c r="F2767" s="984"/>
      <c r="G2767" s="983" t="s">
        <v>642</v>
      </c>
      <c r="H2767" s="983" t="s">
        <v>3595</v>
      </c>
      <c r="I2767" s="983" t="s">
        <v>684</v>
      </c>
      <c r="J2767" s="449"/>
      <c r="K2767" s="459" t="s">
        <v>265</v>
      </c>
      <c r="L2767" s="983"/>
      <c r="M2767" s="983" t="str">
        <f t="shared" si="43"/>
        <v>Removed</v>
      </c>
    </row>
    <row r="2768" spans="1:13" ht="15">
      <c r="A2768" s="448" t="s">
        <v>647</v>
      </c>
      <c r="B2768" s="448" t="s">
        <v>648</v>
      </c>
      <c r="C2768" s="446" t="s">
        <v>3593</v>
      </c>
      <c r="D2768" s="449"/>
      <c r="E2768" s="983" t="s">
        <v>3597</v>
      </c>
      <c r="F2768" s="984"/>
      <c r="G2768" s="983" t="s">
        <v>642</v>
      </c>
      <c r="H2768" s="983" t="s">
        <v>3595</v>
      </c>
      <c r="I2768" s="983" t="s">
        <v>684</v>
      </c>
      <c r="J2768" s="449"/>
      <c r="K2768" s="459" t="s">
        <v>265</v>
      </c>
      <c r="L2768" s="983"/>
      <c r="M2768" s="983" t="str">
        <f t="shared" si="43"/>
        <v/>
      </c>
    </row>
    <row r="2769" spans="1:13" ht="15">
      <c r="A2769" s="448" t="s">
        <v>647</v>
      </c>
      <c r="B2769" s="448" t="s">
        <v>648</v>
      </c>
      <c r="C2769" s="446" t="s">
        <v>3593</v>
      </c>
      <c r="D2769" s="449"/>
      <c r="E2769" s="983" t="s">
        <v>3598</v>
      </c>
      <c r="F2769" s="984"/>
      <c r="G2769" s="983" t="s">
        <v>642</v>
      </c>
      <c r="H2769" s="983" t="s">
        <v>3595</v>
      </c>
      <c r="I2769" s="983" t="s">
        <v>684</v>
      </c>
      <c r="J2769" s="449"/>
      <c r="K2769" s="459" t="s">
        <v>265</v>
      </c>
      <c r="L2769" s="983"/>
      <c r="M2769" s="983" t="str">
        <f t="shared" si="43"/>
        <v/>
      </c>
    </row>
    <row r="2770" spans="1:13" ht="15">
      <c r="A2770" s="448" t="s">
        <v>647</v>
      </c>
      <c r="B2770" s="448" t="s">
        <v>648</v>
      </c>
      <c r="C2770" s="446" t="s">
        <v>3593</v>
      </c>
      <c r="D2770" s="449"/>
      <c r="E2770" s="983" t="s">
        <v>3599</v>
      </c>
      <c r="F2770" s="984"/>
      <c r="G2770" s="983" t="s">
        <v>642</v>
      </c>
      <c r="H2770" s="983" t="s">
        <v>3595</v>
      </c>
      <c r="I2770" s="983" t="s">
        <v>684</v>
      </c>
      <c r="J2770" s="449"/>
      <c r="K2770" s="459" t="s">
        <v>265</v>
      </c>
      <c r="L2770" s="983"/>
      <c r="M2770" s="983" t="str">
        <f t="shared" si="43"/>
        <v/>
      </c>
    </row>
    <row r="2771" spans="1:13" ht="15">
      <c r="A2771" s="448" t="s">
        <v>647</v>
      </c>
      <c r="B2771" s="448" t="s">
        <v>648</v>
      </c>
      <c r="C2771" s="446" t="s">
        <v>3593</v>
      </c>
      <c r="D2771" s="449"/>
      <c r="E2771" s="983" t="s">
        <v>3600</v>
      </c>
      <c r="F2771" s="984"/>
      <c r="G2771" s="983" t="s">
        <v>642</v>
      </c>
      <c r="H2771" s="983" t="s">
        <v>3595</v>
      </c>
      <c r="I2771" s="983" t="s">
        <v>684</v>
      </c>
      <c r="J2771" s="449"/>
      <c r="K2771" s="459" t="s">
        <v>265</v>
      </c>
      <c r="L2771" s="983"/>
      <c r="M2771" s="983" t="str">
        <f t="shared" si="43"/>
        <v/>
      </c>
    </row>
    <row r="2772" spans="1:13" ht="15">
      <c r="A2772" s="448" t="s">
        <v>647</v>
      </c>
      <c r="B2772" s="448" t="s">
        <v>648</v>
      </c>
      <c r="C2772" s="446" t="s">
        <v>3593</v>
      </c>
      <c r="D2772" s="449"/>
      <c r="E2772" s="983" t="s">
        <v>3601</v>
      </c>
      <c r="F2772" s="984"/>
      <c r="G2772" s="983" t="s">
        <v>642</v>
      </c>
      <c r="H2772" s="983" t="s">
        <v>3595</v>
      </c>
      <c r="I2772" s="983" t="s">
        <v>684</v>
      </c>
      <c r="J2772" s="449"/>
      <c r="K2772" s="459" t="s">
        <v>265</v>
      </c>
      <c r="L2772" s="983"/>
      <c r="M2772" s="983" t="str">
        <f t="shared" si="43"/>
        <v/>
      </c>
    </row>
    <row r="2773" spans="1:13" ht="15">
      <c r="A2773" s="448" t="s">
        <v>647</v>
      </c>
      <c r="B2773" s="448" t="s">
        <v>648</v>
      </c>
      <c r="C2773" s="446" t="s">
        <v>3593</v>
      </c>
      <c r="D2773" s="449"/>
      <c r="E2773" s="983" t="s">
        <v>3602</v>
      </c>
      <c r="F2773" s="984"/>
      <c r="G2773" s="983" t="s">
        <v>642</v>
      </c>
      <c r="H2773" s="983" t="s">
        <v>3595</v>
      </c>
      <c r="I2773" s="983" t="s">
        <v>684</v>
      </c>
      <c r="J2773" s="449"/>
      <c r="K2773" s="459" t="s">
        <v>265</v>
      </c>
      <c r="L2773" s="983"/>
      <c r="M2773" s="983" t="str">
        <f t="shared" si="43"/>
        <v/>
      </c>
    </row>
    <row r="2774" spans="1:13" ht="15">
      <c r="A2774" s="448" t="s">
        <v>647</v>
      </c>
      <c r="B2774" s="448" t="s">
        <v>648</v>
      </c>
      <c r="C2774" s="446" t="s">
        <v>3593</v>
      </c>
      <c r="D2774" s="449"/>
      <c r="E2774" s="983" t="s">
        <v>3603</v>
      </c>
      <c r="F2774" s="984"/>
      <c r="G2774" s="983" t="s">
        <v>642</v>
      </c>
      <c r="H2774" s="983" t="s">
        <v>3595</v>
      </c>
      <c r="I2774" s="983" t="s">
        <v>684</v>
      </c>
      <c r="J2774" s="449"/>
      <c r="K2774" s="459" t="s">
        <v>265</v>
      </c>
      <c r="L2774" s="983"/>
      <c r="M2774" s="983" t="str">
        <f t="shared" si="43"/>
        <v/>
      </c>
    </row>
    <row r="2775" spans="1:13" ht="15">
      <c r="A2775" s="448" t="s">
        <v>647</v>
      </c>
      <c r="B2775" s="448" t="s">
        <v>648</v>
      </c>
      <c r="C2775" s="446" t="s">
        <v>3593</v>
      </c>
      <c r="D2775" s="449"/>
      <c r="E2775" s="983" t="s">
        <v>3604</v>
      </c>
      <c r="F2775" s="984"/>
      <c r="G2775" s="983" t="s">
        <v>642</v>
      </c>
      <c r="H2775" s="983" t="s">
        <v>3595</v>
      </c>
      <c r="I2775" s="983" t="s">
        <v>684</v>
      </c>
      <c r="J2775" s="449"/>
      <c r="K2775" s="459" t="s">
        <v>265</v>
      </c>
      <c r="L2775" s="983"/>
      <c r="M2775" s="983" t="str">
        <f t="shared" si="43"/>
        <v/>
      </c>
    </row>
    <row r="2776" spans="1:13" ht="15">
      <c r="A2776" s="448" t="s">
        <v>647</v>
      </c>
      <c r="B2776" s="448" t="s">
        <v>648</v>
      </c>
      <c r="C2776" s="446" t="s">
        <v>3593</v>
      </c>
      <c r="D2776" s="449"/>
      <c r="E2776" s="983" t="s">
        <v>3605</v>
      </c>
      <c r="F2776" s="984"/>
      <c r="G2776" s="983" t="s">
        <v>642</v>
      </c>
      <c r="H2776" s="983" t="s">
        <v>3595</v>
      </c>
      <c r="I2776" s="983" t="s">
        <v>684</v>
      </c>
      <c r="J2776" s="449"/>
      <c r="K2776" s="459" t="s">
        <v>265</v>
      </c>
      <c r="L2776" s="983"/>
      <c r="M2776" s="983" t="str">
        <f t="shared" si="43"/>
        <v/>
      </c>
    </row>
    <row r="2777" spans="1:13" ht="15">
      <c r="A2777" s="448" t="s">
        <v>647</v>
      </c>
      <c r="B2777" s="448" t="s">
        <v>648</v>
      </c>
      <c r="C2777" s="446" t="s">
        <v>3593</v>
      </c>
      <c r="D2777" s="449"/>
      <c r="E2777" s="983" t="s">
        <v>3606</v>
      </c>
      <c r="F2777" s="984"/>
      <c r="G2777" s="983" t="s">
        <v>642</v>
      </c>
      <c r="H2777" s="983" t="s">
        <v>3595</v>
      </c>
      <c r="I2777" s="983" t="s">
        <v>684</v>
      </c>
      <c r="J2777" s="449"/>
      <c r="K2777" s="459" t="s">
        <v>265</v>
      </c>
      <c r="L2777" s="983"/>
      <c r="M2777" s="983" t="str">
        <f t="shared" si="43"/>
        <v/>
      </c>
    </row>
    <row r="2778" spans="1:13" ht="15">
      <c r="A2778" s="448" t="s">
        <v>647</v>
      </c>
      <c r="B2778" s="448" t="s">
        <v>648</v>
      </c>
      <c r="C2778" s="446" t="s">
        <v>3593</v>
      </c>
      <c r="D2778" s="449"/>
      <c r="E2778" s="983" t="s">
        <v>3607</v>
      </c>
      <c r="F2778" s="984"/>
      <c r="G2778" s="983" t="s">
        <v>642</v>
      </c>
      <c r="H2778" s="983" t="s">
        <v>3595</v>
      </c>
      <c r="I2778" s="983" t="s">
        <v>684</v>
      </c>
      <c r="J2778" s="449"/>
      <c r="K2778" s="459" t="s">
        <v>265</v>
      </c>
      <c r="L2778" s="983"/>
      <c r="M2778" s="983" t="str">
        <f t="shared" si="43"/>
        <v/>
      </c>
    </row>
    <row r="2779" spans="1:13">
      <c r="A2779" s="501" t="s">
        <v>647</v>
      </c>
      <c r="B2779" s="448" t="s">
        <v>648</v>
      </c>
      <c r="C2779" s="446" t="s">
        <v>3593</v>
      </c>
      <c r="D2779" s="448"/>
      <c r="E2779" s="983" t="s">
        <v>3608</v>
      </c>
      <c r="F2779" s="984"/>
      <c r="G2779" s="983" t="s">
        <v>642</v>
      </c>
      <c r="H2779" s="983" t="s">
        <v>3595</v>
      </c>
      <c r="I2779" s="983" t="s">
        <v>684</v>
      </c>
      <c r="J2779" s="984"/>
      <c r="K2779" s="459" t="s">
        <v>265</v>
      </c>
      <c r="L2779" s="983"/>
      <c r="M2779" s="983" t="str">
        <f t="shared" si="43"/>
        <v/>
      </c>
    </row>
    <row r="2780" spans="1:13">
      <c r="A2780" s="982" t="s">
        <v>637</v>
      </c>
      <c r="B2780" s="985" t="s">
        <v>638</v>
      </c>
      <c r="C2780" s="460" t="s">
        <v>3609</v>
      </c>
      <c r="D2780" s="460" t="s">
        <v>2167</v>
      </c>
      <c r="E2780" s="453" t="s">
        <v>3610</v>
      </c>
      <c r="F2780" s="460" t="s">
        <v>3609</v>
      </c>
      <c r="G2780" s="453" t="s">
        <v>642</v>
      </c>
      <c r="H2780" s="453" t="s">
        <v>3611</v>
      </c>
      <c r="I2780" s="453" t="s">
        <v>684</v>
      </c>
      <c r="J2780" s="460" t="s">
        <v>645</v>
      </c>
      <c r="K2780" s="460" t="s">
        <v>265</v>
      </c>
      <c r="L2780" s="453" t="s">
        <v>646</v>
      </c>
      <c r="M2780" s="453" t="str">
        <f t="shared" si="43"/>
        <v/>
      </c>
    </row>
    <row r="2781" spans="1:13" ht="15">
      <c r="A2781" s="448" t="s">
        <v>647</v>
      </c>
      <c r="B2781" s="448" t="s">
        <v>648</v>
      </c>
      <c r="C2781" s="446" t="s">
        <v>3609</v>
      </c>
      <c r="D2781" s="449"/>
      <c r="E2781" s="983" t="s">
        <v>3612</v>
      </c>
      <c r="F2781" s="984"/>
      <c r="G2781" s="983" t="s">
        <v>642</v>
      </c>
      <c r="H2781" s="983" t="s">
        <v>3611</v>
      </c>
      <c r="I2781" s="983" t="s">
        <v>684</v>
      </c>
      <c r="J2781" s="449"/>
      <c r="K2781" s="459" t="s">
        <v>265</v>
      </c>
      <c r="L2781" s="983"/>
      <c r="M2781" s="983" t="str">
        <f t="shared" si="43"/>
        <v>Removed</v>
      </c>
    </row>
    <row r="2782" spans="1:13" ht="15">
      <c r="A2782" s="448" t="s">
        <v>647</v>
      </c>
      <c r="B2782" s="448" t="s">
        <v>648</v>
      </c>
      <c r="C2782" s="446" t="s">
        <v>3609</v>
      </c>
      <c r="D2782" s="449"/>
      <c r="E2782" s="983" t="s">
        <v>3613</v>
      </c>
      <c r="F2782" s="984"/>
      <c r="G2782" s="983" t="s">
        <v>642</v>
      </c>
      <c r="H2782" s="983" t="s">
        <v>3611</v>
      </c>
      <c r="I2782" s="983" t="s">
        <v>684</v>
      </c>
      <c r="J2782" s="449"/>
      <c r="K2782" s="459" t="s">
        <v>265</v>
      </c>
      <c r="L2782" s="983"/>
      <c r="M2782" s="983" t="str">
        <f t="shared" si="43"/>
        <v/>
      </c>
    </row>
    <row r="2783" spans="1:13" ht="15">
      <c r="A2783" s="448" t="s">
        <v>647</v>
      </c>
      <c r="B2783" s="448" t="s">
        <v>648</v>
      </c>
      <c r="C2783" s="446" t="s">
        <v>3609</v>
      </c>
      <c r="D2783" s="449"/>
      <c r="E2783" s="983" t="s">
        <v>3614</v>
      </c>
      <c r="F2783" s="984"/>
      <c r="G2783" s="983" t="s">
        <v>642</v>
      </c>
      <c r="H2783" s="983" t="s">
        <v>3611</v>
      </c>
      <c r="I2783" s="983" t="s">
        <v>684</v>
      </c>
      <c r="J2783" s="449"/>
      <c r="K2783" s="459" t="s">
        <v>265</v>
      </c>
      <c r="L2783" s="983"/>
      <c r="M2783" s="983" t="str">
        <f t="shared" si="43"/>
        <v/>
      </c>
    </row>
    <row r="2784" spans="1:13" ht="15">
      <c r="A2784" s="448" t="s">
        <v>647</v>
      </c>
      <c r="B2784" s="448" t="s">
        <v>648</v>
      </c>
      <c r="C2784" s="446" t="s">
        <v>3609</v>
      </c>
      <c r="D2784" s="449"/>
      <c r="E2784" s="983" t="s">
        <v>3615</v>
      </c>
      <c r="F2784" s="984"/>
      <c r="G2784" s="983" t="s">
        <v>642</v>
      </c>
      <c r="H2784" s="983" t="s">
        <v>3611</v>
      </c>
      <c r="I2784" s="983" t="s">
        <v>684</v>
      </c>
      <c r="J2784" s="449"/>
      <c r="K2784" s="459" t="s">
        <v>265</v>
      </c>
      <c r="L2784" s="983"/>
      <c r="M2784" s="983" t="str">
        <f t="shared" si="43"/>
        <v/>
      </c>
    </row>
    <row r="2785" spans="1:13" ht="15">
      <c r="A2785" s="448" t="s">
        <v>647</v>
      </c>
      <c r="B2785" s="448" t="s">
        <v>648</v>
      </c>
      <c r="C2785" s="446" t="s">
        <v>3609</v>
      </c>
      <c r="D2785" s="449"/>
      <c r="E2785" s="983" t="s">
        <v>3616</v>
      </c>
      <c r="F2785" s="984"/>
      <c r="G2785" s="983" t="s">
        <v>642</v>
      </c>
      <c r="H2785" s="983" t="s">
        <v>3611</v>
      </c>
      <c r="I2785" s="983" t="s">
        <v>684</v>
      </c>
      <c r="J2785" s="449"/>
      <c r="K2785" s="459" t="s">
        <v>265</v>
      </c>
      <c r="L2785" s="983"/>
      <c r="M2785" s="983" t="str">
        <f t="shared" si="43"/>
        <v/>
      </c>
    </row>
    <row r="2786" spans="1:13" ht="15">
      <c r="A2786" s="448" t="s">
        <v>647</v>
      </c>
      <c r="B2786" s="448" t="s">
        <v>648</v>
      </c>
      <c r="C2786" s="446" t="s">
        <v>3609</v>
      </c>
      <c r="D2786" s="449"/>
      <c r="E2786" s="983" t="s">
        <v>3617</v>
      </c>
      <c r="F2786" s="984"/>
      <c r="G2786" s="983" t="s">
        <v>642</v>
      </c>
      <c r="H2786" s="983" t="s">
        <v>3611</v>
      </c>
      <c r="I2786" s="983" t="s">
        <v>684</v>
      </c>
      <c r="J2786" s="449"/>
      <c r="K2786" s="459" t="s">
        <v>265</v>
      </c>
      <c r="L2786" s="983"/>
      <c r="M2786" s="983" t="str">
        <f t="shared" si="43"/>
        <v/>
      </c>
    </row>
    <row r="2787" spans="1:13" ht="15">
      <c r="A2787" s="448" t="s">
        <v>647</v>
      </c>
      <c r="B2787" s="448" t="s">
        <v>648</v>
      </c>
      <c r="C2787" s="446" t="s">
        <v>3609</v>
      </c>
      <c r="D2787" s="449"/>
      <c r="E2787" s="983" t="s">
        <v>3618</v>
      </c>
      <c r="F2787" s="984"/>
      <c r="G2787" s="983" t="s">
        <v>642</v>
      </c>
      <c r="H2787" s="983" t="s">
        <v>3611</v>
      </c>
      <c r="I2787" s="983" t="s">
        <v>684</v>
      </c>
      <c r="J2787" s="449"/>
      <c r="K2787" s="459" t="s">
        <v>265</v>
      </c>
      <c r="L2787" s="983"/>
      <c r="M2787" s="983" t="str">
        <f t="shared" si="43"/>
        <v/>
      </c>
    </row>
    <row r="2788" spans="1:13" ht="15">
      <c r="A2788" s="448" t="s">
        <v>647</v>
      </c>
      <c r="B2788" s="448" t="s">
        <v>648</v>
      </c>
      <c r="C2788" s="446" t="s">
        <v>3609</v>
      </c>
      <c r="D2788" s="449"/>
      <c r="E2788" s="983" t="s">
        <v>3619</v>
      </c>
      <c r="F2788" s="984"/>
      <c r="G2788" s="983" t="s">
        <v>642</v>
      </c>
      <c r="H2788" s="983" t="s">
        <v>3611</v>
      </c>
      <c r="I2788" s="983" t="s">
        <v>684</v>
      </c>
      <c r="J2788" s="449"/>
      <c r="K2788" s="459" t="s">
        <v>265</v>
      </c>
      <c r="L2788" s="983"/>
      <c r="M2788" s="983" t="str">
        <f t="shared" si="43"/>
        <v/>
      </c>
    </row>
    <row r="2789" spans="1:13" ht="15">
      <c r="A2789" s="448" t="s">
        <v>647</v>
      </c>
      <c r="B2789" s="448" t="s">
        <v>648</v>
      </c>
      <c r="C2789" s="446" t="s">
        <v>3609</v>
      </c>
      <c r="D2789" s="449"/>
      <c r="E2789" s="983" t="s">
        <v>3620</v>
      </c>
      <c r="F2789" s="984"/>
      <c r="G2789" s="983" t="s">
        <v>642</v>
      </c>
      <c r="H2789" s="983" t="s">
        <v>3611</v>
      </c>
      <c r="I2789" s="983" t="s">
        <v>684</v>
      </c>
      <c r="J2789" s="449"/>
      <c r="K2789" s="459" t="s">
        <v>265</v>
      </c>
      <c r="L2789" s="983"/>
      <c r="M2789" s="983" t="str">
        <f t="shared" si="43"/>
        <v/>
      </c>
    </row>
    <row r="2790" spans="1:13" ht="15">
      <c r="A2790" s="448" t="s">
        <v>647</v>
      </c>
      <c r="B2790" s="448" t="s">
        <v>648</v>
      </c>
      <c r="C2790" s="446" t="s">
        <v>3609</v>
      </c>
      <c r="D2790" s="449"/>
      <c r="E2790" s="983" t="s">
        <v>3621</v>
      </c>
      <c r="F2790" s="984"/>
      <c r="G2790" s="983" t="s">
        <v>642</v>
      </c>
      <c r="H2790" s="983" t="s">
        <v>3611</v>
      </c>
      <c r="I2790" s="983" t="s">
        <v>684</v>
      </c>
      <c r="J2790" s="449"/>
      <c r="K2790" s="459" t="s">
        <v>265</v>
      </c>
      <c r="L2790" s="983"/>
      <c r="M2790" s="983" t="str">
        <f t="shared" si="43"/>
        <v/>
      </c>
    </row>
    <row r="2791" spans="1:13" ht="15">
      <c r="A2791" s="448" t="s">
        <v>647</v>
      </c>
      <c r="B2791" s="448" t="s">
        <v>648</v>
      </c>
      <c r="C2791" s="446" t="s">
        <v>3609</v>
      </c>
      <c r="D2791" s="449"/>
      <c r="E2791" s="983" t="s">
        <v>3622</v>
      </c>
      <c r="F2791" s="984"/>
      <c r="G2791" s="983" t="s">
        <v>642</v>
      </c>
      <c r="H2791" s="983" t="s">
        <v>3611</v>
      </c>
      <c r="I2791" s="983" t="s">
        <v>684</v>
      </c>
      <c r="J2791" s="449"/>
      <c r="K2791" s="459" t="s">
        <v>265</v>
      </c>
      <c r="L2791" s="983"/>
      <c r="M2791" s="983" t="str">
        <f t="shared" si="43"/>
        <v/>
      </c>
    </row>
    <row r="2792" spans="1:13" ht="15">
      <c r="A2792" s="448" t="s">
        <v>647</v>
      </c>
      <c r="B2792" s="448" t="s">
        <v>648</v>
      </c>
      <c r="C2792" s="446" t="s">
        <v>3609</v>
      </c>
      <c r="D2792" s="449"/>
      <c r="E2792" s="983" t="s">
        <v>3623</v>
      </c>
      <c r="F2792" s="984"/>
      <c r="G2792" s="983" t="s">
        <v>642</v>
      </c>
      <c r="H2792" s="983" t="s">
        <v>3611</v>
      </c>
      <c r="I2792" s="983" t="s">
        <v>684</v>
      </c>
      <c r="J2792" s="449"/>
      <c r="K2792" s="459" t="s">
        <v>265</v>
      </c>
      <c r="L2792" s="983"/>
      <c r="M2792" s="983" t="str">
        <f t="shared" si="43"/>
        <v/>
      </c>
    </row>
    <row r="2793" spans="1:13">
      <c r="A2793" s="501" t="s">
        <v>647</v>
      </c>
      <c r="B2793" s="448" t="s">
        <v>648</v>
      </c>
      <c r="C2793" s="446" t="s">
        <v>3609</v>
      </c>
      <c r="D2793" s="448"/>
      <c r="E2793" s="983" t="s">
        <v>3624</v>
      </c>
      <c r="F2793" s="984"/>
      <c r="G2793" s="983" t="s">
        <v>642</v>
      </c>
      <c r="H2793" s="983" t="s">
        <v>3611</v>
      </c>
      <c r="I2793" s="983" t="s">
        <v>684</v>
      </c>
      <c r="J2793" s="984"/>
      <c r="K2793" s="459" t="s">
        <v>265</v>
      </c>
      <c r="L2793" s="983"/>
      <c r="M2793" s="983" t="str">
        <f t="shared" si="43"/>
        <v/>
      </c>
    </row>
    <row r="2794" spans="1:13">
      <c r="A2794" s="982" t="s">
        <v>637</v>
      </c>
      <c r="B2794" s="985" t="s">
        <v>638</v>
      </c>
      <c r="C2794" s="460" t="s">
        <v>429</v>
      </c>
      <c r="D2794" s="460" t="s">
        <v>2182</v>
      </c>
      <c r="E2794" s="453" t="s">
        <v>3625</v>
      </c>
      <c r="F2794" s="460" t="s">
        <v>3626</v>
      </c>
      <c r="G2794" s="453" t="s">
        <v>642</v>
      </c>
      <c r="H2794" s="453" t="s">
        <v>3627</v>
      </c>
      <c r="I2794" s="453" t="s">
        <v>684</v>
      </c>
      <c r="J2794" s="460" t="s">
        <v>645</v>
      </c>
      <c r="K2794" s="460" t="s">
        <v>265</v>
      </c>
      <c r="L2794" s="453" t="s">
        <v>646</v>
      </c>
      <c r="M2794" s="453" t="str">
        <f t="shared" si="43"/>
        <v/>
      </c>
    </row>
    <row r="2795" spans="1:13" ht="15">
      <c r="A2795" s="448" t="s">
        <v>647</v>
      </c>
      <c r="B2795" s="448" t="s">
        <v>648</v>
      </c>
      <c r="C2795" s="446" t="s">
        <v>429</v>
      </c>
      <c r="D2795" s="449"/>
      <c r="E2795" s="983" t="s">
        <v>3628</v>
      </c>
      <c r="F2795" s="984"/>
      <c r="G2795" s="983" t="s">
        <v>642</v>
      </c>
      <c r="H2795" s="983" t="s">
        <v>3627</v>
      </c>
      <c r="I2795" s="983" t="s">
        <v>684</v>
      </c>
      <c r="J2795" s="449"/>
      <c r="K2795" s="459" t="s">
        <v>265</v>
      </c>
      <c r="L2795" s="983"/>
      <c r="M2795" s="983" t="str">
        <f t="shared" si="43"/>
        <v>Removed</v>
      </c>
    </row>
    <row r="2796" spans="1:13" ht="15">
      <c r="A2796" s="448" t="s">
        <v>647</v>
      </c>
      <c r="B2796" s="448" t="s">
        <v>648</v>
      </c>
      <c r="C2796" s="446" t="s">
        <v>429</v>
      </c>
      <c r="D2796" s="449"/>
      <c r="E2796" s="983" t="s">
        <v>3629</v>
      </c>
      <c r="F2796" s="984"/>
      <c r="G2796" s="983" t="s">
        <v>642</v>
      </c>
      <c r="H2796" s="983" t="s">
        <v>3627</v>
      </c>
      <c r="I2796" s="983" t="s">
        <v>684</v>
      </c>
      <c r="J2796" s="449"/>
      <c r="K2796" s="459" t="s">
        <v>265</v>
      </c>
      <c r="L2796" s="983"/>
      <c r="M2796" s="983" t="str">
        <f t="shared" si="43"/>
        <v/>
      </c>
    </row>
    <row r="2797" spans="1:13" ht="15">
      <c r="A2797" s="448" t="s">
        <v>647</v>
      </c>
      <c r="B2797" s="448" t="s">
        <v>648</v>
      </c>
      <c r="C2797" s="446" t="s">
        <v>429</v>
      </c>
      <c r="D2797" s="449"/>
      <c r="E2797" s="983" t="s">
        <v>3630</v>
      </c>
      <c r="F2797" s="984"/>
      <c r="G2797" s="983" t="s">
        <v>642</v>
      </c>
      <c r="H2797" s="983" t="s">
        <v>3627</v>
      </c>
      <c r="I2797" s="983" t="s">
        <v>684</v>
      </c>
      <c r="J2797" s="449"/>
      <c r="K2797" s="459" t="s">
        <v>265</v>
      </c>
      <c r="L2797" s="983"/>
      <c r="M2797" s="983" t="str">
        <f t="shared" si="43"/>
        <v/>
      </c>
    </row>
    <row r="2798" spans="1:13" ht="15">
      <c r="A2798" s="448" t="s">
        <v>647</v>
      </c>
      <c r="B2798" s="448" t="s">
        <v>648</v>
      </c>
      <c r="C2798" s="446" t="s">
        <v>429</v>
      </c>
      <c r="D2798" s="449"/>
      <c r="E2798" s="983" t="s">
        <v>3631</v>
      </c>
      <c r="F2798" s="984"/>
      <c r="G2798" s="983" t="s">
        <v>642</v>
      </c>
      <c r="H2798" s="983" t="s">
        <v>3627</v>
      </c>
      <c r="I2798" s="983" t="s">
        <v>684</v>
      </c>
      <c r="J2798" s="449"/>
      <c r="K2798" s="459" t="s">
        <v>265</v>
      </c>
      <c r="L2798" s="983"/>
      <c r="M2798" s="983" t="str">
        <f t="shared" si="43"/>
        <v/>
      </c>
    </row>
    <row r="2799" spans="1:13" ht="15">
      <c r="A2799" s="448" t="s">
        <v>647</v>
      </c>
      <c r="B2799" s="448" t="s">
        <v>648</v>
      </c>
      <c r="C2799" s="446" t="s">
        <v>429</v>
      </c>
      <c r="D2799" s="449"/>
      <c r="E2799" s="983" t="s">
        <v>3632</v>
      </c>
      <c r="F2799" s="984"/>
      <c r="G2799" s="983" t="s">
        <v>642</v>
      </c>
      <c r="H2799" s="983" t="s">
        <v>3627</v>
      </c>
      <c r="I2799" s="983" t="s">
        <v>684</v>
      </c>
      <c r="J2799" s="449"/>
      <c r="K2799" s="459" t="s">
        <v>265</v>
      </c>
      <c r="L2799" s="983"/>
      <c r="M2799" s="983" t="str">
        <f t="shared" si="43"/>
        <v/>
      </c>
    </row>
    <row r="2800" spans="1:13" ht="15">
      <c r="A2800" s="448" t="s">
        <v>647</v>
      </c>
      <c r="B2800" s="448" t="s">
        <v>648</v>
      </c>
      <c r="C2800" s="446" t="s">
        <v>429</v>
      </c>
      <c r="D2800" s="449"/>
      <c r="E2800" s="983" t="s">
        <v>3633</v>
      </c>
      <c r="F2800" s="984"/>
      <c r="G2800" s="983" t="s">
        <v>642</v>
      </c>
      <c r="H2800" s="983" t="s">
        <v>3627</v>
      </c>
      <c r="I2800" s="983" t="s">
        <v>684</v>
      </c>
      <c r="J2800" s="449"/>
      <c r="K2800" s="459" t="s">
        <v>265</v>
      </c>
      <c r="L2800" s="983"/>
      <c r="M2800" s="983" t="str">
        <f t="shared" si="43"/>
        <v/>
      </c>
    </row>
    <row r="2801" spans="1:13" ht="15">
      <c r="A2801" s="448" t="s">
        <v>647</v>
      </c>
      <c r="B2801" s="448" t="s">
        <v>648</v>
      </c>
      <c r="C2801" s="446" t="s">
        <v>429</v>
      </c>
      <c r="D2801" s="449"/>
      <c r="E2801" s="983" t="s">
        <v>3634</v>
      </c>
      <c r="F2801" s="984"/>
      <c r="G2801" s="983" t="s">
        <v>642</v>
      </c>
      <c r="H2801" s="983" t="s">
        <v>3627</v>
      </c>
      <c r="I2801" s="983" t="s">
        <v>684</v>
      </c>
      <c r="J2801" s="449"/>
      <c r="K2801" s="459" t="s">
        <v>265</v>
      </c>
      <c r="L2801" s="983"/>
      <c r="M2801" s="983" t="str">
        <f t="shared" si="43"/>
        <v/>
      </c>
    </row>
    <row r="2802" spans="1:13" ht="15">
      <c r="A2802" s="448" t="s">
        <v>647</v>
      </c>
      <c r="B2802" s="448" t="s">
        <v>648</v>
      </c>
      <c r="C2802" s="446" t="s">
        <v>429</v>
      </c>
      <c r="D2802" s="449"/>
      <c r="E2802" s="983" t="s">
        <v>3635</v>
      </c>
      <c r="F2802" s="984"/>
      <c r="G2802" s="983" t="s">
        <v>642</v>
      </c>
      <c r="H2802" s="983" t="s">
        <v>3627</v>
      </c>
      <c r="I2802" s="983" t="s">
        <v>684</v>
      </c>
      <c r="J2802" s="449"/>
      <c r="K2802" s="459" t="s">
        <v>265</v>
      </c>
      <c r="L2802" s="983"/>
      <c r="M2802" s="983" t="str">
        <f t="shared" si="43"/>
        <v/>
      </c>
    </row>
    <row r="2803" spans="1:13" ht="15">
      <c r="A2803" s="448" t="s">
        <v>647</v>
      </c>
      <c r="B2803" s="448" t="s">
        <v>648</v>
      </c>
      <c r="C2803" s="446" t="s">
        <v>429</v>
      </c>
      <c r="D2803" s="449"/>
      <c r="E2803" s="983" t="s">
        <v>3636</v>
      </c>
      <c r="F2803" s="984"/>
      <c r="G2803" s="983" t="s">
        <v>642</v>
      </c>
      <c r="H2803" s="983" t="s">
        <v>3627</v>
      </c>
      <c r="I2803" s="983" t="s">
        <v>684</v>
      </c>
      <c r="J2803" s="449"/>
      <c r="K2803" s="459" t="s">
        <v>265</v>
      </c>
      <c r="L2803" s="983"/>
      <c r="M2803" s="983" t="str">
        <f t="shared" si="43"/>
        <v/>
      </c>
    </row>
    <row r="2804" spans="1:13" ht="15">
      <c r="A2804" s="448" t="s">
        <v>647</v>
      </c>
      <c r="B2804" s="448" t="s">
        <v>648</v>
      </c>
      <c r="C2804" s="446" t="s">
        <v>429</v>
      </c>
      <c r="D2804" s="449"/>
      <c r="E2804" s="983" t="s">
        <v>3637</v>
      </c>
      <c r="F2804" s="984"/>
      <c r="G2804" s="983" t="s">
        <v>642</v>
      </c>
      <c r="H2804" s="983" t="s">
        <v>3627</v>
      </c>
      <c r="I2804" s="983" t="s">
        <v>684</v>
      </c>
      <c r="J2804" s="449"/>
      <c r="K2804" s="459" t="s">
        <v>265</v>
      </c>
      <c r="L2804" s="983"/>
      <c r="M2804" s="983" t="str">
        <f t="shared" si="43"/>
        <v/>
      </c>
    </row>
    <row r="2805" spans="1:13" ht="15">
      <c r="A2805" s="448" t="s">
        <v>647</v>
      </c>
      <c r="B2805" s="448" t="s">
        <v>648</v>
      </c>
      <c r="C2805" s="446" t="s">
        <v>429</v>
      </c>
      <c r="D2805" s="449"/>
      <c r="E2805" s="983" t="s">
        <v>3638</v>
      </c>
      <c r="F2805" s="984"/>
      <c r="G2805" s="983" t="s">
        <v>642</v>
      </c>
      <c r="H2805" s="983" t="s">
        <v>3627</v>
      </c>
      <c r="I2805" s="983" t="s">
        <v>684</v>
      </c>
      <c r="J2805" s="449"/>
      <c r="K2805" s="459" t="s">
        <v>265</v>
      </c>
      <c r="L2805" s="983"/>
      <c r="M2805" s="983" t="str">
        <f t="shared" si="43"/>
        <v/>
      </c>
    </row>
    <row r="2806" spans="1:13" ht="15">
      <c r="A2806" s="448" t="s">
        <v>647</v>
      </c>
      <c r="B2806" s="448" t="s">
        <v>648</v>
      </c>
      <c r="C2806" s="446" t="s">
        <v>429</v>
      </c>
      <c r="D2806" s="449"/>
      <c r="E2806" s="983" t="s">
        <v>3639</v>
      </c>
      <c r="F2806" s="984"/>
      <c r="G2806" s="983" t="s">
        <v>642</v>
      </c>
      <c r="H2806" s="983" t="s">
        <v>3627</v>
      </c>
      <c r="I2806" s="983" t="s">
        <v>684</v>
      </c>
      <c r="J2806" s="449"/>
      <c r="K2806" s="459" t="s">
        <v>265</v>
      </c>
      <c r="L2806" s="983"/>
      <c r="M2806" s="983" t="str">
        <f t="shared" si="43"/>
        <v/>
      </c>
    </row>
    <row r="2807" spans="1:13">
      <c r="A2807" s="448" t="s">
        <v>647</v>
      </c>
      <c r="B2807" s="448" t="s">
        <v>648</v>
      </c>
      <c r="C2807" s="446" t="s">
        <v>429</v>
      </c>
      <c r="D2807" s="448"/>
      <c r="E2807" s="983" t="s">
        <v>3640</v>
      </c>
      <c r="F2807" s="984"/>
      <c r="G2807" s="983" t="s">
        <v>642</v>
      </c>
      <c r="H2807" s="983" t="s">
        <v>3627</v>
      </c>
      <c r="I2807" s="983" t="s">
        <v>684</v>
      </c>
      <c r="J2807" s="984"/>
      <c r="K2807" s="459" t="s">
        <v>265</v>
      </c>
      <c r="L2807" s="983"/>
      <c r="M2807" s="983" t="str">
        <f t="shared" si="43"/>
        <v/>
      </c>
    </row>
    <row r="2808" spans="1:13">
      <c r="A2808" s="985" t="s">
        <v>637</v>
      </c>
      <c r="B2808" s="985" t="s">
        <v>638</v>
      </c>
      <c r="C2808" s="460" t="s">
        <v>427</v>
      </c>
      <c r="D2808" s="460" t="s">
        <v>2278</v>
      </c>
      <c r="E2808" s="453" t="s">
        <v>3641</v>
      </c>
      <c r="F2808" s="460" t="s">
        <v>427</v>
      </c>
      <c r="G2808" s="453" t="s">
        <v>642</v>
      </c>
      <c r="H2808" s="453" t="s">
        <v>3642</v>
      </c>
      <c r="I2808" s="453" t="s">
        <v>684</v>
      </c>
      <c r="J2808" s="460" t="s">
        <v>645</v>
      </c>
      <c r="K2808" s="460" t="s">
        <v>265</v>
      </c>
      <c r="L2808" s="453" t="s">
        <v>646</v>
      </c>
      <c r="M2808" s="453" t="str">
        <f t="shared" si="43"/>
        <v/>
      </c>
    </row>
    <row r="2809" spans="1:13" ht="15">
      <c r="A2809" s="448" t="s">
        <v>647</v>
      </c>
      <c r="B2809" s="448" t="s">
        <v>648</v>
      </c>
      <c r="C2809" s="446" t="s">
        <v>427</v>
      </c>
      <c r="D2809" s="449"/>
      <c r="E2809" s="983" t="s">
        <v>3643</v>
      </c>
      <c r="F2809" s="984"/>
      <c r="G2809" s="983" t="s">
        <v>642</v>
      </c>
      <c r="H2809" s="983" t="s">
        <v>3642</v>
      </c>
      <c r="I2809" s="983" t="s">
        <v>684</v>
      </c>
      <c r="J2809" s="449"/>
      <c r="K2809" s="459" t="s">
        <v>265</v>
      </c>
      <c r="L2809" s="983"/>
      <c r="M2809" s="983" t="str">
        <f t="shared" si="43"/>
        <v>Removed</v>
      </c>
    </row>
    <row r="2810" spans="1:13" ht="15">
      <c r="A2810" s="448" t="s">
        <v>647</v>
      </c>
      <c r="B2810" s="448" t="s">
        <v>648</v>
      </c>
      <c r="C2810" s="446" t="s">
        <v>427</v>
      </c>
      <c r="D2810" s="449"/>
      <c r="E2810" s="983" t="s">
        <v>3644</v>
      </c>
      <c r="F2810" s="984"/>
      <c r="G2810" s="983" t="s">
        <v>642</v>
      </c>
      <c r="H2810" s="983" t="s">
        <v>3642</v>
      </c>
      <c r="I2810" s="983" t="s">
        <v>684</v>
      </c>
      <c r="J2810" s="449"/>
      <c r="K2810" s="459" t="s">
        <v>265</v>
      </c>
      <c r="L2810" s="983"/>
      <c r="M2810" s="983" t="str">
        <f t="shared" si="43"/>
        <v/>
      </c>
    </row>
    <row r="2811" spans="1:13" ht="15">
      <c r="A2811" s="448" t="s">
        <v>647</v>
      </c>
      <c r="B2811" s="448" t="s">
        <v>648</v>
      </c>
      <c r="C2811" s="446" t="s">
        <v>427</v>
      </c>
      <c r="D2811" s="449"/>
      <c r="E2811" s="983" t="s">
        <v>3645</v>
      </c>
      <c r="F2811" s="984"/>
      <c r="G2811" s="983" t="s">
        <v>642</v>
      </c>
      <c r="H2811" s="983" t="s">
        <v>3642</v>
      </c>
      <c r="I2811" s="983" t="s">
        <v>684</v>
      </c>
      <c r="J2811" s="449"/>
      <c r="K2811" s="459" t="s">
        <v>265</v>
      </c>
      <c r="L2811" s="983"/>
      <c r="M2811" s="983" t="str">
        <f t="shared" si="43"/>
        <v/>
      </c>
    </row>
    <row r="2812" spans="1:13" ht="15">
      <c r="A2812" s="448" t="s">
        <v>647</v>
      </c>
      <c r="B2812" s="448" t="s">
        <v>648</v>
      </c>
      <c r="C2812" s="446" t="s">
        <v>427</v>
      </c>
      <c r="D2812" s="449"/>
      <c r="E2812" s="983" t="s">
        <v>3646</v>
      </c>
      <c r="F2812" s="984"/>
      <c r="G2812" s="983" t="s">
        <v>642</v>
      </c>
      <c r="H2812" s="983" t="s">
        <v>3642</v>
      </c>
      <c r="I2812" s="983" t="s">
        <v>684</v>
      </c>
      <c r="J2812" s="449"/>
      <c r="K2812" s="459" t="s">
        <v>265</v>
      </c>
      <c r="L2812" s="983"/>
      <c r="M2812" s="983" t="str">
        <f t="shared" si="43"/>
        <v/>
      </c>
    </row>
    <row r="2813" spans="1:13" ht="15">
      <c r="A2813" s="448" t="s">
        <v>647</v>
      </c>
      <c r="B2813" s="448" t="s">
        <v>648</v>
      </c>
      <c r="C2813" s="446" t="s">
        <v>427</v>
      </c>
      <c r="D2813" s="449"/>
      <c r="E2813" s="983" t="s">
        <v>3647</v>
      </c>
      <c r="F2813" s="984"/>
      <c r="G2813" s="983" t="s">
        <v>642</v>
      </c>
      <c r="H2813" s="983" t="s">
        <v>3642</v>
      </c>
      <c r="I2813" s="983" t="s">
        <v>684</v>
      </c>
      <c r="J2813" s="449"/>
      <c r="K2813" s="459" t="s">
        <v>265</v>
      </c>
      <c r="L2813" s="983"/>
      <c r="M2813" s="983" t="str">
        <f t="shared" si="43"/>
        <v/>
      </c>
    </row>
    <row r="2814" spans="1:13" ht="15">
      <c r="A2814" s="448" t="s">
        <v>647</v>
      </c>
      <c r="B2814" s="448" t="s">
        <v>648</v>
      </c>
      <c r="C2814" s="446" t="s">
        <v>427</v>
      </c>
      <c r="D2814" s="449"/>
      <c r="E2814" s="983" t="s">
        <v>3648</v>
      </c>
      <c r="F2814" s="984"/>
      <c r="G2814" s="983" t="s">
        <v>642</v>
      </c>
      <c r="H2814" s="983" t="s">
        <v>3642</v>
      </c>
      <c r="I2814" s="983" t="s">
        <v>684</v>
      </c>
      <c r="J2814" s="449"/>
      <c r="K2814" s="459" t="s">
        <v>265</v>
      </c>
      <c r="L2814" s="983"/>
      <c r="M2814" s="983" t="str">
        <f t="shared" si="43"/>
        <v/>
      </c>
    </row>
    <row r="2815" spans="1:13" ht="15">
      <c r="A2815" s="448" t="s">
        <v>647</v>
      </c>
      <c r="B2815" s="448" t="s">
        <v>648</v>
      </c>
      <c r="C2815" s="446" t="s">
        <v>427</v>
      </c>
      <c r="D2815" s="449"/>
      <c r="E2815" s="983" t="s">
        <v>3649</v>
      </c>
      <c r="F2815" s="984"/>
      <c r="G2815" s="983" t="s">
        <v>642</v>
      </c>
      <c r="H2815" s="983" t="s">
        <v>3642</v>
      </c>
      <c r="I2815" s="983" t="s">
        <v>684</v>
      </c>
      <c r="J2815" s="449"/>
      <c r="K2815" s="459" t="s">
        <v>265</v>
      </c>
      <c r="L2815" s="983"/>
      <c r="M2815" s="983" t="str">
        <f t="shared" si="43"/>
        <v/>
      </c>
    </row>
    <row r="2816" spans="1:13" ht="15">
      <c r="A2816" s="448" t="s">
        <v>647</v>
      </c>
      <c r="B2816" s="448" t="s">
        <v>648</v>
      </c>
      <c r="C2816" s="446" t="s">
        <v>427</v>
      </c>
      <c r="D2816" s="449"/>
      <c r="E2816" s="983" t="s">
        <v>3650</v>
      </c>
      <c r="F2816" s="984"/>
      <c r="G2816" s="983" t="s">
        <v>642</v>
      </c>
      <c r="H2816" s="983" t="s">
        <v>3642</v>
      </c>
      <c r="I2816" s="983" t="s">
        <v>684</v>
      </c>
      <c r="J2816" s="449"/>
      <c r="K2816" s="459" t="s">
        <v>265</v>
      </c>
      <c r="L2816" s="983"/>
      <c r="M2816" s="983" t="str">
        <f t="shared" si="43"/>
        <v/>
      </c>
    </row>
    <row r="2817" spans="1:13" ht="15">
      <c r="A2817" s="448" t="s">
        <v>647</v>
      </c>
      <c r="B2817" s="448" t="s">
        <v>648</v>
      </c>
      <c r="C2817" s="446" t="s">
        <v>427</v>
      </c>
      <c r="D2817" s="449"/>
      <c r="E2817" s="983" t="s">
        <v>3651</v>
      </c>
      <c r="F2817" s="984"/>
      <c r="G2817" s="983" t="s">
        <v>642</v>
      </c>
      <c r="H2817" s="983" t="s">
        <v>3642</v>
      </c>
      <c r="I2817" s="983" t="s">
        <v>684</v>
      </c>
      <c r="J2817" s="449"/>
      <c r="K2817" s="459" t="s">
        <v>265</v>
      </c>
      <c r="L2817" s="983"/>
      <c r="M2817" s="983" t="str">
        <f t="shared" si="43"/>
        <v/>
      </c>
    </row>
    <row r="2818" spans="1:13" ht="15">
      <c r="A2818" s="448" t="s">
        <v>647</v>
      </c>
      <c r="B2818" s="448" t="s">
        <v>648</v>
      </c>
      <c r="C2818" s="446" t="s">
        <v>427</v>
      </c>
      <c r="D2818" s="449"/>
      <c r="E2818" s="983" t="s">
        <v>3652</v>
      </c>
      <c r="F2818" s="984"/>
      <c r="G2818" s="983" t="s">
        <v>642</v>
      </c>
      <c r="H2818" s="983" t="s">
        <v>3642</v>
      </c>
      <c r="I2818" s="983" t="s">
        <v>684</v>
      </c>
      <c r="J2818" s="449"/>
      <c r="K2818" s="459" t="s">
        <v>265</v>
      </c>
      <c r="L2818" s="983"/>
      <c r="M2818" s="983" t="str">
        <f t="shared" si="43"/>
        <v/>
      </c>
    </row>
    <row r="2819" spans="1:13" ht="15">
      <c r="A2819" s="448" t="s">
        <v>647</v>
      </c>
      <c r="B2819" s="448" t="s">
        <v>648</v>
      </c>
      <c r="C2819" s="446" t="s">
        <v>427</v>
      </c>
      <c r="D2819" s="449"/>
      <c r="E2819" s="983" t="s">
        <v>3653</v>
      </c>
      <c r="F2819" s="984"/>
      <c r="G2819" s="983" t="s">
        <v>642</v>
      </c>
      <c r="H2819" s="983" t="s">
        <v>3642</v>
      </c>
      <c r="I2819" s="983" t="s">
        <v>684</v>
      </c>
      <c r="J2819" s="449"/>
      <c r="K2819" s="459" t="s">
        <v>265</v>
      </c>
      <c r="L2819" s="983"/>
      <c r="M2819" s="983" t="str">
        <f t="shared" si="43"/>
        <v/>
      </c>
    </row>
    <row r="2820" spans="1:13" ht="15">
      <c r="A2820" s="448" t="s">
        <v>647</v>
      </c>
      <c r="B2820" s="448" t="s">
        <v>648</v>
      </c>
      <c r="C2820" s="446" t="s">
        <v>427</v>
      </c>
      <c r="D2820" s="449"/>
      <c r="E2820" s="983" t="s">
        <v>3654</v>
      </c>
      <c r="F2820" s="984"/>
      <c r="G2820" s="983" t="s">
        <v>642</v>
      </c>
      <c r="H2820" s="983" t="s">
        <v>3642</v>
      </c>
      <c r="I2820" s="983" t="s">
        <v>684</v>
      </c>
      <c r="J2820" s="449"/>
      <c r="K2820" s="459" t="s">
        <v>265</v>
      </c>
      <c r="L2820" s="983"/>
      <c r="M2820" s="983" t="str">
        <f t="shared" si="43"/>
        <v/>
      </c>
    </row>
    <row r="2821" spans="1:13">
      <c r="A2821" s="448" t="s">
        <v>647</v>
      </c>
      <c r="B2821" s="448" t="s">
        <v>648</v>
      </c>
      <c r="C2821" s="446" t="s">
        <v>427</v>
      </c>
      <c r="D2821" s="448"/>
      <c r="E2821" s="983" t="s">
        <v>3655</v>
      </c>
      <c r="F2821" s="984"/>
      <c r="G2821" s="983" t="s">
        <v>642</v>
      </c>
      <c r="H2821" s="983" t="s">
        <v>3642</v>
      </c>
      <c r="I2821" s="983" t="s">
        <v>684</v>
      </c>
      <c r="J2821" s="984"/>
      <c r="K2821" s="459" t="s">
        <v>265</v>
      </c>
      <c r="L2821" s="983"/>
      <c r="M2821" s="983" t="str">
        <f t="shared" si="43"/>
        <v/>
      </c>
    </row>
    <row r="2822" spans="1:13">
      <c r="A2822" s="985" t="s">
        <v>637</v>
      </c>
      <c r="B2822" s="985" t="s">
        <v>638</v>
      </c>
      <c r="C2822" s="460" t="s">
        <v>426</v>
      </c>
      <c r="D2822" s="460" t="s">
        <v>2374</v>
      </c>
      <c r="E2822" s="453" t="s">
        <v>3656</v>
      </c>
      <c r="F2822" s="460" t="s">
        <v>426</v>
      </c>
      <c r="G2822" s="453" t="s">
        <v>642</v>
      </c>
      <c r="H2822" s="453" t="s">
        <v>3657</v>
      </c>
      <c r="I2822" s="453" t="s">
        <v>684</v>
      </c>
      <c r="J2822" s="460" t="s">
        <v>645</v>
      </c>
      <c r="K2822" s="460" t="s">
        <v>265</v>
      </c>
      <c r="L2822" s="453" t="s">
        <v>646</v>
      </c>
      <c r="M2822" s="453" t="str">
        <f t="shared" ref="M2822:M2875" si="44">IF(RIGHT(TEXT(E2822,""),4)="ACT1","Removed","")</f>
        <v/>
      </c>
    </row>
    <row r="2823" spans="1:13" ht="15">
      <c r="A2823" s="448" t="s">
        <v>647</v>
      </c>
      <c r="B2823" s="448" t="s">
        <v>648</v>
      </c>
      <c r="C2823" s="446" t="s">
        <v>426</v>
      </c>
      <c r="D2823" s="449"/>
      <c r="E2823" s="983" t="s">
        <v>3658</v>
      </c>
      <c r="F2823" s="984"/>
      <c r="G2823" s="983" t="s">
        <v>642</v>
      </c>
      <c r="H2823" s="983" t="s">
        <v>3657</v>
      </c>
      <c r="I2823" s="983" t="s">
        <v>684</v>
      </c>
      <c r="J2823" s="449"/>
      <c r="K2823" s="459" t="s">
        <v>265</v>
      </c>
      <c r="L2823" s="983"/>
      <c r="M2823" s="983" t="str">
        <f t="shared" si="44"/>
        <v>Removed</v>
      </c>
    </row>
    <row r="2824" spans="1:13" ht="15">
      <c r="A2824" s="448" t="s">
        <v>647</v>
      </c>
      <c r="B2824" s="448" t="s">
        <v>648</v>
      </c>
      <c r="C2824" s="446" t="s">
        <v>426</v>
      </c>
      <c r="D2824" s="449"/>
      <c r="E2824" s="983" t="s">
        <v>3659</v>
      </c>
      <c r="F2824" s="984"/>
      <c r="G2824" s="983" t="s">
        <v>642</v>
      </c>
      <c r="H2824" s="983" t="s">
        <v>3657</v>
      </c>
      <c r="I2824" s="983" t="s">
        <v>684</v>
      </c>
      <c r="J2824" s="449"/>
      <c r="K2824" s="459" t="s">
        <v>265</v>
      </c>
      <c r="L2824" s="983"/>
      <c r="M2824" s="983" t="str">
        <f t="shared" si="44"/>
        <v/>
      </c>
    </row>
    <row r="2825" spans="1:13" ht="15">
      <c r="A2825" s="448" t="s">
        <v>647</v>
      </c>
      <c r="B2825" s="448" t="s">
        <v>648</v>
      </c>
      <c r="C2825" s="446" t="s">
        <v>426</v>
      </c>
      <c r="D2825" s="449"/>
      <c r="E2825" s="983" t="s">
        <v>3660</v>
      </c>
      <c r="F2825" s="984"/>
      <c r="G2825" s="983" t="s">
        <v>642</v>
      </c>
      <c r="H2825" s="983" t="s">
        <v>3657</v>
      </c>
      <c r="I2825" s="983" t="s">
        <v>684</v>
      </c>
      <c r="J2825" s="449"/>
      <c r="K2825" s="459" t="s">
        <v>265</v>
      </c>
      <c r="L2825" s="983"/>
      <c r="M2825" s="983" t="str">
        <f t="shared" si="44"/>
        <v/>
      </c>
    </row>
    <row r="2826" spans="1:13" ht="15">
      <c r="A2826" s="448" t="s">
        <v>647</v>
      </c>
      <c r="B2826" s="448" t="s">
        <v>648</v>
      </c>
      <c r="C2826" s="446" t="s">
        <v>426</v>
      </c>
      <c r="D2826" s="449"/>
      <c r="E2826" s="983" t="s">
        <v>3661</v>
      </c>
      <c r="F2826" s="984"/>
      <c r="G2826" s="983" t="s">
        <v>642</v>
      </c>
      <c r="H2826" s="983" t="s">
        <v>3657</v>
      </c>
      <c r="I2826" s="983" t="s">
        <v>684</v>
      </c>
      <c r="J2826" s="449"/>
      <c r="K2826" s="459" t="s">
        <v>265</v>
      </c>
      <c r="L2826" s="983"/>
      <c r="M2826" s="983" t="str">
        <f t="shared" si="44"/>
        <v/>
      </c>
    </row>
    <row r="2827" spans="1:13" ht="15">
      <c r="A2827" s="448" t="s">
        <v>647</v>
      </c>
      <c r="B2827" s="448" t="s">
        <v>648</v>
      </c>
      <c r="C2827" s="446" t="s">
        <v>426</v>
      </c>
      <c r="D2827" s="449"/>
      <c r="E2827" s="983" t="s">
        <v>3662</v>
      </c>
      <c r="F2827" s="984"/>
      <c r="G2827" s="983" t="s">
        <v>642</v>
      </c>
      <c r="H2827" s="983" t="s">
        <v>3657</v>
      </c>
      <c r="I2827" s="983" t="s">
        <v>684</v>
      </c>
      <c r="J2827" s="449"/>
      <c r="K2827" s="459" t="s">
        <v>265</v>
      </c>
      <c r="L2827" s="983"/>
      <c r="M2827" s="983" t="str">
        <f t="shared" si="44"/>
        <v/>
      </c>
    </row>
    <row r="2828" spans="1:13" ht="15">
      <c r="A2828" s="448" t="s">
        <v>647</v>
      </c>
      <c r="B2828" s="448" t="s">
        <v>648</v>
      </c>
      <c r="C2828" s="446" t="s">
        <v>426</v>
      </c>
      <c r="D2828" s="449"/>
      <c r="E2828" s="983" t="s">
        <v>3663</v>
      </c>
      <c r="F2828" s="984"/>
      <c r="G2828" s="983" t="s">
        <v>642</v>
      </c>
      <c r="H2828" s="983" t="s">
        <v>3657</v>
      </c>
      <c r="I2828" s="983" t="s">
        <v>684</v>
      </c>
      <c r="J2828" s="449"/>
      <c r="K2828" s="459" t="s">
        <v>265</v>
      </c>
      <c r="L2828" s="983"/>
      <c r="M2828" s="983" t="str">
        <f t="shared" si="44"/>
        <v/>
      </c>
    </row>
    <row r="2829" spans="1:13" ht="15">
      <c r="A2829" s="448" t="s">
        <v>647</v>
      </c>
      <c r="B2829" s="448" t="s">
        <v>648</v>
      </c>
      <c r="C2829" s="446" t="s">
        <v>426</v>
      </c>
      <c r="D2829" s="449"/>
      <c r="E2829" s="983" t="s">
        <v>3664</v>
      </c>
      <c r="F2829" s="984"/>
      <c r="G2829" s="983" t="s">
        <v>642</v>
      </c>
      <c r="H2829" s="983" t="s">
        <v>3657</v>
      </c>
      <c r="I2829" s="983" t="s">
        <v>684</v>
      </c>
      <c r="J2829" s="449"/>
      <c r="K2829" s="459" t="s">
        <v>265</v>
      </c>
      <c r="L2829" s="983"/>
      <c r="M2829" s="983" t="str">
        <f t="shared" si="44"/>
        <v/>
      </c>
    </row>
    <row r="2830" spans="1:13" ht="15">
      <c r="A2830" s="448" t="s">
        <v>647</v>
      </c>
      <c r="B2830" s="448" t="s">
        <v>648</v>
      </c>
      <c r="C2830" s="446" t="s">
        <v>426</v>
      </c>
      <c r="D2830" s="449"/>
      <c r="E2830" s="983" t="s">
        <v>3665</v>
      </c>
      <c r="F2830" s="984"/>
      <c r="G2830" s="983" t="s">
        <v>642</v>
      </c>
      <c r="H2830" s="983" t="s">
        <v>3657</v>
      </c>
      <c r="I2830" s="983" t="s">
        <v>684</v>
      </c>
      <c r="J2830" s="449"/>
      <c r="K2830" s="459" t="s">
        <v>265</v>
      </c>
      <c r="L2830" s="983"/>
      <c r="M2830" s="983" t="str">
        <f t="shared" si="44"/>
        <v/>
      </c>
    </row>
    <row r="2831" spans="1:13" ht="15">
      <c r="A2831" s="448" t="s">
        <v>647</v>
      </c>
      <c r="B2831" s="448" t="s">
        <v>648</v>
      </c>
      <c r="C2831" s="446" t="s">
        <v>426</v>
      </c>
      <c r="D2831" s="449"/>
      <c r="E2831" s="983" t="s">
        <v>3666</v>
      </c>
      <c r="F2831" s="984"/>
      <c r="G2831" s="983" t="s">
        <v>642</v>
      </c>
      <c r="H2831" s="983" t="s">
        <v>3657</v>
      </c>
      <c r="I2831" s="983" t="s">
        <v>684</v>
      </c>
      <c r="J2831" s="449"/>
      <c r="K2831" s="459" t="s">
        <v>265</v>
      </c>
      <c r="L2831" s="983"/>
      <c r="M2831" s="983" t="str">
        <f t="shared" si="44"/>
        <v/>
      </c>
    </row>
    <row r="2832" spans="1:13" ht="15">
      <c r="A2832" s="448" t="s">
        <v>647</v>
      </c>
      <c r="B2832" s="448" t="s">
        <v>648</v>
      </c>
      <c r="C2832" s="446" t="s">
        <v>426</v>
      </c>
      <c r="D2832" s="449"/>
      <c r="E2832" s="983" t="s">
        <v>3667</v>
      </c>
      <c r="F2832" s="984"/>
      <c r="G2832" s="983" t="s">
        <v>642</v>
      </c>
      <c r="H2832" s="983" t="s">
        <v>3657</v>
      </c>
      <c r="I2832" s="983" t="s">
        <v>684</v>
      </c>
      <c r="J2832" s="449"/>
      <c r="K2832" s="459" t="s">
        <v>265</v>
      </c>
      <c r="L2832" s="983"/>
      <c r="M2832" s="983" t="str">
        <f t="shared" si="44"/>
        <v/>
      </c>
    </row>
    <row r="2833" spans="1:13" ht="15">
      <c r="A2833" s="448" t="s">
        <v>647</v>
      </c>
      <c r="B2833" s="448" t="s">
        <v>648</v>
      </c>
      <c r="C2833" s="446" t="s">
        <v>426</v>
      </c>
      <c r="D2833" s="449"/>
      <c r="E2833" s="983" t="s">
        <v>3668</v>
      </c>
      <c r="F2833" s="984"/>
      <c r="G2833" s="983" t="s">
        <v>642</v>
      </c>
      <c r="H2833" s="983" t="s">
        <v>3657</v>
      </c>
      <c r="I2833" s="983" t="s">
        <v>684</v>
      </c>
      <c r="J2833" s="449"/>
      <c r="K2833" s="459" t="s">
        <v>265</v>
      </c>
      <c r="L2833" s="983"/>
      <c r="M2833" s="983" t="str">
        <f t="shared" si="44"/>
        <v/>
      </c>
    </row>
    <row r="2834" spans="1:13" ht="15">
      <c r="A2834" s="448" t="s">
        <v>647</v>
      </c>
      <c r="B2834" s="448" t="s">
        <v>648</v>
      </c>
      <c r="C2834" s="446" t="s">
        <v>426</v>
      </c>
      <c r="D2834" s="449"/>
      <c r="E2834" s="983" t="s">
        <v>3669</v>
      </c>
      <c r="F2834" s="984"/>
      <c r="G2834" s="983" t="s">
        <v>642</v>
      </c>
      <c r="H2834" s="983" t="s">
        <v>3657</v>
      </c>
      <c r="I2834" s="983" t="s">
        <v>684</v>
      </c>
      <c r="J2834" s="449"/>
      <c r="K2834" s="459" t="s">
        <v>265</v>
      </c>
      <c r="L2834" s="983"/>
      <c r="M2834" s="983" t="str">
        <f t="shared" si="44"/>
        <v/>
      </c>
    </row>
    <row r="2835" spans="1:13">
      <c r="A2835" s="501" t="s">
        <v>647</v>
      </c>
      <c r="B2835" s="501" t="s">
        <v>648</v>
      </c>
      <c r="C2835" s="520" t="s">
        <v>426</v>
      </c>
      <c r="D2835" s="501"/>
      <c r="E2835" s="521" t="s">
        <v>3670</v>
      </c>
      <c r="F2835" s="451"/>
      <c r="G2835" s="521" t="s">
        <v>642</v>
      </c>
      <c r="H2835" s="521" t="s">
        <v>3657</v>
      </c>
      <c r="I2835" s="521" t="s">
        <v>684</v>
      </c>
      <c r="J2835" s="451"/>
      <c r="K2835" s="452" t="s">
        <v>265</v>
      </c>
      <c r="L2835" s="521"/>
      <c r="M2835" s="521" t="str">
        <f t="shared" si="44"/>
        <v/>
      </c>
    </row>
    <row r="2836" spans="1:13">
      <c r="A2836" s="982" t="s">
        <v>637</v>
      </c>
      <c r="B2836" s="982" t="s">
        <v>638</v>
      </c>
      <c r="C2836" s="446" t="s">
        <v>3671</v>
      </c>
      <c r="D2836" s="446" t="s">
        <v>2389</v>
      </c>
      <c r="E2836" s="983" t="s">
        <v>2390</v>
      </c>
      <c r="F2836" s="446" t="s">
        <v>3671</v>
      </c>
      <c r="G2836" s="983" t="s">
        <v>642</v>
      </c>
      <c r="H2836" s="983" t="s">
        <v>3672</v>
      </c>
      <c r="I2836" s="983" t="s">
        <v>684</v>
      </c>
      <c r="J2836" s="446" t="s">
        <v>645</v>
      </c>
      <c r="K2836" s="446" t="s">
        <v>265</v>
      </c>
      <c r="L2836" s="983" t="s">
        <v>646</v>
      </c>
      <c r="M2836" s="983" t="str">
        <f t="shared" si="44"/>
        <v/>
      </c>
    </row>
    <row r="2837" spans="1:13" ht="15">
      <c r="A2837" s="448" t="s">
        <v>647</v>
      </c>
      <c r="B2837" s="448" t="s">
        <v>648</v>
      </c>
      <c r="C2837" s="446" t="s">
        <v>3671</v>
      </c>
      <c r="D2837" s="449"/>
      <c r="E2837" s="983" t="s">
        <v>2391</v>
      </c>
      <c r="F2837" s="984"/>
      <c r="G2837" s="983" t="s">
        <v>642</v>
      </c>
      <c r="H2837" s="983" t="s">
        <v>3672</v>
      </c>
      <c r="I2837" s="983" t="s">
        <v>684</v>
      </c>
      <c r="J2837" s="449"/>
      <c r="K2837" s="459" t="s">
        <v>265</v>
      </c>
      <c r="L2837" s="983"/>
      <c r="M2837" s="983" t="str">
        <f t="shared" si="44"/>
        <v>Removed</v>
      </c>
    </row>
    <row r="2838" spans="1:13" ht="15">
      <c r="A2838" s="448" t="s">
        <v>647</v>
      </c>
      <c r="B2838" s="448" t="s">
        <v>648</v>
      </c>
      <c r="C2838" s="446" t="s">
        <v>3671</v>
      </c>
      <c r="D2838" s="449"/>
      <c r="E2838" s="983" t="s">
        <v>2392</v>
      </c>
      <c r="F2838" s="984"/>
      <c r="G2838" s="983" t="s">
        <v>642</v>
      </c>
      <c r="H2838" s="983" t="s">
        <v>3672</v>
      </c>
      <c r="I2838" s="983" t="s">
        <v>684</v>
      </c>
      <c r="J2838" s="449"/>
      <c r="K2838" s="459" t="s">
        <v>265</v>
      </c>
      <c r="L2838" s="983"/>
      <c r="M2838" s="983" t="str">
        <f t="shared" si="44"/>
        <v/>
      </c>
    </row>
    <row r="2839" spans="1:13" ht="15">
      <c r="A2839" s="448" t="s">
        <v>647</v>
      </c>
      <c r="B2839" s="448" t="s">
        <v>648</v>
      </c>
      <c r="C2839" s="446" t="s">
        <v>3671</v>
      </c>
      <c r="D2839" s="449"/>
      <c r="E2839" s="983" t="s">
        <v>2393</v>
      </c>
      <c r="F2839" s="984"/>
      <c r="G2839" s="983" t="s">
        <v>642</v>
      </c>
      <c r="H2839" s="983" t="s">
        <v>3672</v>
      </c>
      <c r="I2839" s="983" t="s">
        <v>684</v>
      </c>
      <c r="J2839" s="449"/>
      <c r="K2839" s="459" t="s">
        <v>265</v>
      </c>
      <c r="L2839" s="983"/>
      <c r="M2839" s="983" t="str">
        <f t="shared" si="44"/>
        <v/>
      </c>
    </row>
    <row r="2840" spans="1:13" ht="15">
      <c r="A2840" s="448" t="s">
        <v>647</v>
      </c>
      <c r="B2840" s="448" t="s">
        <v>648</v>
      </c>
      <c r="C2840" s="446" t="s">
        <v>3671</v>
      </c>
      <c r="D2840" s="449"/>
      <c r="E2840" s="983" t="s">
        <v>2394</v>
      </c>
      <c r="F2840" s="984"/>
      <c r="G2840" s="983" t="s">
        <v>642</v>
      </c>
      <c r="H2840" s="983" t="s">
        <v>3672</v>
      </c>
      <c r="I2840" s="983" t="s">
        <v>684</v>
      </c>
      <c r="J2840" s="449"/>
      <c r="K2840" s="459" t="s">
        <v>265</v>
      </c>
      <c r="L2840" s="983"/>
      <c r="M2840" s="983" t="str">
        <f t="shared" si="44"/>
        <v/>
      </c>
    </row>
    <row r="2841" spans="1:13" ht="15">
      <c r="A2841" s="448" t="s">
        <v>647</v>
      </c>
      <c r="B2841" s="448" t="s">
        <v>648</v>
      </c>
      <c r="C2841" s="446" t="s">
        <v>3671</v>
      </c>
      <c r="D2841" s="449"/>
      <c r="E2841" s="983" t="s">
        <v>2395</v>
      </c>
      <c r="F2841" s="984"/>
      <c r="G2841" s="983" t="s">
        <v>642</v>
      </c>
      <c r="H2841" s="983" t="s">
        <v>3672</v>
      </c>
      <c r="I2841" s="983" t="s">
        <v>684</v>
      </c>
      <c r="J2841" s="449"/>
      <c r="K2841" s="459" t="s">
        <v>265</v>
      </c>
      <c r="L2841" s="983"/>
      <c r="M2841" s="983" t="str">
        <f t="shared" si="44"/>
        <v/>
      </c>
    </row>
    <row r="2842" spans="1:13" ht="15">
      <c r="A2842" s="448" t="s">
        <v>647</v>
      </c>
      <c r="B2842" s="448" t="s">
        <v>648</v>
      </c>
      <c r="C2842" s="446" t="s">
        <v>3671</v>
      </c>
      <c r="D2842" s="449"/>
      <c r="E2842" s="983" t="s">
        <v>2396</v>
      </c>
      <c r="F2842" s="984"/>
      <c r="G2842" s="983" t="s">
        <v>642</v>
      </c>
      <c r="H2842" s="983" t="s">
        <v>3672</v>
      </c>
      <c r="I2842" s="983" t="s">
        <v>684</v>
      </c>
      <c r="J2842" s="449"/>
      <c r="K2842" s="459" t="s">
        <v>265</v>
      </c>
      <c r="L2842" s="983"/>
      <c r="M2842" s="983" t="str">
        <f t="shared" si="44"/>
        <v/>
      </c>
    </row>
    <row r="2843" spans="1:13" ht="15">
      <c r="A2843" s="448" t="s">
        <v>647</v>
      </c>
      <c r="B2843" s="448" t="s">
        <v>648</v>
      </c>
      <c r="C2843" s="446" t="s">
        <v>3671</v>
      </c>
      <c r="D2843" s="449"/>
      <c r="E2843" s="983" t="s">
        <v>2397</v>
      </c>
      <c r="F2843" s="984"/>
      <c r="G2843" s="983" t="s">
        <v>642</v>
      </c>
      <c r="H2843" s="983" t="s">
        <v>3672</v>
      </c>
      <c r="I2843" s="983" t="s">
        <v>684</v>
      </c>
      <c r="J2843" s="449"/>
      <c r="K2843" s="459" t="s">
        <v>265</v>
      </c>
      <c r="L2843" s="983"/>
      <c r="M2843" s="983" t="str">
        <f t="shared" si="44"/>
        <v/>
      </c>
    </row>
    <row r="2844" spans="1:13" ht="15">
      <c r="A2844" s="448" t="s">
        <v>647</v>
      </c>
      <c r="B2844" s="448" t="s">
        <v>648</v>
      </c>
      <c r="C2844" s="446" t="s">
        <v>3671</v>
      </c>
      <c r="D2844" s="449"/>
      <c r="E2844" s="983" t="s">
        <v>2398</v>
      </c>
      <c r="F2844" s="984"/>
      <c r="G2844" s="983" t="s">
        <v>642</v>
      </c>
      <c r="H2844" s="983" t="s">
        <v>3672</v>
      </c>
      <c r="I2844" s="983" t="s">
        <v>684</v>
      </c>
      <c r="J2844" s="449"/>
      <c r="K2844" s="459" t="s">
        <v>265</v>
      </c>
      <c r="L2844" s="983"/>
      <c r="M2844" s="983" t="str">
        <f t="shared" si="44"/>
        <v/>
      </c>
    </row>
    <row r="2845" spans="1:13" ht="15">
      <c r="A2845" s="448" t="s">
        <v>647</v>
      </c>
      <c r="B2845" s="448" t="s">
        <v>648</v>
      </c>
      <c r="C2845" s="446" t="s">
        <v>3671</v>
      </c>
      <c r="D2845" s="449"/>
      <c r="E2845" s="983" t="s">
        <v>2399</v>
      </c>
      <c r="F2845" s="984"/>
      <c r="G2845" s="983" t="s">
        <v>642</v>
      </c>
      <c r="H2845" s="983" t="s">
        <v>3672</v>
      </c>
      <c r="I2845" s="983" t="s">
        <v>684</v>
      </c>
      <c r="J2845" s="449"/>
      <c r="K2845" s="459" t="s">
        <v>265</v>
      </c>
      <c r="L2845" s="983"/>
      <c r="M2845" s="983" t="str">
        <f t="shared" si="44"/>
        <v/>
      </c>
    </row>
    <row r="2846" spans="1:13" ht="15">
      <c r="A2846" s="448" t="s">
        <v>647</v>
      </c>
      <c r="B2846" s="448" t="s">
        <v>648</v>
      </c>
      <c r="C2846" s="446" t="s">
        <v>3671</v>
      </c>
      <c r="D2846" s="449"/>
      <c r="E2846" s="983" t="s">
        <v>2400</v>
      </c>
      <c r="F2846" s="984"/>
      <c r="G2846" s="983" t="s">
        <v>642</v>
      </c>
      <c r="H2846" s="983" t="s">
        <v>3672</v>
      </c>
      <c r="I2846" s="983" t="s">
        <v>684</v>
      </c>
      <c r="J2846" s="449"/>
      <c r="K2846" s="459" t="s">
        <v>265</v>
      </c>
      <c r="L2846" s="983"/>
      <c r="M2846" s="983" t="str">
        <f t="shared" si="44"/>
        <v/>
      </c>
    </row>
    <row r="2847" spans="1:13" ht="15">
      <c r="A2847" s="448" t="s">
        <v>647</v>
      </c>
      <c r="B2847" s="448" t="s">
        <v>648</v>
      </c>
      <c r="C2847" s="446" t="s">
        <v>3671</v>
      </c>
      <c r="D2847" s="449"/>
      <c r="E2847" s="983" t="s">
        <v>2401</v>
      </c>
      <c r="F2847" s="984"/>
      <c r="G2847" s="983" t="s">
        <v>642</v>
      </c>
      <c r="H2847" s="983" t="s">
        <v>3672</v>
      </c>
      <c r="I2847" s="983" t="s">
        <v>684</v>
      </c>
      <c r="J2847" s="449"/>
      <c r="K2847" s="459" t="s">
        <v>265</v>
      </c>
      <c r="L2847" s="983"/>
      <c r="M2847" s="983" t="str">
        <f t="shared" si="44"/>
        <v/>
      </c>
    </row>
    <row r="2848" spans="1:13" ht="15">
      <c r="A2848" s="448" t="s">
        <v>647</v>
      </c>
      <c r="B2848" s="448" t="s">
        <v>648</v>
      </c>
      <c r="C2848" s="446" t="s">
        <v>3671</v>
      </c>
      <c r="D2848" s="449"/>
      <c r="E2848" s="983" t="s">
        <v>2402</v>
      </c>
      <c r="F2848" s="984"/>
      <c r="G2848" s="983" t="s">
        <v>642</v>
      </c>
      <c r="H2848" s="983" t="s">
        <v>3672</v>
      </c>
      <c r="I2848" s="983" t="s">
        <v>684</v>
      </c>
      <c r="J2848" s="449"/>
      <c r="K2848" s="459" t="s">
        <v>265</v>
      </c>
      <c r="L2848" s="983"/>
      <c r="M2848" s="983" t="str">
        <f t="shared" si="44"/>
        <v/>
      </c>
    </row>
    <row r="2849" spans="1:13" ht="13.5" thickBot="1">
      <c r="A2849" s="448" t="s">
        <v>647</v>
      </c>
      <c r="B2849" s="448" t="s">
        <v>648</v>
      </c>
      <c r="C2849" s="446" t="s">
        <v>3671</v>
      </c>
      <c r="D2849" s="448"/>
      <c r="E2849" s="983" t="s">
        <v>2403</v>
      </c>
      <c r="F2849" s="984"/>
      <c r="G2849" s="983" t="s">
        <v>642</v>
      </c>
      <c r="H2849" s="983" t="s">
        <v>3672</v>
      </c>
      <c r="I2849" s="983" t="s">
        <v>684</v>
      </c>
      <c r="J2849" s="451"/>
      <c r="K2849" s="452" t="s">
        <v>265</v>
      </c>
      <c r="L2849" s="983"/>
      <c r="M2849" s="983" t="str">
        <f t="shared" si="44"/>
        <v/>
      </c>
    </row>
    <row r="2850" spans="1:13" ht="13.5" thickTop="1">
      <c r="A2850" s="985" t="s">
        <v>637</v>
      </c>
      <c r="B2850" s="985" t="s">
        <v>638</v>
      </c>
      <c r="C2850" s="460" t="s">
        <v>425</v>
      </c>
      <c r="D2850" s="460" t="s">
        <v>2723</v>
      </c>
      <c r="E2850" s="453" t="s">
        <v>3673</v>
      </c>
      <c r="F2850" s="460" t="s">
        <v>323</v>
      </c>
      <c r="G2850" s="453" t="s">
        <v>642</v>
      </c>
      <c r="H2850" s="453" t="s">
        <v>3674</v>
      </c>
      <c r="I2850" s="983" t="s">
        <v>684</v>
      </c>
      <c r="J2850" s="446" t="s">
        <v>645</v>
      </c>
      <c r="K2850" s="447" t="s">
        <v>265</v>
      </c>
      <c r="L2850" s="453" t="s">
        <v>646</v>
      </c>
      <c r="M2850" s="453" t="str">
        <f t="shared" si="44"/>
        <v/>
      </c>
    </row>
    <row r="2851" spans="1:13" ht="15">
      <c r="A2851" s="448" t="s">
        <v>647</v>
      </c>
      <c r="B2851" s="448" t="s">
        <v>648</v>
      </c>
      <c r="C2851" s="446" t="s">
        <v>425</v>
      </c>
      <c r="D2851" s="449"/>
      <c r="E2851" s="983" t="s">
        <v>3675</v>
      </c>
      <c r="F2851" s="984"/>
      <c r="G2851" s="983" t="s">
        <v>642</v>
      </c>
      <c r="H2851" s="983" t="s">
        <v>3674</v>
      </c>
      <c r="I2851" s="983" t="s">
        <v>684</v>
      </c>
      <c r="J2851" s="449"/>
      <c r="K2851" s="459" t="s">
        <v>265</v>
      </c>
      <c r="L2851" s="983"/>
      <c r="M2851" s="983" t="str">
        <f t="shared" si="44"/>
        <v>Removed</v>
      </c>
    </row>
    <row r="2852" spans="1:13" ht="15">
      <c r="A2852" s="448" t="s">
        <v>647</v>
      </c>
      <c r="B2852" s="448" t="s">
        <v>648</v>
      </c>
      <c r="C2852" s="446" t="s">
        <v>425</v>
      </c>
      <c r="D2852" s="449"/>
      <c r="E2852" s="983" t="s">
        <v>3676</v>
      </c>
      <c r="F2852" s="984"/>
      <c r="G2852" s="983" t="s">
        <v>642</v>
      </c>
      <c r="H2852" s="983" t="s">
        <v>3674</v>
      </c>
      <c r="I2852" s="983" t="s">
        <v>684</v>
      </c>
      <c r="J2852" s="449"/>
      <c r="K2852" s="459" t="s">
        <v>265</v>
      </c>
      <c r="L2852" s="983"/>
      <c r="M2852" s="983" t="str">
        <f t="shared" si="44"/>
        <v/>
      </c>
    </row>
    <row r="2853" spans="1:13" ht="15">
      <c r="A2853" s="448" t="s">
        <v>647</v>
      </c>
      <c r="B2853" s="448" t="s">
        <v>648</v>
      </c>
      <c r="C2853" s="446" t="s">
        <v>425</v>
      </c>
      <c r="D2853" s="449"/>
      <c r="E2853" s="983" t="s">
        <v>3677</v>
      </c>
      <c r="F2853" s="984"/>
      <c r="G2853" s="983" t="s">
        <v>642</v>
      </c>
      <c r="H2853" s="983" t="s">
        <v>3674</v>
      </c>
      <c r="I2853" s="983" t="s">
        <v>684</v>
      </c>
      <c r="J2853" s="449"/>
      <c r="K2853" s="459" t="s">
        <v>265</v>
      </c>
      <c r="L2853" s="983"/>
      <c r="M2853" s="983" t="str">
        <f t="shared" si="44"/>
        <v/>
      </c>
    </row>
    <row r="2854" spans="1:13" ht="15">
      <c r="A2854" s="448" t="s">
        <v>647</v>
      </c>
      <c r="B2854" s="448" t="s">
        <v>648</v>
      </c>
      <c r="C2854" s="446" t="s">
        <v>425</v>
      </c>
      <c r="D2854" s="449"/>
      <c r="E2854" s="983" t="s">
        <v>3678</v>
      </c>
      <c r="F2854" s="984"/>
      <c r="G2854" s="983" t="s">
        <v>642</v>
      </c>
      <c r="H2854" s="983" t="s">
        <v>3674</v>
      </c>
      <c r="I2854" s="983" t="s">
        <v>684</v>
      </c>
      <c r="J2854" s="449"/>
      <c r="K2854" s="459" t="s">
        <v>265</v>
      </c>
      <c r="L2854" s="983"/>
      <c r="M2854" s="983" t="str">
        <f t="shared" si="44"/>
        <v/>
      </c>
    </row>
    <row r="2855" spans="1:13" ht="15">
      <c r="A2855" s="448" t="s">
        <v>647</v>
      </c>
      <c r="B2855" s="448" t="s">
        <v>648</v>
      </c>
      <c r="C2855" s="446" t="s">
        <v>425</v>
      </c>
      <c r="D2855" s="449"/>
      <c r="E2855" s="983" t="s">
        <v>3679</v>
      </c>
      <c r="F2855" s="984"/>
      <c r="G2855" s="983" t="s">
        <v>642</v>
      </c>
      <c r="H2855" s="983" t="s">
        <v>3674</v>
      </c>
      <c r="I2855" s="983" t="s">
        <v>684</v>
      </c>
      <c r="J2855" s="449"/>
      <c r="K2855" s="459" t="s">
        <v>265</v>
      </c>
      <c r="L2855" s="983"/>
      <c r="M2855" s="983" t="str">
        <f t="shared" si="44"/>
        <v/>
      </c>
    </row>
    <row r="2856" spans="1:13" ht="15">
      <c r="A2856" s="448" t="s">
        <v>647</v>
      </c>
      <c r="B2856" s="448" t="s">
        <v>648</v>
      </c>
      <c r="C2856" s="446" t="s">
        <v>425</v>
      </c>
      <c r="D2856" s="449"/>
      <c r="E2856" s="983" t="s">
        <v>3680</v>
      </c>
      <c r="F2856" s="984"/>
      <c r="G2856" s="983" t="s">
        <v>642</v>
      </c>
      <c r="H2856" s="983" t="s">
        <v>3674</v>
      </c>
      <c r="I2856" s="983" t="s">
        <v>684</v>
      </c>
      <c r="J2856" s="449"/>
      <c r="K2856" s="459" t="s">
        <v>265</v>
      </c>
      <c r="L2856" s="983"/>
      <c r="M2856" s="983" t="str">
        <f t="shared" si="44"/>
        <v/>
      </c>
    </row>
    <row r="2857" spans="1:13" ht="15">
      <c r="A2857" s="448" t="s">
        <v>647</v>
      </c>
      <c r="B2857" s="448" t="s">
        <v>648</v>
      </c>
      <c r="C2857" s="446" t="s">
        <v>425</v>
      </c>
      <c r="D2857" s="449"/>
      <c r="E2857" s="983" t="s">
        <v>3681</v>
      </c>
      <c r="F2857" s="984"/>
      <c r="G2857" s="983" t="s">
        <v>642</v>
      </c>
      <c r="H2857" s="983" t="s">
        <v>3674</v>
      </c>
      <c r="I2857" s="983" t="s">
        <v>684</v>
      </c>
      <c r="J2857" s="449"/>
      <c r="K2857" s="459" t="s">
        <v>265</v>
      </c>
      <c r="L2857" s="983"/>
      <c r="M2857" s="983" t="str">
        <f t="shared" si="44"/>
        <v/>
      </c>
    </row>
    <row r="2858" spans="1:13" ht="15">
      <c r="A2858" s="448" t="s">
        <v>647</v>
      </c>
      <c r="B2858" s="448" t="s">
        <v>648</v>
      </c>
      <c r="C2858" s="446" t="s">
        <v>425</v>
      </c>
      <c r="D2858" s="449"/>
      <c r="E2858" s="983" t="s">
        <v>3682</v>
      </c>
      <c r="F2858" s="984"/>
      <c r="G2858" s="983" t="s">
        <v>642</v>
      </c>
      <c r="H2858" s="983" t="s">
        <v>3674</v>
      </c>
      <c r="I2858" s="983" t="s">
        <v>684</v>
      </c>
      <c r="J2858" s="449"/>
      <c r="K2858" s="459" t="s">
        <v>265</v>
      </c>
      <c r="L2858" s="983"/>
      <c r="M2858" s="983" t="str">
        <f t="shared" si="44"/>
        <v/>
      </c>
    </row>
    <row r="2859" spans="1:13" ht="15">
      <c r="A2859" s="448" t="s">
        <v>647</v>
      </c>
      <c r="B2859" s="448" t="s">
        <v>648</v>
      </c>
      <c r="C2859" s="446" t="s">
        <v>425</v>
      </c>
      <c r="D2859" s="449"/>
      <c r="E2859" s="983" t="s">
        <v>3683</v>
      </c>
      <c r="F2859" s="984"/>
      <c r="G2859" s="983" t="s">
        <v>642</v>
      </c>
      <c r="H2859" s="983" t="s">
        <v>3674</v>
      </c>
      <c r="I2859" s="983" t="s">
        <v>684</v>
      </c>
      <c r="J2859" s="449"/>
      <c r="K2859" s="459" t="s">
        <v>265</v>
      </c>
      <c r="L2859" s="983"/>
      <c r="M2859" s="983" t="str">
        <f t="shared" si="44"/>
        <v/>
      </c>
    </row>
    <row r="2860" spans="1:13" ht="15">
      <c r="A2860" s="448" t="s">
        <v>647</v>
      </c>
      <c r="B2860" s="448" t="s">
        <v>648</v>
      </c>
      <c r="C2860" s="446" t="s">
        <v>425</v>
      </c>
      <c r="D2860" s="449"/>
      <c r="E2860" s="983" t="s">
        <v>3684</v>
      </c>
      <c r="F2860" s="984"/>
      <c r="G2860" s="983" t="s">
        <v>642</v>
      </c>
      <c r="H2860" s="983" t="s">
        <v>3674</v>
      </c>
      <c r="I2860" s="983" t="s">
        <v>684</v>
      </c>
      <c r="J2860" s="449"/>
      <c r="K2860" s="459" t="s">
        <v>265</v>
      </c>
      <c r="L2860" s="983"/>
      <c r="M2860" s="983" t="str">
        <f t="shared" si="44"/>
        <v/>
      </c>
    </row>
    <row r="2861" spans="1:13" ht="15">
      <c r="A2861" s="448" t="s">
        <v>647</v>
      </c>
      <c r="B2861" s="448" t="s">
        <v>648</v>
      </c>
      <c r="C2861" s="446" t="s">
        <v>425</v>
      </c>
      <c r="D2861" s="449"/>
      <c r="E2861" s="983" t="s">
        <v>3685</v>
      </c>
      <c r="F2861" s="984"/>
      <c r="G2861" s="983" t="s">
        <v>642</v>
      </c>
      <c r="H2861" s="983" t="s">
        <v>3674</v>
      </c>
      <c r="I2861" s="983" t="s">
        <v>684</v>
      </c>
      <c r="J2861" s="449"/>
      <c r="K2861" s="459" t="s">
        <v>265</v>
      </c>
      <c r="L2861" s="983"/>
      <c r="M2861" s="983" t="str">
        <f t="shared" si="44"/>
        <v/>
      </c>
    </row>
    <row r="2862" spans="1:13" ht="15">
      <c r="A2862" s="448" t="s">
        <v>647</v>
      </c>
      <c r="B2862" s="448" t="s">
        <v>648</v>
      </c>
      <c r="C2862" s="446" t="s">
        <v>425</v>
      </c>
      <c r="D2862" s="449"/>
      <c r="E2862" s="983" t="s">
        <v>3686</v>
      </c>
      <c r="F2862" s="984"/>
      <c r="G2862" s="983" t="s">
        <v>642</v>
      </c>
      <c r="H2862" s="983" t="s">
        <v>3674</v>
      </c>
      <c r="I2862" s="983" t="s">
        <v>684</v>
      </c>
      <c r="J2862" s="449"/>
      <c r="K2862" s="459" t="s">
        <v>265</v>
      </c>
      <c r="L2862" s="983"/>
      <c r="M2862" s="983" t="str">
        <f t="shared" si="44"/>
        <v/>
      </c>
    </row>
    <row r="2863" spans="1:13">
      <c r="A2863" s="501" t="s">
        <v>647</v>
      </c>
      <c r="B2863" s="501" t="s">
        <v>648</v>
      </c>
      <c r="C2863" s="520" t="s">
        <v>425</v>
      </c>
      <c r="D2863" s="501"/>
      <c r="E2863" s="521" t="s">
        <v>3687</v>
      </c>
      <c r="F2863" s="451"/>
      <c r="G2863" s="521" t="s">
        <v>642</v>
      </c>
      <c r="H2863" s="521" t="s">
        <v>3674</v>
      </c>
      <c r="I2863" s="983" t="s">
        <v>684</v>
      </c>
      <c r="J2863" s="451"/>
      <c r="K2863" s="452" t="s">
        <v>265</v>
      </c>
      <c r="L2863" s="521"/>
      <c r="M2863" s="521" t="str">
        <f t="shared" si="44"/>
        <v/>
      </c>
    </row>
    <row r="2864" spans="1:13">
      <c r="A2864" s="997" t="s">
        <v>637</v>
      </c>
      <c r="B2864" s="464" t="s">
        <v>638</v>
      </c>
      <c r="C2864" s="464" t="s">
        <v>3688</v>
      </c>
      <c r="D2864" s="464" t="s">
        <v>3363</v>
      </c>
      <c r="E2864" s="998" t="s">
        <v>3689</v>
      </c>
      <c r="F2864" s="464" t="s">
        <v>3688</v>
      </c>
      <c r="G2864" s="998" t="s">
        <v>2838</v>
      </c>
      <c r="H2864" s="998" t="s">
        <v>3701</v>
      </c>
      <c r="I2864" s="998" t="s">
        <v>682</v>
      </c>
      <c r="J2864" s="464" t="s">
        <v>645</v>
      </c>
      <c r="K2864" s="464" t="s">
        <v>31</v>
      </c>
      <c r="L2864" s="998" t="s">
        <v>646</v>
      </c>
      <c r="M2864" s="998" t="str">
        <f t="shared" si="44"/>
        <v/>
      </c>
    </row>
    <row r="2865" spans="1:13">
      <c r="A2865" s="994" t="s">
        <v>647</v>
      </c>
      <c r="B2865" s="465" t="s">
        <v>648</v>
      </c>
      <c r="C2865" s="464" t="s">
        <v>3688</v>
      </c>
      <c r="D2865" s="465"/>
      <c r="E2865" s="995" t="s">
        <v>3690</v>
      </c>
      <c r="F2865" s="995"/>
      <c r="G2865" s="995" t="s">
        <v>2838</v>
      </c>
      <c r="H2865" s="998" t="s">
        <v>3701</v>
      </c>
      <c r="I2865" s="995"/>
      <c r="J2865" s="465"/>
      <c r="K2865" s="464" t="s">
        <v>31</v>
      </c>
      <c r="L2865" s="998"/>
      <c r="M2865" s="998" t="str">
        <f t="shared" si="44"/>
        <v/>
      </c>
    </row>
    <row r="2866" spans="1:13">
      <c r="A2866" s="994" t="s">
        <v>647</v>
      </c>
      <c r="B2866" s="465" t="s">
        <v>648</v>
      </c>
      <c r="C2866" s="464" t="s">
        <v>3688</v>
      </c>
      <c r="D2866" s="465"/>
      <c r="E2866" s="995" t="s">
        <v>3691</v>
      </c>
      <c r="F2866" s="995"/>
      <c r="G2866" s="995" t="s">
        <v>2838</v>
      </c>
      <c r="H2866" s="998" t="s">
        <v>3701</v>
      </c>
      <c r="I2866" s="995"/>
      <c r="J2866" s="465"/>
      <c r="K2866" s="464" t="s">
        <v>31</v>
      </c>
      <c r="L2866" s="998"/>
      <c r="M2866" s="998" t="str">
        <f t="shared" si="44"/>
        <v/>
      </c>
    </row>
    <row r="2867" spans="1:13">
      <c r="A2867" s="994" t="s">
        <v>647</v>
      </c>
      <c r="B2867" s="465" t="s">
        <v>648</v>
      </c>
      <c r="C2867" s="464" t="s">
        <v>3688</v>
      </c>
      <c r="D2867" s="465"/>
      <c r="E2867" s="995" t="s">
        <v>3692</v>
      </c>
      <c r="F2867" s="995"/>
      <c r="G2867" s="995" t="s">
        <v>2838</v>
      </c>
      <c r="H2867" s="998" t="s">
        <v>3701</v>
      </c>
      <c r="I2867" s="995"/>
      <c r="J2867" s="465"/>
      <c r="K2867" s="464" t="s">
        <v>31</v>
      </c>
      <c r="L2867" s="998"/>
      <c r="M2867" s="998" t="str">
        <f t="shared" si="44"/>
        <v/>
      </c>
    </row>
    <row r="2868" spans="1:13">
      <c r="A2868" s="994" t="s">
        <v>647</v>
      </c>
      <c r="B2868" s="465" t="s">
        <v>648</v>
      </c>
      <c r="C2868" s="464" t="s">
        <v>3688</v>
      </c>
      <c r="D2868" s="465"/>
      <c r="E2868" s="995" t="s">
        <v>3693</v>
      </c>
      <c r="F2868" s="995"/>
      <c r="G2868" s="995" t="s">
        <v>2838</v>
      </c>
      <c r="H2868" s="998" t="s">
        <v>3701</v>
      </c>
      <c r="I2868" s="995"/>
      <c r="J2868" s="465"/>
      <c r="K2868" s="464" t="s">
        <v>31</v>
      </c>
      <c r="L2868" s="998"/>
      <c r="M2868" s="998" t="str">
        <f t="shared" si="44"/>
        <v/>
      </c>
    </row>
    <row r="2869" spans="1:13">
      <c r="A2869" s="994" t="s">
        <v>647</v>
      </c>
      <c r="B2869" s="465" t="s">
        <v>648</v>
      </c>
      <c r="C2869" s="464" t="s">
        <v>3688</v>
      </c>
      <c r="D2869" s="465"/>
      <c r="E2869" s="995" t="s">
        <v>3694</v>
      </c>
      <c r="F2869" s="995"/>
      <c r="G2869" s="995" t="s">
        <v>2838</v>
      </c>
      <c r="H2869" s="998" t="s">
        <v>3701</v>
      </c>
      <c r="I2869" s="995"/>
      <c r="J2869" s="465"/>
      <c r="K2869" s="464" t="s">
        <v>31</v>
      </c>
      <c r="L2869" s="998"/>
      <c r="M2869" s="998" t="str">
        <f t="shared" si="44"/>
        <v/>
      </c>
    </row>
    <row r="2870" spans="1:13">
      <c r="A2870" s="994" t="s">
        <v>647</v>
      </c>
      <c r="B2870" s="465" t="s">
        <v>648</v>
      </c>
      <c r="C2870" s="464" t="s">
        <v>3688</v>
      </c>
      <c r="D2870" s="465"/>
      <c r="E2870" s="995" t="s">
        <v>3695</v>
      </c>
      <c r="F2870" s="995"/>
      <c r="G2870" s="995" t="s">
        <v>2838</v>
      </c>
      <c r="H2870" s="998" t="s">
        <v>3701</v>
      </c>
      <c r="I2870" s="995"/>
      <c r="J2870" s="465"/>
      <c r="K2870" s="464" t="s">
        <v>31</v>
      </c>
      <c r="L2870" s="998"/>
      <c r="M2870" s="998" t="str">
        <f t="shared" si="44"/>
        <v/>
      </c>
    </row>
    <row r="2871" spans="1:13">
      <c r="A2871" s="994" t="s">
        <v>647</v>
      </c>
      <c r="B2871" s="465" t="s">
        <v>648</v>
      </c>
      <c r="C2871" s="464" t="s">
        <v>3688</v>
      </c>
      <c r="D2871" s="465"/>
      <c r="E2871" s="995" t="s">
        <v>3696</v>
      </c>
      <c r="F2871" s="995"/>
      <c r="G2871" s="995" t="s">
        <v>2838</v>
      </c>
      <c r="H2871" s="998" t="s">
        <v>3701</v>
      </c>
      <c r="I2871" s="995"/>
      <c r="J2871" s="465"/>
      <c r="K2871" s="464" t="s">
        <v>31</v>
      </c>
      <c r="L2871" s="998"/>
      <c r="M2871" s="998" t="str">
        <f t="shared" si="44"/>
        <v/>
      </c>
    </row>
    <row r="2872" spans="1:13">
      <c r="A2872" s="994" t="s">
        <v>647</v>
      </c>
      <c r="B2872" s="465" t="s">
        <v>648</v>
      </c>
      <c r="C2872" s="464" t="s">
        <v>3688</v>
      </c>
      <c r="D2872" s="465"/>
      <c r="E2872" s="995" t="s">
        <v>3697</v>
      </c>
      <c r="F2872" s="995"/>
      <c r="G2872" s="995" t="s">
        <v>2838</v>
      </c>
      <c r="H2872" s="998" t="s">
        <v>3701</v>
      </c>
      <c r="I2872" s="995"/>
      <c r="J2872" s="465"/>
      <c r="K2872" s="464" t="s">
        <v>31</v>
      </c>
      <c r="L2872" s="998"/>
      <c r="M2872" s="998" t="str">
        <f t="shared" si="44"/>
        <v/>
      </c>
    </row>
    <row r="2873" spans="1:13">
      <c r="A2873" s="994" t="s">
        <v>647</v>
      </c>
      <c r="B2873" s="465" t="s">
        <v>648</v>
      </c>
      <c r="C2873" s="464" t="s">
        <v>3688</v>
      </c>
      <c r="D2873" s="465"/>
      <c r="E2873" s="995" t="s">
        <v>3698</v>
      </c>
      <c r="F2873" s="995"/>
      <c r="G2873" s="995" t="s">
        <v>2838</v>
      </c>
      <c r="H2873" s="998" t="s">
        <v>3701</v>
      </c>
      <c r="I2873" s="995"/>
      <c r="J2873" s="465"/>
      <c r="K2873" s="464" t="s">
        <v>31</v>
      </c>
      <c r="L2873" s="998"/>
      <c r="M2873" s="998" t="str">
        <f t="shared" si="44"/>
        <v/>
      </c>
    </row>
    <row r="2874" spans="1:13">
      <c r="A2874" s="994" t="s">
        <v>647</v>
      </c>
      <c r="B2874" s="465" t="s">
        <v>648</v>
      </c>
      <c r="C2874" s="464" t="s">
        <v>3688</v>
      </c>
      <c r="D2874" s="465"/>
      <c r="E2874" s="995" t="s">
        <v>3699</v>
      </c>
      <c r="F2874" s="995"/>
      <c r="G2874" s="995" t="s">
        <v>2838</v>
      </c>
      <c r="H2874" s="998" t="s">
        <v>3701</v>
      </c>
      <c r="I2874" s="995"/>
      <c r="J2874" s="465"/>
      <c r="K2874" s="464" t="s">
        <v>31</v>
      </c>
      <c r="L2874" s="998"/>
      <c r="M2874" s="998" t="str">
        <f t="shared" si="44"/>
        <v/>
      </c>
    </row>
    <row r="2875" spans="1:13">
      <c r="A2875" s="994" t="s">
        <v>647</v>
      </c>
      <c r="B2875" s="465" t="s">
        <v>648</v>
      </c>
      <c r="C2875" s="464" t="s">
        <v>3688</v>
      </c>
      <c r="D2875" s="465"/>
      <c r="E2875" s="995" t="s">
        <v>3700</v>
      </c>
      <c r="F2875" s="995"/>
      <c r="G2875" s="995" t="s">
        <v>2838</v>
      </c>
      <c r="H2875" s="998" t="s">
        <v>3701</v>
      </c>
      <c r="I2875" s="467"/>
      <c r="J2875" s="466"/>
      <c r="K2875" s="468" t="s">
        <v>31</v>
      </c>
      <c r="L2875" s="998"/>
      <c r="M2875" s="998" t="str">
        <f t="shared" si="44"/>
        <v/>
      </c>
    </row>
    <row r="2876" spans="1:13">
      <c r="A2876" s="1001" t="s">
        <v>637</v>
      </c>
      <c r="B2876" s="518" t="s">
        <v>638</v>
      </c>
      <c r="C2876" s="518" t="s">
        <v>3702</v>
      </c>
      <c r="D2876" s="518" t="s">
        <v>3703</v>
      </c>
      <c r="E2876" s="999" t="s">
        <v>3704</v>
      </c>
      <c r="F2876" s="518" t="s">
        <v>3702</v>
      </c>
      <c r="G2876" s="999" t="s">
        <v>2838</v>
      </c>
      <c r="H2876" s="999" t="s">
        <v>3716</v>
      </c>
      <c r="I2876" s="998" t="s">
        <v>682</v>
      </c>
      <c r="J2876" s="464" t="s">
        <v>645</v>
      </c>
      <c r="K2876" s="464" t="s">
        <v>31</v>
      </c>
      <c r="L2876" s="999" t="s">
        <v>646</v>
      </c>
      <c r="M2876" s="999" t="s">
        <v>10422</v>
      </c>
    </row>
    <row r="2877" spans="1:13">
      <c r="A2877" s="994" t="s">
        <v>647</v>
      </c>
      <c r="B2877" s="465" t="s">
        <v>648</v>
      </c>
      <c r="C2877" s="465" t="s">
        <v>3702</v>
      </c>
      <c r="D2877" s="465"/>
      <c r="E2877" s="995" t="s">
        <v>3705</v>
      </c>
      <c r="F2877" s="995"/>
      <c r="G2877" s="995" t="s">
        <v>2838</v>
      </c>
      <c r="H2877" s="995" t="s">
        <v>3716</v>
      </c>
      <c r="I2877" s="995"/>
      <c r="J2877" s="465"/>
      <c r="K2877" s="464" t="s">
        <v>31</v>
      </c>
      <c r="L2877" s="995"/>
      <c r="M2877" s="995" t="s">
        <v>10422</v>
      </c>
    </row>
    <row r="2878" spans="1:13">
      <c r="A2878" s="994" t="s">
        <v>647</v>
      </c>
      <c r="B2878" s="465" t="s">
        <v>648</v>
      </c>
      <c r="C2878" s="465" t="s">
        <v>3702</v>
      </c>
      <c r="D2878" s="465"/>
      <c r="E2878" s="995" t="s">
        <v>3706</v>
      </c>
      <c r="F2878" s="995"/>
      <c r="G2878" s="995" t="s">
        <v>2838</v>
      </c>
      <c r="H2878" s="995" t="s">
        <v>3716</v>
      </c>
      <c r="I2878" s="995"/>
      <c r="J2878" s="465"/>
      <c r="K2878" s="464" t="s">
        <v>31</v>
      </c>
      <c r="L2878" s="995"/>
      <c r="M2878" s="995" t="s">
        <v>10422</v>
      </c>
    </row>
    <row r="2879" spans="1:13">
      <c r="A2879" s="994" t="s">
        <v>647</v>
      </c>
      <c r="B2879" s="465" t="s">
        <v>648</v>
      </c>
      <c r="C2879" s="465" t="s">
        <v>3702</v>
      </c>
      <c r="D2879" s="465"/>
      <c r="E2879" s="995" t="s">
        <v>3707</v>
      </c>
      <c r="F2879" s="995"/>
      <c r="G2879" s="995" t="s">
        <v>2838</v>
      </c>
      <c r="H2879" s="995" t="s">
        <v>3716</v>
      </c>
      <c r="I2879" s="995"/>
      <c r="J2879" s="465"/>
      <c r="K2879" s="464" t="s">
        <v>31</v>
      </c>
      <c r="L2879" s="995"/>
      <c r="M2879" s="995" t="s">
        <v>10422</v>
      </c>
    </row>
    <row r="2880" spans="1:13">
      <c r="A2880" s="994" t="s">
        <v>647</v>
      </c>
      <c r="B2880" s="465" t="s">
        <v>648</v>
      </c>
      <c r="C2880" s="465" t="s">
        <v>3702</v>
      </c>
      <c r="D2880" s="465"/>
      <c r="E2880" s="995" t="s">
        <v>3708</v>
      </c>
      <c r="F2880" s="995"/>
      <c r="G2880" s="995" t="s">
        <v>2838</v>
      </c>
      <c r="H2880" s="995" t="s">
        <v>3716</v>
      </c>
      <c r="I2880" s="995"/>
      <c r="J2880" s="465"/>
      <c r="K2880" s="464" t="s">
        <v>31</v>
      </c>
      <c r="L2880" s="995"/>
      <c r="M2880" s="995" t="s">
        <v>10422</v>
      </c>
    </row>
    <row r="2881" spans="1:13">
      <c r="A2881" s="994" t="s">
        <v>647</v>
      </c>
      <c r="B2881" s="465" t="s">
        <v>648</v>
      </c>
      <c r="C2881" s="465" t="s">
        <v>3702</v>
      </c>
      <c r="D2881" s="465"/>
      <c r="E2881" s="995" t="s">
        <v>3709</v>
      </c>
      <c r="F2881" s="995"/>
      <c r="G2881" s="995" t="s">
        <v>2838</v>
      </c>
      <c r="H2881" s="995" t="s">
        <v>3716</v>
      </c>
      <c r="I2881" s="995"/>
      <c r="J2881" s="465"/>
      <c r="K2881" s="464" t="s">
        <v>31</v>
      </c>
      <c r="L2881" s="995"/>
      <c r="M2881" s="995" t="s">
        <v>10422</v>
      </c>
    </row>
    <row r="2882" spans="1:13">
      <c r="A2882" s="994" t="s">
        <v>647</v>
      </c>
      <c r="B2882" s="465" t="s">
        <v>648</v>
      </c>
      <c r="C2882" s="465" t="s">
        <v>3702</v>
      </c>
      <c r="D2882" s="465"/>
      <c r="E2882" s="995" t="s">
        <v>3710</v>
      </c>
      <c r="F2882" s="995"/>
      <c r="G2882" s="995" t="s">
        <v>2838</v>
      </c>
      <c r="H2882" s="995" t="s">
        <v>3716</v>
      </c>
      <c r="I2882" s="995"/>
      <c r="J2882" s="465"/>
      <c r="K2882" s="464" t="s">
        <v>31</v>
      </c>
      <c r="L2882" s="995"/>
      <c r="M2882" s="995" t="s">
        <v>10422</v>
      </c>
    </row>
    <row r="2883" spans="1:13">
      <c r="A2883" s="994" t="s">
        <v>647</v>
      </c>
      <c r="B2883" s="465" t="s">
        <v>648</v>
      </c>
      <c r="C2883" s="465" t="s">
        <v>3702</v>
      </c>
      <c r="D2883" s="465"/>
      <c r="E2883" s="995" t="s">
        <v>3711</v>
      </c>
      <c r="F2883" s="995"/>
      <c r="G2883" s="995" t="s">
        <v>2838</v>
      </c>
      <c r="H2883" s="995" t="s">
        <v>3716</v>
      </c>
      <c r="I2883" s="995"/>
      <c r="J2883" s="465"/>
      <c r="K2883" s="464" t="s">
        <v>31</v>
      </c>
      <c r="L2883" s="995"/>
      <c r="M2883" s="995" t="s">
        <v>10422</v>
      </c>
    </row>
    <row r="2884" spans="1:13">
      <c r="A2884" s="994" t="s">
        <v>647</v>
      </c>
      <c r="B2884" s="465" t="s">
        <v>648</v>
      </c>
      <c r="C2884" s="465" t="s">
        <v>3702</v>
      </c>
      <c r="D2884" s="465"/>
      <c r="E2884" s="995" t="s">
        <v>3712</v>
      </c>
      <c r="F2884" s="995"/>
      <c r="G2884" s="995" t="s">
        <v>2838</v>
      </c>
      <c r="H2884" s="995" t="s">
        <v>3716</v>
      </c>
      <c r="I2884" s="995"/>
      <c r="J2884" s="465"/>
      <c r="K2884" s="464" t="s">
        <v>31</v>
      </c>
      <c r="L2884" s="995"/>
      <c r="M2884" s="995" t="s">
        <v>10422</v>
      </c>
    </row>
    <row r="2885" spans="1:13">
      <c r="A2885" s="994" t="s">
        <v>647</v>
      </c>
      <c r="B2885" s="465" t="s">
        <v>648</v>
      </c>
      <c r="C2885" s="465" t="s">
        <v>3702</v>
      </c>
      <c r="D2885" s="465"/>
      <c r="E2885" s="995" t="s">
        <v>3713</v>
      </c>
      <c r="F2885" s="995"/>
      <c r="G2885" s="995" t="s">
        <v>2838</v>
      </c>
      <c r="H2885" s="995" t="s">
        <v>3716</v>
      </c>
      <c r="I2885" s="995"/>
      <c r="J2885" s="465"/>
      <c r="K2885" s="464" t="s">
        <v>31</v>
      </c>
      <c r="L2885" s="995"/>
      <c r="M2885" s="995" t="s">
        <v>10422</v>
      </c>
    </row>
    <row r="2886" spans="1:13">
      <c r="A2886" s="994" t="s">
        <v>647</v>
      </c>
      <c r="B2886" s="465" t="s">
        <v>648</v>
      </c>
      <c r="C2886" s="465" t="s">
        <v>3702</v>
      </c>
      <c r="D2886" s="465"/>
      <c r="E2886" s="995" t="s">
        <v>3714</v>
      </c>
      <c r="F2886" s="995"/>
      <c r="G2886" s="995" t="s">
        <v>2838</v>
      </c>
      <c r="H2886" s="995" t="s">
        <v>3716</v>
      </c>
      <c r="I2886" s="995"/>
      <c r="J2886" s="465"/>
      <c r="K2886" s="464" t="s">
        <v>31</v>
      </c>
      <c r="L2886" s="995"/>
      <c r="M2886" s="995" t="s">
        <v>10422</v>
      </c>
    </row>
    <row r="2887" spans="1:13" ht="13.5" thickBot="1">
      <c r="A2887" s="994" t="s">
        <v>647</v>
      </c>
      <c r="B2887" s="465" t="s">
        <v>648</v>
      </c>
      <c r="C2887" s="465" t="s">
        <v>3702</v>
      </c>
      <c r="D2887" s="465"/>
      <c r="E2887" s="995" t="s">
        <v>3715</v>
      </c>
      <c r="F2887" s="995"/>
      <c r="G2887" s="995" t="s">
        <v>2838</v>
      </c>
      <c r="H2887" s="995" t="s">
        <v>3716</v>
      </c>
      <c r="I2887" s="995"/>
      <c r="J2887" s="465"/>
      <c r="K2887" s="464" t="s">
        <v>31</v>
      </c>
      <c r="L2887" s="995"/>
      <c r="M2887" s="995" t="s">
        <v>10422</v>
      </c>
    </row>
    <row r="2888" spans="1:13" ht="13.5" thickTop="1">
      <c r="A2888" s="982" t="s">
        <v>637</v>
      </c>
      <c r="B2888" s="982" t="s">
        <v>638</v>
      </c>
      <c r="C2888" s="446" t="s">
        <v>639</v>
      </c>
      <c r="D2888" s="446"/>
      <c r="E2888" s="983" t="s">
        <v>6743</v>
      </c>
      <c r="F2888" s="983" t="s">
        <v>639</v>
      </c>
      <c r="G2888" s="510" t="s">
        <v>6697</v>
      </c>
      <c r="H2888" s="983" t="s">
        <v>6771</v>
      </c>
      <c r="I2888" s="983" t="s">
        <v>644</v>
      </c>
      <c r="J2888" s="446" t="s">
        <v>645</v>
      </c>
      <c r="K2888" s="447" t="s">
        <v>265</v>
      </c>
      <c r="L2888" s="983" t="s">
        <v>646</v>
      </c>
      <c r="M2888" s="983" t="str">
        <f t="shared" ref="M2888:M2951" si="45">IF(RIGHT(TEXT(E2888,""),4)="ACT1","Removed","")</f>
        <v/>
      </c>
    </row>
    <row r="2889" spans="1:13" ht="15">
      <c r="A2889" s="448" t="s">
        <v>647</v>
      </c>
      <c r="B2889" s="448" t="s">
        <v>648</v>
      </c>
      <c r="C2889" s="448" t="s">
        <v>639</v>
      </c>
      <c r="D2889" s="449"/>
      <c r="E2889" s="984" t="s">
        <v>6744</v>
      </c>
      <c r="F2889" s="984"/>
      <c r="G2889" s="1023" t="s">
        <v>6697</v>
      </c>
      <c r="H2889" s="983" t="s">
        <v>6771</v>
      </c>
      <c r="I2889" s="983" t="s">
        <v>644</v>
      </c>
      <c r="J2889" s="449"/>
      <c r="K2889" s="459" t="s">
        <v>265</v>
      </c>
      <c r="L2889" s="983"/>
      <c r="M2889" s="983" t="str">
        <f t="shared" si="45"/>
        <v>Removed</v>
      </c>
    </row>
    <row r="2890" spans="1:13" ht="15">
      <c r="A2890" s="448" t="s">
        <v>647</v>
      </c>
      <c r="B2890" s="448" t="s">
        <v>648</v>
      </c>
      <c r="C2890" s="448" t="s">
        <v>639</v>
      </c>
      <c r="D2890" s="449"/>
      <c r="E2890" s="984" t="s">
        <v>6745</v>
      </c>
      <c r="F2890" s="984"/>
      <c r="G2890" s="1023" t="s">
        <v>6697</v>
      </c>
      <c r="H2890" s="983" t="s">
        <v>6771</v>
      </c>
      <c r="I2890" s="983" t="s">
        <v>644</v>
      </c>
      <c r="J2890" s="449"/>
      <c r="K2890" s="459" t="s">
        <v>265</v>
      </c>
      <c r="L2890" s="983"/>
      <c r="M2890" s="983" t="str">
        <f t="shared" si="45"/>
        <v/>
      </c>
    </row>
    <row r="2891" spans="1:13" ht="15">
      <c r="A2891" s="448" t="s">
        <v>647</v>
      </c>
      <c r="B2891" s="448" t="s">
        <v>648</v>
      </c>
      <c r="C2891" s="448" t="s">
        <v>639</v>
      </c>
      <c r="D2891" s="449"/>
      <c r="E2891" s="984" t="s">
        <v>6746</v>
      </c>
      <c r="F2891" s="984"/>
      <c r="G2891" s="1023" t="s">
        <v>6697</v>
      </c>
      <c r="H2891" s="983" t="s">
        <v>6771</v>
      </c>
      <c r="I2891" s="983" t="s">
        <v>644</v>
      </c>
      <c r="J2891" s="449"/>
      <c r="K2891" s="459" t="s">
        <v>265</v>
      </c>
      <c r="L2891" s="983"/>
      <c r="M2891" s="983" t="str">
        <f t="shared" si="45"/>
        <v/>
      </c>
    </row>
    <row r="2892" spans="1:13" ht="15">
      <c r="A2892" s="448" t="s">
        <v>647</v>
      </c>
      <c r="B2892" s="448" t="s">
        <v>648</v>
      </c>
      <c r="C2892" s="448" t="s">
        <v>639</v>
      </c>
      <c r="D2892" s="449"/>
      <c r="E2892" s="984" t="s">
        <v>6747</v>
      </c>
      <c r="F2892" s="984"/>
      <c r="G2892" s="1023" t="s">
        <v>6697</v>
      </c>
      <c r="H2892" s="983" t="s">
        <v>6771</v>
      </c>
      <c r="I2892" s="983" t="s">
        <v>644</v>
      </c>
      <c r="J2892" s="449"/>
      <c r="K2892" s="459" t="s">
        <v>265</v>
      </c>
      <c r="L2892" s="983"/>
      <c r="M2892" s="983" t="str">
        <f t="shared" si="45"/>
        <v/>
      </c>
    </row>
    <row r="2893" spans="1:13" ht="15">
      <c r="A2893" s="448" t="s">
        <v>647</v>
      </c>
      <c r="B2893" s="448" t="s">
        <v>648</v>
      </c>
      <c r="C2893" s="448" t="s">
        <v>639</v>
      </c>
      <c r="D2893" s="449"/>
      <c r="E2893" s="984" t="s">
        <v>6748</v>
      </c>
      <c r="F2893" s="984"/>
      <c r="G2893" s="1023" t="s">
        <v>6697</v>
      </c>
      <c r="H2893" s="983" t="s">
        <v>6771</v>
      </c>
      <c r="I2893" s="983" t="s">
        <v>644</v>
      </c>
      <c r="J2893" s="449"/>
      <c r="K2893" s="459" t="s">
        <v>265</v>
      </c>
      <c r="L2893" s="983"/>
      <c r="M2893" s="983" t="str">
        <f t="shared" si="45"/>
        <v/>
      </c>
    </row>
    <row r="2894" spans="1:13" ht="15">
      <c r="A2894" s="448" t="s">
        <v>647</v>
      </c>
      <c r="B2894" s="448" t="s">
        <v>648</v>
      </c>
      <c r="C2894" s="448" t="s">
        <v>639</v>
      </c>
      <c r="D2894" s="449"/>
      <c r="E2894" s="984" t="s">
        <v>6749</v>
      </c>
      <c r="F2894" s="984"/>
      <c r="G2894" s="1023" t="s">
        <v>6697</v>
      </c>
      <c r="H2894" s="983" t="s">
        <v>6771</v>
      </c>
      <c r="I2894" s="983" t="s">
        <v>644</v>
      </c>
      <c r="J2894" s="449"/>
      <c r="K2894" s="459" t="s">
        <v>265</v>
      </c>
      <c r="L2894" s="983"/>
      <c r="M2894" s="983" t="str">
        <f t="shared" si="45"/>
        <v/>
      </c>
    </row>
    <row r="2895" spans="1:13" ht="15">
      <c r="A2895" s="448" t="s">
        <v>647</v>
      </c>
      <c r="B2895" s="448" t="s">
        <v>648</v>
      </c>
      <c r="C2895" s="448" t="s">
        <v>639</v>
      </c>
      <c r="D2895" s="449"/>
      <c r="E2895" s="984" t="s">
        <v>6750</v>
      </c>
      <c r="F2895" s="984"/>
      <c r="G2895" s="1023" t="s">
        <v>6697</v>
      </c>
      <c r="H2895" s="983" t="s">
        <v>6771</v>
      </c>
      <c r="I2895" s="983" t="s">
        <v>644</v>
      </c>
      <c r="J2895" s="449"/>
      <c r="K2895" s="459" t="s">
        <v>265</v>
      </c>
      <c r="L2895" s="983"/>
      <c r="M2895" s="983" t="str">
        <f t="shared" si="45"/>
        <v/>
      </c>
    </row>
    <row r="2896" spans="1:13" ht="15">
      <c r="A2896" s="448" t="s">
        <v>647</v>
      </c>
      <c r="B2896" s="448" t="s">
        <v>648</v>
      </c>
      <c r="C2896" s="448" t="s">
        <v>639</v>
      </c>
      <c r="D2896" s="449"/>
      <c r="E2896" s="984" t="s">
        <v>6751</v>
      </c>
      <c r="F2896" s="984"/>
      <c r="G2896" s="1023" t="s">
        <v>6697</v>
      </c>
      <c r="H2896" s="983" t="s">
        <v>6771</v>
      </c>
      <c r="I2896" s="983" t="s">
        <v>644</v>
      </c>
      <c r="J2896" s="449"/>
      <c r="K2896" s="459" t="s">
        <v>265</v>
      </c>
      <c r="L2896" s="983"/>
      <c r="M2896" s="983" t="str">
        <f t="shared" si="45"/>
        <v/>
      </c>
    </row>
    <row r="2897" spans="1:13" ht="15">
      <c r="A2897" s="448" t="s">
        <v>647</v>
      </c>
      <c r="B2897" s="448" t="s">
        <v>648</v>
      </c>
      <c r="C2897" s="448" t="s">
        <v>639</v>
      </c>
      <c r="D2897" s="449"/>
      <c r="E2897" s="984" t="s">
        <v>6752</v>
      </c>
      <c r="F2897" s="984"/>
      <c r="G2897" s="1023" t="s">
        <v>6697</v>
      </c>
      <c r="H2897" s="983" t="s">
        <v>6771</v>
      </c>
      <c r="I2897" s="983" t="s">
        <v>644</v>
      </c>
      <c r="J2897" s="449"/>
      <c r="K2897" s="459" t="s">
        <v>265</v>
      </c>
      <c r="L2897" s="983"/>
      <c r="M2897" s="983" t="str">
        <f t="shared" si="45"/>
        <v/>
      </c>
    </row>
    <row r="2898" spans="1:13" ht="15">
      <c r="A2898" s="448" t="s">
        <v>647</v>
      </c>
      <c r="B2898" s="448" t="s">
        <v>648</v>
      </c>
      <c r="C2898" s="448" t="s">
        <v>639</v>
      </c>
      <c r="D2898" s="449"/>
      <c r="E2898" s="984" t="s">
        <v>6753</v>
      </c>
      <c r="F2898" s="984"/>
      <c r="G2898" s="1023" t="s">
        <v>6697</v>
      </c>
      <c r="H2898" s="983" t="s">
        <v>6771</v>
      </c>
      <c r="I2898" s="983" t="s">
        <v>644</v>
      </c>
      <c r="J2898" s="449"/>
      <c r="K2898" s="459" t="s">
        <v>265</v>
      </c>
      <c r="L2898" s="983"/>
      <c r="M2898" s="983" t="str">
        <f t="shared" si="45"/>
        <v/>
      </c>
    </row>
    <row r="2899" spans="1:13" ht="15">
      <c r="A2899" s="448" t="s">
        <v>647</v>
      </c>
      <c r="B2899" s="448" t="s">
        <v>648</v>
      </c>
      <c r="C2899" s="448" t="s">
        <v>639</v>
      </c>
      <c r="D2899" s="449"/>
      <c r="E2899" s="984" t="s">
        <v>6754</v>
      </c>
      <c r="F2899" s="984"/>
      <c r="G2899" s="1023" t="s">
        <v>6697</v>
      </c>
      <c r="H2899" s="983" t="s">
        <v>6771</v>
      </c>
      <c r="I2899" s="983" t="s">
        <v>644</v>
      </c>
      <c r="J2899" s="449"/>
      <c r="K2899" s="459" t="s">
        <v>265</v>
      </c>
      <c r="L2899" s="983"/>
      <c r="M2899" s="983" t="str">
        <f t="shared" si="45"/>
        <v/>
      </c>
    </row>
    <row r="2900" spans="1:13" ht="15">
      <c r="A2900" s="448" t="s">
        <v>647</v>
      </c>
      <c r="B2900" s="448" t="s">
        <v>648</v>
      </c>
      <c r="C2900" s="448" t="s">
        <v>639</v>
      </c>
      <c r="D2900" s="449"/>
      <c r="E2900" s="984" t="s">
        <v>6755</v>
      </c>
      <c r="F2900" s="984"/>
      <c r="G2900" s="1023" t="s">
        <v>6697</v>
      </c>
      <c r="H2900" s="983" t="s">
        <v>6771</v>
      </c>
      <c r="I2900" s="983" t="s">
        <v>644</v>
      </c>
      <c r="J2900" s="449"/>
      <c r="K2900" s="459" t="s">
        <v>265</v>
      </c>
      <c r="L2900" s="983"/>
      <c r="M2900" s="983" t="str">
        <f t="shared" si="45"/>
        <v/>
      </c>
    </row>
    <row r="2901" spans="1:13" ht="13.5" thickBot="1">
      <c r="A2901" s="501" t="s">
        <v>647</v>
      </c>
      <c r="B2901" s="501" t="s">
        <v>648</v>
      </c>
      <c r="C2901" s="501" t="s">
        <v>639</v>
      </c>
      <c r="D2901" s="501"/>
      <c r="E2901" s="451" t="s">
        <v>6756</v>
      </c>
      <c r="F2901" s="451"/>
      <c r="G2901" s="1023" t="s">
        <v>6697</v>
      </c>
      <c r="H2901" s="521" t="s">
        <v>6771</v>
      </c>
      <c r="I2901" s="451" t="s">
        <v>644</v>
      </c>
      <c r="J2901" s="451"/>
      <c r="K2901" s="452" t="s">
        <v>265</v>
      </c>
      <c r="L2901" s="521"/>
      <c r="M2901" s="521" t="str">
        <f t="shared" si="45"/>
        <v/>
      </c>
    </row>
    <row r="2902" spans="1:13" ht="13.5" thickTop="1">
      <c r="A2902" s="982" t="s">
        <v>637</v>
      </c>
      <c r="B2902" s="982" t="s">
        <v>638</v>
      </c>
      <c r="C2902" s="446" t="s">
        <v>662</v>
      </c>
      <c r="D2902" s="446"/>
      <c r="E2902" s="983" t="s">
        <v>6757</v>
      </c>
      <c r="F2902" s="983" t="s">
        <v>662</v>
      </c>
      <c r="G2902" s="510" t="s">
        <v>6697</v>
      </c>
      <c r="H2902" s="453" t="s">
        <v>6772</v>
      </c>
      <c r="I2902" s="983" t="s">
        <v>666</v>
      </c>
      <c r="J2902" s="446" t="s">
        <v>645</v>
      </c>
      <c r="K2902" s="447" t="s">
        <v>265</v>
      </c>
      <c r="L2902" s="453" t="s">
        <v>646</v>
      </c>
      <c r="M2902" s="453" t="str">
        <f t="shared" si="45"/>
        <v/>
      </c>
    </row>
    <row r="2903" spans="1:13" ht="15">
      <c r="A2903" s="448" t="s">
        <v>647</v>
      </c>
      <c r="B2903" s="448" t="s">
        <v>648</v>
      </c>
      <c r="C2903" s="448" t="s">
        <v>662</v>
      </c>
      <c r="D2903" s="449"/>
      <c r="E2903" s="984" t="s">
        <v>6758</v>
      </c>
      <c r="F2903" s="984"/>
      <c r="G2903" s="1023" t="s">
        <v>6697</v>
      </c>
      <c r="H2903" s="983" t="s">
        <v>6772</v>
      </c>
      <c r="I2903" s="984" t="s">
        <v>666</v>
      </c>
      <c r="J2903" s="449"/>
      <c r="K2903" s="459" t="s">
        <v>265</v>
      </c>
      <c r="L2903" s="983"/>
      <c r="M2903" s="983" t="str">
        <f t="shared" si="45"/>
        <v>Removed</v>
      </c>
    </row>
    <row r="2904" spans="1:13" ht="15">
      <c r="A2904" s="448" t="s">
        <v>647</v>
      </c>
      <c r="B2904" s="448" t="s">
        <v>648</v>
      </c>
      <c r="C2904" s="448" t="s">
        <v>662</v>
      </c>
      <c r="D2904" s="449"/>
      <c r="E2904" s="984" t="s">
        <v>6759</v>
      </c>
      <c r="F2904" s="984"/>
      <c r="G2904" s="1023" t="s">
        <v>6697</v>
      </c>
      <c r="H2904" s="983" t="s">
        <v>6772</v>
      </c>
      <c r="I2904" s="984" t="s">
        <v>666</v>
      </c>
      <c r="J2904" s="449"/>
      <c r="K2904" s="459" t="s">
        <v>265</v>
      </c>
      <c r="L2904" s="983"/>
      <c r="M2904" s="983" t="str">
        <f t="shared" si="45"/>
        <v/>
      </c>
    </row>
    <row r="2905" spans="1:13" ht="15">
      <c r="A2905" s="448" t="s">
        <v>647</v>
      </c>
      <c r="B2905" s="448" t="s">
        <v>648</v>
      </c>
      <c r="C2905" s="448" t="s">
        <v>662</v>
      </c>
      <c r="D2905" s="449"/>
      <c r="E2905" s="984" t="s">
        <v>6760</v>
      </c>
      <c r="F2905" s="984"/>
      <c r="G2905" s="1023" t="s">
        <v>6697</v>
      </c>
      <c r="H2905" s="983" t="s">
        <v>6772</v>
      </c>
      <c r="I2905" s="984" t="s">
        <v>666</v>
      </c>
      <c r="J2905" s="449"/>
      <c r="K2905" s="459" t="s">
        <v>265</v>
      </c>
      <c r="L2905" s="983"/>
      <c r="M2905" s="983" t="str">
        <f t="shared" si="45"/>
        <v/>
      </c>
    </row>
    <row r="2906" spans="1:13" ht="15">
      <c r="A2906" s="448" t="s">
        <v>647</v>
      </c>
      <c r="B2906" s="448" t="s">
        <v>648</v>
      </c>
      <c r="C2906" s="448" t="s">
        <v>662</v>
      </c>
      <c r="D2906" s="449"/>
      <c r="E2906" s="984" t="s">
        <v>6761</v>
      </c>
      <c r="F2906" s="984"/>
      <c r="G2906" s="1023" t="s">
        <v>6697</v>
      </c>
      <c r="H2906" s="983" t="s">
        <v>6772</v>
      </c>
      <c r="I2906" s="984" t="s">
        <v>666</v>
      </c>
      <c r="J2906" s="449"/>
      <c r="K2906" s="459" t="s">
        <v>265</v>
      </c>
      <c r="L2906" s="983"/>
      <c r="M2906" s="983" t="str">
        <f t="shared" si="45"/>
        <v/>
      </c>
    </row>
    <row r="2907" spans="1:13" ht="15">
      <c r="A2907" s="448" t="s">
        <v>647</v>
      </c>
      <c r="B2907" s="448" t="s">
        <v>648</v>
      </c>
      <c r="C2907" s="448" t="s">
        <v>662</v>
      </c>
      <c r="D2907" s="449"/>
      <c r="E2907" s="984" t="s">
        <v>6762</v>
      </c>
      <c r="F2907" s="984"/>
      <c r="G2907" s="1023" t="s">
        <v>6697</v>
      </c>
      <c r="H2907" s="983" t="s">
        <v>6772</v>
      </c>
      <c r="I2907" s="984" t="s">
        <v>666</v>
      </c>
      <c r="J2907" s="449"/>
      <c r="K2907" s="459" t="s">
        <v>265</v>
      </c>
      <c r="L2907" s="983"/>
      <c r="M2907" s="983" t="str">
        <f t="shared" si="45"/>
        <v/>
      </c>
    </row>
    <row r="2908" spans="1:13" ht="15">
      <c r="A2908" s="448" t="s">
        <v>647</v>
      </c>
      <c r="B2908" s="448" t="s">
        <v>648</v>
      </c>
      <c r="C2908" s="448" t="s">
        <v>662</v>
      </c>
      <c r="D2908" s="449"/>
      <c r="E2908" s="984" t="s">
        <v>6763</v>
      </c>
      <c r="F2908" s="984"/>
      <c r="G2908" s="1023" t="s">
        <v>6697</v>
      </c>
      <c r="H2908" s="983" t="s">
        <v>6772</v>
      </c>
      <c r="I2908" s="984" t="s">
        <v>666</v>
      </c>
      <c r="J2908" s="449"/>
      <c r="K2908" s="459" t="s">
        <v>265</v>
      </c>
      <c r="L2908" s="983"/>
      <c r="M2908" s="983" t="str">
        <f t="shared" si="45"/>
        <v/>
      </c>
    </row>
    <row r="2909" spans="1:13" ht="15">
      <c r="A2909" s="448" t="s">
        <v>647</v>
      </c>
      <c r="B2909" s="448" t="s">
        <v>648</v>
      </c>
      <c r="C2909" s="448" t="s">
        <v>662</v>
      </c>
      <c r="D2909" s="449"/>
      <c r="E2909" s="984" t="s">
        <v>6764</v>
      </c>
      <c r="F2909" s="984"/>
      <c r="G2909" s="1023" t="s">
        <v>6697</v>
      </c>
      <c r="H2909" s="983" t="s">
        <v>6772</v>
      </c>
      <c r="I2909" s="984" t="s">
        <v>666</v>
      </c>
      <c r="J2909" s="449"/>
      <c r="K2909" s="459" t="s">
        <v>265</v>
      </c>
      <c r="L2909" s="983"/>
      <c r="M2909" s="983" t="str">
        <f t="shared" si="45"/>
        <v/>
      </c>
    </row>
    <row r="2910" spans="1:13" ht="15">
      <c r="A2910" s="448" t="s">
        <v>647</v>
      </c>
      <c r="B2910" s="448" t="s">
        <v>648</v>
      </c>
      <c r="C2910" s="448" t="s">
        <v>662</v>
      </c>
      <c r="D2910" s="449"/>
      <c r="E2910" s="984" t="s">
        <v>6765</v>
      </c>
      <c r="F2910" s="984"/>
      <c r="G2910" s="1023" t="s">
        <v>6697</v>
      </c>
      <c r="H2910" s="983" t="s">
        <v>6772</v>
      </c>
      <c r="I2910" s="984" t="s">
        <v>666</v>
      </c>
      <c r="J2910" s="449"/>
      <c r="K2910" s="459" t="s">
        <v>265</v>
      </c>
      <c r="L2910" s="983"/>
      <c r="M2910" s="983" t="str">
        <f t="shared" si="45"/>
        <v/>
      </c>
    </row>
    <row r="2911" spans="1:13" ht="15">
      <c r="A2911" s="448" t="s">
        <v>647</v>
      </c>
      <c r="B2911" s="448" t="s">
        <v>648</v>
      </c>
      <c r="C2911" s="448" t="s">
        <v>662</v>
      </c>
      <c r="D2911" s="449"/>
      <c r="E2911" s="984" t="s">
        <v>6766</v>
      </c>
      <c r="F2911" s="984"/>
      <c r="G2911" s="1023" t="s">
        <v>6697</v>
      </c>
      <c r="H2911" s="983" t="s">
        <v>6772</v>
      </c>
      <c r="I2911" s="984" t="s">
        <v>666</v>
      </c>
      <c r="J2911" s="449"/>
      <c r="K2911" s="459" t="s">
        <v>265</v>
      </c>
      <c r="L2911" s="983"/>
      <c r="M2911" s="983" t="str">
        <f t="shared" si="45"/>
        <v/>
      </c>
    </row>
    <row r="2912" spans="1:13" ht="15">
      <c r="A2912" s="448" t="s">
        <v>647</v>
      </c>
      <c r="B2912" s="448" t="s">
        <v>648</v>
      </c>
      <c r="C2912" s="448" t="s">
        <v>662</v>
      </c>
      <c r="D2912" s="449"/>
      <c r="E2912" s="984" t="s">
        <v>6767</v>
      </c>
      <c r="F2912" s="984"/>
      <c r="G2912" s="1023" t="s">
        <v>6697</v>
      </c>
      <c r="H2912" s="983" t="s">
        <v>6772</v>
      </c>
      <c r="I2912" s="984" t="s">
        <v>666</v>
      </c>
      <c r="J2912" s="449"/>
      <c r="K2912" s="459" t="s">
        <v>265</v>
      </c>
      <c r="L2912" s="983"/>
      <c r="M2912" s="983" t="str">
        <f t="shared" si="45"/>
        <v/>
      </c>
    </row>
    <row r="2913" spans="1:13" ht="15">
      <c r="A2913" s="448" t="s">
        <v>647</v>
      </c>
      <c r="B2913" s="448" t="s">
        <v>648</v>
      </c>
      <c r="C2913" s="448" t="s">
        <v>662</v>
      </c>
      <c r="D2913" s="449"/>
      <c r="E2913" s="984" t="s">
        <v>6768</v>
      </c>
      <c r="F2913" s="984"/>
      <c r="G2913" s="1023" t="s">
        <v>6697</v>
      </c>
      <c r="H2913" s="983" t="s">
        <v>6772</v>
      </c>
      <c r="I2913" s="984" t="s">
        <v>666</v>
      </c>
      <c r="J2913" s="449"/>
      <c r="K2913" s="459" t="s">
        <v>265</v>
      </c>
      <c r="L2913" s="983"/>
      <c r="M2913" s="983" t="str">
        <f t="shared" si="45"/>
        <v/>
      </c>
    </row>
    <row r="2914" spans="1:13" ht="15">
      <c r="A2914" s="448" t="s">
        <v>647</v>
      </c>
      <c r="B2914" s="448" t="s">
        <v>648</v>
      </c>
      <c r="C2914" s="448" t="s">
        <v>662</v>
      </c>
      <c r="D2914" s="449"/>
      <c r="E2914" s="984" t="s">
        <v>6769</v>
      </c>
      <c r="F2914" s="984"/>
      <c r="G2914" s="1023" t="s">
        <v>6697</v>
      </c>
      <c r="H2914" s="983" t="s">
        <v>6772</v>
      </c>
      <c r="I2914" s="984" t="s">
        <v>666</v>
      </c>
      <c r="J2914" s="449"/>
      <c r="K2914" s="459" t="s">
        <v>265</v>
      </c>
      <c r="L2914" s="983"/>
      <c r="M2914" s="983" t="str">
        <f t="shared" si="45"/>
        <v/>
      </c>
    </row>
    <row r="2915" spans="1:13">
      <c r="A2915" s="501" t="s">
        <v>647</v>
      </c>
      <c r="B2915" s="501" t="s">
        <v>648</v>
      </c>
      <c r="C2915" s="501" t="s">
        <v>662</v>
      </c>
      <c r="D2915" s="501"/>
      <c r="E2915" s="984" t="s">
        <v>6770</v>
      </c>
      <c r="F2915" s="501"/>
      <c r="G2915" s="1023" t="s">
        <v>6697</v>
      </c>
      <c r="H2915" s="521" t="s">
        <v>6772</v>
      </c>
      <c r="I2915" s="501" t="s">
        <v>666</v>
      </c>
      <c r="J2915" s="501"/>
      <c r="K2915" s="501" t="s">
        <v>265</v>
      </c>
      <c r="L2915" s="521"/>
      <c r="M2915" s="521" t="str">
        <f t="shared" si="45"/>
        <v/>
      </c>
    </row>
    <row r="2916" spans="1:13">
      <c r="A2916" s="1024" t="s">
        <v>637</v>
      </c>
      <c r="B2916" s="1025" t="s">
        <v>638</v>
      </c>
      <c r="C2916" s="510" t="s">
        <v>332</v>
      </c>
      <c r="D2916" s="511"/>
      <c r="E2916" s="510" t="s">
        <v>6329</v>
      </c>
      <c r="F2916" s="510" t="s">
        <v>332</v>
      </c>
      <c r="G2916" s="510" t="s">
        <v>6697</v>
      </c>
      <c r="H2916" s="510" t="s">
        <v>7959</v>
      </c>
      <c r="I2916" s="510" t="s">
        <v>682</v>
      </c>
      <c r="J2916" s="511" t="s">
        <v>645</v>
      </c>
      <c r="K2916" s="511" t="s">
        <v>264</v>
      </c>
      <c r="L2916" s="510" t="s">
        <v>646</v>
      </c>
      <c r="M2916" s="510" t="str">
        <f t="shared" si="45"/>
        <v/>
      </c>
    </row>
    <row r="2917" spans="1:13">
      <c r="A2917" s="1026" t="s">
        <v>647</v>
      </c>
      <c r="B2917" s="1026" t="s">
        <v>648</v>
      </c>
      <c r="C2917" s="1023" t="s">
        <v>332</v>
      </c>
      <c r="D2917" s="1027"/>
      <c r="E2917" s="1023" t="s">
        <v>6704</v>
      </c>
      <c r="F2917" s="1023"/>
      <c r="G2917" s="1023" t="s">
        <v>6697</v>
      </c>
      <c r="H2917" s="1023" t="s">
        <v>7959</v>
      </c>
      <c r="I2917" s="1023"/>
      <c r="J2917" s="1027"/>
      <c r="K2917" s="511" t="s">
        <v>264</v>
      </c>
      <c r="L2917" s="1023"/>
      <c r="M2917" s="1023" t="str">
        <f t="shared" si="45"/>
        <v>Removed</v>
      </c>
    </row>
    <row r="2918" spans="1:13">
      <c r="A2918" s="1026" t="s">
        <v>647</v>
      </c>
      <c r="B2918" s="1026" t="s">
        <v>648</v>
      </c>
      <c r="C2918" s="1023" t="s">
        <v>332</v>
      </c>
      <c r="D2918" s="1027"/>
      <c r="E2918" s="1023" t="s">
        <v>6705</v>
      </c>
      <c r="F2918" s="1023"/>
      <c r="G2918" s="1023" t="s">
        <v>6697</v>
      </c>
      <c r="H2918" s="1023" t="s">
        <v>7959</v>
      </c>
      <c r="I2918" s="1023"/>
      <c r="J2918" s="1027"/>
      <c r="K2918" s="511" t="s">
        <v>264</v>
      </c>
      <c r="L2918" s="1023"/>
      <c r="M2918" s="1023" t="str">
        <f t="shared" si="45"/>
        <v/>
      </c>
    </row>
    <row r="2919" spans="1:13">
      <c r="A2919" s="1026" t="s">
        <v>647</v>
      </c>
      <c r="B2919" s="1026" t="s">
        <v>648</v>
      </c>
      <c r="C2919" s="1023" t="s">
        <v>332</v>
      </c>
      <c r="D2919" s="1027"/>
      <c r="E2919" s="1023" t="s">
        <v>6706</v>
      </c>
      <c r="F2919" s="1023"/>
      <c r="G2919" s="1023" t="s">
        <v>6697</v>
      </c>
      <c r="H2919" s="1023" t="s">
        <v>7959</v>
      </c>
      <c r="I2919" s="1023"/>
      <c r="J2919" s="1027"/>
      <c r="K2919" s="511" t="s">
        <v>264</v>
      </c>
      <c r="L2919" s="1023"/>
      <c r="M2919" s="1023" t="str">
        <f t="shared" si="45"/>
        <v/>
      </c>
    </row>
    <row r="2920" spans="1:13">
      <c r="A2920" s="1026" t="s">
        <v>647</v>
      </c>
      <c r="B2920" s="1026" t="s">
        <v>648</v>
      </c>
      <c r="C2920" s="1023" t="s">
        <v>332</v>
      </c>
      <c r="D2920" s="1027"/>
      <c r="E2920" s="1023" t="s">
        <v>6707</v>
      </c>
      <c r="F2920" s="1023"/>
      <c r="G2920" s="1023" t="s">
        <v>6697</v>
      </c>
      <c r="H2920" s="1023" t="s">
        <v>7959</v>
      </c>
      <c r="I2920" s="1023"/>
      <c r="J2920" s="1027"/>
      <c r="K2920" s="511" t="s">
        <v>264</v>
      </c>
      <c r="L2920" s="1023"/>
      <c r="M2920" s="1023" t="str">
        <f t="shared" si="45"/>
        <v/>
      </c>
    </row>
    <row r="2921" spans="1:13">
      <c r="A2921" s="1026" t="s">
        <v>647</v>
      </c>
      <c r="B2921" s="1026" t="s">
        <v>648</v>
      </c>
      <c r="C2921" s="1023" t="s">
        <v>332</v>
      </c>
      <c r="D2921" s="1027"/>
      <c r="E2921" s="1023" t="s">
        <v>6708</v>
      </c>
      <c r="F2921" s="1023"/>
      <c r="G2921" s="1023" t="s">
        <v>6697</v>
      </c>
      <c r="H2921" s="1023" t="s">
        <v>7959</v>
      </c>
      <c r="I2921" s="1023"/>
      <c r="J2921" s="1027"/>
      <c r="K2921" s="511" t="s">
        <v>264</v>
      </c>
      <c r="L2921" s="1023"/>
      <c r="M2921" s="1023" t="str">
        <f t="shared" si="45"/>
        <v/>
      </c>
    </row>
    <row r="2922" spans="1:13">
      <c r="A2922" s="1026" t="s">
        <v>647</v>
      </c>
      <c r="B2922" s="1026" t="s">
        <v>648</v>
      </c>
      <c r="C2922" s="1023" t="s">
        <v>332</v>
      </c>
      <c r="D2922" s="1027"/>
      <c r="E2922" s="1023" t="s">
        <v>6709</v>
      </c>
      <c r="F2922" s="1023"/>
      <c r="G2922" s="1023" t="s">
        <v>6697</v>
      </c>
      <c r="H2922" s="1023" t="s">
        <v>7959</v>
      </c>
      <c r="I2922" s="1023"/>
      <c r="J2922" s="1027"/>
      <c r="K2922" s="511" t="s">
        <v>264</v>
      </c>
      <c r="L2922" s="1023"/>
      <c r="M2922" s="1023" t="str">
        <f t="shared" si="45"/>
        <v/>
      </c>
    </row>
    <row r="2923" spans="1:13">
      <c r="A2923" s="1026" t="s">
        <v>647</v>
      </c>
      <c r="B2923" s="1026" t="s">
        <v>648</v>
      </c>
      <c r="C2923" s="1023" t="s">
        <v>332</v>
      </c>
      <c r="D2923" s="1027"/>
      <c r="E2923" s="1023" t="s">
        <v>6710</v>
      </c>
      <c r="F2923" s="1023"/>
      <c r="G2923" s="1023" t="s">
        <v>6697</v>
      </c>
      <c r="H2923" s="1023" t="s">
        <v>7959</v>
      </c>
      <c r="I2923" s="1023"/>
      <c r="J2923" s="1027"/>
      <c r="K2923" s="511" t="s">
        <v>264</v>
      </c>
      <c r="L2923" s="1023"/>
      <c r="M2923" s="1023" t="str">
        <f t="shared" si="45"/>
        <v/>
      </c>
    </row>
    <row r="2924" spans="1:13">
      <c r="A2924" s="1026" t="s">
        <v>647</v>
      </c>
      <c r="B2924" s="1026" t="s">
        <v>648</v>
      </c>
      <c r="C2924" s="1023" t="s">
        <v>332</v>
      </c>
      <c r="D2924" s="1027"/>
      <c r="E2924" s="1023" t="s">
        <v>6711</v>
      </c>
      <c r="F2924" s="1023"/>
      <c r="G2924" s="1023" t="s">
        <v>6697</v>
      </c>
      <c r="H2924" s="1023" t="s">
        <v>7959</v>
      </c>
      <c r="I2924" s="1023"/>
      <c r="J2924" s="1027"/>
      <c r="K2924" s="511" t="s">
        <v>264</v>
      </c>
      <c r="L2924" s="1023"/>
      <c r="M2924" s="1023" t="str">
        <f t="shared" si="45"/>
        <v/>
      </c>
    </row>
    <row r="2925" spans="1:13">
      <c r="A2925" s="1026" t="s">
        <v>647</v>
      </c>
      <c r="B2925" s="1026" t="s">
        <v>648</v>
      </c>
      <c r="C2925" s="1023" t="s">
        <v>332</v>
      </c>
      <c r="D2925" s="1027"/>
      <c r="E2925" s="1023" t="s">
        <v>6712</v>
      </c>
      <c r="F2925" s="1023"/>
      <c r="G2925" s="1023" t="s">
        <v>6697</v>
      </c>
      <c r="H2925" s="1023" t="s">
        <v>7959</v>
      </c>
      <c r="I2925" s="1023"/>
      <c r="J2925" s="1027"/>
      <c r="K2925" s="511" t="s">
        <v>264</v>
      </c>
      <c r="L2925" s="1023"/>
      <c r="M2925" s="1023" t="str">
        <f t="shared" si="45"/>
        <v/>
      </c>
    </row>
    <row r="2926" spans="1:13">
      <c r="A2926" s="1026" t="s">
        <v>647</v>
      </c>
      <c r="B2926" s="1026" t="s">
        <v>648</v>
      </c>
      <c r="C2926" s="1023" t="s">
        <v>332</v>
      </c>
      <c r="D2926" s="1027"/>
      <c r="E2926" s="1023" t="s">
        <v>6713</v>
      </c>
      <c r="F2926" s="1023"/>
      <c r="G2926" s="1023" t="s">
        <v>6697</v>
      </c>
      <c r="H2926" s="1023" t="s">
        <v>7959</v>
      </c>
      <c r="I2926" s="1023"/>
      <c r="J2926" s="1027"/>
      <c r="K2926" s="511" t="s">
        <v>264</v>
      </c>
      <c r="L2926" s="1023"/>
      <c r="M2926" s="1023" t="str">
        <f t="shared" si="45"/>
        <v/>
      </c>
    </row>
    <row r="2927" spans="1:13">
      <c r="A2927" s="1026" t="s">
        <v>647</v>
      </c>
      <c r="B2927" s="1026" t="s">
        <v>648</v>
      </c>
      <c r="C2927" s="1023" t="s">
        <v>332</v>
      </c>
      <c r="D2927" s="1027"/>
      <c r="E2927" s="1023" t="s">
        <v>6714</v>
      </c>
      <c r="F2927" s="1023"/>
      <c r="G2927" s="1023" t="s">
        <v>6697</v>
      </c>
      <c r="H2927" s="1023" t="s">
        <v>7959</v>
      </c>
      <c r="I2927" s="1023"/>
      <c r="J2927" s="1027"/>
      <c r="K2927" s="511" t="s">
        <v>264</v>
      </c>
      <c r="L2927" s="1023"/>
      <c r="M2927" s="1023" t="str">
        <f t="shared" si="45"/>
        <v/>
      </c>
    </row>
    <row r="2928" spans="1:13">
      <c r="A2928" s="1026" t="s">
        <v>647</v>
      </c>
      <c r="B2928" s="1026" t="s">
        <v>648</v>
      </c>
      <c r="C2928" s="1023" t="s">
        <v>332</v>
      </c>
      <c r="D2928" s="1027"/>
      <c r="E2928" s="1023" t="s">
        <v>6715</v>
      </c>
      <c r="F2928" s="1023"/>
      <c r="G2928" s="1023" t="s">
        <v>6697</v>
      </c>
      <c r="H2928" s="1023" t="s">
        <v>7959</v>
      </c>
      <c r="I2928" s="1023"/>
      <c r="J2928" s="1027"/>
      <c r="K2928" s="511" t="s">
        <v>264</v>
      </c>
      <c r="L2928" s="1023"/>
      <c r="M2928" s="1023" t="str">
        <f t="shared" si="45"/>
        <v/>
      </c>
    </row>
    <row r="2929" spans="1:13">
      <c r="A2929" s="1026" t="s">
        <v>647</v>
      </c>
      <c r="B2929" s="1026" t="s">
        <v>648</v>
      </c>
      <c r="C2929" s="1023" t="s">
        <v>332</v>
      </c>
      <c r="D2929" s="1027"/>
      <c r="E2929" s="1023" t="s">
        <v>6716</v>
      </c>
      <c r="F2929" s="1023"/>
      <c r="G2929" s="1023" t="s">
        <v>6697</v>
      </c>
      <c r="H2929" s="1023" t="s">
        <v>7959</v>
      </c>
      <c r="I2929" s="1023"/>
      <c r="J2929" s="1027"/>
      <c r="K2929" s="511" t="s">
        <v>264</v>
      </c>
      <c r="L2929" s="1023"/>
      <c r="M2929" s="1023" t="str">
        <f t="shared" si="45"/>
        <v/>
      </c>
    </row>
    <row r="2930" spans="1:13" ht="15">
      <c r="A2930" s="1025" t="s">
        <v>637</v>
      </c>
      <c r="B2930" s="1025" t="s">
        <v>638</v>
      </c>
      <c r="C2930" s="510" t="s">
        <v>133</v>
      </c>
      <c r="D2930" s="531"/>
      <c r="E2930" s="510" t="s">
        <v>6327</v>
      </c>
      <c r="F2930" s="510" t="s">
        <v>133</v>
      </c>
      <c r="G2930" s="510" t="s">
        <v>6697</v>
      </c>
      <c r="H2930" s="510" t="s">
        <v>7960</v>
      </c>
      <c r="I2930" s="510" t="s">
        <v>682</v>
      </c>
      <c r="J2930" s="531"/>
      <c r="K2930" s="511" t="s">
        <v>264</v>
      </c>
      <c r="L2930" s="510" t="s">
        <v>646</v>
      </c>
      <c r="M2930" s="510" t="str">
        <f t="shared" si="45"/>
        <v/>
      </c>
    </row>
    <row r="2931" spans="1:13">
      <c r="A2931" s="1026" t="s">
        <v>647</v>
      </c>
      <c r="B2931" s="1026" t="s">
        <v>648</v>
      </c>
      <c r="C2931" s="1023" t="s">
        <v>133</v>
      </c>
      <c r="D2931" s="1028"/>
      <c r="E2931" s="1023" t="s">
        <v>6717</v>
      </c>
      <c r="F2931" s="1029"/>
      <c r="G2931" s="1023" t="s">
        <v>6697</v>
      </c>
      <c r="H2931" s="1023" t="s">
        <v>7960</v>
      </c>
      <c r="I2931" s="1029"/>
      <c r="J2931" s="1028"/>
      <c r="K2931" s="511" t="s">
        <v>264</v>
      </c>
      <c r="L2931" s="1023"/>
      <c r="M2931" s="1023" t="str">
        <f t="shared" si="45"/>
        <v>Removed</v>
      </c>
    </row>
    <row r="2932" spans="1:13">
      <c r="A2932" s="1026" t="s">
        <v>647</v>
      </c>
      <c r="B2932" s="1026" t="s">
        <v>648</v>
      </c>
      <c r="C2932" s="1023" t="s">
        <v>133</v>
      </c>
      <c r="D2932" s="1028"/>
      <c r="E2932" s="1023" t="s">
        <v>6718</v>
      </c>
      <c r="F2932" s="1029"/>
      <c r="G2932" s="1023" t="s">
        <v>6697</v>
      </c>
      <c r="H2932" s="1023" t="s">
        <v>7960</v>
      </c>
      <c r="I2932" s="1029"/>
      <c r="J2932" s="1028"/>
      <c r="K2932" s="511" t="s">
        <v>264</v>
      </c>
      <c r="L2932" s="1023"/>
      <c r="M2932" s="1023" t="str">
        <f t="shared" si="45"/>
        <v/>
      </c>
    </row>
    <row r="2933" spans="1:13">
      <c r="A2933" s="1026" t="s">
        <v>647</v>
      </c>
      <c r="B2933" s="1026" t="s">
        <v>648</v>
      </c>
      <c r="C2933" s="1023" t="s">
        <v>133</v>
      </c>
      <c r="D2933" s="1028"/>
      <c r="E2933" s="1023" t="s">
        <v>6719</v>
      </c>
      <c r="F2933" s="1029"/>
      <c r="G2933" s="1023" t="s">
        <v>6697</v>
      </c>
      <c r="H2933" s="1023" t="s">
        <v>7960</v>
      </c>
      <c r="I2933" s="1029"/>
      <c r="J2933" s="1028"/>
      <c r="K2933" s="511" t="s">
        <v>264</v>
      </c>
      <c r="L2933" s="1023"/>
      <c r="M2933" s="1023" t="str">
        <f t="shared" si="45"/>
        <v/>
      </c>
    </row>
    <row r="2934" spans="1:13">
      <c r="A2934" s="1026" t="s">
        <v>647</v>
      </c>
      <c r="B2934" s="1026" t="s">
        <v>648</v>
      </c>
      <c r="C2934" s="1023" t="s">
        <v>133</v>
      </c>
      <c r="D2934" s="1028"/>
      <c r="E2934" s="1023" t="s">
        <v>6720</v>
      </c>
      <c r="F2934" s="1029"/>
      <c r="G2934" s="1023" t="s">
        <v>6697</v>
      </c>
      <c r="H2934" s="1023" t="s">
        <v>7960</v>
      </c>
      <c r="I2934" s="1029"/>
      <c r="J2934" s="1028"/>
      <c r="K2934" s="511" t="s">
        <v>264</v>
      </c>
      <c r="L2934" s="1023"/>
      <c r="M2934" s="1023" t="str">
        <f t="shared" si="45"/>
        <v/>
      </c>
    </row>
    <row r="2935" spans="1:13">
      <c r="A2935" s="1026" t="s">
        <v>647</v>
      </c>
      <c r="B2935" s="1026" t="s">
        <v>648</v>
      </c>
      <c r="C2935" s="1023" t="s">
        <v>133</v>
      </c>
      <c r="D2935" s="1028"/>
      <c r="E2935" s="1023" t="s">
        <v>6721</v>
      </c>
      <c r="F2935" s="1029"/>
      <c r="G2935" s="1023" t="s">
        <v>6697</v>
      </c>
      <c r="H2935" s="1023" t="s">
        <v>7960</v>
      </c>
      <c r="I2935" s="1029"/>
      <c r="J2935" s="1028"/>
      <c r="K2935" s="511" t="s">
        <v>264</v>
      </c>
      <c r="L2935" s="1023"/>
      <c r="M2935" s="1023" t="str">
        <f t="shared" si="45"/>
        <v/>
      </c>
    </row>
    <row r="2936" spans="1:13">
      <c r="A2936" s="1026" t="s">
        <v>647</v>
      </c>
      <c r="B2936" s="1026" t="s">
        <v>648</v>
      </c>
      <c r="C2936" s="1023" t="s">
        <v>133</v>
      </c>
      <c r="D2936" s="1028"/>
      <c r="E2936" s="1023" t="s">
        <v>6722</v>
      </c>
      <c r="F2936" s="1029"/>
      <c r="G2936" s="1023" t="s">
        <v>6697</v>
      </c>
      <c r="H2936" s="1023" t="s">
        <v>7960</v>
      </c>
      <c r="I2936" s="1029"/>
      <c r="J2936" s="1028"/>
      <c r="K2936" s="511" t="s">
        <v>264</v>
      </c>
      <c r="L2936" s="1023"/>
      <c r="M2936" s="1023" t="str">
        <f t="shared" si="45"/>
        <v/>
      </c>
    </row>
    <row r="2937" spans="1:13">
      <c r="A2937" s="1026" t="s">
        <v>647</v>
      </c>
      <c r="B2937" s="1026" t="s">
        <v>648</v>
      </c>
      <c r="C2937" s="1023" t="s">
        <v>133</v>
      </c>
      <c r="D2937" s="1028"/>
      <c r="E2937" s="1023" t="s">
        <v>6723</v>
      </c>
      <c r="F2937" s="1029"/>
      <c r="G2937" s="1023" t="s">
        <v>6697</v>
      </c>
      <c r="H2937" s="1023" t="s">
        <v>7960</v>
      </c>
      <c r="I2937" s="1029"/>
      <c r="J2937" s="1028"/>
      <c r="K2937" s="511" t="s">
        <v>264</v>
      </c>
      <c r="L2937" s="1023"/>
      <c r="M2937" s="1023" t="str">
        <f t="shared" si="45"/>
        <v/>
      </c>
    </row>
    <row r="2938" spans="1:13">
      <c r="A2938" s="1026" t="s">
        <v>647</v>
      </c>
      <c r="B2938" s="1026" t="s">
        <v>648</v>
      </c>
      <c r="C2938" s="1023" t="s">
        <v>133</v>
      </c>
      <c r="D2938" s="1028"/>
      <c r="E2938" s="1023" t="s">
        <v>6724</v>
      </c>
      <c r="F2938" s="1029"/>
      <c r="G2938" s="1023" t="s">
        <v>6697</v>
      </c>
      <c r="H2938" s="1023" t="s">
        <v>7960</v>
      </c>
      <c r="I2938" s="1029"/>
      <c r="J2938" s="1028"/>
      <c r="K2938" s="511" t="s">
        <v>264</v>
      </c>
      <c r="L2938" s="1023"/>
      <c r="M2938" s="1023" t="str">
        <f t="shared" si="45"/>
        <v/>
      </c>
    </row>
    <row r="2939" spans="1:13">
      <c r="A2939" s="1026" t="s">
        <v>647</v>
      </c>
      <c r="B2939" s="1026" t="s">
        <v>648</v>
      </c>
      <c r="C2939" s="1023" t="s">
        <v>133</v>
      </c>
      <c r="D2939" s="1028"/>
      <c r="E2939" s="1023" t="s">
        <v>6725</v>
      </c>
      <c r="F2939" s="1029"/>
      <c r="G2939" s="1023" t="s">
        <v>6697</v>
      </c>
      <c r="H2939" s="1023" t="s">
        <v>7960</v>
      </c>
      <c r="I2939" s="1029"/>
      <c r="J2939" s="1028"/>
      <c r="K2939" s="511" t="s">
        <v>264</v>
      </c>
      <c r="L2939" s="1023"/>
      <c r="M2939" s="1023" t="str">
        <f t="shared" si="45"/>
        <v/>
      </c>
    </row>
    <row r="2940" spans="1:13">
      <c r="A2940" s="1026" t="s">
        <v>647</v>
      </c>
      <c r="B2940" s="1026" t="s">
        <v>648</v>
      </c>
      <c r="C2940" s="1023" t="s">
        <v>133</v>
      </c>
      <c r="D2940" s="1028"/>
      <c r="E2940" s="1023" t="s">
        <v>6726</v>
      </c>
      <c r="F2940" s="1029"/>
      <c r="G2940" s="1023" t="s">
        <v>6697</v>
      </c>
      <c r="H2940" s="1023" t="s">
        <v>7960</v>
      </c>
      <c r="I2940" s="1029"/>
      <c r="J2940" s="1028"/>
      <c r="K2940" s="511" t="s">
        <v>264</v>
      </c>
      <c r="L2940" s="1023"/>
      <c r="M2940" s="1023" t="str">
        <f t="shared" si="45"/>
        <v/>
      </c>
    </row>
    <row r="2941" spans="1:13">
      <c r="A2941" s="1026" t="s">
        <v>647</v>
      </c>
      <c r="B2941" s="1026" t="s">
        <v>648</v>
      </c>
      <c r="C2941" s="1023" t="s">
        <v>133</v>
      </c>
      <c r="D2941" s="1028"/>
      <c r="E2941" s="1023" t="s">
        <v>6727</v>
      </c>
      <c r="F2941" s="1029"/>
      <c r="G2941" s="1023" t="s">
        <v>6697</v>
      </c>
      <c r="H2941" s="1023" t="s">
        <v>7960</v>
      </c>
      <c r="I2941" s="1029"/>
      <c r="J2941" s="1028"/>
      <c r="K2941" s="511" t="s">
        <v>264</v>
      </c>
      <c r="L2941" s="1023"/>
      <c r="M2941" s="1023" t="str">
        <f t="shared" si="45"/>
        <v/>
      </c>
    </row>
    <row r="2942" spans="1:13">
      <c r="A2942" s="1026" t="s">
        <v>647</v>
      </c>
      <c r="B2942" s="1026" t="s">
        <v>648</v>
      </c>
      <c r="C2942" s="1023" t="s">
        <v>133</v>
      </c>
      <c r="D2942" s="1028"/>
      <c r="E2942" s="1023" t="s">
        <v>6728</v>
      </c>
      <c r="F2942" s="1029"/>
      <c r="G2942" s="1023" t="s">
        <v>6697</v>
      </c>
      <c r="H2942" s="1023" t="s">
        <v>7960</v>
      </c>
      <c r="I2942" s="1029"/>
      <c r="J2942" s="1028"/>
      <c r="K2942" s="511" t="s">
        <v>264</v>
      </c>
      <c r="L2942" s="1023"/>
      <c r="M2942" s="1023" t="str">
        <f t="shared" si="45"/>
        <v/>
      </c>
    </row>
    <row r="2943" spans="1:13">
      <c r="A2943" s="1026" t="s">
        <v>647</v>
      </c>
      <c r="B2943" s="1026" t="s">
        <v>648</v>
      </c>
      <c r="C2943" s="1023" t="s">
        <v>133</v>
      </c>
      <c r="D2943" s="1028"/>
      <c r="E2943" s="1023" t="s">
        <v>6729</v>
      </c>
      <c r="F2943" s="1029"/>
      <c r="G2943" s="1023" t="s">
        <v>6697</v>
      </c>
      <c r="H2943" s="1023" t="s">
        <v>7960</v>
      </c>
      <c r="I2943" s="1029"/>
      <c r="J2943" s="1028"/>
      <c r="K2943" s="511" t="s">
        <v>264</v>
      </c>
      <c r="L2943" s="1023"/>
      <c r="M2943" s="1023" t="str">
        <f t="shared" si="45"/>
        <v/>
      </c>
    </row>
    <row r="2944" spans="1:13" ht="15">
      <c r="A2944" s="1025" t="s">
        <v>637</v>
      </c>
      <c r="B2944" s="1025" t="s">
        <v>638</v>
      </c>
      <c r="C2944" s="510" t="s">
        <v>333</v>
      </c>
      <c r="D2944" s="531"/>
      <c r="E2944" s="510" t="s">
        <v>6145</v>
      </c>
      <c r="F2944" s="510" t="s">
        <v>333</v>
      </c>
      <c r="G2944" s="510" t="s">
        <v>6697</v>
      </c>
      <c r="H2944" s="510" t="s">
        <v>8052</v>
      </c>
      <c r="I2944" s="510" t="s">
        <v>682</v>
      </c>
      <c r="J2944" s="531"/>
      <c r="K2944" s="511" t="s">
        <v>264</v>
      </c>
      <c r="L2944" s="510" t="s">
        <v>646</v>
      </c>
      <c r="M2944" s="510" t="str">
        <f t="shared" si="45"/>
        <v/>
      </c>
    </row>
    <row r="2945" spans="1:13">
      <c r="A2945" s="1026" t="s">
        <v>647</v>
      </c>
      <c r="B2945" s="1026" t="s">
        <v>648</v>
      </c>
      <c r="C2945" s="1029"/>
      <c r="D2945" s="1028"/>
      <c r="E2945" s="1023" t="s">
        <v>6773</v>
      </c>
      <c r="F2945" s="1029"/>
      <c r="G2945" s="1023" t="s">
        <v>6697</v>
      </c>
      <c r="H2945" s="1029" t="s">
        <v>8052</v>
      </c>
      <c r="I2945" s="1029"/>
      <c r="J2945" s="1028"/>
      <c r="K2945" s="511" t="s">
        <v>264</v>
      </c>
      <c r="L2945" s="1029"/>
      <c r="M2945" s="1029" t="str">
        <f t="shared" si="45"/>
        <v>Removed</v>
      </c>
    </row>
    <row r="2946" spans="1:13">
      <c r="A2946" s="1026" t="s">
        <v>647</v>
      </c>
      <c r="B2946" s="1026" t="s">
        <v>648</v>
      </c>
      <c r="C2946" s="1029"/>
      <c r="D2946" s="1028"/>
      <c r="E2946" s="1023" t="s">
        <v>6774</v>
      </c>
      <c r="F2946" s="1029"/>
      <c r="G2946" s="1023" t="s">
        <v>6697</v>
      </c>
      <c r="H2946" s="1029" t="s">
        <v>8052</v>
      </c>
      <c r="I2946" s="1029"/>
      <c r="J2946" s="1028"/>
      <c r="K2946" s="511" t="s">
        <v>264</v>
      </c>
      <c r="L2946" s="1029"/>
      <c r="M2946" s="1029" t="str">
        <f t="shared" si="45"/>
        <v/>
      </c>
    </row>
    <row r="2947" spans="1:13">
      <c r="A2947" s="1026" t="s">
        <v>647</v>
      </c>
      <c r="B2947" s="1026" t="s">
        <v>648</v>
      </c>
      <c r="C2947" s="1029"/>
      <c r="D2947" s="1028"/>
      <c r="E2947" s="1023" t="s">
        <v>6775</v>
      </c>
      <c r="F2947" s="1029"/>
      <c r="G2947" s="1023" t="s">
        <v>6697</v>
      </c>
      <c r="H2947" s="1029" t="s">
        <v>8052</v>
      </c>
      <c r="I2947" s="1029"/>
      <c r="J2947" s="1028"/>
      <c r="K2947" s="511" t="s">
        <v>264</v>
      </c>
      <c r="L2947" s="1029"/>
      <c r="M2947" s="1029" t="str">
        <f t="shared" si="45"/>
        <v/>
      </c>
    </row>
    <row r="2948" spans="1:13">
      <c r="A2948" s="1026" t="s">
        <v>647</v>
      </c>
      <c r="B2948" s="1026" t="s">
        <v>648</v>
      </c>
      <c r="C2948" s="1029"/>
      <c r="D2948" s="1028"/>
      <c r="E2948" s="1023" t="s">
        <v>6776</v>
      </c>
      <c r="F2948" s="1029"/>
      <c r="G2948" s="1023" t="s">
        <v>6697</v>
      </c>
      <c r="H2948" s="1029" t="s">
        <v>8052</v>
      </c>
      <c r="I2948" s="1029"/>
      <c r="J2948" s="1028"/>
      <c r="K2948" s="511" t="s">
        <v>264</v>
      </c>
      <c r="L2948" s="1029"/>
      <c r="M2948" s="1029" t="str">
        <f t="shared" si="45"/>
        <v/>
      </c>
    </row>
    <row r="2949" spans="1:13">
      <c r="A2949" s="1026" t="s">
        <v>647</v>
      </c>
      <c r="B2949" s="1026" t="s">
        <v>648</v>
      </c>
      <c r="C2949" s="1029"/>
      <c r="D2949" s="1028"/>
      <c r="E2949" s="1023" t="s">
        <v>6777</v>
      </c>
      <c r="F2949" s="1029"/>
      <c r="G2949" s="1023" t="s">
        <v>6697</v>
      </c>
      <c r="H2949" s="1029" t="s">
        <v>8052</v>
      </c>
      <c r="I2949" s="1029"/>
      <c r="J2949" s="1028"/>
      <c r="K2949" s="511" t="s">
        <v>264</v>
      </c>
      <c r="L2949" s="1029"/>
      <c r="M2949" s="1029" t="str">
        <f t="shared" si="45"/>
        <v/>
      </c>
    </row>
    <row r="2950" spans="1:13">
      <c r="A2950" s="1026" t="s">
        <v>647</v>
      </c>
      <c r="B2950" s="1026" t="s">
        <v>648</v>
      </c>
      <c r="C2950" s="1029"/>
      <c r="D2950" s="1028"/>
      <c r="E2950" s="1023" t="s">
        <v>6778</v>
      </c>
      <c r="F2950" s="1029"/>
      <c r="G2950" s="1023" t="s">
        <v>6697</v>
      </c>
      <c r="H2950" s="1029" t="s">
        <v>8052</v>
      </c>
      <c r="I2950" s="1029"/>
      <c r="J2950" s="1028"/>
      <c r="K2950" s="511" t="s">
        <v>264</v>
      </c>
      <c r="L2950" s="1029"/>
      <c r="M2950" s="1029" t="str">
        <f t="shared" si="45"/>
        <v/>
      </c>
    </row>
    <row r="2951" spans="1:13">
      <c r="A2951" s="1026" t="s">
        <v>647</v>
      </c>
      <c r="B2951" s="1026" t="s">
        <v>648</v>
      </c>
      <c r="C2951" s="1029"/>
      <c r="D2951" s="1028"/>
      <c r="E2951" s="1023" t="s">
        <v>6779</v>
      </c>
      <c r="F2951" s="1029"/>
      <c r="G2951" s="1023" t="s">
        <v>6697</v>
      </c>
      <c r="H2951" s="1029" t="s">
        <v>8052</v>
      </c>
      <c r="I2951" s="1029"/>
      <c r="J2951" s="1028"/>
      <c r="K2951" s="511" t="s">
        <v>264</v>
      </c>
      <c r="L2951" s="1029"/>
      <c r="M2951" s="1029" t="str">
        <f t="shared" si="45"/>
        <v/>
      </c>
    </row>
    <row r="2952" spans="1:13">
      <c r="A2952" s="1026" t="s">
        <v>647</v>
      </c>
      <c r="B2952" s="1026" t="s">
        <v>648</v>
      </c>
      <c r="C2952" s="1029"/>
      <c r="D2952" s="1028"/>
      <c r="E2952" s="1023" t="s">
        <v>6780</v>
      </c>
      <c r="F2952" s="1029"/>
      <c r="G2952" s="1023" t="s">
        <v>6697</v>
      </c>
      <c r="H2952" s="1029" t="s">
        <v>8052</v>
      </c>
      <c r="I2952" s="1029"/>
      <c r="J2952" s="1028"/>
      <c r="K2952" s="511" t="s">
        <v>264</v>
      </c>
      <c r="L2952" s="1029"/>
      <c r="M2952" s="1029" t="str">
        <f t="shared" ref="M2952:M3015" si="46">IF(RIGHT(TEXT(E2952,""),4)="ACT1","Removed","")</f>
        <v/>
      </c>
    </row>
    <row r="2953" spans="1:13">
      <c r="A2953" s="1026" t="s">
        <v>647</v>
      </c>
      <c r="B2953" s="1026" t="s">
        <v>648</v>
      </c>
      <c r="C2953" s="1029"/>
      <c r="D2953" s="1028"/>
      <c r="E2953" s="1023" t="s">
        <v>6781</v>
      </c>
      <c r="F2953" s="1029"/>
      <c r="G2953" s="1023" t="s">
        <v>6697</v>
      </c>
      <c r="H2953" s="1029" t="s">
        <v>8052</v>
      </c>
      <c r="I2953" s="1029"/>
      <c r="J2953" s="1028"/>
      <c r="K2953" s="511" t="s">
        <v>264</v>
      </c>
      <c r="L2953" s="1029"/>
      <c r="M2953" s="1029" t="str">
        <f t="shared" si="46"/>
        <v/>
      </c>
    </row>
    <row r="2954" spans="1:13">
      <c r="A2954" s="1026" t="s">
        <v>647</v>
      </c>
      <c r="B2954" s="1026" t="s">
        <v>648</v>
      </c>
      <c r="C2954" s="1029"/>
      <c r="D2954" s="1028"/>
      <c r="E2954" s="1023" t="s">
        <v>6782</v>
      </c>
      <c r="F2954" s="1029"/>
      <c r="G2954" s="1023" t="s">
        <v>6697</v>
      </c>
      <c r="H2954" s="1029" t="s">
        <v>8052</v>
      </c>
      <c r="I2954" s="1029"/>
      <c r="J2954" s="1028"/>
      <c r="K2954" s="511" t="s">
        <v>264</v>
      </c>
      <c r="L2954" s="1029"/>
      <c r="M2954" s="1029" t="str">
        <f t="shared" si="46"/>
        <v/>
      </c>
    </row>
    <row r="2955" spans="1:13">
      <c r="A2955" s="1026" t="s">
        <v>647</v>
      </c>
      <c r="B2955" s="1026" t="s">
        <v>648</v>
      </c>
      <c r="C2955" s="1029"/>
      <c r="D2955" s="1028"/>
      <c r="E2955" s="1023" t="s">
        <v>6783</v>
      </c>
      <c r="F2955" s="1029"/>
      <c r="G2955" s="1023" t="s">
        <v>6697</v>
      </c>
      <c r="H2955" s="1029" t="s">
        <v>8052</v>
      </c>
      <c r="I2955" s="1029"/>
      <c r="J2955" s="1028"/>
      <c r="K2955" s="511" t="s">
        <v>264</v>
      </c>
      <c r="L2955" s="1029"/>
      <c r="M2955" s="1029" t="str">
        <f t="shared" si="46"/>
        <v/>
      </c>
    </row>
    <row r="2956" spans="1:13">
      <c r="A2956" s="1026" t="s">
        <v>647</v>
      </c>
      <c r="B2956" s="1026" t="s">
        <v>648</v>
      </c>
      <c r="C2956" s="1029"/>
      <c r="D2956" s="1028"/>
      <c r="E2956" s="1023" t="s">
        <v>6784</v>
      </c>
      <c r="F2956" s="1029"/>
      <c r="G2956" s="1023" t="s">
        <v>6697</v>
      </c>
      <c r="H2956" s="1029" t="s">
        <v>8052</v>
      </c>
      <c r="I2956" s="1029"/>
      <c r="J2956" s="1028"/>
      <c r="K2956" s="511" t="s">
        <v>264</v>
      </c>
      <c r="L2956" s="1029"/>
      <c r="M2956" s="1029" t="str">
        <f t="shared" si="46"/>
        <v/>
      </c>
    </row>
    <row r="2957" spans="1:13">
      <c r="A2957" s="1026" t="s">
        <v>647</v>
      </c>
      <c r="B2957" s="1026" t="s">
        <v>648</v>
      </c>
      <c r="C2957" s="1029"/>
      <c r="D2957" s="1028"/>
      <c r="E2957" s="1023" t="s">
        <v>6785</v>
      </c>
      <c r="F2957" s="1029"/>
      <c r="G2957" s="1023" t="s">
        <v>6697</v>
      </c>
      <c r="H2957" s="1029" t="s">
        <v>8052</v>
      </c>
      <c r="I2957" s="1029"/>
      <c r="J2957" s="1028"/>
      <c r="K2957" s="511" t="s">
        <v>264</v>
      </c>
      <c r="L2957" s="1029"/>
      <c r="M2957" s="1029" t="str">
        <f t="shared" si="46"/>
        <v/>
      </c>
    </row>
    <row r="2958" spans="1:13" ht="15">
      <c r="A2958" s="1025" t="s">
        <v>637</v>
      </c>
      <c r="B2958" s="1025" t="s">
        <v>638</v>
      </c>
      <c r="C2958" s="510" t="s">
        <v>134</v>
      </c>
      <c r="D2958" s="531"/>
      <c r="E2958" s="510" t="s">
        <v>6325</v>
      </c>
      <c r="F2958" s="510" t="s">
        <v>134</v>
      </c>
      <c r="G2958" s="532" t="s">
        <v>6697</v>
      </c>
      <c r="H2958" s="510" t="s">
        <v>8053</v>
      </c>
      <c r="I2958" s="510" t="s">
        <v>682</v>
      </c>
      <c r="J2958" s="531"/>
      <c r="K2958" s="511" t="s">
        <v>264</v>
      </c>
      <c r="L2958" s="510" t="s">
        <v>646</v>
      </c>
      <c r="M2958" s="510" t="str">
        <f t="shared" si="46"/>
        <v/>
      </c>
    </row>
    <row r="2959" spans="1:13">
      <c r="A2959" s="1026" t="s">
        <v>647</v>
      </c>
      <c r="B2959" s="1026" t="s">
        <v>648</v>
      </c>
      <c r="C2959" s="1029"/>
      <c r="D2959" s="1028"/>
      <c r="E2959" s="1023" t="s">
        <v>6786</v>
      </c>
      <c r="F2959" s="1029"/>
      <c r="G2959" s="1023" t="s">
        <v>6697</v>
      </c>
      <c r="H2959" s="1023" t="s">
        <v>8053</v>
      </c>
      <c r="I2959" s="1029"/>
      <c r="J2959" s="1028"/>
      <c r="K2959" s="511" t="s">
        <v>264</v>
      </c>
      <c r="L2959" s="1023"/>
      <c r="M2959" s="1023" t="str">
        <f t="shared" si="46"/>
        <v>Removed</v>
      </c>
    </row>
    <row r="2960" spans="1:13">
      <c r="A2960" s="1026" t="s">
        <v>647</v>
      </c>
      <c r="B2960" s="1026" t="s">
        <v>648</v>
      </c>
      <c r="C2960" s="1029"/>
      <c r="D2960" s="1028"/>
      <c r="E2960" s="1023" t="s">
        <v>6787</v>
      </c>
      <c r="F2960" s="1029"/>
      <c r="G2960" s="1023" t="s">
        <v>6697</v>
      </c>
      <c r="H2960" s="1023" t="s">
        <v>8053</v>
      </c>
      <c r="I2960" s="1029"/>
      <c r="J2960" s="1028"/>
      <c r="K2960" s="511" t="s">
        <v>264</v>
      </c>
      <c r="L2960" s="1023"/>
      <c r="M2960" s="1023" t="str">
        <f t="shared" si="46"/>
        <v/>
      </c>
    </row>
    <row r="2961" spans="1:13">
      <c r="A2961" s="1026" t="s">
        <v>647</v>
      </c>
      <c r="B2961" s="1026" t="s">
        <v>648</v>
      </c>
      <c r="C2961" s="1029"/>
      <c r="D2961" s="1028"/>
      <c r="E2961" s="1023" t="s">
        <v>6788</v>
      </c>
      <c r="F2961" s="1029"/>
      <c r="G2961" s="1023" t="s">
        <v>6697</v>
      </c>
      <c r="H2961" s="1023" t="s">
        <v>8053</v>
      </c>
      <c r="I2961" s="1029"/>
      <c r="J2961" s="1028"/>
      <c r="K2961" s="511" t="s">
        <v>264</v>
      </c>
      <c r="L2961" s="1023"/>
      <c r="M2961" s="1023" t="str">
        <f t="shared" si="46"/>
        <v/>
      </c>
    </row>
    <row r="2962" spans="1:13">
      <c r="A2962" s="1026" t="s">
        <v>647</v>
      </c>
      <c r="B2962" s="1026" t="s">
        <v>648</v>
      </c>
      <c r="C2962" s="1029"/>
      <c r="D2962" s="1028"/>
      <c r="E2962" s="1023" t="s">
        <v>6789</v>
      </c>
      <c r="F2962" s="1029"/>
      <c r="G2962" s="1023" t="s">
        <v>6697</v>
      </c>
      <c r="H2962" s="1023" t="s">
        <v>8053</v>
      </c>
      <c r="I2962" s="1029"/>
      <c r="J2962" s="1028"/>
      <c r="K2962" s="511" t="s">
        <v>264</v>
      </c>
      <c r="L2962" s="1023"/>
      <c r="M2962" s="1023" t="str">
        <f t="shared" si="46"/>
        <v/>
      </c>
    </row>
    <row r="2963" spans="1:13">
      <c r="A2963" s="1026" t="s">
        <v>647</v>
      </c>
      <c r="B2963" s="1026" t="s">
        <v>648</v>
      </c>
      <c r="C2963" s="1029"/>
      <c r="D2963" s="1028"/>
      <c r="E2963" s="1023" t="s">
        <v>6790</v>
      </c>
      <c r="F2963" s="1029"/>
      <c r="G2963" s="1023" t="s">
        <v>6697</v>
      </c>
      <c r="H2963" s="1023" t="s">
        <v>8053</v>
      </c>
      <c r="I2963" s="1029"/>
      <c r="J2963" s="1028"/>
      <c r="K2963" s="511" t="s">
        <v>264</v>
      </c>
      <c r="L2963" s="1023"/>
      <c r="M2963" s="1023" t="str">
        <f t="shared" si="46"/>
        <v/>
      </c>
    </row>
    <row r="2964" spans="1:13">
      <c r="A2964" s="1026" t="s">
        <v>647</v>
      </c>
      <c r="B2964" s="1026" t="s">
        <v>648</v>
      </c>
      <c r="C2964" s="1029"/>
      <c r="D2964" s="1028"/>
      <c r="E2964" s="1023" t="s">
        <v>6791</v>
      </c>
      <c r="F2964" s="1029"/>
      <c r="G2964" s="1023" t="s">
        <v>6697</v>
      </c>
      <c r="H2964" s="1023" t="s">
        <v>8053</v>
      </c>
      <c r="I2964" s="1029"/>
      <c r="J2964" s="1028"/>
      <c r="K2964" s="511" t="s">
        <v>264</v>
      </c>
      <c r="L2964" s="1023"/>
      <c r="M2964" s="1023" t="str">
        <f t="shared" si="46"/>
        <v/>
      </c>
    </row>
    <row r="2965" spans="1:13">
      <c r="A2965" s="1026" t="s">
        <v>647</v>
      </c>
      <c r="B2965" s="1026" t="s">
        <v>648</v>
      </c>
      <c r="C2965" s="1029"/>
      <c r="D2965" s="1028"/>
      <c r="E2965" s="1023" t="s">
        <v>6792</v>
      </c>
      <c r="F2965" s="1029"/>
      <c r="G2965" s="1023" t="s">
        <v>6697</v>
      </c>
      <c r="H2965" s="1023" t="s">
        <v>8053</v>
      </c>
      <c r="I2965" s="1029"/>
      <c r="J2965" s="1028"/>
      <c r="K2965" s="511" t="s">
        <v>264</v>
      </c>
      <c r="L2965" s="1023"/>
      <c r="M2965" s="1023" t="str">
        <f t="shared" si="46"/>
        <v/>
      </c>
    </row>
    <row r="2966" spans="1:13">
      <c r="A2966" s="1026" t="s">
        <v>647</v>
      </c>
      <c r="B2966" s="1026" t="s">
        <v>648</v>
      </c>
      <c r="C2966" s="1029"/>
      <c r="D2966" s="1028"/>
      <c r="E2966" s="1023" t="s">
        <v>6793</v>
      </c>
      <c r="F2966" s="1029"/>
      <c r="G2966" s="1023" t="s">
        <v>6697</v>
      </c>
      <c r="H2966" s="1023" t="s">
        <v>8053</v>
      </c>
      <c r="I2966" s="1029"/>
      <c r="J2966" s="1028"/>
      <c r="K2966" s="511" t="s">
        <v>264</v>
      </c>
      <c r="L2966" s="1023"/>
      <c r="M2966" s="1023" t="str">
        <f t="shared" si="46"/>
        <v/>
      </c>
    </row>
    <row r="2967" spans="1:13">
      <c r="A2967" s="1026" t="s">
        <v>647</v>
      </c>
      <c r="B2967" s="1026" t="s">
        <v>648</v>
      </c>
      <c r="C2967" s="1029"/>
      <c r="D2967" s="1028"/>
      <c r="E2967" s="1023" t="s">
        <v>6794</v>
      </c>
      <c r="F2967" s="1029"/>
      <c r="G2967" s="1023" t="s">
        <v>6697</v>
      </c>
      <c r="H2967" s="1023" t="s">
        <v>8053</v>
      </c>
      <c r="I2967" s="1029"/>
      <c r="J2967" s="1028"/>
      <c r="K2967" s="511" t="s">
        <v>264</v>
      </c>
      <c r="L2967" s="1023"/>
      <c r="M2967" s="1023" t="str">
        <f t="shared" si="46"/>
        <v/>
      </c>
    </row>
    <row r="2968" spans="1:13">
      <c r="A2968" s="1026" t="s">
        <v>647</v>
      </c>
      <c r="B2968" s="1026" t="s">
        <v>648</v>
      </c>
      <c r="C2968" s="1029"/>
      <c r="D2968" s="1028"/>
      <c r="E2968" s="1023" t="s">
        <v>6795</v>
      </c>
      <c r="F2968" s="1029"/>
      <c r="G2968" s="1023" t="s">
        <v>6697</v>
      </c>
      <c r="H2968" s="1023" t="s">
        <v>8053</v>
      </c>
      <c r="I2968" s="1029"/>
      <c r="J2968" s="1028"/>
      <c r="K2968" s="511" t="s">
        <v>264</v>
      </c>
      <c r="L2968" s="1023"/>
      <c r="M2968" s="1023" t="str">
        <f t="shared" si="46"/>
        <v/>
      </c>
    </row>
    <row r="2969" spans="1:13">
      <c r="A2969" s="1026" t="s">
        <v>647</v>
      </c>
      <c r="B2969" s="1026" t="s">
        <v>648</v>
      </c>
      <c r="C2969" s="1029"/>
      <c r="D2969" s="1028"/>
      <c r="E2969" s="1023" t="s">
        <v>6796</v>
      </c>
      <c r="F2969" s="1029"/>
      <c r="G2969" s="1023" t="s">
        <v>6697</v>
      </c>
      <c r="H2969" s="1023" t="s">
        <v>8053</v>
      </c>
      <c r="I2969" s="1029"/>
      <c r="J2969" s="1028"/>
      <c r="K2969" s="511" t="s">
        <v>264</v>
      </c>
      <c r="L2969" s="1023"/>
      <c r="M2969" s="1023" t="str">
        <f t="shared" si="46"/>
        <v/>
      </c>
    </row>
    <row r="2970" spans="1:13">
      <c r="A2970" s="1026" t="s">
        <v>647</v>
      </c>
      <c r="B2970" s="1026" t="s">
        <v>648</v>
      </c>
      <c r="C2970" s="1029"/>
      <c r="D2970" s="1028"/>
      <c r="E2970" s="1023" t="s">
        <v>6797</v>
      </c>
      <c r="F2970" s="1029"/>
      <c r="G2970" s="1023" t="s">
        <v>6697</v>
      </c>
      <c r="H2970" s="1023" t="s">
        <v>8053</v>
      </c>
      <c r="I2970" s="1029"/>
      <c r="J2970" s="1028"/>
      <c r="K2970" s="511" t="s">
        <v>264</v>
      </c>
      <c r="L2970" s="1023"/>
      <c r="M2970" s="1023" t="str">
        <f t="shared" si="46"/>
        <v/>
      </c>
    </row>
    <row r="2971" spans="1:13">
      <c r="A2971" s="1026" t="s">
        <v>647</v>
      </c>
      <c r="B2971" s="1026" t="s">
        <v>648</v>
      </c>
      <c r="C2971" s="522"/>
      <c r="D2971" s="523"/>
      <c r="E2971" s="1023" t="s">
        <v>6798</v>
      </c>
      <c r="F2971" s="522"/>
      <c r="G2971" s="1023" t="s">
        <v>6697</v>
      </c>
      <c r="H2971" s="1023" t="s">
        <v>8053</v>
      </c>
      <c r="I2971" s="522"/>
      <c r="J2971" s="523"/>
      <c r="K2971" s="511" t="s">
        <v>264</v>
      </c>
      <c r="L2971" s="1023"/>
      <c r="M2971" s="1023" t="str">
        <f t="shared" si="46"/>
        <v/>
      </c>
    </row>
    <row r="2972" spans="1:13" ht="15">
      <c r="A2972" s="1024" t="s">
        <v>637</v>
      </c>
      <c r="B2972" s="1025" t="s">
        <v>638</v>
      </c>
      <c r="C2972" s="510" t="s">
        <v>611</v>
      </c>
      <c r="D2972" s="531"/>
      <c r="E2972" s="510" t="s">
        <v>6331</v>
      </c>
      <c r="F2972" s="510" t="s">
        <v>611</v>
      </c>
      <c r="G2972" s="532" t="s">
        <v>6697</v>
      </c>
      <c r="H2972" s="510" t="s">
        <v>7961</v>
      </c>
      <c r="I2972" s="510" t="s">
        <v>682</v>
      </c>
      <c r="J2972" s="531"/>
      <c r="K2972" s="511" t="s">
        <v>264</v>
      </c>
      <c r="L2972" s="510" t="s">
        <v>646</v>
      </c>
      <c r="M2972" s="510" t="str">
        <f t="shared" si="46"/>
        <v/>
      </c>
    </row>
    <row r="2973" spans="1:13">
      <c r="A2973" s="1026" t="s">
        <v>647</v>
      </c>
      <c r="B2973" s="1026" t="s">
        <v>648</v>
      </c>
      <c r="C2973" s="1029"/>
      <c r="D2973" s="1028"/>
      <c r="E2973" s="1023" t="s">
        <v>6799</v>
      </c>
      <c r="F2973" s="1029"/>
      <c r="G2973" s="1023" t="s">
        <v>6697</v>
      </c>
      <c r="H2973" s="1023" t="s">
        <v>7961</v>
      </c>
      <c r="I2973" s="1029"/>
      <c r="J2973" s="1028"/>
      <c r="K2973" s="511" t="s">
        <v>264</v>
      </c>
      <c r="L2973" s="1023"/>
      <c r="M2973" s="1023" t="str">
        <f t="shared" si="46"/>
        <v>Removed</v>
      </c>
    </row>
    <row r="2974" spans="1:13">
      <c r="A2974" s="1026" t="s">
        <v>647</v>
      </c>
      <c r="B2974" s="1026" t="s">
        <v>648</v>
      </c>
      <c r="C2974" s="1029"/>
      <c r="D2974" s="1028"/>
      <c r="E2974" s="1023" t="s">
        <v>6800</v>
      </c>
      <c r="F2974" s="1029"/>
      <c r="G2974" s="1023" t="s">
        <v>6697</v>
      </c>
      <c r="H2974" s="1023" t="s">
        <v>7961</v>
      </c>
      <c r="I2974" s="1029"/>
      <c r="J2974" s="1028"/>
      <c r="K2974" s="511" t="s">
        <v>264</v>
      </c>
      <c r="L2974" s="1023"/>
      <c r="M2974" s="1023" t="str">
        <f t="shared" si="46"/>
        <v/>
      </c>
    </row>
    <row r="2975" spans="1:13">
      <c r="A2975" s="1026" t="s">
        <v>647</v>
      </c>
      <c r="B2975" s="1026" t="s">
        <v>648</v>
      </c>
      <c r="C2975" s="1029"/>
      <c r="D2975" s="1028"/>
      <c r="E2975" s="1023" t="s">
        <v>6801</v>
      </c>
      <c r="F2975" s="1029"/>
      <c r="G2975" s="1023" t="s">
        <v>6697</v>
      </c>
      <c r="H2975" s="1023" t="s">
        <v>7961</v>
      </c>
      <c r="I2975" s="1029"/>
      <c r="J2975" s="1028"/>
      <c r="K2975" s="511" t="s">
        <v>264</v>
      </c>
      <c r="L2975" s="1023"/>
      <c r="M2975" s="1023" t="str">
        <f t="shared" si="46"/>
        <v/>
      </c>
    </row>
    <row r="2976" spans="1:13">
      <c r="A2976" s="1026" t="s">
        <v>647</v>
      </c>
      <c r="B2976" s="1026" t="s">
        <v>648</v>
      </c>
      <c r="C2976" s="1029"/>
      <c r="D2976" s="1028"/>
      <c r="E2976" s="1023" t="s">
        <v>6802</v>
      </c>
      <c r="F2976" s="1029"/>
      <c r="G2976" s="1023" t="s">
        <v>6697</v>
      </c>
      <c r="H2976" s="1023" t="s">
        <v>7961</v>
      </c>
      <c r="I2976" s="1029"/>
      <c r="J2976" s="1028"/>
      <c r="K2976" s="511" t="s">
        <v>264</v>
      </c>
      <c r="L2976" s="1023"/>
      <c r="M2976" s="1023" t="str">
        <f t="shared" si="46"/>
        <v/>
      </c>
    </row>
    <row r="2977" spans="1:13">
      <c r="A2977" s="1026" t="s">
        <v>647</v>
      </c>
      <c r="B2977" s="1026" t="s">
        <v>648</v>
      </c>
      <c r="C2977" s="1029"/>
      <c r="D2977" s="1028"/>
      <c r="E2977" s="1023" t="s">
        <v>6803</v>
      </c>
      <c r="F2977" s="1029"/>
      <c r="G2977" s="1023" t="s">
        <v>6697</v>
      </c>
      <c r="H2977" s="1023" t="s">
        <v>7961</v>
      </c>
      <c r="I2977" s="1029"/>
      <c r="J2977" s="1028"/>
      <c r="K2977" s="511" t="s">
        <v>264</v>
      </c>
      <c r="L2977" s="1023"/>
      <c r="M2977" s="1023" t="str">
        <f t="shared" si="46"/>
        <v/>
      </c>
    </row>
    <row r="2978" spans="1:13">
      <c r="A2978" s="1026" t="s">
        <v>647</v>
      </c>
      <c r="B2978" s="1026" t="s">
        <v>648</v>
      </c>
      <c r="C2978" s="1029"/>
      <c r="D2978" s="1028"/>
      <c r="E2978" s="1023" t="s">
        <v>6804</v>
      </c>
      <c r="F2978" s="1029"/>
      <c r="G2978" s="1023" t="s">
        <v>6697</v>
      </c>
      <c r="H2978" s="1023" t="s">
        <v>7961</v>
      </c>
      <c r="I2978" s="1029"/>
      <c r="J2978" s="1028"/>
      <c r="K2978" s="511" t="s">
        <v>264</v>
      </c>
      <c r="L2978" s="1023"/>
      <c r="M2978" s="1023" t="str">
        <f t="shared" si="46"/>
        <v/>
      </c>
    </row>
    <row r="2979" spans="1:13">
      <c r="A2979" s="1026" t="s">
        <v>647</v>
      </c>
      <c r="B2979" s="1026" t="s">
        <v>648</v>
      </c>
      <c r="C2979" s="1029"/>
      <c r="D2979" s="1028"/>
      <c r="E2979" s="1023" t="s">
        <v>6805</v>
      </c>
      <c r="F2979" s="1029"/>
      <c r="G2979" s="1023" t="s">
        <v>6697</v>
      </c>
      <c r="H2979" s="1023" t="s">
        <v>7961</v>
      </c>
      <c r="I2979" s="1029"/>
      <c r="J2979" s="1028"/>
      <c r="K2979" s="511" t="s">
        <v>264</v>
      </c>
      <c r="L2979" s="1023"/>
      <c r="M2979" s="1023" t="str">
        <f t="shared" si="46"/>
        <v/>
      </c>
    </row>
    <row r="2980" spans="1:13">
      <c r="A2980" s="1026" t="s">
        <v>647</v>
      </c>
      <c r="B2980" s="1026" t="s">
        <v>648</v>
      </c>
      <c r="C2980" s="1029"/>
      <c r="D2980" s="1028"/>
      <c r="E2980" s="1023" t="s">
        <v>6806</v>
      </c>
      <c r="F2980" s="1029"/>
      <c r="G2980" s="1023" t="s">
        <v>6697</v>
      </c>
      <c r="H2980" s="1023" t="s">
        <v>7961</v>
      </c>
      <c r="I2980" s="1029"/>
      <c r="J2980" s="1028"/>
      <c r="K2980" s="511" t="s">
        <v>264</v>
      </c>
      <c r="L2980" s="1023"/>
      <c r="M2980" s="1023" t="str">
        <f t="shared" si="46"/>
        <v/>
      </c>
    </row>
    <row r="2981" spans="1:13">
      <c r="A2981" s="1026" t="s">
        <v>647</v>
      </c>
      <c r="B2981" s="1026" t="s">
        <v>648</v>
      </c>
      <c r="C2981" s="1029"/>
      <c r="D2981" s="1028"/>
      <c r="E2981" s="1023" t="s">
        <v>6807</v>
      </c>
      <c r="F2981" s="1029"/>
      <c r="G2981" s="1023" t="s">
        <v>6697</v>
      </c>
      <c r="H2981" s="1023" t="s">
        <v>7961</v>
      </c>
      <c r="I2981" s="1029"/>
      <c r="J2981" s="1028"/>
      <c r="K2981" s="511" t="s">
        <v>264</v>
      </c>
      <c r="L2981" s="1023"/>
      <c r="M2981" s="1023" t="str">
        <f t="shared" si="46"/>
        <v/>
      </c>
    </row>
    <row r="2982" spans="1:13">
      <c r="A2982" s="1026" t="s">
        <v>647</v>
      </c>
      <c r="B2982" s="1026" t="s">
        <v>648</v>
      </c>
      <c r="C2982" s="1029"/>
      <c r="D2982" s="1028"/>
      <c r="E2982" s="1023" t="s">
        <v>6808</v>
      </c>
      <c r="F2982" s="1029"/>
      <c r="G2982" s="1023" t="s">
        <v>6697</v>
      </c>
      <c r="H2982" s="1023" t="s">
        <v>7961</v>
      </c>
      <c r="I2982" s="1029"/>
      <c r="J2982" s="1028"/>
      <c r="K2982" s="511" t="s">
        <v>264</v>
      </c>
      <c r="L2982" s="1023"/>
      <c r="M2982" s="1023" t="str">
        <f t="shared" si="46"/>
        <v/>
      </c>
    </row>
    <row r="2983" spans="1:13">
      <c r="A2983" s="1026" t="s">
        <v>647</v>
      </c>
      <c r="B2983" s="1026" t="s">
        <v>648</v>
      </c>
      <c r="C2983" s="1029"/>
      <c r="D2983" s="1028"/>
      <c r="E2983" s="1023" t="s">
        <v>6809</v>
      </c>
      <c r="F2983" s="1029"/>
      <c r="G2983" s="1023" t="s">
        <v>6697</v>
      </c>
      <c r="H2983" s="1023" t="s">
        <v>7961</v>
      </c>
      <c r="I2983" s="1029"/>
      <c r="J2983" s="1028"/>
      <c r="K2983" s="511" t="s">
        <v>264</v>
      </c>
      <c r="L2983" s="1023"/>
      <c r="M2983" s="1023" t="str">
        <f t="shared" si="46"/>
        <v/>
      </c>
    </row>
    <row r="2984" spans="1:13">
      <c r="A2984" s="1026" t="s">
        <v>647</v>
      </c>
      <c r="B2984" s="1026" t="s">
        <v>648</v>
      </c>
      <c r="C2984" s="1029"/>
      <c r="D2984" s="1028"/>
      <c r="E2984" s="1023" t="s">
        <v>6810</v>
      </c>
      <c r="F2984" s="1029"/>
      <c r="G2984" s="1023" t="s">
        <v>6697</v>
      </c>
      <c r="H2984" s="1023" t="s">
        <v>7961</v>
      </c>
      <c r="I2984" s="1029"/>
      <c r="J2984" s="1028"/>
      <c r="K2984" s="511" t="s">
        <v>264</v>
      </c>
      <c r="L2984" s="1023"/>
      <c r="M2984" s="1023" t="str">
        <f t="shared" si="46"/>
        <v/>
      </c>
    </row>
    <row r="2985" spans="1:13">
      <c r="A2985" s="1026" t="s">
        <v>647</v>
      </c>
      <c r="B2985" s="1026" t="s">
        <v>648</v>
      </c>
      <c r="C2985" s="522"/>
      <c r="D2985" s="523"/>
      <c r="E2985" s="1023" t="s">
        <v>6811</v>
      </c>
      <c r="F2985" s="522"/>
      <c r="G2985" s="1023" t="s">
        <v>6697</v>
      </c>
      <c r="H2985" s="1023" t="s">
        <v>7961</v>
      </c>
      <c r="I2985" s="522"/>
      <c r="J2985" s="523"/>
      <c r="K2985" s="511" t="s">
        <v>264</v>
      </c>
      <c r="L2985" s="1023"/>
      <c r="M2985" s="1023" t="str">
        <f t="shared" si="46"/>
        <v/>
      </c>
    </row>
    <row r="2986" spans="1:13" ht="24">
      <c r="A2986" s="1030" t="s">
        <v>637</v>
      </c>
      <c r="B2986" s="1031" t="s">
        <v>638</v>
      </c>
      <c r="C2986" s="527" t="s">
        <v>135</v>
      </c>
      <c r="D2986" s="529"/>
      <c r="E2986" s="527" t="s">
        <v>6143</v>
      </c>
      <c r="F2986" s="527" t="s">
        <v>135</v>
      </c>
      <c r="G2986" s="532" t="s">
        <v>6697</v>
      </c>
      <c r="H2986" s="527" t="s">
        <v>8051</v>
      </c>
      <c r="I2986" s="527" t="s">
        <v>9871</v>
      </c>
      <c r="J2986" s="529"/>
      <c r="K2986" s="511" t="s">
        <v>264</v>
      </c>
      <c r="L2986" s="527" t="s">
        <v>646</v>
      </c>
      <c r="M2986" s="527" t="str">
        <f t="shared" si="46"/>
        <v/>
      </c>
    </row>
    <row r="2987" spans="1:13">
      <c r="A2987" s="1026" t="s">
        <v>647</v>
      </c>
      <c r="B2987" s="1026" t="s">
        <v>648</v>
      </c>
      <c r="C2987" s="1029"/>
      <c r="D2987" s="1028"/>
      <c r="E2987" s="532" t="s">
        <v>6812</v>
      </c>
      <c r="F2987" s="1023"/>
      <c r="G2987" s="1023" t="s">
        <v>6697</v>
      </c>
      <c r="H2987" s="532" t="s">
        <v>8051</v>
      </c>
      <c r="I2987" s="1029"/>
      <c r="J2987" s="1028"/>
      <c r="K2987" s="511" t="s">
        <v>264</v>
      </c>
      <c r="L2987" s="532"/>
      <c r="M2987" s="532" t="str">
        <f t="shared" si="46"/>
        <v>Removed</v>
      </c>
    </row>
    <row r="2988" spans="1:13">
      <c r="A2988" s="1026" t="s">
        <v>647</v>
      </c>
      <c r="B2988" s="1026" t="s">
        <v>648</v>
      </c>
      <c r="C2988" s="1029"/>
      <c r="D2988" s="1028"/>
      <c r="E2988" s="1023" t="s">
        <v>6813</v>
      </c>
      <c r="F2988" s="1023"/>
      <c r="G2988" s="1023" t="s">
        <v>6697</v>
      </c>
      <c r="H2988" s="1023" t="s">
        <v>8051</v>
      </c>
      <c r="I2988" s="1029"/>
      <c r="J2988" s="1028"/>
      <c r="K2988" s="511" t="s">
        <v>264</v>
      </c>
      <c r="L2988" s="1023"/>
      <c r="M2988" s="1023" t="str">
        <f t="shared" si="46"/>
        <v/>
      </c>
    </row>
    <row r="2989" spans="1:13">
      <c r="A2989" s="1026" t="s">
        <v>647</v>
      </c>
      <c r="B2989" s="1026" t="s">
        <v>648</v>
      </c>
      <c r="C2989" s="1029"/>
      <c r="D2989" s="1028"/>
      <c r="E2989" s="1023" t="s">
        <v>6814</v>
      </c>
      <c r="F2989" s="1023"/>
      <c r="G2989" s="1023" t="s">
        <v>6697</v>
      </c>
      <c r="H2989" s="1023" t="s">
        <v>8051</v>
      </c>
      <c r="I2989" s="1029"/>
      <c r="J2989" s="1028"/>
      <c r="K2989" s="511" t="s">
        <v>264</v>
      </c>
      <c r="L2989" s="1023"/>
      <c r="M2989" s="1023" t="str">
        <f t="shared" si="46"/>
        <v/>
      </c>
    </row>
    <row r="2990" spans="1:13">
      <c r="A2990" s="1026" t="s">
        <v>647</v>
      </c>
      <c r="B2990" s="1026" t="s">
        <v>648</v>
      </c>
      <c r="C2990" s="1029"/>
      <c r="D2990" s="1028"/>
      <c r="E2990" s="1023" t="s">
        <v>6815</v>
      </c>
      <c r="F2990" s="1023"/>
      <c r="G2990" s="1023" t="s">
        <v>6697</v>
      </c>
      <c r="H2990" s="1023" t="s">
        <v>8051</v>
      </c>
      <c r="I2990" s="1029"/>
      <c r="J2990" s="1028"/>
      <c r="K2990" s="511" t="s">
        <v>264</v>
      </c>
      <c r="L2990" s="1023"/>
      <c r="M2990" s="1023" t="str">
        <f t="shared" si="46"/>
        <v/>
      </c>
    </row>
    <row r="2991" spans="1:13">
      <c r="A2991" s="1026" t="s">
        <v>647</v>
      </c>
      <c r="B2991" s="1026" t="s">
        <v>648</v>
      </c>
      <c r="C2991" s="1029"/>
      <c r="D2991" s="1028"/>
      <c r="E2991" s="1023" t="s">
        <v>6816</v>
      </c>
      <c r="F2991" s="1023"/>
      <c r="G2991" s="1023" t="s">
        <v>6697</v>
      </c>
      <c r="H2991" s="1023" t="s">
        <v>8051</v>
      </c>
      <c r="I2991" s="1029"/>
      <c r="J2991" s="1028"/>
      <c r="K2991" s="511" t="s">
        <v>264</v>
      </c>
      <c r="L2991" s="1023"/>
      <c r="M2991" s="1023" t="str">
        <f t="shared" si="46"/>
        <v/>
      </c>
    </row>
    <row r="2992" spans="1:13">
      <c r="A2992" s="1026" t="s">
        <v>647</v>
      </c>
      <c r="B2992" s="1026" t="s">
        <v>648</v>
      </c>
      <c r="C2992" s="1029"/>
      <c r="D2992" s="1028"/>
      <c r="E2992" s="1023" t="s">
        <v>6817</v>
      </c>
      <c r="F2992" s="1023"/>
      <c r="G2992" s="1023" t="s">
        <v>6697</v>
      </c>
      <c r="H2992" s="1023" t="s">
        <v>8051</v>
      </c>
      <c r="I2992" s="1029"/>
      <c r="J2992" s="1028"/>
      <c r="K2992" s="511" t="s">
        <v>264</v>
      </c>
      <c r="L2992" s="1023"/>
      <c r="M2992" s="1023" t="str">
        <f t="shared" si="46"/>
        <v/>
      </c>
    </row>
    <row r="2993" spans="1:13">
      <c r="A2993" s="1026" t="s">
        <v>647</v>
      </c>
      <c r="B2993" s="1026" t="s">
        <v>648</v>
      </c>
      <c r="C2993" s="1029"/>
      <c r="D2993" s="1028"/>
      <c r="E2993" s="1023" t="s">
        <v>6818</v>
      </c>
      <c r="F2993" s="1023"/>
      <c r="G2993" s="1023" t="s">
        <v>6697</v>
      </c>
      <c r="H2993" s="1023" t="s">
        <v>8051</v>
      </c>
      <c r="I2993" s="1029"/>
      <c r="J2993" s="1028"/>
      <c r="K2993" s="511" t="s">
        <v>264</v>
      </c>
      <c r="L2993" s="1023"/>
      <c r="M2993" s="1023" t="str">
        <f t="shared" si="46"/>
        <v/>
      </c>
    </row>
    <row r="2994" spans="1:13">
      <c r="A2994" s="1026" t="s">
        <v>647</v>
      </c>
      <c r="B2994" s="1026" t="s">
        <v>648</v>
      </c>
      <c r="C2994" s="1029"/>
      <c r="D2994" s="1028"/>
      <c r="E2994" s="1023" t="s">
        <v>6819</v>
      </c>
      <c r="F2994" s="1023"/>
      <c r="G2994" s="1023" t="s">
        <v>6697</v>
      </c>
      <c r="H2994" s="1023" t="s">
        <v>8051</v>
      </c>
      <c r="I2994" s="1029"/>
      <c r="J2994" s="1028"/>
      <c r="K2994" s="511" t="s">
        <v>264</v>
      </c>
      <c r="L2994" s="1023"/>
      <c r="M2994" s="1023" t="str">
        <f t="shared" si="46"/>
        <v/>
      </c>
    </row>
    <row r="2995" spans="1:13">
      <c r="A2995" s="1026" t="s">
        <v>647</v>
      </c>
      <c r="B2995" s="1026" t="s">
        <v>648</v>
      </c>
      <c r="C2995" s="1029"/>
      <c r="D2995" s="1028"/>
      <c r="E2995" s="1023" t="s">
        <v>6820</v>
      </c>
      <c r="F2995" s="1023"/>
      <c r="G2995" s="1023" t="s">
        <v>6697</v>
      </c>
      <c r="H2995" s="1023" t="s">
        <v>8051</v>
      </c>
      <c r="I2995" s="1029"/>
      <c r="J2995" s="1028"/>
      <c r="K2995" s="511" t="s">
        <v>264</v>
      </c>
      <c r="L2995" s="1023"/>
      <c r="M2995" s="1023" t="str">
        <f t="shared" si="46"/>
        <v/>
      </c>
    </row>
    <row r="2996" spans="1:13">
      <c r="A2996" s="1026" t="s">
        <v>647</v>
      </c>
      <c r="B2996" s="1026" t="s">
        <v>648</v>
      </c>
      <c r="C2996" s="1029"/>
      <c r="D2996" s="1028"/>
      <c r="E2996" s="1023" t="s">
        <v>6821</v>
      </c>
      <c r="F2996" s="1023"/>
      <c r="G2996" s="1023" t="s">
        <v>6697</v>
      </c>
      <c r="H2996" s="1023" t="s">
        <v>8051</v>
      </c>
      <c r="I2996" s="1029"/>
      <c r="J2996" s="1028"/>
      <c r="K2996" s="511" t="s">
        <v>264</v>
      </c>
      <c r="L2996" s="1023"/>
      <c r="M2996" s="1023" t="str">
        <f t="shared" si="46"/>
        <v/>
      </c>
    </row>
    <row r="2997" spans="1:13">
      <c r="A2997" s="1026" t="s">
        <v>647</v>
      </c>
      <c r="B2997" s="1026" t="s">
        <v>648</v>
      </c>
      <c r="C2997" s="1029"/>
      <c r="D2997" s="1028"/>
      <c r="E2997" s="1023" t="s">
        <v>6822</v>
      </c>
      <c r="F2997" s="1023"/>
      <c r="G2997" s="1023" t="s">
        <v>6697</v>
      </c>
      <c r="H2997" s="1023" t="s">
        <v>8051</v>
      </c>
      <c r="I2997" s="1029"/>
      <c r="J2997" s="1028"/>
      <c r="K2997" s="511" t="s">
        <v>264</v>
      </c>
      <c r="L2997" s="1023"/>
      <c r="M2997" s="1023" t="str">
        <f t="shared" si="46"/>
        <v/>
      </c>
    </row>
    <row r="2998" spans="1:13">
      <c r="A2998" s="1026" t="s">
        <v>647</v>
      </c>
      <c r="B2998" s="1026" t="s">
        <v>648</v>
      </c>
      <c r="C2998" s="1029"/>
      <c r="D2998" s="1028"/>
      <c r="E2998" s="1023" t="s">
        <v>6823</v>
      </c>
      <c r="F2998" s="1023"/>
      <c r="G2998" s="1023" t="s">
        <v>6697</v>
      </c>
      <c r="H2998" s="1023" t="s">
        <v>8051</v>
      </c>
      <c r="I2998" s="1029"/>
      <c r="J2998" s="1028"/>
      <c r="K2998" s="511" t="s">
        <v>264</v>
      </c>
      <c r="L2998" s="1023"/>
      <c r="M2998" s="1023" t="str">
        <f t="shared" si="46"/>
        <v/>
      </c>
    </row>
    <row r="2999" spans="1:13">
      <c r="A2999" s="1026" t="s">
        <v>647</v>
      </c>
      <c r="B2999" s="1026" t="s">
        <v>648</v>
      </c>
      <c r="C2999" s="522"/>
      <c r="D2999" s="523"/>
      <c r="E2999" s="534" t="s">
        <v>6824</v>
      </c>
      <c r="F2999" s="534"/>
      <c r="G2999" s="1023" t="s">
        <v>6697</v>
      </c>
      <c r="H2999" s="534" t="s">
        <v>8051</v>
      </c>
      <c r="I2999" s="522"/>
      <c r="J2999" s="523"/>
      <c r="K2999" s="511" t="s">
        <v>264</v>
      </c>
      <c r="L2999" s="534"/>
      <c r="M2999" s="534" t="str">
        <f t="shared" si="46"/>
        <v/>
      </c>
    </row>
    <row r="3000" spans="1:13" ht="15">
      <c r="A3000" s="1030" t="s">
        <v>637</v>
      </c>
      <c r="B3000" s="1031" t="s">
        <v>638</v>
      </c>
      <c r="C3000" s="527" t="s">
        <v>136</v>
      </c>
      <c r="D3000" s="527"/>
      <c r="E3000" s="510" t="s">
        <v>6235</v>
      </c>
      <c r="F3000" s="510" t="s">
        <v>136</v>
      </c>
      <c r="G3000" s="1023" t="s">
        <v>6697</v>
      </c>
      <c r="H3000" s="510" t="s">
        <v>7962</v>
      </c>
      <c r="I3000" s="527" t="s">
        <v>682</v>
      </c>
      <c r="J3000" s="529"/>
      <c r="K3000" s="511" t="s">
        <v>264</v>
      </c>
      <c r="L3000" s="510" t="s">
        <v>646</v>
      </c>
      <c r="M3000" s="510" t="str">
        <f t="shared" si="46"/>
        <v/>
      </c>
    </row>
    <row r="3001" spans="1:13">
      <c r="A3001" s="1026" t="s">
        <v>647</v>
      </c>
      <c r="B3001" s="1026" t="s">
        <v>648</v>
      </c>
      <c r="C3001" s="1029"/>
      <c r="D3001" s="1028"/>
      <c r="E3001" s="1023" t="s">
        <v>6825</v>
      </c>
      <c r="F3001" s="1023"/>
      <c r="G3001" s="1023" t="s">
        <v>6697</v>
      </c>
      <c r="H3001" s="1023" t="s">
        <v>7962</v>
      </c>
      <c r="I3001" s="1029"/>
      <c r="J3001" s="1028"/>
      <c r="K3001" s="511" t="s">
        <v>264</v>
      </c>
      <c r="L3001" s="1023"/>
      <c r="M3001" s="1023" t="str">
        <f t="shared" si="46"/>
        <v>Removed</v>
      </c>
    </row>
    <row r="3002" spans="1:13">
      <c r="A3002" s="1026" t="s">
        <v>647</v>
      </c>
      <c r="B3002" s="1026" t="s">
        <v>648</v>
      </c>
      <c r="C3002" s="1029"/>
      <c r="D3002" s="1028"/>
      <c r="E3002" s="1023" t="s">
        <v>6826</v>
      </c>
      <c r="F3002" s="1023"/>
      <c r="G3002" s="1023" t="s">
        <v>6697</v>
      </c>
      <c r="H3002" s="1023" t="s">
        <v>7962</v>
      </c>
      <c r="I3002" s="1029"/>
      <c r="J3002" s="1028"/>
      <c r="K3002" s="511" t="s">
        <v>264</v>
      </c>
      <c r="L3002" s="1023"/>
      <c r="M3002" s="1023" t="str">
        <f t="shared" si="46"/>
        <v/>
      </c>
    </row>
    <row r="3003" spans="1:13">
      <c r="A3003" s="1026" t="s">
        <v>647</v>
      </c>
      <c r="B3003" s="1026" t="s">
        <v>648</v>
      </c>
      <c r="C3003" s="1029"/>
      <c r="D3003" s="1028"/>
      <c r="E3003" s="1023" t="s">
        <v>6827</v>
      </c>
      <c r="F3003" s="1023"/>
      <c r="G3003" s="1023" t="s">
        <v>6697</v>
      </c>
      <c r="H3003" s="1023" t="s">
        <v>7962</v>
      </c>
      <c r="I3003" s="1029"/>
      <c r="J3003" s="1028"/>
      <c r="K3003" s="511" t="s">
        <v>264</v>
      </c>
      <c r="L3003" s="1023"/>
      <c r="M3003" s="1023" t="str">
        <f t="shared" si="46"/>
        <v/>
      </c>
    </row>
    <row r="3004" spans="1:13">
      <c r="A3004" s="1026" t="s">
        <v>647</v>
      </c>
      <c r="B3004" s="1026" t="s">
        <v>648</v>
      </c>
      <c r="C3004" s="1029"/>
      <c r="D3004" s="1028"/>
      <c r="E3004" s="1023" t="s">
        <v>6828</v>
      </c>
      <c r="F3004" s="1023"/>
      <c r="G3004" s="1023" t="s">
        <v>6697</v>
      </c>
      <c r="H3004" s="1023" t="s">
        <v>7962</v>
      </c>
      <c r="I3004" s="1029"/>
      <c r="J3004" s="1028"/>
      <c r="K3004" s="511" t="s">
        <v>264</v>
      </c>
      <c r="L3004" s="1023"/>
      <c r="M3004" s="1023" t="str">
        <f t="shared" si="46"/>
        <v/>
      </c>
    </row>
    <row r="3005" spans="1:13">
      <c r="A3005" s="1026" t="s">
        <v>647</v>
      </c>
      <c r="B3005" s="1026" t="s">
        <v>648</v>
      </c>
      <c r="C3005" s="1029"/>
      <c r="D3005" s="1028"/>
      <c r="E3005" s="1023" t="s">
        <v>6829</v>
      </c>
      <c r="F3005" s="1023"/>
      <c r="G3005" s="1023" t="s">
        <v>6697</v>
      </c>
      <c r="H3005" s="1023" t="s">
        <v>7962</v>
      </c>
      <c r="I3005" s="1029"/>
      <c r="J3005" s="1028"/>
      <c r="K3005" s="511" t="s">
        <v>264</v>
      </c>
      <c r="L3005" s="1023"/>
      <c r="M3005" s="1023" t="str">
        <f t="shared" si="46"/>
        <v/>
      </c>
    </row>
    <row r="3006" spans="1:13">
      <c r="A3006" s="1026" t="s">
        <v>647</v>
      </c>
      <c r="B3006" s="1026" t="s">
        <v>648</v>
      </c>
      <c r="C3006" s="1029"/>
      <c r="D3006" s="1028"/>
      <c r="E3006" s="1023" t="s">
        <v>6830</v>
      </c>
      <c r="F3006" s="1023"/>
      <c r="G3006" s="1023" t="s">
        <v>6697</v>
      </c>
      <c r="H3006" s="1023" t="s">
        <v>7962</v>
      </c>
      <c r="I3006" s="1029"/>
      <c r="J3006" s="1028"/>
      <c r="K3006" s="511" t="s">
        <v>264</v>
      </c>
      <c r="L3006" s="1023"/>
      <c r="M3006" s="1023" t="str">
        <f t="shared" si="46"/>
        <v/>
      </c>
    </row>
    <row r="3007" spans="1:13">
      <c r="A3007" s="1026" t="s">
        <v>647</v>
      </c>
      <c r="B3007" s="1026" t="s">
        <v>648</v>
      </c>
      <c r="C3007" s="1029"/>
      <c r="D3007" s="1028"/>
      <c r="E3007" s="1023" t="s">
        <v>6831</v>
      </c>
      <c r="F3007" s="1023"/>
      <c r="G3007" s="1023" t="s">
        <v>6697</v>
      </c>
      <c r="H3007" s="1023" t="s">
        <v>7962</v>
      </c>
      <c r="I3007" s="1029"/>
      <c r="J3007" s="1028"/>
      <c r="K3007" s="511" t="s">
        <v>264</v>
      </c>
      <c r="L3007" s="1023"/>
      <c r="M3007" s="1023" t="str">
        <f t="shared" si="46"/>
        <v/>
      </c>
    </row>
    <row r="3008" spans="1:13">
      <c r="A3008" s="1026" t="s">
        <v>647</v>
      </c>
      <c r="B3008" s="1026" t="s">
        <v>648</v>
      </c>
      <c r="C3008" s="1029"/>
      <c r="D3008" s="1028"/>
      <c r="E3008" s="1023" t="s">
        <v>6832</v>
      </c>
      <c r="F3008" s="1023"/>
      <c r="G3008" s="1023" t="s">
        <v>6697</v>
      </c>
      <c r="H3008" s="1023" t="s">
        <v>7962</v>
      </c>
      <c r="I3008" s="1029"/>
      <c r="J3008" s="1028"/>
      <c r="K3008" s="511" t="s">
        <v>264</v>
      </c>
      <c r="L3008" s="1023"/>
      <c r="M3008" s="1023" t="str">
        <f t="shared" si="46"/>
        <v/>
      </c>
    </row>
    <row r="3009" spans="1:13">
      <c r="A3009" s="1026" t="s">
        <v>647</v>
      </c>
      <c r="B3009" s="1026" t="s">
        <v>648</v>
      </c>
      <c r="C3009" s="1029"/>
      <c r="D3009" s="1028"/>
      <c r="E3009" s="1023" t="s">
        <v>6833</v>
      </c>
      <c r="F3009" s="1023"/>
      <c r="G3009" s="1023" t="s">
        <v>6697</v>
      </c>
      <c r="H3009" s="1023" t="s">
        <v>7962</v>
      </c>
      <c r="I3009" s="1029"/>
      <c r="J3009" s="1028"/>
      <c r="K3009" s="511" t="s">
        <v>264</v>
      </c>
      <c r="L3009" s="1023"/>
      <c r="M3009" s="1023" t="str">
        <f t="shared" si="46"/>
        <v/>
      </c>
    </row>
    <row r="3010" spans="1:13">
      <c r="A3010" s="1026" t="s">
        <v>647</v>
      </c>
      <c r="B3010" s="1026" t="s">
        <v>648</v>
      </c>
      <c r="C3010" s="1029"/>
      <c r="D3010" s="1028"/>
      <c r="E3010" s="1023" t="s">
        <v>6834</v>
      </c>
      <c r="F3010" s="1023"/>
      <c r="G3010" s="1023" t="s">
        <v>6697</v>
      </c>
      <c r="H3010" s="1023" t="s">
        <v>7962</v>
      </c>
      <c r="I3010" s="1029"/>
      <c r="J3010" s="1028"/>
      <c r="K3010" s="511" t="s">
        <v>264</v>
      </c>
      <c r="L3010" s="1023"/>
      <c r="M3010" s="1023" t="str">
        <f t="shared" si="46"/>
        <v/>
      </c>
    </row>
    <row r="3011" spans="1:13">
      <c r="A3011" s="1026" t="s">
        <v>647</v>
      </c>
      <c r="B3011" s="1026" t="s">
        <v>648</v>
      </c>
      <c r="C3011" s="1029"/>
      <c r="D3011" s="1028"/>
      <c r="E3011" s="1023" t="s">
        <v>6835</v>
      </c>
      <c r="F3011" s="1023"/>
      <c r="G3011" s="1023" t="s">
        <v>6697</v>
      </c>
      <c r="H3011" s="1023" t="s">
        <v>7962</v>
      </c>
      <c r="I3011" s="1029"/>
      <c r="J3011" s="1028"/>
      <c r="K3011" s="511" t="s">
        <v>264</v>
      </c>
      <c r="L3011" s="1023"/>
      <c r="M3011" s="1023" t="str">
        <f t="shared" si="46"/>
        <v/>
      </c>
    </row>
    <row r="3012" spans="1:13">
      <c r="A3012" s="1026" t="s">
        <v>647</v>
      </c>
      <c r="B3012" s="1026" t="s">
        <v>648</v>
      </c>
      <c r="C3012" s="1029"/>
      <c r="D3012" s="1028"/>
      <c r="E3012" s="1023" t="s">
        <v>6836</v>
      </c>
      <c r="F3012" s="1023"/>
      <c r="G3012" s="1023" t="s">
        <v>6697</v>
      </c>
      <c r="H3012" s="1023" t="s">
        <v>7962</v>
      </c>
      <c r="I3012" s="1029"/>
      <c r="J3012" s="1028"/>
      <c r="K3012" s="511" t="s">
        <v>264</v>
      </c>
      <c r="L3012" s="1023"/>
      <c r="M3012" s="1023" t="str">
        <f t="shared" si="46"/>
        <v/>
      </c>
    </row>
    <row r="3013" spans="1:13">
      <c r="A3013" s="1026" t="s">
        <v>647</v>
      </c>
      <c r="B3013" s="1026" t="s">
        <v>648</v>
      </c>
      <c r="C3013" s="522"/>
      <c r="D3013" s="523"/>
      <c r="E3013" s="534" t="s">
        <v>6837</v>
      </c>
      <c r="F3013" s="534"/>
      <c r="G3013" s="1023" t="s">
        <v>6697</v>
      </c>
      <c r="H3013" s="534" t="s">
        <v>7962</v>
      </c>
      <c r="I3013" s="522"/>
      <c r="J3013" s="523"/>
      <c r="K3013" s="511" t="s">
        <v>264</v>
      </c>
      <c r="L3013" s="534"/>
      <c r="M3013" s="534" t="str">
        <f t="shared" si="46"/>
        <v/>
      </c>
    </row>
    <row r="3014" spans="1:13" ht="15">
      <c r="A3014" s="1030" t="s">
        <v>637</v>
      </c>
      <c r="B3014" s="1031" t="s">
        <v>638</v>
      </c>
      <c r="C3014" s="527" t="s">
        <v>137</v>
      </c>
      <c r="D3014" s="527"/>
      <c r="E3014" s="510" t="s">
        <v>6227</v>
      </c>
      <c r="F3014" s="510" t="s">
        <v>137</v>
      </c>
      <c r="G3014" s="1023" t="s">
        <v>6697</v>
      </c>
      <c r="H3014" s="510" t="s">
        <v>7963</v>
      </c>
      <c r="I3014" s="527" t="s">
        <v>682</v>
      </c>
      <c r="J3014" s="529"/>
      <c r="K3014" s="511" t="s">
        <v>264</v>
      </c>
      <c r="L3014" s="510" t="s">
        <v>646</v>
      </c>
      <c r="M3014" s="510" t="str">
        <f t="shared" si="46"/>
        <v/>
      </c>
    </row>
    <row r="3015" spans="1:13">
      <c r="A3015" s="1026" t="s">
        <v>647</v>
      </c>
      <c r="B3015" s="1026" t="s">
        <v>648</v>
      </c>
      <c r="C3015" s="1029"/>
      <c r="D3015" s="1028"/>
      <c r="E3015" s="1023" t="s">
        <v>6838</v>
      </c>
      <c r="F3015" s="1023"/>
      <c r="G3015" s="1023" t="s">
        <v>6697</v>
      </c>
      <c r="H3015" s="1023" t="s">
        <v>7963</v>
      </c>
      <c r="I3015" s="1029"/>
      <c r="J3015" s="1028"/>
      <c r="K3015" s="511" t="s">
        <v>264</v>
      </c>
      <c r="L3015" s="1023"/>
      <c r="M3015" s="1023" t="str">
        <f t="shared" si="46"/>
        <v>Removed</v>
      </c>
    </row>
    <row r="3016" spans="1:13">
      <c r="A3016" s="1026" t="s">
        <v>647</v>
      </c>
      <c r="B3016" s="1026" t="s">
        <v>648</v>
      </c>
      <c r="C3016" s="1029"/>
      <c r="D3016" s="1028"/>
      <c r="E3016" s="1023" t="s">
        <v>6839</v>
      </c>
      <c r="F3016" s="1023"/>
      <c r="G3016" s="1023" t="s">
        <v>6697</v>
      </c>
      <c r="H3016" s="1023" t="s">
        <v>7963</v>
      </c>
      <c r="I3016" s="1029"/>
      <c r="J3016" s="1028"/>
      <c r="K3016" s="511" t="s">
        <v>264</v>
      </c>
      <c r="L3016" s="1023"/>
      <c r="M3016" s="1023" t="str">
        <f t="shared" ref="M3016:M3079" si="47">IF(RIGHT(TEXT(E3016,""),4)="ACT1","Removed","")</f>
        <v/>
      </c>
    </row>
    <row r="3017" spans="1:13">
      <c r="A3017" s="1026" t="s">
        <v>647</v>
      </c>
      <c r="B3017" s="1026" t="s">
        <v>648</v>
      </c>
      <c r="C3017" s="1029"/>
      <c r="D3017" s="1028"/>
      <c r="E3017" s="1023" t="s">
        <v>6840</v>
      </c>
      <c r="F3017" s="1023"/>
      <c r="G3017" s="1023" t="s">
        <v>6697</v>
      </c>
      <c r="H3017" s="1023" t="s">
        <v>7963</v>
      </c>
      <c r="I3017" s="1029"/>
      <c r="J3017" s="1028"/>
      <c r="K3017" s="511" t="s">
        <v>264</v>
      </c>
      <c r="L3017" s="1023"/>
      <c r="M3017" s="1023" t="str">
        <f t="shared" si="47"/>
        <v/>
      </c>
    </row>
    <row r="3018" spans="1:13">
      <c r="A3018" s="1026" t="s">
        <v>647</v>
      </c>
      <c r="B3018" s="1026" t="s">
        <v>648</v>
      </c>
      <c r="C3018" s="1029"/>
      <c r="D3018" s="1028"/>
      <c r="E3018" s="1023" t="s">
        <v>6841</v>
      </c>
      <c r="F3018" s="1023"/>
      <c r="G3018" s="1023" t="s">
        <v>6697</v>
      </c>
      <c r="H3018" s="1023" t="s">
        <v>7963</v>
      </c>
      <c r="I3018" s="1029"/>
      <c r="J3018" s="1028"/>
      <c r="K3018" s="511" t="s">
        <v>264</v>
      </c>
      <c r="L3018" s="1023"/>
      <c r="M3018" s="1023" t="str">
        <f t="shared" si="47"/>
        <v/>
      </c>
    </row>
    <row r="3019" spans="1:13">
      <c r="A3019" s="1026" t="s">
        <v>647</v>
      </c>
      <c r="B3019" s="1026" t="s">
        <v>648</v>
      </c>
      <c r="C3019" s="1029"/>
      <c r="D3019" s="1028"/>
      <c r="E3019" s="1023" t="s">
        <v>6842</v>
      </c>
      <c r="F3019" s="1023"/>
      <c r="G3019" s="1023" t="s">
        <v>6697</v>
      </c>
      <c r="H3019" s="1023" t="s">
        <v>7963</v>
      </c>
      <c r="I3019" s="1029"/>
      <c r="J3019" s="1028"/>
      <c r="K3019" s="511" t="s">
        <v>264</v>
      </c>
      <c r="L3019" s="1023"/>
      <c r="M3019" s="1023" t="str">
        <f t="shared" si="47"/>
        <v/>
      </c>
    </row>
    <row r="3020" spans="1:13">
      <c r="A3020" s="1026" t="s">
        <v>647</v>
      </c>
      <c r="B3020" s="1026" t="s">
        <v>648</v>
      </c>
      <c r="C3020" s="1029"/>
      <c r="D3020" s="1028"/>
      <c r="E3020" s="1023" t="s">
        <v>6843</v>
      </c>
      <c r="F3020" s="1023"/>
      <c r="G3020" s="1023" t="s">
        <v>6697</v>
      </c>
      <c r="H3020" s="1023" t="s">
        <v>7963</v>
      </c>
      <c r="I3020" s="1029"/>
      <c r="J3020" s="1028"/>
      <c r="K3020" s="511" t="s">
        <v>264</v>
      </c>
      <c r="L3020" s="1023"/>
      <c r="M3020" s="1023" t="str">
        <f t="shared" si="47"/>
        <v/>
      </c>
    </row>
    <row r="3021" spans="1:13">
      <c r="A3021" s="1026" t="s">
        <v>647</v>
      </c>
      <c r="B3021" s="1026" t="s">
        <v>648</v>
      </c>
      <c r="C3021" s="1029"/>
      <c r="D3021" s="1028"/>
      <c r="E3021" s="1023" t="s">
        <v>6844</v>
      </c>
      <c r="F3021" s="1023"/>
      <c r="G3021" s="1023" t="s">
        <v>6697</v>
      </c>
      <c r="H3021" s="1023" t="s">
        <v>7963</v>
      </c>
      <c r="I3021" s="1029"/>
      <c r="J3021" s="1028"/>
      <c r="K3021" s="511" t="s">
        <v>264</v>
      </c>
      <c r="L3021" s="1023"/>
      <c r="M3021" s="1023" t="str">
        <f t="shared" si="47"/>
        <v/>
      </c>
    </row>
    <row r="3022" spans="1:13">
      <c r="A3022" s="1026" t="s">
        <v>647</v>
      </c>
      <c r="B3022" s="1026" t="s">
        <v>648</v>
      </c>
      <c r="C3022" s="1029"/>
      <c r="D3022" s="1028"/>
      <c r="E3022" s="1023" t="s">
        <v>6845</v>
      </c>
      <c r="F3022" s="1023"/>
      <c r="G3022" s="1023" t="s">
        <v>6697</v>
      </c>
      <c r="H3022" s="1023" t="s">
        <v>7963</v>
      </c>
      <c r="I3022" s="1029"/>
      <c r="J3022" s="1028"/>
      <c r="K3022" s="511" t="s">
        <v>264</v>
      </c>
      <c r="L3022" s="1023"/>
      <c r="M3022" s="1023" t="str">
        <f t="shared" si="47"/>
        <v/>
      </c>
    </row>
    <row r="3023" spans="1:13">
      <c r="A3023" s="1026" t="s">
        <v>647</v>
      </c>
      <c r="B3023" s="1026" t="s">
        <v>648</v>
      </c>
      <c r="C3023" s="1029"/>
      <c r="D3023" s="1028"/>
      <c r="E3023" s="1023" t="s">
        <v>6846</v>
      </c>
      <c r="F3023" s="1023"/>
      <c r="G3023" s="1023" t="s">
        <v>6697</v>
      </c>
      <c r="H3023" s="1023" t="s">
        <v>7963</v>
      </c>
      <c r="I3023" s="1029"/>
      <c r="J3023" s="1028"/>
      <c r="K3023" s="511" t="s">
        <v>264</v>
      </c>
      <c r="L3023" s="1023"/>
      <c r="M3023" s="1023" t="str">
        <f t="shared" si="47"/>
        <v/>
      </c>
    </row>
    <row r="3024" spans="1:13">
      <c r="A3024" s="1026" t="s">
        <v>647</v>
      </c>
      <c r="B3024" s="1026" t="s">
        <v>648</v>
      </c>
      <c r="C3024" s="1029"/>
      <c r="D3024" s="1028"/>
      <c r="E3024" s="1023" t="s">
        <v>6847</v>
      </c>
      <c r="F3024" s="1023"/>
      <c r="G3024" s="1023" t="s">
        <v>6697</v>
      </c>
      <c r="H3024" s="1023" t="s">
        <v>7963</v>
      </c>
      <c r="I3024" s="1029"/>
      <c r="J3024" s="1028"/>
      <c r="K3024" s="511" t="s">
        <v>264</v>
      </c>
      <c r="L3024" s="1023"/>
      <c r="M3024" s="1023" t="str">
        <f t="shared" si="47"/>
        <v/>
      </c>
    </row>
    <row r="3025" spans="1:13">
      <c r="A3025" s="1026" t="s">
        <v>647</v>
      </c>
      <c r="B3025" s="1026" t="s">
        <v>648</v>
      </c>
      <c r="C3025" s="1029"/>
      <c r="D3025" s="1028"/>
      <c r="E3025" s="1023" t="s">
        <v>6848</v>
      </c>
      <c r="F3025" s="1023"/>
      <c r="G3025" s="1023" t="s">
        <v>6697</v>
      </c>
      <c r="H3025" s="1023" t="s">
        <v>7963</v>
      </c>
      <c r="I3025" s="1029"/>
      <c r="J3025" s="1028"/>
      <c r="K3025" s="511" t="s">
        <v>264</v>
      </c>
      <c r="L3025" s="1023"/>
      <c r="M3025" s="1023" t="str">
        <f t="shared" si="47"/>
        <v/>
      </c>
    </row>
    <row r="3026" spans="1:13">
      <c r="A3026" s="1026" t="s">
        <v>647</v>
      </c>
      <c r="B3026" s="1026" t="s">
        <v>648</v>
      </c>
      <c r="C3026" s="1029"/>
      <c r="D3026" s="1028"/>
      <c r="E3026" s="1023" t="s">
        <v>6849</v>
      </c>
      <c r="F3026" s="1023"/>
      <c r="G3026" s="1023" t="s">
        <v>6697</v>
      </c>
      <c r="H3026" s="1023" t="s">
        <v>7963</v>
      </c>
      <c r="I3026" s="1029"/>
      <c r="J3026" s="1028"/>
      <c r="K3026" s="511" t="s">
        <v>264</v>
      </c>
      <c r="L3026" s="1023"/>
      <c r="M3026" s="1023" t="str">
        <f t="shared" si="47"/>
        <v/>
      </c>
    </row>
    <row r="3027" spans="1:13">
      <c r="A3027" s="1026" t="s">
        <v>647</v>
      </c>
      <c r="B3027" s="1026" t="s">
        <v>648</v>
      </c>
      <c r="C3027" s="522"/>
      <c r="D3027" s="523"/>
      <c r="E3027" s="534" t="s">
        <v>6850</v>
      </c>
      <c r="F3027" s="534"/>
      <c r="G3027" s="1023" t="s">
        <v>6697</v>
      </c>
      <c r="H3027" s="534" t="s">
        <v>7963</v>
      </c>
      <c r="I3027" s="522"/>
      <c r="J3027" s="523"/>
      <c r="K3027" s="511" t="s">
        <v>264</v>
      </c>
      <c r="L3027" s="534"/>
      <c r="M3027" s="534" t="str">
        <f t="shared" si="47"/>
        <v/>
      </c>
    </row>
    <row r="3028" spans="1:13" ht="15">
      <c r="A3028" s="1030" t="s">
        <v>637</v>
      </c>
      <c r="B3028" s="1031" t="s">
        <v>638</v>
      </c>
      <c r="C3028" s="527" t="s">
        <v>129</v>
      </c>
      <c r="D3028" s="527"/>
      <c r="E3028" s="527" t="s">
        <v>6201</v>
      </c>
      <c r="F3028" s="527" t="s">
        <v>129</v>
      </c>
      <c r="G3028" s="1023" t="s">
        <v>6697</v>
      </c>
      <c r="H3028" s="527" t="s">
        <v>7964</v>
      </c>
      <c r="I3028" s="527" t="s">
        <v>682</v>
      </c>
      <c r="J3028" s="529"/>
      <c r="K3028" s="511" t="s">
        <v>264</v>
      </c>
      <c r="L3028" s="527" t="s">
        <v>646</v>
      </c>
      <c r="M3028" s="527" t="str">
        <f t="shared" si="47"/>
        <v/>
      </c>
    </row>
    <row r="3029" spans="1:13">
      <c r="A3029" s="1026" t="s">
        <v>647</v>
      </c>
      <c r="B3029" s="1026" t="s">
        <v>648</v>
      </c>
      <c r="C3029" s="1029"/>
      <c r="D3029" s="1028"/>
      <c r="E3029" s="532" t="s">
        <v>6851</v>
      </c>
      <c r="F3029" s="1023"/>
      <c r="G3029" s="1023" t="s">
        <v>6697</v>
      </c>
      <c r="H3029" s="532" t="s">
        <v>7964</v>
      </c>
      <c r="I3029" s="1029"/>
      <c r="J3029" s="1028"/>
      <c r="K3029" s="511" t="s">
        <v>264</v>
      </c>
      <c r="L3029" s="532"/>
      <c r="M3029" s="532" t="str">
        <f t="shared" si="47"/>
        <v>Removed</v>
      </c>
    </row>
    <row r="3030" spans="1:13">
      <c r="A3030" s="1026" t="s">
        <v>647</v>
      </c>
      <c r="B3030" s="1026" t="s">
        <v>648</v>
      </c>
      <c r="C3030" s="1029"/>
      <c r="D3030" s="1028"/>
      <c r="E3030" s="1023" t="s">
        <v>6852</v>
      </c>
      <c r="F3030" s="1023"/>
      <c r="G3030" s="1023" t="s">
        <v>6697</v>
      </c>
      <c r="H3030" s="1023" t="s">
        <v>7964</v>
      </c>
      <c r="I3030" s="1029"/>
      <c r="J3030" s="1028"/>
      <c r="K3030" s="511" t="s">
        <v>264</v>
      </c>
      <c r="L3030" s="1023"/>
      <c r="M3030" s="1023" t="str">
        <f t="shared" si="47"/>
        <v/>
      </c>
    </row>
    <row r="3031" spans="1:13">
      <c r="A3031" s="1026" t="s">
        <v>647</v>
      </c>
      <c r="B3031" s="1026" t="s">
        <v>648</v>
      </c>
      <c r="C3031" s="1029"/>
      <c r="D3031" s="1028"/>
      <c r="E3031" s="1023" t="s">
        <v>6853</v>
      </c>
      <c r="F3031" s="1023"/>
      <c r="G3031" s="1023" t="s">
        <v>6697</v>
      </c>
      <c r="H3031" s="1023" t="s">
        <v>7964</v>
      </c>
      <c r="I3031" s="1029"/>
      <c r="J3031" s="1028"/>
      <c r="K3031" s="511" t="s">
        <v>264</v>
      </c>
      <c r="L3031" s="1023"/>
      <c r="M3031" s="1023" t="str">
        <f t="shared" si="47"/>
        <v/>
      </c>
    </row>
    <row r="3032" spans="1:13">
      <c r="A3032" s="1026" t="s">
        <v>647</v>
      </c>
      <c r="B3032" s="1026" t="s">
        <v>648</v>
      </c>
      <c r="C3032" s="1029"/>
      <c r="D3032" s="1028"/>
      <c r="E3032" s="1023" t="s">
        <v>6854</v>
      </c>
      <c r="F3032" s="1023"/>
      <c r="G3032" s="1023" t="s">
        <v>6697</v>
      </c>
      <c r="H3032" s="1023" t="s">
        <v>7964</v>
      </c>
      <c r="I3032" s="1029"/>
      <c r="J3032" s="1028"/>
      <c r="K3032" s="511" t="s">
        <v>264</v>
      </c>
      <c r="L3032" s="1023"/>
      <c r="M3032" s="1023" t="str">
        <f t="shared" si="47"/>
        <v/>
      </c>
    </row>
    <row r="3033" spans="1:13">
      <c r="A3033" s="1026" t="s">
        <v>647</v>
      </c>
      <c r="B3033" s="1026" t="s">
        <v>648</v>
      </c>
      <c r="C3033" s="1029"/>
      <c r="D3033" s="1028"/>
      <c r="E3033" s="1023" t="s">
        <v>6855</v>
      </c>
      <c r="F3033" s="1023"/>
      <c r="G3033" s="1023" t="s">
        <v>6697</v>
      </c>
      <c r="H3033" s="1023" t="s">
        <v>7964</v>
      </c>
      <c r="I3033" s="1029"/>
      <c r="J3033" s="1028"/>
      <c r="K3033" s="511" t="s">
        <v>264</v>
      </c>
      <c r="L3033" s="1023"/>
      <c r="M3033" s="1023" t="str">
        <f t="shared" si="47"/>
        <v/>
      </c>
    </row>
    <row r="3034" spans="1:13">
      <c r="A3034" s="1026" t="s">
        <v>647</v>
      </c>
      <c r="B3034" s="1026" t="s">
        <v>648</v>
      </c>
      <c r="C3034" s="1029"/>
      <c r="D3034" s="1028"/>
      <c r="E3034" s="1023" t="s">
        <v>6856</v>
      </c>
      <c r="F3034" s="1023"/>
      <c r="G3034" s="1023" t="s">
        <v>6697</v>
      </c>
      <c r="H3034" s="1023" t="s">
        <v>7964</v>
      </c>
      <c r="I3034" s="1029"/>
      <c r="J3034" s="1028"/>
      <c r="K3034" s="511" t="s">
        <v>264</v>
      </c>
      <c r="L3034" s="1023"/>
      <c r="M3034" s="1023" t="str">
        <f t="shared" si="47"/>
        <v/>
      </c>
    </row>
    <row r="3035" spans="1:13">
      <c r="A3035" s="1026" t="s">
        <v>647</v>
      </c>
      <c r="B3035" s="1026" t="s">
        <v>648</v>
      </c>
      <c r="C3035" s="1029"/>
      <c r="D3035" s="1028"/>
      <c r="E3035" s="1023" t="s">
        <v>6857</v>
      </c>
      <c r="F3035" s="1023"/>
      <c r="G3035" s="1023" t="s">
        <v>6697</v>
      </c>
      <c r="H3035" s="1023" t="s">
        <v>7964</v>
      </c>
      <c r="I3035" s="1029"/>
      <c r="J3035" s="1028"/>
      <c r="K3035" s="511" t="s">
        <v>264</v>
      </c>
      <c r="L3035" s="1023"/>
      <c r="M3035" s="1023" t="str">
        <f t="shared" si="47"/>
        <v/>
      </c>
    </row>
    <row r="3036" spans="1:13">
      <c r="A3036" s="1026" t="s">
        <v>647</v>
      </c>
      <c r="B3036" s="1026" t="s">
        <v>648</v>
      </c>
      <c r="C3036" s="1029"/>
      <c r="D3036" s="1028"/>
      <c r="E3036" s="1023" t="s">
        <v>6858</v>
      </c>
      <c r="F3036" s="1023"/>
      <c r="G3036" s="1023" t="s">
        <v>6697</v>
      </c>
      <c r="H3036" s="1023" t="s">
        <v>7964</v>
      </c>
      <c r="I3036" s="1029"/>
      <c r="J3036" s="1028"/>
      <c r="K3036" s="511" t="s">
        <v>264</v>
      </c>
      <c r="L3036" s="1023"/>
      <c r="M3036" s="1023" t="str">
        <f t="shared" si="47"/>
        <v/>
      </c>
    </row>
    <row r="3037" spans="1:13">
      <c r="A3037" s="1026" t="s">
        <v>647</v>
      </c>
      <c r="B3037" s="1026" t="s">
        <v>648</v>
      </c>
      <c r="C3037" s="1029"/>
      <c r="D3037" s="1028"/>
      <c r="E3037" s="1023" t="s">
        <v>6859</v>
      </c>
      <c r="F3037" s="1023"/>
      <c r="G3037" s="1023" t="s">
        <v>6697</v>
      </c>
      <c r="H3037" s="1023" t="s">
        <v>7964</v>
      </c>
      <c r="I3037" s="1029"/>
      <c r="J3037" s="1028"/>
      <c r="K3037" s="511" t="s">
        <v>264</v>
      </c>
      <c r="L3037" s="1023"/>
      <c r="M3037" s="1023" t="str">
        <f t="shared" si="47"/>
        <v/>
      </c>
    </row>
    <row r="3038" spans="1:13">
      <c r="A3038" s="1026" t="s">
        <v>647</v>
      </c>
      <c r="B3038" s="1026" t="s">
        <v>648</v>
      </c>
      <c r="C3038" s="1029"/>
      <c r="D3038" s="1028"/>
      <c r="E3038" s="1023" t="s">
        <v>6860</v>
      </c>
      <c r="F3038" s="1023"/>
      <c r="G3038" s="1023" t="s">
        <v>6697</v>
      </c>
      <c r="H3038" s="1023" t="s">
        <v>7964</v>
      </c>
      <c r="I3038" s="1029"/>
      <c r="J3038" s="1028"/>
      <c r="K3038" s="511" t="s">
        <v>264</v>
      </c>
      <c r="L3038" s="1023"/>
      <c r="M3038" s="1023" t="str">
        <f t="shared" si="47"/>
        <v/>
      </c>
    </row>
    <row r="3039" spans="1:13">
      <c r="A3039" s="1026" t="s">
        <v>647</v>
      </c>
      <c r="B3039" s="1026" t="s">
        <v>648</v>
      </c>
      <c r="C3039" s="1029"/>
      <c r="D3039" s="1028"/>
      <c r="E3039" s="1023" t="s">
        <v>6861</v>
      </c>
      <c r="F3039" s="1023"/>
      <c r="G3039" s="1023" t="s">
        <v>6697</v>
      </c>
      <c r="H3039" s="1023" t="s">
        <v>7964</v>
      </c>
      <c r="I3039" s="1029"/>
      <c r="J3039" s="1028"/>
      <c r="K3039" s="511" t="s">
        <v>264</v>
      </c>
      <c r="L3039" s="1023"/>
      <c r="M3039" s="1023" t="str">
        <f t="shared" si="47"/>
        <v/>
      </c>
    </row>
    <row r="3040" spans="1:13">
      <c r="A3040" s="1026" t="s">
        <v>647</v>
      </c>
      <c r="B3040" s="1026" t="s">
        <v>648</v>
      </c>
      <c r="C3040" s="1029"/>
      <c r="D3040" s="1028"/>
      <c r="E3040" s="1023" t="s">
        <v>6862</v>
      </c>
      <c r="F3040" s="1023"/>
      <c r="G3040" s="1023" t="s">
        <v>6697</v>
      </c>
      <c r="H3040" s="1023" t="s">
        <v>7964</v>
      </c>
      <c r="I3040" s="1029"/>
      <c r="J3040" s="1028"/>
      <c r="K3040" s="511" t="s">
        <v>264</v>
      </c>
      <c r="L3040" s="1023"/>
      <c r="M3040" s="1023" t="str">
        <f t="shared" si="47"/>
        <v/>
      </c>
    </row>
    <row r="3041" spans="1:13">
      <c r="A3041" s="1026" t="s">
        <v>647</v>
      </c>
      <c r="B3041" s="1026" t="s">
        <v>648</v>
      </c>
      <c r="C3041" s="522"/>
      <c r="D3041" s="523"/>
      <c r="E3041" s="534" t="s">
        <v>6863</v>
      </c>
      <c r="F3041" s="534"/>
      <c r="G3041" s="1023" t="s">
        <v>6697</v>
      </c>
      <c r="H3041" s="534" t="s">
        <v>7964</v>
      </c>
      <c r="I3041" s="522"/>
      <c r="J3041" s="523"/>
      <c r="K3041" s="511" t="s">
        <v>264</v>
      </c>
      <c r="L3041" s="534"/>
      <c r="M3041" s="534" t="str">
        <f t="shared" si="47"/>
        <v/>
      </c>
    </row>
    <row r="3042" spans="1:13" ht="15">
      <c r="A3042" s="1030" t="s">
        <v>637</v>
      </c>
      <c r="B3042" s="1031" t="s">
        <v>638</v>
      </c>
      <c r="C3042" s="527" t="s">
        <v>345</v>
      </c>
      <c r="D3042" s="527"/>
      <c r="E3042" s="527" t="s">
        <v>6221</v>
      </c>
      <c r="F3042" s="527" t="s">
        <v>345</v>
      </c>
      <c r="G3042" s="1023" t="s">
        <v>6697</v>
      </c>
      <c r="H3042" s="527" t="s">
        <v>7965</v>
      </c>
      <c r="I3042" s="527" t="s">
        <v>682</v>
      </c>
      <c r="J3042" s="529"/>
      <c r="K3042" s="511" t="s">
        <v>264</v>
      </c>
      <c r="L3042" s="527" t="s">
        <v>646</v>
      </c>
      <c r="M3042" s="527" t="str">
        <f t="shared" si="47"/>
        <v/>
      </c>
    </row>
    <row r="3043" spans="1:13">
      <c r="A3043" s="1026" t="s">
        <v>647</v>
      </c>
      <c r="B3043" s="1026" t="s">
        <v>648</v>
      </c>
      <c r="C3043" s="1029"/>
      <c r="D3043" s="1028"/>
      <c r="E3043" s="532" t="s">
        <v>6864</v>
      </c>
      <c r="F3043" s="1023"/>
      <c r="G3043" s="1023" t="s">
        <v>6697</v>
      </c>
      <c r="H3043" s="532" t="s">
        <v>7965</v>
      </c>
      <c r="I3043" s="1029"/>
      <c r="J3043" s="1028"/>
      <c r="K3043" s="511" t="s">
        <v>264</v>
      </c>
      <c r="L3043" s="532"/>
      <c r="M3043" s="532" t="str">
        <f t="shared" si="47"/>
        <v>Removed</v>
      </c>
    </row>
    <row r="3044" spans="1:13">
      <c r="A3044" s="1026" t="s">
        <v>647</v>
      </c>
      <c r="B3044" s="1026" t="s">
        <v>648</v>
      </c>
      <c r="C3044" s="1029"/>
      <c r="D3044" s="1028"/>
      <c r="E3044" s="1023" t="s">
        <v>6865</v>
      </c>
      <c r="F3044" s="1023"/>
      <c r="G3044" s="1023" t="s">
        <v>6697</v>
      </c>
      <c r="H3044" s="1023" t="s">
        <v>7965</v>
      </c>
      <c r="I3044" s="1029"/>
      <c r="J3044" s="1028"/>
      <c r="K3044" s="511" t="s">
        <v>264</v>
      </c>
      <c r="L3044" s="1023"/>
      <c r="M3044" s="1023" t="str">
        <f t="shared" si="47"/>
        <v/>
      </c>
    </row>
    <row r="3045" spans="1:13">
      <c r="A3045" s="1026" t="s">
        <v>647</v>
      </c>
      <c r="B3045" s="1026" t="s">
        <v>648</v>
      </c>
      <c r="C3045" s="1029"/>
      <c r="D3045" s="1028"/>
      <c r="E3045" s="1023" t="s">
        <v>6866</v>
      </c>
      <c r="F3045" s="1023"/>
      <c r="G3045" s="1023" t="s">
        <v>6697</v>
      </c>
      <c r="H3045" s="1023" t="s">
        <v>7965</v>
      </c>
      <c r="I3045" s="1029"/>
      <c r="J3045" s="1028"/>
      <c r="K3045" s="511" t="s">
        <v>264</v>
      </c>
      <c r="L3045" s="1023"/>
      <c r="M3045" s="1023" t="str">
        <f t="shared" si="47"/>
        <v/>
      </c>
    </row>
    <row r="3046" spans="1:13">
      <c r="A3046" s="1026" t="s">
        <v>647</v>
      </c>
      <c r="B3046" s="1026" t="s">
        <v>648</v>
      </c>
      <c r="C3046" s="1029"/>
      <c r="D3046" s="1028"/>
      <c r="E3046" s="1023" t="s">
        <v>6867</v>
      </c>
      <c r="F3046" s="1023"/>
      <c r="G3046" s="1023" t="s">
        <v>6697</v>
      </c>
      <c r="H3046" s="1023" t="s">
        <v>7965</v>
      </c>
      <c r="I3046" s="1029"/>
      <c r="J3046" s="1028"/>
      <c r="K3046" s="511" t="s">
        <v>264</v>
      </c>
      <c r="L3046" s="1023"/>
      <c r="M3046" s="1023" t="str">
        <f t="shared" si="47"/>
        <v/>
      </c>
    </row>
    <row r="3047" spans="1:13">
      <c r="A3047" s="1026" t="s">
        <v>647</v>
      </c>
      <c r="B3047" s="1026" t="s">
        <v>648</v>
      </c>
      <c r="C3047" s="1029"/>
      <c r="D3047" s="1028"/>
      <c r="E3047" s="1023" t="s">
        <v>6868</v>
      </c>
      <c r="F3047" s="1023"/>
      <c r="G3047" s="1023" t="s">
        <v>6697</v>
      </c>
      <c r="H3047" s="1023" t="s">
        <v>7965</v>
      </c>
      <c r="I3047" s="1029"/>
      <c r="J3047" s="1028"/>
      <c r="K3047" s="511" t="s">
        <v>264</v>
      </c>
      <c r="L3047" s="1023"/>
      <c r="M3047" s="1023" t="str">
        <f t="shared" si="47"/>
        <v/>
      </c>
    </row>
    <row r="3048" spans="1:13">
      <c r="A3048" s="1026" t="s">
        <v>647</v>
      </c>
      <c r="B3048" s="1026" t="s">
        <v>648</v>
      </c>
      <c r="C3048" s="1029"/>
      <c r="D3048" s="1028"/>
      <c r="E3048" s="1023" t="s">
        <v>6869</v>
      </c>
      <c r="F3048" s="1023"/>
      <c r="G3048" s="1023" t="s">
        <v>6697</v>
      </c>
      <c r="H3048" s="1023" t="s">
        <v>7965</v>
      </c>
      <c r="I3048" s="1029"/>
      <c r="J3048" s="1028"/>
      <c r="K3048" s="511" t="s">
        <v>264</v>
      </c>
      <c r="L3048" s="1023"/>
      <c r="M3048" s="1023" t="str">
        <f t="shared" si="47"/>
        <v/>
      </c>
    </row>
    <row r="3049" spans="1:13">
      <c r="A3049" s="1026" t="s">
        <v>647</v>
      </c>
      <c r="B3049" s="1026" t="s">
        <v>648</v>
      </c>
      <c r="C3049" s="1029"/>
      <c r="D3049" s="1028"/>
      <c r="E3049" s="1023" t="s">
        <v>6870</v>
      </c>
      <c r="F3049" s="1023"/>
      <c r="G3049" s="1023" t="s">
        <v>6697</v>
      </c>
      <c r="H3049" s="1023" t="s">
        <v>7965</v>
      </c>
      <c r="I3049" s="1029"/>
      <c r="J3049" s="1028"/>
      <c r="K3049" s="511" t="s">
        <v>264</v>
      </c>
      <c r="L3049" s="1023"/>
      <c r="M3049" s="1023" t="str">
        <f t="shared" si="47"/>
        <v/>
      </c>
    </row>
    <row r="3050" spans="1:13">
      <c r="A3050" s="1026" t="s">
        <v>647</v>
      </c>
      <c r="B3050" s="1026" t="s">
        <v>648</v>
      </c>
      <c r="C3050" s="1029"/>
      <c r="D3050" s="1028"/>
      <c r="E3050" s="1023" t="s">
        <v>6871</v>
      </c>
      <c r="F3050" s="1023"/>
      <c r="G3050" s="1023" t="s">
        <v>6697</v>
      </c>
      <c r="H3050" s="1023" t="s">
        <v>7965</v>
      </c>
      <c r="I3050" s="1029"/>
      <c r="J3050" s="1028"/>
      <c r="K3050" s="511" t="s">
        <v>264</v>
      </c>
      <c r="L3050" s="1023"/>
      <c r="M3050" s="1023" t="str">
        <f t="shared" si="47"/>
        <v/>
      </c>
    </row>
    <row r="3051" spans="1:13">
      <c r="A3051" s="1026" t="s">
        <v>647</v>
      </c>
      <c r="B3051" s="1026" t="s">
        <v>648</v>
      </c>
      <c r="C3051" s="1029"/>
      <c r="D3051" s="1028"/>
      <c r="E3051" s="1023" t="s">
        <v>6872</v>
      </c>
      <c r="F3051" s="1023"/>
      <c r="G3051" s="1023" t="s">
        <v>6697</v>
      </c>
      <c r="H3051" s="1023" t="s">
        <v>7965</v>
      </c>
      <c r="I3051" s="1029"/>
      <c r="J3051" s="1028"/>
      <c r="K3051" s="511" t="s">
        <v>264</v>
      </c>
      <c r="L3051" s="1023"/>
      <c r="M3051" s="1023" t="str">
        <f t="shared" si="47"/>
        <v/>
      </c>
    </row>
    <row r="3052" spans="1:13">
      <c r="A3052" s="1026" t="s">
        <v>647</v>
      </c>
      <c r="B3052" s="1026" t="s">
        <v>648</v>
      </c>
      <c r="C3052" s="1029"/>
      <c r="D3052" s="1028"/>
      <c r="E3052" s="1023" t="s">
        <v>6873</v>
      </c>
      <c r="F3052" s="1023"/>
      <c r="G3052" s="1023" t="s">
        <v>6697</v>
      </c>
      <c r="H3052" s="1023" t="s">
        <v>7965</v>
      </c>
      <c r="I3052" s="1029"/>
      <c r="J3052" s="1028"/>
      <c r="K3052" s="511" t="s">
        <v>264</v>
      </c>
      <c r="L3052" s="1023"/>
      <c r="M3052" s="1023" t="str">
        <f t="shared" si="47"/>
        <v/>
      </c>
    </row>
    <row r="3053" spans="1:13">
      <c r="A3053" s="1026" t="s">
        <v>647</v>
      </c>
      <c r="B3053" s="1026" t="s">
        <v>648</v>
      </c>
      <c r="C3053" s="1029"/>
      <c r="D3053" s="1028"/>
      <c r="E3053" s="1023" t="s">
        <v>6874</v>
      </c>
      <c r="F3053" s="1023"/>
      <c r="G3053" s="1023" t="s">
        <v>6697</v>
      </c>
      <c r="H3053" s="1023" t="s">
        <v>7965</v>
      </c>
      <c r="I3053" s="1029"/>
      <c r="J3053" s="1028"/>
      <c r="K3053" s="511" t="s">
        <v>264</v>
      </c>
      <c r="L3053" s="1023"/>
      <c r="M3053" s="1023" t="str">
        <f t="shared" si="47"/>
        <v/>
      </c>
    </row>
    <row r="3054" spans="1:13">
      <c r="A3054" s="1026" t="s">
        <v>647</v>
      </c>
      <c r="B3054" s="1026" t="s">
        <v>648</v>
      </c>
      <c r="C3054" s="1029"/>
      <c r="D3054" s="1028"/>
      <c r="E3054" s="1023" t="s">
        <v>6875</v>
      </c>
      <c r="F3054" s="1023"/>
      <c r="G3054" s="1023" t="s">
        <v>6697</v>
      </c>
      <c r="H3054" s="1023" t="s">
        <v>7965</v>
      </c>
      <c r="I3054" s="1029"/>
      <c r="J3054" s="1028"/>
      <c r="K3054" s="511" t="s">
        <v>264</v>
      </c>
      <c r="L3054" s="1023"/>
      <c r="M3054" s="1023" t="str">
        <f t="shared" si="47"/>
        <v/>
      </c>
    </row>
    <row r="3055" spans="1:13">
      <c r="A3055" s="1026" t="s">
        <v>647</v>
      </c>
      <c r="B3055" s="1026" t="s">
        <v>648</v>
      </c>
      <c r="C3055" s="522"/>
      <c r="D3055" s="523"/>
      <c r="E3055" s="534" t="s">
        <v>6876</v>
      </c>
      <c r="F3055" s="534"/>
      <c r="G3055" s="1023" t="s">
        <v>6697</v>
      </c>
      <c r="H3055" s="534" t="s">
        <v>7965</v>
      </c>
      <c r="I3055" s="522"/>
      <c r="J3055" s="523"/>
      <c r="K3055" s="511" t="s">
        <v>264</v>
      </c>
      <c r="L3055" s="534"/>
      <c r="M3055" s="534" t="str">
        <f t="shared" si="47"/>
        <v/>
      </c>
    </row>
    <row r="3056" spans="1:13" ht="15">
      <c r="A3056" s="1030" t="s">
        <v>637</v>
      </c>
      <c r="B3056" s="1031" t="s">
        <v>638</v>
      </c>
      <c r="C3056" s="527" t="s">
        <v>341</v>
      </c>
      <c r="D3056" s="527"/>
      <c r="E3056" s="510" t="s">
        <v>6213</v>
      </c>
      <c r="F3056" s="510" t="s">
        <v>341</v>
      </c>
      <c r="G3056" s="1023" t="s">
        <v>6697</v>
      </c>
      <c r="H3056" s="510" t="s">
        <v>7966</v>
      </c>
      <c r="I3056" s="527" t="s">
        <v>682</v>
      </c>
      <c r="J3056" s="529"/>
      <c r="K3056" s="511" t="s">
        <v>264</v>
      </c>
      <c r="L3056" s="510" t="s">
        <v>646</v>
      </c>
      <c r="M3056" s="510" t="str">
        <f t="shared" si="47"/>
        <v/>
      </c>
    </row>
    <row r="3057" spans="1:13">
      <c r="A3057" s="1026" t="s">
        <v>647</v>
      </c>
      <c r="B3057" s="1026" t="s">
        <v>648</v>
      </c>
      <c r="C3057" s="1029"/>
      <c r="D3057" s="1028"/>
      <c r="E3057" s="1023" t="s">
        <v>6877</v>
      </c>
      <c r="F3057" s="1023"/>
      <c r="G3057" s="1023" t="s">
        <v>6697</v>
      </c>
      <c r="H3057" s="1023" t="s">
        <v>7966</v>
      </c>
      <c r="I3057" s="1029"/>
      <c r="J3057" s="1028"/>
      <c r="K3057" s="511" t="s">
        <v>264</v>
      </c>
      <c r="L3057" s="1023"/>
      <c r="M3057" s="1023" t="str">
        <f t="shared" si="47"/>
        <v>Removed</v>
      </c>
    </row>
    <row r="3058" spans="1:13">
      <c r="A3058" s="1026" t="s">
        <v>647</v>
      </c>
      <c r="B3058" s="1026" t="s">
        <v>648</v>
      </c>
      <c r="C3058" s="1029"/>
      <c r="D3058" s="1028"/>
      <c r="E3058" s="1023" t="s">
        <v>6878</v>
      </c>
      <c r="F3058" s="1023"/>
      <c r="G3058" s="1023" t="s">
        <v>6697</v>
      </c>
      <c r="H3058" s="1023" t="s">
        <v>7966</v>
      </c>
      <c r="I3058" s="1029"/>
      <c r="J3058" s="1028"/>
      <c r="K3058" s="511" t="s">
        <v>264</v>
      </c>
      <c r="L3058" s="1023"/>
      <c r="M3058" s="1023" t="str">
        <f t="shared" si="47"/>
        <v/>
      </c>
    </row>
    <row r="3059" spans="1:13">
      <c r="A3059" s="1026" t="s">
        <v>647</v>
      </c>
      <c r="B3059" s="1026" t="s">
        <v>648</v>
      </c>
      <c r="C3059" s="1029"/>
      <c r="D3059" s="1028"/>
      <c r="E3059" s="1023" t="s">
        <v>6879</v>
      </c>
      <c r="F3059" s="1023"/>
      <c r="G3059" s="1023" t="s">
        <v>6697</v>
      </c>
      <c r="H3059" s="1023" t="s">
        <v>7966</v>
      </c>
      <c r="I3059" s="1029"/>
      <c r="J3059" s="1028"/>
      <c r="K3059" s="511" t="s">
        <v>264</v>
      </c>
      <c r="L3059" s="1023"/>
      <c r="M3059" s="1023" t="str">
        <f t="shared" si="47"/>
        <v/>
      </c>
    </row>
    <row r="3060" spans="1:13">
      <c r="A3060" s="1026" t="s">
        <v>647</v>
      </c>
      <c r="B3060" s="1026" t="s">
        <v>648</v>
      </c>
      <c r="C3060" s="1029"/>
      <c r="D3060" s="1028"/>
      <c r="E3060" s="1023" t="s">
        <v>6880</v>
      </c>
      <c r="F3060" s="1023"/>
      <c r="G3060" s="1023" t="s">
        <v>6697</v>
      </c>
      <c r="H3060" s="1023" t="s">
        <v>7966</v>
      </c>
      <c r="I3060" s="1029"/>
      <c r="J3060" s="1028"/>
      <c r="K3060" s="511" t="s">
        <v>264</v>
      </c>
      <c r="L3060" s="1023"/>
      <c r="M3060" s="1023" t="str">
        <f t="shared" si="47"/>
        <v/>
      </c>
    </row>
    <row r="3061" spans="1:13">
      <c r="A3061" s="1026" t="s">
        <v>647</v>
      </c>
      <c r="B3061" s="1026" t="s">
        <v>648</v>
      </c>
      <c r="C3061" s="1029"/>
      <c r="D3061" s="1028"/>
      <c r="E3061" s="1023" t="s">
        <v>6881</v>
      </c>
      <c r="F3061" s="1023"/>
      <c r="G3061" s="1023" t="s">
        <v>6697</v>
      </c>
      <c r="H3061" s="1023" t="s">
        <v>7966</v>
      </c>
      <c r="I3061" s="1029"/>
      <c r="J3061" s="1028"/>
      <c r="K3061" s="511" t="s">
        <v>264</v>
      </c>
      <c r="L3061" s="1023"/>
      <c r="M3061" s="1023" t="str">
        <f t="shared" si="47"/>
        <v/>
      </c>
    </row>
    <row r="3062" spans="1:13">
      <c r="A3062" s="1026" t="s">
        <v>647</v>
      </c>
      <c r="B3062" s="1026" t="s">
        <v>648</v>
      </c>
      <c r="C3062" s="1029"/>
      <c r="D3062" s="1028"/>
      <c r="E3062" s="1023" t="s">
        <v>6882</v>
      </c>
      <c r="F3062" s="1023"/>
      <c r="G3062" s="1023" t="s">
        <v>6697</v>
      </c>
      <c r="H3062" s="1023" t="s">
        <v>7966</v>
      </c>
      <c r="I3062" s="1029"/>
      <c r="J3062" s="1028"/>
      <c r="K3062" s="511" t="s">
        <v>264</v>
      </c>
      <c r="L3062" s="1023"/>
      <c r="M3062" s="1023" t="str">
        <f t="shared" si="47"/>
        <v/>
      </c>
    </row>
    <row r="3063" spans="1:13">
      <c r="A3063" s="1026" t="s">
        <v>647</v>
      </c>
      <c r="B3063" s="1026" t="s">
        <v>648</v>
      </c>
      <c r="C3063" s="1029"/>
      <c r="D3063" s="1028"/>
      <c r="E3063" s="1023" t="s">
        <v>6883</v>
      </c>
      <c r="F3063" s="1023"/>
      <c r="G3063" s="1023" t="s">
        <v>6697</v>
      </c>
      <c r="H3063" s="1023" t="s">
        <v>7966</v>
      </c>
      <c r="I3063" s="1029"/>
      <c r="J3063" s="1028"/>
      <c r="K3063" s="511" t="s">
        <v>264</v>
      </c>
      <c r="L3063" s="1023"/>
      <c r="M3063" s="1023" t="str">
        <f t="shared" si="47"/>
        <v/>
      </c>
    </row>
    <row r="3064" spans="1:13">
      <c r="A3064" s="1026" t="s">
        <v>647</v>
      </c>
      <c r="B3064" s="1026" t="s">
        <v>648</v>
      </c>
      <c r="C3064" s="1029"/>
      <c r="D3064" s="1028"/>
      <c r="E3064" s="1023" t="s">
        <v>6884</v>
      </c>
      <c r="F3064" s="1023"/>
      <c r="G3064" s="1023" t="s">
        <v>6697</v>
      </c>
      <c r="H3064" s="1023" t="s">
        <v>7966</v>
      </c>
      <c r="I3064" s="1029"/>
      <c r="J3064" s="1028"/>
      <c r="K3064" s="511" t="s">
        <v>264</v>
      </c>
      <c r="L3064" s="1023"/>
      <c r="M3064" s="1023" t="str">
        <f t="shared" si="47"/>
        <v/>
      </c>
    </row>
    <row r="3065" spans="1:13">
      <c r="A3065" s="1026" t="s">
        <v>647</v>
      </c>
      <c r="B3065" s="1026" t="s">
        <v>648</v>
      </c>
      <c r="C3065" s="1029"/>
      <c r="D3065" s="1028"/>
      <c r="E3065" s="1023" t="s">
        <v>6885</v>
      </c>
      <c r="F3065" s="1023"/>
      <c r="G3065" s="1023" t="s">
        <v>6697</v>
      </c>
      <c r="H3065" s="1023" t="s">
        <v>7966</v>
      </c>
      <c r="I3065" s="1029"/>
      <c r="J3065" s="1028"/>
      <c r="K3065" s="511" t="s">
        <v>264</v>
      </c>
      <c r="L3065" s="1023"/>
      <c r="M3065" s="1023" t="str">
        <f t="shared" si="47"/>
        <v/>
      </c>
    </row>
    <row r="3066" spans="1:13">
      <c r="A3066" s="1026" t="s">
        <v>647</v>
      </c>
      <c r="B3066" s="1026" t="s">
        <v>648</v>
      </c>
      <c r="C3066" s="1029"/>
      <c r="D3066" s="1028"/>
      <c r="E3066" s="1023" t="s">
        <v>6886</v>
      </c>
      <c r="F3066" s="1023"/>
      <c r="G3066" s="1023" t="s">
        <v>6697</v>
      </c>
      <c r="H3066" s="1023" t="s">
        <v>7966</v>
      </c>
      <c r="I3066" s="1029"/>
      <c r="J3066" s="1028"/>
      <c r="K3066" s="511" t="s">
        <v>264</v>
      </c>
      <c r="L3066" s="1023"/>
      <c r="M3066" s="1023" t="str">
        <f t="shared" si="47"/>
        <v/>
      </c>
    </row>
    <row r="3067" spans="1:13">
      <c r="A3067" s="1026" t="s">
        <v>647</v>
      </c>
      <c r="B3067" s="1026" t="s">
        <v>648</v>
      </c>
      <c r="C3067" s="1029"/>
      <c r="D3067" s="1028"/>
      <c r="E3067" s="1023" t="s">
        <v>6887</v>
      </c>
      <c r="F3067" s="1023"/>
      <c r="G3067" s="1023" t="s">
        <v>6697</v>
      </c>
      <c r="H3067" s="1023" t="s">
        <v>7966</v>
      </c>
      <c r="I3067" s="1029"/>
      <c r="J3067" s="1028"/>
      <c r="K3067" s="511" t="s">
        <v>264</v>
      </c>
      <c r="L3067" s="1023"/>
      <c r="M3067" s="1023" t="str">
        <f t="shared" si="47"/>
        <v/>
      </c>
    </row>
    <row r="3068" spans="1:13">
      <c r="A3068" s="1026" t="s">
        <v>647</v>
      </c>
      <c r="B3068" s="1026" t="s">
        <v>648</v>
      </c>
      <c r="C3068" s="1029"/>
      <c r="D3068" s="1028"/>
      <c r="E3068" s="1023" t="s">
        <v>6888</v>
      </c>
      <c r="F3068" s="1023"/>
      <c r="G3068" s="1023" t="s">
        <v>6697</v>
      </c>
      <c r="H3068" s="1023" t="s">
        <v>7966</v>
      </c>
      <c r="I3068" s="1029"/>
      <c r="J3068" s="1028"/>
      <c r="K3068" s="511" t="s">
        <v>264</v>
      </c>
      <c r="L3068" s="1023"/>
      <c r="M3068" s="1023" t="str">
        <f t="shared" si="47"/>
        <v/>
      </c>
    </row>
    <row r="3069" spans="1:13">
      <c r="A3069" s="1026" t="s">
        <v>647</v>
      </c>
      <c r="B3069" s="1026" t="s">
        <v>648</v>
      </c>
      <c r="C3069" s="522"/>
      <c r="D3069" s="523"/>
      <c r="E3069" s="534" t="s">
        <v>6889</v>
      </c>
      <c r="F3069" s="534"/>
      <c r="G3069" s="1023" t="s">
        <v>6697</v>
      </c>
      <c r="H3069" s="534" t="s">
        <v>7966</v>
      </c>
      <c r="I3069" s="522"/>
      <c r="J3069" s="523"/>
      <c r="K3069" s="511" t="s">
        <v>264</v>
      </c>
      <c r="L3069" s="534"/>
      <c r="M3069" s="534" t="str">
        <f t="shared" si="47"/>
        <v/>
      </c>
    </row>
    <row r="3070" spans="1:13" ht="15">
      <c r="A3070" s="1030" t="s">
        <v>637</v>
      </c>
      <c r="B3070" s="1031" t="s">
        <v>638</v>
      </c>
      <c r="C3070" s="527" t="s">
        <v>138</v>
      </c>
      <c r="D3070" s="527"/>
      <c r="E3070" s="527" t="s">
        <v>6231</v>
      </c>
      <c r="F3070" s="527" t="s">
        <v>138</v>
      </c>
      <c r="G3070" s="1023" t="s">
        <v>6697</v>
      </c>
      <c r="H3070" s="527" t="s">
        <v>7967</v>
      </c>
      <c r="I3070" s="527" t="s">
        <v>682</v>
      </c>
      <c r="J3070" s="529"/>
      <c r="K3070" s="511" t="s">
        <v>264</v>
      </c>
      <c r="L3070" s="527" t="s">
        <v>646</v>
      </c>
      <c r="M3070" s="527" t="str">
        <f t="shared" si="47"/>
        <v/>
      </c>
    </row>
    <row r="3071" spans="1:13">
      <c r="A3071" s="1026" t="s">
        <v>647</v>
      </c>
      <c r="B3071" s="1026" t="s">
        <v>648</v>
      </c>
      <c r="C3071" s="1029"/>
      <c r="D3071" s="1028"/>
      <c r="E3071" s="532" t="s">
        <v>6890</v>
      </c>
      <c r="F3071" s="1023"/>
      <c r="G3071" s="1023" t="s">
        <v>6697</v>
      </c>
      <c r="H3071" s="532" t="s">
        <v>7967</v>
      </c>
      <c r="I3071" s="1029"/>
      <c r="J3071" s="1028"/>
      <c r="K3071" s="511" t="s">
        <v>264</v>
      </c>
      <c r="L3071" s="532"/>
      <c r="M3071" s="532" t="str">
        <f t="shared" si="47"/>
        <v>Removed</v>
      </c>
    </row>
    <row r="3072" spans="1:13">
      <c r="A3072" s="1026" t="s">
        <v>647</v>
      </c>
      <c r="B3072" s="1026" t="s">
        <v>648</v>
      </c>
      <c r="C3072" s="1029"/>
      <c r="D3072" s="1028"/>
      <c r="E3072" s="1023" t="s">
        <v>6891</v>
      </c>
      <c r="F3072" s="1023"/>
      <c r="G3072" s="1023" t="s">
        <v>6697</v>
      </c>
      <c r="H3072" s="1023" t="s">
        <v>7967</v>
      </c>
      <c r="I3072" s="1029"/>
      <c r="J3072" s="1028"/>
      <c r="K3072" s="511" t="s">
        <v>264</v>
      </c>
      <c r="L3072" s="1023"/>
      <c r="M3072" s="1023" t="str">
        <f t="shared" si="47"/>
        <v/>
      </c>
    </row>
    <row r="3073" spans="1:13">
      <c r="A3073" s="1026" t="s">
        <v>647</v>
      </c>
      <c r="B3073" s="1026" t="s">
        <v>648</v>
      </c>
      <c r="C3073" s="1029"/>
      <c r="D3073" s="1028"/>
      <c r="E3073" s="1023" t="s">
        <v>6892</v>
      </c>
      <c r="F3073" s="1023"/>
      <c r="G3073" s="1023" t="s">
        <v>6697</v>
      </c>
      <c r="H3073" s="1023" t="s">
        <v>7967</v>
      </c>
      <c r="I3073" s="1029"/>
      <c r="J3073" s="1028"/>
      <c r="K3073" s="511" t="s">
        <v>264</v>
      </c>
      <c r="L3073" s="1023"/>
      <c r="M3073" s="1023" t="str">
        <f t="shared" si="47"/>
        <v/>
      </c>
    </row>
    <row r="3074" spans="1:13">
      <c r="A3074" s="1026" t="s">
        <v>647</v>
      </c>
      <c r="B3074" s="1026" t="s">
        <v>648</v>
      </c>
      <c r="C3074" s="1029"/>
      <c r="D3074" s="1028"/>
      <c r="E3074" s="1023" t="s">
        <v>6893</v>
      </c>
      <c r="F3074" s="1023"/>
      <c r="G3074" s="1023" t="s">
        <v>6697</v>
      </c>
      <c r="H3074" s="1023" t="s">
        <v>7967</v>
      </c>
      <c r="I3074" s="1029"/>
      <c r="J3074" s="1028"/>
      <c r="K3074" s="511" t="s">
        <v>264</v>
      </c>
      <c r="L3074" s="1023"/>
      <c r="M3074" s="1023" t="str">
        <f t="shared" si="47"/>
        <v/>
      </c>
    </row>
    <row r="3075" spans="1:13">
      <c r="A3075" s="1026" t="s">
        <v>647</v>
      </c>
      <c r="B3075" s="1026" t="s">
        <v>648</v>
      </c>
      <c r="C3075" s="1029"/>
      <c r="D3075" s="1028"/>
      <c r="E3075" s="1023" t="s">
        <v>6894</v>
      </c>
      <c r="F3075" s="1023"/>
      <c r="G3075" s="1023" t="s">
        <v>6697</v>
      </c>
      <c r="H3075" s="1023" t="s">
        <v>7967</v>
      </c>
      <c r="I3075" s="1029"/>
      <c r="J3075" s="1028"/>
      <c r="K3075" s="511" t="s">
        <v>264</v>
      </c>
      <c r="L3075" s="1023"/>
      <c r="M3075" s="1023" t="str">
        <f t="shared" si="47"/>
        <v/>
      </c>
    </row>
    <row r="3076" spans="1:13">
      <c r="A3076" s="1026" t="s">
        <v>647</v>
      </c>
      <c r="B3076" s="1026" t="s">
        <v>648</v>
      </c>
      <c r="C3076" s="1029"/>
      <c r="D3076" s="1028"/>
      <c r="E3076" s="1023" t="s">
        <v>6895</v>
      </c>
      <c r="F3076" s="1023"/>
      <c r="G3076" s="1023" t="s">
        <v>6697</v>
      </c>
      <c r="H3076" s="1023" t="s">
        <v>7967</v>
      </c>
      <c r="I3076" s="1029"/>
      <c r="J3076" s="1028"/>
      <c r="K3076" s="511" t="s">
        <v>264</v>
      </c>
      <c r="L3076" s="1023"/>
      <c r="M3076" s="1023" t="str">
        <f t="shared" si="47"/>
        <v/>
      </c>
    </row>
    <row r="3077" spans="1:13">
      <c r="A3077" s="1026" t="s">
        <v>647</v>
      </c>
      <c r="B3077" s="1026" t="s">
        <v>648</v>
      </c>
      <c r="C3077" s="1029"/>
      <c r="D3077" s="1028"/>
      <c r="E3077" s="1023" t="s">
        <v>6896</v>
      </c>
      <c r="F3077" s="1023"/>
      <c r="G3077" s="1023" t="s">
        <v>6697</v>
      </c>
      <c r="H3077" s="1023" t="s">
        <v>7967</v>
      </c>
      <c r="I3077" s="1029"/>
      <c r="J3077" s="1028"/>
      <c r="K3077" s="511" t="s">
        <v>264</v>
      </c>
      <c r="L3077" s="1023"/>
      <c r="M3077" s="1023" t="str">
        <f t="shared" si="47"/>
        <v/>
      </c>
    </row>
    <row r="3078" spans="1:13">
      <c r="A3078" s="1026" t="s">
        <v>647</v>
      </c>
      <c r="B3078" s="1026" t="s">
        <v>648</v>
      </c>
      <c r="C3078" s="1029"/>
      <c r="D3078" s="1028"/>
      <c r="E3078" s="1023" t="s">
        <v>6897</v>
      </c>
      <c r="F3078" s="1023"/>
      <c r="G3078" s="1023" t="s">
        <v>6697</v>
      </c>
      <c r="H3078" s="1023" t="s">
        <v>7967</v>
      </c>
      <c r="I3078" s="1029"/>
      <c r="J3078" s="1028"/>
      <c r="K3078" s="511" t="s">
        <v>264</v>
      </c>
      <c r="L3078" s="1023"/>
      <c r="M3078" s="1023" t="str">
        <f t="shared" si="47"/>
        <v/>
      </c>
    </row>
    <row r="3079" spans="1:13">
      <c r="A3079" s="1026" t="s">
        <v>647</v>
      </c>
      <c r="B3079" s="1026" t="s">
        <v>648</v>
      </c>
      <c r="C3079" s="1029"/>
      <c r="D3079" s="1028"/>
      <c r="E3079" s="1023" t="s">
        <v>6898</v>
      </c>
      <c r="F3079" s="1023"/>
      <c r="G3079" s="1023" t="s">
        <v>6697</v>
      </c>
      <c r="H3079" s="1023" t="s">
        <v>7967</v>
      </c>
      <c r="I3079" s="1029"/>
      <c r="J3079" s="1028"/>
      <c r="K3079" s="511" t="s">
        <v>264</v>
      </c>
      <c r="L3079" s="1023"/>
      <c r="M3079" s="1023" t="str">
        <f t="shared" si="47"/>
        <v/>
      </c>
    </row>
    <row r="3080" spans="1:13">
      <c r="A3080" s="1026" t="s">
        <v>647</v>
      </c>
      <c r="B3080" s="1026" t="s">
        <v>648</v>
      </c>
      <c r="C3080" s="1029"/>
      <c r="D3080" s="1028"/>
      <c r="E3080" s="1023" t="s">
        <v>6899</v>
      </c>
      <c r="F3080" s="1023"/>
      <c r="G3080" s="1023" t="s">
        <v>6697</v>
      </c>
      <c r="H3080" s="1023" t="s">
        <v>7967</v>
      </c>
      <c r="I3080" s="1029"/>
      <c r="J3080" s="1028"/>
      <c r="K3080" s="511" t="s">
        <v>264</v>
      </c>
      <c r="L3080" s="1023"/>
      <c r="M3080" s="1023" t="str">
        <f t="shared" ref="M3080:M3143" si="48">IF(RIGHT(TEXT(E3080,""),4)="ACT1","Removed","")</f>
        <v/>
      </c>
    </row>
    <row r="3081" spans="1:13">
      <c r="A3081" s="1026" t="s">
        <v>647</v>
      </c>
      <c r="B3081" s="1026" t="s">
        <v>648</v>
      </c>
      <c r="C3081" s="1029"/>
      <c r="D3081" s="1028"/>
      <c r="E3081" s="1023" t="s">
        <v>6900</v>
      </c>
      <c r="F3081" s="1023"/>
      <c r="G3081" s="1023" t="s">
        <v>6697</v>
      </c>
      <c r="H3081" s="1023" t="s">
        <v>7967</v>
      </c>
      <c r="I3081" s="1029"/>
      <c r="J3081" s="1028"/>
      <c r="K3081" s="511" t="s">
        <v>264</v>
      </c>
      <c r="L3081" s="1023"/>
      <c r="M3081" s="1023" t="str">
        <f t="shared" si="48"/>
        <v/>
      </c>
    </row>
    <row r="3082" spans="1:13">
      <c r="A3082" s="1026" t="s">
        <v>647</v>
      </c>
      <c r="B3082" s="1026" t="s">
        <v>648</v>
      </c>
      <c r="C3082" s="1029"/>
      <c r="D3082" s="1028"/>
      <c r="E3082" s="1023" t="s">
        <v>6901</v>
      </c>
      <c r="F3082" s="1023"/>
      <c r="G3082" s="1023" t="s">
        <v>6697</v>
      </c>
      <c r="H3082" s="1023" t="s">
        <v>7967</v>
      </c>
      <c r="I3082" s="1029"/>
      <c r="J3082" s="1028"/>
      <c r="K3082" s="511" t="s">
        <v>264</v>
      </c>
      <c r="L3082" s="1023"/>
      <c r="M3082" s="1023" t="str">
        <f t="shared" si="48"/>
        <v/>
      </c>
    </row>
    <row r="3083" spans="1:13">
      <c r="A3083" s="1026" t="s">
        <v>647</v>
      </c>
      <c r="B3083" s="1026" t="s">
        <v>648</v>
      </c>
      <c r="C3083" s="522"/>
      <c r="D3083" s="523"/>
      <c r="E3083" s="534" t="s">
        <v>6902</v>
      </c>
      <c r="F3083" s="534"/>
      <c r="G3083" s="1023" t="s">
        <v>6697</v>
      </c>
      <c r="H3083" s="534" t="s">
        <v>7967</v>
      </c>
      <c r="I3083" s="522"/>
      <c r="J3083" s="523"/>
      <c r="K3083" s="511" t="s">
        <v>264</v>
      </c>
      <c r="L3083" s="534"/>
      <c r="M3083" s="534" t="str">
        <f t="shared" si="48"/>
        <v/>
      </c>
    </row>
    <row r="3084" spans="1:13" ht="15">
      <c r="A3084" s="1030" t="s">
        <v>637</v>
      </c>
      <c r="B3084" s="1031" t="s">
        <v>638</v>
      </c>
      <c r="C3084" s="527" t="s">
        <v>126</v>
      </c>
      <c r="D3084" s="527"/>
      <c r="E3084" s="510" t="s">
        <v>6241</v>
      </c>
      <c r="F3084" s="510" t="s">
        <v>126</v>
      </c>
      <c r="G3084" s="1023" t="s">
        <v>6697</v>
      </c>
      <c r="H3084" s="510" t="s">
        <v>7968</v>
      </c>
      <c r="I3084" s="527" t="s">
        <v>682</v>
      </c>
      <c r="J3084" s="529"/>
      <c r="K3084" s="511" t="s">
        <v>264</v>
      </c>
      <c r="L3084" s="510" t="s">
        <v>646</v>
      </c>
      <c r="M3084" s="510" t="str">
        <f t="shared" si="48"/>
        <v/>
      </c>
    </row>
    <row r="3085" spans="1:13">
      <c r="A3085" s="1026" t="s">
        <v>647</v>
      </c>
      <c r="B3085" s="1026" t="s">
        <v>648</v>
      </c>
      <c r="C3085" s="1029"/>
      <c r="D3085" s="1028"/>
      <c r="E3085" s="1023" t="s">
        <v>6903</v>
      </c>
      <c r="F3085" s="1023"/>
      <c r="G3085" s="1023" t="s">
        <v>6697</v>
      </c>
      <c r="H3085" s="1023" t="s">
        <v>7968</v>
      </c>
      <c r="I3085" s="1029"/>
      <c r="J3085" s="1028"/>
      <c r="K3085" s="511" t="s">
        <v>264</v>
      </c>
      <c r="L3085" s="1023"/>
      <c r="M3085" s="1023" t="str">
        <f t="shared" si="48"/>
        <v>Removed</v>
      </c>
    </row>
    <row r="3086" spans="1:13">
      <c r="A3086" s="1026" t="s">
        <v>647</v>
      </c>
      <c r="B3086" s="1026" t="s">
        <v>648</v>
      </c>
      <c r="C3086" s="1029"/>
      <c r="D3086" s="1028"/>
      <c r="E3086" s="1023" t="s">
        <v>6904</v>
      </c>
      <c r="F3086" s="1023"/>
      <c r="G3086" s="1023" t="s">
        <v>6697</v>
      </c>
      <c r="H3086" s="1023" t="s">
        <v>7968</v>
      </c>
      <c r="I3086" s="1029"/>
      <c r="J3086" s="1028"/>
      <c r="K3086" s="511" t="s">
        <v>264</v>
      </c>
      <c r="L3086" s="1023"/>
      <c r="M3086" s="1023" t="str">
        <f t="shared" si="48"/>
        <v/>
      </c>
    </row>
    <row r="3087" spans="1:13">
      <c r="A3087" s="1026" t="s">
        <v>647</v>
      </c>
      <c r="B3087" s="1026" t="s">
        <v>648</v>
      </c>
      <c r="C3087" s="1029"/>
      <c r="D3087" s="1028"/>
      <c r="E3087" s="1023" t="s">
        <v>6905</v>
      </c>
      <c r="F3087" s="1023"/>
      <c r="G3087" s="1023" t="s">
        <v>6697</v>
      </c>
      <c r="H3087" s="1023" t="s">
        <v>7968</v>
      </c>
      <c r="I3087" s="1029"/>
      <c r="J3087" s="1028"/>
      <c r="K3087" s="511" t="s">
        <v>264</v>
      </c>
      <c r="L3087" s="1023"/>
      <c r="M3087" s="1023" t="str">
        <f t="shared" si="48"/>
        <v/>
      </c>
    </row>
    <row r="3088" spans="1:13">
      <c r="A3088" s="1026" t="s">
        <v>647</v>
      </c>
      <c r="B3088" s="1026" t="s">
        <v>648</v>
      </c>
      <c r="C3088" s="1029"/>
      <c r="D3088" s="1028"/>
      <c r="E3088" s="1023" t="s">
        <v>6906</v>
      </c>
      <c r="F3088" s="1023"/>
      <c r="G3088" s="1023" t="s">
        <v>6697</v>
      </c>
      <c r="H3088" s="1023" t="s">
        <v>7968</v>
      </c>
      <c r="I3088" s="1029"/>
      <c r="J3088" s="1028"/>
      <c r="K3088" s="511" t="s">
        <v>264</v>
      </c>
      <c r="L3088" s="1023"/>
      <c r="M3088" s="1023" t="str">
        <f t="shared" si="48"/>
        <v/>
      </c>
    </row>
    <row r="3089" spans="1:13">
      <c r="A3089" s="1026" t="s">
        <v>647</v>
      </c>
      <c r="B3089" s="1026" t="s">
        <v>648</v>
      </c>
      <c r="C3089" s="1029"/>
      <c r="D3089" s="1028"/>
      <c r="E3089" s="1023" t="s">
        <v>6907</v>
      </c>
      <c r="F3089" s="1023"/>
      <c r="G3089" s="1023" t="s">
        <v>6697</v>
      </c>
      <c r="H3089" s="1023" t="s">
        <v>7968</v>
      </c>
      <c r="I3089" s="1029"/>
      <c r="J3089" s="1028"/>
      <c r="K3089" s="511" t="s">
        <v>264</v>
      </c>
      <c r="L3089" s="1023"/>
      <c r="M3089" s="1023" t="str">
        <f t="shared" si="48"/>
        <v/>
      </c>
    </row>
    <row r="3090" spans="1:13">
      <c r="A3090" s="1026" t="s">
        <v>647</v>
      </c>
      <c r="B3090" s="1026" t="s">
        <v>648</v>
      </c>
      <c r="C3090" s="1029"/>
      <c r="D3090" s="1028"/>
      <c r="E3090" s="1023" t="s">
        <v>6908</v>
      </c>
      <c r="F3090" s="1023"/>
      <c r="G3090" s="1023" t="s">
        <v>6697</v>
      </c>
      <c r="H3090" s="1023" t="s">
        <v>7968</v>
      </c>
      <c r="I3090" s="1029"/>
      <c r="J3090" s="1028"/>
      <c r="K3090" s="511" t="s">
        <v>264</v>
      </c>
      <c r="L3090" s="1023"/>
      <c r="M3090" s="1023" t="str">
        <f t="shared" si="48"/>
        <v/>
      </c>
    </row>
    <row r="3091" spans="1:13">
      <c r="A3091" s="1026" t="s">
        <v>647</v>
      </c>
      <c r="B3091" s="1026" t="s">
        <v>648</v>
      </c>
      <c r="C3091" s="1029"/>
      <c r="D3091" s="1028"/>
      <c r="E3091" s="1023" t="s">
        <v>6909</v>
      </c>
      <c r="F3091" s="1023"/>
      <c r="G3091" s="1023" t="s">
        <v>6697</v>
      </c>
      <c r="H3091" s="1023" t="s">
        <v>7968</v>
      </c>
      <c r="I3091" s="1029"/>
      <c r="J3091" s="1028"/>
      <c r="K3091" s="511" t="s">
        <v>264</v>
      </c>
      <c r="L3091" s="1023"/>
      <c r="M3091" s="1023" t="str">
        <f t="shared" si="48"/>
        <v/>
      </c>
    </row>
    <row r="3092" spans="1:13">
      <c r="A3092" s="1026" t="s">
        <v>647</v>
      </c>
      <c r="B3092" s="1026" t="s">
        <v>648</v>
      </c>
      <c r="C3092" s="1029"/>
      <c r="D3092" s="1028"/>
      <c r="E3092" s="1023" t="s">
        <v>6910</v>
      </c>
      <c r="F3092" s="1023"/>
      <c r="G3092" s="1023" t="s">
        <v>6697</v>
      </c>
      <c r="H3092" s="1023" t="s">
        <v>7968</v>
      </c>
      <c r="I3092" s="1029"/>
      <c r="J3092" s="1028"/>
      <c r="K3092" s="511" t="s">
        <v>264</v>
      </c>
      <c r="L3092" s="1023"/>
      <c r="M3092" s="1023" t="str">
        <f t="shared" si="48"/>
        <v/>
      </c>
    </row>
    <row r="3093" spans="1:13">
      <c r="A3093" s="1026" t="s">
        <v>647</v>
      </c>
      <c r="B3093" s="1026" t="s">
        <v>648</v>
      </c>
      <c r="C3093" s="1029"/>
      <c r="D3093" s="1028"/>
      <c r="E3093" s="1023" t="s">
        <v>6911</v>
      </c>
      <c r="F3093" s="1023"/>
      <c r="G3093" s="1023" t="s">
        <v>6697</v>
      </c>
      <c r="H3093" s="1023" t="s">
        <v>7968</v>
      </c>
      <c r="I3093" s="1029"/>
      <c r="J3093" s="1028"/>
      <c r="K3093" s="511" t="s">
        <v>264</v>
      </c>
      <c r="L3093" s="1023"/>
      <c r="M3093" s="1023" t="str">
        <f t="shared" si="48"/>
        <v/>
      </c>
    </row>
    <row r="3094" spans="1:13">
      <c r="A3094" s="1026" t="s">
        <v>647</v>
      </c>
      <c r="B3094" s="1026" t="s">
        <v>648</v>
      </c>
      <c r="C3094" s="1029"/>
      <c r="D3094" s="1028"/>
      <c r="E3094" s="1023" t="s">
        <v>6912</v>
      </c>
      <c r="F3094" s="1023"/>
      <c r="G3094" s="1023" t="s">
        <v>6697</v>
      </c>
      <c r="H3094" s="1023" t="s">
        <v>7968</v>
      </c>
      <c r="I3094" s="1029"/>
      <c r="J3094" s="1028"/>
      <c r="K3094" s="511" t="s">
        <v>264</v>
      </c>
      <c r="L3094" s="1023"/>
      <c r="M3094" s="1023" t="str">
        <f t="shared" si="48"/>
        <v/>
      </c>
    </row>
    <row r="3095" spans="1:13">
      <c r="A3095" s="1026" t="s">
        <v>647</v>
      </c>
      <c r="B3095" s="1026" t="s">
        <v>648</v>
      </c>
      <c r="C3095" s="1029"/>
      <c r="D3095" s="1028"/>
      <c r="E3095" s="1023" t="s">
        <v>6913</v>
      </c>
      <c r="F3095" s="1023"/>
      <c r="G3095" s="1023" t="s">
        <v>6697</v>
      </c>
      <c r="H3095" s="1023" t="s">
        <v>7968</v>
      </c>
      <c r="I3095" s="1029"/>
      <c r="J3095" s="1028"/>
      <c r="K3095" s="511" t="s">
        <v>264</v>
      </c>
      <c r="L3095" s="1023"/>
      <c r="M3095" s="1023" t="str">
        <f t="shared" si="48"/>
        <v/>
      </c>
    </row>
    <row r="3096" spans="1:13">
      <c r="A3096" s="1026" t="s">
        <v>647</v>
      </c>
      <c r="B3096" s="1026" t="s">
        <v>648</v>
      </c>
      <c r="C3096" s="1029"/>
      <c r="D3096" s="1028"/>
      <c r="E3096" s="1023" t="s">
        <v>6914</v>
      </c>
      <c r="F3096" s="1023"/>
      <c r="G3096" s="1023" t="s">
        <v>6697</v>
      </c>
      <c r="H3096" s="1023" t="s">
        <v>7968</v>
      </c>
      <c r="I3096" s="1029"/>
      <c r="J3096" s="1028"/>
      <c r="K3096" s="511" t="s">
        <v>264</v>
      </c>
      <c r="L3096" s="1023"/>
      <c r="M3096" s="1023" t="str">
        <f t="shared" si="48"/>
        <v/>
      </c>
    </row>
    <row r="3097" spans="1:13">
      <c r="A3097" s="1026" t="s">
        <v>647</v>
      </c>
      <c r="B3097" s="1026" t="s">
        <v>648</v>
      </c>
      <c r="C3097" s="522"/>
      <c r="D3097" s="523"/>
      <c r="E3097" s="534" t="s">
        <v>6915</v>
      </c>
      <c r="F3097" s="534"/>
      <c r="G3097" s="1023" t="s">
        <v>6697</v>
      </c>
      <c r="H3097" s="534" t="s">
        <v>7968</v>
      </c>
      <c r="I3097" s="522"/>
      <c r="J3097" s="523"/>
      <c r="K3097" s="511" t="s">
        <v>264</v>
      </c>
      <c r="L3097" s="534"/>
      <c r="M3097" s="534" t="str">
        <f t="shared" si="48"/>
        <v/>
      </c>
    </row>
    <row r="3098" spans="1:13" ht="15">
      <c r="A3098" s="1030" t="s">
        <v>637</v>
      </c>
      <c r="B3098" s="1031" t="s">
        <v>638</v>
      </c>
      <c r="C3098" s="527" t="s">
        <v>139</v>
      </c>
      <c r="D3098" s="527"/>
      <c r="E3098" s="510" t="s">
        <v>6233</v>
      </c>
      <c r="F3098" s="510" t="s">
        <v>139</v>
      </c>
      <c r="G3098" s="1023" t="s">
        <v>6697</v>
      </c>
      <c r="H3098" s="510" t="s">
        <v>7969</v>
      </c>
      <c r="I3098" s="527" t="s">
        <v>682</v>
      </c>
      <c r="J3098" s="529"/>
      <c r="K3098" s="511" t="s">
        <v>264</v>
      </c>
      <c r="L3098" s="510" t="s">
        <v>646</v>
      </c>
      <c r="M3098" s="510" t="str">
        <f t="shared" si="48"/>
        <v/>
      </c>
    </row>
    <row r="3099" spans="1:13">
      <c r="A3099" s="1026" t="s">
        <v>647</v>
      </c>
      <c r="B3099" s="1026" t="s">
        <v>648</v>
      </c>
      <c r="C3099" s="1029"/>
      <c r="D3099" s="1028"/>
      <c r="E3099" s="1023" t="s">
        <v>6916</v>
      </c>
      <c r="F3099" s="1023"/>
      <c r="G3099" s="1023" t="s">
        <v>6697</v>
      </c>
      <c r="H3099" s="1023" t="s">
        <v>7969</v>
      </c>
      <c r="I3099" s="1029"/>
      <c r="J3099" s="1028"/>
      <c r="K3099" s="511" t="s">
        <v>264</v>
      </c>
      <c r="L3099" s="1023"/>
      <c r="M3099" s="1023" t="str">
        <f t="shared" si="48"/>
        <v>Removed</v>
      </c>
    </row>
    <row r="3100" spans="1:13">
      <c r="A3100" s="1026" t="s">
        <v>647</v>
      </c>
      <c r="B3100" s="1026" t="s">
        <v>648</v>
      </c>
      <c r="C3100" s="1029"/>
      <c r="D3100" s="1028"/>
      <c r="E3100" s="1023" t="s">
        <v>6917</v>
      </c>
      <c r="F3100" s="1023"/>
      <c r="G3100" s="1023" t="s">
        <v>6697</v>
      </c>
      <c r="H3100" s="1023" t="s">
        <v>7969</v>
      </c>
      <c r="I3100" s="1029"/>
      <c r="J3100" s="1028"/>
      <c r="K3100" s="511" t="s">
        <v>264</v>
      </c>
      <c r="L3100" s="1023"/>
      <c r="M3100" s="1023" t="str">
        <f t="shared" si="48"/>
        <v/>
      </c>
    </row>
    <row r="3101" spans="1:13">
      <c r="A3101" s="1026" t="s">
        <v>647</v>
      </c>
      <c r="B3101" s="1026" t="s">
        <v>648</v>
      </c>
      <c r="C3101" s="1029"/>
      <c r="D3101" s="1028"/>
      <c r="E3101" s="1023" t="s">
        <v>6918</v>
      </c>
      <c r="F3101" s="1023"/>
      <c r="G3101" s="1023" t="s">
        <v>6697</v>
      </c>
      <c r="H3101" s="1023" t="s">
        <v>7969</v>
      </c>
      <c r="I3101" s="1029"/>
      <c r="J3101" s="1028"/>
      <c r="K3101" s="511" t="s">
        <v>264</v>
      </c>
      <c r="L3101" s="1023"/>
      <c r="M3101" s="1023" t="str">
        <f t="shared" si="48"/>
        <v/>
      </c>
    </row>
    <row r="3102" spans="1:13">
      <c r="A3102" s="1026" t="s">
        <v>647</v>
      </c>
      <c r="B3102" s="1026" t="s">
        <v>648</v>
      </c>
      <c r="C3102" s="1029"/>
      <c r="D3102" s="1028"/>
      <c r="E3102" s="1023" t="s">
        <v>6919</v>
      </c>
      <c r="F3102" s="1023"/>
      <c r="G3102" s="1023" t="s">
        <v>6697</v>
      </c>
      <c r="H3102" s="1023" t="s">
        <v>7969</v>
      </c>
      <c r="I3102" s="1029"/>
      <c r="J3102" s="1028"/>
      <c r="K3102" s="511" t="s">
        <v>264</v>
      </c>
      <c r="L3102" s="1023"/>
      <c r="M3102" s="1023" t="str">
        <f t="shared" si="48"/>
        <v/>
      </c>
    </row>
    <row r="3103" spans="1:13">
      <c r="A3103" s="1026" t="s">
        <v>647</v>
      </c>
      <c r="B3103" s="1026" t="s">
        <v>648</v>
      </c>
      <c r="C3103" s="1029"/>
      <c r="D3103" s="1028"/>
      <c r="E3103" s="1023" t="s">
        <v>6920</v>
      </c>
      <c r="F3103" s="1023"/>
      <c r="G3103" s="1023" t="s">
        <v>6697</v>
      </c>
      <c r="H3103" s="1023" t="s">
        <v>7969</v>
      </c>
      <c r="I3103" s="1029"/>
      <c r="J3103" s="1028"/>
      <c r="K3103" s="511" t="s">
        <v>264</v>
      </c>
      <c r="L3103" s="1023"/>
      <c r="M3103" s="1023" t="str">
        <f t="shared" si="48"/>
        <v/>
      </c>
    </row>
    <row r="3104" spans="1:13">
      <c r="A3104" s="1026" t="s">
        <v>647</v>
      </c>
      <c r="B3104" s="1026" t="s">
        <v>648</v>
      </c>
      <c r="C3104" s="1029"/>
      <c r="D3104" s="1028"/>
      <c r="E3104" s="1023" t="s">
        <v>6921</v>
      </c>
      <c r="F3104" s="1023"/>
      <c r="G3104" s="1023" t="s">
        <v>6697</v>
      </c>
      <c r="H3104" s="1023" t="s">
        <v>7969</v>
      </c>
      <c r="I3104" s="1029"/>
      <c r="J3104" s="1028"/>
      <c r="K3104" s="511" t="s">
        <v>264</v>
      </c>
      <c r="L3104" s="1023"/>
      <c r="M3104" s="1023" t="str">
        <f t="shared" si="48"/>
        <v/>
      </c>
    </row>
    <row r="3105" spans="1:13">
      <c r="A3105" s="1026" t="s">
        <v>647</v>
      </c>
      <c r="B3105" s="1026" t="s">
        <v>648</v>
      </c>
      <c r="C3105" s="1029"/>
      <c r="D3105" s="1028"/>
      <c r="E3105" s="1023" t="s">
        <v>6922</v>
      </c>
      <c r="F3105" s="1023"/>
      <c r="G3105" s="1023" t="s">
        <v>6697</v>
      </c>
      <c r="H3105" s="1023" t="s">
        <v>7969</v>
      </c>
      <c r="I3105" s="1029"/>
      <c r="J3105" s="1028"/>
      <c r="K3105" s="511" t="s">
        <v>264</v>
      </c>
      <c r="L3105" s="1023"/>
      <c r="M3105" s="1023" t="str">
        <f t="shared" si="48"/>
        <v/>
      </c>
    </row>
    <row r="3106" spans="1:13">
      <c r="A3106" s="1026" t="s">
        <v>647</v>
      </c>
      <c r="B3106" s="1026" t="s">
        <v>648</v>
      </c>
      <c r="C3106" s="1029"/>
      <c r="D3106" s="1028"/>
      <c r="E3106" s="1023" t="s">
        <v>6923</v>
      </c>
      <c r="F3106" s="1023"/>
      <c r="G3106" s="1023" t="s">
        <v>6697</v>
      </c>
      <c r="H3106" s="1023" t="s">
        <v>7969</v>
      </c>
      <c r="I3106" s="1029"/>
      <c r="J3106" s="1028"/>
      <c r="K3106" s="511" t="s">
        <v>264</v>
      </c>
      <c r="L3106" s="1023"/>
      <c r="M3106" s="1023" t="str">
        <f t="shared" si="48"/>
        <v/>
      </c>
    </row>
    <row r="3107" spans="1:13">
      <c r="A3107" s="1026" t="s">
        <v>647</v>
      </c>
      <c r="B3107" s="1026" t="s">
        <v>648</v>
      </c>
      <c r="C3107" s="1029"/>
      <c r="D3107" s="1028"/>
      <c r="E3107" s="1023" t="s">
        <v>6924</v>
      </c>
      <c r="F3107" s="1023"/>
      <c r="G3107" s="1023" t="s">
        <v>6697</v>
      </c>
      <c r="H3107" s="1023" t="s">
        <v>7969</v>
      </c>
      <c r="I3107" s="1029"/>
      <c r="J3107" s="1028"/>
      <c r="K3107" s="511" t="s">
        <v>264</v>
      </c>
      <c r="L3107" s="1023"/>
      <c r="M3107" s="1023" t="str">
        <f t="shared" si="48"/>
        <v/>
      </c>
    </row>
    <row r="3108" spans="1:13">
      <c r="A3108" s="1026" t="s">
        <v>647</v>
      </c>
      <c r="B3108" s="1026" t="s">
        <v>648</v>
      </c>
      <c r="C3108" s="1029"/>
      <c r="D3108" s="1028"/>
      <c r="E3108" s="1023" t="s">
        <v>6925</v>
      </c>
      <c r="F3108" s="1023"/>
      <c r="G3108" s="1023" t="s">
        <v>6697</v>
      </c>
      <c r="H3108" s="1023" t="s">
        <v>7969</v>
      </c>
      <c r="I3108" s="1029"/>
      <c r="J3108" s="1028"/>
      <c r="K3108" s="511" t="s">
        <v>264</v>
      </c>
      <c r="L3108" s="1023"/>
      <c r="M3108" s="1023" t="str">
        <f t="shared" si="48"/>
        <v/>
      </c>
    </row>
    <row r="3109" spans="1:13">
      <c r="A3109" s="1026" t="s">
        <v>647</v>
      </c>
      <c r="B3109" s="1026" t="s">
        <v>648</v>
      </c>
      <c r="C3109" s="1029"/>
      <c r="D3109" s="1028"/>
      <c r="E3109" s="1023" t="s">
        <v>6926</v>
      </c>
      <c r="F3109" s="1023"/>
      <c r="G3109" s="1023" t="s">
        <v>6697</v>
      </c>
      <c r="H3109" s="1023" t="s">
        <v>7969</v>
      </c>
      <c r="I3109" s="1029"/>
      <c r="J3109" s="1028"/>
      <c r="K3109" s="511" t="s">
        <v>264</v>
      </c>
      <c r="L3109" s="1023"/>
      <c r="M3109" s="1023" t="str">
        <f t="shared" si="48"/>
        <v/>
      </c>
    </row>
    <row r="3110" spans="1:13">
      <c r="A3110" s="1026" t="s">
        <v>647</v>
      </c>
      <c r="B3110" s="1026" t="s">
        <v>648</v>
      </c>
      <c r="C3110" s="1029"/>
      <c r="D3110" s="1028"/>
      <c r="E3110" s="1023" t="s">
        <v>6927</v>
      </c>
      <c r="F3110" s="1023"/>
      <c r="G3110" s="1023" t="s">
        <v>6697</v>
      </c>
      <c r="H3110" s="1023" t="s">
        <v>7969</v>
      </c>
      <c r="I3110" s="1029"/>
      <c r="J3110" s="1028"/>
      <c r="K3110" s="511" t="s">
        <v>264</v>
      </c>
      <c r="L3110" s="1023"/>
      <c r="M3110" s="1023" t="str">
        <f t="shared" si="48"/>
        <v/>
      </c>
    </row>
    <row r="3111" spans="1:13">
      <c r="A3111" s="1026" t="s">
        <v>647</v>
      </c>
      <c r="B3111" s="1026" t="s">
        <v>648</v>
      </c>
      <c r="C3111" s="522"/>
      <c r="D3111" s="523"/>
      <c r="E3111" s="534" t="s">
        <v>6928</v>
      </c>
      <c r="F3111" s="534"/>
      <c r="G3111" s="1023" t="s">
        <v>6697</v>
      </c>
      <c r="H3111" s="534" t="s">
        <v>7969</v>
      </c>
      <c r="I3111" s="522"/>
      <c r="J3111" s="523"/>
      <c r="K3111" s="511" t="s">
        <v>264</v>
      </c>
      <c r="L3111" s="534"/>
      <c r="M3111" s="534" t="str">
        <f t="shared" si="48"/>
        <v/>
      </c>
    </row>
    <row r="3112" spans="1:13" ht="15">
      <c r="A3112" s="1030" t="s">
        <v>637</v>
      </c>
      <c r="B3112" s="1031" t="s">
        <v>638</v>
      </c>
      <c r="C3112" s="527" t="s">
        <v>140</v>
      </c>
      <c r="D3112" s="527"/>
      <c r="E3112" s="510" t="s">
        <v>6237</v>
      </c>
      <c r="F3112" s="510" t="s">
        <v>140</v>
      </c>
      <c r="G3112" s="1023" t="s">
        <v>6697</v>
      </c>
      <c r="H3112" s="510" t="s">
        <v>7970</v>
      </c>
      <c r="I3112" s="527" t="s">
        <v>682</v>
      </c>
      <c r="J3112" s="529"/>
      <c r="K3112" s="511" t="s">
        <v>264</v>
      </c>
      <c r="L3112" s="510" t="s">
        <v>646</v>
      </c>
      <c r="M3112" s="510" t="str">
        <f t="shared" si="48"/>
        <v/>
      </c>
    </row>
    <row r="3113" spans="1:13">
      <c r="A3113" s="1026" t="s">
        <v>647</v>
      </c>
      <c r="B3113" s="1026" t="s">
        <v>648</v>
      </c>
      <c r="C3113" s="1029"/>
      <c r="D3113" s="1028"/>
      <c r="E3113" s="1023" t="s">
        <v>6929</v>
      </c>
      <c r="F3113" s="1023"/>
      <c r="G3113" s="1023" t="s">
        <v>6697</v>
      </c>
      <c r="H3113" s="1023" t="s">
        <v>7970</v>
      </c>
      <c r="I3113" s="1029"/>
      <c r="J3113" s="1028"/>
      <c r="K3113" s="511" t="s">
        <v>264</v>
      </c>
      <c r="L3113" s="1023"/>
      <c r="M3113" s="1023" t="str">
        <f t="shared" si="48"/>
        <v>Removed</v>
      </c>
    </row>
    <row r="3114" spans="1:13">
      <c r="A3114" s="1026" t="s">
        <v>647</v>
      </c>
      <c r="B3114" s="1026" t="s">
        <v>648</v>
      </c>
      <c r="C3114" s="1029"/>
      <c r="D3114" s="1028"/>
      <c r="E3114" s="1023" t="s">
        <v>6930</v>
      </c>
      <c r="F3114" s="1023"/>
      <c r="G3114" s="1023" t="s">
        <v>6697</v>
      </c>
      <c r="H3114" s="1023" t="s">
        <v>7970</v>
      </c>
      <c r="I3114" s="1029"/>
      <c r="J3114" s="1028"/>
      <c r="K3114" s="511" t="s">
        <v>264</v>
      </c>
      <c r="L3114" s="1023"/>
      <c r="M3114" s="1023" t="str">
        <f t="shared" si="48"/>
        <v/>
      </c>
    </row>
    <row r="3115" spans="1:13">
      <c r="A3115" s="1026" t="s">
        <v>647</v>
      </c>
      <c r="B3115" s="1026" t="s">
        <v>648</v>
      </c>
      <c r="C3115" s="1029"/>
      <c r="D3115" s="1028"/>
      <c r="E3115" s="1023" t="s">
        <v>6931</v>
      </c>
      <c r="F3115" s="1023"/>
      <c r="G3115" s="1023" t="s">
        <v>6697</v>
      </c>
      <c r="H3115" s="1023" t="s">
        <v>7970</v>
      </c>
      <c r="I3115" s="1029"/>
      <c r="J3115" s="1028"/>
      <c r="K3115" s="511" t="s">
        <v>264</v>
      </c>
      <c r="L3115" s="1023"/>
      <c r="M3115" s="1023" t="str">
        <f t="shared" si="48"/>
        <v/>
      </c>
    </row>
    <row r="3116" spans="1:13">
      <c r="A3116" s="1026" t="s">
        <v>647</v>
      </c>
      <c r="B3116" s="1026" t="s">
        <v>648</v>
      </c>
      <c r="C3116" s="1029"/>
      <c r="D3116" s="1028"/>
      <c r="E3116" s="1023" t="s">
        <v>6932</v>
      </c>
      <c r="F3116" s="1023"/>
      <c r="G3116" s="1023" t="s">
        <v>6697</v>
      </c>
      <c r="H3116" s="1023" t="s">
        <v>7970</v>
      </c>
      <c r="I3116" s="1029"/>
      <c r="J3116" s="1028"/>
      <c r="K3116" s="511" t="s">
        <v>264</v>
      </c>
      <c r="L3116" s="1023"/>
      <c r="M3116" s="1023" t="str">
        <f t="shared" si="48"/>
        <v/>
      </c>
    </row>
    <row r="3117" spans="1:13">
      <c r="A3117" s="1026" t="s">
        <v>647</v>
      </c>
      <c r="B3117" s="1026" t="s">
        <v>648</v>
      </c>
      <c r="C3117" s="1029"/>
      <c r="D3117" s="1028"/>
      <c r="E3117" s="1023" t="s">
        <v>6933</v>
      </c>
      <c r="F3117" s="1023"/>
      <c r="G3117" s="1023" t="s">
        <v>6697</v>
      </c>
      <c r="H3117" s="1023" t="s">
        <v>7970</v>
      </c>
      <c r="I3117" s="1029"/>
      <c r="J3117" s="1028"/>
      <c r="K3117" s="511" t="s">
        <v>264</v>
      </c>
      <c r="L3117" s="1023"/>
      <c r="M3117" s="1023" t="str">
        <f t="shared" si="48"/>
        <v/>
      </c>
    </row>
    <row r="3118" spans="1:13">
      <c r="A3118" s="1026" t="s">
        <v>647</v>
      </c>
      <c r="B3118" s="1026" t="s">
        <v>648</v>
      </c>
      <c r="C3118" s="1029"/>
      <c r="D3118" s="1028"/>
      <c r="E3118" s="1023" t="s">
        <v>6934</v>
      </c>
      <c r="F3118" s="1023"/>
      <c r="G3118" s="1023" t="s">
        <v>6697</v>
      </c>
      <c r="H3118" s="1023" t="s">
        <v>7970</v>
      </c>
      <c r="I3118" s="1029"/>
      <c r="J3118" s="1028"/>
      <c r="K3118" s="511" t="s">
        <v>264</v>
      </c>
      <c r="L3118" s="1023"/>
      <c r="M3118" s="1023" t="str">
        <f t="shared" si="48"/>
        <v/>
      </c>
    </row>
    <row r="3119" spans="1:13">
      <c r="A3119" s="1026" t="s">
        <v>647</v>
      </c>
      <c r="B3119" s="1026" t="s">
        <v>648</v>
      </c>
      <c r="C3119" s="1029"/>
      <c r="D3119" s="1028"/>
      <c r="E3119" s="1023" t="s">
        <v>6935</v>
      </c>
      <c r="F3119" s="1023"/>
      <c r="G3119" s="1023" t="s">
        <v>6697</v>
      </c>
      <c r="H3119" s="1023" t="s">
        <v>7970</v>
      </c>
      <c r="I3119" s="1029"/>
      <c r="J3119" s="1028"/>
      <c r="K3119" s="511" t="s">
        <v>264</v>
      </c>
      <c r="L3119" s="1023"/>
      <c r="M3119" s="1023" t="str">
        <f t="shared" si="48"/>
        <v/>
      </c>
    </row>
    <row r="3120" spans="1:13">
      <c r="A3120" s="1026" t="s">
        <v>647</v>
      </c>
      <c r="B3120" s="1026" t="s">
        <v>648</v>
      </c>
      <c r="C3120" s="1029"/>
      <c r="D3120" s="1028"/>
      <c r="E3120" s="1023" t="s">
        <v>6936</v>
      </c>
      <c r="F3120" s="1023"/>
      <c r="G3120" s="1023" t="s">
        <v>6697</v>
      </c>
      <c r="H3120" s="1023" t="s">
        <v>7970</v>
      </c>
      <c r="I3120" s="1029"/>
      <c r="J3120" s="1028"/>
      <c r="K3120" s="511" t="s">
        <v>264</v>
      </c>
      <c r="L3120" s="1023"/>
      <c r="M3120" s="1023" t="str">
        <f t="shared" si="48"/>
        <v/>
      </c>
    </row>
    <row r="3121" spans="1:13">
      <c r="A3121" s="1026" t="s">
        <v>647</v>
      </c>
      <c r="B3121" s="1026" t="s">
        <v>648</v>
      </c>
      <c r="C3121" s="1029"/>
      <c r="D3121" s="1028"/>
      <c r="E3121" s="1023" t="s">
        <v>6937</v>
      </c>
      <c r="F3121" s="1023"/>
      <c r="G3121" s="1023" t="s">
        <v>6697</v>
      </c>
      <c r="H3121" s="1023" t="s">
        <v>7970</v>
      </c>
      <c r="I3121" s="1029"/>
      <c r="J3121" s="1028"/>
      <c r="K3121" s="511" t="s">
        <v>264</v>
      </c>
      <c r="L3121" s="1023"/>
      <c r="M3121" s="1023" t="str">
        <f t="shared" si="48"/>
        <v/>
      </c>
    </row>
    <row r="3122" spans="1:13">
      <c r="A3122" s="1026" t="s">
        <v>647</v>
      </c>
      <c r="B3122" s="1026" t="s">
        <v>648</v>
      </c>
      <c r="C3122" s="1029"/>
      <c r="D3122" s="1028"/>
      <c r="E3122" s="1023" t="s">
        <v>6938</v>
      </c>
      <c r="F3122" s="1023"/>
      <c r="G3122" s="1023" t="s">
        <v>6697</v>
      </c>
      <c r="H3122" s="1023" t="s">
        <v>7970</v>
      </c>
      <c r="I3122" s="1029"/>
      <c r="J3122" s="1028"/>
      <c r="K3122" s="511" t="s">
        <v>264</v>
      </c>
      <c r="L3122" s="1023"/>
      <c r="M3122" s="1023" t="str">
        <f t="shared" si="48"/>
        <v/>
      </c>
    </row>
    <row r="3123" spans="1:13">
      <c r="A3123" s="1026" t="s">
        <v>647</v>
      </c>
      <c r="B3123" s="1026" t="s">
        <v>648</v>
      </c>
      <c r="C3123" s="1029"/>
      <c r="D3123" s="1028"/>
      <c r="E3123" s="1023" t="s">
        <v>6939</v>
      </c>
      <c r="F3123" s="1023"/>
      <c r="G3123" s="1023" t="s">
        <v>6697</v>
      </c>
      <c r="H3123" s="1023" t="s">
        <v>7970</v>
      </c>
      <c r="I3123" s="1029"/>
      <c r="J3123" s="1028"/>
      <c r="K3123" s="511" t="s">
        <v>264</v>
      </c>
      <c r="L3123" s="1023"/>
      <c r="M3123" s="1023" t="str">
        <f t="shared" si="48"/>
        <v/>
      </c>
    </row>
    <row r="3124" spans="1:13">
      <c r="A3124" s="1026" t="s">
        <v>647</v>
      </c>
      <c r="B3124" s="1026" t="s">
        <v>648</v>
      </c>
      <c r="C3124" s="1029"/>
      <c r="D3124" s="1028"/>
      <c r="E3124" s="1023" t="s">
        <v>6940</v>
      </c>
      <c r="F3124" s="1023"/>
      <c r="G3124" s="1023" t="s">
        <v>6697</v>
      </c>
      <c r="H3124" s="1023" t="s">
        <v>7970</v>
      </c>
      <c r="I3124" s="1029"/>
      <c r="J3124" s="1028"/>
      <c r="K3124" s="511" t="s">
        <v>264</v>
      </c>
      <c r="L3124" s="1023"/>
      <c r="M3124" s="1023" t="str">
        <f t="shared" si="48"/>
        <v/>
      </c>
    </row>
    <row r="3125" spans="1:13">
      <c r="A3125" s="1026" t="s">
        <v>647</v>
      </c>
      <c r="B3125" s="1026" t="s">
        <v>648</v>
      </c>
      <c r="C3125" s="522"/>
      <c r="D3125" s="523"/>
      <c r="E3125" s="534" t="s">
        <v>6941</v>
      </c>
      <c r="F3125" s="534"/>
      <c r="G3125" s="1023" t="s">
        <v>6697</v>
      </c>
      <c r="H3125" s="534" t="s">
        <v>7970</v>
      </c>
      <c r="I3125" s="522"/>
      <c r="J3125" s="523"/>
      <c r="K3125" s="511" t="s">
        <v>264</v>
      </c>
      <c r="L3125" s="534"/>
      <c r="M3125" s="534" t="str">
        <f t="shared" si="48"/>
        <v/>
      </c>
    </row>
    <row r="3126" spans="1:13" ht="15">
      <c r="A3126" s="1030" t="s">
        <v>637</v>
      </c>
      <c r="B3126" s="1031" t="s">
        <v>638</v>
      </c>
      <c r="C3126" s="527" t="s">
        <v>141</v>
      </c>
      <c r="D3126" s="527"/>
      <c r="E3126" s="510" t="s">
        <v>6219</v>
      </c>
      <c r="F3126" s="510" t="s">
        <v>141</v>
      </c>
      <c r="G3126" s="1023" t="s">
        <v>6697</v>
      </c>
      <c r="H3126" s="510" t="s">
        <v>7971</v>
      </c>
      <c r="I3126" s="527" t="s">
        <v>682</v>
      </c>
      <c r="J3126" s="529"/>
      <c r="K3126" s="511" t="s">
        <v>264</v>
      </c>
      <c r="L3126" s="510" t="s">
        <v>646</v>
      </c>
      <c r="M3126" s="510" t="str">
        <f t="shared" si="48"/>
        <v/>
      </c>
    </row>
    <row r="3127" spans="1:13">
      <c r="A3127" s="1026" t="s">
        <v>647</v>
      </c>
      <c r="B3127" s="1026" t="s">
        <v>648</v>
      </c>
      <c r="C3127" s="1029"/>
      <c r="D3127" s="1028"/>
      <c r="E3127" s="1023" t="s">
        <v>6942</v>
      </c>
      <c r="F3127" s="1023"/>
      <c r="G3127" s="1023" t="s">
        <v>6697</v>
      </c>
      <c r="H3127" s="1023" t="s">
        <v>7971</v>
      </c>
      <c r="I3127" s="1029"/>
      <c r="J3127" s="1028"/>
      <c r="K3127" s="511" t="s">
        <v>264</v>
      </c>
      <c r="L3127" s="1023"/>
      <c r="M3127" s="1023" t="str">
        <f t="shared" si="48"/>
        <v>Removed</v>
      </c>
    </row>
    <row r="3128" spans="1:13">
      <c r="A3128" s="1026" t="s">
        <v>647</v>
      </c>
      <c r="B3128" s="1026" t="s">
        <v>648</v>
      </c>
      <c r="C3128" s="1029"/>
      <c r="D3128" s="1028"/>
      <c r="E3128" s="1023" t="s">
        <v>6943</v>
      </c>
      <c r="F3128" s="1023"/>
      <c r="G3128" s="1023" t="s">
        <v>6697</v>
      </c>
      <c r="H3128" s="1023" t="s">
        <v>7971</v>
      </c>
      <c r="I3128" s="1029"/>
      <c r="J3128" s="1028"/>
      <c r="K3128" s="511" t="s">
        <v>264</v>
      </c>
      <c r="L3128" s="1023"/>
      <c r="M3128" s="1023" t="str">
        <f t="shared" si="48"/>
        <v/>
      </c>
    </row>
    <row r="3129" spans="1:13">
      <c r="A3129" s="1026" t="s">
        <v>647</v>
      </c>
      <c r="B3129" s="1026" t="s">
        <v>648</v>
      </c>
      <c r="C3129" s="1029"/>
      <c r="D3129" s="1028"/>
      <c r="E3129" s="1023" t="s">
        <v>6944</v>
      </c>
      <c r="F3129" s="1023"/>
      <c r="G3129" s="1023" t="s">
        <v>6697</v>
      </c>
      <c r="H3129" s="1023" t="s">
        <v>7971</v>
      </c>
      <c r="I3129" s="1029"/>
      <c r="J3129" s="1028"/>
      <c r="K3129" s="511" t="s">
        <v>264</v>
      </c>
      <c r="L3129" s="1023"/>
      <c r="M3129" s="1023" t="str">
        <f t="shared" si="48"/>
        <v/>
      </c>
    </row>
    <row r="3130" spans="1:13">
      <c r="A3130" s="1026" t="s">
        <v>647</v>
      </c>
      <c r="B3130" s="1026" t="s">
        <v>648</v>
      </c>
      <c r="C3130" s="1029"/>
      <c r="D3130" s="1028"/>
      <c r="E3130" s="1023" t="s">
        <v>6945</v>
      </c>
      <c r="F3130" s="1023"/>
      <c r="G3130" s="1023" t="s">
        <v>6697</v>
      </c>
      <c r="H3130" s="1023" t="s">
        <v>7971</v>
      </c>
      <c r="I3130" s="1029"/>
      <c r="J3130" s="1028"/>
      <c r="K3130" s="511" t="s">
        <v>264</v>
      </c>
      <c r="L3130" s="1023"/>
      <c r="M3130" s="1023" t="str">
        <f t="shared" si="48"/>
        <v/>
      </c>
    </row>
    <row r="3131" spans="1:13">
      <c r="A3131" s="1026" t="s">
        <v>647</v>
      </c>
      <c r="B3131" s="1026" t="s">
        <v>648</v>
      </c>
      <c r="C3131" s="1029"/>
      <c r="D3131" s="1028"/>
      <c r="E3131" s="1023" t="s">
        <v>6946</v>
      </c>
      <c r="F3131" s="1023"/>
      <c r="G3131" s="1023" t="s">
        <v>6697</v>
      </c>
      <c r="H3131" s="1023" t="s">
        <v>7971</v>
      </c>
      <c r="I3131" s="1029"/>
      <c r="J3131" s="1028"/>
      <c r="K3131" s="511" t="s">
        <v>264</v>
      </c>
      <c r="L3131" s="1023"/>
      <c r="M3131" s="1023" t="str">
        <f t="shared" si="48"/>
        <v/>
      </c>
    </row>
    <row r="3132" spans="1:13">
      <c r="A3132" s="1026" t="s">
        <v>647</v>
      </c>
      <c r="B3132" s="1026" t="s">
        <v>648</v>
      </c>
      <c r="C3132" s="1029"/>
      <c r="D3132" s="1028"/>
      <c r="E3132" s="1023" t="s">
        <v>6947</v>
      </c>
      <c r="F3132" s="1023"/>
      <c r="G3132" s="1023" t="s">
        <v>6697</v>
      </c>
      <c r="H3132" s="1023" t="s">
        <v>7971</v>
      </c>
      <c r="I3132" s="1029"/>
      <c r="J3132" s="1028"/>
      <c r="K3132" s="511" t="s">
        <v>264</v>
      </c>
      <c r="L3132" s="1023"/>
      <c r="M3132" s="1023" t="str">
        <f t="shared" si="48"/>
        <v/>
      </c>
    </row>
    <row r="3133" spans="1:13">
      <c r="A3133" s="1026" t="s">
        <v>647</v>
      </c>
      <c r="B3133" s="1026" t="s">
        <v>648</v>
      </c>
      <c r="C3133" s="1029"/>
      <c r="D3133" s="1028"/>
      <c r="E3133" s="1023" t="s">
        <v>6948</v>
      </c>
      <c r="F3133" s="1023"/>
      <c r="G3133" s="1023" t="s">
        <v>6697</v>
      </c>
      <c r="H3133" s="1023" t="s">
        <v>7971</v>
      </c>
      <c r="I3133" s="1029"/>
      <c r="J3133" s="1028"/>
      <c r="K3133" s="511" t="s">
        <v>264</v>
      </c>
      <c r="L3133" s="1023"/>
      <c r="M3133" s="1023" t="str">
        <f t="shared" si="48"/>
        <v/>
      </c>
    </row>
    <row r="3134" spans="1:13">
      <c r="A3134" s="1026" t="s">
        <v>647</v>
      </c>
      <c r="B3134" s="1026" t="s">
        <v>648</v>
      </c>
      <c r="C3134" s="1029"/>
      <c r="D3134" s="1028"/>
      <c r="E3134" s="1023" t="s">
        <v>6949</v>
      </c>
      <c r="F3134" s="1023"/>
      <c r="G3134" s="1023" t="s">
        <v>6697</v>
      </c>
      <c r="H3134" s="1023" t="s">
        <v>7971</v>
      </c>
      <c r="I3134" s="1029"/>
      <c r="J3134" s="1028"/>
      <c r="K3134" s="511" t="s">
        <v>264</v>
      </c>
      <c r="L3134" s="1023"/>
      <c r="M3134" s="1023" t="str">
        <f t="shared" si="48"/>
        <v/>
      </c>
    </row>
    <row r="3135" spans="1:13">
      <c r="A3135" s="1026" t="s">
        <v>647</v>
      </c>
      <c r="B3135" s="1026" t="s">
        <v>648</v>
      </c>
      <c r="C3135" s="1029"/>
      <c r="D3135" s="1028"/>
      <c r="E3135" s="1023" t="s">
        <v>6950</v>
      </c>
      <c r="F3135" s="1023"/>
      <c r="G3135" s="1023" t="s">
        <v>6697</v>
      </c>
      <c r="H3135" s="1023" t="s">
        <v>7971</v>
      </c>
      <c r="I3135" s="1029"/>
      <c r="J3135" s="1028"/>
      <c r="K3135" s="511" t="s">
        <v>264</v>
      </c>
      <c r="L3135" s="1023"/>
      <c r="M3135" s="1023" t="str">
        <f t="shared" si="48"/>
        <v/>
      </c>
    </row>
    <row r="3136" spans="1:13">
      <c r="A3136" s="1026" t="s">
        <v>647</v>
      </c>
      <c r="B3136" s="1026" t="s">
        <v>648</v>
      </c>
      <c r="C3136" s="1029"/>
      <c r="D3136" s="1028"/>
      <c r="E3136" s="1023" t="s">
        <v>6951</v>
      </c>
      <c r="F3136" s="1023"/>
      <c r="G3136" s="1023" t="s">
        <v>6697</v>
      </c>
      <c r="H3136" s="1023" t="s">
        <v>7971</v>
      </c>
      <c r="I3136" s="1029"/>
      <c r="J3136" s="1028"/>
      <c r="K3136" s="511" t="s">
        <v>264</v>
      </c>
      <c r="L3136" s="1023"/>
      <c r="M3136" s="1023" t="str">
        <f t="shared" si="48"/>
        <v/>
      </c>
    </row>
    <row r="3137" spans="1:13">
      <c r="A3137" s="1026" t="s">
        <v>647</v>
      </c>
      <c r="B3137" s="1026" t="s">
        <v>648</v>
      </c>
      <c r="C3137" s="1029"/>
      <c r="D3137" s="1028"/>
      <c r="E3137" s="1023" t="s">
        <v>6952</v>
      </c>
      <c r="F3137" s="1023"/>
      <c r="G3137" s="1023" t="s">
        <v>6697</v>
      </c>
      <c r="H3137" s="1023" t="s">
        <v>7971</v>
      </c>
      <c r="I3137" s="1029"/>
      <c r="J3137" s="1028"/>
      <c r="K3137" s="511" t="s">
        <v>264</v>
      </c>
      <c r="L3137" s="1023"/>
      <c r="M3137" s="1023" t="str">
        <f t="shared" si="48"/>
        <v/>
      </c>
    </row>
    <row r="3138" spans="1:13">
      <c r="A3138" s="1026" t="s">
        <v>647</v>
      </c>
      <c r="B3138" s="1026" t="s">
        <v>648</v>
      </c>
      <c r="C3138" s="1029"/>
      <c r="D3138" s="1028"/>
      <c r="E3138" s="1023" t="s">
        <v>6953</v>
      </c>
      <c r="F3138" s="1023"/>
      <c r="G3138" s="1023" t="s">
        <v>6697</v>
      </c>
      <c r="H3138" s="1023" t="s">
        <v>7971</v>
      </c>
      <c r="I3138" s="1029"/>
      <c r="J3138" s="1028"/>
      <c r="K3138" s="511" t="s">
        <v>264</v>
      </c>
      <c r="L3138" s="1023"/>
      <c r="M3138" s="1023" t="str">
        <f t="shared" si="48"/>
        <v/>
      </c>
    </row>
    <row r="3139" spans="1:13">
      <c r="A3139" s="1026" t="s">
        <v>647</v>
      </c>
      <c r="B3139" s="1026" t="s">
        <v>648</v>
      </c>
      <c r="C3139" s="522"/>
      <c r="D3139" s="523"/>
      <c r="E3139" s="534" t="s">
        <v>6954</v>
      </c>
      <c r="F3139" s="534"/>
      <c r="G3139" s="1023" t="s">
        <v>6697</v>
      </c>
      <c r="H3139" s="534" t="s">
        <v>7971</v>
      </c>
      <c r="I3139" s="522"/>
      <c r="J3139" s="523"/>
      <c r="K3139" s="511" t="s">
        <v>264</v>
      </c>
      <c r="L3139" s="534"/>
      <c r="M3139" s="534" t="str">
        <f t="shared" si="48"/>
        <v/>
      </c>
    </row>
    <row r="3140" spans="1:13" ht="15">
      <c r="A3140" s="1030" t="s">
        <v>637</v>
      </c>
      <c r="B3140" s="1031" t="s">
        <v>638</v>
      </c>
      <c r="C3140" s="527" t="s">
        <v>497</v>
      </c>
      <c r="D3140" s="527"/>
      <c r="E3140" s="510" t="s">
        <v>6209</v>
      </c>
      <c r="F3140" s="510" t="s">
        <v>497</v>
      </c>
      <c r="G3140" s="1023" t="s">
        <v>6697</v>
      </c>
      <c r="H3140" s="510" t="s">
        <v>7972</v>
      </c>
      <c r="I3140" s="527" t="s">
        <v>682</v>
      </c>
      <c r="J3140" s="529"/>
      <c r="K3140" s="511" t="s">
        <v>264</v>
      </c>
      <c r="L3140" s="510" t="s">
        <v>646</v>
      </c>
      <c r="M3140" s="510" t="str">
        <f t="shared" si="48"/>
        <v/>
      </c>
    </row>
    <row r="3141" spans="1:13">
      <c r="A3141" s="1026" t="s">
        <v>647</v>
      </c>
      <c r="B3141" s="1026" t="s">
        <v>648</v>
      </c>
      <c r="C3141" s="1029"/>
      <c r="D3141" s="1028"/>
      <c r="E3141" s="1023" t="s">
        <v>6955</v>
      </c>
      <c r="F3141" s="1023"/>
      <c r="G3141" s="1023" t="s">
        <v>6697</v>
      </c>
      <c r="H3141" s="1023" t="s">
        <v>7972</v>
      </c>
      <c r="I3141" s="1029"/>
      <c r="J3141" s="1028"/>
      <c r="K3141" s="511" t="s">
        <v>264</v>
      </c>
      <c r="L3141" s="1023"/>
      <c r="M3141" s="1023" t="str">
        <f t="shared" si="48"/>
        <v>Removed</v>
      </c>
    </row>
    <row r="3142" spans="1:13">
      <c r="A3142" s="1026" t="s">
        <v>647</v>
      </c>
      <c r="B3142" s="1026" t="s">
        <v>648</v>
      </c>
      <c r="C3142" s="1029"/>
      <c r="D3142" s="1028"/>
      <c r="E3142" s="1023" t="s">
        <v>6956</v>
      </c>
      <c r="F3142" s="1023"/>
      <c r="G3142" s="1023" t="s">
        <v>6697</v>
      </c>
      <c r="H3142" s="1023" t="s">
        <v>7972</v>
      </c>
      <c r="I3142" s="1029"/>
      <c r="J3142" s="1028"/>
      <c r="K3142" s="511" t="s">
        <v>264</v>
      </c>
      <c r="L3142" s="1023"/>
      <c r="M3142" s="1023" t="str">
        <f t="shared" si="48"/>
        <v/>
      </c>
    </row>
    <row r="3143" spans="1:13">
      <c r="A3143" s="1026" t="s">
        <v>647</v>
      </c>
      <c r="B3143" s="1026" t="s">
        <v>648</v>
      </c>
      <c r="C3143" s="1029"/>
      <c r="D3143" s="1028"/>
      <c r="E3143" s="1023" t="s">
        <v>6957</v>
      </c>
      <c r="F3143" s="1023"/>
      <c r="G3143" s="1023" t="s">
        <v>6697</v>
      </c>
      <c r="H3143" s="1023" t="s">
        <v>7972</v>
      </c>
      <c r="I3143" s="1029"/>
      <c r="J3143" s="1028"/>
      <c r="K3143" s="511" t="s">
        <v>264</v>
      </c>
      <c r="L3143" s="1023"/>
      <c r="M3143" s="1023" t="str">
        <f t="shared" si="48"/>
        <v/>
      </c>
    </row>
    <row r="3144" spans="1:13">
      <c r="A3144" s="1026" t="s">
        <v>647</v>
      </c>
      <c r="B3144" s="1026" t="s">
        <v>648</v>
      </c>
      <c r="C3144" s="1029"/>
      <c r="D3144" s="1028"/>
      <c r="E3144" s="1023" t="s">
        <v>6958</v>
      </c>
      <c r="F3144" s="1023"/>
      <c r="G3144" s="1023" t="s">
        <v>6697</v>
      </c>
      <c r="H3144" s="1023" t="s">
        <v>7972</v>
      </c>
      <c r="I3144" s="1029"/>
      <c r="J3144" s="1028"/>
      <c r="K3144" s="511" t="s">
        <v>264</v>
      </c>
      <c r="L3144" s="1023"/>
      <c r="M3144" s="1023" t="str">
        <f t="shared" ref="M3144:M3207" si="49">IF(RIGHT(TEXT(E3144,""),4)="ACT1","Removed","")</f>
        <v/>
      </c>
    </row>
    <row r="3145" spans="1:13">
      <c r="A3145" s="1026" t="s">
        <v>647</v>
      </c>
      <c r="B3145" s="1026" t="s">
        <v>648</v>
      </c>
      <c r="C3145" s="1029"/>
      <c r="D3145" s="1028"/>
      <c r="E3145" s="1023" t="s">
        <v>6959</v>
      </c>
      <c r="F3145" s="1023"/>
      <c r="G3145" s="1023" t="s">
        <v>6697</v>
      </c>
      <c r="H3145" s="1023" t="s">
        <v>7972</v>
      </c>
      <c r="I3145" s="1029"/>
      <c r="J3145" s="1028"/>
      <c r="K3145" s="511" t="s">
        <v>264</v>
      </c>
      <c r="L3145" s="1023"/>
      <c r="M3145" s="1023" t="str">
        <f t="shared" si="49"/>
        <v/>
      </c>
    </row>
    <row r="3146" spans="1:13">
      <c r="A3146" s="1026" t="s">
        <v>647</v>
      </c>
      <c r="B3146" s="1026" t="s">
        <v>648</v>
      </c>
      <c r="C3146" s="1029"/>
      <c r="D3146" s="1028"/>
      <c r="E3146" s="1023" t="s">
        <v>6960</v>
      </c>
      <c r="F3146" s="1023"/>
      <c r="G3146" s="1023" t="s">
        <v>6697</v>
      </c>
      <c r="H3146" s="1023" t="s">
        <v>7972</v>
      </c>
      <c r="I3146" s="1029"/>
      <c r="J3146" s="1028"/>
      <c r="K3146" s="511" t="s">
        <v>264</v>
      </c>
      <c r="L3146" s="1023"/>
      <c r="M3146" s="1023" t="str">
        <f t="shared" si="49"/>
        <v/>
      </c>
    </row>
    <row r="3147" spans="1:13">
      <c r="A3147" s="1026" t="s">
        <v>647</v>
      </c>
      <c r="B3147" s="1026" t="s">
        <v>648</v>
      </c>
      <c r="C3147" s="1029"/>
      <c r="D3147" s="1028"/>
      <c r="E3147" s="1023" t="s">
        <v>6961</v>
      </c>
      <c r="F3147" s="1023"/>
      <c r="G3147" s="1023" t="s">
        <v>6697</v>
      </c>
      <c r="H3147" s="1023" t="s">
        <v>7972</v>
      </c>
      <c r="I3147" s="1029"/>
      <c r="J3147" s="1028"/>
      <c r="K3147" s="511" t="s">
        <v>264</v>
      </c>
      <c r="L3147" s="1023"/>
      <c r="M3147" s="1023" t="str">
        <f t="shared" si="49"/>
        <v/>
      </c>
    </row>
    <row r="3148" spans="1:13">
      <c r="A3148" s="1026" t="s">
        <v>647</v>
      </c>
      <c r="B3148" s="1026" t="s">
        <v>648</v>
      </c>
      <c r="C3148" s="1029"/>
      <c r="D3148" s="1028"/>
      <c r="E3148" s="1023" t="s">
        <v>6962</v>
      </c>
      <c r="F3148" s="1023"/>
      <c r="G3148" s="1023" t="s">
        <v>6697</v>
      </c>
      <c r="H3148" s="1023" t="s">
        <v>7972</v>
      </c>
      <c r="I3148" s="1029"/>
      <c r="J3148" s="1028"/>
      <c r="K3148" s="511" t="s">
        <v>264</v>
      </c>
      <c r="L3148" s="1023"/>
      <c r="M3148" s="1023" t="str">
        <f t="shared" si="49"/>
        <v/>
      </c>
    </row>
    <row r="3149" spans="1:13">
      <c r="A3149" s="1026" t="s">
        <v>647</v>
      </c>
      <c r="B3149" s="1026" t="s">
        <v>648</v>
      </c>
      <c r="C3149" s="1029"/>
      <c r="D3149" s="1028"/>
      <c r="E3149" s="1023" t="s">
        <v>6963</v>
      </c>
      <c r="F3149" s="1023"/>
      <c r="G3149" s="1023" t="s">
        <v>6697</v>
      </c>
      <c r="H3149" s="1023" t="s">
        <v>7972</v>
      </c>
      <c r="I3149" s="1029"/>
      <c r="J3149" s="1028"/>
      <c r="K3149" s="511" t="s">
        <v>264</v>
      </c>
      <c r="L3149" s="1023"/>
      <c r="M3149" s="1023" t="str">
        <f t="shared" si="49"/>
        <v/>
      </c>
    </row>
    <row r="3150" spans="1:13">
      <c r="A3150" s="1026" t="s">
        <v>647</v>
      </c>
      <c r="B3150" s="1026" t="s">
        <v>648</v>
      </c>
      <c r="C3150" s="1029"/>
      <c r="D3150" s="1028"/>
      <c r="E3150" s="1023" t="s">
        <v>6964</v>
      </c>
      <c r="F3150" s="1023"/>
      <c r="G3150" s="1023" t="s">
        <v>6697</v>
      </c>
      <c r="H3150" s="1023" t="s">
        <v>7972</v>
      </c>
      <c r="I3150" s="1029"/>
      <c r="J3150" s="1028"/>
      <c r="K3150" s="511" t="s">
        <v>264</v>
      </c>
      <c r="L3150" s="1023"/>
      <c r="M3150" s="1023" t="str">
        <f t="shared" si="49"/>
        <v/>
      </c>
    </row>
    <row r="3151" spans="1:13">
      <c r="A3151" s="1026" t="s">
        <v>647</v>
      </c>
      <c r="B3151" s="1026" t="s">
        <v>648</v>
      </c>
      <c r="C3151" s="1029"/>
      <c r="D3151" s="1028"/>
      <c r="E3151" s="1023" t="s">
        <v>6965</v>
      </c>
      <c r="F3151" s="1023"/>
      <c r="G3151" s="1023" t="s">
        <v>6697</v>
      </c>
      <c r="H3151" s="1023" t="s">
        <v>7972</v>
      </c>
      <c r="I3151" s="1029"/>
      <c r="J3151" s="1028"/>
      <c r="K3151" s="511" t="s">
        <v>264</v>
      </c>
      <c r="L3151" s="1023"/>
      <c r="M3151" s="1023" t="str">
        <f t="shared" si="49"/>
        <v/>
      </c>
    </row>
    <row r="3152" spans="1:13">
      <c r="A3152" s="1026" t="s">
        <v>647</v>
      </c>
      <c r="B3152" s="1026" t="s">
        <v>648</v>
      </c>
      <c r="C3152" s="1029"/>
      <c r="D3152" s="1028"/>
      <c r="E3152" s="1023" t="s">
        <v>6966</v>
      </c>
      <c r="F3152" s="1023"/>
      <c r="G3152" s="1023" t="s">
        <v>6697</v>
      </c>
      <c r="H3152" s="1023" t="s">
        <v>7972</v>
      </c>
      <c r="I3152" s="1029"/>
      <c r="J3152" s="1028"/>
      <c r="K3152" s="511" t="s">
        <v>264</v>
      </c>
      <c r="L3152" s="1023"/>
      <c r="M3152" s="1023" t="str">
        <f t="shared" si="49"/>
        <v/>
      </c>
    </row>
    <row r="3153" spans="1:13">
      <c r="A3153" s="1026" t="s">
        <v>647</v>
      </c>
      <c r="B3153" s="1026" t="s">
        <v>648</v>
      </c>
      <c r="C3153" s="522"/>
      <c r="D3153" s="523"/>
      <c r="E3153" s="534" t="s">
        <v>6967</v>
      </c>
      <c r="F3153" s="534"/>
      <c r="G3153" s="1023" t="s">
        <v>6697</v>
      </c>
      <c r="H3153" s="534" t="s">
        <v>7972</v>
      </c>
      <c r="I3153" s="522"/>
      <c r="J3153" s="523"/>
      <c r="K3153" s="511" t="s">
        <v>264</v>
      </c>
      <c r="L3153" s="534"/>
      <c r="M3153" s="534" t="str">
        <f t="shared" si="49"/>
        <v/>
      </c>
    </row>
    <row r="3154" spans="1:13" ht="15">
      <c r="A3154" s="1030" t="s">
        <v>637</v>
      </c>
      <c r="B3154" s="1031" t="s">
        <v>638</v>
      </c>
      <c r="C3154" s="527" t="s">
        <v>142</v>
      </c>
      <c r="D3154" s="527"/>
      <c r="E3154" s="510" t="s">
        <v>6195</v>
      </c>
      <c r="F3154" s="510" t="s">
        <v>142</v>
      </c>
      <c r="G3154" s="1023" t="s">
        <v>6697</v>
      </c>
      <c r="H3154" s="510" t="s">
        <v>7973</v>
      </c>
      <c r="I3154" s="527" t="s">
        <v>682</v>
      </c>
      <c r="J3154" s="529"/>
      <c r="K3154" s="511" t="s">
        <v>264</v>
      </c>
      <c r="L3154" s="510" t="s">
        <v>646</v>
      </c>
      <c r="M3154" s="510" t="str">
        <f t="shared" si="49"/>
        <v/>
      </c>
    </row>
    <row r="3155" spans="1:13">
      <c r="A3155" s="1026" t="s">
        <v>647</v>
      </c>
      <c r="B3155" s="1026" t="s">
        <v>648</v>
      </c>
      <c r="C3155" s="1029"/>
      <c r="D3155" s="1028"/>
      <c r="E3155" s="1023" t="s">
        <v>6968</v>
      </c>
      <c r="F3155" s="1023"/>
      <c r="G3155" s="1023" t="s">
        <v>6697</v>
      </c>
      <c r="H3155" s="1023" t="s">
        <v>7973</v>
      </c>
      <c r="I3155" s="1029"/>
      <c r="J3155" s="1028"/>
      <c r="K3155" s="511" t="s">
        <v>264</v>
      </c>
      <c r="L3155" s="1023"/>
      <c r="M3155" s="1023" t="str">
        <f t="shared" si="49"/>
        <v>Removed</v>
      </c>
    </row>
    <row r="3156" spans="1:13">
      <c r="A3156" s="1026" t="s">
        <v>647</v>
      </c>
      <c r="B3156" s="1026" t="s">
        <v>648</v>
      </c>
      <c r="C3156" s="1029"/>
      <c r="D3156" s="1028"/>
      <c r="E3156" s="1023" t="s">
        <v>6969</v>
      </c>
      <c r="F3156" s="1023"/>
      <c r="G3156" s="1023" t="s">
        <v>6697</v>
      </c>
      <c r="H3156" s="1023" t="s">
        <v>7973</v>
      </c>
      <c r="I3156" s="1029"/>
      <c r="J3156" s="1028"/>
      <c r="K3156" s="511" t="s">
        <v>264</v>
      </c>
      <c r="L3156" s="1023"/>
      <c r="M3156" s="1023" t="str">
        <f t="shared" si="49"/>
        <v/>
      </c>
    </row>
    <row r="3157" spans="1:13">
      <c r="A3157" s="1026" t="s">
        <v>647</v>
      </c>
      <c r="B3157" s="1026" t="s">
        <v>648</v>
      </c>
      <c r="C3157" s="1029"/>
      <c r="D3157" s="1028"/>
      <c r="E3157" s="1023" t="s">
        <v>6970</v>
      </c>
      <c r="F3157" s="1023"/>
      <c r="G3157" s="1023" t="s">
        <v>6697</v>
      </c>
      <c r="H3157" s="1023" t="s">
        <v>7973</v>
      </c>
      <c r="I3157" s="1029"/>
      <c r="J3157" s="1028"/>
      <c r="K3157" s="511" t="s">
        <v>264</v>
      </c>
      <c r="L3157" s="1023"/>
      <c r="M3157" s="1023" t="str">
        <f t="shared" si="49"/>
        <v/>
      </c>
    </row>
    <row r="3158" spans="1:13">
      <c r="A3158" s="1026" t="s">
        <v>647</v>
      </c>
      <c r="B3158" s="1026" t="s">
        <v>648</v>
      </c>
      <c r="C3158" s="1029"/>
      <c r="D3158" s="1028"/>
      <c r="E3158" s="1023" t="s">
        <v>6971</v>
      </c>
      <c r="F3158" s="1023"/>
      <c r="G3158" s="1023" t="s">
        <v>6697</v>
      </c>
      <c r="H3158" s="1023" t="s">
        <v>7973</v>
      </c>
      <c r="I3158" s="1029"/>
      <c r="J3158" s="1028"/>
      <c r="K3158" s="511" t="s">
        <v>264</v>
      </c>
      <c r="L3158" s="1023"/>
      <c r="M3158" s="1023" t="str">
        <f t="shared" si="49"/>
        <v/>
      </c>
    </row>
    <row r="3159" spans="1:13">
      <c r="A3159" s="1026" t="s">
        <v>647</v>
      </c>
      <c r="B3159" s="1026" t="s">
        <v>648</v>
      </c>
      <c r="C3159" s="1029"/>
      <c r="D3159" s="1028"/>
      <c r="E3159" s="1023" t="s">
        <v>6972</v>
      </c>
      <c r="F3159" s="1023"/>
      <c r="G3159" s="1023" t="s">
        <v>6697</v>
      </c>
      <c r="H3159" s="1023" t="s">
        <v>7973</v>
      </c>
      <c r="I3159" s="1029"/>
      <c r="J3159" s="1028"/>
      <c r="K3159" s="511" t="s">
        <v>264</v>
      </c>
      <c r="L3159" s="1023"/>
      <c r="M3159" s="1023" t="str">
        <f t="shared" si="49"/>
        <v/>
      </c>
    </row>
    <row r="3160" spans="1:13">
      <c r="A3160" s="1026" t="s">
        <v>647</v>
      </c>
      <c r="B3160" s="1026" t="s">
        <v>648</v>
      </c>
      <c r="C3160" s="1029"/>
      <c r="D3160" s="1028"/>
      <c r="E3160" s="1023" t="s">
        <v>6973</v>
      </c>
      <c r="F3160" s="1023"/>
      <c r="G3160" s="1023" t="s">
        <v>6697</v>
      </c>
      <c r="H3160" s="1023" t="s">
        <v>7973</v>
      </c>
      <c r="I3160" s="1029"/>
      <c r="J3160" s="1028"/>
      <c r="K3160" s="511" t="s">
        <v>264</v>
      </c>
      <c r="L3160" s="1023"/>
      <c r="M3160" s="1023" t="str">
        <f t="shared" si="49"/>
        <v/>
      </c>
    </row>
    <row r="3161" spans="1:13">
      <c r="A3161" s="1026" t="s">
        <v>647</v>
      </c>
      <c r="B3161" s="1026" t="s">
        <v>648</v>
      </c>
      <c r="C3161" s="1029"/>
      <c r="D3161" s="1028"/>
      <c r="E3161" s="1023" t="s">
        <v>6974</v>
      </c>
      <c r="F3161" s="1023"/>
      <c r="G3161" s="1023" t="s">
        <v>6697</v>
      </c>
      <c r="H3161" s="1023" t="s">
        <v>7973</v>
      </c>
      <c r="I3161" s="1029"/>
      <c r="J3161" s="1028"/>
      <c r="K3161" s="511" t="s">
        <v>264</v>
      </c>
      <c r="L3161" s="1023"/>
      <c r="M3161" s="1023" t="str">
        <f t="shared" si="49"/>
        <v/>
      </c>
    </row>
    <row r="3162" spans="1:13">
      <c r="A3162" s="1026" t="s">
        <v>647</v>
      </c>
      <c r="B3162" s="1026" t="s">
        <v>648</v>
      </c>
      <c r="C3162" s="1029"/>
      <c r="D3162" s="1028"/>
      <c r="E3162" s="1023" t="s">
        <v>6975</v>
      </c>
      <c r="F3162" s="1023"/>
      <c r="G3162" s="1023" t="s">
        <v>6697</v>
      </c>
      <c r="H3162" s="1023" t="s">
        <v>7973</v>
      </c>
      <c r="I3162" s="1029"/>
      <c r="J3162" s="1028"/>
      <c r="K3162" s="511" t="s">
        <v>264</v>
      </c>
      <c r="L3162" s="1023"/>
      <c r="M3162" s="1023" t="str">
        <f t="shared" si="49"/>
        <v/>
      </c>
    </row>
    <row r="3163" spans="1:13">
      <c r="A3163" s="1026" t="s">
        <v>647</v>
      </c>
      <c r="B3163" s="1026" t="s">
        <v>648</v>
      </c>
      <c r="C3163" s="1029"/>
      <c r="D3163" s="1028"/>
      <c r="E3163" s="1023" t="s">
        <v>6976</v>
      </c>
      <c r="F3163" s="1023"/>
      <c r="G3163" s="1023" t="s">
        <v>6697</v>
      </c>
      <c r="H3163" s="1023" t="s">
        <v>7973</v>
      </c>
      <c r="I3163" s="1029"/>
      <c r="J3163" s="1028"/>
      <c r="K3163" s="511" t="s">
        <v>264</v>
      </c>
      <c r="L3163" s="1023"/>
      <c r="M3163" s="1023" t="str">
        <f t="shared" si="49"/>
        <v/>
      </c>
    </row>
    <row r="3164" spans="1:13">
      <c r="A3164" s="1026" t="s">
        <v>647</v>
      </c>
      <c r="B3164" s="1026" t="s">
        <v>648</v>
      </c>
      <c r="C3164" s="1029"/>
      <c r="D3164" s="1028"/>
      <c r="E3164" s="1023" t="s">
        <v>6977</v>
      </c>
      <c r="F3164" s="1023"/>
      <c r="G3164" s="1023" t="s">
        <v>6697</v>
      </c>
      <c r="H3164" s="1023" t="s">
        <v>7973</v>
      </c>
      <c r="I3164" s="1029"/>
      <c r="J3164" s="1028"/>
      <c r="K3164" s="511" t="s">
        <v>264</v>
      </c>
      <c r="L3164" s="1023"/>
      <c r="M3164" s="1023" t="str">
        <f t="shared" si="49"/>
        <v/>
      </c>
    </row>
    <row r="3165" spans="1:13">
      <c r="A3165" s="1026" t="s">
        <v>647</v>
      </c>
      <c r="B3165" s="1026" t="s">
        <v>648</v>
      </c>
      <c r="C3165" s="1029"/>
      <c r="D3165" s="1028"/>
      <c r="E3165" s="1023" t="s">
        <v>6978</v>
      </c>
      <c r="F3165" s="1023"/>
      <c r="G3165" s="1023" t="s">
        <v>6697</v>
      </c>
      <c r="H3165" s="1023" t="s">
        <v>7973</v>
      </c>
      <c r="I3165" s="1029"/>
      <c r="J3165" s="1028"/>
      <c r="K3165" s="511" t="s">
        <v>264</v>
      </c>
      <c r="L3165" s="1023"/>
      <c r="M3165" s="1023" t="str">
        <f t="shared" si="49"/>
        <v/>
      </c>
    </row>
    <row r="3166" spans="1:13">
      <c r="A3166" s="1026" t="s">
        <v>647</v>
      </c>
      <c r="B3166" s="1026" t="s">
        <v>648</v>
      </c>
      <c r="C3166" s="1029"/>
      <c r="D3166" s="1028"/>
      <c r="E3166" s="1023" t="s">
        <v>6979</v>
      </c>
      <c r="F3166" s="1023"/>
      <c r="G3166" s="1023" t="s">
        <v>6697</v>
      </c>
      <c r="H3166" s="1023" t="s">
        <v>7973</v>
      </c>
      <c r="I3166" s="1029"/>
      <c r="J3166" s="1028"/>
      <c r="K3166" s="511" t="s">
        <v>264</v>
      </c>
      <c r="L3166" s="1023"/>
      <c r="M3166" s="1023" t="str">
        <f t="shared" si="49"/>
        <v/>
      </c>
    </row>
    <row r="3167" spans="1:13">
      <c r="A3167" s="1026" t="s">
        <v>647</v>
      </c>
      <c r="B3167" s="1026" t="s">
        <v>648</v>
      </c>
      <c r="C3167" s="522"/>
      <c r="D3167" s="523"/>
      <c r="E3167" s="534" t="s">
        <v>6980</v>
      </c>
      <c r="F3167" s="534"/>
      <c r="G3167" s="1023" t="s">
        <v>6697</v>
      </c>
      <c r="H3167" s="534" t="s">
        <v>7973</v>
      </c>
      <c r="I3167" s="522"/>
      <c r="J3167" s="523"/>
      <c r="K3167" s="511" t="s">
        <v>264</v>
      </c>
      <c r="L3167" s="534"/>
      <c r="M3167" s="534" t="str">
        <f t="shared" si="49"/>
        <v/>
      </c>
    </row>
    <row r="3168" spans="1:13" ht="15">
      <c r="A3168" s="1030" t="s">
        <v>637</v>
      </c>
      <c r="B3168" s="1031" t="s">
        <v>638</v>
      </c>
      <c r="C3168" s="527" t="s">
        <v>621</v>
      </c>
      <c r="D3168" s="527"/>
      <c r="E3168" s="527" t="s">
        <v>6199</v>
      </c>
      <c r="F3168" s="527" t="s">
        <v>621</v>
      </c>
      <c r="G3168" s="1023" t="s">
        <v>6697</v>
      </c>
      <c r="H3168" s="527" t="s">
        <v>7974</v>
      </c>
      <c r="I3168" s="527" t="s">
        <v>682</v>
      </c>
      <c r="J3168" s="529"/>
      <c r="K3168" s="511" t="s">
        <v>264</v>
      </c>
      <c r="L3168" s="527" t="s">
        <v>646</v>
      </c>
      <c r="M3168" s="527" t="str">
        <f t="shared" si="49"/>
        <v/>
      </c>
    </row>
    <row r="3169" spans="1:13">
      <c r="A3169" s="1026" t="s">
        <v>647</v>
      </c>
      <c r="B3169" s="1026" t="s">
        <v>648</v>
      </c>
      <c r="C3169" s="1029"/>
      <c r="D3169" s="1028"/>
      <c r="E3169" s="510" t="s">
        <v>6981</v>
      </c>
      <c r="F3169" s="1029"/>
      <c r="G3169" s="1023" t="s">
        <v>6697</v>
      </c>
      <c r="H3169" s="510" t="s">
        <v>7974</v>
      </c>
      <c r="I3169" s="1029"/>
      <c r="J3169" s="1028"/>
      <c r="K3169" s="511" t="s">
        <v>264</v>
      </c>
      <c r="L3169" s="510"/>
      <c r="M3169" s="510" t="str">
        <f t="shared" si="49"/>
        <v>Removed</v>
      </c>
    </row>
    <row r="3170" spans="1:13">
      <c r="A3170" s="1026" t="s">
        <v>647</v>
      </c>
      <c r="B3170" s="1026" t="s">
        <v>648</v>
      </c>
      <c r="C3170" s="1029"/>
      <c r="D3170" s="1028"/>
      <c r="E3170" s="1023" t="s">
        <v>6982</v>
      </c>
      <c r="F3170" s="1023"/>
      <c r="G3170" s="1023" t="s">
        <v>6697</v>
      </c>
      <c r="H3170" s="1023" t="s">
        <v>7974</v>
      </c>
      <c r="I3170" s="1029"/>
      <c r="J3170" s="1028"/>
      <c r="K3170" s="511" t="s">
        <v>264</v>
      </c>
      <c r="L3170" s="1023"/>
      <c r="M3170" s="1023" t="str">
        <f t="shared" si="49"/>
        <v/>
      </c>
    </row>
    <row r="3171" spans="1:13">
      <c r="A3171" s="1026" t="s">
        <v>647</v>
      </c>
      <c r="B3171" s="1026" t="s">
        <v>648</v>
      </c>
      <c r="C3171" s="1029"/>
      <c r="D3171" s="1028"/>
      <c r="E3171" s="1023" t="s">
        <v>6983</v>
      </c>
      <c r="F3171" s="1023"/>
      <c r="G3171" s="1023" t="s">
        <v>6697</v>
      </c>
      <c r="H3171" s="1023" t="s">
        <v>7974</v>
      </c>
      <c r="I3171" s="1029"/>
      <c r="J3171" s="1028"/>
      <c r="K3171" s="511" t="s">
        <v>264</v>
      </c>
      <c r="L3171" s="1023"/>
      <c r="M3171" s="1023" t="str">
        <f t="shared" si="49"/>
        <v/>
      </c>
    </row>
    <row r="3172" spans="1:13">
      <c r="A3172" s="1026" t="s">
        <v>647</v>
      </c>
      <c r="B3172" s="1026" t="s">
        <v>648</v>
      </c>
      <c r="C3172" s="1029"/>
      <c r="D3172" s="1028"/>
      <c r="E3172" s="1023" t="s">
        <v>6984</v>
      </c>
      <c r="F3172" s="1023"/>
      <c r="G3172" s="1023" t="s">
        <v>6697</v>
      </c>
      <c r="H3172" s="1023" t="s">
        <v>7974</v>
      </c>
      <c r="I3172" s="1029"/>
      <c r="J3172" s="1028"/>
      <c r="K3172" s="511" t="s">
        <v>264</v>
      </c>
      <c r="L3172" s="1023"/>
      <c r="M3172" s="1023" t="str">
        <f t="shared" si="49"/>
        <v/>
      </c>
    </row>
    <row r="3173" spans="1:13">
      <c r="A3173" s="1026" t="s">
        <v>647</v>
      </c>
      <c r="B3173" s="1026" t="s">
        <v>648</v>
      </c>
      <c r="C3173" s="1029"/>
      <c r="D3173" s="1028"/>
      <c r="E3173" s="1023" t="s">
        <v>6985</v>
      </c>
      <c r="F3173" s="1023"/>
      <c r="G3173" s="1023" t="s">
        <v>6697</v>
      </c>
      <c r="H3173" s="1023" t="s">
        <v>7974</v>
      </c>
      <c r="I3173" s="1029"/>
      <c r="J3173" s="1028"/>
      <c r="K3173" s="511" t="s">
        <v>264</v>
      </c>
      <c r="L3173" s="1023"/>
      <c r="M3173" s="1023" t="str">
        <f t="shared" si="49"/>
        <v/>
      </c>
    </row>
    <row r="3174" spans="1:13">
      <c r="A3174" s="1026" t="s">
        <v>647</v>
      </c>
      <c r="B3174" s="1026" t="s">
        <v>648</v>
      </c>
      <c r="C3174" s="1029"/>
      <c r="D3174" s="1028"/>
      <c r="E3174" s="1023" t="s">
        <v>6986</v>
      </c>
      <c r="F3174" s="1023"/>
      <c r="G3174" s="1023" t="s">
        <v>6697</v>
      </c>
      <c r="H3174" s="1023" t="s">
        <v>7974</v>
      </c>
      <c r="I3174" s="1029"/>
      <c r="J3174" s="1028"/>
      <c r="K3174" s="511" t="s">
        <v>264</v>
      </c>
      <c r="L3174" s="1023"/>
      <c r="M3174" s="1023" t="str">
        <f t="shared" si="49"/>
        <v/>
      </c>
    </row>
    <row r="3175" spans="1:13">
      <c r="A3175" s="1026" t="s">
        <v>647</v>
      </c>
      <c r="B3175" s="1026" t="s">
        <v>648</v>
      </c>
      <c r="C3175" s="1029"/>
      <c r="D3175" s="1028"/>
      <c r="E3175" s="1023" t="s">
        <v>6987</v>
      </c>
      <c r="F3175" s="1023"/>
      <c r="G3175" s="1023" t="s">
        <v>6697</v>
      </c>
      <c r="H3175" s="1023" t="s">
        <v>7974</v>
      </c>
      <c r="I3175" s="1029"/>
      <c r="J3175" s="1028"/>
      <c r="K3175" s="511" t="s">
        <v>264</v>
      </c>
      <c r="L3175" s="1023"/>
      <c r="M3175" s="1023" t="str">
        <f t="shared" si="49"/>
        <v/>
      </c>
    </row>
    <row r="3176" spans="1:13">
      <c r="A3176" s="1026" t="s">
        <v>647</v>
      </c>
      <c r="B3176" s="1026" t="s">
        <v>648</v>
      </c>
      <c r="C3176" s="1029"/>
      <c r="D3176" s="1028"/>
      <c r="E3176" s="1023" t="s">
        <v>6988</v>
      </c>
      <c r="F3176" s="1023"/>
      <c r="G3176" s="1023" t="s">
        <v>6697</v>
      </c>
      <c r="H3176" s="1023" t="s">
        <v>7974</v>
      </c>
      <c r="I3176" s="1029"/>
      <c r="J3176" s="1028"/>
      <c r="K3176" s="511" t="s">
        <v>264</v>
      </c>
      <c r="L3176" s="1023"/>
      <c r="M3176" s="1023" t="str">
        <f t="shared" si="49"/>
        <v/>
      </c>
    </row>
    <row r="3177" spans="1:13">
      <c r="A3177" s="1026" t="s">
        <v>647</v>
      </c>
      <c r="B3177" s="1026" t="s">
        <v>648</v>
      </c>
      <c r="C3177" s="1029"/>
      <c r="D3177" s="1028"/>
      <c r="E3177" s="1023" t="s">
        <v>6989</v>
      </c>
      <c r="F3177" s="1023"/>
      <c r="G3177" s="1023" t="s">
        <v>6697</v>
      </c>
      <c r="H3177" s="1023" t="s">
        <v>7974</v>
      </c>
      <c r="I3177" s="1029"/>
      <c r="J3177" s="1028"/>
      <c r="K3177" s="511" t="s">
        <v>264</v>
      </c>
      <c r="L3177" s="1023"/>
      <c r="M3177" s="1023" t="str">
        <f t="shared" si="49"/>
        <v/>
      </c>
    </row>
    <row r="3178" spans="1:13">
      <c r="A3178" s="1026" t="s">
        <v>647</v>
      </c>
      <c r="B3178" s="1026" t="s">
        <v>648</v>
      </c>
      <c r="C3178" s="1029"/>
      <c r="D3178" s="1028"/>
      <c r="E3178" s="1023" t="s">
        <v>6990</v>
      </c>
      <c r="F3178" s="1023"/>
      <c r="G3178" s="1023" t="s">
        <v>6697</v>
      </c>
      <c r="H3178" s="1023" t="s">
        <v>7974</v>
      </c>
      <c r="I3178" s="1029"/>
      <c r="J3178" s="1028"/>
      <c r="K3178" s="511" t="s">
        <v>264</v>
      </c>
      <c r="L3178" s="1023"/>
      <c r="M3178" s="1023" t="str">
        <f t="shared" si="49"/>
        <v/>
      </c>
    </row>
    <row r="3179" spans="1:13">
      <c r="A3179" s="1026" t="s">
        <v>647</v>
      </c>
      <c r="B3179" s="1026" t="s">
        <v>648</v>
      </c>
      <c r="C3179" s="1029"/>
      <c r="D3179" s="1028"/>
      <c r="E3179" s="1023" t="s">
        <v>6991</v>
      </c>
      <c r="F3179" s="1023"/>
      <c r="G3179" s="1023" t="s">
        <v>6697</v>
      </c>
      <c r="H3179" s="1023" t="s">
        <v>7974</v>
      </c>
      <c r="I3179" s="1029"/>
      <c r="J3179" s="1028"/>
      <c r="K3179" s="511" t="s">
        <v>264</v>
      </c>
      <c r="L3179" s="1023"/>
      <c r="M3179" s="1023" t="str">
        <f t="shared" si="49"/>
        <v/>
      </c>
    </row>
    <row r="3180" spans="1:13">
      <c r="A3180" s="1026" t="s">
        <v>647</v>
      </c>
      <c r="B3180" s="1026" t="s">
        <v>648</v>
      </c>
      <c r="C3180" s="1029"/>
      <c r="D3180" s="1028"/>
      <c r="E3180" s="1023" t="s">
        <v>6992</v>
      </c>
      <c r="F3180" s="1023"/>
      <c r="G3180" s="1023" t="s">
        <v>6697</v>
      </c>
      <c r="H3180" s="1023" t="s">
        <v>7974</v>
      </c>
      <c r="I3180" s="1029"/>
      <c r="J3180" s="1028"/>
      <c r="K3180" s="511" t="s">
        <v>264</v>
      </c>
      <c r="L3180" s="1023"/>
      <c r="M3180" s="1023" t="str">
        <f t="shared" si="49"/>
        <v/>
      </c>
    </row>
    <row r="3181" spans="1:13">
      <c r="A3181" s="1026" t="s">
        <v>647</v>
      </c>
      <c r="B3181" s="1026" t="s">
        <v>648</v>
      </c>
      <c r="C3181" s="522"/>
      <c r="D3181" s="523"/>
      <c r="E3181" s="534" t="s">
        <v>6993</v>
      </c>
      <c r="F3181" s="534"/>
      <c r="G3181" s="1023" t="s">
        <v>6697</v>
      </c>
      <c r="H3181" s="534" t="s">
        <v>7974</v>
      </c>
      <c r="I3181" s="522"/>
      <c r="J3181" s="523"/>
      <c r="K3181" s="511" t="s">
        <v>264</v>
      </c>
      <c r="L3181" s="534"/>
      <c r="M3181" s="534" t="str">
        <f t="shared" si="49"/>
        <v/>
      </c>
    </row>
    <row r="3182" spans="1:13" ht="15">
      <c r="A3182" s="1030" t="s">
        <v>637</v>
      </c>
      <c r="B3182" s="1031" t="s">
        <v>638</v>
      </c>
      <c r="C3182" s="527" t="s">
        <v>143</v>
      </c>
      <c r="D3182" s="527"/>
      <c r="E3182" s="510" t="s">
        <v>6229</v>
      </c>
      <c r="F3182" s="510" t="s">
        <v>143</v>
      </c>
      <c r="G3182" s="1023" t="s">
        <v>6697</v>
      </c>
      <c r="H3182" s="510" t="s">
        <v>7975</v>
      </c>
      <c r="I3182" s="527" t="s">
        <v>682</v>
      </c>
      <c r="J3182" s="529"/>
      <c r="K3182" s="511" t="s">
        <v>264</v>
      </c>
      <c r="L3182" s="510" t="s">
        <v>646</v>
      </c>
      <c r="M3182" s="510" t="str">
        <f t="shared" si="49"/>
        <v/>
      </c>
    </row>
    <row r="3183" spans="1:13">
      <c r="A3183" s="1026" t="s">
        <v>647</v>
      </c>
      <c r="B3183" s="1026" t="s">
        <v>648</v>
      </c>
      <c r="C3183" s="1029"/>
      <c r="D3183" s="1028"/>
      <c r="E3183" s="1023" t="s">
        <v>6994</v>
      </c>
      <c r="F3183" s="1023"/>
      <c r="G3183" s="1023" t="s">
        <v>6697</v>
      </c>
      <c r="H3183" s="1023" t="s">
        <v>7975</v>
      </c>
      <c r="I3183" s="1029"/>
      <c r="J3183" s="1028"/>
      <c r="K3183" s="511" t="s">
        <v>264</v>
      </c>
      <c r="L3183" s="1023"/>
      <c r="M3183" s="1023" t="str">
        <f t="shared" si="49"/>
        <v>Removed</v>
      </c>
    </row>
    <row r="3184" spans="1:13">
      <c r="A3184" s="1026" t="s">
        <v>647</v>
      </c>
      <c r="B3184" s="1026" t="s">
        <v>648</v>
      </c>
      <c r="C3184" s="1029"/>
      <c r="D3184" s="1028"/>
      <c r="E3184" s="1023" t="s">
        <v>6995</v>
      </c>
      <c r="F3184" s="1023"/>
      <c r="G3184" s="1023" t="s">
        <v>6697</v>
      </c>
      <c r="H3184" s="1023" t="s">
        <v>7975</v>
      </c>
      <c r="I3184" s="1029"/>
      <c r="J3184" s="1028"/>
      <c r="K3184" s="511" t="s">
        <v>264</v>
      </c>
      <c r="L3184" s="1023"/>
      <c r="M3184" s="1023" t="str">
        <f t="shared" si="49"/>
        <v/>
      </c>
    </row>
    <row r="3185" spans="1:13">
      <c r="A3185" s="1026" t="s">
        <v>647</v>
      </c>
      <c r="B3185" s="1026" t="s">
        <v>648</v>
      </c>
      <c r="C3185" s="1029"/>
      <c r="D3185" s="1028"/>
      <c r="E3185" s="1023" t="s">
        <v>6996</v>
      </c>
      <c r="F3185" s="1023"/>
      <c r="G3185" s="1023" t="s">
        <v>6697</v>
      </c>
      <c r="H3185" s="1023" t="s">
        <v>7975</v>
      </c>
      <c r="I3185" s="1029"/>
      <c r="J3185" s="1028"/>
      <c r="K3185" s="511" t="s">
        <v>264</v>
      </c>
      <c r="L3185" s="1023"/>
      <c r="M3185" s="1023" t="str">
        <f t="shared" si="49"/>
        <v/>
      </c>
    </row>
    <row r="3186" spans="1:13">
      <c r="A3186" s="1026" t="s">
        <v>647</v>
      </c>
      <c r="B3186" s="1026" t="s">
        <v>648</v>
      </c>
      <c r="C3186" s="1029"/>
      <c r="D3186" s="1028"/>
      <c r="E3186" s="1023" t="s">
        <v>6997</v>
      </c>
      <c r="F3186" s="1023"/>
      <c r="G3186" s="1023" t="s">
        <v>6697</v>
      </c>
      <c r="H3186" s="1023" t="s">
        <v>7975</v>
      </c>
      <c r="I3186" s="1029"/>
      <c r="J3186" s="1028"/>
      <c r="K3186" s="511" t="s">
        <v>264</v>
      </c>
      <c r="L3186" s="1023"/>
      <c r="M3186" s="1023" t="str">
        <f t="shared" si="49"/>
        <v/>
      </c>
    </row>
    <row r="3187" spans="1:13">
      <c r="A3187" s="1026" t="s">
        <v>647</v>
      </c>
      <c r="B3187" s="1026" t="s">
        <v>648</v>
      </c>
      <c r="C3187" s="1029"/>
      <c r="D3187" s="1028"/>
      <c r="E3187" s="1023" t="s">
        <v>6998</v>
      </c>
      <c r="F3187" s="1023"/>
      <c r="G3187" s="1023" t="s">
        <v>6697</v>
      </c>
      <c r="H3187" s="1023" t="s">
        <v>7975</v>
      </c>
      <c r="I3187" s="1029"/>
      <c r="J3187" s="1028"/>
      <c r="K3187" s="511" t="s">
        <v>264</v>
      </c>
      <c r="L3187" s="1023"/>
      <c r="M3187" s="1023" t="str">
        <f t="shared" si="49"/>
        <v/>
      </c>
    </row>
    <row r="3188" spans="1:13">
      <c r="A3188" s="1026" t="s">
        <v>647</v>
      </c>
      <c r="B3188" s="1026" t="s">
        <v>648</v>
      </c>
      <c r="C3188" s="1029"/>
      <c r="D3188" s="1028"/>
      <c r="E3188" s="1023" t="s">
        <v>6999</v>
      </c>
      <c r="F3188" s="1023"/>
      <c r="G3188" s="1023" t="s">
        <v>6697</v>
      </c>
      <c r="H3188" s="1023" t="s">
        <v>7975</v>
      </c>
      <c r="I3188" s="1029"/>
      <c r="J3188" s="1028"/>
      <c r="K3188" s="511" t="s">
        <v>264</v>
      </c>
      <c r="L3188" s="1023"/>
      <c r="M3188" s="1023" t="str">
        <f t="shared" si="49"/>
        <v/>
      </c>
    </row>
    <row r="3189" spans="1:13">
      <c r="A3189" s="1026" t="s">
        <v>647</v>
      </c>
      <c r="B3189" s="1026" t="s">
        <v>648</v>
      </c>
      <c r="C3189" s="1029"/>
      <c r="D3189" s="1028"/>
      <c r="E3189" s="1023" t="s">
        <v>7000</v>
      </c>
      <c r="F3189" s="1023"/>
      <c r="G3189" s="1023" t="s">
        <v>6697</v>
      </c>
      <c r="H3189" s="1023" t="s">
        <v>7975</v>
      </c>
      <c r="I3189" s="1029"/>
      <c r="J3189" s="1028"/>
      <c r="K3189" s="511" t="s">
        <v>264</v>
      </c>
      <c r="L3189" s="1023"/>
      <c r="M3189" s="1023" t="str">
        <f t="shared" si="49"/>
        <v/>
      </c>
    </row>
    <row r="3190" spans="1:13">
      <c r="A3190" s="1026" t="s">
        <v>647</v>
      </c>
      <c r="B3190" s="1026" t="s">
        <v>648</v>
      </c>
      <c r="C3190" s="1029"/>
      <c r="D3190" s="1028"/>
      <c r="E3190" s="1023" t="s">
        <v>7001</v>
      </c>
      <c r="F3190" s="1023"/>
      <c r="G3190" s="1023" t="s">
        <v>6697</v>
      </c>
      <c r="H3190" s="1023" t="s">
        <v>7975</v>
      </c>
      <c r="I3190" s="1029"/>
      <c r="J3190" s="1028"/>
      <c r="K3190" s="511" t="s">
        <v>264</v>
      </c>
      <c r="L3190" s="1023"/>
      <c r="M3190" s="1023" t="str">
        <f t="shared" si="49"/>
        <v/>
      </c>
    </row>
    <row r="3191" spans="1:13">
      <c r="A3191" s="1026" t="s">
        <v>647</v>
      </c>
      <c r="B3191" s="1026" t="s">
        <v>648</v>
      </c>
      <c r="C3191" s="1029"/>
      <c r="D3191" s="1028"/>
      <c r="E3191" s="1023" t="s">
        <v>7002</v>
      </c>
      <c r="F3191" s="1023"/>
      <c r="G3191" s="1023" t="s">
        <v>6697</v>
      </c>
      <c r="H3191" s="1023" t="s">
        <v>7975</v>
      </c>
      <c r="I3191" s="1029"/>
      <c r="J3191" s="1028"/>
      <c r="K3191" s="511" t="s">
        <v>264</v>
      </c>
      <c r="L3191" s="1023"/>
      <c r="M3191" s="1023" t="str">
        <f t="shared" si="49"/>
        <v/>
      </c>
    </row>
    <row r="3192" spans="1:13">
      <c r="A3192" s="1026" t="s">
        <v>647</v>
      </c>
      <c r="B3192" s="1026" t="s">
        <v>648</v>
      </c>
      <c r="C3192" s="1029"/>
      <c r="D3192" s="1028"/>
      <c r="E3192" s="1023" t="s">
        <v>7003</v>
      </c>
      <c r="F3192" s="1023"/>
      <c r="G3192" s="1023" t="s">
        <v>6697</v>
      </c>
      <c r="H3192" s="1023" t="s">
        <v>7975</v>
      </c>
      <c r="I3192" s="1029"/>
      <c r="J3192" s="1028"/>
      <c r="K3192" s="511" t="s">
        <v>264</v>
      </c>
      <c r="L3192" s="1023"/>
      <c r="M3192" s="1023" t="str">
        <f t="shared" si="49"/>
        <v/>
      </c>
    </row>
    <row r="3193" spans="1:13">
      <c r="A3193" s="1026" t="s">
        <v>647</v>
      </c>
      <c r="B3193" s="1026" t="s">
        <v>648</v>
      </c>
      <c r="C3193" s="1029"/>
      <c r="D3193" s="1028"/>
      <c r="E3193" s="1023" t="s">
        <v>7004</v>
      </c>
      <c r="F3193" s="1023"/>
      <c r="G3193" s="1023" t="s">
        <v>6697</v>
      </c>
      <c r="H3193" s="1023" t="s">
        <v>7975</v>
      </c>
      <c r="I3193" s="1029"/>
      <c r="J3193" s="1028"/>
      <c r="K3193" s="511" t="s">
        <v>264</v>
      </c>
      <c r="L3193" s="1023"/>
      <c r="M3193" s="1023" t="str">
        <f t="shared" si="49"/>
        <v/>
      </c>
    </row>
    <row r="3194" spans="1:13">
      <c r="A3194" s="1026" t="s">
        <v>647</v>
      </c>
      <c r="B3194" s="1026" t="s">
        <v>648</v>
      </c>
      <c r="C3194" s="1029"/>
      <c r="D3194" s="1028"/>
      <c r="E3194" s="1023" t="s">
        <v>7005</v>
      </c>
      <c r="F3194" s="1023"/>
      <c r="G3194" s="1023" t="s">
        <v>6697</v>
      </c>
      <c r="H3194" s="1023" t="s">
        <v>7975</v>
      </c>
      <c r="I3194" s="1029"/>
      <c r="J3194" s="1028"/>
      <c r="K3194" s="511" t="s">
        <v>264</v>
      </c>
      <c r="L3194" s="1023"/>
      <c r="M3194" s="1023" t="str">
        <f t="shared" si="49"/>
        <v/>
      </c>
    </row>
    <row r="3195" spans="1:13">
      <c r="A3195" s="1026" t="s">
        <v>647</v>
      </c>
      <c r="B3195" s="1026" t="s">
        <v>648</v>
      </c>
      <c r="C3195" s="522"/>
      <c r="D3195" s="523"/>
      <c r="E3195" s="534" t="s">
        <v>7006</v>
      </c>
      <c r="F3195" s="534"/>
      <c r="G3195" s="1023" t="s">
        <v>6697</v>
      </c>
      <c r="H3195" s="534" t="s">
        <v>7975</v>
      </c>
      <c r="I3195" s="522"/>
      <c r="J3195" s="523"/>
      <c r="K3195" s="511" t="s">
        <v>264</v>
      </c>
      <c r="L3195" s="534"/>
      <c r="M3195" s="534" t="str">
        <f t="shared" si="49"/>
        <v/>
      </c>
    </row>
    <row r="3196" spans="1:13" ht="15">
      <c r="A3196" s="1030" t="s">
        <v>637</v>
      </c>
      <c r="B3196" s="1031" t="s">
        <v>638</v>
      </c>
      <c r="C3196" s="527" t="s">
        <v>605</v>
      </c>
      <c r="D3196" s="527"/>
      <c r="E3196" s="510" t="s">
        <v>6225</v>
      </c>
      <c r="F3196" s="510" t="s">
        <v>605</v>
      </c>
      <c r="G3196" s="1023" t="s">
        <v>6697</v>
      </c>
      <c r="H3196" s="510" t="s">
        <v>7976</v>
      </c>
      <c r="I3196" s="527" t="s">
        <v>682</v>
      </c>
      <c r="J3196" s="529"/>
      <c r="K3196" s="511" t="s">
        <v>264</v>
      </c>
      <c r="L3196" s="510" t="s">
        <v>646</v>
      </c>
      <c r="M3196" s="510" t="str">
        <f t="shared" si="49"/>
        <v/>
      </c>
    </row>
    <row r="3197" spans="1:13">
      <c r="A3197" s="1026" t="s">
        <v>647</v>
      </c>
      <c r="B3197" s="1026" t="s">
        <v>648</v>
      </c>
      <c r="C3197" s="1029"/>
      <c r="D3197" s="1028"/>
      <c r="E3197" s="1023" t="s">
        <v>7007</v>
      </c>
      <c r="F3197" s="1023"/>
      <c r="G3197" s="1023" t="s">
        <v>6697</v>
      </c>
      <c r="H3197" s="1023" t="s">
        <v>7976</v>
      </c>
      <c r="I3197" s="1029"/>
      <c r="J3197" s="1028"/>
      <c r="K3197" s="511" t="s">
        <v>264</v>
      </c>
      <c r="L3197" s="1023"/>
      <c r="M3197" s="1023" t="str">
        <f t="shared" si="49"/>
        <v>Removed</v>
      </c>
    </row>
    <row r="3198" spans="1:13">
      <c r="A3198" s="1026" t="s">
        <v>647</v>
      </c>
      <c r="B3198" s="1026" t="s">
        <v>648</v>
      </c>
      <c r="C3198" s="1029"/>
      <c r="D3198" s="1028"/>
      <c r="E3198" s="1023" t="s">
        <v>7008</v>
      </c>
      <c r="F3198" s="1023"/>
      <c r="G3198" s="1023" t="s">
        <v>6697</v>
      </c>
      <c r="H3198" s="1023" t="s">
        <v>7976</v>
      </c>
      <c r="I3198" s="1029"/>
      <c r="J3198" s="1028"/>
      <c r="K3198" s="511" t="s">
        <v>264</v>
      </c>
      <c r="L3198" s="1023"/>
      <c r="M3198" s="1023" t="str">
        <f t="shared" si="49"/>
        <v/>
      </c>
    </row>
    <row r="3199" spans="1:13">
      <c r="A3199" s="1026" t="s">
        <v>647</v>
      </c>
      <c r="B3199" s="1026" t="s">
        <v>648</v>
      </c>
      <c r="C3199" s="1029"/>
      <c r="D3199" s="1028"/>
      <c r="E3199" s="1023" t="s">
        <v>7009</v>
      </c>
      <c r="F3199" s="1023"/>
      <c r="G3199" s="1023" t="s">
        <v>6697</v>
      </c>
      <c r="H3199" s="1023" t="s">
        <v>7976</v>
      </c>
      <c r="I3199" s="1029"/>
      <c r="J3199" s="1028"/>
      <c r="K3199" s="511" t="s">
        <v>264</v>
      </c>
      <c r="L3199" s="1023"/>
      <c r="M3199" s="1023" t="str">
        <f t="shared" si="49"/>
        <v/>
      </c>
    </row>
    <row r="3200" spans="1:13">
      <c r="A3200" s="1026" t="s">
        <v>647</v>
      </c>
      <c r="B3200" s="1026" t="s">
        <v>648</v>
      </c>
      <c r="C3200" s="1029"/>
      <c r="D3200" s="1028"/>
      <c r="E3200" s="1023" t="s">
        <v>7010</v>
      </c>
      <c r="F3200" s="1023"/>
      <c r="G3200" s="1023" t="s">
        <v>6697</v>
      </c>
      <c r="H3200" s="1023" t="s">
        <v>7976</v>
      </c>
      <c r="I3200" s="1029"/>
      <c r="J3200" s="1028"/>
      <c r="K3200" s="511" t="s">
        <v>264</v>
      </c>
      <c r="L3200" s="1023"/>
      <c r="M3200" s="1023" t="str">
        <f t="shared" si="49"/>
        <v/>
      </c>
    </row>
    <row r="3201" spans="1:13">
      <c r="A3201" s="1026" t="s">
        <v>647</v>
      </c>
      <c r="B3201" s="1026" t="s">
        <v>648</v>
      </c>
      <c r="C3201" s="1029"/>
      <c r="D3201" s="1028"/>
      <c r="E3201" s="1023" t="s">
        <v>7011</v>
      </c>
      <c r="F3201" s="1023"/>
      <c r="G3201" s="1023" t="s">
        <v>6697</v>
      </c>
      <c r="H3201" s="1023" t="s">
        <v>7976</v>
      </c>
      <c r="I3201" s="1029"/>
      <c r="J3201" s="1028"/>
      <c r="K3201" s="511" t="s">
        <v>264</v>
      </c>
      <c r="L3201" s="1023"/>
      <c r="M3201" s="1023" t="str">
        <f t="shared" si="49"/>
        <v/>
      </c>
    </row>
    <row r="3202" spans="1:13">
      <c r="A3202" s="1026" t="s">
        <v>647</v>
      </c>
      <c r="B3202" s="1026" t="s">
        <v>648</v>
      </c>
      <c r="C3202" s="1029"/>
      <c r="D3202" s="1028"/>
      <c r="E3202" s="1023" t="s">
        <v>7012</v>
      </c>
      <c r="F3202" s="1023"/>
      <c r="G3202" s="1023" t="s">
        <v>6697</v>
      </c>
      <c r="H3202" s="1023" t="s">
        <v>7976</v>
      </c>
      <c r="I3202" s="1029"/>
      <c r="J3202" s="1028"/>
      <c r="K3202" s="511" t="s">
        <v>264</v>
      </c>
      <c r="L3202" s="1023"/>
      <c r="M3202" s="1023" t="str">
        <f t="shared" si="49"/>
        <v/>
      </c>
    </row>
    <row r="3203" spans="1:13">
      <c r="A3203" s="1026" t="s">
        <v>647</v>
      </c>
      <c r="B3203" s="1026" t="s">
        <v>648</v>
      </c>
      <c r="C3203" s="1029"/>
      <c r="D3203" s="1028"/>
      <c r="E3203" s="1023" t="s">
        <v>7013</v>
      </c>
      <c r="F3203" s="1023"/>
      <c r="G3203" s="1023" t="s">
        <v>6697</v>
      </c>
      <c r="H3203" s="1023" t="s">
        <v>7976</v>
      </c>
      <c r="I3203" s="1029"/>
      <c r="J3203" s="1028"/>
      <c r="K3203" s="511" t="s">
        <v>264</v>
      </c>
      <c r="L3203" s="1023"/>
      <c r="M3203" s="1023" t="str">
        <f t="shared" si="49"/>
        <v/>
      </c>
    </row>
    <row r="3204" spans="1:13">
      <c r="A3204" s="1026" t="s">
        <v>647</v>
      </c>
      <c r="B3204" s="1026" t="s">
        <v>648</v>
      </c>
      <c r="C3204" s="1029"/>
      <c r="D3204" s="1028"/>
      <c r="E3204" s="1023" t="s">
        <v>7014</v>
      </c>
      <c r="F3204" s="1023"/>
      <c r="G3204" s="1023" t="s">
        <v>6697</v>
      </c>
      <c r="H3204" s="1023" t="s">
        <v>7976</v>
      </c>
      <c r="I3204" s="1029"/>
      <c r="J3204" s="1028"/>
      <c r="K3204" s="511" t="s">
        <v>264</v>
      </c>
      <c r="L3204" s="1023"/>
      <c r="M3204" s="1023" t="str">
        <f t="shared" si="49"/>
        <v/>
      </c>
    </row>
    <row r="3205" spans="1:13">
      <c r="A3205" s="1026" t="s">
        <v>647</v>
      </c>
      <c r="B3205" s="1026" t="s">
        <v>648</v>
      </c>
      <c r="C3205" s="1029"/>
      <c r="D3205" s="1028"/>
      <c r="E3205" s="1023" t="s">
        <v>7015</v>
      </c>
      <c r="F3205" s="1023"/>
      <c r="G3205" s="1023" t="s">
        <v>6697</v>
      </c>
      <c r="H3205" s="1023" t="s">
        <v>7976</v>
      </c>
      <c r="I3205" s="1029"/>
      <c r="J3205" s="1028"/>
      <c r="K3205" s="511" t="s">
        <v>264</v>
      </c>
      <c r="L3205" s="1023"/>
      <c r="M3205" s="1023" t="str">
        <f t="shared" si="49"/>
        <v/>
      </c>
    </row>
    <row r="3206" spans="1:13">
      <c r="A3206" s="1026" t="s">
        <v>647</v>
      </c>
      <c r="B3206" s="1026" t="s">
        <v>648</v>
      </c>
      <c r="C3206" s="1029"/>
      <c r="D3206" s="1028"/>
      <c r="E3206" s="1023" t="s">
        <v>7016</v>
      </c>
      <c r="F3206" s="1023"/>
      <c r="G3206" s="1023" t="s">
        <v>6697</v>
      </c>
      <c r="H3206" s="1023" t="s">
        <v>7976</v>
      </c>
      <c r="I3206" s="1029"/>
      <c r="J3206" s="1028"/>
      <c r="K3206" s="511" t="s">
        <v>264</v>
      </c>
      <c r="L3206" s="1023"/>
      <c r="M3206" s="1023" t="str">
        <f t="shared" si="49"/>
        <v/>
      </c>
    </row>
    <row r="3207" spans="1:13">
      <c r="A3207" s="1026" t="s">
        <v>647</v>
      </c>
      <c r="B3207" s="1026" t="s">
        <v>648</v>
      </c>
      <c r="C3207" s="1029"/>
      <c r="D3207" s="1028"/>
      <c r="E3207" s="1023" t="s">
        <v>7017</v>
      </c>
      <c r="F3207" s="1023"/>
      <c r="G3207" s="1023" t="s">
        <v>6697</v>
      </c>
      <c r="H3207" s="1023" t="s">
        <v>7976</v>
      </c>
      <c r="I3207" s="1029"/>
      <c r="J3207" s="1028"/>
      <c r="K3207" s="511" t="s">
        <v>264</v>
      </c>
      <c r="L3207" s="1023"/>
      <c r="M3207" s="1023" t="str">
        <f t="shared" si="49"/>
        <v/>
      </c>
    </row>
    <row r="3208" spans="1:13">
      <c r="A3208" s="1026" t="s">
        <v>647</v>
      </c>
      <c r="B3208" s="1026" t="s">
        <v>648</v>
      </c>
      <c r="C3208" s="1029"/>
      <c r="D3208" s="1028"/>
      <c r="E3208" s="1023" t="s">
        <v>7018</v>
      </c>
      <c r="F3208" s="1023"/>
      <c r="G3208" s="1023" t="s">
        <v>6697</v>
      </c>
      <c r="H3208" s="1023" t="s">
        <v>7976</v>
      </c>
      <c r="I3208" s="1029"/>
      <c r="J3208" s="1028"/>
      <c r="K3208" s="511" t="s">
        <v>264</v>
      </c>
      <c r="L3208" s="1023"/>
      <c r="M3208" s="1023" t="str">
        <f t="shared" ref="M3208:M3271" si="50">IF(RIGHT(TEXT(E3208,""),4)="ACT1","Removed","")</f>
        <v/>
      </c>
    </row>
    <row r="3209" spans="1:13">
      <c r="A3209" s="1026" t="s">
        <v>647</v>
      </c>
      <c r="B3209" s="1026" t="s">
        <v>648</v>
      </c>
      <c r="C3209" s="522"/>
      <c r="D3209" s="523"/>
      <c r="E3209" s="1023" t="s">
        <v>7019</v>
      </c>
      <c r="F3209" s="534"/>
      <c r="G3209" s="1023" t="s">
        <v>6697</v>
      </c>
      <c r="H3209" s="534" t="s">
        <v>7976</v>
      </c>
      <c r="I3209" s="522"/>
      <c r="J3209" s="523"/>
      <c r="K3209" s="511" t="s">
        <v>264</v>
      </c>
      <c r="L3209" s="534"/>
      <c r="M3209" s="534" t="str">
        <f t="shared" si="50"/>
        <v/>
      </c>
    </row>
    <row r="3210" spans="1:13" ht="15">
      <c r="A3210" s="1030" t="s">
        <v>637</v>
      </c>
      <c r="B3210" s="1031" t="s">
        <v>638</v>
      </c>
      <c r="C3210" s="527" t="s">
        <v>570</v>
      </c>
      <c r="D3210" s="527"/>
      <c r="E3210" s="510" t="s">
        <v>6205</v>
      </c>
      <c r="F3210" s="510" t="s">
        <v>570</v>
      </c>
      <c r="G3210" s="1023" t="s">
        <v>6697</v>
      </c>
      <c r="H3210" s="510" t="s">
        <v>7977</v>
      </c>
      <c r="I3210" s="527" t="s">
        <v>682</v>
      </c>
      <c r="J3210" s="529"/>
      <c r="K3210" s="511" t="s">
        <v>264</v>
      </c>
      <c r="L3210" s="510" t="s">
        <v>646</v>
      </c>
      <c r="M3210" s="510" t="str">
        <f t="shared" si="50"/>
        <v/>
      </c>
    </row>
    <row r="3211" spans="1:13">
      <c r="A3211" s="1026" t="s">
        <v>647</v>
      </c>
      <c r="B3211" s="1026" t="s">
        <v>648</v>
      </c>
      <c r="C3211" s="1029"/>
      <c r="D3211" s="1028"/>
      <c r="E3211" s="1023" t="s">
        <v>7020</v>
      </c>
      <c r="F3211" s="1023"/>
      <c r="G3211" s="1023" t="s">
        <v>6697</v>
      </c>
      <c r="H3211" s="1023" t="s">
        <v>7977</v>
      </c>
      <c r="I3211" s="1029"/>
      <c r="J3211" s="1028"/>
      <c r="K3211" s="511" t="s">
        <v>264</v>
      </c>
      <c r="L3211" s="1023"/>
      <c r="M3211" s="1023" t="str">
        <f t="shared" si="50"/>
        <v>Removed</v>
      </c>
    </row>
    <row r="3212" spans="1:13">
      <c r="A3212" s="1026" t="s">
        <v>647</v>
      </c>
      <c r="B3212" s="1026" t="s">
        <v>648</v>
      </c>
      <c r="C3212" s="1029"/>
      <c r="D3212" s="1028"/>
      <c r="E3212" s="1023" t="s">
        <v>7021</v>
      </c>
      <c r="F3212" s="1023"/>
      <c r="G3212" s="1023" t="s">
        <v>6697</v>
      </c>
      <c r="H3212" s="1023" t="s">
        <v>7977</v>
      </c>
      <c r="I3212" s="1029"/>
      <c r="J3212" s="1028"/>
      <c r="K3212" s="511" t="s">
        <v>264</v>
      </c>
      <c r="L3212" s="1023"/>
      <c r="M3212" s="1023" t="str">
        <f t="shared" si="50"/>
        <v/>
      </c>
    </row>
    <row r="3213" spans="1:13">
      <c r="A3213" s="1026" t="s">
        <v>647</v>
      </c>
      <c r="B3213" s="1026" t="s">
        <v>648</v>
      </c>
      <c r="C3213" s="1029"/>
      <c r="D3213" s="1028"/>
      <c r="E3213" s="1023" t="s">
        <v>7022</v>
      </c>
      <c r="F3213" s="1023"/>
      <c r="G3213" s="1023" t="s">
        <v>6697</v>
      </c>
      <c r="H3213" s="1023" t="s">
        <v>7977</v>
      </c>
      <c r="I3213" s="1029"/>
      <c r="J3213" s="1028"/>
      <c r="K3213" s="511" t="s">
        <v>264</v>
      </c>
      <c r="L3213" s="1023"/>
      <c r="M3213" s="1023" t="str">
        <f t="shared" si="50"/>
        <v/>
      </c>
    </row>
    <row r="3214" spans="1:13">
      <c r="A3214" s="1026" t="s">
        <v>647</v>
      </c>
      <c r="B3214" s="1026" t="s">
        <v>648</v>
      </c>
      <c r="C3214" s="1029"/>
      <c r="D3214" s="1028"/>
      <c r="E3214" s="1023" t="s">
        <v>7023</v>
      </c>
      <c r="F3214" s="1023"/>
      <c r="G3214" s="1023" t="s">
        <v>6697</v>
      </c>
      <c r="H3214" s="1023" t="s">
        <v>7977</v>
      </c>
      <c r="I3214" s="1029"/>
      <c r="J3214" s="1028"/>
      <c r="K3214" s="511" t="s">
        <v>264</v>
      </c>
      <c r="L3214" s="1023"/>
      <c r="M3214" s="1023" t="str">
        <f t="shared" si="50"/>
        <v/>
      </c>
    </row>
    <row r="3215" spans="1:13">
      <c r="A3215" s="1026" t="s">
        <v>647</v>
      </c>
      <c r="B3215" s="1026" t="s">
        <v>648</v>
      </c>
      <c r="C3215" s="1029"/>
      <c r="D3215" s="1028"/>
      <c r="E3215" s="1023" t="s">
        <v>7024</v>
      </c>
      <c r="F3215" s="1023"/>
      <c r="G3215" s="1023" t="s">
        <v>6697</v>
      </c>
      <c r="H3215" s="1023" t="s">
        <v>7977</v>
      </c>
      <c r="I3215" s="1029"/>
      <c r="J3215" s="1028"/>
      <c r="K3215" s="511" t="s">
        <v>264</v>
      </c>
      <c r="L3215" s="1023"/>
      <c r="M3215" s="1023" t="str">
        <f t="shared" si="50"/>
        <v/>
      </c>
    </row>
    <row r="3216" spans="1:13">
      <c r="A3216" s="1026" t="s">
        <v>647</v>
      </c>
      <c r="B3216" s="1026" t="s">
        <v>648</v>
      </c>
      <c r="C3216" s="1029"/>
      <c r="D3216" s="1028"/>
      <c r="E3216" s="1023" t="s">
        <v>7025</v>
      </c>
      <c r="F3216" s="1023"/>
      <c r="G3216" s="1023" t="s">
        <v>6697</v>
      </c>
      <c r="H3216" s="1023" t="s">
        <v>7977</v>
      </c>
      <c r="I3216" s="1029"/>
      <c r="J3216" s="1028"/>
      <c r="K3216" s="511" t="s">
        <v>264</v>
      </c>
      <c r="L3216" s="1023"/>
      <c r="M3216" s="1023" t="str">
        <f t="shared" si="50"/>
        <v/>
      </c>
    </row>
    <row r="3217" spans="1:13">
      <c r="A3217" s="1026" t="s">
        <v>647</v>
      </c>
      <c r="B3217" s="1026" t="s">
        <v>648</v>
      </c>
      <c r="C3217" s="1029"/>
      <c r="D3217" s="1028"/>
      <c r="E3217" s="1023" t="s">
        <v>7026</v>
      </c>
      <c r="F3217" s="1023"/>
      <c r="G3217" s="1023" t="s">
        <v>6697</v>
      </c>
      <c r="H3217" s="1023" t="s">
        <v>7977</v>
      </c>
      <c r="I3217" s="1029"/>
      <c r="J3217" s="1028"/>
      <c r="K3217" s="511" t="s">
        <v>264</v>
      </c>
      <c r="L3217" s="1023"/>
      <c r="M3217" s="1023" t="str">
        <f t="shared" si="50"/>
        <v/>
      </c>
    </row>
    <row r="3218" spans="1:13">
      <c r="A3218" s="1026" t="s">
        <v>647</v>
      </c>
      <c r="B3218" s="1026" t="s">
        <v>648</v>
      </c>
      <c r="C3218" s="1029"/>
      <c r="D3218" s="1028"/>
      <c r="E3218" s="1023" t="s">
        <v>7027</v>
      </c>
      <c r="F3218" s="1023"/>
      <c r="G3218" s="1023" t="s">
        <v>6697</v>
      </c>
      <c r="H3218" s="1023" t="s">
        <v>7977</v>
      </c>
      <c r="I3218" s="1029"/>
      <c r="J3218" s="1028"/>
      <c r="K3218" s="511" t="s">
        <v>264</v>
      </c>
      <c r="L3218" s="1023"/>
      <c r="M3218" s="1023" t="str">
        <f t="shared" si="50"/>
        <v/>
      </c>
    </row>
    <row r="3219" spans="1:13">
      <c r="A3219" s="1026" t="s">
        <v>647</v>
      </c>
      <c r="B3219" s="1026" t="s">
        <v>648</v>
      </c>
      <c r="C3219" s="1029"/>
      <c r="D3219" s="1028"/>
      <c r="E3219" s="1023" t="s">
        <v>7028</v>
      </c>
      <c r="F3219" s="1023"/>
      <c r="G3219" s="1023" t="s">
        <v>6697</v>
      </c>
      <c r="H3219" s="1023" t="s">
        <v>7977</v>
      </c>
      <c r="I3219" s="1029"/>
      <c r="J3219" s="1028"/>
      <c r="K3219" s="511" t="s">
        <v>264</v>
      </c>
      <c r="L3219" s="1023"/>
      <c r="M3219" s="1023" t="str">
        <f t="shared" si="50"/>
        <v/>
      </c>
    </row>
    <row r="3220" spans="1:13">
      <c r="A3220" s="1026" t="s">
        <v>647</v>
      </c>
      <c r="B3220" s="1026" t="s">
        <v>648</v>
      </c>
      <c r="C3220" s="1029"/>
      <c r="D3220" s="1028"/>
      <c r="E3220" s="1023" t="s">
        <v>7029</v>
      </c>
      <c r="F3220" s="1023"/>
      <c r="G3220" s="1023" t="s">
        <v>6697</v>
      </c>
      <c r="H3220" s="1023" t="s">
        <v>7977</v>
      </c>
      <c r="I3220" s="1029"/>
      <c r="J3220" s="1028"/>
      <c r="K3220" s="511" t="s">
        <v>264</v>
      </c>
      <c r="L3220" s="1023"/>
      <c r="M3220" s="1023" t="str">
        <f t="shared" si="50"/>
        <v/>
      </c>
    </row>
    <row r="3221" spans="1:13">
      <c r="A3221" s="1026" t="s">
        <v>647</v>
      </c>
      <c r="B3221" s="1026" t="s">
        <v>648</v>
      </c>
      <c r="C3221" s="1029"/>
      <c r="D3221" s="1028"/>
      <c r="E3221" s="1023" t="s">
        <v>7030</v>
      </c>
      <c r="F3221" s="1023"/>
      <c r="G3221" s="1023" t="s">
        <v>6697</v>
      </c>
      <c r="H3221" s="1023" t="s">
        <v>7977</v>
      </c>
      <c r="I3221" s="1029"/>
      <c r="J3221" s="1028"/>
      <c r="K3221" s="511" t="s">
        <v>264</v>
      </c>
      <c r="L3221" s="1023"/>
      <c r="M3221" s="1023" t="str">
        <f t="shared" si="50"/>
        <v/>
      </c>
    </row>
    <row r="3222" spans="1:13">
      <c r="A3222" s="1026" t="s">
        <v>647</v>
      </c>
      <c r="B3222" s="1026" t="s">
        <v>648</v>
      </c>
      <c r="C3222" s="1029"/>
      <c r="D3222" s="1028"/>
      <c r="E3222" s="1023" t="s">
        <v>7031</v>
      </c>
      <c r="F3222" s="1023"/>
      <c r="G3222" s="1023" t="s">
        <v>6697</v>
      </c>
      <c r="H3222" s="1023" t="s">
        <v>7977</v>
      </c>
      <c r="I3222" s="1029"/>
      <c r="J3222" s="1028"/>
      <c r="K3222" s="511" t="s">
        <v>264</v>
      </c>
      <c r="L3222" s="1023"/>
      <c r="M3222" s="1023" t="str">
        <f t="shared" si="50"/>
        <v/>
      </c>
    </row>
    <row r="3223" spans="1:13">
      <c r="A3223" s="1026" t="s">
        <v>647</v>
      </c>
      <c r="B3223" s="1026" t="s">
        <v>648</v>
      </c>
      <c r="C3223" s="522"/>
      <c r="D3223" s="523"/>
      <c r="E3223" s="534" t="s">
        <v>7032</v>
      </c>
      <c r="F3223" s="534"/>
      <c r="G3223" s="1023" t="s">
        <v>6697</v>
      </c>
      <c r="H3223" s="534" t="s">
        <v>7977</v>
      </c>
      <c r="I3223" s="522"/>
      <c r="J3223" s="523"/>
      <c r="K3223" s="511" t="s">
        <v>264</v>
      </c>
      <c r="L3223" s="534"/>
      <c r="M3223" s="534" t="str">
        <f t="shared" si="50"/>
        <v/>
      </c>
    </row>
    <row r="3224" spans="1:13" ht="15">
      <c r="A3224" s="1030" t="s">
        <v>637</v>
      </c>
      <c r="B3224" s="1031" t="s">
        <v>638</v>
      </c>
      <c r="C3224" s="527" t="s">
        <v>571</v>
      </c>
      <c r="D3224" s="527"/>
      <c r="E3224" s="510" t="s">
        <v>6203</v>
      </c>
      <c r="F3224" s="510" t="s">
        <v>571</v>
      </c>
      <c r="G3224" s="1023" t="s">
        <v>6697</v>
      </c>
      <c r="H3224" s="510" t="s">
        <v>7978</v>
      </c>
      <c r="I3224" s="527" t="s">
        <v>682</v>
      </c>
      <c r="J3224" s="529"/>
      <c r="K3224" s="511" t="s">
        <v>264</v>
      </c>
      <c r="L3224" s="510" t="s">
        <v>646</v>
      </c>
      <c r="M3224" s="510" t="str">
        <f t="shared" si="50"/>
        <v/>
      </c>
    </row>
    <row r="3225" spans="1:13">
      <c r="A3225" s="1026" t="s">
        <v>647</v>
      </c>
      <c r="B3225" s="1026" t="s">
        <v>648</v>
      </c>
      <c r="C3225" s="1029"/>
      <c r="D3225" s="1028"/>
      <c r="E3225" s="1023" t="s">
        <v>7033</v>
      </c>
      <c r="F3225" s="1023"/>
      <c r="G3225" s="1023" t="s">
        <v>6697</v>
      </c>
      <c r="H3225" s="1023" t="s">
        <v>7978</v>
      </c>
      <c r="I3225" s="1029"/>
      <c r="J3225" s="1028"/>
      <c r="K3225" s="511" t="s">
        <v>264</v>
      </c>
      <c r="L3225" s="1023"/>
      <c r="M3225" s="1023" t="str">
        <f t="shared" si="50"/>
        <v>Removed</v>
      </c>
    </row>
    <row r="3226" spans="1:13">
      <c r="A3226" s="1026" t="s">
        <v>647</v>
      </c>
      <c r="B3226" s="1026" t="s">
        <v>648</v>
      </c>
      <c r="C3226" s="1029"/>
      <c r="D3226" s="1028"/>
      <c r="E3226" s="1023" t="s">
        <v>7034</v>
      </c>
      <c r="F3226" s="1023"/>
      <c r="G3226" s="1023" t="s">
        <v>6697</v>
      </c>
      <c r="H3226" s="1023" t="s">
        <v>7978</v>
      </c>
      <c r="I3226" s="1029"/>
      <c r="J3226" s="1028"/>
      <c r="K3226" s="511" t="s">
        <v>264</v>
      </c>
      <c r="L3226" s="1023"/>
      <c r="M3226" s="1023" t="str">
        <f t="shared" si="50"/>
        <v/>
      </c>
    </row>
    <row r="3227" spans="1:13">
      <c r="A3227" s="1026" t="s">
        <v>647</v>
      </c>
      <c r="B3227" s="1026" t="s">
        <v>648</v>
      </c>
      <c r="C3227" s="1029"/>
      <c r="D3227" s="1028"/>
      <c r="E3227" s="1023" t="s">
        <v>7035</v>
      </c>
      <c r="F3227" s="1023"/>
      <c r="G3227" s="1023" t="s">
        <v>6697</v>
      </c>
      <c r="H3227" s="1023" t="s">
        <v>7978</v>
      </c>
      <c r="I3227" s="1029"/>
      <c r="J3227" s="1028"/>
      <c r="K3227" s="511" t="s">
        <v>264</v>
      </c>
      <c r="L3227" s="1023"/>
      <c r="M3227" s="1023" t="str">
        <f t="shared" si="50"/>
        <v/>
      </c>
    </row>
    <row r="3228" spans="1:13">
      <c r="A3228" s="1026" t="s">
        <v>647</v>
      </c>
      <c r="B3228" s="1026" t="s">
        <v>648</v>
      </c>
      <c r="C3228" s="1029"/>
      <c r="D3228" s="1028"/>
      <c r="E3228" s="1023" t="s">
        <v>7036</v>
      </c>
      <c r="F3228" s="1023"/>
      <c r="G3228" s="1023" t="s">
        <v>6697</v>
      </c>
      <c r="H3228" s="1023" t="s">
        <v>7978</v>
      </c>
      <c r="I3228" s="1029"/>
      <c r="J3228" s="1028"/>
      <c r="K3228" s="511" t="s">
        <v>264</v>
      </c>
      <c r="L3228" s="1023"/>
      <c r="M3228" s="1023" t="str">
        <f t="shared" si="50"/>
        <v/>
      </c>
    </row>
    <row r="3229" spans="1:13">
      <c r="A3229" s="1026" t="s">
        <v>647</v>
      </c>
      <c r="B3229" s="1026" t="s">
        <v>648</v>
      </c>
      <c r="C3229" s="1029"/>
      <c r="D3229" s="1028"/>
      <c r="E3229" s="1023" t="s">
        <v>7037</v>
      </c>
      <c r="F3229" s="1023"/>
      <c r="G3229" s="1023" t="s">
        <v>6697</v>
      </c>
      <c r="H3229" s="1023" t="s">
        <v>7978</v>
      </c>
      <c r="I3229" s="1029"/>
      <c r="J3229" s="1028"/>
      <c r="K3229" s="511" t="s">
        <v>264</v>
      </c>
      <c r="L3229" s="1023"/>
      <c r="M3229" s="1023" t="str">
        <f t="shared" si="50"/>
        <v/>
      </c>
    </row>
    <row r="3230" spans="1:13">
      <c r="A3230" s="1026" t="s">
        <v>647</v>
      </c>
      <c r="B3230" s="1026" t="s">
        <v>648</v>
      </c>
      <c r="C3230" s="1029"/>
      <c r="D3230" s="1028"/>
      <c r="E3230" s="1023" t="s">
        <v>7038</v>
      </c>
      <c r="F3230" s="1023"/>
      <c r="G3230" s="1023" t="s">
        <v>6697</v>
      </c>
      <c r="H3230" s="1023" t="s">
        <v>7978</v>
      </c>
      <c r="I3230" s="1029"/>
      <c r="J3230" s="1028"/>
      <c r="K3230" s="511" t="s">
        <v>264</v>
      </c>
      <c r="L3230" s="1023"/>
      <c r="M3230" s="1023" t="str">
        <f t="shared" si="50"/>
        <v/>
      </c>
    </row>
    <row r="3231" spans="1:13">
      <c r="A3231" s="1026" t="s">
        <v>647</v>
      </c>
      <c r="B3231" s="1026" t="s">
        <v>648</v>
      </c>
      <c r="C3231" s="1029"/>
      <c r="D3231" s="1028"/>
      <c r="E3231" s="1023" t="s">
        <v>7039</v>
      </c>
      <c r="F3231" s="1023"/>
      <c r="G3231" s="1023" t="s">
        <v>6697</v>
      </c>
      <c r="H3231" s="1023" t="s">
        <v>7978</v>
      </c>
      <c r="I3231" s="1029"/>
      <c r="J3231" s="1028"/>
      <c r="K3231" s="511" t="s">
        <v>264</v>
      </c>
      <c r="L3231" s="1023"/>
      <c r="M3231" s="1023" t="str">
        <f t="shared" si="50"/>
        <v/>
      </c>
    </row>
    <row r="3232" spans="1:13">
      <c r="A3232" s="1026" t="s">
        <v>647</v>
      </c>
      <c r="B3232" s="1026" t="s">
        <v>648</v>
      </c>
      <c r="C3232" s="1029"/>
      <c r="D3232" s="1028"/>
      <c r="E3232" s="1023" t="s">
        <v>7040</v>
      </c>
      <c r="F3232" s="1023"/>
      <c r="G3232" s="1023" t="s">
        <v>6697</v>
      </c>
      <c r="H3232" s="1023" t="s">
        <v>7978</v>
      </c>
      <c r="I3232" s="1029"/>
      <c r="J3232" s="1028"/>
      <c r="K3232" s="511" t="s">
        <v>264</v>
      </c>
      <c r="L3232" s="1023"/>
      <c r="M3232" s="1023" t="str">
        <f t="shared" si="50"/>
        <v/>
      </c>
    </row>
    <row r="3233" spans="1:13">
      <c r="A3233" s="1026" t="s">
        <v>647</v>
      </c>
      <c r="B3233" s="1026" t="s">
        <v>648</v>
      </c>
      <c r="C3233" s="1029"/>
      <c r="D3233" s="1028"/>
      <c r="E3233" s="1023" t="s">
        <v>7041</v>
      </c>
      <c r="F3233" s="1023"/>
      <c r="G3233" s="1023" t="s">
        <v>6697</v>
      </c>
      <c r="H3233" s="1023" t="s">
        <v>7978</v>
      </c>
      <c r="I3233" s="1029"/>
      <c r="J3233" s="1028"/>
      <c r="K3233" s="511" t="s">
        <v>264</v>
      </c>
      <c r="L3233" s="1023"/>
      <c r="M3233" s="1023" t="str">
        <f t="shared" si="50"/>
        <v/>
      </c>
    </row>
    <row r="3234" spans="1:13">
      <c r="A3234" s="1026" t="s">
        <v>647</v>
      </c>
      <c r="B3234" s="1026" t="s">
        <v>648</v>
      </c>
      <c r="C3234" s="1029"/>
      <c r="D3234" s="1028"/>
      <c r="E3234" s="1023" t="s">
        <v>7042</v>
      </c>
      <c r="F3234" s="1023"/>
      <c r="G3234" s="1023" t="s">
        <v>6697</v>
      </c>
      <c r="H3234" s="1023" t="s">
        <v>7978</v>
      </c>
      <c r="I3234" s="1029"/>
      <c r="J3234" s="1028"/>
      <c r="K3234" s="511" t="s">
        <v>264</v>
      </c>
      <c r="L3234" s="1023"/>
      <c r="M3234" s="1023" t="str">
        <f t="shared" si="50"/>
        <v/>
      </c>
    </row>
    <row r="3235" spans="1:13">
      <c r="A3235" s="1026" t="s">
        <v>647</v>
      </c>
      <c r="B3235" s="1026" t="s">
        <v>648</v>
      </c>
      <c r="C3235" s="1029"/>
      <c r="D3235" s="1028"/>
      <c r="E3235" s="1023" t="s">
        <v>7043</v>
      </c>
      <c r="F3235" s="1023"/>
      <c r="G3235" s="1023" t="s">
        <v>6697</v>
      </c>
      <c r="H3235" s="1023" t="s">
        <v>7978</v>
      </c>
      <c r="I3235" s="1029"/>
      <c r="J3235" s="1028"/>
      <c r="K3235" s="511" t="s">
        <v>264</v>
      </c>
      <c r="L3235" s="1023"/>
      <c r="M3235" s="1023" t="str">
        <f t="shared" si="50"/>
        <v/>
      </c>
    </row>
    <row r="3236" spans="1:13">
      <c r="A3236" s="1026" t="s">
        <v>647</v>
      </c>
      <c r="B3236" s="1026" t="s">
        <v>648</v>
      </c>
      <c r="C3236" s="1029"/>
      <c r="D3236" s="1028"/>
      <c r="E3236" s="1023" t="s">
        <v>7044</v>
      </c>
      <c r="F3236" s="1023"/>
      <c r="G3236" s="1023" t="s">
        <v>6697</v>
      </c>
      <c r="H3236" s="1023" t="s">
        <v>7978</v>
      </c>
      <c r="I3236" s="1029"/>
      <c r="J3236" s="1028"/>
      <c r="K3236" s="511" t="s">
        <v>264</v>
      </c>
      <c r="L3236" s="1023"/>
      <c r="M3236" s="1023" t="str">
        <f t="shared" si="50"/>
        <v/>
      </c>
    </row>
    <row r="3237" spans="1:13">
      <c r="A3237" s="1026" t="s">
        <v>647</v>
      </c>
      <c r="B3237" s="1026" t="s">
        <v>648</v>
      </c>
      <c r="C3237" s="522"/>
      <c r="D3237" s="523"/>
      <c r="E3237" s="534" t="s">
        <v>7045</v>
      </c>
      <c r="F3237" s="534"/>
      <c r="G3237" s="1023" t="s">
        <v>6697</v>
      </c>
      <c r="H3237" s="534" t="s">
        <v>7978</v>
      </c>
      <c r="I3237" s="522"/>
      <c r="J3237" s="523"/>
      <c r="K3237" s="511" t="s">
        <v>264</v>
      </c>
      <c r="L3237" s="534"/>
      <c r="M3237" s="534" t="str">
        <f t="shared" si="50"/>
        <v/>
      </c>
    </row>
    <row r="3238" spans="1:13" ht="15">
      <c r="A3238" s="1030" t="s">
        <v>637</v>
      </c>
      <c r="B3238" s="1031" t="s">
        <v>638</v>
      </c>
      <c r="C3238" s="527" t="s">
        <v>3726</v>
      </c>
      <c r="D3238" s="527"/>
      <c r="E3238" s="510" t="s">
        <v>6702</v>
      </c>
      <c r="F3238" s="510" t="s">
        <v>10423</v>
      </c>
      <c r="G3238" s="1023" t="s">
        <v>6697</v>
      </c>
      <c r="H3238" s="510" t="s">
        <v>7979</v>
      </c>
      <c r="I3238" s="527" t="s">
        <v>682</v>
      </c>
      <c r="J3238" s="529"/>
      <c r="K3238" s="511" t="s">
        <v>264</v>
      </c>
      <c r="L3238" s="510" t="s">
        <v>646</v>
      </c>
      <c r="M3238" s="510" t="s">
        <v>10424</v>
      </c>
    </row>
    <row r="3239" spans="1:13">
      <c r="A3239" s="1026" t="s">
        <v>647</v>
      </c>
      <c r="B3239" s="1026" t="s">
        <v>648</v>
      </c>
      <c r="C3239" s="1029"/>
      <c r="D3239" s="1028"/>
      <c r="E3239" s="1023" t="s">
        <v>7046</v>
      </c>
      <c r="F3239" s="1023"/>
      <c r="G3239" s="1023" t="s">
        <v>6697</v>
      </c>
      <c r="H3239" s="1023" t="s">
        <v>7979</v>
      </c>
      <c r="I3239" s="1029"/>
      <c r="J3239" s="1028"/>
      <c r="K3239" s="511" t="s">
        <v>264</v>
      </c>
      <c r="L3239" s="1023"/>
      <c r="M3239" s="1023" t="str">
        <f t="shared" si="50"/>
        <v>Removed</v>
      </c>
    </row>
    <row r="3240" spans="1:13">
      <c r="A3240" s="1026" t="s">
        <v>647</v>
      </c>
      <c r="B3240" s="1026" t="s">
        <v>648</v>
      </c>
      <c r="C3240" s="1029"/>
      <c r="D3240" s="1028"/>
      <c r="E3240" s="1023" t="s">
        <v>7047</v>
      </c>
      <c r="F3240" s="1023"/>
      <c r="G3240" s="1023" t="s">
        <v>6697</v>
      </c>
      <c r="H3240" s="1023" t="s">
        <v>7979</v>
      </c>
      <c r="I3240" s="1029"/>
      <c r="J3240" s="1028"/>
      <c r="K3240" s="511" t="s">
        <v>264</v>
      </c>
      <c r="L3240" s="1023"/>
      <c r="M3240" s="1023" t="str">
        <f t="shared" si="50"/>
        <v/>
      </c>
    </row>
    <row r="3241" spans="1:13">
      <c r="A3241" s="1026" t="s">
        <v>647</v>
      </c>
      <c r="B3241" s="1026" t="s">
        <v>648</v>
      </c>
      <c r="C3241" s="1029"/>
      <c r="D3241" s="1028"/>
      <c r="E3241" s="1023" t="s">
        <v>7048</v>
      </c>
      <c r="F3241" s="1023"/>
      <c r="G3241" s="1023" t="s">
        <v>6697</v>
      </c>
      <c r="H3241" s="1023" t="s">
        <v>7979</v>
      </c>
      <c r="I3241" s="1029"/>
      <c r="J3241" s="1028"/>
      <c r="K3241" s="511" t="s">
        <v>264</v>
      </c>
      <c r="L3241" s="1023"/>
      <c r="M3241" s="1023" t="str">
        <f t="shared" si="50"/>
        <v/>
      </c>
    </row>
    <row r="3242" spans="1:13">
      <c r="A3242" s="1026" t="s">
        <v>647</v>
      </c>
      <c r="B3242" s="1026" t="s">
        <v>648</v>
      </c>
      <c r="C3242" s="1029"/>
      <c r="D3242" s="1028"/>
      <c r="E3242" s="1023" t="s">
        <v>7049</v>
      </c>
      <c r="F3242" s="1023"/>
      <c r="G3242" s="1023" t="s">
        <v>6697</v>
      </c>
      <c r="H3242" s="1023" t="s">
        <v>7979</v>
      </c>
      <c r="I3242" s="1029"/>
      <c r="J3242" s="1028"/>
      <c r="K3242" s="511" t="s">
        <v>264</v>
      </c>
      <c r="L3242" s="1023"/>
      <c r="M3242" s="1023" t="str">
        <f t="shared" si="50"/>
        <v/>
      </c>
    </row>
    <row r="3243" spans="1:13">
      <c r="A3243" s="1026" t="s">
        <v>647</v>
      </c>
      <c r="B3243" s="1026" t="s">
        <v>648</v>
      </c>
      <c r="C3243" s="1029"/>
      <c r="D3243" s="1028"/>
      <c r="E3243" s="1023" t="s">
        <v>7050</v>
      </c>
      <c r="F3243" s="1023"/>
      <c r="G3243" s="1023" t="s">
        <v>6697</v>
      </c>
      <c r="H3243" s="1023" t="s">
        <v>7979</v>
      </c>
      <c r="I3243" s="1029"/>
      <c r="J3243" s="1028"/>
      <c r="K3243" s="511" t="s">
        <v>264</v>
      </c>
      <c r="L3243" s="1023"/>
      <c r="M3243" s="1023" t="str">
        <f t="shared" si="50"/>
        <v/>
      </c>
    </row>
    <row r="3244" spans="1:13">
      <c r="A3244" s="1026" t="s">
        <v>647</v>
      </c>
      <c r="B3244" s="1026" t="s">
        <v>648</v>
      </c>
      <c r="C3244" s="1029"/>
      <c r="D3244" s="1028"/>
      <c r="E3244" s="1023" t="s">
        <v>7051</v>
      </c>
      <c r="F3244" s="1023"/>
      <c r="G3244" s="1023" t="s">
        <v>6697</v>
      </c>
      <c r="H3244" s="1023" t="s">
        <v>7979</v>
      </c>
      <c r="I3244" s="1029"/>
      <c r="J3244" s="1028"/>
      <c r="K3244" s="511" t="s">
        <v>264</v>
      </c>
      <c r="L3244" s="1023"/>
      <c r="M3244" s="1023" t="str">
        <f t="shared" si="50"/>
        <v/>
      </c>
    </row>
    <row r="3245" spans="1:13">
      <c r="A3245" s="1026" t="s">
        <v>647</v>
      </c>
      <c r="B3245" s="1026" t="s">
        <v>648</v>
      </c>
      <c r="C3245" s="1029"/>
      <c r="D3245" s="1028"/>
      <c r="E3245" s="1023" t="s">
        <v>7052</v>
      </c>
      <c r="F3245" s="1023"/>
      <c r="G3245" s="1023" t="s">
        <v>6697</v>
      </c>
      <c r="H3245" s="1023" t="s">
        <v>7979</v>
      </c>
      <c r="I3245" s="1029"/>
      <c r="J3245" s="1028"/>
      <c r="K3245" s="511" t="s">
        <v>264</v>
      </c>
      <c r="L3245" s="1023"/>
      <c r="M3245" s="1023" t="str">
        <f t="shared" si="50"/>
        <v/>
      </c>
    </row>
    <row r="3246" spans="1:13">
      <c r="A3246" s="1026" t="s">
        <v>647</v>
      </c>
      <c r="B3246" s="1026" t="s">
        <v>648</v>
      </c>
      <c r="C3246" s="1029"/>
      <c r="D3246" s="1028"/>
      <c r="E3246" s="1023" t="s">
        <v>7053</v>
      </c>
      <c r="F3246" s="1023"/>
      <c r="G3246" s="1023" t="s">
        <v>6697</v>
      </c>
      <c r="H3246" s="1023" t="s">
        <v>7979</v>
      </c>
      <c r="I3246" s="1029"/>
      <c r="J3246" s="1028"/>
      <c r="K3246" s="511" t="s">
        <v>264</v>
      </c>
      <c r="L3246" s="1023"/>
      <c r="M3246" s="1023" t="str">
        <f t="shared" si="50"/>
        <v/>
      </c>
    </row>
    <row r="3247" spans="1:13">
      <c r="A3247" s="1026" t="s">
        <v>647</v>
      </c>
      <c r="B3247" s="1026" t="s">
        <v>648</v>
      </c>
      <c r="C3247" s="1029"/>
      <c r="D3247" s="1028"/>
      <c r="E3247" s="1023" t="s">
        <v>7054</v>
      </c>
      <c r="F3247" s="1023"/>
      <c r="G3247" s="1023" t="s">
        <v>6697</v>
      </c>
      <c r="H3247" s="1023" t="s">
        <v>7979</v>
      </c>
      <c r="I3247" s="1029"/>
      <c r="J3247" s="1028"/>
      <c r="K3247" s="511" t="s">
        <v>264</v>
      </c>
      <c r="L3247" s="1023"/>
      <c r="M3247" s="1023" t="str">
        <f t="shared" si="50"/>
        <v/>
      </c>
    </row>
    <row r="3248" spans="1:13">
      <c r="A3248" s="1026" t="s">
        <v>647</v>
      </c>
      <c r="B3248" s="1026" t="s">
        <v>648</v>
      </c>
      <c r="C3248" s="1029"/>
      <c r="D3248" s="1028"/>
      <c r="E3248" s="1023" t="s">
        <v>7055</v>
      </c>
      <c r="F3248" s="1023"/>
      <c r="G3248" s="1023" t="s">
        <v>6697</v>
      </c>
      <c r="H3248" s="1023" t="s">
        <v>7979</v>
      </c>
      <c r="I3248" s="1029"/>
      <c r="J3248" s="1028"/>
      <c r="K3248" s="511" t="s">
        <v>264</v>
      </c>
      <c r="L3248" s="1023"/>
      <c r="M3248" s="1023" t="str">
        <f t="shared" si="50"/>
        <v/>
      </c>
    </row>
    <row r="3249" spans="1:13">
      <c r="A3249" s="1026" t="s">
        <v>647</v>
      </c>
      <c r="B3249" s="1026" t="s">
        <v>648</v>
      </c>
      <c r="C3249" s="1029"/>
      <c r="D3249" s="1028"/>
      <c r="E3249" s="1023" t="s">
        <v>7056</v>
      </c>
      <c r="F3249" s="1023"/>
      <c r="G3249" s="1023" t="s">
        <v>6697</v>
      </c>
      <c r="H3249" s="1023" t="s">
        <v>7979</v>
      </c>
      <c r="I3249" s="1029"/>
      <c r="J3249" s="1028"/>
      <c r="K3249" s="511" t="s">
        <v>264</v>
      </c>
      <c r="L3249" s="1023"/>
      <c r="M3249" s="1023" t="str">
        <f t="shared" si="50"/>
        <v/>
      </c>
    </row>
    <row r="3250" spans="1:13">
      <c r="A3250" s="1026" t="s">
        <v>647</v>
      </c>
      <c r="B3250" s="1026" t="s">
        <v>648</v>
      </c>
      <c r="C3250" s="1029"/>
      <c r="D3250" s="1028"/>
      <c r="E3250" s="1023" t="s">
        <v>7057</v>
      </c>
      <c r="F3250" s="1023"/>
      <c r="G3250" s="1023" t="s">
        <v>6697</v>
      </c>
      <c r="H3250" s="1023" t="s">
        <v>7979</v>
      </c>
      <c r="I3250" s="1029"/>
      <c r="J3250" s="1028"/>
      <c r="K3250" s="511" t="s">
        <v>264</v>
      </c>
      <c r="L3250" s="1023"/>
      <c r="M3250" s="1023" t="str">
        <f t="shared" si="50"/>
        <v/>
      </c>
    </row>
    <row r="3251" spans="1:13">
      <c r="A3251" s="1026" t="s">
        <v>647</v>
      </c>
      <c r="B3251" s="1026" t="s">
        <v>648</v>
      </c>
      <c r="C3251" s="522"/>
      <c r="D3251" s="523"/>
      <c r="E3251" s="534" t="s">
        <v>7058</v>
      </c>
      <c r="F3251" s="534"/>
      <c r="G3251" s="1023" t="s">
        <v>6697</v>
      </c>
      <c r="H3251" s="534" t="s">
        <v>7979</v>
      </c>
      <c r="I3251" s="522"/>
      <c r="J3251" s="523"/>
      <c r="K3251" s="511" t="s">
        <v>264</v>
      </c>
      <c r="L3251" s="534"/>
      <c r="M3251" s="534" t="str">
        <f t="shared" si="50"/>
        <v/>
      </c>
    </row>
    <row r="3252" spans="1:13" ht="15">
      <c r="A3252" s="1030" t="s">
        <v>637</v>
      </c>
      <c r="B3252" s="1031" t="s">
        <v>638</v>
      </c>
      <c r="C3252" s="527" t="s">
        <v>144</v>
      </c>
      <c r="D3252" s="527"/>
      <c r="E3252" s="510" t="s">
        <v>6211</v>
      </c>
      <c r="F3252" s="510" t="s">
        <v>144</v>
      </c>
      <c r="G3252" s="1023" t="s">
        <v>6697</v>
      </c>
      <c r="H3252" s="510" t="s">
        <v>7980</v>
      </c>
      <c r="I3252" s="527" t="s">
        <v>682</v>
      </c>
      <c r="J3252" s="529"/>
      <c r="K3252" s="511" t="s">
        <v>264</v>
      </c>
      <c r="L3252" s="510" t="s">
        <v>646</v>
      </c>
      <c r="M3252" s="510" t="str">
        <f t="shared" si="50"/>
        <v/>
      </c>
    </row>
    <row r="3253" spans="1:13">
      <c r="A3253" s="1026" t="s">
        <v>647</v>
      </c>
      <c r="B3253" s="1026" t="s">
        <v>648</v>
      </c>
      <c r="C3253" s="1029"/>
      <c r="D3253" s="1028"/>
      <c r="E3253" s="1023" t="s">
        <v>7059</v>
      </c>
      <c r="F3253" s="1023"/>
      <c r="G3253" s="1023" t="s">
        <v>6697</v>
      </c>
      <c r="H3253" s="1023" t="s">
        <v>7980</v>
      </c>
      <c r="I3253" s="1029"/>
      <c r="J3253" s="1028"/>
      <c r="K3253" s="511" t="s">
        <v>264</v>
      </c>
      <c r="L3253" s="1023"/>
      <c r="M3253" s="1023" t="str">
        <f t="shared" si="50"/>
        <v>Removed</v>
      </c>
    </row>
    <row r="3254" spans="1:13">
      <c r="A3254" s="1026" t="s">
        <v>647</v>
      </c>
      <c r="B3254" s="1026" t="s">
        <v>648</v>
      </c>
      <c r="C3254" s="1029"/>
      <c r="D3254" s="1028"/>
      <c r="E3254" s="1023" t="s">
        <v>7060</v>
      </c>
      <c r="F3254" s="1023"/>
      <c r="G3254" s="1023" t="s">
        <v>6697</v>
      </c>
      <c r="H3254" s="1023" t="s">
        <v>7980</v>
      </c>
      <c r="I3254" s="1029"/>
      <c r="J3254" s="1028"/>
      <c r="K3254" s="511" t="s">
        <v>264</v>
      </c>
      <c r="L3254" s="1023"/>
      <c r="M3254" s="1023" t="str">
        <f t="shared" si="50"/>
        <v/>
      </c>
    </row>
    <row r="3255" spans="1:13">
      <c r="A3255" s="1026" t="s">
        <v>647</v>
      </c>
      <c r="B3255" s="1026" t="s">
        <v>648</v>
      </c>
      <c r="C3255" s="1029"/>
      <c r="D3255" s="1028"/>
      <c r="E3255" s="1023" t="s">
        <v>7061</v>
      </c>
      <c r="F3255" s="1023"/>
      <c r="G3255" s="1023" t="s">
        <v>6697</v>
      </c>
      <c r="H3255" s="1023" t="s">
        <v>7980</v>
      </c>
      <c r="I3255" s="1029"/>
      <c r="J3255" s="1028"/>
      <c r="K3255" s="511" t="s">
        <v>264</v>
      </c>
      <c r="L3255" s="1023"/>
      <c r="M3255" s="1023" t="str">
        <f t="shared" si="50"/>
        <v/>
      </c>
    </row>
    <row r="3256" spans="1:13">
      <c r="A3256" s="1026" t="s">
        <v>647</v>
      </c>
      <c r="B3256" s="1026" t="s">
        <v>648</v>
      </c>
      <c r="C3256" s="1029"/>
      <c r="D3256" s="1028"/>
      <c r="E3256" s="1023" t="s">
        <v>7062</v>
      </c>
      <c r="F3256" s="1023"/>
      <c r="G3256" s="1023" t="s">
        <v>6697</v>
      </c>
      <c r="H3256" s="1023" t="s">
        <v>7980</v>
      </c>
      <c r="I3256" s="1029"/>
      <c r="J3256" s="1028"/>
      <c r="K3256" s="511" t="s">
        <v>264</v>
      </c>
      <c r="L3256" s="1023"/>
      <c r="M3256" s="1023" t="str">
        <f t="shared" si="50"/>
        <v/>
      </c>
    </row>
    <row r="3257" spans="1:13">
      <c r="A3257" s="1026" t="s">
        <v>647</v>
      </c>
      <c r="B3257" s="1026" t="s">
        <v>648</v>
      </c>
      <c r="C3257" s="1029"/>
      <c r="D3257" s="1028"/>
      <c r="E3257" s="1023" t="s">
        <v>7063</v>
      </c>
      <c r="F3257" s="1023"/>
      <c r="G3257" s="1023" t="s">
        <v>6697</v>
      </c>
      <c r="H3257" s="1023" t="s">
        <v>7980</v>
      </c>
      <c r="I3257" s="1029"/>
      <c r="J3257" s="1028"/>
      <c r="K3257" s="511" t="s">
        <v>264</v>
      </c>
      <c r="L3257" s="1023"/>
      <c r="M3257" s="1023" t="str">
        <f t="shared" si="50"/>
        <v/>
      </c>
    </row>
    <row r="3258" spans="1:13">
      <c r="A3258" s="1026" t="s">
        <v>647</v>
      </c>
      <c r="B3258" s="1026" t="s">
        <v>648</v>
      </c>
      <c r="C3258" s="1029"/>
      <c r="D3258" s="1028"/>
      <c r="E3258" s="1023" t="s">
        <v>7064</v>
      </c>
      <c r="F3258" s="1023"/>
      <c r="G3258" s="1023" t="s">
        <v>6697</v>
      </c>
      <c r="H3258" s="1023" t="s">
        <v>7980</v>
      </c>
      <c r="I3258" s="1029"/>
      <c r="J3258" s="1028"/>
      <c r="K3258" s="511" t="s">
        <v>264</v>
      </c>
      <c r="L3258" s="1023"/>
      <c r="M3258" s="1023" t="str">
        <f t="shared" si="50"/>
        <v/>
      </c>
    </row>
    <row r="3259" spans="1:13">
      <c r="A3259" s="1026" t="s">
        <v>647</v>
      </c>
      <c r="B3259" s="1026" t="s">
        <v>648</v>
      </c>
      <c r="C3259" s="1029"/>
      <c r="D3259" s="1028"/>
      <c r="E3259" s="1023" t="s">
        <v>7065</v>
      </c>
      <c r="F3259" s="1023"/>
      <c r="G3259" s="1023" t="s">
        <v>6697</v>
      </c>
      <c r="H3259" s="1023" t="s">
        <v>7980</v>
      </c>
      <c r="I3259" s="1029"/>
      <c r="J3259" s="1028"/>
      <c r="K3259" s="511" t="s">
        <v>264</v>
      </c>
      <c r="L3259" s="1023"/>
      <c r="M3259" s="1023" t="str">
        <f t="shared" si="50"/>
        <v/>
      </c>
    </row>
    <row r="3260" spans="1:13">
      <c r="A3260" s="1026" t="s">
        <v>647</v>
      </c>
      <c r="B3260" s="1026" t="s">
        <v>648</v>
      </c>
      <c r="C3260" s="1029"/>
      <c r="D3260" s="1028"/>
      <c r="E3260" s="1023" t="s">
        <v>7066</v>
      </c>
      <c r="F3260" s="1023"/>
      <c r="G3260" s="1023" t="s">
        <v>6697</v>
      </c>
      <c r="H3260" s="1023" t="s">
        <v>7980</v>
      </c>
      <c r="I3260" s="1029"/>
      <c r="J3260" s="1028"/>
      <c r="K3260" s="511" t="s">
        <v>264</v>
      </c>
      <c r="L3260" s="1023"/>
      <c r="M3260" s="1023" t="str">
        <f t="shared" si="50"/>
        <v/>
      </c>
    </row>
    <row r="3261" spans="1:13">
      <c r="A3261" s="1026" t="s">
        <v>647</v>
      </c>
      <c r="B3261" s="1026" t="s">
        <v>648</v>
      </c>
      <c r="C3261" s="1029"/>
      <c r="D3261" s="1028"/>
      <c r="E3261" s="1023" t="s">
        <v>7067</v>
      </c>
      <c r="F3261" s="1023"/>
      <c r="G3261" s="1023" t="s">
        <v>6697</v>
      </c>
      <c r="H3261" s="1023" t="s">
        <v>7980</v>
      </c>
      <c r="I3261" s="1029"/>
      <c r="J3261" s="1028"/>
      <c r="K3261" s="511" t="s">
        <v>264</v>
      </c>
      <c r="L3261" s="1023"/>
      <c r="M3261" s="1023" t="str">
        <f t="shared" si="50"/>
        <v/>
      </c>
    </row>
    <row r="3262" spans="1:13">
      <c r="A3262" s="1026" t="s">
        <v>647</v>
      </c>
      <c r="B3262" s="1026" t="s">
        <v>648</v>
      </c>
      <c r="C3262" s="1029"/>
      <c r="D3262" s="1028"/>
      <c r="E3262" s="1023" t="s">
        <v>7068</v>
      </c>
      <c r="F3262" s="1023"/>
      <c r="G3262" s="1023" t="s">
        <v>6697</v>
      </c>
      <c r="H3262" s="1023" t="s">
        <v>7980</v>
      </c>
      <c r="I3262" s="1029"/>
      <c r="J3262" s="1028"/>
      <c r="K3262" s="511" t="s">
        <v>264</v>
      </c>
      <c r="L3262" s="1023"/>
      <c r="M3262" s="1023" t="str">
        <f t="shared" si="50"/>
        <v/>
      </c>
    </row>
    <row r="3263" spans="1:13">
      <c r="A3263" s="1026" t="s">
        <v>647</v>
      </c>
      <c r="B3263" s="1026" t="s">
        <v>648</v>
      </c>
      <c r="C3263" s="1029"/>
      <c r="D3263" s="1028"/>
      <c r="E3263" s="1023" t="s">
        <v>7069</v>
      </c>
      <c r="F3263" s="1023"/>
      <c r="G3263" s="1023" t="s">
        <v>6697</v>
      </c>
      <c r="H3263" s="1023" t="s">
        <v>7980</v>
      </c>
      <c r="I3263" s="1029"/>
      <c r="J3263" s="1028"/>
      <c r="K3263" s="511" t="s">
        <v>264</v>
      </c>
      <c r="L3263" s="1023"/>
      <c r="M3263" s="1023" t="str">
        <f t="shared" si="50"/>
        <v/>
      </c>
    </row>
    <row r="3264" spans="1:13">
      <c r="A3264" s="1026" t="s">
        <v>647</v>
      </c>
      <c r="B3264" s="1026" t="s">
        <v>648</v>
      </c>
      <c r="C3264" s="1029"/>
      <c r="D3264" s="1028"/>
      <c r="E3264" s="1023" t="s">
        <v>7070</v>
      </c>
      <c r="F3264" s="1023"/>
      <c r="G3264" s="1023" t="s">
        <v>6697</v>
      </c>
      <c r="H3264" s="1023" t="s">
        <v>7980</v>
      </c>
      <c r="I3264" s="1029"/>
      <c r="J3264" s="1028"/>
      <c r="K3264" s="511" t="s">
        <v>264</v>
      </c>
      <c r="L3264" s="1023"/>
      <c r="M3264" s="1023" t="str">
        <f t="shared" si="50"/>
        <v/>
      </c>
    </row>
    <row r="3265" spans="1:13">
      <c r="A3265" s="1026" t="s">
        <v>647</v>
      </c>
      <c r="B3265" s="1026" t="s">
        <v>648</v>
      </c>
      <c r="C3265" s="522"/>
      <c r="D3265" s="523"/>
      <c r="E3265" s="534" t="s">
        <v>7071</v>
      </c>
      <c r="F3265" s="534"/>
      <c r="G3265" s="1023" t="s">
        <v>6697</v>
      </c>
      <c r="H3265" s="534" t="s">
        <v>7980</v>
      </c>
      <c r="I3265" s="522"/>
      <c r="J3265" s="523"/>
      <c r="K3265" s="511" t="s">
        <v>264</v>
      </c>
      <c r="L3265" s="534"/>
      <c r="M3265" s="534" t="str">
        <f t="shared" si="50"/>
        <v/>
      </c>
    </row>
    <row r="3266" spans="1:13" ht="15">
      <c r="A3266" s="1030" t="s">
        <v>637</v>
      </c>
      <c r="B3266" s="1031" t="s">
        <v>638</v>
      </c>
      <c r="C3266" s="527" t="s">
        <v>148</v>
      </c>
      <c r="D3266" s="527"/>
      <c r="E3266" s="527" t="s">
        <v>6217</v>
      </c>
      <c r="F3266" s="527" t="s">
        <v>148</v>
      </c>
      <c r="G3266" s="1023" t="s">
        <v>6697</v>
      </c>
      <c r="H3266" s="527" t="s">
        <v>7981</v>
      </c>
      <c r="I3266" s="527" t="s">
        <v>682</v>
      </c>
      <c r="J3266" s="529"/>
      <c r="K3266" s="511" t="s">
        <v>264</v>
      </c>
      <c r="L3266" s="527" t="s">
        <v>646</v>
      </c>
      <c r="M3266" s="527" t="str">
        <f t="shared" si="50"/>
        <v/>
      </c>
    </row>
    <row r="3267" spans="1:13">
      <c r="A3267" s="1026" t="s">
        <v>647</v>
      </c>
      <c r="B3267" s="1026" t="s">
        <v>648</v>
      </c>
      <c r="C3267" s="1029"/>
      <c r="D3267" s="1028"/>
      <c r="E3267" s="532" t="s">
        <v>7072</v>
      </c>
      <c r="F3267" s="1023"/>
      <c r="G3267" s="1023" t="s">
        <v>6697</v>
      </c>
      <c r="H3267" s="532" t="s">
        <v>7981</v>
      </c>
      <c r="I3267" s="1029"/>
      <c r="J3267" s="1028"/>
      <c r="K3267" s="511" t="s">
        <v>264</v>
      </c>
      <c r="L3267" s="532"/>
      <c r="M3267" s="532" t="str">
        <f t="shared" si="50"/>
        <v>Removed</v>
      </c>
    </row>
    <row r="3268" spans="1:13">
      <c r="A3268" s="1026" t="s">
        <v>647</v>
      </c>
      <c r="B3268" s="1026" t="s">
        <v>648</v>
      </c>
      <c r="C3268" s="1029"/>
      <c r="D3268" s="1028"/>
      <c r="E3268" s="1023" t="s">
        <v>7073</v>
      </c>
      <c r="F3268" s="1023"/>
      <c r="G3268" s="1023" t="s">
        <v>6697</v>
      </c>
      <c r="H3268" s="1023" t="s">
        <v>7981</v>
      </c>
      <c r="I3268" s="1029"/>
      <c r="J3268" s="1028"/>
      <c r="K3268" s="511" t="s">
        <v>264</v>
      </c>
      <c r="L3268" s="1023"/>
      <c r="M3268" s="1023" t="str">
        <f t="shared" si="50"/>
        <v/>
      </c>
    </row>
    <row r="3269" spans="1:13">
      <c r="A3269" s="1026" t="s">
        <v>647</v>
      </c>
      <c r="B3269" s="1026" t="s">
        <v>648</v>
      </c>
      <c r="C3269" s="1029"/>
      <c r="D3269" s="1028"/>
      <c r="E3269" s="1023" t="s">
        <v>7074</v>
      </c>
      <c r="F3269" s="1023"/>
      <c r="G3269" s="1023" t="s">
        <v>6697</v>
      </c>
      <c r="H3269" s="1023" t="s">
        <v>7981</v>
      </c>
      <c r="I3269" s="1029"/>
      <c r="J3269" s="1028"/>
      <c r="K3269" s="511" t="s">
        <v>264</v>
      </c>
      <c r="L3269" s="1023"/>
      <c r="M3269" s="1023" t="str">
        <f t="shared" si="50"/>
        <v/>
      </c>
    </row>
    <row r="3270" spans="1:13">
      <c r="A3270" s="1026" t="s">
        <v>647</v>
      </c>
      <c r="B3270" s="1026" t="s">
        <v>648</v>
      </c>
      <c r="C3270" s="1029"/>
      <c r="D3270" s="1028"/>
      <c r="E3270" s="1023" t="s">
        <v>7075</v>
      </c>
      <c r="F3270" s="1023"/>
      <c r="G3270" s="1023" t="s">
        <v>6697</v>
      </c>
      <c r="H3270" s="1023" t="s">
        <v>7981</v>
      </c>
      <c r="I3270" s="1029"/>
      <c r="J3270" s="1028"/>
      <c r="K3270" s="511" t="s">
        <v>264</v>
      </c>
      <c r="L3270" s="1023"/>
      <c r="M3270" s="1023" t="str">
        <f t="shared" si="50"/>
        <v/>
      </c>
    </row>
    <row r="3271" spans="1:13">
      <c r="A3271" s="1026" t="s">
        <v>647</v>
      </c>
      <c r="B3271" s="1026" t="s">
        <v>648</v>
      </c>
      <c r="C3271" s="1029"/>
      <c r="D3271" s="1028"/>
      <c r="E3271" s="1023" t="s">
        <v>7076</v>
      </c>
      <c r="F3271" s="1023"/>
      <c r="G3271" s="1023" t="s">
        <v>6697</v>
      </c>
      <c r="H3271" s="1023" t="s">
        <v>7981</v>
      </c>
      <c r="I3271" s="1029"/>
      <c r="J3271" s="1028"/>
      <c r="K3271" s="511" t="s">
        <v>264</v>
      </c>
      <c r="L3271" s="1023"/>
      <c r="M3271" s="1023" t="str">
        <f t="shared" si="50"/>
        <v/>
      </c>
    </row>
    <row r="3272" spans="1:13">
      <c r="A3272" s="1026" t="s">
        <v>647</v>
      </c>
      <c r="B3272" s="1026" t="s">
        <v>648</v>
      </c>
      <c r="C3272" s="1029"/>
      <c r="D3272" s="1028"/>
      <c r="E3272" s="1023" t="s">
        <v>7077</v>
      </c>
      <c r="F3272" s="1023"/>
      <c r="G3272" s="1023" t="s">
        <v>6697</v>
      </c>
      <c r="H3272" s="1023" t="s">
        <v>7981</v>
      </c>
      <c r="I3272" s="1029"/>
      <c r="J3272" s="1028"/>
      <c r="K3272" s="511" t="s">
        <v>264</v>
      </c>
      <c r="L3272" s="1023"/>
      <c r="M3272" s="1023" t="str">
        <f t="shared" ref="M3272:M3335" si="51">IF(RIGHT(TEXT(E3272,""),4)="ACT1","Removed","")</f>
        <v/>
      </c>
    </row>
    <row r="3273" spans="1:13">
      <c r="A3273" s="1026" t="s">
        <v>647</v>
      </c>
      <c r="B3273" s="1026" t="s">
        <v>648</v>
      </c>
      <c r="C3273" s="1029"/>
      <c r="D3273" s="1028"/>
      <c r="E3273" s="1023" t="s">
        <v>7078</v>
      </c>
      <c r="F3273" s="1023"/>
      <c r="G3273" s="1023" t="s">
        <v>6697</v>
      </c>
      <c r="H3273" s="1023" t="s">
        <v>7981</v>
      </c>
      <c r="I3273" s="1029"/>
      <c r="J3273" s="1028"/>
      <c r="K3273" s="511" t="s">
        <v>264</v>
      </c>
      <c r="L3273" s="1023"/>
      <c r="M3273" s="1023" t="str">
        <f t="shared" si="51"/>
        <v/>
      </c>
    </row>
    <row r="3274" spans="1:13">
      <c r="A3274" s="1026" t="s">
        <v>647</v>
      </c>
      <c r="B3274" s="1026" t="s">
        <v>648</v>
      </c>
      <c r="C3274" s="1029"/>
      <c r="D3274" s="1028"/>
      <c r="E3274" s="1023" t="s">
        <v>7079</v>
      </c>
      <c r="F3274" s="1023"/>
      <c r="G3274" s="1023" t="s">
        <v>6697</v>
      </c>
      <c r="H3274" s="1023" t="s">
        <v>7981</v>
      </c>
      <c r="I3274" s="1029"/>
      <c r="J3274" s="1028"/>
      <c r="K3274" s="511" t="s">
        <v>264</v>
      </c>
      <c r="L3274" s="1023"/>
      <c r="M3274" s="1023" t="str">
        <f t="shared" si="51"/>
        <v/>
      </c>
    </row>
    <row r="3275" spans="1:13">
      <c r="A3275" s="1026" t="s">
        <v>647</v>
      </c>
      <c r="B3275" s="1026" t="s">
        <v>648</v>
      </c>
      <c r="C3275" s="1029"/>
      <c r="D3275" s="1028"/>
      <c r="E3275" s="1023" t="s">
        <v>7080</v>
      </c>
      <c r="F3275" s="1023"/>
      <c r="G3275" s="1023" t="s">
        <v>6697</v>
      </c>
      <c r="H3275" s="1023" t="s">
        <v>7981</v>
      </c>
      <c r="I3275" s="1029"/>
      <c r="J3275" s="1028"/>
      <c r="K3275" s="511" t="s">
        <v>264</v>
      </c>
      <c r="L3275" s="1023"/>
      <c r="M3275" s="1023" t="str">
        <f t="shared" si="51"/>
        <v/>
      </c>
    </row>
    <row r="3276" spans="1:13">
      <c r="A3276" s="1026" t="s">
        <v>647</v>
      </c>
      <c r="B3276" s="1026" t="s">
        <v>648</v>
      </c>
      <c r="C3276" s="1029"/>
      <c r="D3276" s="1028"/>
      <c r="E3276" s="1023" t="s">
        <v>7081</v>
      </c>
      <c r="F3276" s="1023"/>
      <c r="G3276" s="1023" t="s">
        <v>6697</v>
      </c>
      <c r="H3276" s="1023" t="s">
        <v>7981</v>
      </c>
      <c r="I3276" s="1029"/>
      <c r="J3276" s="1028"/>
      <c r="K3276" s="511" t="s">
        <v>264</v>
      </c>
      <c r="L3276" s="1023"/>
      <c r="M3276" s="1023" t="str">
        <f t="shared" si="51"/>
        <v/>
      </c>
    </row>
    <row r="3277" spans="1:13">
      <c r="A3277" s="1026" t="s">
        <v>647</v>
      </c>
      <c r="B3277" s="1026" t="s">
        <v>648</v>
      </c>
      <c r="C3277" s="1029"/>
      <c r="D3277" s="1028"/>
      <c r="E3277" s="1023" t="s">
        <v>7082</v>
      </c>
      <c r="F3277" s="1023"/>
      <c r="G3277" s="1023" t="s">
        <v>6697</v>
      </c>
      <c r="H3277" s="1023" t="s">
        <v>7981</v>
      </c>
      <c r="I3277" s="1029"/>
      <c r="J3277" s="1028"/>
      <c r="K3277" s="511" t="s">
        <v>264</v>
      </c>
      <c r="L3277" s="1023"/>
      <c r="M3277" s="1023" t="str">
        <f t="shared" si="51"/>
        <v/>
      </c>
    </row>
    <row r="3278" spans="1:13">
      <c r="A3278" s="1026" t="s">
        <v>647</v>
      </c>
      <c r="B3278" s="1026" t="s">
        <v>648</v>
      </c>
      <c r="C3278" s="1029"/>
      <c r="D3278" s="1028"/>
      <c r="E3278" s="1023" t="s">
        <v>7083</v>
      </c>
      <c r="F3278" s="1023"/>
      <c r="G3278" s="1023" t="s">
        <v>6697</v>
      </c>
      <c r="H3278" s="1023" t="s">
        <v>7981</v>
      </c>
      <c r="I3278" s="1029"/>
      <c r="J3278" s="1028"/>
      <c r="K3278" s="511" t="s">
        <v>264</v>
      </c>
      <c r="L3278" s="1023"/>
      <c r="M3278" s="1023" t="str">
        <f t="shared" si="51"/>
        <v/>
      </c>
    </row>
    <row r="3279" spans="1:13">
      <c r="A3279" s="1026" t="s">
        <v>647</v>
      </c>
      <c r="B3279" s="1026" t="s">
        <v>648</v>
      </c>
      <c r="C3279" s="522"/>
      <c r="D3279" s="523"/>
      <c r="E3279" s="534" t="s">
        <v>7084</v>
      </c>
      <c r="F3279" s="534"/>
      <c r="G3279" s="1023" t="s">
        <v>6697</v>
      </c>
      <c r="H3279" s="534" t="s">
        <v>7981</v>
      </c>
      <c r="I3279" s="522"/>
      <c r="J3279" s="523"/>
      <c r="K3279" s="511" t="s">
        <v>264</v>
      </c>
      <c r="L3279" s="534"/>
      <c r="M3279" s="534" t="str">
        <f t="shared" si="51"/>
        <v/>
      </c>
    </row>
    <row r="3280" spans="1:13" ht="15">
      <c r="A3280" s="1030" t="s">
        <v>637</v>
      </c>
      <c r="B3280" s="1031" t="s">
        <v>638</v>
      </c>
      <c r="C3280" s="527" t="s">
        <v>6703</v>
      </c>
      <c r="D3280" s="527"/>
      <c r="E3280" s="510" t="s">
        <v>6215</v>
      </c>
      <c r="F3280" s="510" t="s">
        <v>6703</v>
      </c>
      <c r="G3280" s="1023" t="s">
        <v>6697</v>
      </c>
      <c r="H3280" s="510" t="s">
        <v>7982</v>
      </c>
      <c r="I3280" s="527" t="s">
        <v>682</v>
      </c>
      <c r="J3280" s="529"/>
      <c r="K3280" s="511" t="s">
        <v>264</v>
      </c>
      <c r="L3280" s="510" t="s">
        <v>646</v>
      </c>
      <c r="M3280" s="510" t="str">
        <f t="shared" si="51"/>
        <v/>
      </c>
    </row>
    <row r="3281" spans="1:13">
      <c r="A3281" s="1026" t="s">
        <v>647</v>
      </c>
      <c r="B3281" s="1026" t="s">
        <v>648</v>
      </c>
      <c r="C3281" s="1029"/>
      <c r="D3281" s="1028"/>
      <c r="E3281" s="1023" t="s">
        <v>7085</v>
      </c>
      <c r="F3281" s="1023"/>
      <c r="G3281" s="1023" t="s">
        <v>6697</v>
      </c>
      <c r="H3281" s="1023" t="s">
        <v>7982</v>
      </c>
      <c r="I3281" s="1029"/>
      <c r="J3281" s="1028"/>
      <c r="K3281" s="511" t="s">
        <v>264</v>
      </c>
      <c r="L3281" s="1023"/>
      <c r="M3281" s="1023" t="str">
        <f t="shared" si="51"/>
        <v>Removed</v>
      </c>
    </row>
    <row r="3282" spans="1:13">
      <c r="A3282" s="1026" t="s">
        <v>647</v>
      </c>
      <c r="B3282" s="1026" t="s">
        <v>648</v>
      </c>
      <c r="C3282" s="1029"/>
      <c r="D3282" s="1028"/>
      <c r="E3282" s="1023" t="s">
        <v>7086</v>
      </c>
      <c r="F3282" s="1023"/>
      <c r="G3282" s="1023" t="s">
        <v>6697</v>
      </c>
      <c r="H3282" s="1023" t="s">
        <v>7982</v>
      </c>
      <c r="I3282" s="1029"/>
      <c r="J3282" s="1028"/>
      <c r="K3282" s="511" t="s">
        <v>264</v>
      </c>
      <c r="L3282" s="1023"/>
      <c r="M3282" s="1023" t="str">
        <f t="shared" si="51"/>
        <v/>
      </c>
    </row>
    <row r="3283" spans="1:13">
      <c r="A3283" s="1026" t="s">
        <v>647</v>
      </c>
      <c r="B3283" s="1026" t="s">
        <v>648</v>
      </c>
      <c r="C3283" s="1029"/>
      <c r="D3283" s="1028"/>
      <c r="E3283" s="1023" t="s">
        <v>7087</v>
      </c>
      <c r="F3283" s="1023"/>
      <c r="G3283" s="1023" t="s">
        <v>6697</v>
      </c>
      <c r="H3283" s="1023" t="s">
        <v>7982</v>
      </c>
      <c r="I3283" s="1029"/>
      <c r="J3283" s="1028"/>
      <c r="K3283" s="511" t="s">
        <v>264</v>
      </c>
      <c r="L3283" s="1023"/>
      <c r="M3283" s="1023" t="str">
        <f t="shared" si="51"/>
        <v/>
      </c>
    </row>
    <row r="3284" spans="1:13">
      <c r="A3284" s="1026" t="s">
        <v>647</v>
      </c>
      <c r="B3284" s="1026" t="s">
        <v>648</v>
      </c>
      <c r="C3284" s="1029"/>
      <c r="D3284" s="1028"/>
      <c r="E3284" s="1023" t="s">
        <v>7088</v>
      </c>
      <c r="F3284" s="1023"/>
      <c r="G3284" s="1023" t="s">
        <v>6697</v>
      </c>
      <c r="H3284" s="1023" t="s">
        <v>7982</v>
      </c>
      <c r="I3284" s="1029"/>
      <c r="J3284" s="1028"/>
      <c r="K3284" s="511" t="s">
        <v>264</v>
      </c>
      <c r="L3284" s="1023"/>
      <c r="M3284" s="1023" t="str">
        <f t="shared" si="51"/>
        <v/>
      </c>
    </row>
    <row r="3285" spans="1:13">
      <c r="A3285" s="1026" t="s">
        <v>647</v>
      </c>
      <c r="B3285" s="1026" t="s">
        <v>648</v>
      </c>
      <c r="C3285" s="1029"/>
      <c r="D3285" s="1028"/>
      <c r="E3285" s="1023" t="s">
        <v>7089</v>
      </c>
      <c r="F3285" s="1023"/>
      <c r="G3285" s="1023" t="s">
        <v>6697</v>
      </c>
      <c r="H3285" s="1023" t="s">
        <v>7982</v>
      </c>
      <c r="I3285" s="1029"/>
      <c r="J3285" s="1028"/>
      <c r="K3285" s="511" t="s">
        <v>264</v>
      </c>
      <c r="L3285" s="1023"/>
      <c r="M3285" s="1023" t="str">
        <f t="shared" si="51"/>
        <v/>
      </c>
    </row>
    <row r="3286" spans="1:13">
      <c r="A3286" s="1026" t="s">
        <v>647</v>
      </c>
      <c r="B3286" s="1026" t="s">
        <v>648</v>
      </c>
      <c r="C3286" s="1029"/>
      <c r="D3286" s="1028"/>
      <c r="E3286" s="1023" t="s">
        <v>7090</v>
      </c>
      <c r="F3286" s="1023"/>
      <c r="G3286" s="1023" t="s">
        <v>6697</v>
      </c>
      <c r="H3286" s="1023" t="s">
        <v>7982</v>
      </c>
      <c r="I3286" s="1029"/>
      <c r="J3286" s="1028"/>
      <c r="K3286" s="511" t="s">
        <v>264</v>
      </c>
      <c r="L3286" s="1023"/>
      <c r="M3286" s="1023" t="str">
        <f t="shared" si="51"/>
        <v/>
      </c>
    </row>
    <row r="3287" spans="1:13">
      <c r="A3287" s="1026" t="s">
        <v>647</v>
      </c>
      <c r="B3287" s="1026" t="s">
        <v>648</v>
      </c>
      <c r="C3287" s="1029"/>
      <c r="D3287" s="1028"/>
      <c r="E3287" s="1023" t="s">
        <v>7091</v>
      </c>
      <c r="F3287" s="1023"/>
      <c r="G3287" s="1023" t="s">
        <v>6697</v>
      </c>
      <c r="H3287" s="1023" t="s">
        <v>7982</v>
      </c>
      <c r="I3287" s="1029"/>
      <c r="J3287" s="1028"/>
      <c r="K3287" s="511" t="s">
        <v>264</v>
      </c>
      <c r="L3287" s="1023"/>
      <c r="M3287" s="1023" t="str">
        <f t="shared" si="51"/>
        <v/>
      </c>
    </row>
    <row r="3288" spans="1:13">
      <c r="A3288" s="1026" t="s">
        <v>647</v>
      </c>
      <c r="B3288" s="1026" t="s">
        <v>648</v>
      </c>
      <c r="C3288" s="1029"/>
      <c r="D3288" s="1028"/>
      <c r="E3288" s="1023" t="s">
        <v>7092</v>
      </c>
      <c r="F3288" s="1023"/>
      <c r="G3288" s="1023" t="s">
        <v>6697</v>
      </c>
      <c r="H3288" s="1023" t="s">
        <v>7982</v>
      </c>
      <c r="I3288" s="1029"/>
      <c r="J3288" s="1028"/>
      <c r="K3288" s="511" t="s">
        <v>264</v>
      </c>
      <c r="L3288" s="1023"/>
      <c r="M3288" s="1023" t="str">
        <f t="shared" si="51"/>
        <v/>
      </c>
    </row>
    <row r="3289" spans="1:13">
      <c r="A3289" s="1026" t="s">
        <v>647</v>
      </c>
      <c r="B3289" s="1026" t="s">
        <v>648</v>
      </c>
      <c r="C3289" s="1029"/>
      <c r="D3289" s="1028"/>
      <c r="E3289" s="1023" t="s">
        <v>7093</v>
      </c>
      <c r="F3289" s="1023"/>
      <c r="G3289" s="1023" t="s">
        <v>6697</v>
      </c>
      <c r="H3289" s="1023" t="s">
        <v>7982</v>
      </c>
      <c r="I3289" s="1029"/>
      <c r="J3289" s="1028"/>
      <c r="K3289" s="511" t="s">
        <v>264</v>
      </c>
      <c r="L3289" s="1023"/>
      <c r="M3289" s="1023" t="str">
        <f t="shared" si="51"/>
        <v/>
      </c>
    </row>
    <row r="3290" spans="1:13">
      <c r="A3290" s="1026" t="s">
        <v>647</v>
      </c>
      <c r="B3290" s="1026" t="s">
        <v>648</v>
      </c>
      <c r="C3290" s="1029"/>
      <c r="D3290" s="1028"/>
      <c r="E3290" s="1023" t="s">
        <v>7094</v>
      </c>
      <c r="F3290" s="1023"/>
      <c r="G3290" s="1023" t="s">
        <v>6697</v>
      </c>
      <c r="H3290" s="1023" t="s">
        <v>7982</v>
      </c>
      <c r="I3290" s="1029"/>
      <c r="J3290" s="1028"/>
      <c r="K3290" s="511" t="s">
        <v>264</v>
      </c>
      <c r="L3290" s="1023"/>
      <c r="M3290" s="1023" t="str">
        <f t="shared" si="51"/>
        <v/>
      </c>
    </row>
    <row r="3291" spans="1:13">
      <c r="A3291" s="1026" t="s">
        <v>647</v>
      </c>
      <c r="B3291" s="1026" t="s">
        <v>648</v>
      </c>
      <c r="C3291" s="1029"/>
      <c r="D3291" s="1028"/>
      <c r="E3291" s="1023" t="s">
        <v>7095</v>
      </c>
      <c r="F3291" s="1023"/>
      <c r="G3291" s="1023" t="s">
        <v>6697</v>
      </c>
      <c r="H3291" s="1023" t="s">
        <v>7982</v>
      </c>
      <c r="I3291" s="1029"/>
      <c r="J3291" s="1028"/>
      <c r="K3291" s="511" t="s">
        <v>264</v>
      </c>
      <c r="L3291" s="1023"/>
      <c r="M3291" s="1023" t="str">
        <f t="shared" si="51"/>
        <v/>
      </c>
    </row>
    <row r="3292" spans="1:13">
      <c r="A3292" s="1026" t="s">
        <v>647</v>
      </c>
      <c r="B3292" s="1026" t="s">
        <v>648</v>
      </c>
      <c r="C3292" s="1029"/>
      <c r="D3292" s="1028"/>
      <c r="E3292" s="1023" t="s">
        <v>7096</v>
      </c>
      <c r="F3292" s="1023"/>
      <c r="G3292" s="1023" t="s">
        <v>6697</v>
      </c>
      <c r="H3292" s="1023" t="s">
        <v>7982</v>
      </c>
      <c r="I3292" s="1029"/>
      <c r="J3292" s="1028"/>
      <c r="K3292" s="511" t="s">
        <v>264</v>
      </c>
      <c r="L3292" s="1023"/>
      <c r="M3292" s="1023" t="str">
        <f t="shared" si="51"/>
        <v/>
      </c>
    </row>
    <row r="3293" spans="1:13">
      <c r="A3293" s="1026" t="s">
        <v>647</v>
      </c>
      <c r="B3293" s="1026" t="s">
        <v>648</v>
      </c>
      <c r="C3293" s="522"/>
      <c r="D3293" s="523"/>
      <c r="E3293" s="534" t="s">
        <v>7097</v>
      </c>
      <c r="F3293" s="534"/>
      <c r="G3293" s="1023" t="s">
        <v>6697</v>
      </c>
      <c r="H3293" s="534" t="s">
        <v>7982</v>
      </c>
      <c r="I3293" s="522"/>
      <c r="J3293" s="523"/>
      <c r="K3293" s="511" t="s">
        <v>264</v>
      </c>
      <c r="L3293" s="534"/>
      <c r="M3293" s="534" t="str">
        <f t="shared" si="51"/>
        <v/>
      </c>
    </row>
    <row r="3294" spans="1:13" ht="15">
      <c r="A3294" s="1030" t="s">
        <v>637</v>
      </c>
      <c r="B3294" s="1031" t="s">
        <v>638</v>
      </c>
      <c r="C3294" s="527" t="s">
        <v>393</v>
      </c>
      <c r="D3294" s="527"/>
      <c r="E3294" s="510" t="s">
        <v>6239</v>
      </c>
      <c r="F3294" s="510" t="s">
        <v>393</v>
      </c>
      <c r="G3294" s="1023" t="s">
        <v>6697</v>
      </c>
      <c r="H3294" s="510" t="s">
        <v>7983</v>
      </c>
      <c r="I3294" s="527" t="s">
        <v>6698</v>
      </c>
      <c r="J3294" s="529"/>
      <c r="K3294" s="511" t="s">
        <v>264</v>
      </c>
      <c r="L3294" s="510" t="s">
        <v>646</v>
      </c>
      <c r="M3294" s="510" t="str">
        <f t="shared" si="51"/>
        <v/>
      </c>
    </row>
    <row r="3295" spans="1:13">
      <c r="A3295" s="1026" t="s">
        <v>647</v>
      </c>
      <c r="B3295" s="1026" t="s">
        <v>648</v>
      </c>
      <c r="C3295" s="1029"/>
      <c r="D3295" s="1028"/>
      <c r="E3295" s="1023" t="s">
        <v>7098</v>
      </c>
      <c r="F3295" s="1023"/>
      <c r="G3295" s="1023" t="s">
        <v>6697</v>
      </c>
      <c r="H3295" s="1023" t="s">
        <v>7983</v>
      </c>
      <c r="I3295" s="1029"/>
      <c r="J3295" s="1028"/>
      <c r="K3295" s="511" t="s">
        <v>264</v>
      </c>
      <c r="L3295" s="1023"/>
      <c r="M3295" s="1023" t="str">
        <f t="shared" si="51"/>
        <v>Removed</v>
      </c>
    </row>
    <row r="3296" spans="1:13">
      <c r="A3296" s="1026" t="s">
        <v>647</v>
      </c>
      <c r="B3296" s="1026" t="s">
        <v>648</v>
      </c>
      <c r="C3296" s="1029"/>
      <c r="D3296" s="1028"/>
      <c r="E3296" s="1023" t="s">
        <v>7099</v>
      </c>
      <c r="F3296" s="1023"/>
      <c r="G3296" s="1023" t="s">
        <v>6697</v>
      </c>
      <c r="H3296" s="1023" t="s">
        <v>7983</v>
      </c>
      <c r="I3296" s="1029"/>
      <c r="J3296" s="1028"/>
      <c r="K3296" s="511" t="s">
        <v>264</v>
      </c>
      <c r="L3296" s="1023"/>
      <c r="M3296" s="1023" t="str">
        <f t="shared" si="51"/>
        <v/>
      </c>
    </row>
    <row r="3297" spans="1:13">
      <c r="A3297" s="1026" t="s">
        <v>647</v>
      </c>
      <c r="B3297" s="1026" t="s">
        <v>648</v>
      </c>
      <c r="C3297" s="1029"/>
      <c r="D3297" s="1028"/>
      <c r="E3297" s="1023" t="s">
        <v>7100</v>
      </c>
      <c r="F3297" s="1023"/>
      <c r="G3297" s="1023" t="s">
        <v>6697</v>
      </c>
      <c r="H3297" s="1023" t="s">
        <v>7983</v>
      </c>
      <c r="I3297" s="1029"/>
      <c r="J3297" s="1028"/>
      <c r="K3297" s="511" t="s">
        <v>264</v>
      </c>
      <c r="L3297" s="1023"/>
      <c r="M3297" s="1023" t="str">
        <f t="shared" si="51"/>
        <v/>
      </c>
    </row>
    <row r="3298" spans="1:13">
      <c r="A3298" s="1026" t="s">
        <v>647</v>
      </c>
      <c r="B3298" s="1026" t="s">
        <v>648</v>
      </c>
      <c r="C3298" s="1029"/>
      <c r="D3298" s="1028"/>
      <c r="E3298" s="1023" t="s">
        <v>7101</v>
      </c>
      <c r="F3298" s="1023"/>
      <c r="G3298" s="1023" t="s">
        <v>6697</v>
      </c>
      <c r="H3298" s="1023" t="s">
        <v>7983</v>
      </c>
      <c r="I3298" s="1029"/>
      <c r="J3298" s="1028"/>
      <c r="K3298" s="511" t="s">
        <v>264</v>
      </c>
      <c r="L3298" s="1023"/>
      <c r="M3298" s="1023" t="str">
        <f t="shared" si="51"/>
        <v/>
      </c>
    </row>
    <row r="3299" spans="1:13">
      <c r="A3299" s="1026" t="s">
        <v>647</v>
      </c>
      <c r="B3299" s="1026" t="s">
        <v>648</v>
      </c>
      <c r="C3299" s="1029"/>
      <c r="D3299" s="1028"/>
      <c r="E3299" s="1023" t="s">
        <v>7102</v>
      </c>
      <c r="F3299" s="1023"/>
      <c r="G3299" s="1023" t="s">
        <v>6697</v>
      </c>
      <c r="H3299" s="1023" t="s">
        <v>7983</v>
      </c>
      <c r="I3299" s="1029"/>
      <c r="J3299" s="1028"/>
      <c r="K3299" s="511" t="s">
        <v>264</v>
      </c>
      <c r="L3299" s="1023"/>
      <c r="M3299" s="1023" t="str">
        <f t="shared" si="51"/>
        <v/>
      </c>
    </row>
    <row r="3300" spans="1:13">
      <c r="A3300" s="1026" t="s">
        <v>647</v>
      </c>
      <c r="B3300" s="1026" t="s">
        <v>648</v>
      </c>
      <c r="C3300" s="1029"/>
      <c r="D3300" s="1028"/>
      <c r="E3300" s="1023" t="s">
        <v>7103</v>
      </c>
      <c r="F3300" s="1023"/>
      <c r="G3300" s="1023" t="s">
        <v>6697</v>
      </c>
      <c r="H3300" s="1023" t="s">
        <v>7983</v>
      </c>
      <c r="I3300" s="1029"/>
      <c r="J3300" s="1028"/>
      <c r="K3300" s="511" t="s">
        <v>264</v>
      </c>
      <c r="L3300" s="1023"/>
      <c r="M3300" s="1023" t="str">
        <f t="shared" si="51"/>
        <v/>
      </c>
    </row>
    <row r="3301" spans="1:13">
      <c r="A3301" s="1026" t="s">
        <v>647</v>
      </c>
      <c r="B3301" s="1026" t="s">
        <v>648</v>
      </c>
      <c r="C3301" s="1029"/>
      <c r="D3301" s="1028"/>
      <c r="E3301" s="1023" t="s">
        <v>7104</v>
      </c>
      <c r="F3301" s="1023"/>
      <c r="G3301" s="1023" t="s">
        <v>6697</v>
      </c>
      <c r="H3301" s="1023" t="s">
        <v>7983</v>
      </c>
      <c r="I3301" s="1029"/>
      <c r="J3301" s="1028"/>
      <c r="K3301" s="511" t="s">
        <v>264</v>
      </c>
      <c r="L3301" s="1023"/>
      <c r="M3301" s="1023" t="str">
        <f t="shared" si="51"/>
        <v/>
      </c>
    </row>
    <row r="3302" spans="1:13">
      <c r="A3302" s="1026" t="s">
        <v>647</v>
      </c>
      <c r="B3302" s="1026" t="s">
        <v>648</v>
      </c>
      <c r="C3302" s="1029"/>
      <c r="D3302" s="1028"/>
      <c r="E3302" s="1023" t="s">
        <v>7105</v>
      </c>
      <c r="F3302" s="1023"/>
      <c r="G3302" s="1023" t="s">
        <v>6697</v>
      </c>
      <c r="H3302" s="1023" t="s">
        <v>7983</v>
      </c>
      <c r="I3302" s="1029"/>
      <c r="J3302" s="1028"/>
      <c r="K3302" s="511" t="s">
        <v>264</v>
      </c>
      <c r="L3302" s="1023"/>
      <c r="M3302" s="1023" t="str">
        <f t="shared" si="51"/>
        <v/>
      </c>
    </row>
    <row r="3303" spans="1:13">
      <c r="A3303" s="1026" t="s">
        <v>647</v>
      </c>
      <c r="B3303" s="1026" t="s">
        <v>648</v>
      </c>
      <c r="C3303" s="1029"/>
      <c r="D3303" s="1028"/>
      <c r="E3303" s="1023" t="s">
        <v>7106</v>
      </c>
      <c r="F3303" s="1023"/>
      <c r="G3303" s="1023" t="s">
        <v>6697</v>
      </c>
      <c r="H3303" s="1023" t="s">
        <v>7983</v>
      </c>
      <c r="I3303" s="1029"/>
      <c r="J3303" s="1028"/>
      <c r="K3303" s="511" t="s">
        <v>264</v>
      </c>
      <c r="L3303" s="1023"/>
      <c r="M3303" s="1023" t="str">
        <f t="shared" si="51"/>
        <v/>
      </c>
    </row>
    <row r="3304" spans="1:13">
      <c r="A3304" s="1026" t="s">
        <v>647</v>
      </c>
      <c r="B3304" s="1026" t="s">
        <v>648</v>
      </c>
      <c r="C3304" s="1029"/>
      <c r="D3304" s="1028"/>
      <c r="E3304" s="1023" t="s">
        <v>7107</v>
      </c>
      <c r="F3304" s="1023"/>
      <c r="G3304" s="1023" t="s">
        <v>6697</v>
      </c>
      <c r="H3304" s="1023" t="s">
        <v>7983</v>
      </c>
      <c r="I3304" s="1029"/>
      <c r="J3304" s="1028"/>
      <c r="K3304" s="511" t="s">
        <v>264</v>
      </c>
      <c r="L3304" s="1023"/>
      <c r="M3304" s="1023" t="str">
        <f t="shared" si="51"/>
        <v/>
      </c>
    </row>
    <row r="3305" spans="1:13">
      <c r="A3305" s="1026" t="s">
        <v>647</v>
      </c>
      <c r="B3305" s="1026" t="s">
        <v>648</v>
      </c>
      <c r="C3305" s="1029"/>
      <c r="D3305" s="1028"/>
      <c r="E3305" s="1023" t="s">
        <v>7108</v>
      </c>
      <c r="F3305" s="1023"/>
      <c r="G3305" s="1023" t="s">
        <v>6697</v>
      </c>
      <c r="H3305" s="1023" t="s">
        <v>7983</v>
      </c>
      <c r="I3305" s="1029"/>
      <c r="J3305" s="1028"/>
      <c r="K3305" s="511" t="s">
        <v>264</v>
      </c>
      <c r="L3305" s="1023"/>
      <c r="M3305" s="1023" t="str">
        <f t="shared" si="51"/>
        <v/>
      </c>
    </row>
    <row r="3306" spans="1:13">
      <c r="A3306" s="1026" t="s">
        <v>647</v>
      </c>
      <c r="B3306" s="1026" t="s">
        <v>648</v>
      </c>
      <c r="C3306" s="1029"/>
      <c r="D3306" s="1028"/>
      <c r="E3306" s="1023" t="s">
        <v>7109</v>
      </c>
      <c r="F3306" s="1023"/>
      <c r="G3306" s="1023" t="s">
        <v>6697</v>
      </c>
      <c r="H3306" s="1023" t="s">
        <v>7983</v>
      </c>
      <c r="I3306" s="1029"/>
      <c r="J3306" s="1028"/>
      <c r="K3306" s="511" t="s">
        <v>264</v>
      </c>
      <c r="L3306" s="1023"/>
      <c r="M3306" s="1023" t="str">
        <f t="shared" si="51"/>
        <v/>
      </c>
    </row>
    <row r="3307" spans="1:13">
      <c r="A3307" s="1026" t="s">
        <v>647</v>
      </c>
      <c r="B3307" s="1026" t="s">
        <v>648</v>
      </c>
      <c r="C3307" s="522"/>
      <c r="D3307" s="523"/>
      <c r="E3307" s="534" t="s">
        <v>7110</v>
      </c>
      <c r="F3307" s="534"/>
      <c r="G3307" s="1023" t="s">
        <v>6697</v>
      </c>
      <c r="H3307" s="534" t="s">
        <v>7983</v>
      </c>
      <c r="I3307" s="522"/>
      <c r="J3307" s="523"/>
      <c r="K3307" s="511" t="s">
        <v>264</v>
      </c>
      <c r="L3307" s="534"/>
      <c r="M3307" s="534" t="str">
        <f t="shared" si="51"/>
        <v/>
      </c>
    </row>
    <row r="3308" spans="1:13" ht="15">
      <c r="A3308" s="1030" t="s">
        <v>637</v>
      </c>
      <c r="B3308" s="1031" t="s">
        <v>638</v>
      </c>
      <c r="C3308" s="527" t="s">
        <v>394</v>
      </c>
      <c r="D3308" s="527"/>
      <c r="E3308" s="510" t="s">
        <v>6243</v>
      </c>
      <c r="F3308" s="510" t="s">
        <v>394</v>
      </c>
      <c r="G3308" s="1023" t="s">
        <v>6697</v>
      </c>
      <c r="H3308" s="510" t="s">
        <v>7984</v>
      </c>
      <c r="I3308" s="527" t="s">
        <v>6698</v>
      </c>
      <c r="J3308" s="529"/>
      <c r="K3308" s="511" t="s">
        <v>264</v>
      </c>
      <c r="L3308" s="510" t="s">
        <v>646</v>
      </c>
      <c r="M3308" s="510" t="str">
        <f t="shared" si="51"/>
        <v/>
      </c>
    </row>
    <row r="3309" spans="1:13">
      <c r="A3309" s="1026" t="s">
        <v>647</v>
      </c>
      <c r="B3309" s="1026" t="s">
        <v>648</v>
      </c>
      <c r="C3309" s="1029"/>
      <c r="D3309" s="1028"/>
      <c r="E3309" s="1023" t="s">
        <v>7111</v>
      </c>
      <c r="F3309" s="1023"/>
      <c r="G3309" s="1023" t="s">
        <v>6697</v>
      </c>
      <c r="H3309" s="1023" t="s">
        <v>7984</v>
      </c>
      <c r="I3309" s="1029"/>
      <c r="J3309" s="1028"/>
      <c r="K3309" s="511" t="s">
        <v>264</v>
      </c>
      <c r="L3309" s="1023"/>
      <c r="M3309" s="1023" t="str">
        <f t="shared" si="51"/>
        <v>Removed</v>
      </c>
    </row>
    <row r="3310" spans="1:13">
      <c r="A3310" s="1026" t="s">
        <v>647</v>
      </c>
      <c r="B3310" s="1026" t="s">
        <v>648</v>
      </c>
      <c r="C3310" s="1029"/>
      <c r="D3310" s="1028"/>
      <c r="E3310" s="1023" t="s">
        <v>7112</v>
      </c>
      <c r="F3310" s="1023"/>
      <c r="G3310" s="1023" t="s">
        <v>6697</v>
      </c>
      <c r="H3310" s="1023" t="s">
        <v>7984</v>
      </c>
      <c r="I3310" s="1029"/>
      <c r="J3310" s="1028"/>
      <c r="K3310" s="511" t="s">
        <v>264</v>
      </c>
      <c r="L3310" s="1023"/>
      <c r="M3310" s="1023" t="str">
        <f t="shared" si="51"/>
        <v/>
      </c>
    </row>
    <row r="3311" spans="1:13">
      <c r="A3311" s="1026" t="s">
        <v>647</v>
      </c>
      <c r="B3311" s="1026" t="s">
        <v>648</v>
      </c>
      <c r="C3311" s="1029"/>
      <c r="D3311" s="1028"/>
      <c r="E3311" s="1023" t="s">
        <v>7113</v>
      </c>
      <c r="F3311" s="1023"/>
      <c r="G3311" s="1023" t="s">
        <v>6697</v>
      </c>
      <c r="H3311" s="1023" t="s">
        <v>7984</v>
      </c>
      <c r="I3311" s="1029"/>
      <c r="J3311" s="1028"/>
      <c r="K3311" s="511" t="s">
        <v>264</v>
      </c>
      <c r="L3311" s="1023"/>
      <c r="M3311" s="1023" t="str">
        <f t="shared" si="51"/>
        <v/>
      </c>
    </row>
    <row r="3312" spans="1:13">
      <c r="A3312" s="1026" t="s">
        <v>647</v>
      </c>
      <c r="B3312" s="1026" t="s">
        <v>648</v>
      </c>
      <c r="C3312" s="1029"/>
      <c r="D3312" s="1028"/>
      <c r="E3312" s="1023" t="s">
        <v>7114</v>
      </c>
      <c r="F3312" s="1023"/>
      <c r="G3312" s="1023" t="s">
        <v>6697</v>
      </c>
      <c r="H3312" s="1023" t="s">
        <v>7984</v>
      </c>
      <c r="I3312" s="1029"/>
      <c r="J3312" s="1028"/>
      <c r="K3312" s="511" t="s">
        <v>264</v>
      </c>
      <c r="L3312" s="1023"/>
      <c r="M3312" s="1023" t="str">
        <f t="shared" si="51"/>
        <v/>
      </c>
    </row>
    <row r="3313" spans="1:13">
      <c r="A3313" s="1026" t="s">
        <v>647</v>
      </c>
      <c r="B3313" s="1026" t="s">
        <v>648</v>
      </c>
      <c r="C3313" s="1029"/>
      <c r="D3313" s="1028"/>
      <c r="E3313" s="1023" t="s">
        <v>7115</v>
      </c>
      <c r="F3313" s="1023"/>
      <c r="G3313" s="1023" t="s">
        <v>6697</v>
      </c>
      <c r="H3313" s="1023" t="s">
        <v>7984</v>
      </c>
      <c r="I3313" s="1029"/>
      <c r="J3313" s="1028"/>
      <c r="K3313" s="511" t="s">
        <v>264</v>
      </c>
      <c r="L3313" s="1023"/>
      <c r="M3313" s="1023" t="str">
        <f t="shared" si="51"/>
        <v/>
      </c>
    </row>
    <row r="3314" spans="1:13">
      <c r="A3314" s="1026" t="s">
        <v>647</v>
      </c>
      <c r="B3314" s="1026" t="s">
        <v>648</v>
      </c>
      <c r="C3314" s="1029"/>
      <c r="D3314" s="1028"/>
      <c r="E3314" s="1023" t="s">
        <v>7116</v>
      </c>
      <c r="F3314" s="1023"/>
      <c r="G3314" s="1023" t="s">
        <v>6697</v>
      </c>
      <c r="H3314" s="1023" t="s">
        <v>7984</v>
      </c>
      <c r="I3314" s="1029"/>
      <c r="J3314" s="1028"/>
      <c r="K3314" s="511" t="s">
        <v>264</v>
      </c>
      <c r="L3314" s="1023"/>
      <c r="M3314" s="1023" t="str">
        <f t="shared" si="51"/>
        <v/>
      </c>
    </row>
    <row r="3315" spans="1:13">
      <c r="A3315" s="1026" t="s">
        <v>647</v>
      </c>
      <c r="B3315" s="1026" t="s">
        <v>648</v>
      </c>
      <c r="C3315" s="1029"/>
      <c r="D3315" s="1028"/>
      <c r="E3315" s="1023" t="s">
        <v>7117</v>
      </c>
      <c r="F3315" s="1023"/>
      <c r="G3315" s="1023" t="s">
        <v>6697</v>
      </c>
      <c r="H3315" s="1023" t="s">
        <v>7984</v>
      </c>
      <c r="I3315" s="1029"/>
      <c r="J3315" s="1028"/>
      <c r="K3315" s="511" t="s">
        <v>264</v>
      </c>
      <c r="L3315" s="1023"/>
      <c r="M3315" s="1023" t="str">
        <f t="shared" si="51"/>
        <v/>
      </c>
    </row>
    <row r="3316" spans="1:13">
      <c r="A3316" s="1026" t="s">
        <v>647</v>
      </c>
      <c r="B3316" s="1026" t="s">
        <v>648</v>
      </c>
      <c r="C3316" s="1029"/>
      <c r="D3316" s="1028"/>
      <c r="E3316" s="1023" t="s">
        <v>7118</v>
      </c>
      <c r="F3316" s="1023"/>
      <c r="G3316" s="1023" t="s">
        <v>6697</v>
      </c>
      <c r="H3316" s="1023" t="s">
        <v>7984</v>
      </c>
      <c r="I3316" s="1029"/>
      <c r="J3316" s="1028"/>
      <c r="K3316" s="511" t="s">
        <v>264</v>
      </c>
      <c r="L3316" s="1023"/>
      <c r="M3316" s="1023" t="str">
        <f t="shared" si="51"/>
        <v/>
      </c>
    </row>
    <row r="3317" spans="1:13">
      <c r="A3317" s="1026" t="s">
        <v>647</v>
      </c>
      <c r="B3317" s="1026" t="s">
        <v>648</v>
      </c>
      <c r="C3317" s="1029"/>
      <c r="D3317" s="1028"/>
      <c r="E3317" s="1023" t="s">
        <v>7119</v>
      </c>
      <c r="F3317" s="1023"/>
      <c r="G3317" s="1023" t="s">
        <v>6697</v>
      </c>
      <c r="H3317" s="1023" t="s">
        <v>7984</v>
      </c>
      <c r="I3317" s="1029"/>
      <c r="J3317" s="1028"/>
      <c r="K3317" s="511" t="s">
        <v>264</v>
      </c>
      <c r="L3317" s="1023"/>
      <c r="M3317" s="1023" t="str">
        <f t="shared" si="51"/>
        <v/>
      </c>
    </row>
    <row r="3318" spans="1:13">
      <c r="A3318" s="1026" t="s">
        <v>647</v>
      </c>
      <c r="B3318" s="1026" t="s">
        <v>648</v>
      </c>
      <c r="C3318" s="1029"/>
      <c r="D3318" s="1028"/>
      <c r="E3318" s="1023" t="s">
        <v>7120</v>
      </c>
      <c r="F3318" s="1023"/>
      <c r="G3318" s="1023" t="s">
        <v>6697</v>
      </c>
      <c r="H3318" s="1023" t="s">
        <v>7984</v>
      </c>
      <c r="I3318" s="1029"/>
      <c r="J3318" s="1028"/>
      <c r="K3318" s="511" t="s">
        <v>264</v>
      </c>
      <c r="L3318" s="1023"/>
      <c r="M3318" s="1023" t="str">
        <f t="shared" si="51"/>
        <v/>
      </c>
    </row>
    <row r="3319" spans="1:13">
      <c r="A3319" s="1026" t="s">
        <v>647</v>
      </c>
      <c r="B3319" s="1026" t="s">
        <v>648</v>
      </c>
      <c r="C3319" s="1029"/>
      <c r="D3319" s="1028"/>
      <c r="E3319" s="1023" t="s">
        <v>7121</v>
      </c>
      <c r="F3319" s="1023"/>
      <c r="G3319" s="1023" t="s">
        <v>6697</v>
      </c>
      <c r="H3319" s="1023" t="s">
        <v>7984</v>
      </c>
      <c r="I3319" s="1029"/>
      <c r="J3319" s="1028"/>
      <c r="K3319" s="511" t="s">
        <v>264</v>
      </c>
      <c r="L3319" s="1023"/>
      <c r="M3319" s="1023" t="str">
        <f t="shared" si="51"/>
        <v/>
      </c>
    </row>
    <row r="3320" spans="1:13">
      <c r="A3320" s="1026" t="s">
        <v>647</v>
      </c>
      <c r="B3320" s="1026" t="s">
        <v>648</v>
      </c>
      <c r="C3320" s="1029"/>
      <c r="D3320" s="1028"/>
      <c r="E3320" s="1023" t="s">
        <v>7122</v>
      </c>
      <c r="F3320" s="1023"/>
      <c r="G3320" s="1023" t="s">
        <v>6697</v>
      </c>
      <c r="H3320" s="1023" t="s">
        <v>7984</v>
      </c>
      <c r="I3320" s="1029"/>
      <c r="J3320" s="1028"/>
      <c r="K3320" s="511" t="s">
        <v>264</v>
      </c>
      <c r="L3320" s="1023"/>
      <c r="M3320" s="1023" t="str">
        <f t="shared" si="51"/>
        <v/>
      </c>
    </row>
    <row r="3321" spans="1:13">
      <c r="A3321" s="1026" t="s">
        <v>647</v>
      </c>
      <c r="B3321" s="1026" t="s">
        <v>648</v>
      </c>
      <c r="C3321" s="522"/>
      <c r="D3321" s="523"/>
      <c r="E3321" s="534" t="s">
        <v>7123</v>
      </c>
      <c r="F3321" s="534"/>
      <c r="G3321" s="1023" t="s">
        <v>6697</v>
      </c>
      <c r="H3321" s="534" t="s">
        <v>7984</v>
      </c>
      <c r="I3321" s="522"/>
      <c r="J3321" s="523"/>
      <c r="K3321" s="511" t="s">
        <v>264</v>
      </c>
      <c r="L3321" s="534"/>
      <c r="M3321" s="534" t="str">
        <f t="shared" si="51"/>
        <v/>
      </c>
    </row>
    <row r="3322" spans="1:13" ht="15">
      <c r="A3322" s="1030" t="s">
        <v>637</v>
      </c>
      <c r="B3322" s="1031" t="s">
        <v>638</v>
      </c>
      <c r="C3322" s="527" t="s">
        <v>572</v>
      </c>
      <c r="D3322" s="527"/>
      <c r="E3322" s="510" t="s">
        <v>6223</v>
      </c>
      <c r="F3322" s="510" t="s">
        <v>572</v>
      </c>
      <c r="G3322" s="1023" t="s">
        <v>6697</v>
      </c>
      <c r="H3322" s="510" t="s">
        <v>7985</v>
      </c>
      <c r="I3322" s="527" t="s">
        <v>6698</v>
      </c>
      <c r="J3322" s="529"/>
      <c r="K3322" s="511" t="s">
        <v>264</v>
      </c>
      <c r="L3322" s="510" t="s">
        <v>646</v>
      </c>
      <c r="M3322" s="510" t="str">
        <f t="shared" si="51"/>
        <v/>
      </c>
    </row>
    <row r="3323" spans="1:13">
      <c r="A3323" s="1026" t="s">
        <v>647</v>
      </c>
      <c r="B3323" s="1026" t="s">
        <v>648</v>
      </c>
      <c r="C3323" s="1029"/>
      <c r="D3323" s="1028"/>
      <c r="E3323" s="1023" t="s">
        <v>7124</v>
      </c>
      <c r="F3323" s="1023"/>
      <c r="G3323" s="1023" t="s">
        <v>6697</v>
      </c>
      <c r="H3323" s="1023" t="s">
        <v>7985</v>
      </c>
      <c r="I3323" s="1029"/>
      <c r="J3323" s="1028"/>
      <c r="K3323" s="511" t="s">
        <v>264</v>
      </c>
      <c r="L3323" s="1023"/>
      <c r="M3323" s="1023" t="str">
        <f t="shared" si="51"/>
        <v>Removed</v>
      </c>
    </row>
    <row r="3324" spans="1:13">
      <c r="A3324" s="1026" t="s">
        <v>647</v>
      </c>
      <c r="B3324" s="1026" t="s">
        <v>648</v>
      </c>
      <c r="C3324" s="1029"/>
      <c r="D3324" s="1028"/>
      <c r="E3324" s="1023" t="s">
        <v>7125</v>
      </c>
      <c r="F3324" s="1023"/>
      <c r="G3324" s="1023" t="s">
        <v>6697</v>
      </c>
      <c r="H3324" s="1023" t="s">
        <v>7985</v>
      </c>
      <c r="I3324" s="1029"/>
      <c r="J3324" s="1028"/>
      <c r="K3324" s="511" t="s">
        <v>264</v>
      </c>
      <c r="L3324" s="1023"/>
      <c r="M3324" s="1023" t="str">
        <f t="shared" si="51"/>
        <v/>
      </c>
    </row>
    <row r="3325" spans="1:13">
      <c r="A3325" s="1026" t="s">
        <v>647</v>
      </c>
      <c r="B3325" s="1026" t="s">
        <v>648</v>
      </c>
      <c r="C3325" s="1029"/>
      <c r="D3325" s="1028"/>
      <c r="E3325" s="1023" t="s">
        <v>7126</v>
      </c>
      <c r="F3325" s="1023"/>
      <c r="G3325" s="1023" t="s">
        <v>6697</v>
      </c>
      <c r="H3325" s="1023" t="s">
        <v>7985</v>
      </c>
      <c r="I3325" s="1029"/>
      <c r="J3325" s="1028"/>
      <c r="K3325" s="511" t="s">
        <v>264</v>
      </c>
      <c r="L3325" s="1023"/>
      <c r="M3325" s="1023" t="str">
        <f t="shared" si="51"/>
        <v/>
      </c>
    </row>
    <row r="3326" spans="1:13">
      <c r="A3326" s="1026" t="s">
        <v>647</v>
      </c>
      <c r="B3326" s="1026" t="s">
        <v>648</v>
      </c>
      <c r="C3326" s="1029"/>
      <c r="D3326" s="1028"/>
      <c r="E3326" s="1023" t="s">
        <v>7127</v>
      </c>
      <c r="F3326" s="1023"/>
      <c r="G3326" s="1023" t="s">
        <v>6697</v>
      </c>
      <c r="H3326" s="1023" t="s">
        <v>7985</v>
      </c>
      <c r="I3326" s="1029"/>
      <c r="J3326" s="1028"/>
      <c r="K3326" s="511" t="s">
        <v>264</v>
      </c>
      <c r="L3326" s="1023"/>
      <c r="M3326" s="1023" t="str">
        <f t="shared" si="51"/>
        <v/>
      </c>
    </row>
    <row r="3327" spans="1:13">
      <c r="A3327" s="1026" t="s">
        <v>647</v>
      </c>
      <c r="B3327" s="1026" t="s">
        <v>648</v>
      </c>
      <c r="C3327" s="1029"/>
      <c r="D3327" s="1028"/>
      <c r="E3327" s="1023" t="s">
        <v>7128</v>
      </c>
      <c r="F3327" s="1023"/>
      <c r="G3327" s="1023" t="s">
        <v>6697</v>
      </c>
      <c r="H3327" s="1023" t="s">
        <v>7985</v>
      </c>
      <c r="I3327" s="1029"/>
      <c r="J3327" s="1028"/>
      <c r="K3327" s="511" t="s">
        <v>264</v>
      </c>
      <c r="L3327" s="1023"/>
      <c r="M3327" s="1023" t="str">
        <f t="shared" si="51"/>
        <v/>
      </c>
    </row>
    <row r="3328" spans="1:13">
      <c r="A3328" s="1026" t="s">
        <v>647</v>
      </c>
      <c r="B3328" s="1026" t="s">
        <v>648</v>
      </c>
      <c r="C3328" s="1029"/>
      <c r="D3328" s="1028"/>
      <c r="E3328" s="1023" t="s">
        <v>7129</v>
      </c>
      <c r="F3328" s="1023"/>
      <c r="G3328" s="1023" t="s">
        <v>6697</v>
      </c>
      <c r="H3328" s="1023" t="s">
        <v>7985</v>
      </c>
      <c r="I3328" s="1029"/>
      <c r="J3328" s="1028"/>
      <c r="K3328" s="511" t="s">
        <v>264</v>
      </c>
      <c r="L3328" s="1023"/>
      <c r="M3328" s="1023" t="str">
        <f t="shared" si="51"/>
        <v/>
      </c>
    </row>
    <row r="3329" spans="1:13">
      <c r="A3329" s="1026" t="s">
        <v>647</v>
      </c>
      <c r="B3329" s="1026" t="s">
        <v>648</v>
      </c>
      <c r="C3329" s="1029"/>
      <c r="D3329" s="1028"/>
      <c r="E3329" s="1023" t="s">
        <v>7130</v>
      </c>
      <c r="F3329" s="1023"/>
      <c r="G3329" s="1023" t="s">
        <v>6697</v>
      </c>
      <c r="H3329" s="1023" t="s">
        <v>7985</v>
      </c>
      <c r="I3329" s="1029"/>
      <c r="J3329" s="1028"/>
      <c r="K3329" s="511" t="s">
        <v>264</v>
      </c>
      <c r="L3329" s="1023"/>
      <c r="M3329" s="1023" t="str">
        <f t="shared" si="51"/>
        <v/>
      </c>
    </row>
    <row r="3330" spans="1:13">
      <c r="A3330" s="1026" t="s">
        <v>647</v>
      </c>
      <c r="B3330" s="1026" t="s">
        <v>648</v>
      </c>
      <c r="C3330" s="1029"/>
      <c r="D3330" s="1028"/>
      <c r="E3330" s="1023" t="s">
        <v>7131</v>
      </c>
      <c r="F3330" s="1023"/>
      <c r="G3330" s="1023" t="s">
        <v>6697</v>
      </c>
      <c r="H3330" s="1023" t="s">
        <v>7985</v>
      </c>
      <c r="I3330" s="1029"/>
      <c r="J3330" s="1028"/>
      <c r="K3330" s="511" t="s">
        <v>264</v>
      </c>
      <c r="L3330" s="1023"/>
      <c r="M3330" s="1023" t="str">
        <f t="shared" si="51"/>
        <v/>
      </c>
    </row>
    <row r="3331" spans="1:13">
      <c r="A3331" s="1026" t="s">
        <v>647</v>
      </c>
      <c r="B3331" s="1026" t="s">
        <v>648</v>
      </c>
      <c r="C3331" s="1029"/>
      <c r="D3331" s="1028"/>
      <c r="E3331" s="1023" t="s">
        <v>7132</v>
      </c>
      <c r="F3331" s="1023"/>
      <c r="G3331" s="1023" t="s">
        <v>6697</v>
      </c>
      <c r="H3331" s="1023" t="s">
        <v>7985</v>
      </c>
      <c r="I3331" s="1029"/>
      <c r="J3331" s="1028"/>
      <c r="K3331" s="511" t="s">
        <v>264</v>
      </c>
      <c r="L3331" s="1023"/>
      <c r="M3331" s="1023" t="str">
        <f t="shared" si="51"/>
        <v/>
      </c>
    </row>
    <row r="3332" spans="1:13">
      <c r="A3332" s="1026" t="s">
        <v>647</v>
      </c>
      <c r="B3332" s="1026" t="s">
        <v>648</v>
      </c>
      <c r="C3332" s="1029"/>
      <c r="D3332" s="1028"/>
      <c r="E3332" s="1023" t="s">
        <v>7133</v>
      </c>
      <c r="F3332" s="1023"/>
      <c r="G3332" s="1023" t="s">
        <v>6697</v>
      </c>
      <c r="H3332" s="1023" t="s">
        <v>7985</v>
      </c>
      <c r="I3332" s="1029"/>
      <c r="J3332" s="1028"/>
      <c r="K3332" s="511" t="s">
        <v>264</v>
      </c>
      <c r="L3332" s="1023"/>
      <c r="M3332" s="1023" t="str">
        <f t="shared" si="51"/>
        <v/>
      </c>
    </row>
    <row r="3333" spans="1:13">
      <c r="A3333" s="1026" t="s">
        <v>647</v>
      </c>
      <c r="B3333" s="1026" t="s">
        <v>648</v>
      </c>
      <c r="C3333" s="1029"/>
      <c r="D3333" s="1028"/>
      <c r="E3333" s="1023" t="s">
        <v>7134</v>
      </c>
      <c r="F3333" s="1023"/>
      <c r="G3333" s="1023" t="s">
        <v>6697</v>
      </c>
      <c r="H3333" s="1023" t="s">
        <v>7985</v>
      </c>
      <c r="I3333" s="1029"/>
      <c r="J3333" s="1028"/>
      <c r="K3333" s="511" t="s">
        <v>264</v>
      </c>
      <c r="L3333" s="1023"/>
      <c r="M3333" s="1023" t="str">
        <f t="shared" si="51"/>
        <v/>
      </c>
    </row>
    <row r="3334" spans="1:13">
      <c r="A3334" s="1026" t="s">
        <v>647</v>
      </c>
      <c r="B3334" s="1026" t="s">
        <v>648</v>
      </c>
      <c r="C3334" s="1029"/>
      <c r="D3334" s="1028"/>
      <c r="E3334" s="1023" t="s">
        <v>7135</v>
      </c>
      <c r="F3334" s="1023"/>
      <c r="G3334" s="1023" t="s">
        <v>6697</v>
      </c>
      <c r="H3334" s="1023" t="s">
        <v>7985</v>
      </c>
      <c r="I3334" s="1029"/>
      <c r="J3334" s="1028"/>
      <c r="K3334" s="511" t="s">
        <v>264</v>
      </c>
      <c r="L3334" s="1023"/>
      <c r="M3334" s="1023" t="str">
        <f t="shared" si="51"/>
        <v/>
      </c>
    </row>
    <row r="3335" spans="1:13">
      <c r="A3335" s="1026" t="s">
        <v>647</v>
      </c>
      <c r="B3335" s="1026" t="s">
        <v>648</v>
      </c>
      <c r="C3335" s="522"/>
      <c r="D3335" s="523"/>
      <c r="E3335" s="534" t="s">
        <v>7136</v>
      </c>
      <c r="F3335" s="534"/>
      <c r="G3335" s="1023" t="s">
        <v>6697</v>
      </c>
      <c r="H3335" s="534" t="s">
        <v>7985</v>
      </c>
      <c r="I3335" s="522"/>
      <c r="J3335" s="523"/>
      <c r="K3335" s="511" t="s">
        <v>264</v>
      </c>
      <c r="L3335" s="534"/>
      <c r="M3335" s="534" t="str">
        <f t="shared" si="51"/>
        <v/>
      </c>
    </row>
    <row r="3336" spans="1:13" ht="24">
      <c r="A3336" s="1030" t="s">
        <v>637</v>
      </c>
      <c r="B3336" s="1031" t="s">
        <v>638</v>
      </c>
      <c r="C3336" s="527" t="s">
        <v>147</v>
      </c>
      <c r="D3336" s="527"/>
      <c r="E3336" s="510" t="s">
        <v>6197</v>
      </c>
      <c r="F3336" s="510" t="s">
        <v>147</v>
      </c>
      <c r="G3336" s="1023" t="s">
        <v>6697</v>
      </c>
      <c r="H3336" s="510" t="s">
        <v>7986</v>
      </c>
      <c r="I3336" s="527" t="s">
        <v>9871</v>
      </c>
      <c r="J3336" s="529"/>
      <c r="K3336" s="511" t="s">
        <v>264</v>
      </c>
      <c r="L3336" s="510" t="s">
        <v>646</v>
      </c>
      <c r="M3336" s="510" t="str">
        <f t="shared" ref="M3336:M3399" si="52">IF(RIGHT(TEXT(E3336,""),4)="ACT1","Removed","")</f>
        <v/>
      </c>
    </row>
    <row r="3337" spans="1:13">
      <c r="A3337" s="1026" t="s">
        <v>647</v>
      </c>
      <c r="B3337" s="1026" t="s">
        <v>648</v>
      </c>
      <c r="C3337" s="1029"/>
      <c r="D3337" s="1028"/>
      <c r="E3337" s="1023" t="s">
        <v>7137</v>
      </c>
      <c r="F3337" s="1023"/>
      <c r="G3337" s="1023" t="s">
        <v>6697</v>
      </c>
      <c r="H3337" s="1023" t="s">
        <v>7986</v>
      </c>
      <c r="I3337" s="1029"/>
      <c r="J3337" s="1028"/>
      <c r="K3337" s="511" t="s">
        <v>264</v>
      </c>
      <c r="L3337" s="1023"/>
      <c r="M3337" s="1023" t="str">
        <f t="shared" si="52"/>
        <v>Removed</v>
      </c>
    </row>
    <row r="3338" spans="1:13">
      <c r="A3338" s="1026" t="s">
        <v>647</v>
      </c>
      <c r="B3338" s="1026" t="s">
        <v>648</v>
      </c>
      <c r="C3338" s="1029"/>
      <c r="D3338" s="1028"/>
      <c r="E3338" s="1023" t="s">
        <v>7138</v>
      </c>
      <c r="F3338" s="1023"/>
      <c r="G3338" s="1023" t="s">
        <v>6697</v>
      </c>
      <c r="H3338" s="1023" t="s">
        <v>7986</v>
      </c>
      <c r="I3338" s="1029"/>
      <c r="J3338" s="1028"/>
      <c r="K3338" s="511" t="s">
        <v>264</v>
      </c>
      <c r="L3338" s="1023"/>
      <c r="M3338" s="1023" t="str">
        <f t="shared" si="52"/>
        <v/>
      </c>
    </row>
    <row r="3339" spans="1:13">
      <c r="A3339" s="1026" t="s">
        <v>647</v>
      </c>
      <c r="B3339" s="1026" t="s">
        <v>648</v>
      </c>
      <c r="C3339" s="1029"/>
      <c r="D3339" s="1028"/>
      <c r="E3339" s="1023" t="s">
        <v>7139</v>
      </c>
      <c r="F3339" s="1023"/>
      <c r="G3339" s="1023" t="s">
        <v>6697</v>
      </c>
      <c r="H3339" s="1023" t="s">
        <v>7986</v>
      </c>
      <c r="I3339" s="1029"/>
      <c r="J3339" s="1028"/>
      <c r="K3339" s="511" t="s">
        <v>264</v>
      </c>
      <c r="L3339" s="1023"/>
      <c r="M3339" s="1023" t="str">
        <f t="shared" si="52"/>
        <v/>
      </c>
    </row>
    <row r="3340" spans="1:13">
      <c r="A3340" s="1026" t="s">
        <v>647</v>
      </c>
      <c r="B3340" s="1026" t="s">
        <v>648</v>
      </c>
      <c r="C3340" s="1029"/>
      <c r="D3340" s="1028"/>
      <c r="E3340" s="1023" t="s">
        <v>7140</v>
      </c>
      <c r="F3340" s="1023"/>
      <c r="G3340" s="1023" t="s">
        <v>6697</v>
      </c>
      <c r="H3340" s="1023" t="s">
        <v>7986</v>
      </c>
      <c r="I3340" s="1029"/>
      <c r="J3340" s="1028"/>
      <c r="K3340" s="511" t="s">
        <v>264</v>
      </c>
      <c r="L3340" s="1023"/>
      <c r="M3340" s="1023" t="str">
        <f t="shared" si="52"/>
        <v/>
      </c>
    </row>
    <row r="3341" spans="1:13">
      <c r="A3341" s="1026" t="s">
        <v>647</v>
      </c>
      <c r="B3341" s="1026" t="s">
        <v>648</v>
      </c>
      <c r="C3341" s="1029"/>
      <c r="D3341" s="1028"/>
      <c r="E3341" s="1023" t="s">
        <v>7141</v>
      </c>
      <c r="F3341" s="1023"/>
      <c r="G3341" s="1023" t="s">
        <v>6697</v>
      </c>
      <c r="H3341" s="1023" t="s">
        <v>7986</v>
      </c>
      <c r="I3341" s="1029"/>
      <c r="J3341" s="1028"/>
      <c r="K3341" s="511" t="s">
        <v>264</v>
      </c>
      <c r="L3341" s="1023"/>
      <c r="M3341" s="1023" t="str">
        <f t="shared" si="52"/>
        <v/>
      </c>
    </row>
    <row r="3342" spans="1:13">
      <c r="A3342" s="1026" t="s">
        <v>647</v>
      </c>
      <c r="B3342" s="1026" t="s">
        <v>648</v>
      </c>
      <c r="C3342" s="1029"/>
      <c r="D3342" s="1028"/>
      <c r="E3342" s="1023" t="s">
        <v>7142</v>
      </c>
      <c r="F3342" s="1023"/>
      <c r="G3342" s="1023" t="s">
        <v>6697</v>
      </c>
      <c r="H3342" s="1023" t="s">
        <v>7986</v>
      </c>
      <c r="I3342" s="1029"/>
      <c r="J3342" s="1028"/>
      <c r="K3342" s="511" t="s">
        <v>264</v>
      </c>
      <c r="L3342" s="1023"/>
      <c r="M3342" s="1023" t="str">
        <f t="shared" si="52"/>
        <v/>
      </c>
    </row>
    <row r="3343" spans="1:13">
      <c r="A3343" s="1026" t="s">
        <v>647</v>
      </c>
      <c r="B3343" s="1026" t="s">
        <v>648</v>
      </c>
      <c r="C3343" s="1029"/>
      <c r="D3343" s="1028"/>
      <c r="E3343" s="1023" t="s">
        <v>7143</v>
      </c>
      <c r="F3343" s="1023"/>
      <c r="G3343" s="1023" t="s">
        <v>6697</v>
      </c>
      <c r="H3343" s="1023" t="s">
        <v>7986</v>
      </c>
      <c r="I3343" s="1029"/>
      <c r="J3343" s="1028"/>
      <c r="K3343" s="511" t="s">
        <v>264</v>
      </c>
      <c r="L3343" s="1023"/>
      <c r="M3343" s="1023" t="str">
        <f t="shared" si="52"/>
        <v/>
      </c>
    </row>
    <row r="3344" spans="1:13">
      <c r="A3344" s="1026" t="s">
        <v>647</v>
      </c>
      <c r="B3344" s="1026" t="s">
        <v>648</v>
      </c>
      <c r="C3344" s="1029"/>
      <c r="D3344" s="1028"/>
      <c r="E3344" s="1023" t="s">
        <v>7144</v>
      </c>
      <c r="F3344" s="1023"/>
      <c r="G3344" s="1023" t="s">
        <v>6697</v>
      </c>
      <c r="H3344" s="1023" t="s">
        <v>7986</v>
      </c>
      <c r="I3344" s="1029"/>
      <c r="J3344" s="1028"/>
      <c r="K3344" s="511" t="s">
        <v>264</v>
      </c>
      <c r="L3344" s="1023"/>
      <c r="M3344" s="1023" t="str">
        <f t="shared" si="52"/>
        <v/>
      </c>
    </row>
    <row r="3345" spans="1:13">
      <c r="A3345" s="1026" t="s">
        <v>647</v>
      </c>
      <c r="B3345" s="1026" t="s">
        <v>648</v>
      </c>
      <c r="C3345" s="1029"/>
      <c r="D3345" s="1028"/>
      <c r="E3345" s="1023" t="s">
        <v>7145</v>
      </c>
      <c r="F3345" s="1023"/>
      <c r="G3345" s="1023" t="s">
        <v>6697</v>
      </c>
      <c r="H3345" s="1023" t="s">
        <v>7986</v>
      </c>
      <c r="I3345" s="1029"/>
      <c r="J3345" s="1028"/>
      <c r="K3345" s="511" t="s">
        <v>264</v>
      </c>
      <c r="L3345" s="1023"/>
      <c r="M3345" s="1023" t="str">
        <f t="shared" si="52"/>
        <v/>
      </c>
    </row>
    <row r="3346" spans="1:13">
      <c r="A3346" s="1026" t="s">
        <v>647</v>
      </c>
      <c r="B3346" s="1026" t="s">
        <v>648</v>
      </c>
      <c r="C3346" s="1029"/>
      <c r="D3346" s="1028"/>
      <c r="E3346" s="1023" t="s">
        <v>7146</v>
      </c>
      <c r="F3346" s="1023"/>
      <c r="G3346" s="1023" t="s">
        <v>6697</v>
      </c>
      <c r="H3346" s="1023" t="s">
        <v>7986</v>
      </c>
      <c r="I3346" s="1029"/>
      <c r="J3346" s="1028"/>
      <c r="K3346" s="511" t="s">
        <v>264</v>
      </c>
      <c r="L3346" s="1023"/>
      <c r="M3346" s="1023" t="str">
        <f t="shared" si="52"/>
        <v/>
      </c>
    </row>
    <row r="3347" spans="1:13">
      <c r="A3347" s="1026" t="s">
        <v>647</v>
      </c>
      <c r="B3347" s="1026" t="s">
        <v>648</v>
      </c>
      <c r="C3347" s="1029"/>
      <c r="D3347" s="1028"/>
      <c r="E3347" s="1023" t="s">
        <v>7147</v>
      </c>
      <c r="F3347" s="1023"/>
      <c r="G3347" s="1023" t="s">
        <v>6697</v>
      </c>
      <c r="H3347" s="1023" t="s">
        <v>7986</v>
      </c>
      <c r="I3347" s="1029"/>
      <c r="J3347" s="1028"/>
      <c r="K3347" s="511" t="s">
        <v>264</v>
      </c>
      <c r="L3347" s="1023"/>
      <c r="M3347" s="1023" t="str">
        <f t="shared" si="52"/>
        <v/>
      </c>
    </row>
    <row r="3348" spans="1:13">
      <c r="A3348" s="1026" t="s">
        <v>647</v>
      </c>
      <c r="B3348" s="1026" t="s">
        <v>648</v>
      </c>
      <c r="C3348" s="1029"/>
      <c r="D3348" s="1028"/>
      <c r="E3348" s="1023" t="s">
        <v>7148</v>
      </c>
      <c r="F3348" s="1023"/>
      <c r="G3348" s="1023" t="s">
        <v>6697</v>
      </c>
      <c r="H3348" s="1023" t="s">
        <v>7986</v>
      </c>
      <c r="I3348" s="1029"/>
      <c r="J3348" s="1028"/>
      <c r="K3348" s="511" t="s">
        <v>264</v>
      </c>
      <c r="L3348" s="1023"/>
      <c r="M3348" s="1023" t="str">
        <f t="shared" si="52"/>
        <v/>
      </c>
    </row>
    <row r="3349" spans="1:13">
      <c r="A3349" s="1026" t="s">
        <v>647</v>
      </c>
      <c r="B3349" s="1026" t="s">
        <v>648</v>
      </c>
      <c r="C3349" s="522"/>
      <c r="D3349" s="523"/>
      <c r="E3349" s="534" t="s">
        <v>7149</v>
      </c>
      <c r="F3349" s="534"/>
      <c r="G3349" s="534" t="s">
        <v>6697</v>
      </c>
      <c r="H3349" s="534" t="s">
        <v>7986</v>
      </c>
      <c r="I3349" s="522"/>
      <c r="J3349" s="523"/>
      <c r="K3349" s="511" t="s">
        <v>264</v>
      </c>
      <c r="L3349" s="534"/>
      <c r="M3349" s="534" t="str">
        <f t="shared" si="52"/>
        <v/>
      </c>
    </row>
    <row r="3350" spans="1:13" ht="15">
      <c r="A3350" s="1030" t="s">
        <v>637</v>
      </c>
      <c r="B3350" s="1031" t="s">
        <v>638</v>
      </c>
      <c r="C3350" s="527" t="s">
        <v>136</v>
      </c>
      <c r="D3350" s="529"/>
      <c r="E3350" s="1029" t="s">
        <v>6183</v>
      </c>
      <c r="F3350" s="1029" t="s">
        <v>136</v>
      </c>
      <c r="G3350" s="1023" t="s">
        <v>6697</v>
      </c>
      <c r="H3350" s="1029" t="s">
        <v>7987</v>
      </c>
      <c r="I3350" s="527" t="s">
        <v>682</v>
      </c>
      <c r="J3350" s="529"/>
      <c r="K3350" s="511" t="s">
        <v>264</v>
      </c>
      <c r="L3350" s="1029" t="s">
        <v>646</v>
      </c>
      <c r="M3350" s="1029" t="str">
        <f t="shared" si="52"/>
        <v/>
      </c>
    </row>
    <row r="3351" spans="1:13">
      <c r="A3351" s="1026" t="s">
        <v>647</v>
      </c>
      <c r="B3351" s="1026" t="s">
        <v>648</v>
      </c>
      <c r="C3351" s="1029"/>
      <c r="D3351" s="1028"/>
      <c r="E3351" s="1023" t="s">
        <v>7150</v>
      </c>
      <c r="F3351" s="1023"/>
      <c r="G3351" s="1023" t="s">
        <v>6697</v>
      </c>
      <c r="H3351" s="1023" t="s">
        <v>7987</v>
      </c>
      <c r="I3351" s="1029"/>
      <c r="J3351" s="1028"/>
      <c r="K3351" s="511" t="s">
        <v>264</v>
      </c>
      <c r="L3351" s="1023"/>
      <c r="M3351" s="1023" t="str">
        <f t="shared" si="52"/>
        <v>Removed</v>
      </c>
    </row>
    <row r="3352" spans="1:13">
      <c r="A3352" s="1026" t="s">
        <v>647</v>
      </c>
      <c r="B3352" s="1026" t="s">
        <v>648</v>
      </c>
      <c r="C3352" s="1029"/>
      <c r="D3352" s="1028"/>
      <c r="E3352" s="1023" t="s">
        <v>7151</v>
      </c>
      <c r="F3352" s="1023"/>
      <c r="G3352" s="1023" t="s">
        <v>6697</v>
      </c>
      <c r="H3352" s="1023" t="s">
        <v>7987</v>
      </c>
      <c r="I3352" s="1029"/>
      <c r="J3352" s="1028"/>
      <c r="K3352" s="511" t="s">
        <v>264</v>
      </c>
      <c r="L3352" s="1023"/>
      <c r="M3352" s="1023" t="str">
        <f t="shared" si="52"/>
        <v/>
      </c>
    </row>
    <row r="3353" spans="1:13">
      <c r="A3353" s="1026" t="s">
        <v>647</v>
      </c>
      <c r="B3353" s="1026" t="s">
        <v>648</v>
      </c>
      <c r="C3353" s="1029"/>
      <c r="D3353" s="1028"/>
      <c r="E3353" s="1023" t="s">
        <v>7152</v>
      </c>
      <c r="F3353" s="1023"/>
      <c r="G3353" s="1023" t="s">
        <v>6697</v>
      </c>
      <c r="H3353" s="1023" t="s">
        <v>7987</v>
      </c>
      <c r="I3353" s="1029"/>
      <c r="J3353" s="1028"/>
      <c r="K3353" s="511" t="s">
        <v>264</v>
      </c>
      <c r="L3353" s="1023"/>
      <c r="M3353" s="1023" t="str">
        <f t="shared" si="52"/>
        <v/>
      </c>
    </row>
    <row r="3354" spans="1:13">
      <c r="A3354" s="1026" t="s">
        <v>647</v>
      </c>
      <c r="B3354" s="1026" t="s">
        <v>648</v>
      </c>
      <c r="C3354" s="1029"/>
      <c r="D3354" s="1028"/>
      <c r="E3354" s="1023" t="s">
        <v>7153</v>
      </c>
      <c r="F3354" s="1023"/>
      <c r="G3354" s="1023" t="s">
        <v>6697</v>
      </c>
      <c r="H3354" s="1023" t="s">
        <v>7987</v>
      </c>
      <c r="I3354" s="1029"/>
      <c r="J3354" s="1028"/>
      <c r="K3354" s="511" t="s">
        <v>264</v>
      </c>
      <c r="L3354" s="1023"/>
      <c r="M3354" s="1023" t="str">
        <f t="shared" si="52"/>
        <v/>
      </c>
    </row>
    <row r="3355" spans="1:13">
      <c r="A3355" s="1026" t="s">
        <v>647</v>
      </c>
      <c r="B3355" s="1026" t="s">
        <v>648</v>
      </c>
      <c r="C3355" s="1029"/>
      <c r="D3355" s="1028"/>
      <c r="E3355" s="1023" t="s">
        <v>7154</v>
      </c>
      <c r="F3355" s="1023"/>
      <c r="G3355" s="1023" t="s">
        <v>6697</v>
      </c>
      <c r="H3355" s="1023" t="s">
        <v>7987</v>
      </c>
      <c r="I3355" s="1029"/>
      <c r="J3355" s="1028"/>
      <c r="K3355" s="511" t="s">
        <v>264</v>
      </c>
      <c r="L3355" s="1023"/>
      <c r="M3355" s="1023" t="str">
        <f t="shared" si="52"/>
        <v/>
      </c>
    </row>
    <row r="3356" spans="1:13">
      <c r="A3356" s="1026" t="s">
        <v>647</v>
      </c>
      <c r="B3356" s="1026" t="s">
        <v>648</v>
      </c>
      <c r="C3356" s="1029"/>
      <c r="D3356" s="1028"/>
      <c r="E3356" s="1023" t="s">
        <v>7155</v>
      </c>
      <c r="F3356" s="1023"/>
      <c r="G3356" s="1023" t="s">
        <v>6697</v>
      </c>
      <c r="H3356" s="1023" t="s">
        <v>7987</v>
      </c>
      <c r="I3356" s="1029"/>
      <c r="J3356" s="1028"/>
      <c r="K3356" s="511" t="s">
        <v>264</v>
      </c>
      <c r="L3356" s="1023"/>
      <c r="M3356" s="1023" t="str">
        <f t="shared" si="52"/>
        <v/>
      </c>
    </row>
    <row r="3357" spans="1:13">
      <c r="A3357" s="1026" t="s">
        <v>647</v>
      </c>
      <c r="B3357" s="1026" t="s">
        <v>648</v>
      </c>
      <c r="C3357" s="1029"/>
      <c r="D3357" s="1028"/>
      <c r="E3357" s="1023" t="s">
        <v>7156</v>
      </c>
      <c r="F3357" s="1023"/>
      <c r="G3357" s="1023" t="s">
        <v>6697</v>
      </c>
      <c r="H3357" s="1023" t="s">
        <v>7987</v>
      </c>
      <c r="I3357" s="1029"/>
      <c r="J3357" s="1028"/>
      <c r="K3357" s="511" t="s">
        <v>264</v>
      </c>
      <c r="L3357" s="1023"/>
      <c r="M3357" s="1023" t="str">
        <f t="shared" si="52"/>
        <v/>
      </c>
    </row>
    <row r="3358" spans="1:13">
      <c r="A3358" s="1026" t="s">
        <v>647</v>
      </c>
      <c r="B3358" s="1026" t="s">
        <v>648</v>
      </c>
      <c r="C3358" s="1029"/>
      <c r="D3358" s="1028"/>
      <c r="E3358" s="1023" t="s">
        <v>7157</v>
      </c>
      <c r="F3358" s="1023"/>
      <c r="G3358" s="1023" t="s">
        <v>6697</v>
      </c>
      <c r="H3358" s="1023" t="s">
        <v>7987</v>
      </c>
      <c r="I3358" s="1029"/>
      <c r="J3358" s="1028"/>
      <c r="K3358" s="511" t="s">
        <v>264</v>
      </c>
      <c r="L3358" s="1023"/>
      <c r="M3358" s="1023" t="str">
        <f t="shared" si="52"/>
        <v/>
      </c>
    </row>
    <row r="3359" spans="1:13">
      <c r="A3359" s="1026" t="s">
        <v>647</v>
      </c>
      <c r="B3359" s="1026" t="s">
        <v>648</v>
      </c>
      <c r="C3359" s="1029"/>
      <c r="D3359" s="1028"/>
      <c r="E3359" s="1023" t="s">
        <v>7158</v>
      </c>
      <c r="F3359" s="1023"/>
      <c r="G3359" s="1023" t="s">
        <v>6697</v>
      </c>
      <c r="H3359" s="1023" t="s">
        <v>7987</v>
      </c>
      <c r="I3359" s="1029"/>
      <c r="J3359" s="1028"/>
      <c r="K3359" s="511" t="s">
        <v>264</v>
      </c>
      <c r="L3359" s="1023"/>
      <c r="M3359" s="1023" t="str">
        <f t="shared" si="52"/>
        <v/>
      </c>
    </row>
    <row r="3360" spans="1:13">
      <c r="A3360" s="1026" t="s">
        <v>647</v>
      </c>
      <c r="B3360" s="1026" t="s">
        <v>648</v>
      </c>
      <c r="C3360" s="1029"/>
      <c r="D3360" s="1028"/>
      <c r="E3360" s="1023" t="s">
        <v>7159</v>
      </c>
      <c r="F3360" s="1023"/>
      <c r="G3360" s="1023" t="s">
        <v>6697</v>
      </c>
      <c r="H3360" s="1023" t="s">
        <v>7987</v>
      </c>
      <c r="I3360" s="1029"/>
      <c r="J3360" s="1028"/>
      <c r="K3360" s="511" t="s">
        <v>264</v>
      </c>
      <c r="L3360" s="1023"/>
      <c r="M3360" s="1023" t="str">
        <f t="shared" si="52"/>
        <v/>
      </c>
    </row>
    <row r="3361" spans="1:13">
      <c r="A3361" s="1026" t="s">
        <v>647</v>
      </c>
      <c r="B3361" s="1026" t="s">
        <v>648</v>
      </c>
      <c r="C3361" s="1029"/>
      <c r="D3361" s="1028"/>
      <c r="E3361" s="1023" t="s">
        <v>7160</v>
      </c>
      <c r="F3361" s="1023"/>
      <c r="G3361" s="1023" t="s">
        <v>6697</v>
      </c>
      <c r="H3361" s="1023" t="s">
        <v>7987</v>
      </c>
      <c r="I3361" s="1029"/>
      <c r="J3361" s="1028"/>
      <c r="K3361" s="511" t="s">
        <v>264</v>
      </c>
      <c r="L3361" s="1023"/>
      <c r="M3361" s="1023" t="str">
        <f t="shared" si="52"/>
        <v/>
      </c>
    </row>
    <row r="3362" spans="1:13">
      <c r="A3362" s="1026" t="s">
        <v>647</v>
      </c>
      <c r="B3362" s="1026" t="s">
        <v>648</v>
      </c>
      <c r="C3362" s="1029"/>
      <c r="D3362" s="1028"/>
      <c r="E3362" s="1023" t="s">
        <v>7161</v>
      </c>
      <c r="F3362" s="1023"/>
      <c r="G3362" s="1023" t="s">
        <v>6697</v>
      </c>
      <c r="H3362" s="1023" t="s">
        <v>7987</v>
      </c>
      <c r="I3362" s="1029"/>
      <c r="J3362" s="1028"/>
      <c r="K3362" s="511" t="s">
        <v>264</v>
      </c>
      <c r="L3362" s="1023"/>
      <c r="M3362" s="1023" t="str">
        <f t="shared" si="52"/>
        <v/>
      </c>
    </row>
    <row r="3363" spans="1:13">
      <c r="A3363" s="1026" t="s">
        <v>647</v>
      </c>
      <c r="B3363" s="1026" t="s">
        <v>648</v>
      </c>
      <c r="C3363" s="522"/>
      <c r="D3363" s="523"/>
      <c r="E3363" s="1023" t="s">
        <v>7162</v>
      </c>
      <c r="F3363" s="534"/>
      <c r="G3363" s="1023" t="s">
        <v>6697</v>
      </c>
      <c r="H3363" s="534" t="s">
        <v>7987</v>
      </c>
      <c r="I3363" s="522"/>
      <c r="J3363" s="523"/>
      <c r="K3363" s="511" t="s">
        <v>264</v>
      </c>
      <c r="L3363" s="534"/>
      <c r="M3363" s="534" t="str">
        <f t="shared" si="52"/>
        <v/>
      </c>
    </row>
    <row r="3364" spans="1:13" ht="15">
      <c r="A3364" s="1030" t="s">
        <v>637</v>
      </c>
      <c r="B3364" s="1031" t="s">
        <v>638</v>
      </c>
      <c r="C3364" s="527" t="s">
        <v>137</v>
      </c>
      <c r="D3364" s="529"/>
      <c r="E3364" s="510" t="s">
        <v>6175</v>
      </c>
      <c r="F3364" s="510" t="s">
        <v>137</v>
      </c>
      <c r="G3364" s="1023" t="s">
        <v>6697</v>
      </c>
      <c r="H3364" s="510" t="s">
        <v>7988</v>
      </c>
      <c r="I3364" s="527" t="s">
        <v>682</v>
      </c>
      <c r="J3364" s="529"/>
      <c r="K3364" s="511" t="s">
        <v>264</v>
      </c>
      <c r="L3364" s="510" t="s">
        <v>646</v>
      </c>
      <c r="M3364" s="510" t="str">
        <f t="shared" si="52"/>
        <v/>
      </c>
    </row>
    <row r="3365" spans="1:13">
      <c r="A3365" s="1026" t="s">
        <v>647</v>
      </c>
      <c r="B3365" s="1026" t="s">
        <v>648</v>
      </c>
      <c r="C3365" s="1029"/>
      <c r="D3365" s="1028"/>
      <c r="E3365" s="1023" t="s">
        <v>7163</v>
      </c>
      <c r="F3365" s="1023"/>
      <c r="G3365" s="1023" t="s">
        <v>6697</v>
      </c>
      <c r="H3365" s="1023" t="s">
        <v>7988</v>
      </c>
      <c r="I3365" s="1029"/>
      <c r="J3365" s="1028"/>
      <c r="K3365" s="511" t="s">
        <v>264</v>
      </c>
      <c r="L3365" s="1023"/>
      <c r="M3365" s="1023" t="str">
        <f t="shared" si="52"/>
        <v>Removed</v>
      </c>
    </row>
    <row r="3366" spans="1:13">
      <c r="A3366" s="1026" t="s">
        <v>647</v>
      </c>
      <c r="B3366" s="1026" t="s">
        <v>648</v>
      </c>
      <c r="C3366" s="1029"/>
      <c r="D3366" s="1028"/>
      <c r="E3366" s="1023" t="s">
        <v>7164</v>
      </c>
      <c r="F3366" s="1023"/>
      <c r="G3366" s="1023" t="s">
        <v>6697</v>
      </c>
      <c r="H3366" s="1023" t="s">
        <v>7988</v>
      </c>
      <c r="I3366" s="1029"/>
      <c r="J3366" s="1028"/>
      <c r="K3366" s="511" t="s">
        <v>264</v>
      </c>
      <c r="L3366" s="1023"/>
      <c r="M3366" s="1023" t="str">
        <f t="shared" si="52"/>
        <v/>
      </c>
    </row>
    <row r="3367" spans="1:13">
      <c r="A3367" s="1026" t="s">
        <v>647</v>
      </c>
      <c r="B3367" s="1026" t="s">
        <v>648</v>
      </c>
      <c r="C3367" s="1029"/>
      <c r="D3367" s="1028"/>
      <c r="E3367" s="1023" t="s">
        <v>7165</v>
      </c>
      <c r="F3367" s="1023"/>
      <c r="G3367" s="1023" t="s">
        <v>6697</v>
      </c>
      <c r="H3367" s="1023" t="s">
        <v>7988</v>
      </c>
      <c r="I3367" s="1029"/>
      <c r="J3367" s="1028"/>
      <c r="K3367" s="511" t="s">
        <v>264</v>
      </c>
      <c r="L3367" s="1023"/>
      <c r="M3367" s="1023" t="str">
        <f t="shared" si="52"/>
        <v/>
      </c>
    </row>
    <row r="3368" spans="1:13">
      <c r="A3368" s="1026" t="s">
        <v>647</v>
      </c>
      <c r="B3368" s="1026" t="s">
        <v>648</v>
      </c>
      <c r="C3368" s="1029"/>
      <c r="D3368" s="1028"/>
      <c r="E3368" s="1023" t="s">
        <v>7166</v>
      </c>
      <c r="F3368" s="1023"/>
      <c r="G3368" s="1023" t="s">
        <v>6697</v>
      </c>
      <c r="H3368" s="1023" t="s">
        <v>7988</v>
      </c>
      <c r="I3368" s="1029"/>
      <c r="J3368" s="1028"/>
      <c r="K3368" s="511" t="s">
        <v>264</v>
      </c>
      <c r="L3368" s="1023"/>
      <c r="M3368" s="1023" t="str">
        <f t="shared" si="52"/>
        <v/>
      </c>
    </row>
    <row r="3369" spans="1:13">
      <c r="A3369" s="1026" t="s">
        <v>647</v>
      </c>
      <c r="B3369" s="1026" t="s">
        <v>648</v>
      </c>
      <c r="C3369" s="1029"/>
      <c r="D3369" s="1028"/>
      <c r="E3369" s="1023" t="s">
        <v>7167</v>
      </c>
      <c r="F3369" s="1023"/>
      <c r="G3369" s="1023" t="s">
        <v>6697</v>
      </c>
      <c r="H3369" s="1023" t="s">
        <v>7988</v>
      </c>
      <c r="I3369" s="1029"/>
      <c r="J3369" s="1028"/>
      <c r="K3369" s="511" t="s">
        <v>264</v>
      </c>
      <c r="L3369" s="1023"/>
      <c r="M3369" s="1023" t="str">
        <f t="shared" si="52"/>
        <v/>
      </c>
    </row>
    <row r="3370" spans="1:13">
      <c r="A3370" s="1026" t="s">
        <v>647</v>
      </c>
      <c r="B3370" s="1026" t="s">
        <v>648</v>
      </c>
      <c r="C3370" s="1029"/>
      <c r="D3370" s="1028"/>
      <c r="E3370" s="1023" t="s">
        <v>7168</v>
      </c>
      <c r="F3370" s="1023"/>
      <c r="G3370" s="1023" t="s">
        <v>6697</v>
      </c>
      <c r="H3370" s="1023" t="s">
        <v>7988</v>
      </c>
      <c r="I3370" s="1029"/>
      <c r="J3370" s="1028"/>
      <c r="K3370" s="511" t="s">
        <v>264</v>
      </c>
      <c r="L3370" s="1023"/>
      <c r="M3370" s="1023" t="str">
        <f t="shared" si="52"/>
        <v/>
      </c>
    </row>
    <row r="3371" spans="1:13">
      <c r="A3371" s="1026" t="s">
        <v>647</v>
      </c>
      <c r="B3371" s="1026" t="s">
        <v>648</v>
      </c>
      <c r="C3371" s="1029"/>
      <c r="D3371" s="1028"/>
      <c r="E3371" s="1023" t="s">
        <v>7169</v>
      </c>
      <c r="F3371" s="1023"/>
      <c r="G3371" s="1023" t="s">
        <v>6697</v>
      </c>
      <c r="H3371" s="1023" t="s">
        <v>7988</v>
      </c>
      <c r="I3371" s="1029"/>
      <c r="J3371" s="1028"/>
      <c r="K3371" s="511" t="s">
        <v>264</v>
      </c>
      <c r="L3371" s="1023"/>
      <c r="M3371" s="1023" t="str">
        <f t="shared" si="52"/>
        <v/>
      </c>
    </row>
    <row r="3372" spans="1:13">
      <c r="A3372" s="1026" t="s">
        <v>647</v>
      </c>
      <c r="B3372" s="1026" t="s">
        <v>648</v>
      </c>
      <c r="C3372" s="1029"/>
      <c r="D3372" s="1028"/>
      <c r="E3372" s="1023" t="s">
        <v>7170</v>
      </c>
      <c r="F3372" s="1023"/>
      <c r="G3372" s="1023" t="s">
        <v>6697</v>
      </c>
      <c r="H3372" s="1023" t="s">
        <v>7988</v>
      </c>
      <c r="I3372" s="1029"/>
      <c r="J3372" s="1028"/>
      <c r="K3372" s="511" t="s">
        <v>264</v>
      </c>
      <c r="L3372" s="1023"/>
      <c r="M3372" s="1023" t="str">
        <f t="shared" si="52"/>
        <v/>
      </c>
    </row>
    <row r="3373" spans="1:13">
      <c r="A3373" s="1026" t="s">
        <v>647</v>
      </c>
      <c r="B3373" s="1026" t="s">
        <v>648</v>
      </c>
      <c r="C3373" s="1029"/>
      <c r="D3373" s="1028"/>
      <c r="E3373" s="1023" t="s">
        <v>7171</v>
      </c>
      <c r="F3373" s="1023"/>
      <c r="G3373" s="1023" t="s">
        <v>6697</v>
      </c>
      <c r="H3373" s="1023" t="s">
        <v>7988</v>
      </c>
      <c r="I3373" s="1029"/>
      <c r="J3373" s="1028"/>
      <c r="K3373" s="511" t="s">
        <v>264</v>
      </c>
      <c r="L3373" s="1023"/>
      <c r="M3373" s="1023" t="str">
        <f t="shared" si="52"/>
        <v/>
      </c>
    </row>
    <row r="3374" spans="1:13">
      <c r="A3374" s="1026" t="s">
        <v>647</v>
      </c>
      <c r="B3374" s="1026" t="s">
        <v>648</v>
      </c>
      <c r="C3374" s="1029"/>
      <c r="D3374" s="1028"/>
      <c r="E3374" s="1023" t="s">
        <v>7172</v>
      </c>
      <c r="F3374" s="1023"/>
      <c r="G3374" s="1023" t="s">
        <v>6697</v>
      </c>
      <c r="H3374" s="1023" t="s">
        <v>7988</v>
      </c>
      <c r="I3374" s="1029"/>
      <c r="J3374" s="1028"/>
      <c r="K3374" s="511" t="s">
        <v>264</v>
      </c>
      <c r="L3374" s="1023"/>
      <c r="M3374" s="1023" t="str">
        <f t="shared" si="52"/>
        <v/>
      </c>
    </row>
    <row r="3375" spans="1:13">
      <c r="A3375" s="1026" t="s">
        <v>647</v>
      </c>
      <c r="B3375" s="1026" t="s">
        <v>648</v>
      </c>
      <c r="C3375" s="1029"/>
      <c r="D3375" s="1028"/>
      <c r="E3375" s="1023" t="s">
        <v>7173</v>
      </c>
      <c r="F3375" s="1023"/>
      <c r="G3375" s="1023" t="s">
        <v>6697</v>
      </c>
      <c r="H3375" s="1023" t="s">
        <v>7988</v>
      </c>
      <c r="I3375" s="1029"/>
      <c r="J3375" s="1028"/>
      <c r="K3375" s="511" t="s">
        <v>264</v>
      </c>
      <c r="L3375" s="1023"/>
      <c r="M3375" s="1023" t="str">
        <f t="shared" si="52"/>
        <v/>
      </c>
    </row>
    <row r="3376" spans="1:13">
      <c r="A3376" s="1026" t="s">
        <v>647</v>
      </c>
      <c r="B3376" s="1026" t="s">
        <v>648</v>
      </c>
      <c r="C3376" s="1029"/>
      <c r="D3376" s="1028"/>
      <c r="E3376" s="1023" t="s">
        <v>7174</v>
      </c>
      <c r="F3376" s="1023"/>
      <c r="G3376" s="1023" t="s">
        <v>6697</v>
      </c>
      <c r="H3376" s="1023" t="s">
        <v>7988</v>
      </c>
      <c r="I3376" s="1029"/>
      <c r="J3376" s="1028"/>
      <c r="K3376" s="511" t="s">
        <v>264</v>
      </c>
      <c r="L3376" s="1023"/>
      <c r="M3376" s="1023" t="str">
        <f t="shared" si="52"/>
        <v/>
      </c>
    </row>
    <row r="3377" spans="1:13">
      <c r="A3377" s="1026" t="s">
        <v>647</v>
      </c>
      <c r="B3377" s="1026" t="s">
        <v>648</v>
      </c>
      <c r="C3377" s="522"/>
      <c r="D3377" s="523"/>
      <c r="E3377" s="534" t="s">
        <v>7175</v>
      </c>
      <c r="F3377" s="534"/>
      <c r="G3377" s="1023" t="s">
        <v>6697</v>
      </c>
      <c r="H3377" s="534" t="s">
        <v>7988</v>
      </c>
      <c r="I3377" s="522"/>
      <c r="J3377" s="523"/>
      <c r="K3377" s="511" t="s">
        <v>264</v>
      </c>
      <c r="L3377" s="534"/>
      <c r="M3377" s="534" t="str">
        <f t="shared" si="52"/>
        <v/>
      </c>
    </row>
    <row r="3378" spans="1:13" ht="15">
      <c r="A3378" s="1030" t="s">
        <v>637</v>
      </c>
      <c r="B3378" s="1031" t="s">
        <v>638</v>
      </c>
      <c r="C3378" s="527" t="s">
        <v>346</v>
      </c>
      <c r="D3378" s="529"/>
      <c r="E3378" s="510" t="s">
        <v>6187</v>
      </c>
      <c r="F3378" s="510" t="s">
        <v>346</v>
      </c>
      <c r="G3378" s="1023" t="s">
        <v>6697</v>
      </c>
      <c r="H3378" s="510" t="s">
        <v>7989</v>
      </c>
      <c r="I3378" s="527" t="s">
        <v>682</v>
      </c>
      <c r="J3378" s="529"/>
      <c r="K3378" s="511" t="s">
        <v>264</v>
      </c>
      <c r="L3378" s="510" t="s">
        <v>646</v>
      </c>
      <c r="M3378" s="510" t="str">
        <f t="shared" si="52"/>
        <v/>
      </c>
    </row>
    <row r="3379" spans="1:13">
      <c r="A3379" s="1026" t="s">
        <v>647</v>
      </c>
      <c r="B3379" s="1026" t="s">
        <v>648</v>
      </c>
      <c r="C3379" s="1029"/>
      <c r="D3379" s="1028"/>
      <c r="E3379" s="1023" t="s">
        <v>7176</v>
      </c>
      <c r="F3379" s="1023"/>
      <c r="G3379" s="1023" t="s">
        <v>6697</v>
      </c>
      <c r="H3379" s="1023" t="s">
        <v>7989</v>
      </c>
      <c r="I3379" s="1029"/>
      <c r="J3379" s="1028"/>
      <c r="K3379" s="511" t="s">
        <v>264</v>
      </c>
      <c r="L3379" s="1023"/>
      <c r="M3379" s="1023" t="str">
        <f t="shared" si="52"/>
        <v>Removed</v>
      </c>
    </row>
    <row r="3380" spans="1:13">
      <c r="A3380" s="1026" t="s">
        <v>647</v>
      </c>
      <c r="B3380" s="1026" t="s">
        <v>648</v>
      </c>
      <c r="C3380" s="1029"/>
      <c r="D3380" s="1028"/>
      <c r="E3380" s="1023" t="s">
        <v>7177</v>
      </c>
      <c r="F3380" s="1023"/>
      <c r="G3380" s="1023" t="s">
        <v>6697</v>
      </c>
      <c r="H3380" s="1023" t="s">
        <v>7989</v>
      </c>
      <c r="I3380" s="1029"/>
      <c r="J3380" s="1028"/>
      <c r="K3380" s="511" t="s">
        <v>264</v>
      </c>
      <c r="L3380" s="1023"/>
      <c r="M3380" s="1023" t="str">
        <f t="shared" si="52"/>
        <v/>
      </c>
    </row>
    <row r="3381" spans="1:13">
      <c r="A3381" s="1026" t="s">
        <v>647</v>
      </c>
      <c r="B3381" s="1026" t="s">
        <v>648</v>
      </c>
      <c r="C3381" s="1029"/>
      <c r="D3381" s="1028"/>
      <c r="E3381" s="1023" t="s">
        <v>7178</v>
      </c>
      <c r="F3381" s="1023"/>
      <c r="G3381" s="1023" t="s">
        <v>6697</v>
      </c>
      <c r="H3381" s="1023" t="s">
        <v>7989</v>
      </c>
      <c r="I3381" s="1029"/>
      <c r="J3381" s="1028"/>
      <c r="K3381" s="511" t="s">
        <v>264</v>
      </c>
      <c r="L3381" s="1023"/>
      <c r="M3381" s="1023" t="str">
        <f t="shared" si="52"/>
        <v/>
      </c>
    </row>
    <row r="3382" spans="1:13">
      <c r="A3382" s="1026" t="s">
        <v>647</v>
      </c>
      <c r="B3382" s="1026" t="s">
        <v>648</v>
      </c>
      <c r="C3382" s="1029"/>
      <c r="D3382" s="1028"/>
      <c r="E3382" s="1023" t="s">
        <v>7179</v>
      </c>
      <c r="F3382" s="1023"/>
      <c r="G3382" s="1023" t="s">
        <v>6697</v>
      </c>
      <c r="H3382" s="1023" t="s">
        <v>7989</v>
      </c>
      <c r="I3382" s="1029"/>
      <c r="J3382" s="1028"/>
      <c r="K3382" s="511" t="s">
        <v>264</v>
      </c>
      <c r="L3382" s="1023"/>
      <c r="M3382" s="1023" t="str">
        <f t="shared" si="52"/>
        <v/>
      </c>
    </row>
    <row r="3383" spans="1:13">
      <c r="A3383" s="1026" t="s">
        <v>647</v>
      </c>
      <c r="B3383" s="1026" t="s">
        <v>648</v>
      </c>
      <c r="C3383" s="1029"/>
      <c r="D3383" s="1028"/>
      <c r="E3383" s="1023" t="s">
        <v>7180</v>
      </c>
      <c r="F3383" s="1023"/>
      <c r="G3383" s="1023" t="s">
        <v>6697</v>
      </c>
      <c r="H3383" s="1023" t="s">
        <v>7989</v>
      </c>
      <c r="I3383" s="1029"/>
      <c r="J3383" s="1028"/>
      <c r="K3383" s="511" t="s">
        <v>264</v>
      </c>
      <c r="L3383" s="1023"/>
      <c r="M3383" s="1023" t="str">
        <f t="shared" si="52"/>
        <v/>
      </c>
    </row>
    <row r="3384" spans="1:13">
      <c r="A3384" s="1026" t="s">
        <v>647</v>
      </c>
      <c r="B3384" s="1026" t="s">
        <v>648</v>
      </c>
      <c r="C3384" s="1029"/>
      <c r="D3384" s="1028"/>
      <c r="E3384" s="1023" t="s">
        <v>7181</v>
      </c>
      <c r="F3384" s="1023"/>
      <c r="G3384" s="1023" t="s">
        <v>6697</v>
      </c>
      <c r="H3384" s="1023" t="s">
        <v>7989</v>
      </c>
      <c r="I3384" s="1029"/>
      <c r="J3384" s="1028"/>
      <c r="K3384" s="511" t="s">
        <v>264</v>
      </c>
      <c r="L3384" s="1023"/>
      <c r="M3384" s="1023" t="str">
        <f t="shared" si="52"/>
        <v/>
      </c>
    </row>
    <row r="3385" spans="1:13">
      <c r="A3385" s="1026" t="s">
        <v>647</v>
      </c>
      <c r="B3385" s="1026" t="s">
        <v>648</v>
      </c>
      <c r="C3385" s="1029"/>
      <c r="D3385" s="1028"/>
      <c r="E3385" s="1023" t="s">
        <v>7182</v>
      </c>
      <c r="F3385" s="1023"/>
      <c r="G3385" s="1023" t="s">
        <v>6697</v>
      </c>
      <c r="H3385" s="1023" t="s">
        <v>7989</v>
      </c>
      <c r="I3385" s="1029"/>
      <c r="J3385" s="1028"/>
      <c r="K3385" s="511" t="s">
        <v>264</v>
      </c>
      <c r="L3385" s="1023"/>
      <c r="M3385" s="1023" t="str">
        <f t="shared" si="52"/>
        <v/>
      </c>
    </row>
    <row r="3386" spans="1:13">
      <c r="A3386" s="1026" t="s">
        <v>647</v>
      </c>
      <c r="B3386" s="1026" t="s">
        <v>648</v>
      </c>
      <c r="C3386" s="1029"/>
      <c r="D3386" s="1028"/>
      <c r="E3386" s="1023" t="s">
        <v>7183</v>
      </c>
      <c r="F3386" s="1023"/>
      <c r="G3386" s="1023" t="s">
        <v>6697</v>
      </c>
      <c r="H3386" s="1023" t="s">
        <v>7989</v>
      </c>
      <c r="I3386" s="1029"/>
      <c r="J3386" s="1028"/>
      <c r="K3386" s="511" t="s">
        <v>264</v>
      </c>
      <c r="L3386" s="1023"/>
      <c r="M3386" s="1023" t="str">
        <f t="shared" si="52"/>
        <v/>
      </c>
    </row>
    <row r="3387" spans="1:13">
      <c r="A3387" s="1026" t="s">
        <v>647</v>
      </c>
      <c r="B3387" s="1026" t="s">
        <v>648</v>
      </c>
      <c r="C3387" s="1029"/>
      <c r="D3387" s="1028"/>
      <c r="E3387" s="1023" t="s">
        <v>7184</v>
      </c>
      <c r="F3387" s="1023"/>
      <c r="G3387" s="1023" t="s">
        <v>6697</v>
      </c>
      <c r="H3387" s="1023" t="s">
        <v>7989</v>
      </c>
      <c r="I3387" s="1029"/>
      <c r="J3387" s="1028"/>
      <c r="K3387" s="511" t="s">
        <v>264</v>
      </c>
      <c r="L3387" s="1023"/>
      <c r="M3387" s="1023" t="str">
        <f t="shared" si="52"/>
        <v/>
      </c>
    </row>
    <row r="3388" spans="1:13">
      <c r="A3388" s="1026" t="s">
        <v>647</v>
      </c>
      <c r="B3388" s="1026" t="s">
        <v>648</v>
      </c>
      <c r="C3388" s="1029"/>
      <c r="D3388" s="1028"/>
      <c r="E3388" s="1023" t="s">
        <v>7185</v>
      </c>
      <c r="F3388" s="1023"/>
      <c r="G3388" s="1023" t="s">
        <v>6697</v>
      </c>
      <c r="H3388" s="1023" t="s">
        <v>7989</v>
      </c>
      <c r="I3388" s="1029"/>
      <c r="J3388" s="1028"/>
      <c r="K3388" s="511" t="s">
        <v>264</v>
      </c>
      <c r="L3388" s="1023"/>
      <c r="M3388" s="1023" t="str">
        <f t="shared" si="52"/>
        <v/>
      </c>
    </row>
    <row r="3389" spans="1:13">
      <c r="A3389" s="1026" t="s">
        <v>647</v>
      </c>
      <c r="B3389" s="1026" t="s">
        <v>648</v>
      </c>
      <c r="C3389" s="1029"/>
      <c r="D3389" s="1028"/>
      <c r="E3389" s="1023" t="s">
        <v>7186</v>
      </c>
      <c r="F3389" s="1023"/>
      <c r="G3389" s="1023" t="s">
        <v>6697</v>
      </c>
      <c r="H3389" s="1023" t="s">
        <v>7989</v>
      </c>
      <c r="I3389" s="1029"/>
      <c r="J3389" s="1028"/>
      <c r="K3389" s="511" t="s">
        <v>264</v>
      </c>
      <c r="L3389" s="1023"/>
      <c r="M3389" s="1023" t="str">
        <f t="shared" si="52"/>
        <v/>
      </c>
    </row>
    <row r="3390" spans="1:13">
      <c r="A3390" s="1026" t="s">
        <v>647</v>
      </c>
      <c r="B3390" s="1026" t="s">
        <v>648</v>
      </c>
      <c r="C3390" s="1029"/>
      <c r="D3390" s="1028"/>
      <c r="E3390" s="1023" t="s">
        <v>7187</v>
      </c>
      <c r="F3390" s="1023"/>
      <c r="G3390" s="1023" t="s">
        <v>6697</v>
      </c>
      <c r="H3390" s="1023" t="s">
        <v>7989</v>
      </c>
      <c r="I3390" s="1029"/>
      <c r="J3390" s="1028"/>
      <c r="K3390" s="511" t="s">
        <v>264</v>
      </c>
      <c r="L3390" s="1023"/>
      <c r="M3390" s="1023" t="str">
        <f t="shared" si="52"/>
        <v/>
      </c>
    </row>
    <row r="3391" spans="1:13">
      <c r="A3391" s="1026" t="s">
        <v>647</v>
      </c>
      <c r="B3391" s="1026" t="s">
        <v>648</v>
      </c>
      <c r="C3391" s="522"/>
      <c r="D3391" s="523"/>
      <c r="E3391" s="534" t="s">
        <v>7188</v>
      </c>
      <c r="F3391" s="534"/>
      <c r="G3391" s="1023" t="s">
        <v>6697</v>
      </c>
      <c r="H3391" s="534" t="s">
        <v>7989</v>
      </c>
      <c r="I3391" s="522"/>
      <c r="J3391" s="523"/>
      <c r="K3391" s="511" t="s">
        <v>264</v>
      </c>
      <c r="L3391" s="534"/>
      <c r="M3391" s="534" t="str">
        <f t="shared" si="52"/>
        <v/>
      </c>
    </row>
    <row r="3392" spans="1:13" ht="15">
      <c r="A3392" s="1030" t="s">
        <v>637</v>
      </c>
      <c r="B3392" s="1031" t="s">
        <v>638</v>
      </c>
      <c r="C3392" s="527" t="s">
        <v>341</v>
      </c>
      <c r="D3392" s="529"/>
      <c r="E3392" s="510" t="s">
        <v>6163</v>
      </c>
      <c r="F3392" s="510" t="s">
        <v>341</v>
      </c>
      <c r="G3392" s="1023" t="s">
        <v>6697</v>
      </c>
      <c r="H3392" s="510" t="s">
        <v>7990</v>
      </c>
      <c r="I3392" s="527" t="s">
        <v>682</v>
      </c>
      <c r="J3392" s="529"/>
      <c r="K3392" s="511" t="s">
        <v>264</v>
      </c>
      <c r="L3392" s="510" t="s">
        <v>646</v>
      </c>
      <c r="M3392" s="510" t="str">
        <f t="shared" si="52"/>
        <v/>
      </c>
    </row>
    <row r="3393" spans="1:13">
      <c r="A3393" s="1026" t="s">
        <v>647</v>
      </c>
      <c r="B3393" s="1026" t="s">
        <v>648</v>
      </c>
      <c r="C3393" s="1029"/>
      <c r="D3393" s="1028"/>
      <c r="E3393" s="1023" t="s">
        <v>7189</v>
      </c>
      <c r="F3393" s="1023"/>
      <c r="G3393" s="1023" t="s">
        <v>6697</v>
      </c>
      <c r="H3393" s="1023" t="s">
        <v>7990</v>
      </c>
      <c r="I3393" s="1029"/>
      <c r="J3393" s="1028"/>
      <c r="K3393" s="511" t="s">
        <v>264</v>
      </c>
      <c r="L3393" s="1023"/>
      <c r="M3393" s="1023" t="str">
        <f t="shared" si="52"/>
        <v>Removed</v>
      </c>
    </row>
    <row r="3394" spans="1:13">
      <c r="A3394" s="1026" t="s">
        <v>647</v>
      </c>
      <c r="B3394" s="1026" t="s">
        <v>648</v>
      </c>
      <c r="C3394" s="1029"/>
      <c r="D3394" s="1028"/>
      <c r="E3394" s="1023" t="s">
        <v>7190</v>
      </c>
      <c r="F3394" s="1023"/>
      <c r="G3394" s="1023" t="s">
        <v>6697</v>
      </c>
      <c r="H3394" s="1023" t="s">
        <v>7990</v>
      </c>
      <c r="I3394" s="1029"/>
      <c r="J3394" s="1028"/>
      <c r="K3394" s="511" t="s">
        <v>264</v>
      </c>
      <c r="L3394" s="1023"/>
      <c r="M3394" s="1023" t="str">
        <f t="shared" si="52"/>
        <v/>
      </c>
    </row>
    <row r="3395" spans="1:13">
      <c r="A3395" s="1026" t="s">
        <v>647</v>
      </c>
      <c r="B3395" s="1026" t="s">
        <v>648</v>
      </c>
      <c r="C3395" s="1029"/>
      <c r="D3395" s="1028"/>
      <c r="E3395" s="1023" t="s">
        <v>7191</v>
      </c>
      <c r="F3395" s="1023"/>
      <c r="G3395" s="1023" t="s">
        <v>6697</v>
      </c>
      <c r="H3395" s="1023" t="s">
        <v>7990</v>
      </c>
      <c r="I3395" s="1029"/>
      <c r="J3395" s="1028"/>
      <c r="K3395" s="511" t="s">
        <v>264</v>
      </c>
      <c r="L3395" s="1023"/>
      <c r="M3395" s="1023" t="str">
        <f t="shared" si="52"/>
        <v/>
      </c>
    </row>
    <row r="3396" spans="1:13">
      <c r="A3396" s="1026" t="s">
        <v>647</v>
      </c>
      <c r="B3396" s="1026" t="s">
        <v>648</v>
      </c>
      <c r="C3396" s="1029"/>
      <c r="D3396" s="1028"/>
      <c r="E3396" s="1023" t="s">
        <v>7192</v>
      </c>
      <c r="F3396" s="1023"/>
      <c r="G3396" s="1023" t="s">
        <v>6697</v>
      </c>
      <c r="H3396" s="1023" t="s">
        <v>7990</v>
      </c>
      <c r="I3396" s="1029"/>
      <c r="J3396" s="1028"/>
      <c r="K3396" s="511" t="s">
        <v>264</v>
      </c>
      <c r="L3396" s="1023"/>
      <c r="M3396" s="1023" t="str">
        <f t="shared" si="52"/>
        <v/>
      </c>
    </row>
    <row r="3397" spans="1:13">
      <c r="A3397" s="1026" t="s">
        <v>647</v>
      </c>
      <c r="B3397" s="1026" t="s">
        <v>648</v>
      </c>
      <c r="C3397" s="1029"/>
      <c r="D3397" s="1028"/>
      <c r="E3397" s="1023" t="s">
        <v>7193</v>
      </c>
      <c r="F3397" s="1023"/>
      <c r="G3397" s="1023" t="s">
        <v>6697</v>
      </c>
      <c r="H3397" s="1023" t="s">
        <v>7990</v>
      </c>
      <c r="I3397" s="1029"/>
      <c r="J3397" s="1028"/>
      <c r="K3397" s="511" t="s">
        <v>264</v>
      </c>
      <c r="L3397" s="1023"/>
      <c r="M3397" s="1023" t="str">
        <f t="shared" si="52"/>
        <v/>
      </c>
    </row>
    <row r="3398" spans="1:13">
      <c r="A3398" s="1026" t="s">
        <v>647</v>
      </c>
      <c r="B3398" s="1026" t="s">
        <v>648</v>
      </c>
      <c r="C3398" s="1029"/>
      <c r="D3398" s="1028"/>
      <c r="E3398" s="1023" t="s">
        <v>7194</v>
      </c>
      <c r="F3398" s="1023"/>
      <c r="G3398" s="1023" t="s">
        <v>6697</v>
      </c>
      <c r="H3398" s="1023" t="s">
        <v>7990</v>
      </c>
      <c r="I3398" s="1029"/>
      <c r="J3398" s="1028"/>
      <c r="K3398" s="511" t="s">
        <v>264</v>
      </c>
      <c r="L3398" s="1023"/>
      <c r="M3398" s="1023" t="str">
        <f t="shared" si="52"/>
        <v/>
      </c>
    </row>
    <row r="3399" spans="1:13">
      <c r="A3399" s="1026" t="s">
        <v>647</v>
      </c>
      <c r="B3399" s="1026" t="s">
        <v>648</v>
      </c>
      <c r="C3399" s="1029"/>
      <c r="D3399" s="1028"/>
      <c r="E3399" s="1023" t="s">
        <v>7195</v>
      </c>
      <c r="F3399" s="1023"/>
      <c r="G3399" s="1023" t="s">
        <v>6697</v>
      </c>
      <c r="H3399" s="1023" t="s">
        <v>7990</v>
      </c>
      <c r="I3399" s="1029"/>
      <c r="J3399" s="1028"/>
      <c r="K3399" s="511" t="s">
        <v>264</v>
      </c>
      <c r="L3399" s="1023"/>
      <c r="M3399" s="1023" t="str">
        <f t="shared" si="52"/>
        <v/>
      </c>
    </row>
    <row r="3400" spans="1:13">
      <c r="A3400" s="1026" t="s">
        <v>647</v>
      </c>
      <c r="B3400" s="1026" t="s">
        <v>648</v>
      </c>
      <c r="C3400" s="1029"/>
      <c r="D3400" s="1028"/>
      <c r="E3400" s="1023" t="s">
        <v>7196</v>
      </c>
      <c r="F3400" s="1023"/>
      <c r="G3400" s="1023" t="s">
        <v>6697</v>
      </c>
      <c r="H3400" s="1023" t="s">
        <v>7990</v>
      </c>
      <c r="I3400" s="1029"/>
      <c r="J3400" s="1028"/>
      <c r="K3400" s="511" t="s">
        <v>264</v>
      </c>
      <c r="L3400" s="1023"/>
      <c r="M3400" s="1023" t="str">
        <f t="shared" ref="M3400:M3463" si="53">IF(RIGHT(TEXT(E3400,""),4)="ACT1","Removed","")</f>
        <v/>
      </c>
    </row>
    <row r="3401" spans="1:13">
      <c r="A3401" s="1026" t="s">
        <v>647</v>
      </c>
      <c r="B3401" s="1026" t="s">
        <v>648</v>
      </c>
      <c r="C3401" s="1029"/>
      <c r="D3401" s="1028"/>
      <c r="E3401" s="1023" t="s">
        <v>7197</v>
      </c>
      <c r="F3401" s="1023"/>
      <c r="G3401" s="1023" t="s">
        <v>6697</v>
      </c>
      <c r="H3401" s="1023" t="s">
        <v>7990</v>
      </c>
      <c r="I3401" s="1029"/>
      <c r="J3401" s="1028"/>
      <c r="K3401" s="511" t="s">
        <v>264</v>
      </c>
      <c r="L3401" s="1023"/>
      <c r="M3401" s="1023" t="str">
        <f t="shared" si="53"/>
        <v/>
      </c>
    </row>
    <row r="3402" spans="1:13">
      <c r="A3402" s="1026" t="s">
        <v>647</v>
      </c>
      <c r="B3402" s="1026" t="s">
        <v>648</v>
      </c>
      <c r="C3402" s="1029"/>
      <c r="D3402" s="1028"/>
      <c r="E3402" s="1023" t="s">
        <v>7198</v>
      </c>
      <c r="F3402" s="1023"/>
      <c r="G3402" s="1023" t="s">
        <v>6697</v>
      </c>
      <c r="H3402" s="1023" t="s">
        <v>7990</v>
      </c>
      <c r="I3402" s="1029"/>
      <c r="J3402" s="1028"/>
      <c r="K3402" s="511" t="s">
        <v>264</v>
      </c>
      <c r="L3402" s="1023"/>
      <c r="M3402" s="1023" t="str">
        <f t="shared" si="53"/>
        <v/>
      </c>
    </row>
    <row r="3403" spans="1:13">
      <c r="A3403" s="1026" t="s">
        <v>647</v>
      </c>
      <c r="B3403" s="1026" t="s">
        <v>648</v>
      </c>
      <c r="C3403" s="1029"/>
      <c r="D3403" s="1028"/>
      <c r="E3403" s="1023" t="s">
        <v>7199</v>
      </c>
      <c r="F3403" s="1023"/>
      <c r="G3403" s="1023" t="s">
        <v>6697</v>
      </c>
      <c r="H3403" s="1023" t="s">
        <v>7990</v>
      </c>
      <c r="I3403" s="1029"/>
      <c r="J3403" s="1028"/>
      <c r="K3403" s="511" t="s">
        <v>264</v>
      </c>
      <c r="L3403" s="1023"/>
      <c r="M3403" s="1023" t="str">
        <f t="shared" si="53"/>
        <v/>
      </c>
    </row>
    <row r="3404" spans="1:13">
      <c r="A3404" s="1026" t="s">
        <v>647</v>
      </c>
      <c r="B3404" s="1026" t="s">
        <v>648</v>
      </c>
      <c r="C3404" s="1029"/>
      <c r="D3404" s="1028"/>
      <c r="E3404" s="1023" t="s">
        <v>7200</v>
      </c>
      <c r="F3404" s="1023"/>
      <c r="G3404" s="1023" t="s">
        <v>6697</v>
      </c>
      <c r="H3404" s="1023" t="s">
        <v>7990</v>
      </c>
      <c r="I3404" s="1029"/>
      <c r="J3404" s="1028"/>
      <c r="K3404" s="511" t="s">
        <v>264</v>
      </c>
      <c r="L3404" s="1023"/>
      <c r="M3404" s="1023" t="str">
        <f t="shared" si="53"/>
        <v/>
      </c>
    </row>
    <row r="3405" spans="1:13">
      <c r="A3405" s="1026" t="s">
        <v>647</v>
      </c>
      <c r="B3405" s="1026" t="s">
        <v>648</v>
      </c>
      <c r="C3405" s="522"/>
      <c r="D3405" s="523"/>
      <c r="E3405" s="534" t="s">
        <v>7201</v>
      </c>
      <c r="F3405" s="534"/>
      <c r="G3405" s="1023" t="s">
        <v>6697</v>
      </c>
      <c r="H3405" s="534" t="s">
        <v>7990</v>
      </c>
      <c r="I3405" s="522"/>
      <c r="J3405" s="523"/>
      <c r="K3405" s="511" t="s">
        <v>264</v>
      </c>
      <c r="L3405" s="534"/>
      <c r="M3405" s="534" t="str">
        <f t="shared" si="53"/>
        <v/>
      </c>
    </row>
    <row r="3406" spans="1:13" ht="15">
      <c r="A3406" s="1030" t="s">
        <v>637</v>
      </c>
      <c r="B3406" s="1031" t="s">
        <v>638</v>
      </c>
      <c r="C3406" s="527" t="s">
        <v>138</v>
      </c>
      <c r="D3406" s="529"/>
      <c r="E3406" s="510" t="s">
        <v>6179</v>
      </c>
      <c r="F3406" s="510" t="s">
        <v>138</v>
      </c>
      <c r="G3406" s="1023" t="s">
        <v>6697</v>
      </c>
      <c r="H3406" s="510" t="s">
        <v>7991</v>
      </c>
      <c r="I3406" s="527" t="s">
        <v>682</v>
      </c>
      <c r="J3406" s="529"/>
      <c r="K3406" s="511" t="s">
        <v>264</v>
      </c>
      <c r="L3406" s="510" t="s">
        <v>646</v>
      </c>
      <c r="M3406" s="510" t="str">
        <f t="shared" si="53"/>
        <v/>
      </c>
    </row>
    <row r="3407" spans="1:13">
      <c r="A3407" s="1026" t="s">
        <v>647</v>
      </c>
      <c r="B3407" s="1026" t="s">
        <v>648</v>
      </c>
      <c r="C3407" s="1029"/>
      <c r="D3407" s="1028"/>
      <c r="E3407" s="1023" t="s">
        <v>7280</v>
      </c>
      <c r="F3407" s="1023"/>
      <c r="G3407" s="1023" t="s">
        <v>6697</v>
      </c>
      <c r="H3407" s="1023" t="s">
        <v>7991</v>
      </c>
      <c r="I3407" s="1029"/>
      <c r="J3407" s="1028"/>
      <c r="K3407" s="511" t="s">
        <v>264</v>
      </c>
      <c r="L3407" s="1023"/>
      <c r="M3407" s="1023" t="str">
        <f t="shared" si="53"/>
        <v>Removed</v>
      </c>
    </row>
    <row r="3408" spans="1:13">
      <c r="A3408" s="1026" t="s">
        <v>647</v>
      </c>
      <c r="B3408" s="1026" t="s">
        <v>648</v>
      </c>
      <c r="C3408" s="1029"/>
      <c r="D3408" s="1028"/>
      <c r="E3408" s="1023" t="s">
        <v>7281</v>
      </c>
      <c r="F3408" s="1023"/>
      <c r="G3408" s="1023" t="s">
        <v>6697</v>
      </c>
      <c r="H3408" s="1023" t="s">
        <v>7991</v>
      </c>
      <c r="I3408" s="1029"/>
      <c r="J3408" s="1028"/>
      <c r="K3408" s="511" t="s">
        <v>264</v>
      </c>
      <c r="L3408" s="1023"/>
      <c r="M3408" s="1023" t="str">
        <f t="shared" si="53"/>
        <v/>
      </c>
    </row>
    <row r="3409" spans="1:13">
      <c r="A3409" s="1026" t="s">
        <v>647</v>
      </c>
      <c r="B3409" s="1026" t="s">
        <v>648</v>
      </c>
      <c r="C3409" s="1029"/>
      <c r="D3409" s="1028"/>
      <c r="E3409" s="1023" t="s">
        <v>7282</v>
      </c>
      <c r="F3409" s="1023"/>
      <c r="G3409" s="1023" t="s">
        <v>6697</v>
      </c>
      <c r="H3409" s="1023" t="s">
        <v>7991</v>
      </c>
      <c r="I3409" s="1029"/>
      <c r="J3409" s="1028"/>
      <c r="K3409" s="511" t="s">
        <v>264</v>
      </c>
      <c r="L3409" s="1023"/>
      <c r="M3409" s="1023" t="str">
        <f t="shared" si="53"/>
        <v/>
      </c>
    </row>
    <row r="3410" spans="1:13">
      <c r="A3410" s="1026" t="s">
        <v>647</v>
      </c>
      <c r="B3410" s="1026" t="s">
        <v>648</v>
      </c>
      <c r="C3410" s="1029"/>
      <c r="D3410" s="1028"/>
      <c r="E3410" s="1023" t="s">
        <v>7283</v>
      </c>
      <c r="F3410" s="1023"/>
      <c r="G3410" s="1023" t="s">
        <v>6697</v>
      </c>
      <c r="H3410" s="1023" t="s">
        <v>7991</v>
      </c>
      <c r="I3410" s="1029"/>
      <c r="J3410" s="1028"/>
      <c r="K3410" s="511" t="s">
        <v>264</v>
      </c>
      <c r="L3410" s="1023"/>
      <c r="M3410" s="1023" t="str">
        <f t="shared" si="53"/>
        <v/>
      </c>
    </row>
    <row r="3411" spans="1:13">
      <c r="A3411" s="1026" t="s">
        <v>647</v>
      </c>
      <c r="B3411" s="1026" t="s">
        <v>648</v>
      </c>
      <c r="C3411" s="1029"/>
      <c r="D3411" s="1028"/>
      <c r="E3411" s="1023" t="s">
        <v>7284</v>
      </c>
      <c r="F3411" s="1023"/>
      <c r="G3411" s="1023" t="s">
        <v>6697</v>
      </c>
      <c r="H3411" s="1023" t="s">
        <v>7991</v>
      </c>
      <c r="I3411" s="1029"/>
      <c r="J3411" s="1028"/>
      <c r="K3411" s="511" t="s">
        <v>264</v>
      </c>
      <c r="L3411" s="1023"/>
      <c r="M3411" s="1023" t="str">
        <f t="shared" si="53"/>
        <v/>
      </c>
    </row>
    <row r="3412" spans="1:13">
      <c r="A3412" s="1026" t="s">
        <v>647</v>
      </c>
      <c r="B3412" s="1026" t="s">
        <v>648</v>
      </c>
      <c r="C3412" s="1029"/>
      <c r="D3412" s="1028"/>
      <c r="E3412" s="1023" t="s">
        <v>7285</v>
      </c>
      <c r="F3412" s="1023"/>
      <c r="G3412" s="1023" t="s">
        <v>6697</v>
      </c>
      <c r="H3412" s="1023" t="s">
        <v>7991</v>
      </c>
      <c r="I3412" s="1029"/>
      <c r="J3412" s="1028"/>
      <c r="K3412" s="511" t="s">
        <v>264</v>
      </c>
      <c r="L3412" s="1023"/>
      <c r="M3412" s="1023" t="str">
        <f t="shared" si="53"/>
        <v/>
      </c>
    </row>
    <row r="3413" spans="1:13">
      <c r="A3413" s="1026" t="s">
        <v>647</v>
      </c>
      <c r="B3413" s="1026" t="s">
        <v>648</v>
      </c>
      <c r="C3413" s="1029"/>
      <c r="D3413" s="1028"/>
      <c r="E3413" s="1023" t="s">
        <v>7286</v>
      </c>
      <c r="F3413" s="1023"/>
      <c r="G3413" s="1023" t="s">
        <v>6697</v>
      </c>
      <c r="H3413" s="1023" t="s">
        <v>7991</v>
      </c>
      <c r="I3413" s="1029"/>
      <c r="J3413" s="1028"/>
      <c r="K3413" s="511" t="s">
        <v>264</v>
      </c>
      <c r="L3413" s="1023"/>
      <c r="M3413" s="1023" t="str">
        <f t="shared" si="53"/>
        <v/>
      </c>
    </row>
    <row r="3414" spans="1:13">
      <c r="A3414" s="1026" t="s">
        <v>647</v>
      </c>
      <c r="B3414" s="1026" t="s">
        <v>648</v>
      </c>
      <c r="C3414" s="1029"/>
      <c r="D3414" s="1028"/>
      <c r="E3414" s="1023" t="s">
        <v>7287</v>
      </c>
      <c r="F3414" s="1023"/>
      <c r="G3414" s="1023" t="s">
        <v>6697</v>
      </c>
      <c r="H3414" s="1023" t="s">
        <v>7991</v>
      </c>
      <c r="I3414" s="1029"/>
      <c r="J3414" s="1028"/>
      <c r="K3414" s="511" t="s">
        <v>264</v>
      </c>
      <c r="L3414" s="1023"/>
      <c r="M3414" s="1023" t="str">
        <f t="shared" si="53"/>
        <v/>
      </c>
    </row>
    <row r="3415" spans="1:13">
      <c r="A3415" s="1026" t="s">
        <v>647</v>
      </c>
      <c r="B3415" s="1026" t="s">
        <v>648</v>
      </c>
      <c r="C3415" s="1029"/>
      <c r="D3415" s="1028"/>
      <c r="E3415" s="1023" t="s">
        <v>7288</v>
      </c>
      <c r="F3415" s="1023"/>
      <c r="G3415" s="1023" t="s">
        <v>6697</v>
      </c>
      <c r="H3415" s="1023" t="s">
        <v>7991</v>
      </c>
      <c r="I3415" s="1029"/>
      <c r="J3415" s="1028"/>
      <c r="K3415" s="511" t="s">
        <v>264</v>
      </c>
      <c r="L3415" s="1023"/>
      <c r="M3415" s="1023" t="str">
        <f t="shared" si="53"/>
        <v/>
      </c>
    </row>
    <row r="3416" spans="1:13">
      <c r="A3416" s="1026" t="s">
        <v>647</v>
      </c>
      <c r="B3416" s="1026" t="s">
        <v>648</v>
      </c>
      <c r="C3416" s="1029"/>
      <c r="D3416" s="1028"/>
      <c r="E3416" s="1023" t="s">
        <v>7289</v>
      </c>
      <c r="F3416" s="1023"/>
      <c r="G3416" s="1023" t="s">
        <v>6697</v>
      </c>
      <c r="H3416" s="1023" t="s">
        <v>7991</v>
      </c>
      <c r="I3416" s="1029"/>
      <c r="J3416" s="1028"/>
      <c r="K3416" s="511" t="s">
        <v>264</v>
      </c>
      <c r="L3416" s="1023"/>
      <c r="M3416" s="1023" t="str">
        <f t="shared" si="53"/>
        <v/>
      </c>
    </row>
    <row r="3417" spans="1:13">
      <c r="A3417" s="1026" t="s">
        <v>647</v>
      </c>
      <c r="B3417" s="1026" t="s">
        <v>648</v>
      </c>
      <c r="C3417" s="1029"/>
      <c r="D3417" s="1028"/>
      <c r="E3417" s="1023" t="s">
        <v>7290</v>
      </c>
      <c r="F3417" s="1023"/>
      <c r="G3417" s="1023" t="s">
        <v>6697</v>
      </c>
      <c r="H3417" s="1023" t="s">
        <v>7991</v>
      </c>
      <c r="I3417" s="1029"/>
      <c r="J3417" s="1028"/>
      <c r="K3417" s="511" t="s">
        <v>264</v>
      </c>
      <c r="L3417" s="1023"/>
      <c r="M3417" s="1023" t="str">
        <f t="shared" si="53"/>
        <v/>
      </c>
    </row>
    <row r="3418" spans="1:13">
      <c r="A3418" s="1026" t="s">
        <v>647</v>
      </c>
      <c r="B3418" s="1026" t="s">
        <v>648</v>
      </c>
      <c r="C3418" s="1029"/>
      <c r="D3418" s="1028"/>
      <c r="E3418" s="1023" t="s">
        <v>7291</v>
      </c>
      <c r="F3418" s="1023"/>
      <c r="G3418" s="1023" t="s">
        <v>6697</v>
      </c>
      <c r="H3418" s="1023" t="s">
        <v>7991</v>
      </c>
      <c r="I3418" s="1029"/>
      <c r="J3418" s="1028"/>
      <c r="K3418" s="511" t="s">
        <v>264</v>
      </c>
      <c r="L3418" s="1023"/>
      <c r="M3418" s="1023" t="str">
        <f t="shared" si="53"/>
        <v/>
      </c>
    </row>
    <row r="3419" spans="1:13">
      <c r="A3419" s="1026" t="s">
        <v>647</v>
      </c>
      <c r="B3419" s="1026" t="s">
        <v>648</v>
      </c>
      <c r="C3419" s="522"/>
      <c r="D3419" s="523"/>
      <c r="E3419" s="534" t="s">
        <v>7292</v>
      </c>
      <c r="F3419" s="534"/>
      <c r="G3419" s="1023" t="s">
        <v>6697</v>
      </c>
      <c r="H3419" s="534" t="s">
        <v>7991</v>
      </c>
      <c r="I3419" s="522"/>
      <c r="J3419" s="523"/>
      <c r="K3419" s="511" t="s">
        <v>264</v>
      </c>
      <c r="L3419" s="534"/>
      <c r="M3419" s="534" t="str">
        <f t="shared" si="53"/>
        <v/>
      </c>
    </row>
    <row r="3420" spans="1:13" ht="15">
      <c r="A3420" s="1030" t="s">
        <v>637</v>
      </c>
      <c r="B3420" s="1031" t="s">
        <v>638</v>
      </c>
      <c r="C3420" s="527" t="s">
        <v>126</v>
      </c>
      <c r="D3420" s="529"/>
      <c r="E3420" s="510" t="s">
        <v>6189</v>
      </c>
      <c r="F3420" s="510" t="s">
        <v>126</v>
      </c>
      <c r="G3420" s="1023" t="s">
        <v>6697</v>
      </c>
      <c r="H3420" s="510" t="s">
        <v>7992</v>
      </c>
      <c r="I3420" s="527" t="s">
        <v>682</v>
      </c>
      <c r="J3420" s="529"/>
      <c r="K3420" s="511" t="s">
        <v>264</v>
      </c>
      <c r="L3420" s="510" t="s">
        <v>646</v>
      </c>
      <c r="M3420" s="510" t="str">
        <f t="shared" si="53"/>
        <v/>
      </c>
    </row>
    <row r="3421" spans="1:13">
      <c r="A3421" s="1026" t="s">
        <v>647</v>
      </c>
      <c r="B3421" s="1026" t="s">
        <v>648</v>
      </c>
      <c r="C3421" s="1029"/>
      <c r="D3421" s="1028"/>
      <c r="E3421" s="1023" t="s">
        <v>7293</v>
      </c>
      <c r="F3421" s="1023"/>
      <c r="G3421" s="1023" t="s">
        <v>6697</v>
      </c>
      <c r="H3421" s="1023" t="s">
        <v>7992</v>
      </c>
      <c r="I3421" s="1029"/>
      <c r="J3421" s="1028"/>
      <c r="K3421" s="511" t="s">
        <v>264</v>
      </c>
      <c r="L3421" s="1023"/>
      <c r="M3421" s="1023" t="str">
        <f t="shared" si="53"/>
        <v>Removed</v>
      </c>
    </row>
    <row r="3422" spans="1:13">
      <c r="A3422" s="1026" t="s">
        <v>647</v>
      </c>
      <c r="B3422" s="1026" t="s">
        <v>648</v>
      </c>
      <c r="C3422" s="1029"/>
      <c r="D3422" s="1028"/>
      <c r="E3422" s="1023" t="s">
        <v>7294</v>
      </c>
      <c r="F3422" s="1023"/>
      <c r="G3422" s="1023" t="s">
        <v>6697</v>
      </c>
      <c r="H3422" s="1023" t="s">
        <v>7992</v>
      </c>
      <c r="I3422" s="1029"/>
      <c r="J3422" s="1028"/>
      <c r="K3422" s="511" t="s">
        <v>264</v>
      </c>
      <c r="L3422" s="1023"/>
      <c r="M3422" s="1023" t="str">
        <f t="shared" si="53"/>
        <v/>
      </c>
    </row>
    <row r="3423" spans="1:13">
      <c r="A3423" s="1026" t="s">
        <v>647</v>
      </c>
      <c r="B3423" s="1026" t="s">
        <v>648</v>
      </c>
      <c r="C3423" s="1029"/>
      <c r="D3423" s="1028"/>
      <c r="E3423" s="1023" t="s">
        <v>7295</v>
      </c>
      <c r="F3423" s="1023"/>
      <c r="G3423" s="1023" t="s">
        <v>6697</v>
      </c>
      <c r="H3423" s="1023" t="s">
        <v>7992</v>
      </c>
      <c r="I3423" s="1029"/>
      <c r="J3423" s="1028"/>
      <c r="K3423" s="511" t="s">
        <v>264</v>
      </c>
      <c r="L3423" s="1023"/>
      <c r="M3423" s="1023" t="str">
        <f t="shared" si="53"/>
        <v/>
      </c>
    </row>
    <row r="3424" spans="1:13">
      <c r="A3424" s="1026" t="s">
        <v>647</v>
      </c>
      <c r="B3424" s="1026" t="s">
        <v>648</v>
      </c>
      <c r="C3424" s="1029"/>
      <c r="D3424" s="1028"/>
      <c r="E3424" s="1023" t="s">
        <v>7296</v>
      </c>
      <c r="F3424" s="1023"/>
      <c r="G3424" s="1023" t="s">
        <v>6697</v>
      </c>
      <c r="H3424" s="1023" t="s">
        <v>7992</v>
      </c>
      <c r="I3424" s="1029"/>
      <c r="J3424" s="1028"/>
      <c r="K3424" s="511" t="s">
        <v>264</v>
      </c>
      <c r="L3424" s="1023"/>
      <c r="M3424" s="1023" t="str">
        <f t="shared" si="53"/>
        <v/>
      </c>
    </row>
    <row r="3425" spans="1:13">
      <c r="A3425" s="1026" t="s">
        <v>647</v>
      </c>
      <c r="B3425" s="1026" t="s">
        <v>648</v>
      </c>
      <c r="C3425" s="1029"/>
      <c r="D3425" s="1028"/>
      <c r="E3425" s="1023" t="s">
        <v>7297</v>
      </c>
      <c r="F3425" s="1023"/>
      <c r="G3425" s="1023" t="s">
        <v>6697</v>
      </c>
      <c r="H3425" s="1023" t="s">
        <v>7992</v>
      </c>
      <c r="I3425" s="1029"/>
      <c r="J3425" s="1028"/>
      <c r="K3425" s="511" t="s">
        <v>264</v>
      </c>
      <c r="L3425" s="1023"/>
      <c r="M3425" s="1023" t="str">
        <f t="shared" si="53"/>
        <v/>
      </c>
    </row>
    <row r="3426" spans="1:13">
      <c r="A3426" s="1026" t="s">
        <v>647</v>
      </c>
      <c r="B3426" s="1026" t="s">
        <v>648</v>
      </c>
      <c r="C3426" s="1029"/>
      <c r="D3426" s="1028"/>
      <c r="E3426" s="1023" t="s">
        <v>7298</v>
      </c>
      <c r="F3426" s="1023"/>
      <c r="G3426" s="1023" t="s">
        <v>6697</v>
      </c>
      <c r="H3426" s="1023" t="s">
        <v>7992</v>
      </c>
      <c r="I3426" s="1029"/>
      <c r="J3426" s="1028"/>
      <c r="K3426" s="511" t="s">
        <v>264</v>
      </c>
      <c r="L3426" s="1023"/>
      <c r="M3426" s="1023" t="str">
        <f t="shared" si="53"/>
        <v/>
      </c>
    </row>
    <row r="3427" spans="1:13">
      <c r="A3427" s="1026" t="s">
        <v>647</v>
      </c>
      <c r="B3427" s="1026" t="s">
        <v>648</v>
      </c>
      <c r="C3427" s="1029"/>
      <c r="D3427" s="1028"/>
      <c r="E3427" s="1023" t="s">
        <v>7299</v>
      </c>
      <c r="F3427" s="1023"/>
      <c r="G3427" s="1023" t="s">
        <v>6697</v>
      </c>
      <c r="H3427" s="1023" t="s">
        <v>7992</v>
      </c>
      <c r="I3427" s="1029"/>
      <c r="J3427" s="1028"/>
      <c r="K3427" s="511" t="s">
        <v>264</v>
      </c>
      <c r="L3427" s="1023"/>
      <c r="M3427" s="1023" t="str">
        <f t="shared" si="53"/>
        <v/>
      </c>
    </row>
    <row r="3428" spans="1:13">
      <c r="A3428" s="1026" t="s">
        <v>647</v>
      </c>
      <c r="B3428" s="1026" t="s">
        <v>648</v>
      </c>
      <c r="C3428" s="1029"/>
      <c r="D3428" s="1028"/>
      <c r="E3428" s="1023" t="s">
        <v>7300</v>
      </c>
      <c r="F3428" s="1023"/>
      <c r="G3428" s="1023" t="s">
        <v>6697</v>
      </c>
      <c r="H3428" s="1023" t="s">
        <v>7992</v>
      </c>
      <c r="I3428" s="1029"/>
      <c r="J3428" s="1028"/>
      <c r="K3428" s="511" t="s">
        <v>264</v>
      </c>
      <c r="L3428" s="1023"/>
      <c r="M3428" s="1023" t="str">
        <f t="shared" si="53"/>
        <v/>
      </c>
    </row>
    <row r="3429" spans="1:13">
      <c r="A3429" s="1026" t="s">
        <v>647</v>
      </c>
      <c r="B3429" s="1026" t="s">
        <v>648</v>
      </c>
      <c r="C3429" s="1029"/>
      <c r="D3429" s="1028"/>
      <c r="E3429" s="1023" t="s">
        <v>7301</v>
      </c>
      <c r="F3429" s="1023"/>
      <c r="G3429" s="1023" t="s">
        <v>6697</v>
      </c>
      <c r="H3429" s="1023" t="s">
        <v>7992</v>
      </c>
      <c r="I3429" s="1029"/>
      <c r="J3429" s="1028"/>
      <c r="K3429" s="511" t="s">
        <v>264</v>
      </c>
      <c r="L3429" s="1023"/>
      <c r="M3429" s="1023" t="str">
        <f t="shared" si="53"/>
        <v/>
      </c>
    </row>
    <row r="3430" spans="1:13">
      <c r="A3430" s="1026" t="s">
        <v>647</v>
      </c>
      <c r="B3430" s="1026" t="s">
        <v>648</v>
      </c>
      <c r="C3430" s="1029"/>
      <c r="D3430" s="1028"/>
      <c r="E3430" s="1023" t="s">
        <v>7302</v>
      </c>
      <c r="F3430" s="1023"/>
      <c r="G3430" s="1023" t="s">
        <v>6697</v>
      </c>
      <c r="H3430" s="1023" t="s">
        <v>7992</v>
      </c>
      <c r="I3430" s="1029"/>
      <c r="J3430" s="1028"/>
      <c r="K3430" s="511" t="s">
        <v>264</v>
      </c>
      <c r="L3430" s="1023"/>
      <c r="M3430" s="1023" t="str">
        <f t="shared" si="53"/>
        <v/>
      </c>
    </row>
    <row r="3431" spans="1:13">
      <c r="A3431" s="1026" t="s">
        <v>647</v>
      </c>
      <c r="B3431" s="1026" t="s">
        <v>648</v>
      </c>
      <c r="C3431" s="1029"/>
      <c r="D3431" s="1028"/>
      <c r="E3431" s="1023" t="s">
        <v>7303</v>
      </c>
      <c r="F3431" s="1023"/>
      <c r="G3431" s="1023" t="s">
        <v>6697</v>
      </c>
      <c r="H3431" s="1023" t="s">
        <v>7992</v>
      </c>
      <c r="I3431" s="1029"/>
      <c r="J3431" s="1028"/>
      <c r="K3431" s="511" t="s">
        <v>264</v>
      </c>
      <c r="L3431" s="1023"/>
      <c r="M3431" s="1023" t="str">
        <f t="shared" si="53"/>
        <v/>
      </c>
    </row>
    <row r="3432" spans="1:13">
      <c r="A3432" s="1026" t="s">
        <v>647</v>
      </c>
      <c r="B3432" s="1026" t="s">
        <v>648</v>
      </c>
      <c r="C3432" s="1029"/>
      <c r="D3432" s="1028"/>
      <c r="E3432" s="1023" t="s">
        <v>7304</v>
      </c>
      <c r="F3432" s="1023"/>
      <c r="G3432" s="1023" t="s">
        <v>6697</v>
      </c>
      <c r="H3432" s="1023" t="s">
        <v>7992</v>
      </c>
      <c r="I3432" s="1029"/>
      <c r="J3432" s="1028"/>
      <c r="K3432" s="511" t="s">
        <v>264</v>
      </c>
      <c r="L3432" s="1023"/>
      <c r="M3432" s="1023" t="str">
        <f t="shared" si="53"/>
        <v/>
      </c>
    </row>
    <row r="3433" spans="1:13">
      <c r="A3433" s="1026" t="s">
        <v>647</v>
      </c>
      <c r="B3433" s="1026" t="s">
        <v>648</v>
      </c>
      <c r="C3433" s="522"/>
      <c r="D3433" s="523"/>
      <c r="E3433" s="534" t="s">
        <v>7305</v>
      </c>
      <c r="F3433" s="534"/>
      <c r="G3433" s="1023" t="s">
        <v>6697</v>
      </c>
      <c r="H3433" s="534" t="s">
        <v>7992</v>
      </c>
      <c r="I3433" s="522"/>
      <c r="J3433" s="523"/>
      <c r="K3433" s="511" t="s">
        <v>264</v>
      </c>
      <c r="L3433" s="534"/>
      <c r="M3433" s="534" t="str">
        <f t="shared" si="53"/>
        <v/>
      </c>
    </row>
    <row r="3434" spans="1:13" ht="15">
      <c r="A3434" s="1030" t="s">
        <v>637</v>
      </c>
      <c r="B3434" s="1031" t="s">
        <v>638</v>
      </c>
      <c r="C3434" s="527" t="s">
        <v>139</v>
      </c>
      <c r="D3434" s="529"/>
      <c r="E3434" s="510" t="s">
        <v>6181</v>
      </c>
      <c r="F3434" s="510" t="s">
        <v>139</v>
      </c>
      <c r="G3434" s="1023" t="s">
        <v>6697</v>
      </c>
      <c r="H3434" s="510" t="s">
        <v>7993</v>
      </c>
      <c r="I3434" s="527" t="s">
        <v>682</v>
      </c>
      <c r="J3434" s="529"/>
      <c r="K3434" s="511" t="s">
        <v>264</v>
      </c>
      <c r="L3434" s="510" t="s">
        <v>646</v>
      </c>
      <c r="M3434" s="510" t="str">
        <f t="shared" si="53"/>
        <v/>
      </c>
    </row>
    <row r="3435" spans="1:13">
      <c r="A3435" s="1026" t="s">
        <v>647</v>
      </c>
      <c r="B3435" s="1026" t="s">
        <v>648</v>
      </c>
      <c r="C3435" s="1029"/>
      <c r="D3435" s="1028"/>
      <c r="E3435" s="1023" t="s">
        <v>7306</v>
      </c>
      <c r="F3435" s="1023"/>
      <c r="G3435" s="1023" t="s">
        <v>6697</v>
      </c>
      <c r="H3435" s="1023" t="s">
        <v>7993</v>
      </c>
      <c r="I3435" s="1029"/>
      <c r="J3435" s="1028"/>
      <c r="K3435" s="511" t="s">
        <v>264</v>
      </c>
      <c r="L3435" s="1023"/>
      <c r="M3435" s="1023" t="str">
        <f t="shared" si="53"/>
        <v>Removed</v>
      </c>
    </row>
    <row r="3436" spans="1:13">
      <c r="A3436" s="1026" t="s">
        <v>647</v>
      </c>
      <c r="B3436" s="1026" t="s">
        <v>648</v>
      </c>
      <c r="C3436" s="1029"/>
      <c r="D3436" s="1028"/>
      <c r="E3436" s="1023" t="s">
        <v>7307</v>
      </c>
      <c r="F3436" s="1023"/>
      <c r="G3436" s="1023" t="s">
        <v>6697</v>
      </c>
      <c r="H3436" s="1023" t="s">
        <v>7993</v>
      </c>
      <c r="I3436" s="1029"/>
      <c r="J3436" s="1028"/>
      <c r="K3436" s="511" t="s">
        <v>264</v>
      </c>
      <c r="L3436" s="1023"/>
      <c r="M3436" s="1023" t="str">
        <f t="shared" si="53"/>
        <v/>
      </c>
    </row>
    <row r="3437" spans="1:13">
      <c r="A3437" s="1026" t="s">
        <v>647</v>
      </c>
      <c r="B3437" s="1026" t="s">
        <v>648</v>
      </c>
      <c r="C3437" s="1029"/>
      <c r="D3437" s="1028"/>
      <c r="E3437" s="1023" t="s">
        <v>7308</v>
      </c>
      <c r="F3437" s="1023"/>
      <c r="G3437" s="1023" t="s">
        <v>6697</v>
      </c>
      <c r="H3437" s="1023" t="s">
        <v>7993</v>
      </c>
      <c r="I3437" s="1029"/>
      <c r="J3437" s="1028"/>
      <c r="K3437" s="511" t="s">
        <v>264</v>
      </c>
      <c r="L3437" s="1023"/>
      <c r="M3437" s="1023" t="str">
        <f t="shared" si="53"/>
        <v/>
      </c>
    </row>
    <row r="3438" spans="1:13">
      <c r="A3438" s="1026" t="s">
        <v>647</v>
      </c>
      <c r="B3438" s="1026" t="s">
        <v>648</v>
      </c>
      <c r="C3438" s="1029"/>
      <c r="D3438" s="1028"/>
      <c r="E3438" s="1023" t="s">
        <v>7309</v>
      </c>
      <c r="F3438" s="1023"/>
      <c r="G3438" s="1023" t="s">
        <v>6697</v>
      </c>
      <c r="H3438" s="1023" t="s">
        <v>7993</v>
      </c>
      <c r="I3438" s="1029"/>
      <c r="J3438" s="1028"/>
      <c r="K3438" s="511" t="s">
        <v>264</v>
      </c>
      <c r="L3438" s="1023"/>
      <c r="M3438" s="1023" t="str">
        <f t="shared" si="53"/>
        <v/>
      </c>
    </row>
    <row r="3439" spans="1:13">
      <c r="A3439" s="1026" t="s">
        <v>647</v>
      </c>
      <c r="B3439" s="1026" t="s">
        <v>648</v>
      </c>
      <c r="C3439" s="1029"/>
      <c r="D3439" s="1028"/>
      <c r="E3439" s="1023" t="s">
        <v>7310</v>
      </c>
      <c r="F3439" s="1023"/>
      <c r="G3439" s="1023" t="s">
        <v>6697</v>
      </c>
      <c r="H3439" s="1023" t="s">
        <v>7993</v>
      </c>
      <c r="I3439" s="1029"/>
      <c r="J3439" s="1028"/>
      <c r="K3439" s="511" t="s">
        <v>264</v>
      </c>
      <c r="L3439" s="1023"/>
      <c r="M3439" s="1023" t="str">
        <f t="shared" si="53"/>
        <v/>
      </c>
    </row>
    <row r="3440" spans="1:13">
      <c r="A3440" s="1026" t="s">
        <v>647</v>
      </c>
      <c r="B3440" s="1026" t="s">
        <v>648</v>
      </c>
      <c r="C3440" s="1029"/>
      <c r="D3440" s="1028"/>
      <c r="E3440" s="1023" t="s">
        <v>7311</v>
      </c>
      <c r="F3440" s="1023"/>
      <c r="G3440" s="1023" t="s">
        <v>6697</v>
      </c>
      <c r="H3440" s="1023" t="s">
        <v>7993</v>
      </c>
      <c r="I3440" s="1029"/>
      <c r="J3440" s="1028"/>
      <c r="K3440" s="511" t="s">
        <v>264</v>
      </c>
      <c r="L3440" s="1023"/>
      <c r="M3440" s="1023" t="str">
        <f t="shared" si="53"/>
        <v/>
      </c>
    </row>
    <row r="3441" spans="1:13">
      <c r="A3441" s="1026" t="s">
        <v>647</v>
      </c>
      <c r="B3441" s="1026" t="s">
        <v>648</v>
      </c>
      <c r="C3441" s="1029"/>
      <c r="D3441" s="1028"/>
      <c r="E3441" s="1023" t="s">
        <v>7312</v>
      </c>
      <c r="F3441" s="1023"/>
      <c r="G3441" s="1023" t="s">
        <v>6697</v>
      </c>
      <c r="H3441" s="1023" t="s">
        <v>7993</v>
      </c>
      <c r="I3441" s="1029"/>
      <c r="J3441" s="1028"/>
      <c r="K3441" s="511" t="s">
        <v>264</v>
      </c>
      <c r="L3441" s="1023"/>
      <c r="M3441" s="1023" t="str">
        <f t="shared" si="53"/>
        <v/>
      </c>
    </row>
    <row r="3442" spans="1:13">
      <c r="A3442" s="1026" t="s">
        <v>647</v>
      </c>
      <c r="B3442" s="1026" t="s">
        <v>648</v>
      </c>
      <c r="C3442" s="1029"/>
      <c r="D3442" s="1028"/>
      <c r="E3442" s="1023" t="s">
        <v>7313</v>
      </c>
      <c r="F3442" s="1023"/>
      <c r="G3442" s="1023" t="s">
        <v>6697</v>
      </c>
      <c r="H3442" s="1023" t="s">
        <v>7993</v>
      </c>
      <c r="I3442" s="1029"/>
      <c r="J3442" s="1028"/>
      <c r="K3442" s="511" t="s">
        <v>264</v>
      </c>
      <c r="L3442" s="1023"/>
      <c r="M3442" s="1023" t="str">
        <f t="shared" si="53"/>
        <v/>
      </c>
    </row>
    <row r="3443" spans="1:13">
      <c r="A3443" s="1026" t="s">
        <v>647</v>
      </c>
      <c r="B3443" s="1026" t="s">
        <v>648</v>
      </c>
      <c r="C3443" s="1029"/>
      <c r="D3443" s="1028"/>
      <c r="E3443" s="1023" t="s">
        <v>7314</v>
      </c>
      <c r="F3443" s="1023"/>
      <c r="G3443" s="1023" t="s">
        <v>6697</v>
      </c>
      <c r="H3443" s="1023" t="s">
        <v>7993</v>
      </c>
      <c r="I3443" s="1029"/>
      <c r="J3443" s="1028"/>
      <c r="K3443" s="511" t="s">
        <v>264</v>
      </c>
      <c r="L3443" s="1023"/>
      <c r="M3443" s="1023" t="str">
        <f t="shared" si="53"/>
        <v/>
      </c>
    </row>
    <row r="3444" spans="1:13">
      <c r="A3444" s="1026" t="s">
        <v>647</v>
      </c>
      <c r="B3444" s="1026" t="s">
        <v>648</v>
      </c>
      <c r="C3444" s="1029"/>
      <c r="D3444" s="1028"/>
      <c r="E3444" s="1023" t="s">
        <v>7315</v>
      </c>
      <c r="F3444" s="1023"/>
      <c r="G3444" s="1023" t="s">
        <v>6697</v>
      </c>
      <c r="H3444" s="1023" t="s">
        <v>7993</v>
      </c>
      <c r="I3444" s="1029"/>
      <c r="J3444" s="1028"/>
      <c r="K3444" s="511" t="s">
        <v>264</v>
      </c>
      <c r="L3444" s="1023"/>
      <c r="M3444" s="1023" t="str">
        <f t="shared" si="53"/>
        <v/>
      </c>
    </row>
    <row r="3445" spans="1:13">
      <c r="A3445" s="1026" t="s">
        <v>647</v>
      </c>
      <c r="B3445" s="1026" t="s">
        <v>648</v>
      </c>
      <c r="C3445" s="1029"/>
      <c r="D3445" s="1028"/>
      <c r="E3445" s="1023" t="s">
        <v>7316</v>
      </c>
      <c r="F3445" s="1023"/>
      <c r="G3445" s="1023" t="s">
        <v>6697</v>
      </c>
      <c r="H3445" s="1023" t="s">
        <v>7993</v>
      </c>
      <c r="I3445" s="1029"/>
      <c r="J3445" s="1028"/>
      <c r="K3445" s="511" t="s">
        <v>264</v>
      </c>
      <c r="L3445" s="1023"/>
      <c r="M3445" s="1023" t="str">
        <f t="shared" si="53"/>
        <v/>
      </c>
    </row>
    <row r="3446" spans="1:13">
      <c r="A3446" s="1026" t="s">
        <v>647</v>
      </c>
      <c r="B3446" s="1026" t="s">
        <v>648</v>
      </c>
      <c r="C3446" s="1029"/>
      <c r="D3446" s="1028"/>
      <c r="E3446" s="1023" t="s">
        <v>7317</v>
      </c>
      <c r="F3446" s="1023"/>
      <c r="G3446" s="1023" t="s">
        <v>6697</v>
      </c>
      <c r="H3446" s="1023" t="s">
        <v>7993</v>
      </c>
      <c r="I3446" s="1029"/>
      <c r="J3446" s="1028"/>
      <c r="K3446" s="511" t="s">
        <v>264</v>
      </c>
      <c r="L3446" s="1023"/>
      <c r="M3446" s="1023" t="str">
        <f t="shared" si="53"/>
        <v/>
      </c>
    </row>
    <row r="3447" spans="1:13">
      <c r="A3447" s="1026" t="s">
        <v>647</v>
      </c>
      <c r="B3447" s="1026" t="s">
        <v>648</v>
      </c>
      <c r="C3447" s="522"/>
      <c r="D3447" s="523"/>
      <c r="E3447" s="534" t="s">
        <v>7318</v>
      </c>
      <c r="F3447" s="534"/>
      <c r="G3447" s="1023" t="s">
        <v>6697</v>
      </c>
      <c r="H3447" s="534" t="s">
        <v>7993</v>
      </c>
      <c r="I3447" s="522"/>
      <c r="J3447" s="523"/>
      <c r="K3447" s="511" t="s">
        <v>264</v>
      </c>
      <c r="L3447" s="534"/>
      <c r="M3447" s="534" t="str">
        <f t="shared" si="53"/>
        <v/>
      </c>
    </row>
    <row r="3448" spans="1:13" ht="15">
      <c r="A3448" s="1030" t="s">
        <v>637</v>
      </c>
      <c r="B3448" s="1031" t="s">
        <v>638</v>
      </c>
      <c r="C3448" s="527" t="s">
        <v>140</v>
      </c>
      <c r="D3448" s="529"/>
      <c r="E3448" s="510" t="s">
        <v>6185</v>
      </c>
      <c r="F3448" s="510" t="s">
        <v>140</v>
      </c>
      <c r="G3448" s="1023" t="s">
        <v>6697</v>
      </c>
      <c r="H3448" s="510" t="s">
        <v>7994</v>
      </c>
      <c r="I3448" s="527" t="s">
        <v>682</v>
      </c>
      <c r="J3448" s="529"/>
      <c r="K3448" s="511" t="s">
        <v>264</v>
      </c>
      <c r="L3448" s="510" t="s">
        <v>646</v>
      </c>
      <c r="M3448" s="510" t="str">
        <f t="shared" si="53"/>
        <v/>
      </c>
    </row>
    <row r="3449" spans="1:13">
      <c r="A3449" s="1026" t="s">
        <v>647</v>
      </c>
      <c r="B3449" s="1026" t="s">
        <v>648</v>
      </c>
      <c r="C3449" s="1029"/>
      <c r="D3449" s="1028"/>
      <c r="E3449" s="1023" t="s">
        <v>7319</v>
      </c>
      <c r="F3449" s="1023"/>
      <c r="G3449" s="1023" t="s">
        <v>6697</v>
      </c>
      <c r="H3449" s="1023" t="s">
        <v>7994</v>
      </c>
      <c r="I3449" s="1029"/>
      <c r="J3449" s="1028"/>
      <c r="K3449" s="511" t="s">
        <v>264</v>
      </c>
      <c r="L3449" s="1023"/>
      <c r="M3449" s="1023" t="str">
        <f t="shared" si="53"/>
        <v>Removed</v>
      </c>
    </row>
    <row r="3450" spans="1:13">
      <c r="A3450" s="1026" t="s">
        <v>647</v>
      </c>
      <c r="B3450" s="1026" t="s">
        <v>648</v>
      </c>
      <c r="C3450" s="1029"/>
      <c r="D3450" s="1028"/>
      <c r="E3450" s="1023" t="s">
        <v>7320</v>
      </c>
      <c r="F3450" s="1023"/>
      <c r="G3450" s="1023" t="s">
        <v>6697</v>
      </c>
      <c r="H3450" s="1023" t="s">
        <v>7994</v>
      </c>
      <c r="I3450" s="1029"/>
      <c r="J3450" s="1028"/>
      <c r="K3450" s="511" t="s">
        <v>264</v>
      </c>
      <c r="L3450" s="1023"/>
      <c r="M3450" s="1023" t="str">
        <f t="shared" si="53"/>
        <v/>
      </c>
    </row>
    <row r="3451" spans="1:13">
      <c r="A3451" s="1026" t="s">
        <v>647</v>
      </c>
      <c r="B3451" s="1026" t="s">
        <v>648</v>
      </c>
      <c r="C3451" s="1029"/>
      <c r="D3451" s="1028"/>
      <c r="E3451" s="1023" t="s">
        <v>7321</v>
      </c>
      <c r="F3451" s="1023"/>
      <c r="G3451" s="1023" t="s">
        <v>6697</v>
      </c>
      <c r="H3451" s="1023" t="s">
        <v>7994</v>
      </c>
      <c r="I3451" s="1029"/>
      <c r="J3451" s="1028"/>
      <c r="K3451" s="511" t="s">
        <v>264</v>
      </c>
      <c r="L3451" s="1023"/>
      <c r="M3451" s="1023" t="str">
        <f t="shared" si="53"/>
        <v/>
      </c>
    </row>
    <row r="3452" spans="1:13">
      <c r="A3452" s="1026" t="s">
        <v>647</v>
      </c>
      <c r="B3452" s="1026" t="s">
        <v>648</v>
      </c>
      <c r="C3452" s="1029"/>
      <c r="D3452" s="1028"/>
      <c r="E3452" s="1023" t="s">
        <v>7322</v>
      </c>
      <c r="F3452" s="1023"/>
      <c r="G3452" s="1023" t="s">
        <v>6697</v>
      </c>
      <c r="H3452" s="1023" t="s">
        <v>7994</v>
      </c>
      <c r="I3452" s="1029"/>
      <c r="J3452" s="1028"/>
      <c r="K3452" s="511" t="s">
        <v>264</v>
      </c>
      <c r="L3452" s="1023"/>
      <c r="M3452" s="1023" t="str">
        <f t="shared" si="53"/>
        <v/>
      </c>
    </row>
    <row r="3453" spans="1:13">
      <c r="A3453" s="1026" t="s">
        <v>647</v>
      </c>
      <c r="B3453" s="1026" t="s">
        <v>648</v>
      </c>
      <c r="C3453" s="1029"/>
      <c r="D3453" s="1028"/>
      <c r="E3453" s="1023" t="s">
        <v>7323</v>
      </c>
      <c r="F3453" s="1023"/>
      <c r="G3453" s="1023" t="s">
        <v>6697</v>
      </c>
      <c r="H3453" s="1023" t="s">
        <v>7994</v>
      </c>
      <c r="I3453" s="1029"/>
      <c r="J3453" s="1028"/>
      <c r="K3453" s="511" t="s">
        <v>264</v>
      </c>
      <c r="L3453" s="1023"/>
      <c r="M3453" s="1023" t="str">
        <f t="shared" si="53"/>
        <v/>
      </c>
    </row>
    <row r="3454" spans="1:13">
      <c r="A3454" s="1026" t="s">
        <v>647</v>
      </c>
      <c r="B3454" s="1026" t="s">
        <v>648</v>
      </c>
      <c r="C3454" s="1029"/>
      <c r="D3454" s="1028"/>
      <c r="E3454" s="1023" t="s">
        <v>7324</v>
      </c>
      <c r="F3454" s="1023"/>
      <c r="G3454" s="1023" t="s">
        <v>6697</v>
      </c>
      <c r="H3454" s="1023" t="s">
        <v>7994</v>
      </c>
      <c r="I3454" s="1029"/>
      <c r="J3454" s="1028"/>
      <c r="K3454" s="511" t="s">
        <v>264</v>
      </c>
      <c r="L3454" s="1023"/>
      <c r="M3454" s="1023" t="str">
        <f t="shared" si="53"/>
        <v/>
      </c>
    </row>
    <row r="3455" spans="1:13">
      <c r="A3455" s="1026" t="s">
        <v>647</v>
      </c>
      <c r="B3455" s="1026" t="s">
        <v>648</v>
      </c>
      <c r="C3455" s="1029"/>
      <c r="D3455" s="1028"/>
      <c r="E3455" s="1023" t="s">
        <v>7325</v>
      </c>
      <c r="F3455" s="1023"/>
      <c r="G3455" s="1023" t="s">
        <v>6697</v>
      </c>
      <c r="H3455" s="1023" t="s">
        <v>7994</v>
      </c>
      <c r="I3455" s="1029"/>
      <c r="J3455" s="1028"/>
      <c r="K3455" s="511" t="s">
        <v>264</v>
      </c>
      <c r="L3455" s="1023"/>
      <c r="M3455" s="1023" t="str">
        <f t="shared" si="53"/>
        <v/>
      </c>
    </row>
    <row r="3456" spans="1:13">
      <c r="A3456" s="1026" t="s">
        <v>647</v>
      </c>
      <c r="B3456" s="1026" t="s">
        <v>648</v>
      </c>
      <c r="C3456" s="1029"/>
      <c r="D3456" s="1028"/>
      <c r="E3456" s="1023" t="s">
        <v>7326</v>
      </c>
      <c r="F3456" s="1023"/>
      <c r="G3456" s="1023" t="s">
        <v>6697</v>
      </c>
      <c r="H3456" s="1023" t="s">
        <v>7994</v>
      </c>
      <c r="I3456" s="1029"/>
      <c r="J3456" s="1028"/>
      <c r="K3456" s="511" t="s">
        <v>264</v>
      </c>
      <c r="L3456" s="1023"/>
      <c r="M3456" s="1023" t="str">
        <f t="shared" si="53"/>
        <v/>
      </c>
    </row>
    <row r="3457" spans="1:13">
      <c r="A3457" s="1026" t="s">
        <v>647</v>
      </c>
      <c r="B3457" s="1026" t="s">
        <v>648</v>
      </c>
      <c r="C3457" s="1029"/>
      <c r="D3457" s="1028"/>
      <c r="E3457" s="1023" t="s">
        <v>7327</v>
      </c>
      <c r="F3457" s="1023"/>
      <c r="G3457" s="1023" t="s">
        <v>6697</v>
      </c>
      <c r="H3457" s="1023" t="s">
        <v>7994</v>
      </c>
      <c r="I3457" s="1029"/>
      <c r="J3457" s="1028"/>
      <c r="K3457" s="511" t="s">
        <v>264</v>
      </c>
      <c r="L3457" s="1023"/>
      <c r="M3457" s="1023" t="str">
        <f t="shared" si="53"/>
        <v/>
      </c>
    </row>
    <row r="3458" spans="1:13">
      <c r="A3458" s="1026" t="s">
        <v>647</v>
      </c>
      <c r="B3458" s="1026" t="s">
        <v>648</v>
      </c>
      <c r="C3458" s="1029"/>
      <c r="D3458" s="1028"/>
      <c r="E3458" s="1023" t="s">
        <v>7328</v>
      </c>
      <c r="F3458" s="1023"/>
      <c r="G3458" s="1023" t="s">
        <v>6697</v>
      </c>
      <c r="H3458" s="1023" t="s">
        <v>7994</v>
      </c>
      <c r="I3458" s="1029"/>
      <c r="J3458" s="1028"/>
      <c r="K3458" s="511" t="s">
        <v>264</v>
      </c>
      <c r="L3458" s="1023"/>
      <c r="M3458" s="1023" t="str">
        <f t="shared" si="53"/>
        <v/>
      </c>
    </row>
    <row r="3459" spans="1:13">
      <c r="A3459" s="1026" t="s">
        <v>647</v>
      </c>
      <c r="B3459" s="1026" t="s">
        <v>648</v>
      </c>
      <c r="C3459" s="1029"/>
      <c r="D3459" s="1028"/>
      <c r="E3459" s="1023" t="s">
        <v>7329</v>
      </c>
      <c r="F3459" s="1023"/>
      <c r="G3459" s="1023" t="s">
        <v>6697</v>
      </c>
      <c r="H3459" s="1023" t="s">
        <v>7994</v>
      </c>
      <c r="I3459" s="1029"/>
      <c r="J3459" s="1028"/>
      <c r="K3459" s="511" t="s">
        <v>264</v>
      </c>
      <c r="L3459" s="1023"/>
      <c r="M3459" s="1023" t="str">
        <f t="shared" si="53"/>
        <v/>
      </c>
    </row>
    <row r="3460" spans="1:13">
      <c r="A3460" s="1026" t="s">
        <v>647</v>
      </c>
      <c r="B3460" s="1026" t="s">
        <v>648</v>
      </c>
      <c r="C3460" s="1029"/>
      <c r="D3460" s="1028"/>
      <c r="E3460" s="1023" t="s">
        <v>7330</v>
      </c>
      <c r="F3460" s="1023"/>
      <c r="G3460" s="1023" t="s">
        <v>6697</v>
      </c>
      <c r="H3460" s="1023" t="s">
        <v>7994</v>
      </c>
      <c r="I3460" s="1029"/>
      <c r="J3460" s="1028"/>
      <c r="K3460" s="511" t="s">
        <v>264</v>
      </c>
      <c r="L3460" s="1023"/>
      <c r="M3460" s="1023" t="str">
        <f t="shared" si="53"/>
        <v/>
      </c>
    </row>
    <row r="3461" spans="1:13">
      <c r="A3461" s="1026" t="s">
        <v>647</v>
      </c>
      <c r="B3461" s="1026" t="s">
        <v>648</v>
      </c>
      <c r="C3461" s="522"/>
      <c r="D3461" s="523"/>
      <c r="E3461" s="534" t="s">
        <v>7331</v>
      </c>
      <c r="F3461" s="534"/>
      <c r="G3461" s="1023" t="s">
        <v>6697</v>
      </c>
      <c r="H3461" s="534" t="s">
        <v>7994</v>
      </c>
      <c r="I3461" s="522"/>
      <c r="J3461" s="523"/>
      <c r="K3461" s="511" t="s">
        <v>264</v>
      </c>
      <c r="L3461" s="534"/>
      <c r="M3461" s="534" t="str">
        <f t="shared" si="53"/>
        <v/>
      </c>
    </row>
    <row r="3462" spans="1:13" ht="15">
      <c r="A3462" s="1030" t="s">
        <v>637</v>
      </c>
      <c r="B3462" s="1031" t="s">
        <v>638</v>
      </c>
      <c r="C3462" s="527" t="s">
        <v>141</v>
      </c>
      <c r="D3462" s="529"/>
      <c r="E3462" s="510" t="s">
        <v>6169</v>
      </c>
      <c r="F3462" s="510" t="s">
        <v>141</v>
      </c>
      <c r="G3462" s="1023" t="s">
        <v>6697</v>
      </c>
      <c r="H3462" s="510" t="s">
        <v>7995</v>
      </c>
      <c r="I3462" s="527" t="s">
        <v>682</v>
      </c>
      <c r="J3462" s="529"/>
      <c r="K3462" s="511" t="s">
        <v>264</v>
      </c>
      <c r="L3462" s="510" t="s">
        <v>646</v>
      </c>
      <c r="M3462" s="510" t="str">
        <f t="shared" si="53"/>
        <v/>
      </c>
    </row>
    <row r="3463" spans="1:13">
      <c r="A3463" s="1026" t="s">
        <v>647</v>
      </c>
      <c r="B3463" s="1026" t="s">
        <v>648</v>
      </c>
      <c r="C3463" s="1029"/>
      <c r="D3463" s="1028"/>
      <c r="E3463" s="1023" t="s">
        <v>7332</v>
      </c>
      <c r="F3463" s="1023"/>
      <c r="G3463" s="1023" t="s">
        <v>6697</v>
      </c>
      <c r="H3463" s="1023" t="s">
        <v>7995</v>
      </c>
      <c r="I3463" s="1029"/>
      <c r="J3463" s="1028"/>
      <c r="K3463" s="511" t="s">
        <v>264</v>
      </c>
      <c r="L3463" s="1023"/>
      <c r="M3463" s="1023" t="str">
        <f t="shared" si="53"/>
        <v>Removed</v>
      </c>
    </row>
    <row r="3464" spans="1:13">
      <c r="A3464" s="1026" t="s">
        <v>647</v>
      </c>
      <c r="B3464" s="1026" t="s">
        <v>648</v>
      </c>
      <c r="C3464" s="1029"/>
      <c r="D3464" s="1028"/>
      <c r="E3464" s="1023" t="s">
        <v>7333</v>
      </c>
      <c r="F3464" s="1023"/>
      <c r="G3464" s="1023" t="s">
        <v>6697</v>
      </c>
      <c r="H3464" s="1023" t="s">
        <v>7995</v>
      </c>
      <c r="I3464" s="1029"/>
      <c r="J3464" s="1028"/>
      <c r="K3464" s="511" t="s">
        <v>264</v>
      </c>
      <c r="L3464" s="1023"/>
      <c r="M3464" s="1023" t="str">
        <f t="shared" ref="M3464:M3527" si="54">IF(RIGHT(TEXT(E3464,""),4)="ACT1","Removed","")</f>
        <v/>
      </c>
    </row>
    <row r="3465" spans="1:13">
      <c r="A3465" s="1026" t="s">
        <v>647</v>
      </c>
      <c r="B3465" s="1026" t="s">
        <v>648</v>
      </c>
      <c r="C3465" s="1029"/>
      <c r="D3465" s="1028"/>
      <c r="E3465" s="1023" t="s">
        <v>7334</v>
      </c>
      <c r="F3465" s="1023"/>
      <c r="G3465" s="1023" t="s">
        <v>6697</v>
      </c>
      <c r="H3465" s="1023" t="s">
        <v>7995</v>
      </c>
      <c r="I3465" s="1029"/>
      <c r="J3465" s="1028"/>
      <c r="K3465" s="511" t="s">
        <v>264</v>
      </c>
      <c r="L3465" s="1023"/>
      <c r="M3465" s="1023" t="str">
        <f t="shared" si="54"/>
        <v/>
      </c>
    </row>
    <row r="3466" spans="1:13">
      <c r="A3466" s="1026" t="s">
        <v>647</v>
      </c>
      <c r="B3466" s="1026" t="s">
        <v>648</v>
      </c>
      <c r="C3466" s="1029"/>
      <c r="D3466" s="1028"/>
      <c r="E3466" s="1023" t="s">
        <v>7335</v>
      </c>
      <c r="F3466" s="1023"/>
      <c r="G3466" s="1023" t="s">
        <v>6697</v>
      </c>
      <c r="H3466" s="1023" t="s">
        <v>7995</v>
      </c>
      <c r="I3466" s="1029"/>
      <c r="J3466" s="1028"/>
      <c r="K3466" s="511" t="s">
        <v>264</v>
      </c>
      <c r="L3466" s="1023"/>
      <c r="M3466" s="1023" t="str">
        <f t="shared" si="54"/>
        <v/>
      </c>
    </row>
    <row r="3467" spans="1:13">
      <c r="A3467" s="1026" t="s">
        <v>647</v>
      </c>
      <c r="B3467" s="1026" t="s">
        <v>648</v>
      </c>
      <c r="C3467" s="1029"/>
      <c r="D3467" s="1028"/>
      <c r="E3467" s="1023" t="s">
        <v>7336</v>
      </c>
      <c r="F3467" s="1023"/>
      <c r="G3467" s="1023" t="s">
        <v>6697</v>
      </c>
      <c r="H3467" s="1023" t="s">
        <v>7995</v>
      </c>
      <c r="I3467" s="1029"/>
      <c r="J3467" s="1028"/>
      <c r="K3467" s="511" t="s">
        <v>264</v>
      </c>
      <c r="L3467" s="1023"/>
      <c r="M3467" s="1023" t="str">
        <f t="shared" si="54"/>
        <v/>
      </c>
    </row>
    <row r="3468" spans="1:13">
      <c r="A3468" s="1026" t="s">
        <v>647</v>
      </c>
      <c r="B3468" s="1026" t="s">
        <v>648</v>
      </c>
      <c r="C3468" s="1029"/>
      <c r="D3468" s="1028"/>
      <c r="E3468" s="1023" t="s">
        <v>7337</v>
      </c>
      <c r="F3468" s="1023"/>
      <c r="G3468" s="1023" t="s">
        <v>6697</v>
      </c>
      <c r="H3468" s="1023" t="s">
        <v>7995</v>
      </c>
      <c r="I3468" s="1029"/>
      <c r="J3468" s="1028"/>
      <c r="K3468" s="511" t="s">
        <v>264</v>
      </c>
      <c r="L3468" s="1023"/>
      <c r="M3468" s="1023" t="str">
        <f t="shared" si="54"/>
        <v/>
      </c>
    </row>
    <row r="3469" spans="1:13">
      <c r="A3469" s="1026" t="s">
        <v>647</v>
      </c>
      <c r="B3469" s="1026" t="s">
        <v>648</v>
      </c>
      <c r="C3469" s="1029"/>
      <c r="D3469" s="1028"/>
      <c r="E3469" s="1023" t="s">
        <v>7338</v>
      </c>
      <c r="F3469" s="1023"/>
      <c r="G3469" s="1023" t="s">
        <v>6697</v>
      </c>
      <c r="H3469" s="1023" t="s">
        <v>7995</v>
      </c>
      <c r="I3469" s="1029"/>
      <c r="J3469" s="1028"/>
      <c r="K3469" s="511" t="s">
        <v>264</v>
      </c>
      <c r="L3469" s="1023"/>
      <c r="M3469" s="1023" t="str">
        <f t="shared" si="54"/>
        <v/>
      </c>
    </row>
    <row r="3470" spans="1:13">
      <c r="A3470" s="1026" t="s">
        <v>647</v>
      </c>
      <c r="B3470" s="1026" t="s">
        <v>648</v>
      </c>
      <c r="C3470" s="1029"/>
      <c r="D3470" s="1028"/>
      <c r="E3470" s="1023" t="s">
        <v>7339</v>
      </c>
      <c r="F3470" s="1023"/>
      <c r="G3470" s="1023" t="s">
        <v>6697</v>
      </c>
      <c r="H3470" s="1023" t="s">
        <v>7995</v>
      </c>
      <c r="I3470" s="1029"/>
      <c r="J3470" s="1028"/>
      <c r="K3470" s="511" t="s">
        <v>264</v>
      </c>
      <c r="L3470" s="1023"/>
      <c r="M3470" s="1023" t="str">
        <f t="shared" si="54"/>
        <v/>
      </c>
    </row>
    <row r="3471" spans="1:13">
      <c r="A3471" s="1026" t="s">
        <v>647</v>
      </c>
      <c r="B3471" s="1026" t="s">
        <v>648</v>
      </c>
      <c r="C3471" s="1029"/>
      <c r="D3471" s="1028"/>
      <c r="E3471" s="1023" t="s">
        <v>7340</v>
      </c>
      <c r="F3471" s="1023"/>
      <c r="G3471" s="1023" t="s">
        <v>6697</v>
      </c>
      <c r="H3471" s="1023" t="s">
        <v>7995</v>
      </c>
      <c r="I3471" s="1029"/>
      <c r="J3471" s="1028"/>
      <c r="K3471" s="511" t="s">
        <v>264</v>
      </c>
      <c r="L3471" s="1023"/>
      <c r="M3471" s="1023" t="str">
        <f t="shared" si="54"/>
        <v/>
      </c>
    </row>
    <row r="3472" spans="1:13">
      <c r="A3472" s="1026" t="s">
        <v>647</v>
      </c>
      <c r="B3472" s="1026" t="s">
        <v>648</v>
      </c>
      <c r="C3472" s="1029"/>
      <c r="D3472" s="1028"/>
      <c r="E3472" s="1023" t="s">
        <v>7341</v>
      </c>
      <c r="F3472" s="1023"/>
      <c r="G3472" s="1023" t="s">
        <v>6697</v>
      </c>
      <c r="H3472" s="1023" t="s">
        <v>7995</v>
      </c>
      <c r="I3472" s="1029"/>
      <c r="J3472" s="1028"/>
      <c r="K3472" s="511" t="s">
        <v>264</v>
      </c>
      <c r="L3472" s="1023"/>
      <c r="M3472" s="1023" t="str">
        <f t="shared" si="54"/>
        <v/>
      </c>
    </row>
    <row r="3473" spans="1:13">
      <c r="A3473" s="1026" t="s">
        <v>647</v>
      </c>
      <c r="B3473" s="1026" t="s">
        <v>648</v>
      </c>
      <c r="C3473" s="1029"/>
      <c r="D3473" s="1028"/>
      <c r="E3473" s="1023" t="s">
        <v>7342</v>
      </c>
      <c r="F3473" s="1023"/>
      <c r="G3473" s="1023" t="s">
        <v>6697</v>
      </c>
      <c r="H3473" s="1023" t="s">
        <v>7995</v>
      </c>
      <c r="I3473" s="1029"/>
      <c r="J3473" s="1028"/>
      <c r="K3473" s="511" t="s">
        <v>264</v>
      </c>
      <c r="L3473" s="1023"/>
      <c r="M3473" s="1023" t="str">
        <f t="shared" si="54"/>
        <v/>
      </c>
    </row>
    <row r="3474" spans="1:13">
      <c r="A3474" s="1026" t="s">
        <v>647</v>
      </c>
      <c r="B3474" s="1026" t="s">
        <v>648</v>
      </c>
      <c r="C3474" s="1029"/>
      <c r="D3474" s="1028"/>
      <c r="E3474" s="1023" t="s">
        <v>7343</v>
      </c>
      <c r="F3474" s="1023"/>
      <c r="G3474" s="1023" t="s">
        <v>6697</v>
      </c>
      <c r="H3474" s="1023" t="s">
        <v>7995</v>
      </c>
      <c r="I3474" s="1029"/>
      <c r="J3474" s="1028"/>
      <c r="K3474" s="511" t="s">
        <v>264</v>
      </c>
      <c r="L3474" s="1023"/>
      <c r="M3474" s="1023" t="str">
        <f t="shared" si="54"/>
        <v/>
      </c>
    </row>
    <row r="3475" spans="1:13">
      <c r="A3475" s="1026" t="s">
        <v>647</v>
      </c>
      <c r="B3475" s="1026" t="s">
        <v>648</v>
      </c>
      <c r="C3475" s="522"/>
      <c r="D3475" s="523"/>
      <c r="E3475" s="1023" t="s">
        <v>7344</v>
      </c>
      <c r="F3475" s="1023"/>
      <c r="G3475" s="1023" t="s">
        <v>6697</v>
      </c>
      <c r="H3475" s="1023" t="s">
        <v>7995</v>
      </c>
      <c r="I3475" s="522"/>
      <c r="J3475" s="523"/>
      <c r="K3475" s="511" t="s">
        <v>264</v>
      </c>
      <c r="L3475" s="1023"/>
      <c r="M3475" s="1023" t="str">
        <f t="shared" si="54"/>
        <v/>
      </c>
    </row>
    <row r="3476" spans="1:13" ht="15">
      <c r="A3476" s="1030" t="s">
        <v>637</v>
      </c>
      <c r="B3476" s="1031" t="s">
        <v>638</v>
      </c>
      <c r="C3476" s="527" t="s">
        <v>497</v>
      </c>
      <c r="D3476" s="529"/>
      <c r="E3476" s="510" t="s">
        <v>6159</v>
      </c>
      <c r="F3476" s="510" t="s">
        <v>497</v>
      </c>
      <c r="G3476" s="532" t="s">
        <v>6697</v>
      </c>
      <c r="H3476" s="510" t="s">
        <v>7996</v>
      </c>
      <c r="I3476" s="527" t="s">
        <v>682</v>
      </c>
      <c r="J3476" s="529"/>
      <c r="K3476" s="511" t="s">
        <v>264</v>
      </c>
      <c r="L3476" s="510" t="s">
        <v>646</v>
      </c>
      <c r="M3476" s="510" t="str">
        <f t="shared" si="54"/>
        <v/>
      </c>
    </row>
    <row r="3477" spans="1:13">
      <c r="A3477" s="1026" t="s">
        <v>647</v>
      </c>
      <c r="B3477" s="1026" t="s">
        <v>648</v>
      </c>
      <c r="C3477" s="1029"/>
      <c r="D3477" s="1028"/>
      <c r="E3477" s="1023" t="s">
        <v>7345</v>
      </c>
      <c r="F3477" s="1023"/>
      <c r="G3477" s="1023" t="s">
        <v>6697</v>
      </c>
      <c r="H3477" s="1023" t="s">
        <v>7996</v>
      </c>
      <c r="I3477" s="1029"/>
      <c r="J3477" s="1028"/>
      <c r="K3477" s="511" t="s">
        <v>264</v>
      </c>
      <c r="L3477" s="1023"/>
      <c r="M3477" s="1023" t="str">
        <f t="shared" si="54"/>
        <v>Removed</v>
      </c>
    </row>
    <row r="3478" spans="1:13">
      <c r="A3478" s="1026" t="s">
        <v>647</v>
      </c>
      <c r="B3478" s="1026" t="s">
        <v>648</v>
      </c>
      <c r="C3478" s="1029"/>
      <c r="D3478" s="1028"/>
      <c r="E3478" s="1023" t="s">
        <v>7346</v>
      </c>
      <c r="F3478" s="1023"/>
      <c r="G3478" s="1023" t="s">
        <v>6697</v>
      </c>
      <c r="H3478" s="1023" t="s">
        <v>7996</v>
      </c>
      <c r="I3478" s="1029"/>
      <c r="J3478" s="1028"/>
      <c r="K3478" s="511" t="s">
        <v>264</v>
      </c>
      <c r="L3478" s="1023"/>
      <c r="M3478" s="1023" t="str">
        <f t="shared" si="54"/>
        <v/>
      </c>
    </row>
    <row r="3479" spans="1:13">
      <c r="A3479" s="1026" t="s">
        <v>647</v>
      </c>
      <c r="B3479" s="1026" t="s">
        <v>648</v>
      </c>
      <c r="C3479" s="1029"/>
      <c r="D3479" s="1028"/>
      <c r="E3479" s="1023" t="s">
        <v>7347</v>
      </c>
      <c r="F3479" s="1023"/>
      <c r="G3479" s="1023" t="s">
        <v>6697</v>
      </c>
      <c r="H3479" s="1023" t="s">
        <v>7996</v>
      </c>
      <c r="I3479" s="1029"/>
      <c r="J3479" s="1028"/>
      <c r="K3479" s="511" t="s">
        <v>264</v>
      </c>
      <c r="L3479" s="1023"/>
      <c r="M3479" s="1023" t="str">
        <f t="shared" si="54"/>
        <v/>
      </c>
    </row>
    <row r="3480" spans="1:13">
      <c r="A3480" s="1026" t="s">
        <v>647</v>
      </c>
      <c r="B3480" s="1026" t="s">
        <v>648</v>
      </c>
      <c r="C3480" s="1029"/>
      <c r="D3480" s="1028"/>
      <c r="E3480" s="1023" t="s">
        <v>7348</v>
      </c>
      <c r="F3480" s="1023"/>
      <c r="G3480" s="1023" t="s">
        <v>6697</v>
      </c>
      <c r="H3480" s="1023" t="s">
        <v>7996</v>
      </c>
      <c r="I3480" s="1029"/>
      <c r="J3480" s="1028"/>
      <c r="K3480" s="511" t="s">
        <v>264</v>
      </c>
      <c r="L3480" s="1023"/>
      <c r="M3480" s="1023" t="str">
        <f t="shared" si="54"/>
        <v/>
      </c>
    </row>
    <row r="3481" spans="1:13">
      <c r="A3481" s="1026" t="s">
        <v>647</v>
      </c>
      <c r="B3481" s="1026" t="s">
        <v>648</v>
      </c>
      <c r="C3481" s="1029"/>
      <c r="D3481" s="1028"/>
      <c r="E3481" s="1023" t="s">
        <v>7349</v>
      </c>
      <c r="F3481" s="1023"/>
      <c r="G3481" s="1023" t="s">
        <v>6697</v>
      </c>
      <c r="H3481" s="1023" t="s">
        <v>7996</v>
      </c>
      <c r="I3481" s="1029"/>
      <c r="J3481" s="1028"/>
      <c r="K3481" s="511" t="s">
        <v>264</v>
      </c>
      <c r="L3481" s="1023"/>
      <c r="M3481" s="1023" t="str">
        <f t="shared" si="54"/>
        <v/>
      </c>
    </row>
    <row r="3482" spans="1:13">
      <c r="A3482" s="1026" t="s">
        <v>647</v>
      </c>
      <c r="B3482" s="1026" t="s">
        <v>648</v>
      </c>
      <c r="C3482" s="1029"/>
      <c r="D3482" s="1028"/>
      <c r="E3482" s="1023" t="s">
        <v>7350</v>
      </c>
      <c r="F3482" s="1023"/>
      <c r="G3482" s="1023" t="s">
        <v>6697</v>
      </c>
      <c r="H3482" s="1023" t="s">
        <v>7996</v>
      </c>
      <c r="I3482" s="1029"/>
      <c r="J3482" s="1028"/>
      <c r="K3482" s="511" t="s">
        <v>264</v>
      </c>
      <c r="L3482" s="1023"/>
      <c r="M3482" s="1023" t="str">
        <f t="shared" si="54"/>
        <v/>
      </c>
    </row>
    <row r="3483" spans="1:13">
      <c r="A3483" s="1026" t="s">
        <v>647</v>
      </c>
      <c r="B3483" s="1026" t="s">
        <v>648</v>
      </c>
      <c r="C3483" s="1029"/>
      <c r="D3483" s="1028"/>
      <c r="E3483" s="1023" t="s">
        <v>7351</v>
      </c>
      <c r="F3483" s="1023"/>
      <c r="G3483" s="1023" t="s">
        <v>6697</v>
      </c>
      <c r="H3483" s="1023" t="s">
        <v>7996</v>
      </c>
      <c r="I3483" s="1029"/>
      <c r="J3483" s="1028"/>
      <c r="K3483" s="511" t="s">
        <v>264</v>
      </c>
      <c r="L3483" s="1023"/>
      <c r="M3483" s="1023" t="str">
        <f t="shared" si="54"/>
        <v/>
      </c>
    </row>
    <row r="3484" spans="1:13">
      <c r="A3484" s="1026" t="s">
        <v>647</v>
      </c>
      <c r="B3484" s="1026" t="s">
        <v>648</v>
      </c>
      <c r="C3484" s="1029"/>
      <c r="D3484" s="1028"/>
      <c r="E3484" s="1023" t="s">
        <v>7352</v>
      </c>
      <c r="F3484" s="1023"/>
      <c r="G3484" s="1023" t="s">
        <v>6697</v>
      </c>
      <c r="H3484" s="1023" t="s">
        <v>7996</v>
      </c>
      <c r="I3484" s="1029"/>
      <c r="J3484" s="1028"/>
      <c r="K3484" s="511" t="s">
        <v>264</v>
      </c>
      <c r="L3484" s="1023"/>
      <c r="M3484" s="1023" t="str">
        <f t="shared" si="54"/>
        <v/>
      </c>
    </row>
    <row r="3485" spans="1:13">
      <c r="A3485" s="1026" t="s">
        <v>647</v>
      </c>
      <c r="B3485" s="1026" t="s">
        <v>648</v>
      </c>
      <c r="C3485" s="1029"/>
      <c r="D3485" s="1028"/>
      <c r="E3485" s="1023" t="s">
        <v>7353</v>
      </c>
      <c r="F3485" s="1023"/>
      <c r="G3485" s="1023" t="s">
        <v>6697</v>
      </c>
      <c r="H3485" s="1023" t="s">
        <v>7996</v>
      </c>
      <c r="I3485" s="1029"/>
      <c r="J3485" s="1028"/>
      <c r="K3485" s="511" t="s">
        <v>264</v>
      </c>
      <c r="L3485" s="1023"/>
      <c r="M3485" s="1023" t="str">
        <f t="shared" si="54"/>
        <v/>
      </c>
    </row>
    <row r="3486" spans="1:13">
      <c r="A3486" s="1026" t="s">
        <v>647</v>
      </c>
      <c r="B3486" s="1026" t="s">
        <v>648</v>
      </c>
      <c r="C3486" s="1029"/>
      <c r="D3486" s="1028"/>
      <c r="E3486" s="1023" t="s">
        <v>7354</v>
      </c>
      <c r="F3486" s="1023"/>
      <c r="G3486" s="1023" t="s">
        <v>6697</v>
      </c>
      <c r="H3486" s="1023" t="s">
        <v>7996</v>
      </c>
      <c r="I3486" s="1029"/>
      <c r="J3486" s="1028"/>
      <c r="K3486" s="511" t="s">
        <v>264</v>
      </c>
      <c r="L3486" s="1023"/>
      <c r="M3486" s="1023" t="str">
        <f t="shared" si="54"/>
        <v/>
      </c>
    </row>
    <row r="3487" spans="1:13">
      <c r="A3487" s="1026" t="s">
        <v>647</v>
      </c>
      <c r="B3487" s="1026" t="s">
        <v>648</v>
      </c>
      <c r="C3487" s="1029"/>
      <c r="D3487" s="1028"/>
      <c r="E3487" s="1023" t="s">
        <v>7355</v>
      </c>
      <c r="F3487" s="1023"/>
      <c r="G3487" s="1023" t="s">
        <v>6697</v>
      </c>
      <c r="H3487" s="1023" t="s">
        <v>7996</v>
      </c>
      <c r="I3487" s="1029"/>
      <c r="J3487" s="1028"/>
      <c r="K3487" s="511" t="s">
        <v>264</v>
      </c>
      <c r="L3487" s="1023"/>
      <c r="M3487" s="1023" t="str">
        <f t="shared" si="54"/>
        <v/>
      </c>
    </row>
    <row r="3488" spans="1:13">
      <c r="A3488" s="1026" t="s">
        <v>647</v>
      </c>
      <c r="B3488" s="1026" t="s">
        <v>648</v>
      </c>
      <c r="C3488" s="1029"/>
      <c r="D3488" s="1028"/>
      <c r="E3488" s="1023" t="s">
        <v>7356</v>
      </c>
      <c r="F3488" s="1023"/>
      <c r="G3488" s="1023" t="s">
        <v>6697</v>
      </c>
      <c r="H3488" s="1023" t="s">
        <v>7996</v>
      </c>
      <c r="I3488" s="1029"/>
      <c r="J3488" s="1028"/>
      <c r="K3488" s="511" t="s">
        <v>264</v>
      </c>
      <c r="L3488" s="1023"/>
      <c r="M3488" s="1023" t="str">
        <f t="shared" si="54"/>
        <v/>
      </c>
    </row>
    <row r="3489" spans="1:13">
      <c r="A3489" s="1026" t="s">
        <v>647</v>
      </c>
      <c r="B3489" s="1026" t="s">
        <v>648</v>
      </c>
      <c r="C3489" s="522"/>
      <c r="D3489" s="523"/>
      <c r="E3489" s="1023" t="s">
        <v>7357</v>
      </c>
      <c r="F3489" s="1023"/>
      <c r="G3489" s="1023" t="s">
        <v>6697</v>
      </c>
      <c r="H3489" s="1023" t="s">
        <v>7996</v>
      </c>
      <c r="I3489" s="522"/>
      <c r="J3489" s="523"/>
      <c r="K3489" s="511" t="s">
        <v>264</v>
      </c>
      <c r="L3489" s="1023"/>
      <c r="M3489" s="1023" t="str">
        <f t="shared" si="54"/>
        <v/>
      </c>
    </row>
    <row r="3490" spans="1:13" ht="15">
      <c r="A3490" s="1030" t="s">
        <v>637</v>
      </c>
      <c r="B3490" s="1031" t="s">
        <v>638</v>
      </c>
      <c r="C3490" s="527" t="s">
        <v>142</v>
      </c>
      <c r="D3490" s="529"/>
      <c r="E3490" s="510" t="s">
        <v>6147</v>
      </c>
      <c r="F3490" s="510" t="s">
        <v>142</v>
      </c>
      <c r="G3490" s="532" t="s">
        <v>6697</v>
      </c>
      <c r="H3490" s="510" t="s">
        <v>7997</v>
      </c>
      <c r="I3490" s="527" t="s">
        <v>682</v>
      </c>
      <c r="J3490" s="529"/>
      <c r="K3490" s="511" t="s">
        <v>264</v>
      </c>
      <c r="L3490" s="510" t="s">
        <v>646</v>
      </c>
      <c r="M3490" s="510" t="str">
        <f t="shared" si="54"/>
        <v/>
      </c>
    </row>
    <row r="3491" spans="1:13">
      <c r="A3491" s="1026" t="s">
        <v>647</v>
      </c>
      <c r="B3491" s="1026" t="s">
        <v>648</v>
      </c>
      <c r="C3491" s="1029"/>
      <c r="D3491" s="1028"/>
      <c r="E3491" s="1023" t="s">
        <v>7358</v>
      </c>
      <c r="F3491" s="1023"/>
      <c r="G3491" s="1023" t="s">
        <v>6697</v>
      </c>
      <c r="H3491" s="1023" t="s">
        <v>7997</v>
      </c>
      <c r="I3491" s="1029"/>
      <c r="J3491" s="1028"/>
      <c r="K3491" s="511" t="s">
        <v>264</v>
      </c>
      <c r="L3491" s="1023"/>
      <c r="M3491" s="1023" t="str">
        <f t="shared" si="54"/>
        <v>Removed</v>
      </c>
    </row>
    <row r="3492" spans="1:13">
      <c r="A3492" s="1026" t="s">
        <v>647</v>
      </c>
      <c r="B3492" s="1026" t="s">
        <v>648</v>
      </c>
      <c r="C3492" s="1029"/>
      <c r="D3492" s="1028"/>
      <c r="E3492" s="1023" t="s">
        <v>7359</v>
      </c>
      <c r="F3492" s="1023"/>
      <c r="G3492" s="1023" t="s">
        <v>6697</v>
      </c>
      <c r="H3492" s="1023" t="s">
        <v>7997</v>
      </c>
      <c r="I3492" s="1029"/>
      <c r="J3492" s="1028"/>
      <c r="K3492" s="511" t="s">
        <v>264</v>
      </c>
      <c r="L3492" s="1023"/>
      <c r="M3492" s="1023" t="str">
        <f t="shared" si="54"/>
        <v/>
      </c>
    </row>
    <row r="3493" spans="1:13">
      <c r="A3493" s="1026" t="s">
        <v>647</v>
      </c>
      <c r="B3493" s="1026" t="s">
        <v>648</v>
      </c>
      <c r="C3493" s="1029"/>
      <c r="D3493" s="1028"/>
      <c r="E3493" s="1023" t="s">
        <v>7360</v>
      </c>
      <c r="F3493" s="1023"/>
      <c r="G3493" s="1023" t="s">
        <v>6697</v>
      </c>
      <c r="H3493" s="1023" t="s">
        <v>7997</v>
      </c>
      <c r="I3493" s="1029"/>
      <c r="J3493" s="1028"/>
      <c r="K3493" s="511" t="s">
        <v>264</v>
      </c>
      <c r="L3493" s="1023"/>
      <c r="M3493" s="1023" t="str">
        <f t="shared" si="54"/>
        <v/>
      </c>
    </row>
    <row r="3494" spans="1:13">
      <c r="A3494" s="1026" t="s">
        <v>647</v>
      </c>
      <c r="B3494" s="1026" t="s">
        <v>648</v>
      </c>
      <c r="C3494" s="1029"/>
      <c r="D3494" s="1028"/>
      <c r="E3494" s="1023" t="s">
        <v>7361</v>
      </c>
      <c r="F3494" s="1023"/>
      <c r="G3494" s="1023" t="s">
        <v>6697</v>
      </c>
      <c r="H3494" s="1023" t="s">
        <v>7997</v>
      </c>
      <c r="I3494" s="1029"/>
      <c r="J3494" s="1028"/>
      <c r="K3494" s="511" t="s">
        <v>264</v>
      </c>
      <c r="L3494" s="1023"/>
      <c r="M3494" s="1023" t="str">
        <f t="shared" si="54"/>
        <v/>
      </c>
    </row>
    <row r="3495" spans="1:13">
      <c r="A3495" s="1026" t="s">
        <v>647</v>
      </c>
      <c r="B3495" s="1026" t="s">
        <v>648</v>
      </c>
      <c r="C3495" s="1029"/>
      <c r="D3495" s="1028"/>
      <c r="E3495" s="1023" t="s">
        <v>7362</v>
      </c>
      <c r="F3495" s="1023"/>
      <c r="G3495" s="1023" t="s">
        <v>6697</v>
      </c>
      <c r="H3495" s="1023" t="s">
        <v>7997</v>
      </c>
      <c r="I3495" s="1029"/>
      <c r="J3495" s="1028"/>
      <c r="K3495" s="511" t="s">
        <v>264</v>
      </c>
      <c r="L3495" s="1023"/>
      <c r="M3495" s="1023" t="str">
        <f t="shared" si="54"/>
        <v/>
      </c>
    </row>
    <row r="3496" spans="1:13">
      <c r="A3496" s="1026" t="s">
        <v>647</v>
      </c>
      <c r="B3496" s="1026" t="s">
        <v>648</v>
      </c>
      <c r="C3496" s="1029"/>
      <c r="D3496" s="1028"/>
      <c r="E3496" s="1023" t="s">
        <v>7363</v>
      </c>
      <c r="F3496" s="1023"/>
      <c r="G3496" s="1023" t="s">
        <v>6697</v>
      </c>
      <c r="H3496" s="1023" t="s">
        <v>7997</v>
      </c>
      <c r="I3496" s="1029"/>
      <c r="J3496" s="1028"/>
      <c r="K3496" s="511" t="s">
        <v>264</v>
      </c>
      <c r="L3496" s="1023"/>
      <c r="M3496" s="1023" t="str">
        <f t="shared" si="54"/>
        <v/>
      </c>
    </row>
    <row r="3497" spans="1:13">
      <c r="A3497" s="1026" t="s">
        <v>647</v>
      </c>
      <c r="B3497" s="1026" t="s">
        <v>648</v>
      </c>
      <c r="C3497" s="1029"/>
      <c r="D3497" s="1028"/>
      <c r="E3497" s="1023" t="s">
        <v>7364</v>
      </c>
      <c r="F3497" s="1023"/>
      <c r="G3497" s="1023" t="s">
        <v>6697</v>
      </c>
      <c r="H3497" s="1023" t="s">
        <v>7997</v>
      </c>
      <c r="I3497" s="1029"/>
      <c r="J3497" s="1028"/>
      <c r="K3497" s="511" t="s">
        <v>264</v>
      </c>
      <c r="L3497" s="1023"/>
      <c r="M3497" s="1023" t="str">
        <f t="shared" si="54"/>
        <v/>
      </c>
    </row>
    <row r="3498" spans="1:13">
      <c r="A3498" s="1026" t="s">
        <v>647</v>
      </c>
      <c r="B3498" s="1026" t="s">
        <v>648</v>
      </c>
      <c r="C3498" s="1029"/>
      <c r="D3498" s="1028"/>
      <c r="E3498" s="1023" t="s">
        <v>7365</v>
      </c>
      <c r="F3498" s="1023"/>
      <c r="G3498" s="1023" t="s">
        <v>6697</v>
      </c>
      <c r="H3498" s="1023" t="s">
        <v>7997</v>
      </c>
      <c r="I3498" s="1029"/>
      <c r="J3498" s="1028"/>
      <c r="K3498" s="511" t="s">
        <v>264</v>
      </c>
      <c r="L3498" s="1023"/>
      <c r="M3498" s="1023" t="str">
        <f t="shared" si="54"/>
        <v/>
      </c>
    </row>
    <row r="3499" spans="1:13">
      <c r="A3499" s="1026" t="s">
        <v>647</v>
      </c>
      <c r="B3499" s="1026" t="s">
        <v>648</v>
      </c>
      <c r="C3499" s="1029"/>
      <c r="D3499" s="1028"/>
      <c r="E3499" s="1023" t="s">
        <v>7366</v>
      </c>
      <c r="F3499" s="1023"/>
      <c r="G3499" s="1023" t="s">
        <v>6697</v>
      </c>
      <c r="H3499" s="1023" t="s">
        <v>7997</v>
      </c>
      <c r="I3499" s="1029"/>
      <c r="J3499" s="1028"/>
      <c r="K3499" s="511" t="s">
        <v>264</v>
      </c>
      <c r="L3499" s="1023"/>
      <c r="M3499" s="1023" t="str">
        <f t="shared" si="54"/>
        <v/>
      </c>
    </row>
    <row r="3500" spans="1:13">
      <c r="A3500" s="1026" t="s">
        <v>647</v>
      </c>
      <c r="B3500" s="1026" t="s">
        <v>648</v>
      </c>
      <c r="C3500" s="1029"/>
      <c r="D3500" s="1028"/>
      <c r="E3500" s="1023" t="s">
        <v>7367</v>
      </c>
      <c r="F3500" s="1023"/>
      <c r="G3500" s="1023" t="s">
        <v>6697</v>
      </c>
      <c r="H3500" s="1023" t="s">
        <v>7997</v>
      </c>
      <c r="I3500" s="1029"/>
      <c r="J3500" s="1028"/>
      <c r="K3500" s="511" t="s">
        <v>264</v>
      </c>
      <c r="L3500" s="1023"/>
      <c r="M3500" s="1023" t="str">
        <f t="shared" si="54"/>
        <v/>
      </c>
    </row>
    <row r="3501" spans="1:13">
      <c r="A3501" s="1026" t="s">
        <v>647</v>
      </c>
      <c r="B3501" s="1026" t="s">
        <v>648</v>
      </c>
      <c r="C3501" s="1029"/>
      <c r="D3501" s="1028"/>
      <c r="E3501" s="1023" t="s">
        <v>7368</v>
      </c>
      <c r="F3501" s="1023"/>
      <c r="G3501" s="1023" t="s">
        <v>6697</v>
      </c>
      <c r="H3501" s="1023" t="s">
        <v>7997</v>
      </c>
      <c r="I3501" s="1029"/>
      <c r="J3501" s="1028"/>
      <c r="K3501" s="511" t="s">
        <v>264</v>
      </c>
      <c r="L3501" s="1023"/>
      <c r="M3501" s="1023" t="str">
        <f t="shared" si="54"/>
        <v/>
      </c>
    </row>
    <row r="3502" spans="1:13">
      <c r="A3502" s="1026" t="s">
        <v>647</v>
      </c>
      <c r="B3502" s="1026" t="s">
        <v>648</v>
      </c>
      <c r="C3502" s="1029"/>
      <c r="D3502" s="1028"/>
      <c r="E3502" s="1023" t="s">
        <v>7369</v>
      </c>
      <c r="F3502" s="1023"/>
      <c r="G3502" s="1023" t="s">
        <v>6697</v>
      </c>
      <c r="H3502" s="1023" t="s">
        <v>7997</v>
      </c>
      <c r="I3502" s="1029"/>
      <c r="J3502" s="1028"/>
      <c r="K3502" s="511" t="s">
        <v>264</v>
      </c>
      <c r="L3502" s="1023"/>
      <c r="M3502" s="1023" t="str">
        <f t="shared" si="54"/>
        <v/>
      </c>
    </row>
    <row r="3503" spans="1:13">
      <c r="A3503" s="1026" t="s">
        <v>647</v>
      </c>
      <c r="B3503" s="1026" t="s">
        <v>648</v>
      </c>
      <c r="C3503" s="522"/>
      <c r="D3503" s="523"/>
      <c r="E3503" s="1023" t="s">
        <v>7370</v>
      </c>
      <c r="F3503" s="1023"/>
      <c r="G3503" s="1023" t="s">
        <v>6697</v>
      </c>
      <c r="H3503" s="1023" t="s">
        <v>7997</v>
      </c>
      <c r="I3503" s="522"/>
      <c r="J3503" s="523"/>
      <c r="K3503" s="511" t="s">
        <v>264</v>
      </c>
      <c r="L3503" s="1023"/>
      <c r="M3503" s="1023" t="str">
        <f t="shared" si="54"/>
        <v/>
      </c>
    </row>
    <row r="3504" spans="1:13" ht="15">
      <c r="A3504" s="1030" t="s">
        <v>637</v>
      </c>
      <c r="B3504" s="1031" t="s">
        <v>638</v>
      </c>
      <c r="C3504" s="527" t="s">
        <v>621</v>
      </c>
      <c r="D3504" s="529"/>
      <c r="E3504" s="510" t="s">
        <v>6151</v>
      </c>
      <c r="F3504" s="510" t="s">
        <v>621</v>
      </c>
      <c r="G3504" s="532" t="s">
        <v>6697</v>
      </c>
      <c r="H3504" s="510" t="s">
        <v>7998</v>
      </c>
      <c r="I3504" s="527" t="s">
        <v>682</v>
      </c>
      <c r="J3504" s="529"/>
      <c r="K3504" s="511" t="s">
        <v>264</v>
      </c>
      <c r="L3504" s="510" t="s">
        <v>646</v>
      </c>
      <c r="M3504" s="510" t="str">
        <f t="shared" si="54"/>
        <v/>
      </c>
    </row>
    <row r="3505" spans="1:13">
      <c r="A3505" s="1026" t="s">
        <v>647</v>
      </c>
      <c r="B3505" s="1026" t="s">
        <v>648</v>
      </c>
      <c r="C3505" s="1029"/>
      <c r="D3505" s="1028"/>
      <c r="E3505" s="1023" t="s">
        <v>7371</v>
      </c>
      <c r="F3505" s="1023"/>
      <c r="G3505" s="1023" t="s">
        <v>6697</v>
      </c>
      <c r="H3505" s="1023" t="s">
        <v>7998</v>
      </c>
      <c r="I3505" s="1029"/>
      <c r="J3505" s="1028"/>
      <c r="K3505" s="511" t="s">
        <v>264</v>
      </c>
      <c r="L3505" s="1023"/>
      <c r="M3505" s="1023" t="str">
        <f t="shared" si="54"/>
        <v>Removed</v>
      </c>
    </row>
    <row r="3506" spans="1:13">
      <c r="A3506" s="1026" t="s">
        <v>647</v>
      </c>
      <c r="B3506" s="1026" t="s">
        <v>648</v>
      </c>
      <c r="C3506" s="1029"/>
      <c r="D3506" s="1028"/>
      <c r="E3506" s="1023" t="s">
        <v>7372</v>
      </c>
      <c r="F3506" s="1023"/>
      <c r="G3506" s="1023" t="s">
        <v>6697</v>
      </c>
      <c r="H3506" s="1023" t="s">
        <v>7998</v>
      </c>
      <c r="I3506" s="1029"/>
      <c r="J3506" s="1028"/>
      <c r="K3506" s="511" t="s">
        <v>264</v>
      </c>
      <c r="L3506" s="1023"/>
      <c r="M3506" s="1023" t="str">
        <f t="shared" si="54"/>
        <v/>
      </c>
    </row>
    <row r="3507" spans="1:13">
      <c r="A3507" s="1026" t="s">
        <v>647</v>
      </c>
      <c r="B3507" s="1026" t="s">
        <v>648</v>
      </c>
      <c r="C3507" s="1029"/>
      <c r="D3507" s="1028"/>
      <c r="E3507" s="1023" t="s">
        <v>7373</v>
      </c>
      <c r="F3507" s="1023"/>
      <c r="G3507" s="1023" t="s">
        <v>6697</v>
      </c>
      <c r="H3507" s="1023" t="s">
        <v>7998</v>
      </c>
      <c r="I3507" s="1029"/>
      <c r="J3507" s="1028"/>
      <c r="K3507" s="511" t="s">
        <v>264</v>
      </c>
      <c r="L3507" s="1023"/>
      <c r="M3507" s="1023" t="str">
        <f t="shared" si="54"/>
        <v/>
      </c>
    </row>
    <row r="3508" spans="1:13">
      <c r="A3508" s="1026" t="s">
        <v>647</v>
      </c>
      <c r="B3508" s="1026" t="s">
        <v>648</v>
      </c>
      <c r="C3508" s="1029"/>
      <c r="D3508" s="1028"/>
      <c r="E3508" s="1023" t="s">
        <v>7374</v>
      </c>
      <c r="F3508" s="1023"/>
      <c r="G3508" s="1023" t="s">
        <v>6697</v>
      </c>
      <c r="H3508" s="1023" t="s">
        <v>7998</v>
      </c>
      <c r="I3508" s="1029"/>
      <c r="J3508" s="1028"/>
      <c r="K3508" s="511" t="s">
        <v>264</v>
      </c>
      <c r="L3508" s="1023"/>
      <c r="M3508" s="1023" t="str">
        <f t="shared" si="54"/>
        <v/>
      </c>
    </row>
    <row r="3509" spans="1:13">
      <c r="A3509" s="1026" t="s">
        <v>647</v>
      </c>
      <c r="B3509" s="1026" t="s">
        <v>648</v>
      </c>
      <c r="C3509" s="1029"/>
      <c r="D3509" s="1028"/>
      <c r="E3509" s="1023" t="s">
        <v>7375</v>
      </c>
      <c r="F3509" s="1023"/>
      <c r="G3509" s="1023" t="s">
        <v>6697</v>
      </c>
      <c r="H3509" s="1023" t="s">
        <v>7998</v>
      </c>
      <c r="I3509" s="1029"/>
      <c r="J3509" s="1028"/>
      <c r="K3509" s="511" t="s">
        <v>264</v>
      </c>
      <c r="L3509" s="1023"/>
      <c r="M3509" s="1023" t="str">
        <f t="shared" si="54"/>
        <v/>
      </c>
    </row>
    <row r="3510" spans="1:13">
      <c r="A3510" s="1026" t="s">
        <v>647</v>
      </c>
      <c r="B3510" s="1026" t="s">
        <v>648</v>
      </c>
      <c r="C3510" s="1029"/>
      <c r="D3510" s="1028"/>
      <c r="E3510" s="1023" t="s">
        <v>7376</v>
      </c>
      <c r="F3510" s="1023"/>
      <c r="G3510" s="1023" t="s">
        <v>6697</v>
      </c>
      <c r="H3510" s="1023" t="s">
        <v>7998</v>
      </c>
      <c r="I3510" s="1029"/>
      <c r="J3510" s="1028"/>
      <c r="K3510" s="511" t="s">
        <v>264</v>
      </c>
      <c r="L3510" s="1023"/>
      <c r="M3510" s="1023" t="str">
        <f t="shared" si="54"/>
        <v/>
      </c>
    </row>
    <row r="3511" spans="1:13">
      <c r="A3511" s="1026" t="s">
        <v>647</v>
      </c>
      <c r="B3511" s="1026" t="s">
        <v>648</v>
      </c>
      <c r="C3511" s="1029"/>
      <c r="D3511" s="1028"/>
      <c r="E3511" s="1023" t="s">
        <v>7377</v>
      </c>
      <c r="F3511" s="1023"/>
      <c r="G3511" s="1023" t="s">
        <v>6697</v>
      </c>
      <c r="H3511" s="1023" t="s">
        <v>7998</v>
      </c>
      <c r="I3511" s="1029"/>
      <c r="J3511" s="1028"/>
      <c r="K3511" s="511" t="s">
        <v>264</v>
      </c>
      <c r="L3511" s="1023"/>
      <c r="M3511" s="1023" t="str">
        <f t="shared" si="54"/>
        <v/>
      </c>
    </row>
    <row r="3512" spans="1:13">
      <c r="A3512" s="1026" t="s">
        <v>647</v>
      </c>
      <c r="B3512" s="1026" t="s">
        <v>648</v>
      </c>
      <c r="C3512" s="1029"/>
      <c r="D3512" s="1028"/>
      <c r="E3512" s="1023" t="s">
        <v>7378</v>
      </c>
      <c r="F3512" s="1023"/>
      <c r="G3512" s="1023" t="s">
        <v>6697</v>
      </c>
      <c r="H3512" s="1023" t="s">
        <v>7998</v>
      </c>
      <c r="I3512" s="1029"/>
      <c r="J3512" s="1028"/>
      <c r="K3512" s="511" t="s">
        <v>264</v>
      </c>
      <c r="L3512" s="1023"/>
      <c r="M3512" s="1023" t="str">
        <f t="shared" si="54"/>
        <v/>
      </c>
    </row>
    <row r="3513" spans="1:13">
      <c r="A3513" s="1026" t="s">
        <v>647</v>
      </c>
      <c r="B3513" s="1026" t="s">
        <v>648</v>
      </c>
      <c r="C3513" s="1029"/>
      <c r="D3513" s="1028"/>
      <c r="E3513" s="1023" t="s">
        <v>7379</v>
      </c>
      <c r="F3513" s="1023"/>
      <c r="G3513" s="1023" t="s">
        <v>6697</v>
      </c>
      <c r="H3513" s="1023" t="s">
        <v>7998</v>
      </c>
      <c r="I3513" s="1029"/>
      <c r="J3513" s="1028"/>
      <c r="K3513" s="511" t="s">
        <v>264</v>
      </c>
      <c r="L3513" s="1023"/>
      <c r="M3513" s="1023" t="str">
        <f t="shared" si="54"/>
        <v/>
      </c>
    </row>
    <row r="3514" spans="1:13">
      <c r="A3514" s="1026" t="s">
        <v>647</v>
      </c>
      <c r="B3514" s="1026" t="s">
        <v>648</v>
      </c>
      <c r="C3514" s="1029"/>
      <c r="D3514" s="1028"/>
      <c r="E3514" s="1023" t="s">
        <v>7380</v>
      </c>
      <c r="F3514" s="1023"/>
      <c r="G3514" s="1023" t="s">
        <v>6697</v>
      </c>
      <c r="H3514" s="1023" t="s">
        <v>7998</v>
      </c>
      <c r="I3514" s="1029"/>
      <c r="J3514" s="1028"/>
      <c r="K3514" s="511" t="s">
        <v>264</v>
      </c>
      <c r="L3514" s="1023"/>
      <c r="M3514" s="1023" t="str">
        <f t="shared" si="54"/>
        <v/>
      </c>
    </row>
    <row r="3515" spans="1:13">
      <c r="A3515" s="1026" t="s">
        <v>647</v>
      </c>
      <c r="B3515" s="1026" t="s">
        <v>648</v>
      </c>
      <c r="C3515" s="1029"/>
      <c r="D3515" s="1028"/>
      <c r="E3515" s="1023" t="s">
        <v>7381</v>
      </c>
      <c r="F3515" s="1023"/>
      <c r="G3515" s="1023" t="s">
        <v>6697</v>
      </c>
      <c r="H3515" s="1023" t="s">
        <v>7998</v>
      </c>
      <c r="I3515" s="1029"/>
      <c r="J3515" s="1028"/>
      <c r="K3515" s="511" t="s">
        <v>264</v>
      </c>
      <c r="L3515" s="1023"/>
      <c r="M3515" s="1023" t="str">
        <f t="shared" si="54"/>
        <v/>
      </c>
    </row>
    <row r="3516" spans="1:13">
      <c r="A3516" s="1026" t="s">
        <v>647</v>
      </c>
      <c r="B3516" s="1026" t="s">
        <v>648</v>
      </c>
      <c r="C3516" s="1029"/>
      <c r="D3516" s="1028"/>
      <c r="E3516" s="1023" t="s">
        <v>7382</v>
      </c>
      <c r="F3516" s="1023"/>
      <c r="G3516" s="1023" t="s">
        <v>6697</v>
      </c>
      <c r="H3516" s="1023" t="s">
        <v>7998</v>
      </c>
      <c r="I3516" s="1029"/>
      <c r="J3516" s="1028"/>
      <c r="K3516" s="511" t="s">
        <v>264</v>
      </c>
      <c r="L3516" s="1023"/>
      <c r="M3516" s="1023" t="str">
        <f t="shared" si="54"/>
        <v/>
      </c>
    </row>
    <row r="3517" spans="1:13">
      <c r="A3517" s="1026" t="s">
        <v>647</v>
      </c>
      <c r="B3517" s="1026" t="s">
        <v>648</v>
      </c>
      <c r="C3517" s="522"/>
      <c r="D3517" s="523"/>
      <c r="E3517" s="534" t="s">
        <v>7383</v>
      </c>
      <c r="F3517" s="534"/>
      <c r="G3517" s="1023" t="s">
        <v>6697</v>
      </c>
      <c r="H3517" s="534" t="s">
        <v>7998</v>
      </c>
      <c r="I3517" s="522"/>
      <c r="J3517" s="523"/>
      <c r="K3517" s="511" t="s">
        <v>264</v>
      </c>
      <c r="L3517" s="534"/>
      <c r="M3517" s="534" t="str">
        <f t="shared" si="54"/>
        <v/>
      </c>
    </row>
    <row r="3518" spans="1:13" ht="15">
      <c r="A3518" s="1030" t="s">
        <v>637</v>
      </c>
      <c r="B3518" s="1031" t="s">
        <v>638</v>
      </c>
      <c r="C3518" s="527" t="s">
        <v>143</v>
      </c>
      <c r="D3518" s="529"/>
      <c r="E3518" s="510" t="s">
        <v>6177</v>
      </c>
      <c r="F3518" s="510" t="s">
        <v>143</v>
      </c>
      <c r="G3518" s="1023" t="s">
        <v>6697</v>
      </c>
      <c r="H3518" s="510" t="s">
        <v>7999</v>
      </c>
      <c r="I3518" s="527" t="s">
        <v>682</v>
      </c>
      <c r="J3518" s="529"/>
      <c r="K3518" s="511" t="s">
        <v>264</v>
      </c>
      <c r="L3518" s="510" t="s">
        <v>646</v>
      </c>
      <c r="M3518" s="510" t="str">
        <f t="shared" si="54"/>
        <v/>
      </c>
    </row>
    <row r="3519" spans="1:13">
      <c r="A3519" s="1026" t="s">
        <v>647</v>
      </c>
      <c r="B3519" s="1026" t="s">
        <v>648</v>
      </c>
      <c r="C3519" s="1029"/>
      <c r="D3519" s="1028"/>
      <c r="E3519" s="1023" t="s">
        <v>7384</v>
      </c>
      <c r="F3519" s="1023"/>
      <c r="G3519" s="1023" t="s">
        <v>6697</v>
      </c>
      <c r="H3519" s="1023" t="s">
        <v>7999</v>
      </c>
      <c r="I3519" s="1029"/>
      <c r="J3519" s="1028"/>
      <c r="K3519" s="511" t="s">
        <v>264</v>
      </c>
      <c r="L3519" s="1023"/>
      <c r="M3519" s="1023" t="str">
        <f t="shared" si="54"/>
        <v>Removed</v>
      </c>
    </row>
    <row r="3520" spans="1:13">
      <c r="A3520" s="1026" t="s">
        <v>647</v>
      </c>
      <c r="B3520" s="1026" t="s">
        <v>648</v>
      </c>
      <c r="C3520" s="1029"/>
      <c r="D3520" s="1028"/>
      <c r="E3520" s="1023" t="s">
        <v>7385</v>
      </c>
      <c r="F3520" s="1023"/>
      <c r="G3520" s="1023" t="s">
        <v>6697</v>
      </c>
      <c r="H3520" s="1023" t="s">
        <v>7999</v>
      </c>
      <c r="I3520" s="1029"/>
      <c r="J3520" s="1028"/>
      <c r="K3520" s="511" t="s">
        <v>264</v>
      </c>
      <c r="L3520" s="1023"/>
      <c r="M3520" s="1023" t="str">
        <f t="shared" si="54"/>
        <v/>
      </c>
    </row>
    <row r="3521" spans="1:13">
      <c r="A3521" s="1026" t="s">
        <v>647</v>
      </c>
      <c r="B3521" s="1026" t="s">
        <v>648</v>
      </c>
      <c r="C3521" s="1029"/>
      <c r="D3521" s="1028"/>
      <c r="E3521" s="1023" t="s">
        <v>7386</v>
      </c>
      <c r="F3521" s="1023"/>
      <c r="G3521" s="1023" t="s">
        <v>6697</v>
      </c>
      <c r="H3521" s="1023" t="s">
        <v>7999</v>
      </c>
      <c r="I3521" s="1029"/>
      <c r="J3521" s="1028"/>
      <c r="K3521" s="511" t="s">
        <v>264</v>
      </c>
      <c r="L3521" s="1023"/>
      <c r="M3521" s="1023" t="str">
        <f t="shared" si="54"/>
        <v/>
      </c>
    </row>
    <row r="3522" spans="1:13">
      <c r="A3522" s="1026" t="s">
        <v>647</v>
      </c>
      <c r="B3522" s="1026" t="s">
        <v>648</v>
      </c>
      <c r="C3522" s="1029"/>
      <c r="D3522" s="1028"/>
      <c r="E3522" s="1023" t="s">
        <v>7387</v>
      </c>
      <c r="F3522" s="1023"/>
      <c r="G3522" s="1023" t="s">
        <v>6697</v>
      </c>
      <c r="H3522" s="1023" t="s">
        <v>7999</v>
      </c>
      <c r="I3522" s="1029"/>
      <c r="J3522" s="1028"/>
      <c r="K3522" s="511" t="s">
        <v>264</v>
      </c>
      <c r="L3522" s="1023"/>
      <c r="M3522" s="1023" t="str">
        <f t="shared" si="54"/>
        <v/>
      </c>
    </row>
    <row r="3523" spans="1:13">
      <c r="A3523" s="1026" t="s">
        <v>647</v>
      </c>
      <c r="B3523" s="1026" t="s">
        <v>648</v>
      </c>
      <c r="C3523" s="1029"/>
      <c r="D3523" s="1028"/>
      <c r="E3523" s="1023" t="s">
        <v>7388</v>
      </c>
      <c r="F3523" s="1023"/>
      <c r="G3523" s="1023" t="s">
        <v>6697</v>
      </c>
      <c r="H3523" s="1023" t="s">
        <v>7999</v>
      </c>
      <c r="I3523" s="1029"/>
      <c r="J3523" s="1028"/>
      <c r="K3523" s="511" t="s">
        <v>264</v>
      </c>
      <c r="L3523" s="1023"/>
      <c r="M3523" s="1023" t="str">
        <f t="shared" si="54"/>
        <v/>
      </c>
    </row>
    <row r="3524" spans="1:13">
      <c r="A3524" s="1026" t="s">
        <v>647</v>
      </c>
      <c r="B3524" s="1026" t="s">
        <v>648</v>
      </c>
      <c r="C3524" s="1029"/>
      <c r="D3524" s="1028"/>
      <c r="E3524" s="1023" t="s">
        <v>7389</v>
      </c>
      <c r="F3524" s="1023"/>
      <c r="G3524" s="1023" t="s">
        <v>6697</v>
      </c>
      <c r="H3524" s="1023" t="s">
        <v>7999</v>
      </c>
      <c r="I3524" s="1029"/>
      <c r="J3524" s="1028"/>
      <c r="K3524" s="511" t="s">
        <v>264</v>
      </c>
      <c r="L3524" s="1023"/>
      <c r="M3524" s="1023" t="str">
        <f t="shared" si="54"/>
        <v/>
      </c>
    </row>
    <row r="3525" spans="1:13">
      <c r="A3525" s="1026" t="s">
        <v>647</v>
      </c>
      <c r="B3525" s="1026" t="s">
        <v>648</v>
      </c>
      <c r="C3525" s="1029"/>
      <c r="D3525" s="1028"/>
      <c r="E3525" s="1023" t="s">
        <v>7390</v>
      </c>
      <c r="F3525" s="1023"/>
      <c r="G3525" s="1023" t="s">
        <v>6697</v>
      </c>
      <c r="H3525" s="1023" t="s">
        <v>7999</v>
      </c>
      <c r="I3525" s="1029"/>
      <c r="J3525" s="1028"/>
      <c r="K3525" s="511" t="s">
        <v>264</v>
      </c>
      <c r="L3525" s="1023"/>
      <c r="M3525" s="1023" t="str">
        <f t="shared" si="54"/>
        <v/>
      </c>
    </row>
    <row r="3526" spans="1:13">
      <c r="A3526" s="1026" t="s">
        <v>647</v>
      </c>
      <c r="B3526" s="1026" t="s">
        <v>648</v>
      </c>
      <c r="C3526" s="1029"/>
      <c r="D3526" s="1028"/>
      <c r="E3526" s="1023" t="s">
        <v>7391</v>
      </c>
      <c r="F3526" s="1023"/>
      <c r="G3526" s="1023" t="s">
        <v>6697</v>
      </c>
      <c r="H3526" s="1023" t="s">
        <v>7999</v>
      </c>
      <c r="I3526" s="1029"/>
      <c r="J3526" s="1028"/>
      <c r="K3526" s="511" t="s">
        <v>264</v>
      </c>
      <c r="L3526" s="1023"/>
      <c r="M3526" s="1023" t="str">
        <f t="shared" si="54"/>
        <v/>
      </c>
    </row>
    <row r="3527" spans="1:13">
      <c r="A3527" s="1026" t="s">
        <v>647</v>
      </c>
      <c r="B3527" s="1026" t="s">
        <v>648</v>
      </c>
      <c r="C3527" s="1029"/>
      <c r="D3527" s="1028"/>
      <c r="E3527" s="1023" t="s">
        <v>7392</v>
      </c>
      <c r="F3527" s="1023"/>
      <c r="G3527" s="1023" t="s">
        <v>6697</v>
      </c>
      <c r="H3527" s="1023" t="s">
        <v>7999</v>
      </c>
      <c r="I3527" s="1029"/>
      <c r="J3527" s="1028"/>
      <c r="K3527" s="511" t="s">
        <v>264</v>
      </c>
      <c r="L3527" s="1023"/>
      <c r="M3527" s="1023" t="str">
        <f t="shared" si="54"/>
        <v/>
      </c>
    </row>
    <row r="3528" spans="1:13">
      <c r="A3528" s="1026" t="s">
        <v>647</v>
      </c>
      <c r="B3528" s="1026" t="s">
        <v>648</v>
      </c>
      <c r="C3528" s="1029"/>
      <c r="D3528" s="1028"/>
      <c r="E3528" s="1023" t="s">
        <v>7393</v>
      </c>
      <c r="F3528" s="1023"/>
      <c r="G3528" s="1023" t="s">
        <v>6697</v>
      </c>
      <c r="H3528" s="1023" t="s">
        <v>7999</v>
      </c>
      <c r="I3528" s="1029"/>
      <c r="J3528" s="1028"/>
      <c r="K3528" s="511" t="s">
        <v>264</v>
      </c>
      <c r="L3528" s="1023"/>
      <c r="M3528" s="1023" t="str">
        <f t="shared" ref="M3528:M3591" si="55">IF(RIGHT(TEXT(E3528,""),4)="ACT1","Removed","")</f>
        <v/>
      </c>
    </row>
    <row r="3529" spans="1:13">
      <c r="A3529" s="1026" t="s">
        <v>647</v>
      </c>
      <c r="B3529" s="1026" t="s">
        <v>648</v>
      </c>
      <c r="C3529" s="1029"/>
      <c r="D3529" s="1028"/>
      <c r="E3529" s="1023" t="s">
        <v>7394</v>
      </c>
      <c r="F3529" s="1023"/>
      <c r="G3529" s="1023" t="s">
        <v>6697</v>
      </c>
      <c r="H3529" s="1023" t="s">
        <v>7999</v>
      </c>
      <c r="I3529" s="1029"/>
      <c r="J3529" s="1028"/>
      <c r="K3529" s="511" t="s">
        <v>264</v>
      </c>
      <c r="L3529" s="1023"/>
      <c r="M3529" s="1023" t="str">
        <f t="shared" si="55"/>
        <v/>
      </c>
    </row>
    <row r="3530" spans="1:13">
      <c r="A3530" s="1026" t="s">
        <v>647</v>
      </c>
      <c r="B3530" s="1026" t="s">
        <v>648</v>
      </c>
      <c r="C3530" s="1029"/>
      <c r="D3530" s="1028"/>
      <c r="E3530" s="1023" t="s">
        <v>7395</v>
      </c>
      <c r="F3530" s="1023"/>
      <c r="G3530" s="1023" t="s">
        <v>6697</v>
      </c>
      <c r="H3530" s="1023" t="s">
        <v>7999</v>
      </c>
      <c r="I3530" s="1029"/>
      <c r="J3530" s="1028"/>
      <c r="K3530" s="511" t="s">
        <v>264</v>
      </c>
      <c r="L3530" s="1023"/>
      <c r="M3530" s="1023" t="str">
        <f t="shared" si="55"/>
        <v/>
      </c>
    </row>
    <row r="3531" spans="1:13">
      <c r="A3531" s="1026" t="s">
        <v>647</v>
      </c>
      <c r="B3531" s="1026" t="s">
        <v>648</v>
      </c>
      <c r="C3531" s="522"/>
      <c r="D3531" s="523"/>
      <c r="E3531" s="534" t="s">
        <v>7396</v>
      </c>
      <c r="F3531" s="534"/>
      <c r="G3531" s="1023" t="s">
        <v>6697</v>
      </c>
      <c r="H3531" s="534" t="s">
        <v>7999</v>
      </c>
      <c r="I3531" s="522"/>
      <c r="J3531" s="523"/>
      <c r="K3531" s="511" t="s">
        <v>264</v>
      </c>
      <c r="L3531" s="534"/>
      <c r="M3531" s="534" t="str">
        <f t="shared" si="55"/>
        <v/>
      </c>
    </row>
    <row r="3532" spans="1:13" ht="15">
      <c r="A3532" s="1030" t="s">
        <v>637</v>
      </c>
      <c r="B3532" s="1031" t="s">
        <v>638</v>
      </c>
      <c r="C3532" s="527" t="s">
        <v>605</v>
      </c>
      <c r="D3532" s="529"/>
      <c r="E3532" s="510" t="s">
        <v>6173</v>
      </c>
      <c r="F3532" s="510" t="s">
        <v>605</v>
      </c>
      <c r="G3532" s="1023" t="s">
        <v>6697</v>
      </c>
      <c r="H3532" s="510" t="s">
        <v>8000</v>
      </c>
      <c r="I3532" s="527" t="s">
        <v>682</v>
      </c>
      <c r="J3532" s="529"/>
      <c r="K3532" s="511" t="s">
        <v>264</v>
      </c>
      <c r="L3532" s="510" t="s">
        <v>646</v>
      </c>
      <c r="M3532" s="510" t="str">
        <f t="shared" si="55"/>
        <v/>
      </c>
    </row>
    <row r="3533" spans="1:13">
      <c r="A3533" s="1026" t="s">
        <v>647</v>
      </c>
      <c r="B3533" s="1026" t="s">
        <v>648</v>
      </c>
      <c r="C3533" s="1029"/>
      <c r="D3533" s="1028"/>
      <c r="E3533" s="1023" t="s">
        <v>7397</v>
      </c>
      <c r="F3533" s="1023"/>
      <c r="G3533" s="1023" t="s">
        <v>6697</v>
      </c>
      <c r="H3533" s="1023" t="s">
        <v>8000</v>
      </c>
      <c r="I3533" s="1029"/>
      <c r="J3533" s="1028"/>
      <c r="K3533" s="511" t="s">
        <v>264</v>
      </c>
      <c r="L3533" s="1023"/>
      <c r="M3533" s="1023" t="str">
        <f t="shared" si="55"/>
        <v>Removed</v>
      </c>
    </row>
    <row r="3534" spans="1:13">
      <c r="A3534" s="1026" t="s">
        <v>647</v>
      </c>
      <c r="B3534" s="1026" t="s">
        <v>648</v>
      </c>
      <c r="C3534" s="1029"/>
      <c r="D3534" s="1028"/>
      <c r="E3534" s="1023" t="s">
        <v>7398</v>
      </c>
      <c r="F3534" s="1023"/>
      <c r="G3534" s="1023" t="s">
        <v>6697</v>
      </c>
      <c r="H3534" s="1023" t="s">
        <v>8000</v>
      </c>
      <c r="I3534" s="1029"/>
      <c r="J3534" s="1028"/>
      <c r="K3534" s="511" t="s">
        <v>264</v>
      </c>
      <c r="L3534" s="1023"/>
      <c r="M3534" s="1023" t="str">
        <f t="shared" si="55"/>
        <v/>
      </c>
    </row>
    <row r="3535" spans="1:13">
      <c r="A3535" s="1026" t="s">
        <v>647</v>
      </c>
      <c r="B3535" s="1026" t="s">
        <v>648</v>
      </c>
      <c r="C3535" s="1029"/>
      <c r="D3535" s="1028"/>
      <c r="E3535" s="1023" t="s">
        <v>7399</v>
      </c>
      <c r="F3535" s="1023"/>
      <c r="G3535" s="1023" t="s">
        <v>6697</v>
      </c>
      <c r="H3535" s="1023" t="s">
        <v>8000</v>
      </c>
      <c r="I3535" s="1029"/>
      <c r="J3535" s="1028"/>
      <c r="K3535" s="511" t="s">
        <v>264</v>
      </c>
      <c r="L3535" s="1023"/>
      <c r="M3535" s="1023" t="str">
        <f t="shared" si="55"/>
        <v/>
      </c>
    </row>
    <row r="3536" spans="1:13">
      <c r="A3536" s="1026" t="s">
        <v>647</v>
      </c>
      <c r="B3536" s="1026" t="s">
        <v>648</v>
      </c>
      <c r="C3536" s="1029"/>
      <c r="D3536" s="1028"/>
      <c r="E3536" s="1023" t="s">
        <v>7400</v>
      </c>
      <c r="F3536" s="1023"/>
      <c r="G3536" s="1023" t="s">
        <v>6697</v>
      </c>
      <c r="H3536" s="1023" t="s">
        <v>8000</v>
      </c>
      <c r="I3536" s="1029"/>
      <c r="J3536" s="1028"/>
      <c r="K3536" s="511" t="s">
        <v>264</v>
      </c>
      <c r="L3536" s="1023"/>
      <c r="M3536" s="1023" t="str">
        <f t="shared" si="55"/>
        <v/>
      </c>
    </row>
    <row r="3537" spans="1:13">
      <c r="A3537" s="1026" t="s">
        <v>647</v>
      </c>
      <c r="B3537" s="1026" t="s">
        <v>648</v>
      </c>
      <c r="C3537" s="1029"/>
      <c r="D3537" s="1028"/>
      <c r="E3537" s="1023" t="s">
        <v>7401</v>
      </c>
      <c r="F3537" s="1023"/>
      <c r="G3537" s="1023" t="s">
        <v>6697</v>
      </c>
      <c r="H3537" s="1023" t="s">
        <v>8000</v>
      </c>
      <c r="I3537" s="1029"/>
      <c r="J3537" s="1028"/>
      <c r="K3537" s="511" t="s">
        <v>264</v>
      </c>
      <c r="L3537" s="1023"/>
      <c r="M3537" s="1023" t="str">
        <f t="shared" si="55"/>
        <v/>
      </c>
    </row>
    <row r="3538" spans="1:13">
      <c r="A3538" s="1026" t="s">
        <v>647</v>
      </c>
      <c r="B3538" s="1026" t="s">
        <v>648</v>
      </c>
      <c r="C3538" s="1029"/>
      <c r="D3538" s="1028"/>
      <c r="E3538" s="1023" t="s">
        <v>7402</v>
      </c>
      <c r="F3538" s="1023"/>
      <c r="G3538" s="1023" t="s">
        <v>6697</v>
      </c>
      <c r="H3538" s="1023" t="s">
        <v>8000</v>
      </c>
      <c r="I3538" s="1029"/>
      <c r="J3538" s="1028"/>
      <c r="K3538" s="511" t="s">
        <v>264</v>
      </c>
      <c r="L3538" s="1023"/>
      <c r="M3538" s="1023" t="str">
        <f t="shared" si="55"/>
        <v/>
      </c>
    </row>
    <row r="3539" spans="1:13">
      <c r="A3539" s="1026" t="s">
        <v>647</v>
      </c>
      <c r="B3539" s="1026" t="s">
        <v>648</v>
      </c>
      <c r="C3539" s="1029"/>
      <c r="D3539" s="1028"/>
      <c r="E3539" s="1023" t="s">
        <v>7403</v>
      </c>
      <c r="F3539" s="1023"/>
      <c r="G3539" s="1023" t="s">
        <v>6697</v>
      </c>
      <c r="H3539" s="1023" t="s">
        <v>8000</v>
      </c>
      <c r="I3539" s="1029"/>
      <c r="J3539" s="1028"/>
      <c r="K3539" s="511" t="s">
        <v>264</v>
      </c>
      <c r="L3539" s="1023"/>
      <c r="M3539" s="1023" t="str">
        <f t="shared" si="55"/>
        <v/>
      </c>
    </row>
    <row r="3540" spans="1:13">
      <c r="A3540" s="1026" t="s">
        <v>647</v>
      </c>
      <c r="B3540" s="1026" t="s">
        <v>648</v>
      </c>
      <c r="C3540" s="1029"/>
      <c r="D3540" s="1028"/>
      <c r="E3540" s="1023" t="s">
        <v>7404</v>
      </c>
      <c r="F3540" s="1023"/>
      <c r="G3540" s="1023" t="s">
        <v>6697</v>
      </c>
      <c r="H3540" s="1023" t="s">
        <v>8000</v>
      </c>
      <c r="I3540" s="1029"/>
      <c r="J3540" s="1028"/>
      <c r="K3540" s="511" t="s">
        <v>264</v>
      </c>
      <c r="L3540" s="1023"/>
      <c r="M3540" s="1023" t="str">
        <f t="shared" si="55"/>
        <v/>
      </c>
    </row>
    <row r="3541" spans="1:13">
      <c r="A3541" s="1026" t="s">
        <v>647</v>
      </c>
      <c r="B3541" s="1026" t="s">
        <v>648</v>
      </c>
      <c r="C3541" s="1029"/>
      <c r="D3541" s="1028"/>
      <c r="E3541" s="1023" t="s">
        <v>7405</v>
      </c>
      <c r="F3541" s="1023"/>
      <c r="G3541" s="1023" t="s">
        <v>6697</v>
      </c>
      <c r="H3541" s="1023" t="s">
        <v>8000</v>
      </c>
      <c r="I3541" s="1029"/>
      <c r="J3541" s="1028"/>
      <c r="K3541" s="511" t="s">
        <v>264</v>
      </c>
      <c r="L3541" s="1023"/>
      <c r="M3541" s="1023" t="str">
        <f t="shared" si="55"/>
        <v/>
      </c>
    </row>
    <row r="3542" spans="1:13">
      <c r="A3542" s="1026" t="s">
        <v>647</v>
      </c>
      <c r="B3542" s="1026" t="s">
        <v>648</v>
      </c>
      <c r="C3542" s="1029"/>
      <c r="D3542" s="1028"/>
      <c r="E3542" s="1023" t="s">
        <v>7406</v>
      </c>
      <c r="F3542" s="1023"/>
      <c r="G3542" s="1023" t="s">
        <v>6697</v>
      </c>
      <c r="H3542" s="1023" t="s">
        <v>8000</v>
      </c>
      <c r="I3542" s="1029"/>
      <c r="J3542" s="1028"/>
      <c r="K3542" s="511" t="s">
        <v>264</v>
      </c>
      <c r="L3542" s="1023"/>
      <c r="M3542" s="1023" t="str">
        <f t="shared" si="55"/>
        <v/>
      </c>
    </row>
    <row r="3543" spans="1:13">
      <c r="A3543" s="1026" t="s">
        <v>647</v>
      </c>
      <c r="B3543" s="1026" t="s">
        <v>648</v>
      </c>
      <c r="C3543" s="1029"/>
      <c r="D3543" s="1028"/>
      <c r="E3543" s="1023" t="s">
        <v>7407</v>
      </c>
      <c r="F3543" s="1023"/>
      <c r="G3543" s="1023" t="s">
        <v>6697</v>
      </c>
      <c r="H3543" s="1023" t="s">
        <v>8000</v>
      </c>
      <c r="I3543" s="1029"/>
      <c r="J3543" s="1028"/>
      <c r="K3543" s="511" t="s">
        <v>264</v>
      </c>
      <c r="L3543" s="1023"/>
      <c r="M3543" s="1023" t="str">
        <f t="shared" si="55"/>
        <v/>
      </c>
    </row>
    <row r="3544" spans="1:13">
      <c r="A3544" s="1026" t="s">
        <v>647</v>
      </c>
      <c r="B3544" s="1026" t="s">
        <v>648</v>
      </c>
      <c r="C3544" s="1029"/>
      <c r="D3544" s="1028"/>
      <c r="E3544" s="1023" t="s">
        <v>7408</v>
      </c>
      <c r="F3544" s="1023"/>
      <c r="G3544" s="1023" t="s">
        <v>6697</v>
      </c>
      <c r="H3544" s="1023" t="s">
        <v>8000</v>
      </c>
      <c r="I3544" s="1029"/>
      <c r="J3544" s="1028"/>
      <c r="K3544" s="511" t="s">
        <v>264</v>
      </c>
      <c r="L3544" s="1023"/>
      <c r="M3544" s="1023" t="str">
        <f t="shared" si="55"/>
        <v/>
      </c>
    </row>
    <row r="3545" spans="1:13">
      <c r="A3545" s="1026" t="s">
        <v>647</v>
      </c>
      <c r="B3545" s="1026" t="s">
        <v>648</v>
      </c>
      <c r="C3545" s="522"/>
      <c r="D3545" s="523"/>
      <c r="E3545" s="534" t="s">
        <v>7409</v>
      </c>
      <c r="F3545" s="534"/>
      <c r="G3545" s="1023" t="s">
        <v>6697</v>
      </c>
      <c r="H3545" s="534" t="s">
        <v>8000</v>
      </c>
      <c r="I3545" s="522"/>
      <c r="J3545" s="523"/>
      <c r="K3545" s="511" t="s">
        <v>264</v>
      </c>
      <c r="L3545" s="534"/>
      <c r="M3545" s="534" t="str">
        <f t="shared" si="55"/>
        <v/>
      </c>
    </row>
    <row r="3546" spans="1:13" ht="15">
      <c r="A3546" s="1030" t="s">
        <v>637</v>
      </c>
      <c r="B3546" s="1031" t="s">
        <v>638</v>
      </c>
      <c r="C3546" s="527" t="s">
        <v>570</v>
      </c>
      <c r="D3546" s="529"/>
      <c r="E3546" s="510" t="s">
        <v>6155</v>
      </c>
      <c r="F3546" s="510" t="s">
        <v>570</v>
      </c>
      <c r="G3546" s="1023" t="s">
        <v>6697</v>
      </c>
      <c r="H3546" s="510" t="s">
        <v>8001</v>
      </c>
      <c r="I3546" s="527" t="s">
        <v>682</v>
      </c>
      <c r="J3546" s="529"/>
      <c r="K3546" s="511" t="s">
        <v>264</v>
      </c>
      <c r="L3546" s="510" t="s">
        <v>646</v>
      </c>
      <c r="M3546" s="510" t="str">
        <f t="shared" si="55"/>
        <v/>
      </c>
    </row>
    <row r="3547" spans="1:13">
      <c r="A3547" s="1026" t="s">
        <v>647</v>
      </c>
      <c r="B3547" s="1026" t="s">
        <v>648</v>
      </c>
      <c r="C3547" s="1029"/>
      <c r="D3547" s="1028"/>
      <c r="E3547" s="1023" t="s">
        <v>7410</v>
      </c>
      <c r="F3547" s="1023"/>
      <c r="G3547" s="1023" t="s">
        <v>6697</v>
      </c>
      <c r="H3547" s="1023" t="s">
        <v>8001</v>
      </c>
      <c r="I3547" s="1029"/>
      <c r="J3547" s="1028"/>
      <c r="K3547" s="511" t="s">
        <v>264</v>
      </c>
      <c r="L3547" s="1023"/>
      <c r="M3547" s="1023" t="str">
        <f t="shared" si="55"/>
        <v>Removed</v>
      </c>
    </row>
    <row r="3548" spans="1:13">
      <c r="A3548" s="1026" t="s">
        <v>647</v>
      </c>
      <c r="B3548" s="1026" t="s">
        <v>648</v>
      </c>
      <c r="C3548" s="1029"/>
      <c r="D3548" s="1028"/>
      <c r="E3548" s="1023" t="s">
        <v>7411</v>
      </c>
      <c r="F3548" s="1023"/>
      <c r="G3548" s="1023" t="s">
        <v>6697</v>
      </c>
      <c r="H3548" s="1023" t="s">
        <v>8001</v>
      </c>
      <c r="I3548" s="1029"/>
      <c r="J3548" s="1028"/>
      <c r="K3548" s="511" t="s">
        <v>264</v>
      </c>
      <c r="L3548" s="1023"/>
      <c r="M3548" s="1023" t="str">
        <f t="shared" si="55"/>
        <v/>
      </c>
    </row>
    <row r="3549" spans="1:13">
      <c r="A3549" s="1026" t="s">
        <v>647</v>
      </c>
      <c r="B3549" s="1026" t="s">
        <v>648</v>
      </c>
      <c r="C3549" s="1029"/>
      <c r="D3549" s="1028"/>
      <c r="E3549" s="1023" t="s">
        <v>7412</v>
      </c>
      <c r="F3549" s="1023"/>
      <c r="G3549" s="1023" t="s">
        <v>6697</v>
      </c>
      <c r="H3549" s="1023" t="s">
        <v>8001</v>
      </c>
      <c r="I3549" s="1029"/>
      <c r="J3549" s="1028"/>
      <c r="K3549" s="511" t="s">
        <v>264</v>
      </c>
      <c r="L3549" s="1023"/>
      <c r="M3549" s="1023" t="str">
        <f t="shared" si="55"/>
        <v/>
      </c>
    </row>
    <row r="3550" spans="1:13">
      <c r="A3550" s="1026" t="s">
        <v>647</v>
      </c>
      <c r="B3550" s="1026" t="s">
        <v>648</v>
      </c>
      <c r="C3550" s="1029"/>
      <c r="D3550" s="1028"/>
      <c r="E3550" s="1023" t="s">
        <v>7413</v>
      </c>
      <c r="F3550" s="1023"/>
      <c r="G3550" s="1023" t="s">
        <v>6697</v>
      </c>
      <c r="H3550" s="1023" t="s">
        <v>8001</v>
      </c>
      <c r="I3550" s="1029"/>
      <c r="J3550" s="1028"/>
      <c r="K3550" s="511" t="s">
        <v>264</v>
      </c>
      <c r="L3550" s="1023"/>
      <c r="M3550" s="1023" t="str">
        <f t="shared" si="55"/>
        <v/>
      </c>
    </row>
    <row r="3551" spans="1:13">
      <c r="A3551" s="1026" t="s">
        <v>647</v>
      </c>
      <c r="B3551" s="1026" t="s">
        <v>648</v>
      </c>
      <c r="C3551" s="1029"/>
      <c r="D3551" s="1028"/>
      <c r="E3551" s="1023" t="s">
        <v>7414</v>
      </c>
      <c r="F3551" s="1023"/>
      <c r="G3551" s="1023" t="s">
        <v>6697</v>
      </c>
      <c r="H3551" s="1023" t="s">
        <v>8001</v>
      </c>
      <c r="I3551" s="1029"/>
      <c r="J3551" s="1028"/>
      <c r="K3551" s="511" t="s">
        <v>264</v>
      </c>
      <c r="L3551" s="1023"/>
      <c r="M3551" s="1023" t="str">
        <f t="shared" si="55"/>
        <v/>
      </c>
    </row>
    <row r="3552" spans="1:13">
      <c r="A3552" s="1026" t="s">
        <v>647</v>
      </c>
      <c r="B3552" s="1026" t="s">
        <v>648</v>
      </c>
      <c r="C3552" s="1029"/>
      <c r="D3552" s="1028"/>
      <c r="E3552" s="1023" t="s">
        <v>7415</v>
      </c>
      <c r="F3552" s="1023"/>
      <c r="G3552" s="1023" t="s">
        <v>6697</v>
      </c>
      <c r="H3552" s="1023" t="s">
        <v>8001</v>
      </c>
      <c r="I3552" s="1029"/>
      <c r="J3552" s="1028"/>
      <c r="K3552" s="511" t="s">
        <v>264</v>
      </c>
      <c r="L3552" s="1023"/>
      <c r="M3552" s="1023" t="str">
        <f t="shared" si="55"/>
        <v/>
      </c>
    </row>
    <row r="3553" spans="1:13">
      <c r="A3553" s="1026" t="s">
        <v>647</v>
      </c>
      <c r="B3553" s="1026" t="s">
        <v>648</v>
      </c>
      <c r="C3553" s="1029"/>
      <c r="D3553" s="1028"/>
      <c r="E3553" s="1023" t="s">
        <v>7416</v>
      </c>
      <c r="F3553" s="1023"/>
      <c r="G3553" s="1023" t="s">
        <v>6697</v>
      </c>
      <c r="H3553" s="1023" t="s">
        <v>8001</v>
      </c>
      <c r="I3553" s="1029"/>
      <c r="J3553" s="1028"/>
      <c r="K3553" s="511" t="s">
        <v>264</v>
      </c>
      <c r="L3553" s="1023"/>
      <c r="M3553" s="1023" t="str">
        <f t="shared" si="55"/>
        <v/>
      </c>
    </row>
    <row r="3554" spans="1:13">
      <c r="A3554" s="1026" t="s">
        <v>647</v>
      </c>
      <c r="B3554" s="1026" t="s">
        <v>648</v>
      </c>
      <c r="C3554" s="1029"/>
      <c r="D3554" s="1028"/>
      <c r="E3554" s="1023" t="s">
        <v>7417</v>
      </c>
      <c r="F3554" s="1023"/>
      <c r="G3554" s="1023" t="s">
        <v>6697</v>
      </c>
      <c r="H3554" s="1023" t="s">
        <v>8001</v>
      </c>
      <c r="I3554" s="1029"/>
      <c r="J3554" s="1028"/>
      <c r="K3554" s="511" t="s">
        <v>264</v>
      </c>
      <c r="L3554" s="1023"/>
      <c r="M3554" s="1023" t="str">
        <f t="shared" si="55"/>
        <v/>
      </c>
    </row>
    <row r="3555" spans="1:13">
      <c r="A3555" s="1026" t="s">
        <v>647</v>
      </c>
      <c r="B3555" s="1026" t="s">
        <v>648</v>
      </c>
      <c r="C3555" s="1029"/>
      <c r="D3555" s="1028"/>
      <c r="E3555" s="1023" t="s">
        <v>7418</v>
      </c>
      <c r="F3555" s="1023"/>
      <c r="G3555" s="1023" t="s">
        <v>6697</v>
      </c>
      <c r="H3555" s="1023" t="s">
        <v>8001</v>
      </c>
      <c r="I3555" s="1029"/>
      <c r="J3555" s="1028"/>
      <c r="K3555" s="511" t="s">
        <v>264</v>
      </c>
      <c r="L3555" s="1023"/>
      <c r="M3555" s="1023" t="str">
        <f t="shared" si="55"/>
        <v/>
      </c>
    </row>
    <row r="3556" spans="1:13">
      <c r="A3556" s="1026" t="s">
        <v>647</v>
      </c>
      <c r="B3556" s="1026" t="s">
        <v>648</v>
      </c>
      <c r="C3556" s="1029"/>
      <c r="D3556" s="1028"/>
      <c r="E3556" s="1023" t="s">
        <v>7419</v>
      </c>
      <c r="F3556" s="1023"/>
      <c r="G3556" s="1023" t="s">
        <v>6697</v>
      </c>
      <c r="H3556" s="1023" t="s">
        <v>8001</v>
      </c>
      <c r="I3556" s="1029"/>
      <c r="J3556" s="1028"/>
      <c r="K3556" s="511" t="s">
        <v>264</v>
      </c>
      <c r="L3556" s="1023"/>
      <c r="M3556" s="1023" t="str">
        <f t="shared" si="55"/>
        <v/>
      </c>
    </row>
    <row r="3557" spans="1:13">
      <c r="A3557" s="1026" t="s">
        <v>647</v>
      </c>
      <c r="B3557" s="1026" t="s">
        <v>648</v>
      </c>
      <c r="C3557" s="1029"/>
      <c r="D3557" s="1028"/>
      <c r="E3557" s="1023" t="s">
        <v>7420</v>
      </c>
      <c r="F3557" s="1023"/>
      <c r="G3557" s="1023" t="s">
        <v>6697</v>
      </c>
      <c r="H3557" s="1023" t="s">
        <v>8001</v>
      </c>
      <c r="I3557" s="1029"/>
      <c r="J3557" s="1028"/>
      <c r="K3557" s="511" t="s">
        <v>264</v>
      </c>
      <c r="L3557" s="1023"/>
      <c r="M3557" s="1023" t="str">
        <f t="shared" si="55"/>
        <v/>
      </c>
    </row>
    <row r="3558" spans="1:13">
      <c r="A3558" s="1026" t="s">
        <v>647</v>
      </c>
      <c r="B3558" s="1026" t="s">
        <v>648</v>
      </c>
      <c r="C3558" s="1029"/>
      <c r="D3558" s="1028"/>
      <c r="E3558" s="1023" t="s">
        <v>7421</v>
      </c>
      <c r="F3558" s="1023"/>
      <c r="G3558" s="1023" t="s">
        <v>6697</v>
      </c>
      <c r="H3558" s="1023" t="s">
        <v>8001</v>
      </c>
      <c r="I3558" s="1029"/>
      <c r="J3558" s="1028"/>
      <c r="K3558" s="511" t="s">
        <v>264</v>
      </c>
      <c r="L3558" s="1023"/>
      <c r="M3558" s="1023" t="str">
        <f t="shared" si="55"/>
        <v/>
      </c>
    </row>
    <row r="3559" spans="1:13">
      <c r="A3559" s="1026" t="s">
        <v>647</v>
      </c>
      <c r="B3559" s="1026" t="s">
        <v>648</v>
      </c>
      <c r="C3559" s="522"/>
      <c r="D3559" s="523"/>
      <c r="E3559" s="534" t="s">
        <v>7422</v>
      </c>
      <c r="F3559" s="534"/>
      <c r="G3559" s="1023" t="s">
        <v>6697</v>
      </c>
      <c r="H3559" s="534" t="s">
        <v>8001</v>
      </c>
      <c r="I3559" s="522"/>
      <c r="J3559" s="523"/>
      <c r="K3559" s="511" t="s">
        <v>264</v>
      </c>
      <c r="L3559" s="534"/>
      <c r="M3559" s="534" t="str">
        <f t="shared" si="55"/>
        <v/>
      </c>
    </row>
    <row r="3560" spans="1:13" ht="15">
      <c r="A3560" s="1030" t="s">
        <v>637</v>
      </c>
      <c r="B3560" s="1031" t="s">
        <v>638</v>
      </c>
      <c r="C3560" s="527" t="s">
        <v>571</v>
      </c>
      <c r="D3560" s="529"/>
      <c r="E3560" s="510" t="s">
        <v>6153</v>
      </c>
      <c r="F3560" s="510" t="s">
        <v>571</v>
      </c>
      <c r="G3560" s="1023" t="s">
        <v>6697</v>
      </c>
      <c r="H3560" s="510" t="s">
        <v>8002</v>
      </c>
      <c r="I3560" s="527" t="s">
        <v>682</v>
      </c>
      <c r="J3560" s="529"/>
      <c r="K3560" s="511" t="s">
        <v>264</v>
      </c>
      <c r="L3560" s="510" t="s">
        <v>646</v>
      </c>
      <c r="M3560" s="510" t="str">
        <f t="shared" si="55"/>
        <v/>
      </c>
    </row>
    <row r="3561" spans="1:13">
      <c r="A3561" s="1026" t="s">
        <v>647</v>
      </c>
      <c r="B3561" s="1026" t="s">
        <v>648</v>
      </c>
      <c r="C3561" s="1029"/>
      <c r="D3561" s="1028"/>
      <c r="E3561" s="1023" t="s">
        <v>7423</v>
      </c>
      <c r="F3561" s="1023"/>
      <c r="G3561" s="1023" t="s">
        <v>6697</v>
      </c>
      <c r="H3561" s="1023" t="s">
        <v>8002</v>
      </c>
      <c r="I3561" s="1029"/>
      <c r="J3561" s="1028"/>
      <c r="K3561" s="511" t="s">
        <v>264</v>
      </c>
      <c r="L3561" s="1023"/>
      <c r="M3561" s="1023" t="str">
        <f t="shared" si="55"/>
        <v>Removed</v>
      </c>
    </row>
    <row r="3562" spans="1:13">
      <c r="A3562" s="1026" t="s">
        <v>647</v>
      </c>
      <c r="B3562" s="1026" t="s">
        <v>648</v>
      </c>
      <c r="C3562" s="1029"/>
      <c r="D3562" s="1028"/>
      <c r="E3562" s="1023" t="s">
        <v>7424</v>
      </c>
      <c r="F3562" s="1023"/>
      <c r="G3562" s="1023" t="s">
        <v>6697</v>
      </c>
      <c r="H3562" s="1023" t="s">
        <v>8002</v>
      </c>
      <c r="I3562" s="1029"/>
      <c r="J3562" s="1028"/>
      <c r="K3562" s="511" t="s">
        <v>264</v>
      </c>
      <c r="L3562" s="1023"/>
      <c r="M3562" s="1023" t="str">
        <f t="shared" si="55"/>
        <v/>
      </c>
    </row>
    <row r="3563" spans="1:13">
      <c r="A3563" s="1026" t="s">
        <v>647</v>
      </c>
      <c r="B3563" s="1026" t="s">
        <v>648</v>
      </c>
      <c r="C3563" s="1029"/>
      <c r="D3563" s="1028"/>
      <c r="E3563" s="1023" t="s">
        <v>7425</v>
      </c>
      <c r="F3563" s="1023"/>
      <c r="G3563" s="1023" t="s">
        <v>6697</v>
      </c>
      <c r="H3563" s="1023" t="s">
        <v>8002</v>
      </c>
      <c r="I3563" s="1029"/>
      <c r="J3563" s="1028"/>
      <c r="K3563" s="511" t="s">
        <v>264</v>
      </c>
      <c r="L3563" s="1023"/>
      <c r="M3563" s="1023" t="str">
        <f t="shared" si="55"/>
        <v/>
      </c>
    </row>
    <row r="3564" spans="1:13">
      <c r="A3564" s="1026" t="s">
        <v>647</v>
      </c>
      <c r="B3564" s="1026" t="s">
        <v>648</v>
      </c>
      <c r="C3564" s="1029"/>
      <c r="D3564" s="1028"/>
      <c r="E3564" s="1023" t="s">
        <v>7426</v>
      </c>
      <c r="F3564" s="1023"/>
      <c r="G3564" s="1023" t="s">
        <v>6697</v>
      </c>
      <c r="H3564" s="1023" t="s">
        <v>8002</v>
      </c>
      <c r="I3564" s="1029"/>
      <c r="J3564" s="1028"/>
      <c r="K3564" s="511" t="s">
        <v>264</v>
      </c>
      <c r="L3564" s="1023"/>
      <c r="M3564" s="1023" t="str">
        <f t="shared" si="55"/>
        <v/>
      </c>
    </row>
    <row r="3565" spans="1:13">
      <c r="A3565" s="1026" t="s">
        <v>647</v>
      </c>
      <c r="B3565" s="1026" t="s">
        <v>648</v>
      </c>
      <c r="C3565" s="1029"/>
      <c r="D3565" s="1028"/>
      <c r="E3565" s="1023" t="s">
        <v>7427</v>
      </c>
      <c r="F3565" s="1023"/>
      <c r="G3565" s="1023" t="s">
        <v>6697</v>
      </c>
      <c r="H3565" s="1023" t="s">
        <v>8002</v>
      </c>
      <c r="I3565" s="1029"/>
      <c r="J3565" s="1028"/>
      <c r="K3565" s="511" t="s">
        <v>264</v>
      </c>
      <c r="L3565" s="1023"/>
      <c r="M3565" s="1023" t="str">
        <f t="shared" si="55"/>
        <v/>
      </c>
    </row>
    <row r="3566" spans="1:13">
      <c r="A3566" s="1026" t="s">
        <v>647</v>
      </c>
      <c r="B3566" s="1026" t="s">
        <v>648</v>
      </c>
      <c r="C3566" s="1029"/>
      <c r="D3566" s="1028"/>
      <c r="E3566" s="1023" t="s">
        <v>7428</v>
      </c>
      <c r="F3566" s="1023"/>
      <c r="G3566" s="1023" t="s">
        <v>6697</v>
      </c>
      <c r="H3566" s="1023" t="s">
        <v>8002</v>
      </c>
      <c r="I3566" s="1029"/>
      <c r="J3566" s="1028"/>
      <c r="K3566" s="511" t="s">
        <v>264</v>
      </c>
      <c r="L3566" s="1023"/>
      <c r="M3566" s="1023" t="str">
        <f t="shared" si="55"/>
        <v/>
      </c>
    </row>
    <row r="3567" spans="1:13">
      <c r="A3567" s="1026" t="s">
        <v>647</v>
      </c>
      <c r="B3567" s="1026" t="s">
        <v>648</v>
      </c>
      <c r="C3567" s="1029"/>
      <c r="D3567" s="1028"/>
      <c r="E3567" s="1023" t="s">
        <v>7429</v>
      </c>
      <c r="F3567" s="1023"/>
      <c r="G3567" s="1023" t="s">
        <v>6697</v>
      </c>
      <c r="H3567" s="1023" t="s">
        <v>8002</v>
      </c>
      <c r="I3567" s="1029"/>
      <c r="J3567" s="1028"/>
      <c r="K3567" s="511" t="s">
        <v>264</v>
      </c>
      <c r="L3567" s="1023"/>
      <c r="M3567" s="1023" t="str">
        <f t="shared" si="55"/>
        <v/>
      </c>
    </row>
    <row r="3568" spans="1:13">
      <c r="A3568" s="1026" t="s">
        <v>647</v>
      </c>
      <c r="B3568" s="1026" t="s">
        <v>648</v>
      </c>
      <c r="C3568" s="1029"/>
      <c r="D3568" s="1028"/>
      <c r="E3568" s="1023" t="s">
        <v>7430</v>
      </c>
      <c r="F3568" s="1023"/>
      <c r="G3568" s="1023" t="s">
        <v>6697</v>
      </c>
      <c r="H3568" s="1023" t="s">
        <v>8002</v>
      </c>
      <c r="I3568" s="1029"/>
      <c r="J3568" s="1028"/>
      <c r="K3568" s="511" t="s">
        <v>264</v>
      </c>
      <c r="L3568" s="1023"/>
      <c r="M3568" s="1023" t="str">
        <f t="shared" si="55"/>
        <v/>
      </c>
    </row>
    <row r="3569" spans="1:13">
      <c r="A3569" s="1026" t="s">
        <v>647</v>
      </c>
      <c r="B3569" s="1026" t="s">
        <v>648</v>
      </c>
      <c r="C3569" s="1029"/>
      <c r="D3569" s="1028"/>
      <c r="E3569" s="1023" t="s">
        <v>7431</v>
      </c>
      <c r="F3569" s="1023"/>
      <c r="G3569" s="1023" t="s">
        <v>6697</v>
      </c>
      <c r="H3569" s="1023" t="s">
        <v>8002</v>
      </c>
      <c r="I3569" s="1029"/>
      <c r="J3569" s="1028"/>
      <c r="K3569" s="511" t="s">
        <v>264</v>
      </c>
      <c r="L3569" s="1023"/>
      <c r="M3569" s="1023" t="str">
        <f t="shared" si="55"/>
        <v/>
      </c>
    </row>
    <row r="3570" spans="1:13">
      <c r="A3570" s="1026" t="s">
        <v>647</v>
      </c>
      <c r="B3570" s="1026" t="s">
        <v>648</v>
      </c>
      <c r="C3570" s="1029"/>
      <c r="D3570" s="1028"/>
      <c r="E3570" s="1023" t="s">
        <v>7432</v>
      </c>
      <c r="F3570" s="1023"/>
      <c r="G3570" s="1023" t="s">
        <v>6697</v>
      </c>
      <c r="H3570" s="1023" t="s">
        <v>8002</v>
      </c>
      <c r="I3570" s="1029"/>
      <c r="J3570" s="1028"/>
      <c r="K3570" s="511" t="s">
        <v>264</v>
      </c>
      <c r="L3570" s="1023"/>
      <c r="M3570" s="1023" t="str">
        <f t="shared" si="55"/>
        <v/>
      </c>
    </row>
    <row r="3571" spans="1:13">
      <c r="A3571" s="1026" t="s">
        <v>647</v>
      </c>
      <c r="B3571" s="1026" t="s">
        <v>648</v>
      </c>
      <c r="C3571" s="1029"/>
      <c r="D3571" s="1028"/>
      <c r="E3571" s="1023" t="s">
        <v>7433</v>
      </c>
      <c r="F3571" s="1023"/>
      <c r="G3571" s="1023" t="s">
        <v>6697</v>
      </c>
      <c r="H3571" s="1023" t="s">
        <v>8002</v>
      </c>
      <c r="I3571" s="1029"/>
      <c r="J3571" s="1028"/>
      <c r="K3571" s="511" t="s">
        <v>264</v>
      </c>
      <c r="L3571" s="1023"/>
      <c r="M3571" s="1023" t="str">
        <f t="shared" si="55"/>
        <v/>
      </c>
    </row>
    <row r="3572" spans="1:13">
      <c r="A3572" s="1026" t="s">
        <v>647</v>
      </c>
      <c r="B3572" s="1026" t="s">
        <v>648</v>
      </c>
      <c r="C3572" s="1029"/>
      <c r="D3572" s="1028"/>
      <c r="E3572" s="1023" t="s">
        <v>7434</v>
      </c>
      <c r="F3572" s="1023"/>
      <c r="G3572" s="1023" t="s">
        <v>6697</v>
      </c>
      <c r="H3572" s="1023" t="s">
        <v>8002</v>
      </c>
      <c r="I3572" s="1029"/>
      <c r="J3572" s="1028"/>
      <c r="K3572" s="511" t="s">
        <v>264</v>
      </c>
      <c r="L3572" s="1023"/>
      <c r="M3572" s="1023" t="str">
        <f t="shared" si="55"/>
        <v/>
      </c>
    </row>
    <row r="3573" spans="1:13">
      <c r="A3573" s="1026" t="s">
        <v>647</v>
      </c>
      <c r="B3573" s="1026" t="s">
        <v>648</v>
      </c>
      <c r="C3573" s="522"/>
      <c r="D3573" s="523"/>
      <c r="E3573" s="534" t="s">
        <v>7435</v>
      </c>
      <c r="F3573" s="534"/>
      <c r="G3573" s="1023" t="s">
        <v>6697</v>
      </c>
      <c r="H3573" s="534" t="s">
        <v>8002</v>
      </c>
      <c r="I3573" s="522"/>
      <c r="J3573" s="523"/>
      <c r="K3573" s="511" t="s">
        <v>264</v>
      </c>
      <c r="L3573" s="534"/>
      <c r="M3573" s="534" t="str">
        <f t="shared" si="55"/>
        <v/>
      </c>
    </row>
    <row r="3574" spans="1:13" ht="16.5" customHeight="1">
      <c r="A3574" s="1030" t="s">
        <v>637</v>
      </c>
      <c r="B3574" s="1031" t="s">
        <v>638</v>
      </c>
      <c r="C3574" s="527" t="s">
        <v>3726</v>
      </c>
      <c r="D3574" s="529"/>
      <c r="E3574" s="510" t="s">
        <v>6157</v>
      </c>
      <c r="F3574" s="510" t="s">
        <v>6699</v>
      </c>
      <c r="G3574" s="1023" t="s">
        <v>6697</v>
      </c>
      <c r="H3574" s="510" t="s">
        <v>8003</v>
      </c>
      <c r="I3574" s="527" t="s">
        <v>682</v>
      </c>
      <c r="J3574" s="529"/>
      <c r="K3574" s="511" t="s">
        <v>264</v>
      </c>
      <c r="L3574" s="510" t="s">
        <v>646</v>
      </c>
      <c r="M3574" s="510" t="str">
        <f t="shared" si="55"/>
        <v/>
      </c>
    </row>
    <row r="3575" spans="1:13">
      <c r="A3575" s="1026" t="s">
        <v>647</v>
      </c>
      <c r="B3575" s="1026" t="s">
        <v>648</v>
      </c>
      <c r="C3575" s="1029"/>
      <c r="D3575" s="1028"/>
      <c r="E3575" s="1023" t="s">
        <v>7436</v>
      </c>
      <c r="F3575" s="1023"/>
      <c r="G3575" s="1023" t="s">
        <v>6697</v>
      </c>
      <c r="H3575" s="1023" t="s">
        <v>8003</v>
      </c>
      <c r="I3575" s="1029"/>
      <c r="J3575" s="1028"/>
      <c r="K3575" s="511" t="s">
        <v>264</v>
      </c>
      <c r="L3575" s="1023"/>
      <c r="M3575" s="1023" t="str">
        <f t="shared" si="55"/>
        <v>Removed</v>
      </c>
    </row>
    <row r="3576" spans="1:13">
      <c r="A3576" s="1026" t="s">
        <v>647</v>
      </c>
      <c r="B3576" s="1026" t="s">
        <v>648</v>
      </c>
      <c r="C3576" s="1029"/>
      <c r="D3576" s="1028"/>
      <c r="E3576" s="1023" t="s">
        <v>7437</v>
      </c>
      <c r="F3576" s="1023"/>
      <c r="G3576" s="1023" t="s">
        <v>6697</v>
      </c>
      <c r="H3576" s="1023" t="s">
        <v>8003</v>
      </c>
      <c r="I3576" s="1029"/>
      <c r="J3576" s="1028"/>
      <c r="K3576" s="511" t="s">
        <v>264</v>
      </c>
      <c r="L3576" s="1023"/>
      <c r="M3576" s="1023" t="str">
        <f t="shared" si="55"/>
        <v/>
      </c>
    </row>
    <row r="3577" spans="1:13">
      <c r="A3577" s="1026" t="s">
        <v>647</v>
      </c>
      <c r="B3577" s="1026" t="s">
        <v>648</v>
      </c>
      <c r="C3577" s="1029"/>
      <c r="D3577" s="1028"/>
      <c r="E3577" s="1023" t="s">
        <v>7438</v>
      </c>
      <c r="F3577" s="1023"/>
      <c r="G3577" s="1023" t="s">
        <v>6697</v>
      </c>
      <c r="H3577" s="1023" t="s">
        <v>8003</v>
      </c>
      <c r="I3577" s="1029"/>
      <c r="J3577" s="1028"/>
      <c r="K3577" s="511" t="s">
        <v>264</v>
      </c>
      <c r="L3577" s="1023"/>
      <c r="M3577" s="1023" t="str">
        <f t="shared" si="55"/>
        <v/>
      </c>
    </row>
    <row r="3578" spans="1:13">
      <c r="A3578" s="1026" t="s">
        <v>647</v>
      </c>
      <c r="B3578" s="1026" t="s">
        <v>648</v>
      </c>
      <c r="C3578" s="1029"/>
      <c r="D3578" s="1028"/>
      <c r="E3578" s="1023" t="s">
        <v>7439</v>
      </c>
      <c r="F3578" s="1023"/>
      <c r="G3578" s="1023" t="s">
        <v>6697</v>
      </c>
      <c r="H3578" s="1023" t="s">
        <v>8003</v>
      </c>
      <c r="I3578" s="1029"/>
      <c r="J3578" s="1028"/>
      <c r="K3578" s="511" t="s">
        <v>264</v>
      </c>
      <c r="L3578" s="1023"/>
      <c r="M3578" s="1023" t="str">
        <f t="shared" si="55"/>
        <v/>
      </c>
    </row>
    <row r="3579" spans="1:13">
      <c r="A3579" s="1026" t="s">
        <v>647</v>
      </c>
      <c r="B3579" s="1026" t="s">
        <v>648</v>
      </c>
      <c r="C3579" s="1029"/>
      <c r="D3579" s="1028"/>
      <c r="E3579" s="1023" t="s">
        <v>7440</v>
      </c>
      <c r="F3579" s="1023"/>
      <c r="G3579" s="1023" t="s">
        <v>6697</v>
      </c>
      <c r="H3579" s="1023" t="s">
        <v>8003</v>
      </c>
      <c r="I3579" s="1029"/>
      <c r="J3579" s="1028"/>
      <c r="K3579" s="511" t="s">
        <v>264</v>
      </c>
      <c r="L3579" s="1023"/>
      <c r="M3579" s="1023" t="str">
        <f t="shared" si="55"/>
        <v/>
      </c>
    </row>
    <row r="3580" spans="1:13">
      <c r="A3580" s="1026" t="s">
        <v>647</v>
      </c>
      <c r="B3580" s="1026" t="s">
        <v>648</v>
      </c>
      <c r="C3580" s="1029"/>
      <c r="D3580" s="1028"/>
      <c r="E3580" s="1023" t="s">
        <v>7441</v>
      </c>
      <c r="F3580" s="1023"/>
      <c r="G3580" s="1023" t="s">
        <v>6697</v>
      </c>
      <c r="H3580" s="1023" t="s">
        <v>8003</v>
      </c>
      <c r="I3580" s="1029"/>
      <c r="J3580" s="1028"/>
      <c r="K3580" s="511" t="s">
        <v>264</v>
      </c>
      <c r="L3580" s="1023"/>
      <c r="M3580" s="1023" t="str">
        <f t="shared" si="55"/>
        <v/>
      </c>
    </row>
    <row r="3581" spans="1:13">
      <c r="A3581" s="1026" t="s">
        <v>647</v>
      </c>
      <c r="B3581" s="1026" t="s">
        <v>648</v>
      </c>
      <c r="C3581" s="1029"/>
      <c r="D3581" s="1028"/>
      <c r="E3581" s="1023" t="s">
        <v>7442</v>
      </c>
      <c r="F3581" s="1023"/>
      <c r="G3581" s="1023" t="s">
        <v>6697</v>
      </c>
      <c r="H3581" s="1023" t="s">
        <v>8003</v>
      </c>
      <c r="I3581" s="1029"/>
      <c r="J3581" s="1028"/>
      <c r="K3581" s="511" t="s">
        <v>264</v>
      </c>
      <c r="L3581" s="1023"/>
      <c r="M3581" s="1023" t="str">
        <f t="shared" si="55"/>
        <v/>
      </c>
    </row>
    <row r="3582" spans="1:13">
      <c r="A3582" s="1026" t="s">
        <v>647</v>
      </c>
      <c r="B3582" s="1026" t="s">
        <v>648</v>
      </c>
      <c r="C3582" s="1029"/>
      <c r="D3582" s="1028"/>
      <c r="E3582" s="1023" t="s">
        <v>7443</v>
      </c>
      <c r="F3582" s="1023"/>
      <c r="G3582" s="1023" t="s">
        <v>6697</v>
      </c>
      <c r="H3582" s="1023" t="s">
        <v>8003</v>
      </c>
      <c r="I3582" s="1029"/>
      <c r="J3582" s="1028"/>
      <c r="K3582" s="511" t="s">
        <v>264</v>
      </c>
      <c r="L3582" s="1023"/>
      <c r="M3582" s="1023" t="str">
        <f t="shared" si="55"/>
        <v/>
      </c>
    </row>
    <row r="3583" spans="1:13">
      <c r="A3583" s="1026" t="s">
        <v>647</v>
      </c>
      <c r="B3583" s="1026" t="s">
        <v>648</v>
      </c>
      <c r="C3583" s="1029"/>
      <c r="D3583" s="1028"/>
      <c r="E3583" s="1023" t="s">
        <v>7444</v>
      </c>
      <c r="F3583" s="1023"/>
      <c r="G3583" s="1023" t="s">
        <v>6697</v>
      </c>
      <c r="H3583" s="1023" t="s">
        <v>8003</v>
      </c>
      <c r="I3583" s="1029"/>
      <c r="J3583" s="1028"/>
      <c r="K3583" s="511" t="s">
        <v>264</v>
      </c>
      <c r="L3583" s="1023"/>
      <c r="M3583" s="1023" t="str">
        <f t="shared" si="55"/>
        <v/>
      </c>
    </row>
    <row r="3584" spans="1:13">
      <c r="A3584" s="1026" t="s">
        <v>647</v>
      </c>
      <c r="B3584" s="1026" t="s">
        <v>648</v>
      </c>
      <c r="C3584" s="1029"/>
      <c r="D3584" s="1028"/>
      <c r="E3584" s="1023" t="s">
        <v>7445</v>
      </c>
      <c r="F3584" s="1023"/>
      <c r="G3584" s="1023" t="s">
        <v>6697</v>
      </c>
      <c r="H3584" s="1023" t="s">
        <v>8003</v>
      </c>
      <c r="I3584" s="1029"/>
      <c r="J3584" s="1028"/>
      <c r="K3584" s="511" t="s">
        <v>264</v>
      </c>
      <c r="L3584" s="1023"/>
      <c r="M3584" s="1023" t="str">
        <f t="shared" si="55"/>
        <v/>
      </c>
    </row>
    <row r="3585" spans="1:13">
      <c r="A3585" s="1026" t="s">
        <v>647</v>
      </c>
      <c r="B3585" s="1026" t="s">
        <v>648</v>
      </c>
      <c r="C3585" s="1029"/>
      <c r="D3585" s="1028"/>
      <c r="E3585" s="1023" t="s">
        <v>7446</v>
      </c>
      <c r="F3585" s="1023"/>
      <c r="G3585" s="1023" t="s">
        <v>6697</v>
      </c>
      <c r="H3585" s="1023" t="s">
        <v>8003</v>
      </c>
      <c r="I3585" s="1029"/>
      <c r="J3585" s="1028"/>
      <c r="K3585" s="511" t="s">
        <v>264</v>
      </c>
      <c r="L3585" s="1023"/>
      <c r="M3585" s="1023" t="str">
        <f t="shared" si="55"/>
        <v/>
      </c>
    </row>
    <row r="3586" spans="1:13">
      <c r="A3586" s="1026" t="s">
        <v>647</v>
      </c>
      <c r="B3586" s="1026" t="s">
        <v>648</v>
      </c>
      <c r="C3586" s="1029"/>
      <c r="D3586" s="1028"/>
      <c r="E3586" s="1023" t="s">
        <v>7447</v>
      </c>
      <c r="F3586" s="1023"/>
      <c r="G3586" s="1023" t="s">
        <v>6697</v>
      </c>
      <c r="H3586" s="1023" t="s">
        <v>8003</v>
      </c>
      <c r="I3586" s="1029"/>
      <c r="J3586" s="1028"/>
      <c r="K3586" s="511" t="s">
        <v>264</v>
      </c>
      <c r="L3586" s="1023"/>
      <c r="M3586" s="1023" t="str">
        <f t="shared" si="55"/>
        <v/>
      </c>
    </row>
    <row r="3587" spans="1:13">
      <c r="A3587" s="1026" t="s">
        <v>647</v>
      </c>
      <c r="B3587" s="1026" t="s">
        <v>648</v>
      </c>
      <c r="C3587" s="522"/>
      <c r="D3587" s="523"/>
      <c r="E3587" s="1023" t="s">
        <v>7448</v>
      </c>
      <c r="F3587" s="534"/>
      <c r="G3587" s="1023" t="s">
        <v>6697</v>
      </c>
      <c r="H3587" s="534" t="s">
        <v>8003</v>
      </c>
      <c r="I3587" s="522"/>
      <c r="J3587" s="523"/>
      <c r="K3587" s="511" t="s">
        <v>264</v>
      </c>
      <c r="L3587" s="534"/>
      <c r="M3587" s="534" t="str">
        <f t="shared" si="55"/>
        <v/>
      </c>
    </row>
    <row r="3588" spans="1:13" ht="15">
      <c r="A3588" s="1030" t="s">
        <v>637</v>
      </c>
      <c r="B3588" s="1031" t="s">
        <v>638</v>
      </c>
      <c r="C3588" s="527" t="s">
        <v>144</v>
      </c>
      <c r="D3588" s="529"/>
      <c r="E3588" s="510" t="s">
        <v>6161</v>
      </c>
      <c r="F3588" s="510" t="s">
        <v>144</v>
      </c>
      <c r="G3588" s="1023" t="s">
        <v>6697</v>
      </c>
      <c r="H3588" s="510" t="s">
        <v>8004</v>
      </c>
      <c r="I3588" s="527" t="s">
        <v>682</v>
      </c>
      <c r="J3588" s="529"/>
      <c r="K3588" s="511" t="s">
        <v>264</v>
      </c>
      <c r="L3588" s="510" t="s">
        <v>646</v>
      </c>
      <c r="M3588" s="510" t="str">
        <f t="shared" si="55"/>
        <v/>
      </c>
    </row>
    <row r="3589" spans="1:13">
      <c r="A3589" s="1026" t="s">
        <v>647</v>
      </c>
      <c r="B3589" s="1026" t="s">
        <v>648</v>
      </c>
      <c r="C3589" s="1029"/>
      <c r="D3589" s="1028"/>
      <c r="E3589" s="1023" t="s">
        <v>7449</v>
      </c>
      <c r="F3589" s="1023"/>
      <c r="G3589" s="1023" t="s">
        <v>6697</v>
      </c>
      <c r="H3589" s="1023" t="s">
        <v>8004</v>
      </c>
      <c r="I3589" s="1029"/>
      <c r="J3589" s="1028"/>
      <c r="K3589" s="511" t="s">
        <v>264</v>
      </c>
      <c r="L3589" s="1023"/>
      <c r="M3589" s="1023" t="str">
        <f t="shared" si="55"/>
        <v>Removed</v>
      </c>
    </row>
    <row r="3590" spans="1:13">
      <c r="A3590" s="1026" t="s">
        <v>647</v>
      </c>
      <c r="B3590" s="1026" t="s">
        <v>648</v>
      </c>
      <c r="C3590" s="1029"/>
      <c r="D3590" s="1028"/>
      <c r="E3590" s="1023" t="s">
        <v>7450</v>
      </c>
      <c r="F3590" s="1029"/>
      <c r="G3590" s="1023" t="s">
        <v>6697</v>
      </c>
      <c r="H3590" s="1023" t="s">
        <v>8004</v>
      </c>
      <c r="I3590" s="1029"/>
      <c r="J3590" s="1028"/>
      <c r="K3590" s="511" t="s">
        <v>264</v>
      </c>
      <c r="L3590" s="1023"/>
      <c r="M3590" s="1023" t="str">
        <f t="shared" si="55"/>
        <v/>
      </c>
    </row>
    <row r="3591" spans="1:13">
      <c r="A3591" s="1026" t="s">
        <v>647</v>
      </c>
      <c r="B3591" s="1026" t="s">
        <v>648</v>
      </c>
      <c r="C3591" s="1029"/>
      <c r="D3591" s="1028"/>
      <c r="E3591" s="1023" t="s">
        <v>7451</v>
      </c>
      <c r="F3591" s="1029"/>
      <c r="G3591" s="1023" t="s">
        <v>6697</v>
      </c>
      <c r="H3591" s="1023" t="s">
        <v>8004</v>
      </c>
      <c r="I3591" s="1029"/>
      <c r="J3591" s="1028"/>
      <c r="K3591" s="511" t="s">
        <v>264</v>
      </c>
      <c r="L3591" s="1023"/>
      <c r="M3591" s="1023" t="str">
        <f t="shared" si="55"/>
        <v/>
      </c>
    </row>
    <row r="3592" spans="1:13">
      <c r="A3592" s="1026" t="s">
        <v>647</v>
      </c>
      <c r="B3592" s="1026" t="s">
        <v>648</v>
      </c>
      <c r="C3592" s="1029"/>
      <c r="D3592" s="1028"/>
      <c r="E3592" s="1023" t="s">
        <v>7452</v>
      </c>
      <c r="F3592" s="1029"/>
      <c r="G3592" s="1023" t="s">
        <v>6697</v>
      </c>
      <c r="H3592" s="1023" t="s">
        <v>8004</v>
      </c>
      <c r="I3592" s="1029"/>
      <c r="J3592" s="1028"/>
      <c r="K3592" s="511" t="s">
        <v>264</v>
      </c>
      <c r="L3592" s="1023"/>
      <c r="M3592" s="1023" t="str">
        <f t="shared" ref="M3592:M3655" si="56">IF(RIGHT(TEXT(E3592,""),4)="ACT1","Removed","")</f>
        <v/>
      </c>
    </row>
    <row r="3593" spans="1:13">
      <c r="A3593" s="1026" t="s">
        <v>647</v>
      </c>
      <c r="B3593" s="1026" t="s">
        <v>648</v>
      </c>
      <c r="C3593" s="1029"/>
      <c r="D3593" s="1028"/>
      <c r="E3593" s="1023" t="s">
        <v>7453</v>
      </c>
      <c r="F3593" s="1029"/>
      <c r="G3593" s="1023" t="s">
        <v>6697</v>
      </c>
      <c r="H3593" s="1023" t="s">
        <v>8004</v>
      </c>
      <c r="I3593" s="1029"/>
      <c r="J3593" s="1028"/>
      <c r="K3593" s="511" t="s">
        <v>264</v>
      </c>
      <c r="L3593" s="1023"/>
      <c r="M3593" s="1023" t="str">
        <f t="shared" si="56"/>
        <v/>
      </c>
    </row>
    <row r="3594" spans="1:13">
      <c r="A3594" s="1026" t="s">
        <v>647</v>
      </c>
      <c r="B3594" s="1026" t="s">
        <v>648</v>
      </c>
      <c r="C3594" s="1029"/>
      <c r="D3594" s="1028"/>
      <c r="E3594" s="1023" t="s">
        <v>7454</v>
      </c>
      <c r="F3594" s="1029"/>
      <c r="G3594" s="1023" t="s">
        <v>6697</v>
      </c>
      <c r="H3594" s="1023" t="s">
        <v>8004</v>
      </c>
      <c r="I3594" s="1029"/>
      <c r="J3594" s="1028"/>
      <c r="K3594" s="511" t="s">
        <v>264</v>
      </c>
      <c r="L3594" s="1023"/>
      <c r="M3594" s="1023" t="str">
        <f t="shared" si="56"/>
        <v/>
      </c>
    </row>
    <row r="3595" spans="1:13">
      <c r="A3595" s="1026" t="s">
        <v>647</v>
      </c>
      <c r="B3595" s="1026" t="s">
        <v>648</v>
      </c>
      <c r="C3595" s="1029"/>
      <c r="D3595" s="1028"/>
      <c r="E3595" s="1023" t="s">
        <v>7455</v>
      </c>
      <c r="F3595" s="1029"/>
      <c r="G3595" s="1023" t="s">
        <v>6697</v>
      </c>
      <c r="H3595" s="1023" t="s">
        <v>8004</v>
      </c>
      <c r="I3595" s="1029"/>
      <c r="J3595" s="1028"/>
      <c r="K3595" s="511" t="s">
        <v>264</v>
      </c>
      <c r="L3595" s="1023"/>
      <c r="M3595" s="1023" t="str">
        <f t="shared" si="56"/>
        <v/>
      </c>
    </row>
    <row r="3596" spans="1:13">
      <c r="A3596" s="1026" t="s">
        <v>647</v>
      </c>
      <c r="B3596" s="1026" t="s">
        <v>648</v>
      </c>
      <c r="C3596" s="1029"/>
      <c r="D3596" s="1028"/>
      <c r="E3596" s="1023" t="s">
        <v>7456</v>
      </c>
      <c r="F3596" s="1029"/>
      <c r="G3596" s="1023" t="s">
        <v>6697</v>
      </c>
      <c r="H3596" s="1023" t="s">
        <v>8004</v>
      </c>
      <c r="I3596" s="1029"/>
      <c r="J3596" s="1028"/>
      <c r="K3596" s="511" t="s">
        <v>264</v>
      </c>
      <c r="L3596" s="1023"/>
      <c r="M3596" s="1023" t="str">
        <f t="shared" si="56"/>
        <v/>
      </c>
    </row>
    <row r="3597" spans="1:13">
      <c r="A3597" s="1026" t="s">
        <v>647</v>
      </c>
      <c r="B3597" s="1026" t="s">
        <v>648</v>
      </c>
      <c r="C3597" s="1029"/>
      <c r="D3597" s="1028"/>
      <c r="E3597" s="1023" t="s">
        <v>7457</v>
      </c>
      <c r="F3597" s="1029"/>
      <c r="G3597" s="1023" t="s">
        <v>6697</v>
      </c>
      <c r="H3597" s="1023" t="s">
        <v>8004</v>
      </c>
      <c r="I3597" s="1029"/>
      <c r="J3597" s="1028"/>
      <c r="K3597" s="511" t="s">
        <v>264</v>
      </c>
      <c r="L3597" s="1023"/>
      <c r="M3597" s="1023" t="str">
        <f t="shared" si="56"/>
        <v/>
      </c>
    </row>
    <row r="3598" spans="1:13">
      <c r="A3598" s="1026" t="s">
        <v>647</v>
      </c>
      <c r="B3598" s="1026" t="s">
        <v>648</v>
      </c>
      <c r="C3598" s="1029"/>
      <c r="D3598" s="1028"/>
      <c r="E3598" s="1023" t="s">
        <v>7458</v>
      </c>
      <c r="F3598" s="1029"/>
      <c r="G3598" s="1023" t="s">
        <v>6697</v>
      </c>
      <c r="H3598" s="1023" t="s">
        <v>8004</v>
      </c>
      <c r="I3598" s="1029"/>
      <c r="J3598" s="1028"/>
      <c r="K3598" s="511" t="s">
        <v>264</v>
      </c>
      <c r="L3598" s="1023"/>
      <c r="M3598" s="1023" t="str">
        <f t="shared" si="56"/>
        <v/>
      </c>
    </row>
    <row r="3599" spans="1:13">
      <c r="A3599" s="1026" t="s">
        <v>647</v>
      </c>
      <c r="B3599" s="1026" t="s">
        <v>648</v>
      </c>
      <c r="C3599" s="1029"/>
      <c r="D3599" s="1028"/>
      <c r="E3599" s="1023" t="s">
        <v>7459</v>
      </c>
      <c r="F3599" s="1029"/>
      <c r="G3599" s="1023" t="s">
        <v>6697</v>
      </c>
      <c r="H3599" s="1023" t="s">
        <v>8004</v>
      </c>
      <c r="I3599" s="1029"/>
      <c r="J3599" s="1028"/>
      <c r="K3599" s="511" t="s">
        <v>264</v>
      </c>
      <c r="L3599" s="1023"/>
      <c r="M3599" s="1023" t="str">
        <f t="shared" si="56"/>
        <v/>
      </c>
    </row>
    <row r="3600" spans="1:13">
      <c r="A3600" s="1026" t="s">
        <v>647</v>
      </c>
      <c r="B3600" s="1026" t="s">
        <v>648</v>
      </c>
      <c r="C3600" s="1029"/>
      <c r="D3600" s="1028"/>
      <c r="E3600" s="1023" t="s">
        <v>7460</v>
      </c>
      <c r="F3600" s="1029"/>
      <c r="G3600" s="1023" t="s">
        <v>6697</v>
      </c>
      <c r="H3600" s="1023" t="s">
        <v>8004</v>
      </c>
      <c r="I3600" s="1029"/>
      <c r="J3600" s="1028"/>
      <c r="K3600" s="511" t="s">
        <v>264</v>
      </c>
      <c r="L3600" s="1023"/>
      <c r="M3600" s="1023" t="str">
        <f t="shared" si="56"/>
        <v/>
      </c>
    </row>
    <row r="3601" spans="1:13">
      <c r="A3601" s="1026" t="s">
        <v>647</v>
      </c>
      <c r="B3601" s="1026" t="s">
        <v>648</v>
      </c>
      <c r="C3601" s="522"/>
      <c r="D3601" s="523"/>
      <c r="E3601" s="1023" t="s">
        <v>7461</v>
      </c>
      <c r="F3601" s="522"/>
      <c r="G3601" s="1023" t="s">
        <v>6697</v>
      </c>
      <c r="H3601" s="1023" t="s">
        <v>8004</v>
      </c>
      <c r="I3601" s="522"/>
      <c r="J3601" s="523"/>
      <c r="K3601" s="511" t="s">
        <v>264</v>
      </c>
      <c r="L3601" s="1023"/>
      <c r="M3601" s="1023" t="str">
        <f t="shared" si="56"/>
        <v/>
      </c>
    </row>
    <row r="3602" spans="1:13" ht="15">
      <c r="A3602" s="1030" t="s">
        <v>637</v>
      </c>
      <c r="B3602" s="1031" t="s">
        <v>638</v>
      </c>
      <c r="C3602" s="527" t="s">
        <v>148</v>
      </c>
      <c r="D3602" s="529"/>
      <c r="E3602" s="510" t="s">
        <v>6167</v>
      </c>
      <c r="F3602" s="510" t="s">
        <v>148</v>
      </c>
      <c r="G3602" s="1023" t="s">
        <v>6697</v>
      </c>
      <c r="H3602" s="510" t="s">
        <v>8005</v>
      </c>
      <c r="I3602" s="527" t="s">
        <v>682</v>
      </c>
      <c r="J3602" s="529"/>
      <c r="K3602" s="511" t="s">
        <v>264</v>
      </c>
      <c r="L3602" s="510" t="s">
        <v>646</v>
      </c>
      <c r="M3602" s="510" t="str">
        <f t="shared" si="56"/>
        <v/>
      </c>
    </row>
    <row r="3603" spans="1:13">
      <c r="A3603" s="1026" t="s">
        <v>647</v>
      </c>
      <c r="B3603" s="1026" t="s">
        <v>648</v>
      </c>
      <c r="C3603" s="1029"/>
      <c r="D3603" s="1028"/>
      <c r="E3603" s="1023" t="s">
        <v>7462</v>
      </c>
      <c r="F3603" s="1023"/>
      <c r="G3603" s="1023" t="s">
        <v>6697</v>
      </c>
      <c r="H3603" s="1023" t="s">
        <v>8005</v>
      </c>
      <c r="I3603" s="1029"/>
      <c r="J3603" s="1028"/>
      <c r="K3603" s="511" t="s">
        <v>264</v>
      </c>
      <c r="L3603" s="1023"/>
      <c r="M3603" s="1023" t="str">
        <f t="shared" si="56"/>
        <v>Removed</v>
      </c>
    </row>
    <row r="3604" spans="1:13">
      <c r="A3604" s="1026" t="s">
        <v>647</v>
      </c>
      <c r="B3604" s="1026" t="s">
        <v>648</v>
      </c>
      <c r="C3604" s="1029"/>
      <c r="D3604" s="1028"/>
      <c r="E3604" s="1023" t="s">
        <v>7463</v>
      </c>
      <c r="F3604" s="1029"/>
      <c r="G3604" s="1023" t="s">
        <v>6697</v>
      </c>
      <c r="H3604" s="1023" t="s">
        <v>8005</v>
      </c>
      <c r="I3604" s="1029"/>
      <c r="J3604" s="1028"/>
      <c r="K3604" s="511" t="s">
        <v>264</v>
      </c>
      <c r="L3604" s="1023"/>
      <c r="M3604" s="1023" t="str">
        <f t="shared" si="56"/>
        <v/>
      </c>
    </row>
    <row r="3605" spans="1:13">
      <c r="A3605" s="1026" t="s">
        <v>647</v>
      </c>
      <c r="B3605" s="1026" t="s">
        <v>648</v>
      </c>
      <c r="C3605" s="1029"/>
      <c r="D3605" s="1028"/>
      <c r="E3605" s="1023" t="s">
        <v>7464</v>
      </c>
      <c r="F3605" s="1029"/>
      <c r="G3605" s="1023" t="s">
        <v>6697</v>
      </c>
      <c r="H3605" s="1023" t="s">
        <v>8005</v>
      </c>
      <c r="I3605" s="1029"/>
      <c r="J3605" s="1028"/>
      <c r="K3605" s="511" t="s">
        <v>264</v>
      </c>
      <c r="L3605" s="1023"/>
      <c r="M3605" s="1023" t="str">
        <f t="shared" si="56"/>
        <v/>
      </c>
    </row>
    <row r="3606" spans="1:13">
      <c r="A3606" s="1026" t="s">
        <v>647</v>
      </c>
      <c r="B3606" s="1026" t="s">
        <v>648</v>
      </c>
      <c r="C3606" s="1029"/>
      <c r="D3606" s="1028"/>
      <c r="E3606" s="1023" t="s">
        <v>7465</v>
      </c>
      <c r="F3606" s="1029"/>
      <c r="G3606" s="1023" t="s">
        <v>6697</v>
      </c>
      <c r="H3606" s="1023" t="s">
        <v>8005</v>
      </c>
      <c r="I3606" s="1029"/>
      <c r="J3606" s="1028"/>
      <c r="K3606" s="511" t="s">
        <v>264</v>
      </c>
      <c r="L3606" s="1023"/>
      <c r="M3606" s="1023" t="str">
        <f t="shared" si="56"/>
        <v/>
      </c>
    </row>
    <row r="3607" spans="1:13">
      <c r="A3607" s="1026" t="s">
        <v>647</v>
      </c>
      <c r="B3607" s="1026" t="s">
        <v>648</v>
      </c>
      <c r="C3607" s="1029"/>
      <c r="D3607" s="1028"/>
      <c r="E3607" s="1023" t="s">
        <v>7466</v>
      </c>
      <c r="F3607" s="1029"/>
      <c r="G3607" s="1023" t="s">
        <v>6697</v>
      </c>
      <c r="H3607" s="1023" t="s">
        <v>8005</v>
      </c>
      <c r="I3607" s="1029"/>
      <c r="J3607" s="1028"/>
      <c r="K3607" s="511" t="s">
        <v>264</v>
      </c>
      <c r="L3607" s="1023"/>
      <c r="M3607" s="1023" t="str">
        <f t="shared" si="56"/>
        <v/>
      </c>
    </row>
    <row r="3608" spans="1:13">
      <c r="A3608" s="1026" t="s">
        <v>647</v>
      </c>
      <c r="B3608" s="1026" t="s">
        <v>648</v>
      </c>
      <c r="C3608" s="1029"/>
      <c r="D3608" s="1028"/>
      <c r="E3608" s="1023" t="s">
        <v>7467</v>
      </c>
      <c r="F3608" s="1029"/>
      <c r="G3608" s="1023" t="s">
        <v>6697</v>
      </c>
      <c r="H3608" s="1023" t="s">
        <v>8005</v>
      </c>
      <c r="I3608" s="1029"/>
      <c r="J3608" s="1028"/>
      <c r="K3608" s="511" t="s">
        <v>264</v>
      </c>
      <c r="L3608" s="1023"/>
      <c r="M3608" s="1023" t="str">
        <f t="shared" si="56"/>
        <v/>
      </c>
    </row>
    <row r="3609" spans="1:13">
      <c r="A3609" s="1026" t="s">
        <v>647</v>
      </c>
      <c r="B3609" s="1026" t="s">
        <v>648</v>
      </c>
      <c r="C3609" s="1029"/>
      <c r="D3609" s="1028"/>
      <c r="E3609" s="1023" t="s">
        <v>7468</v>
      </c>
      <c r="F3609" s="1029"/>
      <c r="G3609" s="1023" t="s">
        <v>6697</v>
      </c>
      <c r="H3609" s="1023" t="s">
        <v>8005</v>
      </c>
      <c r="I3609" s="1029"/>
      <c r="J3609" s="1028"/>
      <c r="K3609" s="511" t="s">
        <v>264</v>
      </c>
      <c r="L3609" s="1023"/>
      <c r="M3609" s="1023" t="str">
        <f t="shared" si="56"/>
        <v/>
      </c>
    </row>
    <row r="3610" spans="1:13">
      <c r="A3610" s="1026" t="s">
        <v>647</v>
      </c>
      <c r="B3610" s="1026" t="s">
        <v>648</v>
      </c>
      <c r="C3610" s="1029"/>
      <c r="D3610" s="1028"/>
      <c r="E3610" s="1023" t="s">
        <v>7469</v>
      </c>
      <c r="F3610" s="1029"/>
      <c r="G3610" s="1023" t="s">
        <v>6697</v>
      </c>
      <c r="H3610" s="1023" t="s">
        <v>8005</v>
      </c>
      <c r="I3610" s="1029"/>
      <c r="J3610" s="1028"/>
      <c r="K3610" s="511" t="s">
        <v>264</v>
      </c>
      <c r="L3610" s="1023"/>
      <c r="M3610" s="1023" t="str">
        <f t="shared" si="56"/>
        <v/>
      </c>
    </row>
    <row r="3611" spans="1:13">
      <c r="A3611" s="1026" t="s">
        <v>647</v>
      </c>
      <c r="B3611" s="1026" t="s">
        <v>648</v>
      </c>
      <c r="C3611" s="1029"/>
      <c r="D3611" s="1028"/>
      <c r="E3611" s="1023" t="s">
        <v>7470</v>
      </c>
      <c r="F3611" s="1029"/>
      <c r="G3611" s="1023" t="s">
        <v>6697</v>
      </c>
      <c r="H3611" s="1023" t="s">
        <v>8005</v>
      </c>
      <c r="I3611" s="1029"/>
      <c r="J3611" s="1028"/>
      <c r="K3611" s="511" t="s">
        <v>264</v>
      </c>
      <c r="L3611" s="1023"/>
      <c r="M3611" s="1023" t="str">
        <f t="shared" si="56"/>
        <v/>
      </c>
    </row>
    <row r="3612" spans="1:13">
      <c r="A3612" s="1026" t="s">
        <v>647</v>
      </c>
      <c r="B3612" s="1026" t="s">
        <v>648</v>
      </c>
      <c r="C3612" s="1029"/>
      <c r="D3612" s="1028"/>
      <c r="E3612" s="1023" t="s">
        <v>7471</v>
      </c>
      <c r="F3612" s="1029"/>
      <c r="G3612" s="1023" t="s">
        <v>6697</v>
      </c>
      <c r="H3612" s="1023" t="s">
        <v>8005</v>
      </c>
      <c r="I3612" s="1029"/>
      <c r="J3612" s="1028"/>
      <c r="K3612" s="511" t="s">
        <v>264</v>
      </c>
      <c r="L3612" s="1023"/>
      <c r="M3612" s="1023" t="str">
        <f t="shared" si="56"/>
        <v/>
      </c>
    </row>
    <row r="3613" spans="1:13">
      <c r="A3613" s="1026" t="s">
        <v>647</v>
      </c>
      <c r="B3613" s="1026" t="s">
        <v>648</v>
      </c>
      <c r="C3613" s="1029"/>
      <c r="D3613" s="1028"/>
      <c r="E3613" s="1023" t="s">
        <v>7472</v>
      </c>
      <c r="F3613" s="1029"/>
      <c r="G3613" s="1023" t="s">
        <v>6697</v>
      </c>
      <c r="H3613" s="1023" t="s">
        <v>8005</v>
      </c>
      <c r="I3613" s="1029"/>
      <c r="J3613" s="1028"/>
      <c r="K3613" s="511" t="s">
        <v>264</v>
      </c>
      <c r="L3613" s="1023"/>
      <c r="M3613" s="1023" t="str">
        <f t="shared" si="56"/>
        <v/>
      </c>
    </row>
    <row r="3614" spans="1:13">
      <c r="A3614" s="1026" t="s">
        <v>647</v>
      </c>
      <c r="B3614" s="1026" t="s">
        <v>648</v>
      </c>
      <c r="C3614" s="1029"/>
      <c r="D3614" s="1028"/>
      <c r="E3614" s="1023" t="s">
        <v>7473</v>
      </c>
      <c r="F3614" s="1029"/>
      <c r="G3614" s="1023" t="s">
        <v>6697</v>
      </c>
      <c r="H3614" s="1023" t="s">
        <v>8005</v>
      </c>
      <c r="I3614" s="1029"/>
      <c r="J3614" s="1028"/>
      <c r="K3614" s="511" t="s">
        <v>264</v>
      </c>
      <c r="L3614" s="1023"/>
      <c r="M3614" s="1023" t="str">
        <f t="shared" si="56"/>
        <v/>
      </c>
    </row>
    <row r="3615" spans="1:13">
      <c r="A3615" s="1026" t="s">
        <v>647</v>
      </c>
      <c r="B3615" s="1026" t="s">
        <v>648</v>
      </c>
      <c r="C3615" s="522"/>
      <c r="D3615" s="523"/>
      <c r="E3615" s="1023" t="s">
        <v>7474</v>
      </c>
      <c r="F3615" s="522"/>
      <c r="G3615" s="1023" t="s">
        <v>6697</v>
      </c>
      <c r="H3615" s="1023" t="s">
        <v>8005</v>
      </c>
      <c r="I3615" s="522"/>
      <c r="J3615" s="523"/>
      <c r="K3615" s="511" t="s">
        <v>264</v>
      </c>
      <c r="L3615" s="1023"/>
      <c r="M3615" s="1023" t="str">
        <f t="shared" si="56"/>
        <v/>
      </c>
    </row>
    <row r="3616" spans="1:13" ht="15">
      <c r="A3616" s="1030" t="s">
        <v>637</v>
      </c>
      <c r="B3616" s="1031" t="s">
        <v>638</v>
      </c>
      <c r="C3616" s="527" t="s">
        <v>6703</v>
      </c>
      <c r="D3616" s="529"/>
      <c r="E3616" s="510" t="s">
        <v>6165</v>
      </c>
      <c r="F3616" s="510" t="s">
        <v>6703</v>
      </c>
      <c r="G3616" s="1023" t="s">
        <v>6697</v>
      </c>
      <c r="H3616" s="510" t="s">
        <v>8006</v>
      </c>
      <c r="I3616" s="527" t="s">
        <v>682</v>
      </c>
      <c r="J3616" s="529"/>
      <c r="K3616" s="511" t="s">
        <v>264</v>
      </c>
      <c r="L3616" s="510" t="s">
        <v>646</v>
      </c>
      <c r="M3616" s="510" t="str">
        <f t="shared" si="56"/>
        <v/>
      </c>
    </row>
    <row r="3617" spans="1:13">
      <c r="A3617" s="1026" t="s">
        <v>647</v>
      </c>
      <c r="B3617" s="1026" t="s">
        <v>648</v>
      </c>
      <c r="C3617" s="1029"/>
      <c r="D3617" s="1028"/>
      <c r="E3617" s="1023" t="s">
        <v>7475</v>
      </c>
      <c r="F3617" s="1023"/>
      <c r="G3617" s="1023" t="s">
        <v>6697</v>
      </c>
      <c r="H3617" s="1023" t="s">
        <v>8006</v>
      </c>
      <c r="I3617" s="1029"/>
      <c r="J3617" s="1028"/>
      <c r="K3617" s="511" t="s">
        <v>264</v>
      </c>
      <c r="L3617" s="1023"/>
      <c r="M3617" s="1023" t="str">
        <f t="shared" si="56"/>
        <v>Removed</v>
      </c>
    </row>
    <row r="3618" spans="1:13">
      <c r="A3618" s="1026" t="s">
        <v>647</v>
      </c>
      <c r="B3618" s="1026" t="s">
        <v>648</v>
      </c>
      <c r="C3618" s="1029"/>
      <c r="D3618" s="1028"/>
      <c r="E3618" s="1023" t="s">
        <v>7476</v>
      </c>
      <c r="F3618" s="1029"/>
      <c r="G3618" s="1023" t="s">
        <v>6697</v>
      </c>
      <c r="H3618" s="1023" t="s">
        <v>8006</v>
      </c>
      <c r="I3618" s="1029"/>
      <c r="J3618" s="1028"/>
      <c r="K3618" s="511" t="s">
        <v>264</v>
      </c>
      <c r="L3618" s="1023"/>
      <c r="M3618" s="1023" t="str">
        <f t="shared" si="56"/>
        <v/>
      </c>
    </row>
    <row r="3619" spans="1:13">
      <c r="A3619" s="1026" t="s">
        <v>647</v>
      </c>
      <c r="B3619" s="1026" t="s">
        <v>648</v>
      </c>
      <c r="C3619" s="1029"/>
      <c r="D3619" s="1028"/>
      <c r="E3619" s="1023" t="s">
        <v>7477</v>
      </c>
      <c r="F3619" s="1029"/>
      <c r="G3619" s="1023" t="s">
        <v>6697</v>
      </c>
      <c r="H3619" s="1023" t="s">
        <v>8006</v>
      </c>
      <c r="I3619" s="1029"/>
      <c r="J3619" s="1028"/>
      <c r="K3619" s="511" t="s">
        <v>264</v>
      </c>
      <c r="L3619" s="1023"/>
      <c r="M3619" s="1023" t="str">
        <f t="shared" si="56"/>
        <v/>
      </c>
    </row>
    <row r="3620" spans="1:13">
      <c r="A3620" s="1026" t="s">
        <v>647</v>
      </c>
      <c r="B3620" s="1026" t="s">
        <v>648</v>
      </c>
      <c r="C3620" s="1029"/>
      <c r="D3620" s="1028"/>
      <c r="E3620" s="1023" t="s">
        <v>7478</v>
      </c>
      <c r="F3620" s="1029"/>
      <c r="G3620" s="1023" t="s">
        <v>6697</v>
      </c>
      <c r="H3620" s="1023" t="s">
        <v>8006</v>
      </c>
      <c r="I3620" s="1029"/>
      <c r="J3620" s="1028"/>
      <c r="K3620" s="511" t="s">
        <v>264</v>
      </c>
      <c r="L3620" s="1023"/>
      <c r="M3620" s="1023" t="str">
        <f t="shared" si="56"/>
        <v/>
      </c>
    </row>
    <row r="3621" spans="1:13">
      <c r="A3621" s="1026" t="s">
        <v>647</v>
      </c>
      <c r="B3621" s="1026" t="s">
        <v>648</v>
      </c>
      <c r="C3621" s="1029"/>
      <c r="D3621" s="1028"/>
      <c r="E3621" s="1023" t="s">
        <v>7479</v>
      </c>
      <c r="F3621" s="1029"/>
      <c r="G3621" s="1023" t="s">
        <v>6697</v>
      </c>
      <c r="H3621" s="1023" t="s">
        <v>8006</v>
      </c>
      <c r="I3621" s="1029"/>
      <c r="J3621" s="1028"/>
      <c r="K3621" s="511" t="s">
        <v>264</v>
      </c>
      <c r="L3621" s="1023"/>
      <c r="M3621" s="1023" t="str">
        <f t="shared" si="56"/>
        <v/>
      </c>
    </row>
    <row r="3622" spans="1:13">
      <c r="A3622" s="1026" t="s">
        <v>647</v>
      </c>
      <c r="B3622" s="1026" t="s">
        <v>648</v>
      </c>
      <c r="C3622" s="1029"/>
      <c r="D3622" s="1028"/>
      <c r="E3622" s="1023" t="s">
        <v>7480</v>
      </c>
      <c r="F3622" s="1029"/>
      <c r="G3622" s="1023" t="s">
        <v>6697</v>
      </c>
      <c r="H3622" s="1023" t="s">
        <v>8006</v>
      </c>
      <c r="I3622" s="1029"/>
      <c r="J3622" s="1028"/>
      <c r="K3622" s="511" t="s">
        <v>264</v>
      </c>
      <c r="L3622" s="1023"/>
      <c r="M3622" s="1023" t="str">
        <f t="shared" si="56"/>
        <v/>
      </c>
    </row>
    <row r="3623" spans="1:13">
      <c r="A3623" s="1026" t="s">
        <v>647</v>
      </c>
      <c r="B3623" s="1026" t="s">
        <v>648</v>
      </c>
      <c r="C3623" s="1029"/>
      <c r="D3623" s="1028"/>
      <c r="E3623" s="1023" t="s">
        <v>7481</v>
      </c>
      <c r="F3623" s="1029"/>
      <c r="G3623" s="1023" t="s">
        <v>6697</v>
      </c>
      <c r="H3623" s="1023" t="s">
        <v>8006</v>
      </c>
      <c r="I3623" s="1029"/>
      <c r="J3623" s="1028"/>
      <c r="K3623" s="511" t="s">
        <v>264</v>
      </c>
      <c r="L3623" s="1023"/>
      <c r="M3623" s="1023" t="str">
        <f t="shared" si="56"/>
        <v/>
      </c>
    </row>
    <row r="3624" spans="1:13">
      <c r="A3624" s="1026" t="s">
        <v>647</v>
      </c>
      <c r="B3624" s="1026" t="s">
        <v>648</v>
      </c>
      <c r="C3624" s="1029"/>
      <c r="D3624" s="1028"/>
      <c r="E3624" s="1023" t="s">
        <v>7482</v>
      </c>
      <c r="F3624" s="1029"/>
      <c r="G3624" s="1023" t="s">
        <v>6697</v>
      </c>
      <c r="H3624" s="1023" t="s">
        <v>8006</v>
      </c>
      <c r="I3624" s="1029"/>
      <c r="J3624" s="1028"/>
      <c r="K3624" s="511" t="s">
        <v>264</v>
      </c>
      <c r="L3624" s="1023"/>
      <c r="M3624" s="1023" t="str">
        <f t="shared" si="56"/>
        <v/>
      </c>
    </row>
    <row r="3625" spans="1:13">
      <c r="A3625" s="1026" t="s">
        <v>647</v>
      </c>
      <c r="B3625" s="1026" t="s">
        <v>648</v>
      </c>
      <c r="C3625" s="1029"/>
      <c r="D3625" s="1028"/>
      <c r="E3625" s="1023" t="s">
        <v>7483</v>
      </c>
      <c r="F3625" s="1029"/>
      <c r="G3625" s="1023" t="s">
        <v>6697</v>
      </c>
      <c r="H3625" s="1023" t="s">
        <v>8006</v>
      </c>
      <c r="I3625" s="1029"/>
      <c r="J3625" s="1028"/>
      <c r="K3625" s="511" t="s">
        <v>264</v>
      </c>
      <c r="L3625" s="1023"/>
      <c r="M3625" s="1023" t="str">
        <f t="shared" si="56"/>
        <v/>
      </c>
    </row>
    <row r="3626" spans="1:13">
      <c r="A3626" s="1026" t="s">
        <v>647</v>
      </c>
      <c r="B3626" s="1026" t="s">
        <v>648</v>
      </c>
      <c r="C3626" s="1029"/>
      <c r="D3626" s="1028"/>
      <c r="E3626" s="1023" t="s">
        <v>7484</v>
      </c>
      <c r="F3626" s="1029"/>
      <c r="G3626" s="1023" t="s">
        <v>6697</v>
      </c>
      <c r="H3626" s="1023" t="s">
        <v>8006</v>
      </c>
      <c r="I3626" s="1029"/>
      <c r="J3626" s="1028"/>
      <c r="K3626" s="511" t="s">
        <v>264</v>
      </c>
      <c r="L3626" s="1023"/>
      <c r="M3626" s="1023" t="str">
        <f t="shared" si="56"/>
        <v/>
      </c>
    </row>
    <row r="3627" spans="1:13">
      <c r="A3627" s="1026" t="s">
        <v>647</v>
      </c>
      <c r="B3627" s="1026" t="s">
        <v>648</v>
      </c>
      <c r="C3627" s="1029"/>
      <c r="D3627" s="1028"/>
      <c r="E3627" s="1023" t="s">
        <v>7485</v>
      </c>
      <c r="F3627" s="1029"/>
      <c r="G3627" s="1023" t="s">
        <v>6697</v>
      </c>
      <c r="H3627" s="1023" t="s">
        <v>8006</v>
      </c>
      <c r="I3627" s="1029"/>
      <c r="J3627" s="1028"/>
      <c r="K3627" s="511" t="s">
        <v>264</v>
      </c>
      <c r="L3627" s="1023"/>
      <c r="M3627" s="1023" t="str">
        <f t="shared" si="56"/>
        <v/>
      </c>
    </row>
    <row r="3628" spans="1:13">
      <c r="A3628" s="1026" t="s">
        <v>647</v>
      </c>
      <c r="B3628" s="1026" t="s">
        <v>648</v>
      </c>
      <c r="C3628" s="1029"/>
      <c r="D3628" s="1028"/>
      <c r="E3628" s="1023" t="s">
        <v>7486</v>
      </c>
      <c r="F3628" s="1029"/>
      <c r="G3628" s="1023" t="s">
        <v>6697</v>
      </c>
      <c r="H3628" s="1023" t="s">
        <v>8006</v>
      </c>
      <c r="I3628" s="1029"/>
      <c r="J3628" s="1028"/>
      <c r="K3628" s="511" t="s">
        <v>264</v>
      </c>
      <c r="L3628" s="1023"/>
      <c r="M3628" s="1023" t="str">
        <f t="shared" si="56"/>
        <v/>
      </c>
    </row>
    <row r="3629" spans="1:13">
      <c r="A3629" s="1026" t="s">
        <v>647</v>
      </c>
      <c r="B3629" s="1026" t="s">
        <v>648</v>
      </c>
      <c r="C3629" s="522"/>
      <c r="D3629" s="523"/>
      <c r="E3629" s="1023" t="s">
        <v>7487</v>
      </c>
      <c r="F3629" s="522"/>
      <c r="G3629" s="1023" t="s">
        <v>6697</v>
      </c>
      <c r="H3629" s="1023" t="s">
        <v>8006</v>
      </c>
      <c r="I3629" s="522"/>
      <c r="J3629" s="523"/>
      <c r="K3629" s="511" t="s">
        <v>264</v>
      </c>
      <c r="L3629" s="1023"/>
      <c r="M3629" s="1023" t="str">
        <f t="shared" si="56"/>
        <v/>
      </c>
    </row>
    <row r="3630" spans="1:13" ht="15">
      <c r="A3630" s="1030" t="s">
        <v>637</v>
      </c>
      <c r="B3630" s="1031" t="s">
        <v>638</v>
      </c>
      <c r="C3630" s="527" t="s">
        <v>6701</v>
      </c>
      <c r="D3630" s="529"/>
      <c r="E3630" s="510" t="s">
        <v>6191</v>
      </c>
      <c r="F3630" s="510" t="s">
        <v>6701</v>
      </c>
      <c r="G3630" s="1023" t="s">
        <v>6697</v>
      </c>
      <c r="H3630" s="510" t="s">
        <v>8007</v>
      </c>
      <c r="I3630" s="527" t="s">
        <v>6698</v>
      </c>
      <c r="J3630" s="529"/>
      <c r="K3630" s="511" t="s">
        <v>264</v>
      </c>
      <c r="L3630" s="510" t="s">
        <v>646</v>
      </c>
      <c r="M3630" s="510" t="str">
        <f t="shared" si="56"/>
        <v/>
      </c>
    </row>
    <row r="3631" spans="1:13">
      <c r="A3631" s="1026" t="s">
        <v>647</v>
      </c>
      <c r="B3631" s="1026" t="s">
        <v>648</v>
      </c>
      <c r="C3631" s="1029"/>
      <c r="D3631" s="1028"/>
      <c r="E3631" s="1023" t="s">
        <v>7488</v>
      </c>
      <c r="F3631" s="1023"/>
      <c r="G3631" s="1023" t="s">
        <v>6697</v>
      </c>
      <c r="H3631" s="1023" t="s">
        <v>8007</v>
      </c>
      <c r="I3631" s="1029"/>
      <c r="J3631" s="1028"/>
      <c r="K3631" s="511" t="s">
        <v>264</v>
      </c>
      <c r="L3631" s="1023"/>
      <c r="M3631" s="1023" t="str">
        <f t="shared" si="56"/>
        <v>Removed</v>
      </c>
    </row>
    <row r="3632" spans="1:13">
      <c r="A3632" s="1026" t="s">
        <v>647</v>
      </c>
      <c r="B3632" s="1026" t="s">
        <v>648</v>
      </c>
      <c r="C3632" s="1029"/>
      <c r="D3632" s="1028"/>
      <c r="E3632" s="1023" t="s">
        <v>7489</v>
      </c>
      <c r="F3632" s="1029"/>
      <c r="G3632" s="1023" t="s">
        <v>6697</v>
      </c>
      <c r="H3632" s="1023" t="s">
        <v>8007</v>
      </c>
      <c r="I3632" s="1029"/>
      <c r="J3632" s="1028"/>
      <c r="K3632" s="511" t="s">
        <v>264</v>
      </c>
      <c r="L3632" s="1023"/>
      <c r="M3632" s="1023" t="str">
        <f t="shared" si="56"/>
        <v/>
      </c>
    </row>
    <row r="3633" spans="1:13">
      <c r="A3633" s="1026" t="s">
        <v>647</v>
      </c>
      <c r="B3633" s="1026" t="s">
        <v>648</v>
      </c>
      <c r="C3633" s="1029"/>
      <c r="D3633" s="1028"/>
      <c r="E3633" s="1023" t="s">
        <v>7490</v>
      </c>
      <c r="F3633" s="1029"/>
      <c r="G3633" s="1023" t="s">
        <v>6697</v>
      </c>
      <c r="H3633" s="1023" t="s">
        <v>8007</v>
      </c>
      <c r="I3633" s="1029"/>
      <c r="J3633" s="1028"/>
      <c r="K3633" s="511" t="s">
        <v>264</v>
      </c>
      <c r="L3633" s="1023"/>
      <c r="M3633" s="1023" t="str">
        <f t="shared" si="56"/>
        <v/>
      </c>
    </row>
    <row r="3634" spans="1:13">
      <c r="A3634" s="1026" t="s">
        <v>647</v>
      </c>
      <c r="B3634" s="1026" t="s">
        <v>648</v>
      </c>
      <c r="C3634" s="1029"/>
      <c r="D3634" s="1028"/>
      <c r="E3634" s="1023" t="s">
        <v>7491</v>
      </c>
      <c r="F3634" s="1029"/>
      <c r="G3634" s="1023" t="s">
        <v>6697</v>
      </c>
      <c r="H3634" s="1023" t="s">
        <v>8007</v>
      </c>
      <c r="I3634" s="1029"/>
      <c r="J3634" s="1028"/>
      <c r="K3634" s="511" t="s">
        <v>264</v>
      </c>
      <c r="L3634" s="1023"/>
      <c r="M3634" s="1023" t="str">
        <f t="shared" si="56"/>
        <v/>
      </c>
    </row>
    <row r="3635" spans="1:13">
      <c r="A3635" s="1026" t="s">
        <v>647</v>
      </c>
      <c r="B3635" s="1026" t="s">
        <v>648</v>
      </c>
      <c r="C3635" s="1029"/>
      <c r="D3635" s="1028"/>
      <c r="E3635" s="1023" t="s">
        <v>7492</v>
      </c>
      <c r="F3635" s="1029"/>
      <c r="G3635" s="1023" t="s">
        <v>6697</v>
      </c>
      <c r="H3635" s="1023" t="s">
        <v>8007</v>
      </c>
      <c r="I3635" s="1029"/>
      <c r="J3635" s="1028"/>
      <c r="K3635" s="511" t="s">
        <v>264</v>
      </c>
      <c r="L3635" s="1023"/>
      <c r="M3635" s="1023" t="str">
        <f t="shared" si="56"/>
        <v/>
      </c>
    </row>
    <row r="3636" spans="1:13">
      <c r="A3636" s="1026" t="s">
        <v>647</v>
      </c>
      <c r="B3636" s="1026" t="s">
        <v>648</v>
      </c>
      <c r="C3636" s="1029"/>
      <c r="D3636" s="1028"/>
      <c r="E3636" s="1023" t="s">
        <v>7493</v>
      </c>
      <c r="F3636" s="1029"/>
      <c r="G3636" s="1023" t="s">
        <v>6697</v>
      </c>
      <c r="H3636" s="1023" t="s">
        <v>8007</v>
      </c>
      <c r="I3636" s="1029"/>
      <c r="J3636" s="1028"/>
      <c r="K3636" s="511" t="s">
        <v>264</v>
      </c>
      <c r="L3636" s="1023"/>
      <c r="M3636" s="1023" t="str">
        <f t="shared" si="56"/>
        <v/>
      </c>
    </row>
    <row r="3637" spans="1:13">
      <c r="A3637" s="1026" t="s">
        <v>647</v>
      </c>
      <c r="B3637" s="1026" t="s">
        <v>648</v>
      </c>
      <c r="C3637" s="1029"/>
      <c r="D3637" s="1028"/>
      <c r="E3637" s="1023" t="s">
        <v>7494</v>
      </c>
      <c r="F3637" s="1029"/>
      <c r="G3637" s="1023" t="s">
        <v>6697</v>
      </c>
      <c r="H3637" s="1023" t="s">
        <v>8007</v>
      </c>
      <c r="I3637" s="1029"/>
      <c r="J3637" s="1028"/>
      <c r="K3637" s="511" t="s">
        <v>264</v>
      </c>
      <c r="L3637" s="1023"/>
      <c r="M3637" s="1023" t="str">
        <f t="shared" si="56"/>
        <v/>
      </c>
    </row>
    <row r="3638" spans="1:13">
      <c r="A3638" s="1026" t="s">
        <v>647</v>
      </c>
      <c r="B3638" s="1026" t="s">
        <v>648</v>
      </c>
      <c r="C3638" s="1029"/>
      <c r="D3638" s="1028"/>
      <c r="E3638" s="1023" t="s">
        <v>7495</v>
      </c>
      <c r="F3638" s="1029"/>
      <c r="G3638" s="1023" t="s">
        <v>6697</v>
      </c>
      <c r="H3638" s="1023" t="s">
        <v>8007</v>
      </c>
      <c r="I3638" s="1029"/>
      <c r="J3638" s="1028"/>
      <c r="K3638" s="511" t="s">
        <v>264</v>
      </c>
      <c r="L3638" s="1023"/>
      <c r="M3638" s="1023" t="str">
        <f t="shared" si="56"/>
        <v/>
      </c>
    </row>
    <row r="3639" spans="1:13">
      <c r="A3639" s="1026" t="s">
        <v>647</v>
      </c>
      <c r="B3639" s="1026" t="s">
        <v>648</v>
      </c>
      <c r="C3639" s="1029"/>
      <c r="D3639" s="1028"/>
      <c r="E3639" s="1023" t="s">
        <v>7496</v>
      </c>
      <c r="F3639" s="1029"/>
      <c r="G3639" s="1023" t="s">
        <v>6697</v>
      </c>
      <c r="H3639" s="1023" t="s">
        <v>8007</v>
      </c>
      <c r="I3639" s="1029"/>
      <c r="J3639" s="1028"/>
      <c r="K3639" s="511" t="s">
        <v>264</v>
      </c>
      <c r="L3639" s="1023"/>
      <c r="M3639" s="1023" t="str">
        <f t="shared" si="56"/>
        <v/>
      </c>
    </row>
    <row r="3640" spans="1:13">
      <c r="A3640" s="1026" t="s">
        <v>647</v>
      </c>
      <c r="B3640" s="1026" t="s">
        <v>648</v>
      </c>
      <c r="C3640" s="1029"/>
      <c r="D3640" s="1028"/>
      <c r="E3640" s="1023" t="s">
        <v>7497</v>
      </c>
      <c r="F3640" s="1029"/>
      <c r="G3640" s="1023" t="s">
        <v>6697</v>
      </c>
      <c r="H3640" s="1023" t="s">
        <v>8007</v>
      </c>
      <c r="I3640" s="1029"/>
      <c r="J3640" s="1028"/>
      <c r="K3640" s="511" t="s">
        <v>264</v>
      </c>
      <c r="L3640" s="1023"/>
      <c r="M3640" s="1023" t="str">
        <f t="shared" si="56"/>
        <v/>
      </c>
    </row>
    <row r="3641" spans="1:13">
      <c r="A3641" s="1026" t="s">
        <v>647</v>
      </c>
      <c r="B3641" s="1026" t="s">
        <v>648</v>
      </c>
      <c r="C3641" s="1029"/>
      <c r="D3641" s="1028"/>
      <c r="E3641" s="1023" t="s">
        <v>7498</v>
      </c>
      <c r="F3641" s="1029"/>
      <c r="G3641" s="1023" t="s">
        <v>6697</v>
      </c>
      <c r="H3641" s="1023" t="s">
        <v>8007</v>
      </c>
      <c r="I3641" s="1029"/>
      <c r="J3641" s="1028"/>
      <c r="K3641" s="511" t="s">
        <v>264</v>
      </c>
      <c r="L3641" s="1023"/>
      <c r="M3641" s="1023" t="str">
        <f t="shared" si="56"/>
        <v/>
      </c>
    </row>
    <row r="3642" spans="1:13">
      <c r="A3642" s="1026" t="s">
        <v>647</v>
      </c>
      <c r="B3642" s="1026" t="s">
        <v>648</v>
      </c>
      <c r="C3642" s="1029"/>
      <c r="D3642" s="1028"/>
      <c r="E3642" s="1023" t="s">
        <v>7499</v>
      </c>
      <c r="F3642" s="1029"/>
      <c r="G3642" s="1023" t="s">
        <v>6697</v>
      </c>
      <c r="H3642" s="1023" t="s">
        <v>8007</v>
      </c>
      <c r="I3642" s="1029"/>
      <c r="J3642" s="1028"/>
      <c r="K3642" s="511" t="s">
        <v>264</v>
      </c>
      <c r="L3642" s="1023"/>
      <c r="M3642" s="1023" t="str">
        <f t="shared" si="56"/>
        <v/>
      </c>
    </row>
    <row r="3643" spans="1:13">
      <c r="A3643" s="1026" t="s">
        <v>647</v>
      </c>
      <c r="B3643" s="1026" t="s">
        <v>648</v>
      </c>
      <c r="C3643" s="522"/>
      <c r="D3643" s="523"/>
      <c r="E3643" s="1023" t="s">
        <v>7500</v>
      </c>
      <c r="F3643" s="522"/>
      <c r="G3643" s="1023" t="s">
        <v>6697</v>
      </c>
      <c r="H3643" s="1023" t="s">
        <v>8007</v>
      </c>
      <c r="I3643" s="522"/>
      <c r="J3643" s="523"/>
      <c r="K3643" s="511" t="s">
        <v>264</v>
      </c>
      <c r="L3643" s="1023"/>
      <c r="M3643" s="1023" t="str">
        <f t="shared" si="56"/>
        <v/>
      </c>
    </row>
    <row r="3644" spans="1:13" ht="15">
      <c r="A3644" s="1030" t="s">
        <v>637</v>
      </c>
      <c r="B3644" s="1031" t="s">
        <v>638</v>
      </c>
      <c r="C3644" s="527" t="s">
        <v>6700</v>
      </c>
      <c r="D3644" s="529"/>
      <c r="E3644" s="510" t="s">
        <v>6193</v>
      </c>
      <c r="F3644" s="510" t="s">
        <v>6700</v>
      </c>
      <c r="G3644" s="1023" t="s">
        <v>6697</v>
      </c>
      <c r="H3644" s="510" t="s">
        <v>8008</v>
      </c>
      <c r="I3644" s="527" t="s">
        <v>6698</v>
      </c>
      <c r="J3644" s="529"/>
      <c r="K3644" s="511" t="s">
        <v>264</v>
      </c>
      <c r="L3644" s="510" t="s">
        <v>646</v>
      </c>
      <c r="M3644" s="510" t="str">
        <f t="shared" si="56"/>
        <v/>
      </c>
    </row>
    <row r="3645" spans="1:13">
      <c r="A3645" s="1026" t="s">
        <v>647</v>
      </c>
      <c r="B3645" s="1026" t="s">
        <v>648</v>
      </c>
      <c r="C3645" s="1029"/>
      <c r="D3645" s="1028"/>
      <c r="E3645" s="1023" t="s">
        <v>7501</v>
      </c>
      <c r="F3645" s="1023"/>
      <c r="G3645" s="1023" t="s">
        <v>6697</v>
      </c>
      <c r="H3645" s="1023" t="s">
        <v>8008</v>
      </c>
      <c r="I3645" s="1029"/>
      <c r="J3645" s="1028"/>
      <c r="K3645" s="511" t="s">
        <v>264</v>
      </c>
      <c r="L3645" s="1023"/>
      <c r="M3645" s="1023" t="str">
        <f t="shared" si="56"/>
        <v>Removed</v>
      </c>
    </row>
    <row r="3646" spans="1:13">
      <c r="A3646" s="1026" t="s">
        <v>647</v>
      </c>
      <c r="B3646" s="1026" t="s">
        <v>648</v>
      </c>
      <c r="C3646" s="1029"/>
      <c r="D3646" s="1028"/>
      <c r="E3646" s="1023" t="s">
        <v>7502</v>
      </c>
      <c r="F3646" s="1029"/>
      <c r="G3646" s="1023" t="s">
        <v>6697</v>
      </c>
      <c r="H3646" s="1023" t="s">
        <v>8008</v>
      </c>
      <c r="I3646" s="1029"/>
      <c r="J3646" s="1028"/>
      <c r="K3646" s="511" t="s">
        <v>264</v>
      </c>
      <c r="L3646" s="1023"/>
      <c r="M3646" s="1023" t="str">
        <f t="shared" si="56"/>
        <v/>
      </c>
    </row>
    <row r="3647" spans="1:13">
      <c r="A3647" s="1026" t="s">
        <v>647</v>
      </c>
      <c r="B3647" s="1026" t="s">
        <v>648</v>
      </c>
      <c r="C3647" s="1029"/>
      <c r="D3647" s="1028"/>
      <c r="E3647" s="1023" t="s">
        <v>7503</v>
      </c>
      <c r="F3647" s="1029"/>
      <c r="G3647" s="1023" t="s">
        <v>6697</v>
      </c>
      <c r="H3647" s="1023" t="s">
        <v>8008</v>
      </c>
      <c r="I3647" s="1029"/>
      <c r="J3647" s="1028"/>
      <c r="K3647" s="511" t="s">
        <v>264</v>
      </c>
      <c r="L3647" s="1023"/>
      <c r="M3647" s="1023" t="str">
        <f t="shared" si="56"/>
        <v/>
      </c>
    </row>
    <row r="3648" spans="1:13">
      <c r="A3648" s="1026" t="s">
        <v>647</v>
      </c>
      <c r="B3648" s="1026" t="s">
        <v>648</v>
      </c>
      <c r="C3648" s="1029"/>
      <c r="D3648" s="1028"/>
      <c r="E3648" s="1023" t="s">
        <v>7504</v>
      </c>
      <c r="F3648" s="1029"/>
      <c r="G3648" s="1023" t="s">
        <v>6697</v>
      </c>
      <c r="H3648" s="1023" t="s">
        <v>8008</v>
      </c>
      <c r="I3648" s="1029"/>
      <c r="J3648" s="1028"/>
      <c r="K3648" s="511" t="s">
        <v>264</v>
      </c>
      <c r="L3648" s="1023"/>
      <c r="M3648" s="1023" t="str">
        <f t="shared" si="56"/>
        <v/>
      </c>
    </row>
    <row r="3649" spans="1:13">
      <c r="A3649" s="1026" t="s">
        <v>647</v>
      </c>
      <c r="B3649" s="1026" t="s">
        <v>648</v>
      </c>
      <c r="C3649" s="1029"/>
      <c r="D3649" s="1028"/>
      <c r="E3649" s="1023" t="s">
        <v>7505</v>
      </c>
      <c r="F3649" s="1029"/>
      <c r="G3649" s="1023" t="s">
        <v>6697</v>
      </c>
      <c r="H3649" s="1023" t="s">
        <v>8008</v>
      </c>
      <c r="I3649" s="1029"/>
      <c r="J3649" s="1028"/>
      <c r="K3649" s="511" t="s">
        <v>264</v>
      </c>
      <c r="L3649" s="1023"/>
      <c r="M3649" s="1023" t="str">
        <f t="shared" si="56"/>
        <v/>
      </c>
    </row>
    <row r="3650" spans="1:13">
      <c r="A3650" s="1026" t="s">
        <v>647</v>
      </c>
      <c r="B3650" s="1026" t="s">
        <v>648</v>
      </c>
      <c r="C3650" s="1029"/>
      <c r="D3650" s="1028"/>
      <c r="E3650" s="1023" t="s">
        <v>7506</v>
      </c>
      <c r="F3650" s="1029"/>
      <c r="G3650" s="1023" t="s">
        <v>6697</v>
      </c>
      <c r="H3650" s="1023" t="s">
        <v>8008</v>
      </c>
      <c r="I3650" s="1029"/>
      <c r="J3650" s="1028"/>
      <c r="K3650" s="511" t="s">
        <v>264</v>
      </c>
      <c r="L3650" s="1023"/>
      <c r="M3650" s="1023" t="str">
        <f t="shared" si="56"/>
        <v/>
      </c>
    </row>
    <row r="3651" spans="1:13">
      <c r="A3651" s="1026" t="s">
        <v>647</v>
      </c>
      <c r="B3651" s="1026" t="s">
        <v>648</v>
      </c>
      <c r="C3651" s="1029"/>
      <c r="D3651" s="1028"/>
      <c r="E3651" s="1023" t="s">
        <v>7507</v>
      </c>
      <c r="F3651" s="1029"/>
      <c r="G3651" s="1023" t="s">
        <v>6697</v>
      </c>
      <c r="H3651" s="1023" t="s">
        <v>8008</v>
      </c>
      <c r="I3651" s="1029"/>
      <c r="J3651" s="1028"/>
      <c r="K3651" s="511" t="s">
        <v>264</v>
      </c>
      <c r="L3651" s="1023"/>
      <c r="M3651" s="1023" t="str">
        <f t="shared" si="56"/>
        <v/>
      </c>
    </row>
    <row r="3652" spans="1:13">
      <c r="A3652" s="1026" t="s">
        <v>647</v>
      </c>
      <c r="B3652" s="1026" t="s">
        <v>648</v>
      </c>
      <c r="C3652" s="1029"/>
      <c r="D3652" s="1028"/>
      <c r="E3652" s="1023" t="s">
        <v>7508</v>
      </c>
      <c r="F3652" s="1029"/>
      <c r="G3652" s="1023" t="s">
        <v>6697</v>
      </c>
      <c r="H3652" s="1023" t="s">
        <v>8008</v>
      </c>
      <c r="I3652" s="1029"/>
      <c r="J3652" s="1028"/>
      <c r="K3652" s="511" t="s">
        <v>264</v>
      </c>
      <c r="L3652" s="1023"/>
      <c r="M3652" s="1023" t="str">
        <f t="shared" si="56"/>
        <v/>
      </c>
    </row>
    <row r="3653" spans="1:13">
      <c r="A3653" s="1026" t="s">
        <v>647</v>
      </c>
      <c r="B3653" s="1026" t="s">
        <v>648</v>
      </c>
      <c r="C3653" s="1029"/>
      <c r="D3653" s="1028"/>
      <c r="E3653" s="1023" t="s">
        <v>7509</v>
      </c>
      <c r="F3653" s="1029"/>
      <c r="G3653" s="1023" t="s">
        <v>6697</v>
      </c>
      <c r="H3653" s="1023" t="s">
        <v>8008</v>
      </c>
      <c r="I3653" s="1029"/>
      <c r="J3653" s="1028"/>
      <c r="K3653" s="511" t="s">
        <v>264</v>
      </c>
      <c r="L3653" s="1023"/>
      <c r="M3653" s="1023" t="str">
        <f t="shared" si="56"/>
        <v/>
      </c>
    </row>
    <row r="3654" spans="1:13">
      <c r="A3654" s="1026" t="s">
        <v>647</v>
      </c>
      <c r="B3654" s="1026" t="s">
        <v>648</v>
      </c>
      <c r="C3654" s="1029"/>
      <c r="D3654" s="1028"/>
      <c r="E3654" s="1023" t="s">
        <v>7510</v>
      </c>
      <c r="F3654" s="1029"/>
      <c r="G3654" s="1023" t="s">
        <v>6697</v>
      </c>
      <c r="H3654" s="1023" t="s">
        <v>8008</v>
      </c>
      <c r="I3654" s="1029"/>
      <c r="J3654" s="1028"/>
      <c r="K3654" s="511" t="s">
        <v>264</v>
      </c>
      <c r="L3654" s="1023"/>
      <c r="M3654" s="1023" t="str">
        <f t="shared" si="56"/>
        <v/>
      </c>
    </row>
    <row r="3655" spans="1:13">
      <c r="A3655" s="1026" t="s">
        <v>647</v>
      </c>
      <c r="B3655" s="1026" t="s">
        <v>648</v>
      </c>
      <c r="C3655" s="1029"/>
      <c r="D3655" s="1028"/>
      <c r="E3655" s="1023" t="s">
        <v>7511</v>
      </c>
      <c r="F3655" s="1029"/>
      <c r="G3655" s="1023" t="s">
        <v>6697</v>
      </c>
      <c r="H3655" s="1023" t="s">
        <v>8008</v>
      </c>
      <c r="I3655" s="1029"/>
      <c r="J3655" s="1028"/>
      <c r="K3655" s="511" t="s">
        <v>264</v>
      </c>
      <c r="L3655" s="1023"/>
      <c r="M3655" s="1023" t="str">
        <f t="shared" si="56"/>
        <v/>
      </c>
    </row>
    <row r="3656" spans="1:13">
      <c r="A3656" s="1026" t="s">
        <v>647</v>
      </c>
      <c r="B3656" s="1026" t="s">
        <v>648</v>
      </c>
      <c r="C3656" s="1029"/>
      <c r="D3656" s="1028"/>
      <c r="E3656" s="1023" t="s">
        <v>7512</v>
      </c>
      <c r="F3656" s="1029"/>
      <c r="G3656" s="1023" t="s">
        <v>6697</v>
      </c>
      <c r="H3656" s="1023" t="s">
        <v>8008</v>
      </c>
      <c r="I3656" s="1029"/>
      <c r="J3656" s="1028"/>
      <c r="K3656" s="511" t="s">
        <v>264</v>
      </c>
      <c r="L3656" s="1023"/>
      <c r="M3656" s="1023" t="str">
        <f t="shared" ref="M3656:M3719" si="57">IF(RIGHT(TEXT(E3656,""),4)="ACT1","Removed","")</f>
        <v/>
      </c>
    </row>
    <row r="3657" spans="1:13">
      <c r="A3657" s="1026" t="s">
        <v>647</v>
      </c>
      <c r="B3657" s="1026" t="s">
        <v>648</v>
      </c>
      <c r="C3657" s="522"/>
      <c r="D3657" s="523"/>
      <c r="E3657" s="1023" t="s">
        <v>7513</v>
      </c>
      <c r="F3657" s="522"/>
      <c r="G3657" s="1023" t="s">
        <v>6697</v>
      </c>
      <c r="H3657" s="1023" t="s">
        <v>8008</v>
      </c>
      <c r="I3657" s="522"/>
      <c r="J3657" s="523"/>
      <c r="K3657" s="511" t="s">
        <v>264</v>
      </c>
      <c r="L3657" s="1023"/>
      <c r="M3657" s="1023" t="str">
        <f t="shared" si="57"/>
        <v/>
      </c>
    </row>
    <row r="3658" spans="1:13" ht="15">
      <c r="A3658" s="1030" t="s">
        <v>637</v>
      </c>
      <c r="B3658" s="1031" t="s">
        <v>638</v>
      </c>
      <c r="C3658" s="527" t="s">
        <v>572</v>
      </c>
      <c r="D3658" s="529"/>
      <c r="E3658" s="510" t="s">
        <v>6171</v>
      </c>
      <c r="F3658" s="510" t="s">
        <v>572</v>
      </c>
      <c r="G3658" s="1023" t="s">
        <v>6697</v>
      </c>
      <c r="H3658" s="510" t="s">
        <v>8009</v>
      </c>
      <c r="I3658" s="527" t="s">
        <v>6698</v>
      </c>
      <c r="J3658" s="529"/>
      <c r="K3658" s="511" t="s">
        <v>264</v>
      </c>
      <c r="L3658" s="510" t="s">
        <v>646</v>
      </c>
      <c r="M3658" s="510" t="str">
        <f t="shared" si="57"/>
        <v/>
      </c>
    </row>
    <row r="3659" spans="1:13">
      <c r="A3659" s="1026" t="s">
        <v>647</v>
      </c>
      <c r="B3659" s="1026" t="s">
        <v>648</v>
      </c>
      <c r="C3659" s="1029"/>
      <c r="D3659" s="1028"/>
      <c r="E3659" s="1023" t="s">
        <v>7514</v>
      </c>
      <c r="F3659" s="1023"/>
      <c r="G3659" s="1023" t="s">
        <v>6697</v>
      </c>
      <c r="H3659" s="1023" t="s">
        <v>8009</v>
      </c>
      <c r="I3659" s="1029"/>
      <c r="J3659" s="1028"/>
      <c r="K3659" s="511" t="s">
        <v>264</v>
      </c>
      <c r="L3659" s="1023"/>
      <c r="M3659" s="1023" t="str">
        <f t="shared" si="57"/>
        <v>Removed</v>
      </c>
    </row>
    <row r="3660" spans="1:13">
      <c r="A3660" s="1026" t="s">
        <v>647</v>
      </c>
      <c r="B3660" s="1026" t="s">
        <v>648</v>
      </c>
      <c r="C3660" s="1029"/>
      <c r="D3660" s="1028"/>
      <c r="E3660" s="1023" t="s">
        <v>7515</v>
      </c>
      <c r="F3660" s="1029"/>
      <c r="G3660" s="1023" t="s">
        <v>6697</v>
      </c>
      <c r="H3660" s="1023" t="s">
        <v>8009</v>
      </c>
      <c r="I3660" s="1029"/>
      <c r="J3660" s="1028"/>
      <c r="K3660" s="511" t="s">
        <v>264</v>
      </c>
      <c r="L3660" s="1023"/>
      <c r="M3660" s="1023" t="str">
        <f t="shared" si="57"/>
        <v/>
      </c>
    </row>
    <row r="3661" spans="1:13">
      <c r="A3661" s="1026" t="s">
        <v>647</v>
      </c>
      <c r="B3661" s="1026" t="s">
        <v>648</v>
      </c>
      <c r="C3661" s="1029"/>
      <c r="D3661" s="1028"/>
      <c r="E3661" s="1023" t="s">
        <v>7516</v>
      </c>
      <c r="F3661" s="1029"/>
      <c r="G3661" s="1023" t="s">
        <v>6697</v>
      </c>
      <c r="H3661" s="1023" t="s">
        <v>8009</v>
      </c>
      <c r="I3661" s="1029"/>
      <c r="J3661" s="1028"/>
      <c r="K3661" s="511" t="s">
        <v>264</v>
      </c>
      <c r="L3661" s="1023"/>
      <c r="M3661" s="1023" t="str">
        <f t="shared" si="57"/>
        <v/>
      </c>
    </row>
    <row r="3662" spans="1:13">
      <c r="A3662" s="1026" t="s">
        <v>647</v>
      </c>
      <c r="B3662" s="1026" t="s">
        <v>648</v>
      </c>
      <c r="C3662" s="1029"/>
      <c r="D3662" s="1028"/>
      <c r="E3662" s="1023" t="s">
        <v>7517</v>
      </c>
      <c r="F3662" s="1029"/>
      <c r="G3662" s="1023" t="s">
        <v>6697</v>
      </c>
      <c r="H3662" s="1023" t="s">
        <v>8009</v>
      </c>
      <c r="I3662" s="1029"/>
      <c r="J3662" s="1028"/>
      <c r="K3662" s="511" t="s">
        <v>264</v>
      </c>
      <c r="L3662" s="1023"/>
      <c r="M3662" s="1023" t="str">
        <f t="shared" si="57"/>
        <v/>
      </c>
    </row>
    <row r="3663" spans="1:13">
      <c r="A3663" s="1026" t="s">
        <v>647</v>
      </c>
      <c r="B3663" s="1026" t="s">
        <v>648</v>
      </c>
      <c r="C3663" s="1029"/>
      <c r="D3663" s="1028"/>
      <c r="E3663" s="1023" t="s">
        <v>7518</v>
      </c>
      <c r="F3663" s="1029"/>
      <c r="G3663" s="1023" t="s">
        <v>6697</v>
      </c>
      <c r="H3663" s="1023" t="s">
        <v>8009</v>
      </c>
      <c r="I3663" s="1029"/>
      <c r="J3663" s="1028"/>
      <c r="K3663" s="511" t="s">
        <v>264</v>
      </c>
      <c r="L3663" s="1023"/>
      <c r="M3663" s="1023" t="str">
        <f t="shared" si="57"/>
        <v/>
      </c>
    </row>
    <row r="3664" spans="1:13">
      <c r="A3664" s="1026" t="s">
        <v>647</v>
      </c>
      <c r="B3664" s="1026" t="s">
        <v>648</v>
      </c>
      <c r="C3664" s="1029"/>
      <c r="D3664" s="1028"/>
      <c r="E3664" s="1023" t="s">
        <v>7519</v>
      </c>
      <c r="F3664" s="1029"/>
      <c r="G3664" s="1023" t="s">
        <v>6697</v>
      </c>
      <c r="H3664" s="1023" t="s">
        <v>8009</v>
      </c>
      <c r="I3664" s="1029"/>
      <c r="J3664" s="1028"/>
      <c r="K3664" s="511" t="s">
        <v>264</v>
      </c>
      <c r="L3664" s="1023"/>
      <c r="M3664" s="1023" t="str">
        <f t="shared" si="57"/>
        <v/>
      </c>
    </row>
    <row r="3665" spans="1:13">
      <c r="A3665" s="1026" t="s">
        <v>647</v>
      </c>
      <c r="B3665" s="1026" t="s">
        <v>648</v>
      </c>
      <c r="C3665" s="1029"/>
      <c r="D3665" s="1028"/>
      <c r="E3665" s="1023" t="s">
        <v>7520</v>
      </c>
      <c r="F3665" s="1029"/>
      <c r="G3665" s="1023" t="s">
        <v>6697</v>
      </c>
      <c r="H3665" s="1023" t="s">
        <v>8009</v>
      </c>
      <c r="I3665" s="1029"/>
      <c r="J3665" s="1028"/>
      <c r="K3665" s="511" t="s">
        <v>264</v>
      </c>
      <c r="L3665" s="1023"/>
      <c r="M3665" s="1023" t="str">
        <f t="shared" si="57"/>
        <v/>
      </c>
    </row>
    <row r="3666" spans="1:13">
      <c r="A3666" s="1026" t="s">
        <v>647</v>
      </c>
      <c r="B3666" s="1026" t="s">
        <v>648</v>
      </c>
      <c r="C3666" s="1029"/>
      <c r="D3666" s="1028"/>
      <c r="E3666" s="1023" t="s">
        <v>7521</v>
      </c>
      <c r="F3666" s="1029"/>
      <c r="G3666" s="1023" t="s">
        <v>6697</v>
      </c>
      <c r="H3666" s="1023" t="s">
        <v>8009</v>
      </c>
      <c r="I3666" s="1029"/>
      <c r="J3666" s="1028"/>
      <c r="K3666" s="511" t="s">
        <v>264</v>
      </c>
      <c r="L3666" s="1023"/>
      <c r="M3666" s="1023" t="str">
        <f t="shared" si="57"/>
        <v/>
      </c>
    </row>
    <row r="3667" spans="1:13">
      <c r="A3667" s="1026" t="s">
        <v>647</v>
      </c>
      <c r="B3667" s="1026" t="s">
        <v>648</v>
      </c>
      <c r="C3667" s="1029"/>
      <c r="D3667" s="1028"/>
      <c r="E3667" s="1023" t="s">
        <v>7522</v>
      </c>
      <c r="F3667" s="1029"/>
      <c r="G3667" s="1023" t="s">
        <v>6697</v>
      </c>
      <c r="H3667" s="1023" t="s">
        <v>8009</v>
      </c>
      <c r="I3667" s="1029"/>
      <c r="J3667" s="1028"/>
      <c r="K3667" s="511" t="s">
        <v>264</v>
      </c>
      <c r="L3667" s="1023"/>
      <c r="M3667" s="1023" t="str">
        <f t="shared" si="57"/>
        <v/>
      </c>
    </row>
    <row r="3668" spans="1:13">
      <c r="A3668" s="1026" t="s">
        <v>647</v>
      </c>
      <c r="B3668" s="1026" t="s">
        <v>648</v>
      </c>
      <c r="C3668" s="1029"/>
      <c r="D3668" s="1028"/>
      <c r="E3668" s="1023" t="s">
        <v>7523</v>
      </c>
      <c r="F3668" s="1029"/>
      <c r="G3668" s="1023" t="s">
        <v>6697</v>
      </c>
      <c r="H3668" s="1023" t="s">
        <v>8009</v>
      </c>
      <c r="I3668" s="1029"/>
      <c r="J3668" s="1028"/>
      <c r="K3668" s="511" t="s">
        <v>264</v>
      </c>
      <c r="L3668" s="1023"/>
      <c r="M3668" s="1023" t="str">
        <f t="shared" si="57"/>
        <v/>
      </c>
    </row>
    <row r="3669" spans="1:13">
      <c r="A3669" s="1026" t="s">
        <v>647</v>
      </c>
      <c r="B3669" s="1026" t="s">
        <v>648</v>
      </c>
      <c r="C3669" s="1029"/>
      <c r="D3669" s="1028"/>
      <c r="E3669" s="1023" t="s">
        <v>7524</v>
      </c>
      <c r="F3669" s="1029"/>
      <c r="G3669" s="1023" t="s">
        <v>6697</v>
      </c>
      <c r="H3669" s="1023" t="s">
        <v>8009</v>
      </c>
      <c r="I3669" s="1029"/>
      <c r="J3669" s="1028"/>
      <c r="K3669" s="511" t="s">
        <v>264</v>
      </c>
      <c r="L3669" s="1023"/>
      <c r="M3669" s="1023" t="str">
        <f t="shared" si="57"/>
        <v/>
      </c>
    </row>
    <row r="3670" spans="1:13">
      <c r="A3670" s="1026" t="s">
        <v>647</v>
      </c>
      <c r="B3670" s="1026" t="s">
        <v>648</v>
      </c>
      <c r="C3670" s="1029"/>
      <c r="D3670" s="1028"/>
      <c r="E3670" s="1023" t="s">
        <v>7525</v>
      </c>
      <c r="F3670" s="1029"/>
      <c r="G3670" s="1023" t="s">
        <v>6697</v>
      </c>
      <c r="H3670" s="1023" t="s">
        <v>8009</v>
      </c>
      <c r="I3670" s="1029"/>
      <c r="J3670" s="1028"/>
      <c r="K3670" s="511" t="s">
        <v>264</v>
      </c>
      <c r="L3670" s="1023"/>
      <c r="M3670" s="1023" t="str">
        <f t="shared" si="57"/>
        <v/>
      </c>
    </row>
    <row r="3671" spans="1:13">
      <c r="A3671" s="1026" t="s">
        <v>647</v>
      </c>
      <c r="B3671" s="1026" t="s">
        <v>648</v>
      </c>
      <c r="C3671" s="522"/>
      <c r="D3671" s="523"/>
      <c r="E3671" s="1023" t="s">
        <v>7526</v>
      </c>
      <c r="F3671" s="522"/>
      <c r="G3671" s="1023" t="s">
        <v>6697</v>
      </c>
      <c r="H3671" s="1023" t="s">
        <v>8009</v>
      </c>
      <c r="I3671" s="522"/>
      <c r="J3671" s="523"/>
      <c r="K3671" s="511" t="s">
        <v>264</v>
      </c>
      <c r="L3671" s="1023"/>
      <c r="M3671" s="1023" t="str">
        <f t="shared" si="57"/>
        <v/>
      </c>
    </row>
    <row r="3672" spans="1:13" ht="24">
      <c r="A3672" s="1030" t="s">
        <v>637</v>
      </c>
      <c r="B3672" s="1031" t="s">
        <v>638</v>
      </c>
      <c r="C3672" s="527" t="s">
        <v>147</v>
      </c>
      <c r="D3672" s="529"/>
      <c r="E3672" s="510" t="s">
        <v>6149</v>
      </c>
      <c r="F3672" s="510" t="s">
        <v>147</v>
      </c>
      <c r="G3672" s="1023" t="s">
        <v>6697</v>
      </c>
      <c r="H3672" s="510" t="s">
        <v>8010</v>
      </c>
      <c r="I3672" s="527" t="s">
        <v>9871</v>
      </c>
      <c r="J3672" s="529"/>
      <c r="K3672" s="511" t="s">
        <v>264</v>
      </c>
      <c r="L3672" s="510" t="s">
        <v>646</v>
      </c>
      <c r="M3672" s="510" t="str">
        <f t="shared" si="57"/>
        <v/>
      </c>
    </row>
    <row r="3673" spans="1:13">
      <c r="A3673" s="1026" t="s">
        <v>647</v>
      </c>
      <c r="B3673" s="1026" t="s">
        <v>648</v>
      </c>
      <c r="C3673" s="1029"/>
      <c r="D3673" s="1028"/>
      <c r="E3673" s="1023" t="s">
        <v>7527</v>
      </c>
      <c r="F3673" s="1023"/>
      <c r="G3673" s="1023" t="s">
        <v>6697</v>
      </c>
      <c r="H3673" s="1023" t="s">
        <v>8010</v>
      </c>
      <c r="I3673" s="1029"/>
      <c r="J3673" s="1028"/>
      <c r="K3673" s="511" t="s">
        <v>264</v>
      </c>
      <c r="L3673" s="1023"/>
      <c r="M3673" s="1023" t="str">
        <f t="shared" si="57"/>
        <v>Removed</v>
      </c>
    </row>
    <row r="3674" spans="1:13">
      <c r="A3674" s="1026" t="s">
        <v>647</v>
      </c>
      <c r="B3674" s="1026" t="s">
        <v>648</v>
      </c>
      <c r="C3674" s="1029"/>
      <c r="D3674" s="1028"/>
      <c r="E3674" s="1023" t="s">
        <v>7528</v>
      </c>
      <c r="F3674" s="1023"/>
      <c r="G3674" s="1023" t="s">
        <v>6697</v>
      </c>
      <c r="H3674" s="1023" t="s">
        <v>8010</v>
      </c>
      <c r="I3674" s="1029"/>
      <c r="J3674" s="1028"/>
      <c r="K3674" s="511" t="s">
        <v>264</v>
      </c>
      <c r="L3674" s="1023"/>
      <c r="M3674" s="1023" t="str">
        <f t="shared" si="57"/>
        <v/>
      </c>
    </row>
    <row r="3675" spans="1:13">
      <c r="A3675" s="1026" t="s">
        <v>647</v>
      </c>
      <c r="B3675" s="1026" t="s">
        <v>648</v>
      </c>
      <c r="C3675" s="1029"/>
      <c r="D3675" s="1028"/>
      <c r="E3675" s="1023" t="s">
        <v>7529</v>
      </c>
      <c r="F3675" s="1029"/>
      <c r="G3675" s="1023" t="s">
        <v>6697</v>
      </c>
      <c r="H3675" s="1023" t="s">
        <v>8010</v>
      </c>
      <c r="I3675" s="1029"/>
      <c r="J3675" s="1028"/>
      <c r="K3675" s="511" t="s">
        <v>264</v>
      </c>
      <c r="L3675" s="1023"/>
      <c r="M3675" s="1023" t="str">
        <f t="shared" si="57"/>
        <v/>
      </c>
    </row>
    <row r="3676" spans="1:13">
      <c r="A3676" s="1026" t="s">
        <v>647</v>
      </c>
      <c r="B3676" s="1026" t="s">
        <v>648</v>
      </c>
      <c r="C3676" s="1029"/>
      <c r="D3676" s="1028"/>
      <c r="E3676" s="1023" t="s">
        <v>7530</v>
      </c>
      <c r="F3676" s="1029"/>
      <c r="G3676" s="1023" t="s">
        <v>6697</v>
      </c>
      <c r="H3676" s="1023" t="s">
        <v>8010</v>
      </c>
      <c r="I3676" s="1029"/>
      <c r="J3676" s="1028"/>
      <c r="K3676" s="511" t="s">
        <v>264</v>
      </c>
      <c r="L3676" s="1023"/>
      <c r="M3676" s="1023" t="str">
        <f t="shared" si="57"/>
        <v/>
      </c>
    </row>
    <row r="3677" spans="1:13">
      <c r="A3677" s="1026" t="s">
        <v>647</v>
      </c>
      <c r="B3677" s="1026" t="s">
        <v>648</v>
      </c>
      <c r="C3677" s="1029"/>
      <c r="D3677" s="1028"/>
      <c r="E3677" s="1023" t="s">
        <v>7531</v>
      </c>
      <c r="F3677" s="1029"/>
      <c r="G3677" s="1023" t="s">
        <v>6697</v>
      </c>
      <c r="H3677" s="1023" t="s">
        <v>8010</v>
      </c>
      <c r="I3677" s="1029"/>
      <c r="J3677" s="1028"/>
      <c r="K3677" s="511" t="s">
        <v>264</v>
      </c>
      <c r="L3677" s="1023"/>
      <c r="M3677" s="1023" t="str">
        <f t="shared" si="57"/>
        <v/>
      </c>
    </row>
    <row r="3678" spans="1:13">
      <c r="A3678" s="1026" t="s">
        <v>647</v>
      </c>
      <c r="B3678" s="1026" t="s">
        <v>648</v>
      </c>
      <c r="C3678" s="1029"/>
      <c r="D3678" s="1028"/>
      <c r="E3678" s="1023" t="s">
        <v>7532</v>
      </c>
      <c r="F3678" s="1029"/>
      <c r="G3678" s="1023" t="s">
        <v>6697</v>
      </c>
      <c r="H3678" s="1023" t="s">
        <v>8010</v>
      </c>
      <c r="I3678" s="1029"/>
      <c r="J3678" s="1028"/>
      <c r="K3678" s="511" t="s">
        <v>264</v>
      </c>
      <c r="L3678" s="1023"/>
      <c r="M3678" s="1023" t="str">
        <f t="shared" si="57"/>
        <v/>
      </c>
    </row>
    <row r="3679" spans="1:13">
      <c r="A3679" s="1026" t="s">
        <v>647</v>
      </c>
      <c r="B3679" s="1026" t="s">
        <v>648</v>
      </c>
      <c r="C3679" s="1029"/>
      <c r="D3679" s="1028"/>
      <c r="E3679" s="1023" t="s">
        <v>7533</v>
      </c>
      <c r="F3679" s="1029"/>
      <c r="G3679" s="1023" t="s">
        <v>6697</v>
      </c>
      <c r="H3679" s="1023" t="s">
        <v>8010</v>
      </c>
      <c r="I3679" s="1029"/>
      <c r="J3679" s="1028"/>
      <c r="K3679" s="511" t="s">
        <v>264</v>
      </c>
      <c r="L3679" s="1023"/>
      <c r="M3679" s="1023" t="str">
        <f t="shared" si="57"/>
        <v/>
      </c>
    </row>
    <row r="3680" spans="1:13">
      <c r="A3680" s="1026" t="s">
        <v>647</v>
      </c>
      <c r="B3680" s="1026" t="s">
        <v>648</v>
      </c>
      <c r="C3680" s="1029"/>
      <c r="D3680" s="1028"/>
      <c r="E3680" s="1023" t="s">
        <v>7534</v>
      </c>
      <c r="F3680" s="1029"/>
      <c r="G3680" s="1023" t="s">
        <v>6697</v>
      </c>
      <c r="H3680" s="1023" t="s">
        <v>8010</v>
      </c>
      <c r="I3680" s="1029"/>
      <c r="J3680" s="1028"/>
      <c r="K3680" s="511" t="s">
        <v>264</v>
      </c>
      <c r="L3680" s="1023"/>
      <c r="M3680" s="1023" t="str">
        <f t="shared" si="57"/>
        <v/>
      </c>
    </row>
    <row r="3681" spans="1:13">
      <c r="A3681" s="1026" t="s">
        <v>647</v>
      </c>
      <c r="B3681" s="1026" t="s">
        <v>648</v>
      </c>
      <c r="C3681" s="1029"/>
      <c r="D3681" s="1028"/>
      <c r="E3681" s="1023" t="s">
        <v>7535</v>
      </c>
      <c r="F3681" s="1029"/>
      <c r="G3681" s="1023" t="s">
        <v>6697</v>
      </c>
      <c r="H3681" s="1023" t="s">
        <v>8010</v>
      </c>
      <c r="I3681" s="1029"/>
      <c r="J3681" s="1028"/>
      <c r="K3681" s="511" t="s">
        <v>264</v>
      </c>
      <c r="L3681" s="1023"/>
      <c r="M3681" s="1023" t="str">
        <f t="shared" si="57"/>
        <v/>
      </c>
    </row>
    <row r="3682" spans="1:13">
      <c r="A3682" s="1026" t="s">
        <v>647</v>
      </c>
      <c r="B3682" s="1026" t="s">
        <v>648</v>
      </c>
      <c r="C3682" s="1029"/>
      <c r="D3682" s="1028"/>
      <c r="E3682" s="1023" t="s">
        <v>7536</v>
      </c>
      <c r="F3682" s="1029"/>
      <c r="G3682" s="1023" t="s">
        <v>6697</v>
      </c>
      <c r="H3682" s="1023" t="s">
        <v>8010</v>
      </c>
      <c r="I3682" s="1029"/>
      <c r="J3682" s="1028"/>
      <c r="K3682" s="511" t="s">
        <v>264</v>
      </c>
      <c r="L3682" s="1023"/>
      <c r="M3682" s="1023" t="str">
        <f t="shared" si="57"/>
        <v/>
      </c>
    </row>
    <row r="3683" spans="1:13">
      <c r="A3683" s="1026" t="s">
        <v>647</v>
      </c>
      <c r="B3683" s="1026" t="s">
        <v>648</v>
      </c>
      <c r="C3683" s="1029"/>
      <c r="D3683" s="1028"/>
      <c r="E3683" s="1023" t="s">
        <v>7537</v>
      </c>
      <c r="F3683" s="1029"/>
      <c r="G3683" s="1023" t="s">
        <v>6697</v>
      </c>
      <c r="H3683" s="1023" t="s">
        <v>8010</v>
      </c>
      <c r="I3683" s="1029"/>
      <c r="J3683" s="1028"/>
      <c r="K3683" s="511" t="s">
        <v>264</v>
      </c>
      <c r="L3683" s="1023"/>
      <c r="M3683" s="1023" t="str">
        <f t="shared" si="57"/>
        <v/>
      </c>
    </row>
    <row r="3684" spans="1:13">
      <c r="A3684" s="1026" t="s">
        <v>647</v>
      </c>
      <c r="B3684" s="1026" t="s">
        <v>648</v>
      </c>
      <c r="C3684" s="1029"/>
      <c r="D3684" s="1028"/>
      <c r="E3684" s="1023" t="s">
        <v>7538</v>
      </c>
      <c r="F3684" s="1029"/>
      <c r="G3684" s="1023" t="s">
        <v>6697</v>
      </c>
      <c r="H3684" s="1023" t="s">
        <v>8010</v>
      </c>
      <c r="I3684" s="1029"/>
      <c r="J3684" s="1028"/>
      <c r="K3684" s="511" t="s">
        <v>264</v>
      </c>
      <c r="L3684" s="1023"/>
      <c r="M3684" s="1023" t="str">
        <f t="shared" si="57"/>
        <v/>
      </c>
    </row>
    <row r="3685" spans="1:13">
      <c r="A3685" s="1026" t="s">
        <v>647</v>
      </c>
      <c r="B3685" s="1026" t="s">
        <v>648</v>
      </c>
      <c r="C3685" s="522"/>
      <c r="D3685" s="523"/>
      <c r="E3685" s="1023" t="s">
        <v>7539</v>
      </c>
      <c r="F3685" s="522"/>
      <c r="G3685" s="1023" t="s">
        <v>6697</v>
      </c>
      <c r="H3685" s="1023" t="s">
        <v>8010</v>
      </c>
      <c r="I3685" s="522"/>
      <c r="J3685" s="523"/>
      <c r="K3685" s="511" t="s">
        <v>264</v>
      </c>
      <c r="L3685" s="1023"/>
      <c r="M3685" s="1023" t="str">
        <f t="shared" si="57"/>
        <v/>
      </c>
    </row>
    <row r="3686" spans="1:13" ht="15">
      <c r="A3686" s="1030" t="s">
        <v>637</v>
      </c>
      <c r="B3686" s="1031" t="s">
        <v>638</v>
      </c>
      <c r="C3686" s="527" t="s">
        <v>136</v>
      </c>
      <c r="D3686" s="529"/>
      <c r="E3686" s="510" t="s">
        <v>6281</v>
      </c>
      <c r="F3686" s="510" t="s">
        <v>136</v>
      </c>
      <c r="G3686" s="1023" t="s">
        <v>6697</v>
      </c>
      <c r="H3686" s="510" t="s">
        <v>8011</v>
      </c>
      <c r="I3686" s="527" t="s">
        <v>682</v>
      </c>
      <c r="J3686" s="529"/>
      <c r="K3686" s="511" t="s">
        <v>264</v>
      </c>
      <c r="L3686" s="510" t="s">
        <v>646</v>
      </c>
      <c r="M3686" s="510" t="str">
        <f t="shared" si="57"/>
        <v/>
      </c>
    </row>
    <row r="3687" spans="1:13">
      <c r="A3687" s="1026" t="s">
        <v>647</v>
      </c>
      <c r="B3687" s="1026" t="s">
        <v>648</v>
      </c>
      <c r="C3687" s="1029"/>
      <c r="D3687" s="1028"/>
      <c r="E3687" s="1023" t="s">
        <v>7540</v>
      </c>
      <c r="F3687" s="1023"/>
      <c r="G3687" s="1023" t="s">
        <v>6697</v>
      </c>
      <c r="H3687" s="1023" t="s">
        <v>8011</v>
      </c>
      <c r="I3687" s="1029"/>
      <c r="J3687" s="1028"/>
      <c r="K3687" s="511" t="s">
        <v>264</v>
      </c>
      <c r="L3687" s="1023"/>
      <c r="M3687" s="1023" t="str">
        <f t="shared" si="57"/>
        <v>Removed</v>
      </c>
    </row>
    <row r="3688" spans="1:13">
      <c r="A3688" s="1026" t="s">
        <v>647</v>
      </c>
      <c r="B3688" s="1026" t="s">
        <v>648</v>
      </c>
      <c r="C3688" s="1029"/>
      <c r="D3688" s="1028"/>
      <c r="E3688" s="1023" t="s">
        <v>7541</v>
      </c>
      <c r="F3688" s="1029"/>
      <c r="G3688" s="1023" t="s">
        <v>6697</v>
      </c>
      <c r="H3688" s="1023" t="s">
        <v>8011</v>
      </c>
      <c r="I3688" s="1029"/>
      <c r="J3688" s="1028"/>
      <c r="K3688" s="511" t="s">
        <v>264</v>
      </c>
      <c r="L3688" s="1023"/>
      <c r="M3688" s="1023" t="str">
        <f t="shared" si="57"/>
        <v/>
      </c>
    </row>
    <row r="3689" spans="1:13">
      <c r="A3689" s="1026" t="s">
        <v>647</v>
      </c>
      <c r="B3689" s="1026" t="s">
        <v>648</v>
      </c>
      <c r="C3689" s="1029"/>
      <c r="D3689" s="1028"/>
      <c r="E3689" s="1023" t="s">
        <v>7542</v>
      </c>
      <c r="F3689" s="1029"/>
      <c r="G3689" s="1023" t="s">
        <v>6697</v>
      </c>
      <c r="H3689" s="1023" t="s">
        <v>8011</v>
      </c>
      <c r="I3689" s="1029"/>
      <c r="J3689" s="1028"/>
      <c r="K3689" s="511" t="s">
        <v>264</v>
      </c>
      <c r="L3689" s="1023"/>
      <c r="M3689" s="1023" t="str">
        <f t="shared" si="57"/>
        <v/>
      </c>
    </row>
    <row r="3690" spans="1:13">
      <c r="A3690" s="1026" t="s">
        <v>647</v>
      </c>
      <c r="B3690" s="1026" t="s">
        <v>648</v>
      </c>
      <c r="C3690" s="1029"/>
      <c r="D3690" s="1028"/>
      <c r="E3690" s="1023" t="s">
        <v>7543</v>
      </c>
      <c r="F3690" s="1029"/>
      <c r="G3690" s="1023" t="s">
        <v>6697</v>
      </c>
      <c r="H3690" s="1023" t="s">
        <v>8011</v>
      </c>
      <c r="I3690" s="1029"/>
      <c r="J3690" s="1028"/>
      <c r="K3690" s="511" t="s">
        <v>264</v>
      </c>
      <c r="L3690" s="1023"/>
      <c r="M3690" s="1023" t="str">
        <f t="shared" si="57"/>
        <v/>
      </c>
    </row>
    <row r="3691" spans="1:13">
      <c r="A3691" s="1026" t="s">
        <v>647</v>
      </c>
      <c r="B3691" s="1026" t="s">
        <v>648</v>
      </c>
      <c r="C3691" s="1029"/>
      <c r="D3691" s="1028"/>
      <c r="E3691" s="1023" t="s">
        <v>7544</v>
      </c>
      <c r="F3691" s="1029"/>
      <c r="G3691" s="1023" t="s">
        <v>6697</v>
      </c>
      <c r="H3691" s="1023" t="s">
        <v>8011</v>
      </c>
      <c r="I3691" s="1029"/>
      <c r="J3691" s="1028"/>
      <c r="K3691" s="511" t="s">
        <v>264</v>
      </c>
      <c r="L3691" s="1023"/>
      <c r="M3691" s="1023" t="str">
        <f t="shared" si="57"/>
        <v/>
      </c>
    </row>
    <row r="3692" spans="1:13">
      <c r="A3692" s="1026" t="s">
        <v>647</v>
      </c>
      <c r="B3692" s="1026" t="s">
        <v>648</v>
      </c>
      <c r="C3692" s="1029"/>
      <c r="D3692" s="1028"/>
      <c r="E3692" s="1023" t="s">
        <v>7545</v>
      </c>
      <c r="F3692" s="1029"/>
      <c r="G3692" s="1023" t="s">
        <v>6697</v>
      </c>
      <c r="H3692" s="1023" t="s">
        <v>8011</v>
      </c>
      <c r="I3692" s="1029"/>
      <c r="J3692" s="1028"/>
      <c r="K3692" s="511" t="s">
        <v>264</v>
      </c>
      <c r="L3692" s="1023"/>
      <c r="M3692" s="1023" t="str">
        <f t="shared" si="57"/>
        <v/>
      </c>
    </row>
    <row r="3693" spans="1:13">
      <c r="A3693" s="1026" t="s">
        <v>647</v>
      </c>
      <c r="B3693" s="1026" t="s">
        <v>648</v>
      </c>
      <c r="C3693" s="1029"/>
      <c r="D3693" s="1028"/>
      <c r="E3693" s="1023" t="s">
        <v>7546</v>
      </c>
      <c r="F3693" s="1029"/>
      <c r="G3693" s="1023" t="s">
        <v>6697</v>
      </c>
      <c r="H3693" s="1023" t="s">
        <v>8011</v>
      </c>
      <c r="I3693" s="1029"/>
      <c r="J3693" s="1028"/>
      <c r="K3693" s="511" t="s">
        <v>264</v>
      </c>
      <c r="L3693" s="1023"/>
      <c r="M3693" s="1023" t="str">
        <f t="shared" si="57"/>
        <v/>
      </c>
    </row>
    <row r="3694" spans="1:13">
      <c r="A3694" s="1026" t="s">
        <v>647</v>
      </c>
      <c r="B3694" s="1026" t="s">
        <v>648</v>
      </c>
      <c r="C3694" s="1029"/>
      <c r="D3694" s="1028"/>
      <c r="E3694" s="1023" t="s">
        <v>7547</v>
      </c>
      <c r="F3694" s="1029"/>
      <c r="G3694" s="1023" t="s">
        <v>6697</v>
      </c>
      <c r="H3694" s="1023" t="s">
        <v>8011</v>
      </c>
      <c r="I3694" s="1029"/>
      <c r="J3694" s="1028"/>
      <c r="K3694" s="511" t="s">
        <v>264</v>
      </c>
      <c r="L3694" s="1023"/>
      <c r="M3694" s="1023" t="str">
        <f t="shared" si="57"/>
        <v/>
      </c>
    </row>
    <row r="3695" spans="1:13">
      <c r="A3695" s="1026" t="s">
        <v>647</v>
      </c>
      <c r="B3695" s="1026" t="s">
        <v>648</v>
      </c>
      <c r="C3695" s="1029"/>
      <c r="D3695" s="1028"/>
      <c r="E3695" s="1023" t="s">
        <v>7548</v>
      </c>
      <c r="F3695" s="1029"/>
      <c r="G3695" s="1023" t="s">
        <v>6697</v>
      </c>
      <c r="H3695" s="1023" t="s">
        <v>8011</v>
      </c>
      <c r="I3695" s="1029"/>
      <c r="J3695" s="1028"/>
      <c r="K3695" s="511" t="s">
        <v>264</v>
      </c>
      <c r="L3695" s="1023"/>
      <c r="M3695" s="1023" t="str">
        <f t="shared" si="57"/>
        <v/>
      </c>
    </row>
    <row r="3696" spans="1:13">
      <c r="A3696" s="1026" t="s">
        <v>647</v>
      </c>
      <c r="B3696" s="1026" t="s">
        <v>648</v>
      </c>
      <c r="C3696" s="1029"/>
      <c r="D3696" s="1028"/>
      <c r="E3696" s="1023" t="s">
        <v>7549</v>
      </c>
      <c r="F3696" s="1029"/>
      <c r="G3696" s="1023" t="s">
        <v>6697</v>
      </c>
      <c r="H3696" s="1023" t="s">
        <v>8011</v>
      </c>
      <c r="I3696" s="1029"/>
      <c r="J3696" s="1028"/>
      <c r="K3696" s="511" t="s">
        <v>264</v>
      </c>
      <c r="L3696" s="1023"/>
      <c r="M3696" s="1023" t="str">
        <f t="shared" si="57"/>
        <v/>
      </c>
    </row>
    <row r="3697" spans="1:13">
      <c r="A3697" s="1026" t="s">
        <v>647</v>
      </c>
      <c r="B3697" s="1026" t="s">
        <v>648</v>
      </c>
      <c r="C3697" s="1029"/>
      <c r="D3697" s="1028"/>
      <c r="E3697" s="1023" t="s">
        <v>7550</v>
      </c>
      <c r="F3697" s="1029"/>
      <c r="G3697" s="1023" t="s">
        <v>6697</v>
      </c>
      <c r="H3697" s="1023" t="s">
        <v>8011</v>
      </c>
      <c r="I3697" s="1029"/>
      <c r="J3697" s="1028"/>
      <c r="K3697" s="511" t="s">
        <v>264</v>
      </c>
      <c r="L3697" s="1023"/>
      <c r="M3697" s="1023" t="str">
        <f t="shared" si="57"/>
        <v/>
      </c>
    </row>
    <row r="3698" spans="1:13">
      <c r="A3698" s="1026" t="s">
        <v>647</v>
      </c>
      <c r="B3698" s="1026" t="s">
        <v>648</v>
      </c>
      <c r="C3698" s="1029"/>
      <c r="D3698" s="1028"/>
      <c r="E3698" s="1023" t="s">
        <v>7551</v>
      </c>
      <c r="F3698" s="1029"/>
      <c r="G3698" s="1023" t="s">
        <v>6697</v>
      </c>
      <c r="H3698" s="1023" t="s">
        <v>8011</v>
      </c>
      <c r="I3698" s="1029"/>
      <c r="J3698" s="1028"/>
      <c r="K3698" s="511" t="s">
        <v>264</v>
      </c>
      <c r="L3698" s="1023"/>
      <c r="M3698" s="1023" t="str">
        <f t="shared" si="57"/>
        <v/>
      </c>
    </row>
    <row r="3699" spans="1:13">
      <c r="A3699" s="1026" t="s">
        <v>647</v>
      </c>
      <c r="B3699" s="1026" t="s">
        <v>648</v>
      </c>
      <c r="C3699" s="522"/>
      <c r="D3699" s="523"/>
      <c r="E3699" s="1023" t="s">
        <v>7552</v>
      </c>
      <c r="F3699" s="522"/>
      <c r="G3699" s="1023" t="s">
        <v>6697</v>
      </c>
      <c r="H3699" s="1023" t="s">
        <v>8011</v>
      </c>
      <c r="I3699" s="522"/>
      <c r="J3699" s="523"/>
      <c r="K3699" s="511" t="s">
        <v>264</v>
      </c>
      <c r="L3699" s="1023"/>
      <c r="M3699" s="1023" t="str">
        <f t="shared" si="57"/>
        <v/>
      </c>
    </row>
    <row r="3700" spans="1:13" ht="15">
      <c r="A3700" s="1030" t="s">
        <v>637</v>
      </c>
      <c r="B3700" s="1031" t="s">
        <v>638</v>
      </c>
      <c r="C3700" s="527" t="s">
        <v>137</v>
      </c>
      <c r="D3700" s="529"/>
      <c r="E3700" s="510" t="s">
        <v>6273</v>
      </c>
      <c r="F3700" s="510" t="s">
        <v>137</v>
      </c>
      <c r="G3700" s="1023" t="s">
        <v>6697</v>
      </c>
      <c r="H3700" s="510" t="s">
        <v>8012</v>
      </c>
      <c r="I3700" s="527" t="s">
        <v>682</v>
      </c>
      <c r="J3700" s="529"/>
      <c r="K3700" s="511" t="s">
        <v>264</v>
      </c>
      <c r="L3700" s="510" t="s">
        <v>646</v>
      </c>
      <c r="M3700" s="510" t="str">
        <f t="shared" si="57"/>
        <v/>
      </c>
    </row>
    <row r="3701" spans="1:13">
      <c r="A3701" s="1026" t="s">
        <v>647</v>
      </c>
      <c r="B3701" s="1026" t="s">
        <v>648</v>
      </c>
      <c r="C3701" s="1029"/>
      <c r="D3701" s="1028"/>
      <c r="E3701" s="1023" t="s">
        <v>7553</v>
      </c>
      <c r="F3701" s="1023"/>
      <c r="G3701" s="1023" t="s">
        <v>6697</v>
      </c>
      <c r="H3701" s="1023" t="s">
        <v>8012</v>
      </c>
      <c r="I3701" s="1029"/>
      <c r="J3701" s="1028"/>
      <c r="K3701" s="511" t="s">
        <v>264</v>
      </c>
      <c r="L3701" s="1023"/>
      <c r="M3701" s="1023" t="str">
        <f t="shared" si="57"/>
        <v>Removed</v>
      </c>
    </row>
    <row r="3702" spans="1:13">
      <c r="A3702" s="1026" t="s">
        <v>647</v>
      </c>
      <c r="B3702" s="1026" t="s">
        <v>648</v>
      </c>
      <c r="C3702" s="1029"/>
      <c r="D3702" s="1028"/>
      <c r="E3702" s="1023" t="s">
        <v>7554</v>
      </c>
      <c r="F3702" s="1029"/>
      <c r="G3702" s="1023" t="s">
        <v>6697</v>
      </c>
      <c r="H3702" s="1023" t="s">
        <v>8012</v>
      </c>
      <c r="I3702" s="1029"/>
      <c r="J3702" s="1028"/>
      <c r="K3702" s="511" t="s">
        <v>264</v>
      </c>
      <c r="L3702" s="1023"/>
      <c r="M3702" s="1023" t="str">
        <f t="shared" si="57"/>
        <v/>
      </c>
    </row>
    <row r="3703" spans="1:13">
      <c r="A3703" s="1026" t="s">
        <v>647</v>
      </c>
      <c r="B3703" s="1026" t="s">
        <v>648</v>
      </c>
      <c r="C3703" s="1029"/>
      <c r="D3703" s="1028"/>
      <c r="E3703" s="1023" t="s">
        <v>7555</v>
      </c>
      <c r="F3703" s="1029"/>
      <c r="G3703" s="1023" t="s">
        <v>6697</v>
      </c>
      <c r="H3703" s="1023" t="s">
        <v>8012</v>
      </c>
      <c r="I3703" s="1029"/>
      <c r="J3703" s="1028"/>
      <c r="K3703" s="511" t="s">
        <v>264</v>
      </c>
      <c r="L3703" s="1023"/>
      <c r="M3703" s="1023" t="str">
        <f t="shared" si="57"/>
        <v/>
      </c>
    </row>
    <row r="3704" spans="1:13">
      <c r="A3704" s="1026" t="s">
        <v>647</v>
      </c>
      <c r="B3704" s="1026" t="s">
        <v>648</v>
      </c>
      <c r="C3704" s="1029"/>
      <c r="D3704" s="1028"/>
      <c r="E3704" s="1023" t="s">
        <v>7556</v>
      </c>
      <c r="F3704" s="1029"/>
      <c r="G3704" s="1023" t="s">
        <v>6697</v>
      </c>
      <c r="H3704" s="1023" t="s">
        <v>8012</v>
      </c>
      <c r="I3704" s="1029"/>
      <c r="J3704" s="1028"/>
      <c r="K3704" s="511" t="s">
        <v>264</v>
      </c>
      <c r="L3704" s="1023"/>
      <c r="M3704" s="1023" t="str">
        <f t="shared" si="57"/>
        <v/>
      </c>
    </row>
    <row r="3705" spans="1:13">
      <c r="A3705" s="1026" t="s">
        <v>647</v>
      </c>
      <c r="B3705" s="1026" t="s">
        <v>648</v>
      </c>
      <c r="C3705" s="1029"/>
      <c r="D3705" s="1028"/>
      <c r="E3705" s="1023" t="s">
        <v>7557</v>
      </c>
      <c r="F3705" s="1029"/>
      <c r="G3705" s="1023" t="s">
        <v>6697</v>
      </c>
      <c r="H3705" s="1023" t="s">
        <v>8012</v>
      </c>
      <c r="I3705" s="1029"/>
      <c r="J3705" s="1028"/>
      <c r="K3705" s="511" t="s">
        <v>264</v>
      </c>
      <c r="L3705" s="1023"/>
      <c r="M3705" s="1023" t="str">
        <f t="shared" si="57"/>
        <v/>
      </c>
    </row>
    <row r="3706" spans="1:13">
      <c r="A3706" s="1026" t="s">
        <v>647</v>
      </c>
      <c r="B3706" s="1026" t="s">
        <v>648</v>
      </c>
      <c r="C3706" s="1029"/>
      <c r="D3706" s="1028"/>
      <c r="E3706" s="1023" t="s">
        <v>7558</v>
      </c>
      <c r="F3706" s="1029"/>
      <c r="G3706" s="1023" t="s">
        <v>6697</v>
      </c>
      <c r="H3706" s="1023" t="s">
        <v>8012</v>
      </c>
      <c r="I3706" s="1029"/>
      <c r="J3706" s="1028"/>
      <c r="K3706" s="511" t="s">
        <v>264</v>
      </c>
      <c r="L3706" s="1023"/>
      <c r="M3706" s="1023" t="str">
        <f t="shared" si="57"/>
        <v/>
      </c>
    </row>
    <row r="3707" spans="1:13">
      <c r="A3707" s="1026" t="s">
        <v>647</v>
      </c>
      <c r="B3707" s="1026" t="s">
        <v>648</v>
      </c>
      <c r="C3707" s="1029"/>
      <c r="D3707" s="1028"/>
      <c r="E3707" s="1023" t="s">
        <v>7559</v>
      </c>
      <c r="F3707" s="1029"/>
      <c r="G3707" s="1023" t="s">
        <v>6697</v>
      </c>
      <c r="H3707" s="1023" t="s">
        <v>8012</v>
      </c>
      <c r="I3707" s="1029"/>
      <c r="J3707" s="1028"/>
      <c r="K3707" s="511" t="s">
        <v>264</v>
      </c>
      <c r="L3707" s="1023"/>
      <c r="M3707" s="1023" t="str">
        <f t="shared" si="57"/>
        <v/>
      </c>
    </row>
    <row r="3708" spans="1:13">
      <c r="A3708" s="1026" t="s">
        <v>647</v>
      </c>
      <c r="B3708" s="1026" t="s">
        <v>648</v>
      </c>
      <c r="C3708" s="1029"/>
      <c r="D3708" s="1028"/>
      <c r="E3708" s="1023" t="s">
        <v>7560</v>
      </c>
      <c r="F3708" s="1029"/>
      <c r="G3708" s="1023" t="s">
        <v>6697</v>
      </c>
      <c r="H3708" s="1023" t="s">
        <v>8012</v>
      </c>
      <c r="I3708" s="1029"/>
      <c r="J3708" s="1028"/>
      <c r="K3708" s="511" t="s">
        <v>264</v>
      </c>
      <c r="L3708" s="1023"/>
      <c r="M3708" s="1023" t="str">
        <f t="shared" si="57"/>
        <v/>
      </c>
    </row>
    <row r="3709" spans="1:13">
      <c r="A3709" s="1026" t="s">
        <v>647</v>
      </c>
      <c r="B3709" s="1026" t="s">
        <v>648</v>
      </c>
      <c r="C3709" s="1029"/>
      <c r="D3709" s="1028"/>
      <c r="E3709" s="1023" t="s">
        <v>7561</v>
      </c>
      <c r="F3709" s="1029"/>
      <c r="G3709" s="1023" t="s">
        <v>6697</v>
      </c>
      <c r="H3709" s="1023" t="s">
        <v>8012</v>
      </c>
      <c r="I3709" s="1029"/>
      <c r="J3709" s="1028"/>
      <c r="K3709" s="511" t="s">
        <v>264</v>
      </c>
      <c r="L3709" s="1023"/>
      <c r="M3709" s="1023" t="str">
        <f t="shared" si="57"/>
        <v/>
      </c>
    </row>
    <row r="3710" spans="1:13">
      <c r="A3710" s="1026" t="s">
        <v>647</v>
      </c>
      <c r="B3710" s="1026" t="s">
        <v>648</v>
      </c>
      <c r="C3710" s="1029"/>
      <c r="D3710" s="1028"/>
      <c r="E3710" s="1023" t="s">
        <v>7562</v>
      </c>
      <c r="F3710" s="1029"/>
      <c r="G3710" s="1023" t="s">
        <v>6697</v>
      </c>
      <c r="H3710" s="1023" t="s">
        <v>8012</v>
      </c>
      <c r="I3710" s="1029"/>
      <c r="J3710" s="1028"/>
      <c r="K3710" s="511" t="s">
        <v>264</v>
      </c>
      <c r="L3710" s="1023"/>
      <c r="M3710" s="1023" t="str">
        <f t="shared" si="57"/>
        <v/>
      </c>
    </row>
    <row r="3711" spans="1:13">
      <c r="A3711" s="1026" t="s">
        <v>647</v>
      </c>
      <c r="B3711" s="1026" t="s">
        <v>648</v>
      </c>
      <c r="C3711" s="1029"/>
      <c r="D3711" s="1028"/>
      <c r="E3711" s="1023" t="s">
        <v>7563</v>
      </c>
      <c r="F3711" s="1029"/>
      <c r="G3711" s="1023" t="s">
        <v>6697</v>
      </c>
      <c r="H3711" s="1023" t="s">
        <v>8012</v>
      </c>
      <c r="I3711" s="1029"/>
      <c r="J3711" s="1028"/>
      <c r="K3711" s="511" t="s">
        <v>264</v>
      </c>
      <c r="L3711" s="1023"/>
      <c r="M3711" s="1023" t="str">
        <f t="shared" si="57"/>
        <v/>
      </c>
    </row>
    <row r="3712" spans="1:13">
      <c r="A3712" s="1026" t="s">
        <v>647</v>
      </c>
      <c r="B3712" s="1026" t="s">
        <v>648</v>
      </c>
      <c r="C3712" s="1029"/>
      <c r="D3712" s="1028"/>
      <c r="E3712" s="1023" t="s">
        <v>7564</v>
      </c>
      <c r="F3712" s="1029"/>
      <c r="G3712" s="1023" t="s">
        <v>6697</v>
      </c>
      <c r="H3712" s="1023" t="s">
        <v>8012</v>
      </c>
      <c r="I3712" s="1029"/>
      <c r="J3712" s="1028"/>
      <c r="K3712" s="511" t="s">
        <v>264</v>
      </c>
      <c r="L3712" s="1023"/>
      <c r="M3712" s="1023" t="str">
        <f t="shared" si="57"/>
        <v/>
      </c>
    </row>
    <row r="3713" spans="1:13">
      <c r="A3713" s="1026" t="s">
        <v>647</v>
      </c>
      <c r="B3713" s="1026" t="s">
        <v>648</v>
      </c>
      <c r="C3713" s="522"/>
      <c r="D3713" s="523"/>
      <c r="E3713" s="1023" t="s">
        <v>7565</v>
      </c>
      <c r="F3713" s="522"/>
      <c r="G3713" s="1023" t="s">
        <v>6697</v>
      </c>
      <c r="H3713" s="1023" t="s">
        <v>8012</v>
      </c>
      <c r="I3713" s="522"/>
      <c r="J3713" s="523"/>
      <c r="K3713" s="511" t="s">
        <v>264</v>
      </c>
      <c r="L3713" s="1023"/>
      <c r="M3713" s="1023" t="str">
        <f t="shared" si="57"/>
        <v/>
      </c>
    </row>
    <row r="3714" spans="1:13" ht="15">
      <c r="A3714" s="1030" t="s">
        <v>637</v>
      </c>
      <c r="B3714" s="1031" t="s">
        <v>638</v>
      </c>
      <c r="C3714" s="527" t="s">
        <v>346</v>
      </c>
      <c r="D3714" s="529"/>
      <c r="E3714" s="510" t="s">
        <v>6285</v>
      </c>
      <c r="F3714" s="510" t="s">
        <v>346</v>
      </c>
      <c r="G3714" s="1023" t="s">
        <v>6697</v>
      </c>
      <c r="H3714" s="532" t="s">
        <v>8013</v>
      </c>
      <c r="I3714" s="527" t="s">
        <v>682</v>
      </c>
      <c r="J3714" s="529"/>
      <c r="K3714" s="511" t="s">
        <v>264</v>
      </c>
      <c r="L3714" s="532" t="s">
        <v>646</v>
      </c>
      <c r="M3714" s="532" t="str">
        <f t="shared" si="57"/>
        <v/>
      </c>
    </row>
    <row r="3715" spans="1:13">
      <c r="A3715" s="1026" t="s">
        <v>647</v>
      </c>
      <c r="B3715" s="1026" t="s">
        <v>648</v>
      </c>
      <c r="C3715" s="1029"/>
      <c r="D3715" s="1028"/>
      <c r="E3715" s="1023" t="s">
        <v>7566</v>
      </c>
      <c r="F3715" s="1029"/>
      <c r="G3715" s="1023" t="s">
        <v>6697</v>
      </c>
      <c r="H3715" s="1023" t="s">
        <v>8013</v>
      </c>
      <c r="I3715" s="1029"/>
      <c r="J3715" s="1028"/>
      <c r="K3715" s="511" t="s">
        <v>264</v>
      </c>
      <c r="L3715" s="1023"/>
      <c r="M3715" s="1023" t="str">
        <f t="shared" si="57"/>
        <v>Removed</v>
      </c>
    </row>
    <row r="3716" spans="1:13">
      <c r="A3716" s="1026" t="s">
        <v>647</v>
      </c>
      <c r="B3716" s="1026" t="s">
        <v>648</v>
      </c>
      <c r="C3716" s="1029"/>
      <c r="D3716" s="1028"/>
      <c r="E3716" s="1023" t="s">
        <v>7567</v>
      </c>
      <c r="F3716" s="1029"/>
      <c r="G3716" s="1023" t="s">
        <v>6697</v>
      </c>
      <c r="H3716" s="1023" t="s">
        <v>8013</v>
      </c>
      <c r="I3716" s="1029"/>
      <c r="J3716" s="1028"/>
      <c r="K3716" s="511" t="s">
        <v>264</v>
      </c>
      <c r="L3716" s="1023"/>
      <c r="M3716" s="1023" t="str">
        <f t="shared" si="57"/>
        <v/>
      </c>
    </row>
    <row r="3717" spans="1:13">
      <c r="A3717" s="1026" t="s">
        <v>647</v>
      </c>
      <c r="B3717" s="1026" t="s">
        <v>648</v>
      </c>
      <c r="C3717" s="1029"/>
      <c r="D3717" s="1028"/>
      <c r="E3717" s="1023" t="s">
        <v>7568</v>
      </c>
      <c r="F3717" s="1029"/>
      <c r="G3717" s="1023" t="s">
        <v>6697</v>
      </c>
      <c r="H3717" s="1023" t="s">
        <v>8013</v>
      </c>
      <c r="I3717" s="1029"/>
      <c r="J3717" s="1028"/>
      <c r="K3717" s="511" t="s">
        <v>264</v>
      </c>
      <c r="L3717" s="1023"/>
      <c r="M3717" s="1023" t="str">
        <f t="shared" si="57"/>
        <v/>
      </c>
    </row>
    <row r="3718" spans="1:13">
      <c r="A3718" s="1026" t="s">
        <v>647</v>
      </c>
      <c r="B3718" s="1026" t="s">
        <v>648</v>
      </c>
      <c r="C3718" s="1029"/>
      <c r="D3718" s="1028"/>
      <c r="E3718" s="1023" t="s">
        <v>7569</v>
      </c>
      <c r="F3718" s="1029"/>
      <c r="G3718" s="1023" t="s">
        <v>6697</v>
      </c>
      <c r="H3718" s="1023" t="s">
        <v>8013</v>
      </c>
      <c r="I3718" s="1029"/>
      <c r="J3718" s="1028"/>
      <c r="K3718" s="511" t="s">
        <v>264</v>
      </c>
      <c r="L3718" s="1023"/>
      <c r="M3718" s="1023" t="str">
        <f t="shared" si="57"/>
        <v/>
      </c>
    </row>
    <row r="3719" spans="1:13">
      <c r="A3719" s="1026" t="s">
        <v>647</v>
      </c>
      <c r="B3719" s="1026" t="s">
        <v>648</v>
      </c>
      <c r="C3719" s="1029"/>
      <c r="D3719" s="1028"/>
      <c r="E3719" s="1023" t="s">
        <v>7570</v>
      </c>
      <c r="F3719" s="1029"/>
      <c r="G3719" s="1023" t="s">
        <v>6697</v>
      </c>
      <c r="H3719" s="1023" t="s">
        <v>8013</v>
      </c>
      <c r="I3719" s="1029"/>
      <c r="J3719" s="1028"/>
      <c r="K3719" s="511" t="s">
        <v>264</v>
      </c>
      <c r="L3719" s="1023"/>
      <c r="M3719" s="1023" t="str">
        <f t="shared" si="57"/>
        <v/>
      </c>
    </row>
    <row r="3720" spans="1:13">
      <c r="A3720" s="1026" t="s">
        <v>647</v>
      </c>
      <c r="B3720" s="1026" t="s">
        <v>648</v>
      </c>
      <c r="C3720" s="1029"/>
      <c r="D3720" s="1028"/>
      <c r="E3720" s="1023" t="s">
        <v>7571</v>
      </c>
      <c r="F3720" s="1029"/>
      <c r="G3720" s="1023" t="s">
        <v>6697</v>
      </c>
      <c r="H3720" s="1023" t="s">
        <v>8013</v>
      </c>
      <c r="I3720" s="1029"/>
      <c r="J3720" s="1028"/>
      <c r="K3720" s="511" t="s">
        <v>264</v>
      </c>
      <c r="L3720" s="1023"/>
      <c r="M3720" s="1023" t="str">
        <f t="shared" ref="M3720:M3783" si="58">IF(RIGHT(TEXT(E3720,""),4)="ACT1","Removed","")</f>
        <v/>
      </c>
    </row>
    <row r="3721" spans="1:13">
      <c r="A3721" s="1026" t="s">
        <v>647</v>
      </c>
      <c r="B3721" s="1026" t="s">
        <v>648</v>
      </c>
      <c r="C3721" s="1029"/>
      <c r="D3721" s="1028"/>
      <c r="E3721" s="1023" t="s">
        <v>7572</v>
      </c>
      <c r="F3721" s="1029"/>
      <c r="G3721" s="1023" t="s">
        <v>6697</v>
      </c>
      <c r="H3721" s="1023" t="s">
        <v>8013</v>
      </c>
      <c r="I3721" s="1029"/>
      <c r="J3721" s="1028"/>
      <c r="K3721" s="511" t="s">
        <v>264</v>
      </c>
      <c r="L3721" s="1023"/>
      <c r="M3721" s="1023" t="str">
        <f t="shared" si="58"/>
        <v/>
      </c>
    </row>
    <row r="3722" spans="1:13">
      <c r="A3722" s="1026" t="s">
        <v>647</v>
      </c>
      <c r="B3722" s="1026" t="s">
        <v>648</v>
      </c>
      <c r="C3722" s="1029"/>
      <c r="D3722" s="1028"/>
      <c r="E3722" s="1023" t="s">
        <v>7573</v>
      </c>
      <c r="F3722" s="1029"/>
      <c r="G3722" s="1023" t="s">
        <v>6697</v>
      </c>
      <c r="H3722" s="1023" t="s">
        <v>8013</v>
      </c>
      <c r="I3722" s="1029"/>
      <c r="J3722" s="1028"/>
      <c r="K3722" s="511" t="s">
        <v>264</v>
      </c>
      <c r="L3722" s="1023"/>
      <c r="M3722" s="1023" t="str">
        <f t="shared" si="58"/>
        <v/>
      </c>
    </row>
    <row r="3723" spans="1:13">
      <c r="A3723" s="1026" t="s">
        <v>647</v>
      </c>
      <c r="B3723" s="1026" t="s">
        <v>648</v>
      </c>
      <c r="C3723" s="1029"/>
      <c r="D3723" s="1028"/>
      <c r="E3723" s="1023" t="s">
        <v>7574</v>
      </c>
      <c r="F3723" s="1029"/>
      <c r="G3723" s="1023" t="s">
        <v>6697</v>
      </c>
      <c r="H3723" s="1023" t="s">
        <v>8013</v>
      </c>
      <c r="I3723" s="1029"/>
      <c r="J3723" s="1028"/>
      <c r="K3723" s="511" t="s">
        <v>264</v>
      </c>
      <c r="L3723" s="1023"/>
      <c r="M3723" s="1023" t="str">
        <f t="shared" si="58"/>
        <v/>
      </c>
    </row>
    <row r="3724" spans="1:13">
      <c r="A3724" s="1026" t="s">
        <v>647</v>
      </c>
      <c r="B3724" s="1026" t="s">
        <v>648</v>
      </c>
      <c r="C3724" s="1029"/>
      <c r="D3724" s="1028"/>
      <c r="E3724" s="1023" t="s">
        <v>7575</v>
      </c>
      <c r="F3724" s="1029"/>
      <c r="G3724" s="1023" t="s">
        <v>6697</v>
      </c>
      <c r="H3724" s="1023" t="s">
        <v>8013</v>
      </c>
      <c r="I3724" s="1029"/>
      <c r="J3724" s="1028"/>
      <c r="K3724" s="511" t="s">
        <v>264</v>
      </c>
      <c r="L3724" s="1023"/>
      <c r="M3724" s="1023" t="str">
        <f t="shared" si="58"/>
        <v/>
      </c>
    </row>
    <row r="3725" spans="1:13">
      <c r="A3725" s="1026" t="s">
        <v>647</v>
      </c>
      <c r="B3725" s="1026" t="s">
        <v>648</v>
      </c>
      <c r="C3725" s="1029"/>
      <c r="D3725" s="1028"/>
      <c r="E3725" s="1023" t="s">
        <v>7576</v>
      </c>
      <c r="F3725" s="1029"/>
      <c r="G3725" s="1023" t="s">
        <v>6697</v>
      </c>
      <c r="H3725" s="1023" t="s">
        <v>8013</v>
      </c>
      <c r="I3725" s="1029"/>
      <c r="J3725" s="1028"/>
      <c r="K3725" s="511" t="s">
        <v>264</v>
      </c>
      <c r="L3725" s="1023"/>
      <c r="M3725" s="1023" t="str">
        <f t="shared" si="58"/>
        <v/>
      </c>
    </row>
    <row r="3726" spans="1:13">
      <c r="A3726" s="1026" t="s">
        <v>647</v>
      </c>
      <c r="B3726" s="1026" t="s">
        <v>648</v>
      </c>
      <c r="C3726" s="1029"/>
      <c r="D3726" s="1028"/>
      <c r="E3726" s="1023" t="s">
        <v>7577</v>
      </c>
      <c r="F3726" s="1029"/>
      <c r="G3726" s="1023" t="s">
        <v>6697</v>
      </c>
      <c r="H3726" s="1023" t="s">
        <v>8013</v>
      </c>
      <c r="I3726" s="1029"/>
      <c r="J3726" s="1028"/>
      <c r="K3726" s="511" t="s">
        <v>264</v>
      </c>
      <c r="L3726" s="1023"/>
      <c r="M3726" s="1023" t="str">
        <f t="shared" si="58"/>
        <v/>
      </c>
    </row>
    <row r="3727" spans="1:13">
      <c r="A3727" s="1026" t="s">
        <v>647</v>
      </c>
      <c r="B3727" s="1026" t="s">
        <v>648</v>
      </c>
      <c r="C3727" s="522"/>
      <c r="D3727" s="523"/>
      <c r="E3727" s="1023" t="s">
        <v>7578</v>
      </c>
      <c r="F3727" s="522"/>
      <c r="G3727" s="1023" t="s">
        <v>6697</v>
      </c>
      <c r="H3727" s="1023" t="s">
        <v>8013</v>
      </c>
      <c r="I3727" s="522"/>
      <c r="J3727" s="523"/>
      <c r="K3727" s="511" t="s">
        <v>264</v>
      </c>
      <c r="L3727" s="1023"/>
      <c r="M3727" s="1023" t="str">
        <f t="shared" si="58"/>
        <v/>
      </c>
    </row>
    <row r="3728" spans="1:13" ht="15">
      <c r="A3728" s="1030" t="s">
        <v>637</v>
      </c>
      <c r="B3728" s="1031" t="s">
        <v>638</v>
      </c>
      <c r="C3728" s="527" t="s">
        <v>341</v>
      </c>
      <c r="D3728" s="529"/>
      <c r="E3728" s="510" t="s">
        <v>6261</v>
      </c>
      <c r="F3728" s="510" t="s">
        <v>341</v>
      </c>
      <c r="G3728" s="1023" t="s">
        <v>6697</v>
      </c>
      <c r="H3728" s="510" t="s">
        <v>8014</v>
      </c>
      <c r="I3728" s="527" t="s">
        <v>682</v>
      </c>
      <c r="J3728" s="529"/>
      <c r="K3728" s="511" t="s">
        <v>264</v>
      </c>
      <c r="L3728" s="510" t="s">
        <v>646</v>
      </c>
      <c r="M3728" s="510" t="str">
        <f t="shared" si="58"/>
        <v/>
      </c>
    </row>
    <row r="3729" spans="1:13">
      <c r="A3729" s="1026" t="s">
        <v>647</v>
      </c>
      <c r="B3729" s="1026" t="s">
        <v>648</v>
      </c>
      <c r="C3729" s="1029"/>
      <c r="D3729" s="1028"/>
      <c r="E3729" s="1023" t="s">
        <v>7579</v>
      </c>
      <c r="F3729" s="1023"/>
      <c r="G3729" s="1023" t="s">
        <v>6697</v>
      </c>
      <c r="H3729" s="1023" t="s">
        <v>8014</v>
      </c>
      <c r="I3729" s="1029"/>
      <c r="J3729" s="1028"/>
      <c r="K3729" s="511" t="s">
        <v>264</v>
      </c>
      <c r="L3729" s="1023"/>
      <c r="M3729" s="1023" t="str">
        <f t="shared" si="58"/>
        <v>Removed</v>
      </c>
    </row>
    <row r="3730" spans="1:13">
      <c r="A3730" s="1026" t="s">
        <v>647</v>
      </c>
      <c r="B3730" s="1026" t="s">
        <v>648</v>
      </c>
      <c r="C3730" s="1029"/>
      <c r="D3730" s="1028"/>
      <c r="E3730" s="1023" t="s">
        <v>7580</v>
      </c>
      <c r="F3730" s="1029"/>
      <c r="G3730" s="1023" t="s">
        <v>6697</v>
      </c>
      <c r="H3730" s="1023" t="s">
        <v>8014</v>
      </c>
      <c r="I3730" s="1029"/>
      <c r="J3730" s="1028"/>
      <c r="K3730" s="511" t="s">
        <v>264</v>
      </c>
      <c r="L3730" s="1023"/>
      <c r="M3730" s="1023" t="str">
        <f t="shared" si="58"/>
        <v/>
      </c>
    </row>
    <row r="3731" spans="1:13">
      <c r="A3731" s="1026" t="s">
        <v>647</v>
      </c>
      <c r="B3731" s="1026" t="s">
        <v>648</v>
      </c>
      <c r="C3731" s="1029"/>
      <c r="D3731" s="1028"/>
      <c r="E3731" s="1023" t="s">
        <v>7581</v>
      </c>
      <c r="F3731" s="1029"/>
      <c r="G3731" s="1023" t="s">
        <v>6697</v>
      </c>
      <c r="H3731" s="1023" t="s">
        <v>8014</v>
      </c>
      <c r="I3731" s="1029"/>
      <c r="J3731" s="1028"/>
      <c r="K3731" s="511" t="s">
        <v>264</v>
      </c>
      <c r="L3731" s="1023"/>
      <c r="M3731" s="1023" t="str">
        <f t="shared" si="58"/>
        <v/>
      </c>
    </row>
    <row r="3732" spans="1:13">
      <c r="A3732" s="1026" t="s">
        <v>647</v>
      </c>
      <c r="B3732" s="1026" t="s">
        <v>648</v>
      </c>
      <c r="C3732" s="1029"/>
      <c r="D3732" s="1028"/>
      <c r="E3732" s="1023" t="s">
        <v>7582</v>
      </c>
      <c r="F3732" s="1029"/>
      <c r="G3732" s="1023" t="s">
        <v>6697</v>
      </c>
      <c r="H3732" s="1023" t="s">
        <v>8014</v>
      </c>
      <c r="I3732" s="1029"/>
      <c r="J3732" s="1028"/>
      <c r="K3732" s="511" t="s">
        <v>264</v>
      </c>
      <c r="L3732" s="1023"/>
      <c r="M3732" s="1023" t="str">
        <f t="shared" si="58"/>
        <v/>
      </c>
    </row>
    <row r="3733" spans="1:13">
      <c r="A3733" s="1026" t="s">
        <v>647</v>
      </c>
      <c r="B3733" s="1026" t="s">
        <v>648</v>
      </c>
      <c r="C3733" s="1029"/>
      <c r="D3733" s="1028"/>
      <c r="E3733" s="1023" t="s">
        <v>7583</v>
      </c>
      <c r="F3733" s="1029"/>
      <c r="G3733" s="1023" t="s">
        <v>6697</v>
      </c>
      <c r="H3733" s="1023" t="s">
        <v>8014</v>
      </c>
      <c r="I3733" s="1029"/>
      <c r="J3733" s="1028"/>
      <c r="K3733" s="511" t="s">
        <v>264</v>
      </c>
      <c r="L3733" s="1023"/>
      <c r="M3733" s="1023" t="str">
        <f t="shared" si="58"/>
        <v/>
      </c>
    </row>
    <row r="3734" spans="1:13">
      <c r="A3734" s="1026" t="s">
        <v>647</v>
      </c>
      <c r="B3734" s="1026" t="s">
        <v>648</v>
      </c>
      <c r="C3734" s="1029"/>
      <c r="D3734" s="1028"/>
      <c r="E3734" s="1023" t="s">
        <v>7584</v>
      </c>
      <c r="F3734" s="1029"/>
      <c r="G3734" s="1023" t="s">
        <v>6697</v>
      </c>
      <c r="H3734" s="1023" t="s">
        <v>8014</v>
      </c>
      <c r="I3734" s="1029"/>
      <c r="J3734" s="1028"/>
      <c r="K3734" s="511" t="s">
        <v>264</v>
      </c>
      <c r="L3734" s="1023"/>
      <c r="M3734" s="1023" t="str">
        <f t="shared" si="58"/>
        <v/>
      </c>
    </row>
    <row r="3735" spans="1:13">
      <c r="A3735" s="1026" t="s">
        <v>647</v>
      </c>
      <c r="B3735" s="1026" t="s">
        <v>648</v>
      </c>
      <c r="C3735" s="1029"/>
      <c r="D3735" s="1028"/>
      <c r="E3735" s="1023" t="s">
        <v>7585</v>
      </c>
      <c r="F3735" s="1029"/>
      <c r="G3735" s="1023" t="s">
        <v>6697</v>
      </c>
      <c r="H3735" s="1023" t="s">
        <v>8014</v>
      </c>
      <c r="I3735" s="1029"/>
      <c r="J3735" s="1028"/>
      <c r="K3735" s="511" t="s">
        <v>264</v>
      </c>
      <c r="L3735" s="1023"/>
      <c r="M3735" s="1023" t="str">
        <f t="shared" si="58"/>
        <v/>
      </c>
    </row>
    <row r="3736" spans="1:13">
      <c r="A3736" s="1026" t="s">
        <v>647</v>
      </c>
      <c r="B3736" s="1026" t="s">
        <v>648</v>
      </c>
      <c r="C3736" s="1029"/>
      <c r="D3736" s="1028"/>
      <c r="E3736" s="1023" t="s">
        <v>7586</v>
      </c>
      <c r="F3736" s="1029"/>
      <c r="G3736" s="1023" t="s">
        <v>6697</v>
      </c>
      <c r="H3736" s="1023" t="s">
        <v>8014</v>
      </c>
      <c r="I3736" s="1029"/>
      <c r="J3736" s="1028"/>
      <c r="K3736" s="511" t="s">
        <v>264</v>
      </c>
      <c r="L3736" s="1023"/>
      <c r="M3736" s="1023" t="str">
        <f t="shared" si="58"/>
        <v/>
      </c>
    </row>
    <row r="3737" spans="1:13">
      <c r="A3737" s="1026" t="s">
        <v>647</v>
      </c>
      <c r="B3737" s="1026" t="s">
        <v>648</v>
      </c>
      <c r="C3737" s="1029"/>
      <c r="D3737" s="1028"/>
      <c r="E3737" s="1023" t="s">
        <v>7587</v>
      </c>
      <c r="F3737" s="1029"/>
      <c r="G3737" s="1023" t="s">
        <v>6697</v>
      </c>
      <c r="H3737" s="1023" t="s">
        <v>8014</v>
      </c>
      <c r="I3737" s="1029"/>
      <c r="J3737" s="1028"/>
      <c r="K3737" s="511" t="s">
        <v>264</v>
      </c>
      <c r="L3737" s="1023"/>
      <c r="M3737" s="1023" t="str">
        <f t="shared" si="58"/>
        <v/>
      </c>
    </row>
    <row r="3738" spans="1:13">
      <c r="A3738" s="1026" t="s">
        <v>647</v>
      </c>
      <c r="B3738" s="1026" t="s">
        <v>648</v>
      </c>
      <c r="C3738" s="1029"/>
      <c r="D3738" s="1028"/>
      <c r="E3738" s="1023" t="s">
        <v>7588</v>
      </c>
      <c r="F3738" s="1029"/>
      <c r="G3738" s="1023" t="s">
        <v>6697</v>
      </c>
      <c r="H3738" s="1023" t="s">
        <v>8014</v>
      </c>
      <c r="I3738" s="1029"/>
      <c r="J3738" s="1028"/>
      <c r="K3738" s="511" t="s">
        <v>264</v>
      </c>
      <c r="L3738" s="1023"/>
      <c r="M3738" s="1023" t="str">
        <f t="shared" si="58"/>
        <v/>
      </c>
    </row>
    <row r="3739" spans="1:13">
      <c r="A3739" s="1026" t="s">
        <v>647</v>
      </c>
      <c r="B3739" s="1026" t="s">
        <v>648</v>
      </c>
      <c r="C3739" s="1029"/>
      <c r="D3739" s="1028"/>
      <c r="E3739" s="1023" t="s">
        <v>7589</v>
      </c>
      <c r="F3739" s="1029"/>
      <c r="G3739" s="1023" t="s">
        <v>6697</v>
      </c>
      <c r="H3739" s="1023" t="s">
        <v>8014</v>
      </c>
      <c r="I3739" s="1029"/>
      <c r="J3739" s="1028"/>
      <c r="K3739" s="511" t="s">
        <v>264</v>
      </c>
      <c r="L3739" s="1023"/>
      <c r="M3739" s="1023" t="str">
        <f t="shared" si="58"/>
        <v/>
      </c>
    </row>
    <row r="3740" spans="1:13">
      <c r="A3740" s="1026" t="s">
        <v>647</v>
      </c>
      <c r="B3740" s="1026" t="s">
        <v>648</v>
      </c>
      <c r="C3740" s="1029"/>
      <c r="D3740" s="1028"/>
      <c r="E3740" s="1023" t="s">
        <v>7590</v>
      </c>
      <c r="F3740" s="1029"/>
      <c r="G3740" s="1023" t="s">
        <v>6697</v>
      </c>
      <c r="H3740" s="1023" t="s">
        <v>8014</v>
      </c>
      <c r="I3740" s="1029"/>
      <c r="J3740" s="1028"/>
      <c r="K3740" s="511" t="s">
        <v>264</v>
      </c>
      <c r="L3740" s="1023"/>
      <c r="M3740" s="1023" t="str">
        <f t="shared" si="58"/>
        <v/>
      </c>
    </row>
    <row r="3741" spans="1:13">
      <c r="A3741" s="1026" t="s">
        <v>647</v>
      </c>
      <c r="B3741" s="1026" t="s">
        <v>648</v>
      </c>
      <c r="C3741" s="522"/>
      <c r="D3741" s="523"/>
      <c r="E3741" s="1023" t="s">
        <v>7591</v>
      </c>
      <c r="F3741" s="522"/>
      <c r="G3741" s="1023" t="s">
        <v>6697</v>
      </c>
      <c r="H3741" s="1023" t="s">
        <v>8014</v>
      </c>
      <c r="I3741" s="522"/>
      <c r="J3741" s="523"/>
      <c r="K3741" s="511" t="s">
        <v>264</v>
      </c>
      <c r="L3741" s="1023"/>
      <c r="M3741" s="1023" t="str">
        <f t="shared" si="58"/>
        <v/>
      </c>
    </row>
    <row r="3742" spans="1:13" ht="15">
      <c r="A3742" s="1030" t="s">
        <v>637</v>
      </c>
      <c r="B3742" s="1031" t="s">
        <v>638</v>
      </c>
      <c r="C3742" s="527" t="s">
        <v>138</v>
      </c>
      <c r="D3742" s="529"/>
      <c r="E3742" s="510" t="s">
        <v>6277</v>
      </c>
      <c r="F3742" s="510" t="s">
        <v>138</v>
      </c>
      <c r="G3742" s="1023" t="s">
        <v>6697</v>
      </c>
      <c r="H3742" s="510" t="s">
        <v>8015</v>
      </c>
      <c r="I3742" s="527" t="s">
        <v>682</v>
      </c>
      <c r="J3742" s="529"/>
      <c r="K3742" s="511" t="s">
        <v>264</v>
      </c>
      <c r="L3742" s="510" t="s">
        <v>646</v>
      </c>
      <c r="M3742" s="510" t="str">
        <f t="shared" si="58"/>
        <v/>
      </c>
    </row>
    <row r="3743" spans="1:13">
      <c r="A3743" s="1026" t="s">
        <v>647</v>
      </c>
      <c r="B3743" s="1026" t="s">
        <v>648</v>
      </c>
      <c r="C3743" s="1029"/>
      <c r="D3743" s="1028"/>
      <c r="E3743" s="1023" t="s">
        <v>7592</v>
      </c>
      <c r="F3743" s="1023"/>
      <c r="G3743" s="1023" t="s">
        <v>6697</v>
      </c>
      <c r="H3743" s="1023" t="s">
        <v>8015</v>
      </c>
      <c r="I3743" s="1029"/>
      <c r="J3743" s="1028"/>
      <c r="K3743" s="511" t="s">
        <v>264</v>
      </c>
      <c r="L3743" s="1023"/>
      <c r="M3743" s="1023" t="str">
        <f t="shared" si="58"/>
        <v>Removed</v>
      </c>
    </row>
    <row r="3744" spans="1:13">
      <c r="A3744" s="1026" t="s">
        <v>647</v>
      </c>
      <c r="B3744" s="1026" t="s">
        <v>648</v>
      </c>
      <c r="C3744" s="1029"/>
      <c r="D3744" s="1028"/>
      <c r="E3744" s="1023" t="s">
        <v>7593</v>
      </c>
      <c r="F3744" s="1029"/>
      <c r="G3744" s="1023" t="s">
        <v>6697</v>
      </c>
      <c r="H3744" s="1023" t="s">
        <v>8015</v>
      </c>
      <c r="I3744" s="1029"/>
      <c r="J3744" s="1028"/>
      <c r="K3744" s="511" t="s">
        <v>264</v>
      </c>
      <c r="L3744" s="1023"/>
      <c r="M3744" s="1023" t="str">
        <f t="shared" si="58"/>
        <v/>
      </c>
    </row>
    <row r="3745" spans="1:13">
      <c r="A3745" s="1026" t="s">
        <v>647</v>
      </c>
      <c r="B3745" s="1026" t="s">
        <v>648</v>
      </c>
      <c r="C3745" s="1029"/>
      <c r="D3745" s="1028"/>
      <c r="E3745" s="1023" t="s">
        <v>7594</v>
      </c>
      <c r="F3745" s="1029"/>
      <c r="G3745" s="1023" t="s">
        <v>6697</v>
      </c>
      <c r="H3745" s="1023" t="s">
        <v>8015</v>
      </c>
      <c r="I3745" s="1029"/>
      <c r="J3745" s="1028"/>
      <c r="K3745" s="511" t="s">
        <v>264</v>
      </c>
      <c r="L3745" s="1023"/>
      <c r="M3745" s="1023" t="str">
        <f t="shared" si="58"/>
        <v/>
      </c>
    </row>
    <row r="3746" spans="1:13">
      <c r="A3746" s="1026" t="s">
        <v>647</v>
      </c>
      <c r="B3746" s="1026" t="s">
        <v>648</v>
      </c>
      <c r="C3746" s="1029"/>
      <c r="D3746" s="1028"/>
      <c r="E3746" s="1023" t="s">
        <v>7595</v>
      </c>
      <c r="F3746" s="1029"/>
      <c r="G3746" s="1023" t="s">
        <v>6697</v>
      </c>
      <c r="H3746" s="1023" t="s">
        <v>8015</v>
      </c>
      <c r="I3746" s="1029"/>
      <c r="J3746" s="1028"/>
      <c r="K3746" s="511" t="s">
        <v>264</v>
      </c>
      <c r="L3746" s="1023"/>
      <c r="M3746" s="1023" t="str">
        <f t="shared" si="58"/>
        <v/>
      </c>
    </row>
    <row r="3747" spans="1:13">
      <c r="A3747" s="1026" t="s">
        <v>647</v>
      </c>
      <c r="B3747" s="1026" t="s">
        <v>648</v>
      </c>
      <c r="C3747" s="1029"/>
      <c r="D3747" s="1028"/>
      <c r="E3747" s="1023" t="s">
        <v>7596</v>
      </c>
      <c r="F3747" s="1029"/>
      <c r="G3747" s="1023" t="s">
        <v>6697</v>
      </c>
      <c r="H3747" s="1023" t="s">
        <v>8015</v>
      </c>
      <c r="I3747" s="1029"/>
      <c r="J3747" s="1028"/>
      <c r="K3747" s="511" t="s">
        <v>264</v>
      </c>
      <c r="L3747" s="1023"/>
      <c r="M3747" s="1023" t="str">
        <f t="shared" si="58"/>
        <v/>
      </c>
    </row>
    <row r="3748" spans="1:13">
      <c r="A3748" s="1026" t="s">
        <v>647</v>
      </c>
      <c r="B3748" s="1026" t="s">
        <v>648</v>
      </c>
      <c r="C3748" s="1029"/>
      <c r="D3748" s="1028"/>
      <c r="E3748" s="1023" t="s">
        <v>7597</v>
      </c>
      <c r="F3748" s="1029"/>
      <c r="G3748" s="1023" t="s">
        <v>6697</v>
      </c>
      <c r="H3748" s="1023" t="s">
        <v>8015</v>
      </c>
      <c r="I3748" s="1029"/>
      <c r="J3748" s="1028"/>
      <c r="K3748" s="511" t="s">
        <v>264</v>
      </c>
      <c r="L3748" s="1023"/>
      <c r="M3748" s="1023" t="str">
        <f t="shared" si="58"/>
        <v/>
      </c>
    </row>
    <row r="3749" spans="1:13">
      <c r="A3749" s="1026" t="s">
        <v>647</v>
      </c>
      <c r="B3749" s="1026" t="s">
        <v>648</v>
      </c>
      <c r="C3749" s="1029"/>
      <c r="D3749" s="1028"/>
      <c r="E3749" s="1023" t="s">
        <v>7598</v>
      </c>
      <c r="F3749" s="1029"/>
      <c r="G3749" s="1023" t="s">
        <v>6697</v>
      </c>
      <c r="H3749" s="1023" t="s">
        <v>8015</v>
      </c>
      <c r="I3749" s="1029"/>
      <c r="J3749" s="1028"/>
      <c r="K3749" s="511" t="s">
        <v>264</v>
      </c>
      <c r="L3749" s="1023"/>
      <c r="M3749" s="1023" t="str">
        <f t="shared" si="58"/>
        <v/>
      </c>
    </row>
    <row r="3750" spans="1:13">
      <c r="A3750" s="1026" t="s">
        <v>647</v>
      </c>
      <c r="B3750" s="1026" t="s">
        <v>648</v>
      </c>
      <c r="C3750" s="1029"/>
      <c r="D3750" s="1028"/>
      <c r="E3750" s="1023" t="s">
        <v>7599</v>
      </c>
      <c r="F3750" s="1029"/>
      <c r="G3750" s="1023" t="s">
        <v>6697</v>
      </c>
      <c r="H3750" s="1023" t="s">
        <v>8015</v>
      </c>
      <c r="I3750" s="1029"/>
      <c r="J3750" s="1028"/>
      <c r="K3750" s="511" t="s">
        <v>264</v>
      </c>
      <c r="L3750" s="1023"/>
      <c r="M3750" s="1023" t="str">
        <f t="shared" si="58"/>
        <v/>
      </c>
    </row>
    <row r="3751" spans="1:13">
      <c r="A3751" s="1026" t="s">
        <v>647</v>
      </c>
      <c r="B3751" s="1026" t="s">
        <v>648</v>
      </c>
      <c r="C3751" s="1029"/>
      <c r="D3751" s="1028"/>
      <c r="E3751" s="1023" t="s">
        <v>7600</v>
      </c>
      <c r="F3751" s="1029"/>
      <c r="G3751" s="1023" t="s">
        <v>6697</v>
      </c>
      <c r="H3751" s="1023" t="s">
        <v>8015</v>
      </c>
      <c r="I3751" s="1029"/>
      <c r="J3751" s="1028"/>
      <c r="K3751" s="511" t="s">
        <v>264</v>
      </c>
      <c r="L3751" s="1023"/>
      <c r="M3751" s="1023" t="str">
        <f t="shared" si="58"/>
        <v/>
      </c>
    </row>
    <row r="3752" spans="1:13">
      <c r="A3752" s="1026" t="s">
        <v>647</v>
      </c>
      <c r="B3752" s="1026" t="s">
        <v>648</v>
      </c>
      <c r="C3752" s="1029"/>
      <c r="D3752" s="1028"/>
      <c r="E3752" s="1023" t="s">
        <v>7601</v>
      </c>
      <c r="F3752" s="1029"/>
      <c r="G3752" s="1023" t="s">
        <v>6697</v>
      </c>
      <c r="H3752" s="1023" t="s">
        <v>8015</v>
      </c>
      <c r="I3752" s="1029"/>
      <c r="J3752" s="1028"/>
      <c r="K3752" s="511" t="s">
        <v>264</v>
      </c>
      <c r="L3752" s="1023"/>
      <c r="M3752" s="1023" t="str">
        <f t="shared" si="58"/>
        <v/>
      </c>
    </row>
    <row r="3753" spans="1:13">
      <c r="A3753" s="1026" t="s">
        <v>647</v>
      </c>
      <c r="B3753" s="1026" t="s">
        <v>648</v>
      </c>
      <c r="C3753" s="1029"/>
      <c r="D3753" s="1028"/>
      <c r="E3753" s="1023" t="s">
        <v>7602</v>
      </c>
      <c r="F3753" s="1029"/>
      <c r="G3753" s="1023" t="s">
        <v>6697</v>
      </c>
      <c r="H3753" s="1023" t="s">
        <v>8015</v>
      </c>
      <c r="I3753" s="1029"/>
      <c r="J3753" s="1028"/>
      <c r="K3753" s="511" t="s">
        <v>264</v>
      </c>
      <c r="L3753" s="1023"/>
      <c r="M3753" s="1023" t="str">
        <f t="shared" si="58"/>
        <v/>
      </c>
    </row>
    <row r="3754" spans="1:13">
      <c r="A3754" s="1026" t="s">
        <v>647</v>
      </c>
      <c r="B3754" s="1026" t="s">
        <v>648</v>
      </c>
      <c r="C3754" s="1029"/>
      <c r="D3754" s="1028"/>
      <c r="E3754" s="1023" t="s">
        <v>7603</v>
      </c>
      <c r="F3754" s="1029"/>
      <c r="G3754" s="1023" t="s">
        <v>6697</v>
      </c>
      <c r="H3754" s="1023" t="s">
        <v>8015</v>
      </c>
      <c r="I3754" s="1029"/>
      <c r="J3754" s="1028"/>
      <c r="K3754" s="511" t="s">
        <v>264</v>
      </c>
      <c r="L3754" s="1023"/>
      <c r="M3754" s="1023" t="str">
        <f t="shared" si="58"/>
        <v/>
      </c>
    </row>
    <row r="3755" spans="1:13">
      <c r="A3755" s="1026" t="s">
        <v>647</v>
      </c>
      <c r="B3755" s="1026" t="s">
        <v>648</v>
      </c>
      <c r="C3755" s="1029"/>
      <c r="D3755" s="1028"/>
      <c r="E3755" s="1023" t="s">
        <v>7604</v>
      </c>
      <c r="F3755" s="1029"/>
      <c r="G3755" s="1023" t="s">
        <v>6697</v>
      </c>
      <c r="H3755" s="1023" t="s">
        <v>8015</v>
      </c>
      <c r="I3755" s="1029"/>
      <c r="J3755" s="1028"/>
      <c r="K3755" s="511" t="s">
        <v>264</v>
      </c>
      <c r="L3755" s="1023"/>
      <c r="M3755" s="1023" t="str">
        <f t="shared" si="58"/>
        <v/>
      </c>
    </row>
    <row r="3756" spans="1:13" ht="15">
      <c r="A3756" s="1024" t="s">
        <v>637</v>
      </c>
      <c r="B3756" s="1025" t="s">
        <v>638</v>
      </c>
      <c r="C3756" s="510" t="s">
        <v>126</v>
      </c>
      <c r="D3756" s="531"/>
      <c r="E3756" s="510" t="s">
        <v>6287</v>
      </c>
      <c r="F3756" s="510" t="s">
        <v>126</v>
      </c>
      <c r="G3756" s="532" t="s">
        <v>6697</v>
      </c>
      <c r="H3756" s="510" t="s">
        <v>8016</v>
      </c>
      <c r="I3756" s="510" t="s">
        <v>682</v>
      </c>
      <c r="J3756" s="531"/>
      <c r="K3756" s="511" t="s">
        <v>264</v>
      </c>
      <c r="L3756" s="510" t="s">
        <v>646</v>
      </c>
      <c r="M3756" s="510" t="str">
        <f t="shared" si="58"/>
        <v/>
      </c>
    </row>
    <row r="3757" spans="1:13">
      <c r="A3757" s="1026" t="s">
        <v>647</v>
      </c>
      <c r="B3757" s="1026" t="s">
        <v>648</v>
      </c>
      <c r="C3757" s="1029"/>
      <c r="D3757" s="1028"/>
      <c r="E3757" s="1023" t="s">
        <v>7605</v>
      </c>
      <c r="F3757" s="1023"/>
      <c r="G3757" s="1023" t="s">
        <v>6697</v>
      </c>
      <c r="H3757" s="1023" t="s">
        <v>8016</v>
      </c>
      <c r="I3757" s="1029"/>
      <c r="J3757" s="1028"/>
      <c r="K3757" s="511" t="s">
        <v>264</v>
      </c>
      <c r="L3757" s="1023"/>
      <c r="M3757" s="1023" t="str">
        <f t="shared" si="58"/>
        <v>Removed</v>
      </c>
    </row>
    <row r="3758" spans="1:13">
      <c r="A3758" s="1026" t="s">
        <v>647</v>
      </c>
      <c r="B3758" s="1026" t="s">
        <v>648</v>
      </c>
      <c r="C3758" s="1029"/>
      <c r="D3758" s="1028"/>
      <c r="E3758" s="1023" t="s">
        <v>7606</v>
      </c>
      <c r="F3758" s="1023"/>
      <c r="G3758" s="1023" t="s">
        <v>6697</v>
      </c>
      <c r="H3758" s="1023" t="s">
        <v>8016</v>
      </c>
      <c r="I3758" s="1029"/>
      <c r="J3758" s="1028"/>
      <c r="K3758" s="511" t="s">
        <v>264</v>
      </c>
      <c r="L3758" s="1023"/>
      <c r="M3758" s="1023" t="str">
        <f t="shared" si="58"/>
        <v/>
      </c>
    </row>
    <row r="3759" spans="1:13">
      <c r="A3759" s="1026" t="s">
        <v>647</v>
      </c>
      <c r="B3759" s="1026" t="s">
        <v>648</v>
      </c>
      <c r="C3759" s="1029"/>
      <c r="D3759" s="1028"/>
      <c r="E3759" s="1023" t="s">
        <v>7607</v>
      </c>
      <c r="F3759" s="1029"/>
      <c r="G3759" s="1023" t="s">
        <v>6697</v>
      </c>
      <c r="H3759" s="1023" t="s">
        <v>8016</v>
      </c>
      <c r="I3759" s="1029"/>
      <c r="J3759" s="1028"/>
      <c r="K3759" s="511" t="s">
        <v>264</v>
      </c>
      <c r="L3759" s="1023"/>
      <c r="M3759" s="1023" t="str">
        <f t="shared" si="58"/>
        <v/>
      </c>
    </row>
    <row r="3760" spans="1:13">
      <c r="A3760" s="1026" t="s">
        <v>647</v>
      </c>
      <c r="B3760" s="1026" t="s">
        <v>648</v>
      </c>
      <c r="C3760" s="1029"/>
      <c r="D3760" s="1028"/>
      <c r="E3760" s="1023" t="s">
        <v>7608</v>
      </c>
      <c r="F3760" s="1029"/>
      <c r="G3760" s="1023" t="s">
        <v>6697</v>
      </c>
      <c r="H3760" s="1023" t="s">
        <v>8016</v>
      </c>
      <c r="I3760" s="1029"/>
      <c r="J3760" s="1028"/>
      <c r="K3760" s="511" t="s">
        <v>264</v>
      </c>
      <c r="L3760" s="1023"/>
      <c r="M3760" s="1023" t="str">
        <f t="shared" si="58"/>
        <v/>
      </c>
    </row>
    <row r="3761" spans="1:13">
      <c r="A3761" s="1026" t="s">
        <v>647</v>
      </c>
      <c r="B3761" s="1026" t="s">
        <v>648</v>
      </c>
      <c r="C3761" s="1029"/>
      <c r="D3761" s="1028"/>
      <c r="E3761" s="1023" t="s">
        <v>7609</v>
      </c>
      <c r="F3761" s="1029"/>
      <c r="G3761" s="1023" t="s">
        <v>6697</v>
      </c>
      <c r="H3761" s="1023" t="s">
        <v>8016</v>
      </c>
      <c r="I3761" s="1029"/>
      <c r="J3761" s="1028"/>
      <c r="K3761" s="511" t="s">
        <v>264</v>
      </c>
      <c r="L3761" s="1023"/>
      <c r="M3761" s="1023" t="str">
        <f t="shared" si="58"/>
        <v/>
      </c>
    </row>
    <row r="3762" spans="1:13">
      <c r="A3762" s="1026" t="s">
        <v>647</v>
      </c>
      <c r="B3762" s="1026" t="s">
        <v>648</v>
      </c>
      <c r="C3762" s="1029"/>
      <c r="D3762" s="1028"/>
      <c r="E3762" s="1023" t="s">
        <v>7610</v>
      </c>
      <c r="F3762" s="1029"/>
      <c r="G3762" s="1023" t="s">
        <v>6697</v>
      </c>
      <c r="H3762" s="1023" t="s">
        <v>8016</v>
      </c>
      <c r="I3762" s="1029"/>
      <c r="J3762" s="1028"/>
      <c r="K3762" s="511" t="s">
        <v>264</v>
      </c>
      <c r="L3762" s="1023"/>
      <c r="M3762" s="1023" t="str">
        <f t="shared" si="58"/>
        <v/>
      </c>
    </row>
    <row r="3763" spans="1:13">
      <c r="A3763" s="1026" t="s">
        <v>647</v>
      </c>
      <c r="B3763" s="1026" t="s">
        <v>648</v>
      </c>
      <c r="C3763" s="1029"/>
      <c r="D3763" s="1028"/>
      <c r="E3763" s="1023" t="s">
        <v>7611</v>
      </c>
      <c r="F3763" s="1029"/>
      <c r="G3763" s="1023" t="s">
        <v>6697</v>
      </c>
      <c r="H3763" s="1023" t="s">
        <v>8016</v>
      </c>
      <c r="I3763" s="1029"/>
      <c r="J3763" s="1028"/>
      <c r="K3763" s="511" t="s">
        <v>264</v>
      </c>
      <c r="L3763" s="1023"/>
      <c r="M3763" s="1023" t="str">
        <f t="shared" si="58"/>
        <v/>
      </c>
    </row>
    <row r="3764" spans="1:13">
      <c r="A3764" s="1026" t="s">
        <v>647</v>
      </c>
      <c r="B3764" s="1026" t="s">
        <v>648</v>
      </c>
      <c r="C3764" s="1029"/>
      <c r="D3764" s="1028"/>
      <c r="E3764" s="1023" t="s">
        <v>7612</v>
      </c>
      <c r="F3764" s="1029"/>
      <c r="G3764" s="1023" t="s">
        <v>6697</v>
      </c>
      <c r="H3764" s="1023" t="s">
        <v>8016</v>
      </c>
      <c r="I3764" s="1029"/>
      <c r="J3764" s="1028"/>
      <c r="K3764" s="511" t="s">
        <v>264</v>
      </c>
      <c r="L3764" s="1023"/>
      <c r="M3764" s="1023" t="str">
        <f t="shared" si="58"/>
        <v/>
      </c>
    </row>
    <row r="3765" spans="1:13">
      <c r="A3765" s="1026" t="s">
        <v>647</v>
      </c>
      <c r="B3765" s="1026" t="s">
        <v>648</v>
      </c>
      <c r="C3765" s="1029"/>
      <c r="D3765" s="1028"/>
      <c r="E3765" s="1023" t="s">
        <v>7613</v>
      </c>
      <c r="F3765" s="1029"/>
      <c r="G3765" s="1023" t="s">
        <v>6697</v>
      </c>
      <c r="H3765" s="1023" t="s">
        <v>8016</v>
      </c>
      <c r="I3765" s="1029"/>
      <c r="J3765" s="1028"/>
      <c r="K3765" s="511" t="s">
        <v>264</v>
      </c>
      <c r="L3765" s="1023"/>
      <c r="M3765" s="1023" t="str">
        <f t="shared" si="58"/>
        <v/>
      </c>
    </row>
    <row r="3766" spans="1:13">
      <c r="A3766" s="1026" t="s">
        <v>647</v>
      </c>
      <c r="B3766" s="1026" t="s">
        <v>648</v>
      </c>
      <c r="C3766" s="1029"/>
      <c r="D3766" s="1028"/>
      <c r="E3766" s="1023" t="s">
        <v>7614</v>
      </c>
      <c r="F3766" s="1029"/>
      <c r="G3766" s="1023" t="s">
        <v>6697</v>
      </c>
      <c r="H3766" s="1023" t="s">
        <v>8016</v>
      </c>
      <c r="I3766" s="1029"/>
      <c r="J3766" s="1028"/>
      <c r="K3766" s="511" t="s">
        <v>264</v>
      </c>
      <c r="L3766" s="1023"/>
      <c r="M3766" s="1023" t="str">
        <f t="shared" si="58"/>
        <v/>
      </c>
    </row>
    <row r="3767" spans="1:13">
      <c r="A3767" s="1026" t="s">
        <v>647</v>
      </c>
      <c r="B3767" s="1026" t="s">
        <v>648</v>
      </c>
      <c r="C3767" s="1029"/>
      <c r="D3767" s="1028"/>
      <c r="E3767" s="1023" t="s">
        <v>7615</v>
      </c>
      <c r="F3767" s="1029"/>
      <c r="G3767" s="1023" t="s">
        <v>6697</v>
      </c>
      <c r="H3767" s="1023" t="s">
        <v>8016</v>
      </c>
      <c r="I3767" s="1029"/>
      <c r="J3767" s="1028"/>
      <c r="K3767" s="511" t="s">
        <v>264</v>
      </c>
      <c r="L3767" s="1023"/>
      <c r="M3767" s="1023" t="str">
        <f t="shared" si="58"/>
        <v/>
      </c>
    </row>
    <row r="3768" spans="1:13">
      <c r="A3768" s="1026" t="s">
        <v>647</v>
      </c>
      <c r="B3768" s="1026" t="s">
        <v>648</v>
      </c>
      <c r="C3768" s="1029"/>
      <c r="D3768" s="1028"/>
      <c r="E3768" s="1023" t="s">
        <v>7616</v>
      </c>
      <c r="F3768" s="1029"/>
      <c r="G3768" s="1023" t="s">
        <v>6697</v>
      </c>
      <c r="H3768" s="1023" t="s">
        <v>8016</v>
      </c>
      <c r="I3768" s="1029"/>
      <c r="J3768" s="1028"/>
      <c r="K3768" s="511" t="s">
        <v>264</v>
      </c>
      <c r="L3768" s="1023"/>
      <c r="M3768" s="1023" t="str">
        <f t="shared" si="58"/>
        <v/>
      </c>
    </row>
    <row r="3769" spans="1:13">
      <c r="A3769" s="1026" t="s">
        <v>647</v>
      </c>
      <c r="B3769" s="1026" t="s">
        <v>648</v>
      </c>
      <c r="C3769" s="522"/>
      <c r="D3769" s="523"/>
      <c r="E3769" s="1023" t="s">
        <v>7617</v>
      </c>
      <c r="F3769" s="522"/>
      <c r="G3769" s="1023" t="s">
        <v>6697</v>
      </c>
      <c r="H3769" s="1023" t="s">
        <v>8016</v>
      </c>
      <c r="I3769" s="522"/>
      <c r="J3769" s="523"/>
      <c r="K3769" s="511" t="s">
        <v>264</v>
      </c>
      <c r="L3769" s="1023"/>
      <c r="M3769" s="1023" t="str">
        <f t="shared" si="58"/>
        <v/>
      </c>
    </row>
    <row r="3770" spans="1:13" ht="15">
      <c r="A3770" s="1024" t="s">
        <v>637</v>
      </c>
      <c r="B3770" s="1025" t="s">
        <v>638</v>
      </c>
      <c r="C3770" s="510" t="s">
        <v>139</v>
      </c>
      <c r="D3770" s="531"/>
      <c r="E3770" s="510" t="s">
        <v>6279</v>
      </c>
      <c r="F3770" s="510" t="s">
        <v>139</v>
      </c>
      <c r="G3770" s="532" t="s">
        <v>6697</v>
      </c>
      <c r="H3770" s="510" t="s">
        <v>8017</v>
      </c>
      <c r="I3770" s="510" t="s">
        <v>682</v>
      </c>
      <c r="J3770" s="531"/>
      <c r="K3770" s="511" t="s">
        <v>264</v>
      </c>
      <c r="L3770" s="510" t="s">
        <v>646</v>
      </c>
      <c r="M3770" s="510" t="str">
        <f t="shared" si="58"/>
        <v/>
      </c>
    </row>
    <row r="3771" spans="1:13">
      <c r="A3771" s="1026" t="s">
        <v>647</v>
      </c>
      <c r="B3771" s="1026" t="s">
        <v>648</v>
      </c>
      <c r="C3771" s="1029"/>
      <c r="D3771" s="1028"/>
      <c r="E3771" s="1023" t="s">
        <v>7618</v>
      </c>
      <c r="F3771" s="1023"/>
      <c r="G3771" s="1023" t="s">
        <v>6697</v>
      </c>
      <c r="H3771" s="1023" t="s">
        <v>8017</v>
      </c>
      <c r="I3771" s="1029"/>
      <c r="J3771" s="1028"/>
      <c r="K3771" s="511" t="s">
        <v>264</v>
      </c>
      <c r="L3771" s="1023"/>
      <c r="M3771" s="1023" t="str">
        <f t="shared" si="58"/>
        <v>Removed</v>
      </c>
    </row>
    <row r="3772" spans="1:13">
      <c r="A3772" s="1026" t="s">
        <v>647</v>
      </c>
      <c r="B3772" s="1026" t="s">
        <v>648</v>
      </c>
      <c r="C3772" s="1029"/>
      <c r="D3772" s="1028"/>
      <c r="E3772" s="1023" t="s">
        <v>7619</v>
      </c>
      <c r="F3772" s="1023"/>
      <c r="G3772" s="1023" t="s">
        <v>6697</v>
      </c>
      <c r="H3772" s="1023" t="s">
        <v>8017</v>
      </c>
      <c r="I3772" s="1029"/>
      <c r="J3772" s="1028"/>
      <c r="K3772" s="511" t="s">
        <v>264</v>
      </c>
      <c r="L3772" s="1023"/>
      <c r="M3772" s="1023" t="str">
        <f t="shared" si="58"/>
        <v/>
      </c>
    </row>
    <row r="3773" spans="1:13">
      <c r="A3773" s="1026" t="s">
        <v>647</v>
      </c>
      <c r="B3773" s="1026" t="s">
        <v>648</v>
      </c>
      <c r="C3773" s="1029"/>
      <c r="D3773" s="1028"/>
      <c r="E3773" s="1023" t="s">
        <v>7620</v>
      </c>
      <c r="F3773" s="1029"/>
      <c r="G3773" s="1023" t="s">
        <v>6697</v>
      </c>
      <c r="H3773" s="1023" t="s">
        <v>8017</v>
      </c>
      <c r="I3773" s="1029"/>
      <c r="J3773" s="1028"/>
      <c r="K3773" s="511" t="s">
        <v>264</v>
      </c>
      <c r="L3773" s="1023"/>
      <c r="M3773" s="1023" t="str">
        <f t="shared" si="58"/>
        <v/>
      </c>
    </row>
    <row r="3774" spans="1:13">
      <c r="A3774" s="1026" t="s">
        <v>647</v>
      </c>
      <c r="B3774" s="1026" t="s">
        <v>648</v>
      </c>
      <c r="C3774" s="1029"/>
      <c r="D3774" s="1028"/>
      <c r="E3774" s="1023" t="s">
        <v>7621</v>
      </c>
      <c r="F3774" s="1029"/>
      <c r="G3774" s="1023" t="s">
        <v>6697</v>
      </c>
      <c r="H3774" s="1023" t="s">
        <v>8017</v>
      </c>
      <c r="I3774" s="1029"/>
      <c r="J3774" s="1028"/>
      <c r="K3774" s="511" t="s">
        <v>264</v>
      </c>
      <c r="L3774" s="1023"/>
      <c r="M3774" s="1023" t="str">
        <f t="shared" si="58"/>
        <v/>
      </c>
    </row>
    <row r="3775" spans="1:13">
      <c r="A3775" s="1026" t="s">
        <v>647</v>
      </c>
      <c r="B3775" s="1026" t="s">
        <v>648</v>
      </c>
      <c r="C3775" s="1029"/>
      <c r="D3775" s="1028"/>
      <c r="E3775" s="1023" t="s">
        <v>7622</v>
      </c>
      <c r="F3775" s="1029"/>
      <c r="G3775" s="1023" t="s">
        <v>6697</v>
      </c>
      <c r="H3775" s="1023" t="s">
        <v>8017</v>
      </c>
      <c r="I3775" s="1029"/>
      <c r="J3775" s="1028"/>
      <c r="K3775" s="511" t="s">
        <v>264</v>
      </c>
      <c r="L3775" s="1023"/>
      <c r="M3775" s="1023" t="str">
        <f t="shared" si="58"/>
        <v/>
      </c>
    </row>
    <row r="3776" spans="1:13">
      <c r="A3776" s="1026" t="s">
        <v>647</v>
      </c>
      <c r="B3776" s="1026" t="s">
        <v>648</v>
      </c>
      <c r="C3776" s="1029"/>
      <c r="D3776" s="1028"/>
      <c r="E3776" s="1023" t="s">
        <v>7623</v>
      </c>
      <c r="F3776" s="1029"/>
      <c r="G3776" s="1023" t="s">
        <v>6697</v>
      </c>
      <c r="H3776" s="1023" t="s">
        <v>8017</v>
      </c>
      <c r="I3776" s="1029"/>
      <c r="J3776" s="1028"/>
      <c r="K3776" s="511" t="s">
        <v>264</v>
      </c>
      <c r="L3776" s="1023"/>
      <c r="M3776" s="1023" t="str">
        <f t="shared" si="58"/>
        <v/>
      </c>
    </row>
    <row r="3777" spans="1:13">
      <c r="A3777" s="1026" t="s">
        <v>647</v>
      </c>
      <c r="B3777" s="1026" t="s">
        <v>648</v>
      </c>
      <c r="C3777" s="1029"/>
      <c r="D3777" s="1028"/>
      <c r="E3777" s="1023" t="s">
        <v>7624</v>
      </c>
      <c r="F3777" s="1029"/>
      <c r="G3777" s="1023" t="s">
        <v>6697</v>
      </c>
      <c r="H3777" s="1023" t="s">
        <v>8017</v>
      </c>
      <c r="I3777" s="1029"/>
      <c r="J3777" s="1028"/>
      <c r="K3777" s="511" t="s">
        <v>264</v>
      </c>
      <c r="L3777" s="1023"/>
      <c r="M3777" s="1023" t="str">
        <f t="shared" si="58"/>
        <v/>
      </c>
    </row>
    <row r="3778" spans="1:13">
      <c r="A3778" s="1026" t="s">
        <v>647</v>
      </c>
      <c r="B3778" s="1026" t="s">
        <v>648</v>
      </c>
      <c r="C3778" s="1029"/>
      <c r="D3778" s="1028"/>
      <c r="E3778" s="1023" t="s">
        <v>7625</v>
      </c>
      <c r="F3778" s="1029"/>
      <c r="G3778" s="1023" t="s">
        <v>6697</v>
      </c>
      <c r="H3778" s="1023" t="s">
        <v>8017</v>
      </c>
      <c r="I3778" s="1029"/>
      <c r="J3778" s="1028"/>
      <c r="K3778" s="511" t="s">
        <v>264</v>
      </c>
      <c r="L3778" s="1023"/>
      <c r="M3778" s="1023" t="str">
        <f t="shared" si="58"/>
        <v/>
      </c>
    </row>
    <row r="3779" spans="1:13">
      <c r="A3779" s="1026" t="s">
        <v>647</v>
      </c>
      <c r="B3779" s="1026" t="s">
        <v>648</v>
      </c>
      <c r="C3779" s="1029"/>
      <c r="D3779" s="1028"/>
      <c r="E3779" s="1023" t="s">
        <v>7626</v>
      </c>
      <c r="F3779" s="1029"/>
      <c r="G3779" s="1023" t="s">
        <v>6697</v>
      </c>
      <c r="H3779" s="1023" t="s">
        <v>8017</v>
      </c>
      <c r="I3779" s="1029"/>
      <c r="J3779" s="1028"/>
      <c r="K3779" s="511" t="s">
        <v>264</v>
      </c>
      <c r="L3779" s="1023"/>
      <c r="M3779" s="1023" t="str">
        <f t="shared" si="58"/>
        <v/>
      </c>
    </row>
    <row r="3780" spans="1:13">
      <c r="A3780" s="1026" t="s">
        <v>647</v>
      </c>
      <c r="B3780" s="1026" t="s">
        <v>648</v>
      </c>
      <c r="C3780" s="1029"/>
      <c r="D3780" s="1028"/>
      <c r="E3780" s="1023" t="s">
        <v>7627</v>
      </c>
      <c r="F3780" s="1029"/>
      <c r="G3780" s="1023" t="s">
        <v>6697</v>
      </c>
      <c r="H3780" s="1023" t="s">
        <v>8017</v>
      </c>
      <c r="I3780" s="1029"/>
      <c r="J3780" s="1028"/>
      <c r="K3780" s="511" t="s">
        <v>264</v>
      </c>
      <c r="L3780" s="1023"/>
      <c r="M3780" s="1023" t="str">
        <f t="shared" si="58"/>
        <v/>
      </c>
    </row>
    <row r="3781" spans="1:13">
      <c r="A3781" s="1026" t="s">
        <v>647</v>
      </c>
      <c r="B3781" s="1026" t="s">
        <v>648</v>
      </c>
      <c r="C3781" s="1029"/>
      <c r="D3781" s="1028"/>
      <c r="E3781" s="1023" t="s">
        <v>7628</v>
      </c>
      <c r="F3781" s="1029"/>
      <c r="G3781" s="1023" t="s">
        <v>6697</v>
      </c>
      <c r="H3781" s="1023" t="s">
        <v>8017</v>
      </c>
      <c r="I3781" s="1029"/>
      <c r="J3781" s="1028"/>
      <c r="K3781" s="511" t="s">
        <v>264</v>
      </c>
      <c r="L3781" s="1023"/>
      <c r="M3781" s="1023" t="str">
        <f t="shared" si="58"/>
        <v/>
      </c>
    </row>
    <row r="3782" spans="1:13">
      <c r="A3782" s="1026" t="s">
        <v>647</v>
      </c>
      <c r="B3782" s="1026" t="s">
        <v>648</v>
      </c>
      <c r="C3782" s="1029"/>
      <c r="D3782" s="1028"/>
      <c r="E3782" s="1023" t="s">
        <v>7629</v>
      </c>
      <c r="F3782" s="1029"/>
      <c r="G3782" s="1023" t="s">
        <v>6697</v>
      </c>
      <c r="H3782" s="1023" t="s">
        <v>8017</v>
      </c>
      <c r="I3782" s="1029"/>
      <c r="J3782" s="1028"/>
      <c r="K3782" s="511" t="s">
        <v>264</v>
      </c>
      <c r="L3782" s="1023"/>
      <c r="M3782" s="1023" t="str">
        <f t="shared" si="58"/>
        <v/>
      </c>
    </row>
    <row r="3783" spans="1:13">
      <c r="A3783" s="1026" t="s">
        <v>647</v>
      </c>
      <c r="B3783" s="1026" t="s">
        <v>648</v>
      </c>
      <c r="C3783" s="522"/>
      <c r="D3783" s="523"/>
      <c r="E3783" s="1023" t="s">
        <v>7630</v>
      </c>
      <c r="F3783" s="522"/>
      <c r="G3783" s="1023" t="s">
        <v>6697</v>
      </c>
      <c r="H3783" s="1023" t="s">
        <v>8017</v>
      </c>
      <c r="I3783" s="522"/>
      <c r="J3783" s="523"/>
      <c r="K3783" s="511" t="s">
        <v>264</v>
      </c>
      <c r="L3783" s="1023"/>
      <c r="M3783" s="1023" t="str">
        <f t="shared" si="58"/>
        <v/>
      </c>
    </row>
    <row r="3784" spans="1:13" ht="15">
      <c r="A3784" s="1030" t="s">
        <v>637</v>
      </c>
      <c r="B3784" s="1031" t="s">
        <v>638</v>
      </c>
      <c r="C3784" s="527" t="s">
        <v>140</v>
      </c>
      <c r="D3784" s="529"/>
      <c r="E3784" s="510" t="s">
        <v>6283</v>
      </c>
      <c r="F3784" s="510" t="s">
        <v>140</v>
      </c>
      <c r="G3784" s="1023" t="s">
        <v>6697</v>
      </c>
      <c r="H3784" s="510" t="s">
        <v>8018</v>
      </c>
      <c r="I3784" s="527" t="s">
        <v>682</v>
      </c>
      <c r="J3784" s="529"/>
      <c r="K3784" s="511" t="s">
        <v>264</v>
      </c>
      <c r="L3784" s="510" t="s">
        <v>646</v>
      </c>
      <c r="M3784" s="510" t="str">
        <f t="shared" ref="M3784:M3847" si="59">IF(RIGHT(TEXT(E3784,""),4)="ACT1","Removed","")</f>
        <v/>
      </c>
    </row>
    <row r="3785" spans="1:13">
      <c r="A3785" s="1026" t="s">
        <v>647</v>
      </c>
      <c r="B3785" s="1026" t="s">
        <v>648</v>
      </c>
      <c r="C3785" s="1029"/>
      <c r="D3785" s="1028"/>
      <c r="E3785" s="1023" t="s">
        <v>7631</v>
      </c>
      <c r="F3785" s="1023"/>
      <c r="G3785" s="1023" t="s">
        <v>6697</v>
      </c>
      <c r="H3785" s="1023" t="s">
        <v>8018</v>
      </c>
      <c r="I3785" s="1029"/>
      <c r="J3785" s="1028"/>
      <c r="K3785" s="511" t="s">
        <v>264</v>
      </c>
      <c r="L3785" s="1023"/>
      <c r="M3785" s="1023" t="str">
        <f t="shared" si="59"/>
        <v>Removed</v>
      </c>
    </row>
    <row r="3786" spans="1:13">
      <c r="A3786" s="1026" t="s">
        <v>647</v>
      </c>
      <c r="B3786" s="1026" t="s">
        <v>648</v>
      </c>
      <c r="C3786" s="1029"/>
      <c r="D3786" s="1028"/>
      <c r="E3786" s="1023" t="s">
        <v>7632</v>
      </c>
      <c r="F3786" s="1023"/>
      <c r="G3786" s="1023" t="s">
        <v>6697</v>
      </c>
      <c r="H3786" s="1023" t="s">
        <v>8018</v>
      </c>
      <c r="I3786" s="1029"/>
      <c r="J3786" s="1028"/>
      <c r="K3786" s="511" t="s">
        <v>264</v>
      </c>
      <c r="L3786" s="1023"/>
      <c r="M3786" s="1023" t="str">
        <f t="shared" si="59"/>
        <v/>
      </c>
    </row>
    <row r="3787" spans="1:13">
      <c r="A3787" s="1026" t="s">
        <v>647</v>
      </c>
      <c r="B3787" s="1026" t="s">
        <v>648</v>
      </c>
      <c r="C3787" s="1029"/>
      <c r="D3787" s="1028"/>
      <c r="E3787" s="1023" t="s">
        <v>7633</v>
      </c>
      <c r="F3787" s="1023"/>
      <c r="G3787" s="1023" t="s">
        <v>6697</v>
      </c>
      <c r="H3787" s="1023" t="s">
        <v>8018</v>
      </c>
      <c r="I3787" s="1029"/>
      <c r="J3787" s="1028"/>
      <c r="K3787" s="511" t="s">
        <v>264</v>
      </c>
      <c r="L3787" s="1023"/>
      <c r="M3787" s="1023" t="str">
        <f t="shared" si="59"/>
        <v/>
      </c>
    </row>
    <row r="3788" spans="1:13">
      <c r="A3788" s="1026" t="s">
        <v>647</v>
      </c>
      <c r="B3788" s="1026" t="s">
        <v>648</v>
      </c>
      <c r="C3788" s="1029"/>
      <c r="D3788" s="1028"/>
      <c r="E3788" s="1023" t="s">
        <v>7634</v>
      </c>
      <c r="F3788" s="1023"/>
      <c r="G3788" s="1023" t="s">
        <v>6697</v>
      </c>
      <c r="H3788" s="1023" t="s">
        <v>8018</v>
      </c>
      <c r="I3788" s="1029"/>
      <c r="J3788" s="1028"/>
      <c r="K3788" s="511" t="s">
        <v>264</v>
      </c>
      <c r="L3788" s="1023"/>
      <c r="M3788" s="1023" t="str">
        <f t="shared" si="59"/>
        <v/>
      </c>
    </row>
    <row r="3789" spans="1:13">
      <c r="A3789" s="1026" t="s">
        <v>647</v>
      </c>
      <c r="B3789" s="1026" t="s">
        <v>648</v>
      </c>
      <c r="C3789" s="1029"/>
      <c r="D3789" s="1028"/>
      <c r="E3789" s="1023" t="s">
        <v>7635</v>
      </c>
      <c r="F3789" s="1023"/>
      <c r="G3789" s="1023" t="s">
        <v>6697</v>
      </c>
      <c r="H3789" s="1023" t="s">
        <v>8018</v>
      </c>
      <c r="I3789" s="1029"/>
      <c r="J3789" s="1028"/>
      <c r="K3789" s="511" t="s">
        <v>264</v>
      </c>
      <c r="L3789" s="1023"/>
      <c r="M3789" s="1023" t="str">
        <f t="shared" si="59"/>
        <v/>
      </c>
    </row>
    <row r="3790" spans="1:13">
      <c r="A3790" s="1026" t="s">
        <v>647</v>
      </c>
      <c r="B3790" s="1026" t="s">
        <v>648</v>
      </c>
      <c r="C3790" s="1029"/>
      <c r="D3790" s="1028"/>
      <c r="E3790" s="1023" t="s">
        <v>7636</v>
      </c>
      <c r="F3790" s="1029"/>
      <c r="G3790" s="1023" t="s">
        <v>6697</v>
      </c>
      <c r="H3790" s="1023" t="s">
        <v>8018</v>
      </c>
      <c r="I3790" s="1029"/>
      <c r="J3790" s="1028"/>
      <c r="K3790" s="511" t="s">
        <v>264</v>
      </c>
      <c r="L3790" s="1023"/>
      <c r="M3790" s="1023" t="str">
        <f t="shared" si="59"/>
        <v/>
      </c>
    </row>
    <row r="3791" spans="1:13">
      <c r="A3791" s="1026" t="s">
        <v>647</v>
      </c>
      <c r="B3791" s="1026" t="s">
        <v>648</v>
      </c>
      <c r="C3791" s="1029"/>
      <c r="D3791" s="1028"/>
      <c r="E3791" s="1023" t="s">
        <v>7637</v>
      </c>
      <c r="F3791" s="1029"/>
      <c r="G3791" s="1023" t="s">
        <v>6697</v>
      </c>
      <c r="H3791" s="1023" t="s">
        <v>8018</v>
      </c>
      <c r="I3791" s="1029"/>
      <c r="J3791" s="1028"/>
      <c r="K3791" s="511" t="s">
        <v>264</v>
      </c>
      <c r="L3791" s="1023"/>
      <c r="M3791" s="1023" t="str">
        <f t="shared" si="59"/>
        <v/>
      </c>
    </row>
    <row r="3792" spans="1:13">
      <c r="A3792" s="1026" t="s">
        <v>647</v>
      </c>
      <c r="B3792" s="1026" t="s">
        <v>648</v>
      </c>
      <c r="C3792" s="1029"/>
      <c r="D3792" s="1028"/>
      <c r="E3792" s="1023" t="s">
        <v>7638</v>
      </c>
      <c r="F3792" s="1029"/>
      <c r="G3792" s="1023" t="s">
        <v>6697</v>
      </c>
      <c r="H3792" s="1023" t="s">
        <v>8018</v>
      </c>
      <c r="I3792" s="1029"/>
      <c r="J3792" s="1028"/>
      <c r="K3792" s="511" t="s">
        <v>264</v>
      </c>
      <c r="L3792" s="1023"/>
      <c r="M3792" s="1023" t="str">
        <f t="shared" si="59"/>
        <v/>
      </c>
    </row>
    <row r="3793" spans="1:13">
      <c r="A3793" s="1026" t="s">
        <v>647</v>
      </c>
      <c r="B3793" s="1026" t="s">
        <v>648</v>
      </c>
      <c r="C3793" s="1029"/>
      <c r="D3793" s="1028"/>
      <c r="E3793" s="1023" t="s">
        <v>7639</v>
      </c>
      <c r="F3793" s="1029"/>
      <c r="G3793" s="1023" t="s">
        <v>6697</v>
      </c>
      <c r="H3793" s="1023" t="s">
        <v>8018</v>
      </c>
      <c r="I3793" s="1029"/>
      <c r="J3793" s="1028"/>
      <c r="K3793" s="511" t="s">
        <v>264</v>
      </c>
      <c r="L3793" s="1023"/>
      <c r="M3793" s="1023" t="str">
        <f t="shared" si="59"/>
        <v/>
      </c>
    </row>
    <row r="3794" spans="1:13">
      <c r="A3794" s="1026" t="s">
        <v>647</v>
      </c>
      <c r="B3794" s="1026" t="s">
        <v>648</v>
      </c>
      <c r="C3794" s="1029"/>
      <c r="D3794" s="1028"/>
      <c r="E3794" s="1023" t="s">
        <v>7640</v>
      </c>
      <c r="F3794" s="1029"/>
      <c r="G3794" s="1023" t="s">
        <v>6697</v>
      </c>
      <c r="H3794" s="1023" t="s">
        <v>8018</v>
      </c>
      <c r="I3794" s="1029"/>
      <c r="J3794" s="1028"/>
      <c r="K3794" s="511" t="s">
        <v>264</v>
      </c>
      <c r="L3794" s="1023"/>
      <c r="M3794" s="1023" t="str">
        <f t="shared" si="59"/>
        <v/>
      </c>
    </row>
    <row r="3795" spans="1:13">
      <c r="A3795" s="1026" t="s">
        <v>647</v>
      </c>
      <c r="B3795" s="1026" t="s">
        <v>648</v>
      </c>
      <c r="C3795" s="1029"/>
      <c r="D3795" s="1028"/>
      <c r="E3795" s="1023" t="s">
        <v>7641</v>
      </c>
      <c r="F3795" s="1029"/>
      <c r="G3795" s="1023" t="s">
        <v>6697</v>
      </c>
      <c r="H3795" s="1023" t="s">
        <v>8018</v>
      </c>
      <c r="I3795" s="1029"/>
      <c r="J3795" s="1028"/>
      <c r="K3795" s="511" t="s">
        <v>264</v>
      </c>
      <c r="L3795" s="1023"/>
      <c r="M3795" s="1023" t="str">
        <f t="shared" si="59"/>
        <v/>
      </c>
    </row>
    <row r="3796" spans="1:13">
      <c r="A3796" s="1026" t="s">
        <v>647</v>
      </c>
      <c r="B3796" s="1026" t="s">
        <v>648</v>
      </c>
      <c r="C3796" s="1029"/>
      <c r="D3796" s="1028"/>
      <c r="E3796" s="1023" t="s">
        <v>7642</v>
      </c>
      <c r="F3796" s="1029"/>
      <c r="G3796" s="1023" t="s">
        <v>6697</v>
      </c>
      <c r="H3796" s="1023" t="s">
        <v>8018</v>
      </c>
      <c r="I3796" s="1029"/>
      <c r="J3796" s="1028"/>
      <c r="K3796" s="511" t="s">
        <v>264</v>
      </c>
      <c r="L3796" s="1023"/>
      <c r="M3796" s="1023" t="str">
        <f t="shared" si="59"/>
        <v/>
      </c>
    </row>
    <row r="3797" spans="1:13">
      <c r="A3797" s="1026" t="s">
        <v>647</v>
      </c>
      <c r="B3797" s="1026" t="s">
        <v>648</v>
      </c>
      <c r="C3797" s="522"/>
      <c r="D3797" s="523"/>
      <c r="E3797" s="1023" t="s">
        <v>7643</v>
      </c>
      <c r="F3797" s="522"/>
      <c r="G3797" s="1023" t="s">
        <v>6697</v>
      </c>
      <c r="H3797" s="1023" t="s">
        <v>8018</v>
      </c>
      <c r="I3797" s="522"/>
      <c r="J3797" s="523"/>
      <c r="K3797" s="511" t="s">
        <v>264</v>
      </c>
      <c r="L3797" s="1023"/>
      <c r="M3797" s="1023" t="str">
        <f t="shared" si="59"/>
        <v/>
      </c>
    </row>
    <row r="3798" spans="1:13" ht="15">
      <c r="A3798" s="1030" t="s">
        <v>637</v>
      </c>
      <c r="B3798" s="1031" t="s">
        <v>638</v>
      </c>
      <c r="C3798" s="527" t="s">
        <v>141</v>
      </c>
      <c r="D3798" s="529"/>
      <c r="E3798" s="510" t="s">
        <v>6267</v>
      </c>
      <c r="F3798" s="510" t="s">
        <v>141</v>
      </c>
      <c r="G3798" s="1023" t="s">
        <v>6697</v>
      </c>
      <c r="H3798" s="510" t="s">
        <v>8019</v>
      </c>
      <c r="I3798" s="527" t="s">
        <v>682</v>
      </c>
      <c r="J3798" s="529"/>
      <c r="K3798" s="511" t="s">
        <v>264</v>
      </c>
      <c r="L3798" s="510" t="s">
        <v>646</v>
      </c>
      <c r="M3798" s="510" t="str">
        <f t="shared" si="59"/>
        <v/>
      </c>
    </row>
    <row r="3799" spans="1:13">
      <c r="A3799" s="1026" t="s">
        <v>647</v>
      </c>
      <c r="B3799" s="1026" t="s">
        <v>648</v>
      </c>
      <c r="C3799" s="1029"/>
      <c r="D3799" s="1028"/>
      <c r="E3799" s="1023" t="s">
        <v>7644</v>
      </c>
      <c r="F3799" s="1023"/>
      <c r="G3799" s="1023" t="s">
        <v>6697</v>
      </c>
      <c r="H3799" s="1023" t="s">
        <v>8019</v>
      </c>
      <c r="I3799" s="1029"/>
      <c r="J3799" s="1028"/>
      <c r="K3799" s="511" t="s">
        <v>264</v>
      </c>
      <c r="L3799" s="1023"/>
      <c r="M3799" s="1023" t="str">
        <f t="shared" si="59"/>
        <v>Removed</v>
      </c>
    </row>
    <row r="3800" spans="1:13">
      <c r="A3800" s="1026" t="s">
        <v>647</v>
      </c>
      <c r="B3800" s="1026" t="s">
        <v>648</v>
      </c>
      <c r="C3800" s="1029"/>
      <c r="D3800" s="1028"/>
      <c r="E3800" s="1023" t="s">
        <v>7645</v>
      </c>
      <c r="F3800" s="1029"/>
      <c r="G3800" s="1023" t="s">
        <v>6697</v>
      </c>
      <c r="H3800" s="1023" t="s">
        <v>8019</v>
      </c>
      <c r="I3800" s="1029"/>
      <c r="J3800" s="1028"/>
      <c r="K3800" s="511" t="s">
        <v>264</v>
      </c>
      <c r="L3800" s="1023"/>
      <c r="M3800" s="1023" t="str">
        <f t="shared" si="59"/>
        <v/>
      </c>
    </row>
    <row r="3801" spans="1:13">
      <c r="A3801" s="1026" t="s">
        <v>647</v>
      </c>
      <c r="B3801" s="1026" t="s">
        <v>648</v>
      </c>
      <c r="C3801" s="1029"/>
      <c r="D3801" s="1028"/>
      <c r="E3801" s="1023" t="s">
        <v>7646</v>
      </c>
      <c r="F3801" s="1029"/>
      <c r="G3801" s="1023" t="s">
        <v>6697</v>
      </c>
      <c r="H3801" s="1023" t="s">
        <v>8019</v>
      </c>
      <c r="I3801" s="1029"/>
      <c r="J3801" s="1028"/>
      <c r="K3801" s="511" t="s">
        <v>264</v>
      </c>
      <c r="L3801" s="1023"/>
      <c r="M3801" s="1023" t="str">
        <f t="shared" si="59"/>
        <v/>
      </c>
    </row>
    <row r="3802" spans="1:13">
      <c r="A3802" s="1026" t="s">
        <v>647</v>
      </c>
      <c r="B3802" s="1026" t="s">
        <v>648</v>
      </c>
      <c r="C3802" s="1029"/>
      <c r="D3802" s="1028"/>
      <c r="E3802" s="1023" t="s">
        <v>7647</v>
      </c>
      <c r="F3802" s="1029"/>
      <c r="G3802" s="1023" t="s">
        <v>6697</v>
      </c>
      <c r="H3802" s="1023" t="s">
        <v>8019</v>
      </c>
      <c r="I3802" s="1029"/>
      <c r="J3802" s="1028"/>
      <c r="K3802" s="511" t="s">
        <v>264</v>
      </c>
      <c r="L3802" s="1023"/>
      <c r="M3802" s="1023" t="str">
        <f t="shared" si="59"/>
        <v/>
      </c>
    </row>
    <row r="3803" spans="1:13">
      <c r="A3803" s="1026" t="s">
        <v>647</v>
      </c>
      <c r="B3803" s="1026" t="s">
        <v>648</v>
      </c>
      <c r="C3803" s="1029"/>
      <c r="D3803" s="1028"/>
      <c r="E3803" s="1023" t="s">
        <v>7648</v>
      </c>
      <c r="F3803" s="1029"/>
      <c r="G3803" s="1023" t="s">
        <v>6697</v>
      </c>
      <c r="H3803" s="1023" t="s">
        <v>8019</v>
      </c>
      <c r="I3803" s="1029"/>
      <c r="J3803" s="1028"/>
      <c r="K3803" s="511" t="s">
        <v>264</v>
      </c>
      <c r="L3803" s="1023"/>
      <c r="M3803" s="1023" t="str">
        <f t="shared" si="59"/>
        <v/>
      </c>
    </row>
    <row r="3804" spans="1:13">
      <c r="A3804" s="1026" t="s">
        <v>647</v>
      </c>
      <c r="B3804" s="1026" t="s">
        <v>648</v>
      </c>
      <c r="C3804" s="1029"/>
      <c r="D3804" s="1028"/>
      <c r="E3804" s="1023" t="s">
        <v>7649</v>
      </c>
      <c r="F3804" s="1029"/>
      <c r="G3804" s="1023" t="s">
        <v>6697</v>
      </c>
      <c r="H3804" s="1023" t="s">
        <v>8019</v>
      </c>
      <c r="I3804" s="1029"/>
      <c r="J3804" s="1028"/>
      <c r="K3804" s="511" t="s">
        <v>264</v>
      </c>
      <c r="L3804" s="1023"/>
      <c r="M3804" s="1023" t="str">
        <f t="shared" si="59"/>
        <v/>
      </c>
    </row>
    <row r="3805" spans="1:13">
      <c r="A3805" s="1026" t="s">
        <v>647</v>
      </c>
      <c r="B3805" s="1026" t="s">
        <v>648</v>
      </c>
      <c r="C3805" s="1029"/>
      <c r="D3805" s="1028"/>
      <c r="E3805" s="1023" t="s">
        <v>7650</v>
      </c>
      <c r="F3805" s="1029"/>
      <c r="G3805" s="1023" t="s">
        <v>6697</v>
      </c>
      <c r="H3805" s="1023" t="s">
        <v>8019</v>
      </c>
      <c r="I3805" s="1029"/>
      <c r="J3805" s="1028"/>
      <c r="K3805" s="511" t="s">
        <v>264</v>
      </c>
      <c r="L3805" s="1023"/>
      <c r="M3805" s="1023" t="str">
        <f t="shared" si="59"/>
        <v/>
      </c>
    </row>
    <row r="3806" spans="1:13">
      <c r="A3806" s="1026" t="s">
        <v>647</v>
      </c>
      <c r="B3806" s="1026" t="s">
        <v>648</v>
      </c>
      <c r="C3806" s="1029"/>
      <c r="D3806" s="1028"/>
      <c r="E3806" s="1023" t="s">
        <v>7651</v>
      </c>
      <c r="F3806" s="1029"/>
      <c r="G3806" s="1023" t="s">
        <v>6697</v>
      </c>
      <c r="H3806" s="1023" t="s">
        <v>8019</v>
      </c>
      <c r="I3806" s="1029"/>
      <c r="J3806" s="1028"/>
      <c r="K3806" s="511" t="s">
        <v>264</v>
      </c>
      <c r="L3806" s="1023"/>
      <c r="M3806" s="1023" t="str">
        <f t="shared" si="59"/>
        <v/>
      </c>
    </row>
    <row r="3807" spans="1:13">
      <c r="A3807" s="1026" t="s">
        <v>647</v>
      </c>
      <c r="B3807" s="1026" t="s">
        <v>648</v>
      </c>
      <c r="C3807" s="1029"/>
      <c r="D3807" s="1028"/>
      <c r="E3807" s="1023" t="s">
        <v>7652</v>
      </c>
      <c r="F3807" s="1029"/>
      <c r="G3807" s="1023" t="s">
        <v>6697</v>
      </c>
      <c r="H3807" s="1023" t="s">
        <v>8019</v>
      </c>
      <c r="I3807" s="1029"/>
      <c r="J3807" s="1028"/>
      <c r="K3807" s="511" t="s">
        <v>264</v>
      </c>
      <c r="L3807" s="1023"/>
      <c r="M3807" s="1023" t="str">
        <f t="shared" si="59"/>
        <v/>
      </c>
    </row>
    <row r="3808" spans="1:13">
      <c r="A3808" s="1026" t="s">
        <v>647</v>
      </c>
      <c r="B3808" s="1026" t="s">
        <v>648</v>
      </c>
      <c r="C3808" s="1029"/>
      <c r="D3808" s="1028"/>
      <c r="E3808" s="1023" t="s">
        <v>7653</v>
      </c>
      <c r="F3808" s="1029"/>
      <c r="G3808" s="1023" t="s">
        <v>6697</v>
      </c>
      <c r="H3808" s="1023" t="s">
        <v>8019</v>
      </c>
      <c r="I3808" s="1029"/>
      <c r="J3808" s="1028"/>
      <c r="K3808" s="511" t="s">
        <v>264</v>
      </c>
      <c r="L3808" s="1023"/>
      <c r="M3808" s="1023" t="str">
        <f t="shared" si="59"/>
        <v/>
      </c>
    </row>
    <row r="3809" spans="1:13">
      <c r="A3809" s="1026" t="s">
        <v>647</v>
      </c>
      <c r="B3809" s="1026" t="s">
        <v>648</v>
      </c>
      <c r="C3809" s="1029"/>
      <c r="D3809" s="1028"/>
      <c r="E3809" s="1023" t="s">
        <v>7654</v>
      </c>
      <c r="F3809" s="1029"/>
      <c r="G3809" s="1023" t="s">
        <v>6697</v>
      </c>
      <c r="H3809" s="1023" t="s">
        <v>8019</v>
      </c>
      <c r="I3809" s="1029"/>
      <c r="J3809" s="1028"/>
      <c r="K3809" s="511" t="s">
        <v>264</v>
      </c>
      <c r="L3809" s="1023"/>
      <c r="M3809" s="1023" t="str">
        <f t="shared" si="59"/>
        <v/>
      </c>
    </row>
    <row r="3810" spans="1:13">
      <c r="A3810" s="1026" t="s">
        <v>647</v>
      </c>
      <c r="B3810" s="1026" t="s">
        <v>648</v>
      </c>
      <c r="C3810" s="1029"/>
      <c r="D3810" s="1028"/>
      <c r="E3810" s="1023" t="s">
        <v>7655</v>
      </c>
      <c r="F3810" s="1029"/>
      <c r="G3810" s="1023" t="s">
        <v>6697</v>
      </c>
      <c r="H3810" s="1023" t="s">
        <v>8019</v>
      </c>
      <c r="I3810" s="1029"/>
      <c r="J3810" s="1028"/>
      <c r="K3810" s="511" t="s">
        <v>264</v>
      </c>
      <c r="L3810" s="1023"/>
      <c r="M3810" s="1023" t="str">
        <f t="shared" si="59"/>
        <v/>
      </c>
    </row>
    <row r="3811" spans="1:13">
      <c r="A3811" s="1026" t="s">
        <v>647</v>
      </c>
      <c r="B3811" s="1026" t="s">
        <v>648</v>
      </c>
      <c r="C3811" s="522"/>
      <c r="D3811" s="523"/>
      <c r="E3811" s="1023" t="s">
        <v>7656</v>
      </c>
      <c r="F3811" s="522"/>
      <c r="G3811" s="1023" t="s">
        <v>6697</v>
      </c>
      <c r="H3811" s="1023" t="s">
        <v>8019</v>
      </c>
      <c r="I3811" s="522"/>
      <c r="J3811" s="523"/>
      <c r="K3811" s="511" t="s">
        <v>264</v>
      </c>
      <c r="L3811" s="1023"/>
      <c r="M3811" s="1023" t="str">
        <f t="shared" si="59"/>
        <v/>
      </c>
    </row>
    <row r="3812" spans="1:13" ht="15">
      <c r="A3812" s="1030" t="s">
        <v>637</v>
      </c>
      <c r="B3812" s="1031" t="s">
        <v>638</v>
      </c>
      <c r="C3812" s="527" t="s">
        <v>497</v>
      </c>
      <c r="D3812" s="529"/>
      <c r="E3812" s="510" t="s">
        <v>6257</v>
      </c>
      <c r="F3812" s="510" t="s">
        <v>497</v>
      </c>
      <c r="G3812" s="1023" t="s">
        <v>6697</v>
      </c>
      <c r="H3812" s="510" t="s">
        <v>8020</v>
      </c>
      <c r="I3812" s="527" t="s">
        <v>682</v>
      </c>
      <c r="J3812" s="529"/>
      <c r="K3812" s="511" t="s">
        <v>264</v>
      </c>
      <c r="L3812" s="510" t="s">
        <v>646</v>
      </c>
      <c r="M3812" s="510" t="str">
        <f t="shared" si="59"/>
        <v/>
      </c>
    </row>
    <row r="3813" spans="1:13">
      <c r="A3813" s="1026" t="s">
        <v>647</v>
      </c>
      <c r="B3813" s="1026" t="s">
        <v>648</v>
      </c>
      <c r="C3813" s="1029"/>
      <c r="D3813" s="1028"/>
      <c r="E3813" s="1023" t="s">
        <v>7657</v>
      </c>
      <c r="F3813" s="1023"/>
      <c r="G3813" s="1023" t="s">
        <v>6697</v>
      </c>
      <c r="H3813" s="1023" t="s">
        <v>8020</v>
      </c>
      <c r="I3813" s="1029"/>
      <c r="J3813" s="1028"/>
      <c r="K3813" s="511" t="s">
        <v>264</v>
      </c>
      <c r="L3813" s="1023"/>
      <c r="M3813" s="1023" t="str">
        <f t="shared" si="59"/>
        <v>Removed</v>
      </c>
    </row>
    <row r="3814" spans="1:13">
      <c r="A3814" s="1026" t="s">
        <v>647</v>
      </c>
      <c r="B3814" s="1026" t="s">
        <v>648</v>
      </c>
      <c r="C3814" s="1029"/>
      <c r="D3814" s="1028"/>
      <c r="E3814" s="1023" t="s">
        <v>7658</v>
      </c>
      <c r="F3814" s="1029"/>
      <c r="G3814" s="1023" t="s">
        <v>6697</v>
      </c>
      <c r="H3814" s="1023" t="s">
        <v>8020</v>
      </c>
      <c r="I3814" s="1029"/>
      <c r="J3814" s="1028"/>
      <c r="K3814" s="511" t="s">
        <v>264</v>
      </c>
      <c r="L3814" s="1023"/>
      <c r="M3814" s="1023" t="str">
        <f t="shared" si="59"/>
        <v/>
      </c>
    </row>
    <row r="3815" spans="1:13">
      <c r="A3815" s="1026" t="s">
        <v>647</v>
      </c>
      <c r="B3815" s="1026" t="s">
        <v>648</v>
      </c>
      <c r="C3815" s="1029"/>
      <c r="D3815" s="1028"/>
      <c r="E3815" s="1023" t="s">
        <v>7659</v>
      </c>
      <c r="F3815" s="1029"/>
      <c r="G3815" s="1023" t="s">
        <v>6697</v>
      </c>
      <c r="H3815" s="1023" t="s">
        <v>8020</v>
      </c>
      <c r="I3815" s="1029"/>
      <c r="J3815" s="1028"/>
      <c r="K3815" s="511" t="s">
        <v>264</v>
      </c>
      <c r="L3815" s="1023"/>
      <c r="M3815" s="1023" t="str">
        <f t="shared" si="59"/>
        <v/>
      </c>
    </row>
    <row r="3816" spans="1:13">
      <c r="A3816" s="1026" t="s">
        <v>647</v>
      </c>
      <c r="B3816" s="1026" t="s">
        <v>648</v>
      </c>
      <c r="C3816" s="1029"/>
      <c r="D3816" s="1028"/>
      <c r="E3816" s="1023" t="s">
        <v>7660</v>
      </c>
      <c r="F3816" s="1029"/>
      <c r="G3816" s="1023" t="s">
        <v>6697</v>
      </c>
      <c r="H3816" s="1023" t="s">
        <v>8020</v>
      </c>
      <c r="I3816" s="1029"/>
      <c r="J3816" s="1028"/>
      <c r="K3816" s="511" t="s">
        <v>264</v>
      </c>
      <c r="L3816" s="1023"/>
      <c r="M3816" s="1023" t="str">
        <f t="shared" si="59"/>
        <v/>
      </c>
    </row>
    <row r="3817" spans="1:13">
      <c r="A3817" s="1026" t="s">
        <v>647</v>
      </c>
      <c r="B3817" s="1026" t="s">
        <v>648</v>
      </c>
      <c r="C3817" s="1029"/>
      <c r="D3817" s="1028"/>
      <c r="E3817" s="1023" t="s">
        <v>7661</v>
      </c>
      <c r="F3817" s="1029"/>
      <c r="G3817" s="1023" t="s">
        <v>6697</v>
      </c>
      <c r="H3817" s="1023" t="s">
        <v>8020</v>
      </c>
      <c r="I3817" s="1029"/>
      <c r="J3817" s="1028"/>
      <c r="K3817" s="511" t="s">
        <v>264</v>
      </c>
      <c r="L3817" s="1023"/>
      <c r="M3817" s="1023" t="str">
        <f t="shared" si="59"/>
        <v/>
      </c>
    </row>
    <row r="3818" spans="1:13">
      <c r="A3818" s="1026" t="s">
        <v>647</v>
      </c>
      <c r="B3818" s="1026" t="s">
        <v>648</v>
      </c>
      <c r="C3818" s="1029"/>
      <c r="D3818" s="1028"/>
      <c r="E3818" s="1023" t="s">
        <v>7662</v>
      </c>
      <c r="F3818" s="1029"/>
      <c r="G3818" s="1023" t="s">
        <v>6697</v>
      </c>
      <c r="H3818" s="1023" t="s">
        <v>8020</v>
      </c>
      <c r="I3818" s="1029"/>
      <c r="J3818" s="1028"/>
      <c r="K3818" s="511" t="s">
        <v>264</v>
      </c>
      <c r="L3818" s="1023"/>
      <c r="M3818" s="1023" t="str">
        <f t="shared" si="59"/>
        <v/>
      </c>
    </row>
    <row r="3819" spans="1:13">
      <c r="A3819" s="1026" t="s">
        <v>647</v>
      </c>
      <c r="B3819" s="1026" t="s">
        <v>648</v>
      </c>
      <c r="C3819" s="1029"/>
      <c r="D3819" s="1028"/>
      <c r="E3819" s="1023" t="s">
        <v>7663</v>
      </c>
      <c r="F3819" s="1029"/>
      <c r="G3819" s="1023" t="s">
        <v>6697</v>
      </c>
      <c r="H3819" s="1023" t="s">
        <v>8020</v>
      </c>
      <c r="I3819" s="1029"/>
      <c r="J3819" s="1028"/>
      <c r="K3819" s="511" t="s">
        <v>264</v>
      </c>
      <c r="L3819" s="1023"/>
      <c r="M3819" s="1023" t="str">
        <f t="shared" si="59"/>
        <v/>
      </c>
    </row>
    <row r="3820" spans="1:13">
      <c r="A3820" s="1026" t="s">
        <v>647</v>
      </c>
      <c r="B3820" s="1026" t="s">
        <v>648</v>
      </c>
      <c r="C3820" s="1029"/>
      <c r="D3820" s="1028"/>
      <c r="E3820" s="1023" t="s">
        <v>7664</v>
      </c>
      <c r="F3820" s="1029"/>
      <c r="G3820" s="1023" t="s">
        <v>6697</v>
      </c>
      <c r="H3820" s="1023" t="s">
        <v>8020</v>
      </c>
      <c r="I3820" s="1029"/>
      <c r="J3820" s="1028"/>
      <c r="K3820" s="511" t="s">
        <v>264</v>
      </c>
      <c r="L3820" s="1023"/>
      <c r="M3820" s="1023" t="str">
        <f t="shared" si="59"/>
        <v/>
      </c>
    </row>
    <row r="3821" spans="1:13">
      <c r="A3821" s="1026" t="s">
        <v>647</v>
      </c>
      <c r="B3821" s="1026" t="s">
        <v>648</v>
      </c>
      <c r="C3821" s="1029"/>
      <c r="D3821" s="1028"/>
      <c r="E3821" s="1023" t="s">
        <v>7665</v>
      </c>
      <c r="F3821" s="1029"/>
      <c r="G3821" s="1023" t="s">
        <v>6697</v>
      </c>
      <c r="H3821" s="1023" t="s">
        <v>8020</v>
      </c>
      <c r="I3821" s="1029"/>
      <c r="J3821" s="1028"/>
      <c r="K3821" s="511" t="s">
        <v>264</v>
      </c>
      <c r="L3821" s="1023"/>
      <c r="M3821" s="1023" t="str">
        <f t="shared" si="59"/>
        <v/>
      </c>
    </row>
    <row r="3822" spans="1:13">
      <c r="A3822" s="1026" t="s">
        <v>647</v>
      </c>
      <c r="B3822" s="1026" t="s">
        <v>648</v>
      </c>
      <c r="C3822" s="1029"/>
      <c r="D3822" s="1028"/>
      <c r="E3822" s="1023" t="s">
        <v>7666</v>
      </c>
      <c r="F3822" s="1029"/>
      <c r="G3822" s="1023" t="s">
        <v>6697</v>
      </c>
      <c r="H3822" s="1023" t="s">
        <v>8020</v>
      </c>
      <c r="I3822" s="1029"/>
      <c r="J3822" s="1028"/>
      <c r="K3822" s="511" t="s">
        <v>264</v>
      </c>
      <c r="L3822" s="1023"/>
      <c r="M3822" s="1023" t="str">
        <f t="shared" si="59"/>
        <v/>
      </c>
    </row>
    <row r="3823" spans="1:13">
      <c r="A3823" s="1026" t="s">
        <v>647</v>
      </c>
      <c r="B3823" s="1026" t="s">
        <v>648</v>
      </c>
      <c r="C3823" s="1029"/>
      <c r="D3823" s="1028"/>
      <c r="E3823" s="1023" t="s">
        <v>7667</v>
      </c>
      <c r="F3823" s="1029"/>
      <c r="G3823" s="1023" t="s">
        <v>6697</v>
      </c>
      <c r="H3823" s="1023" t="s">
        <v>8020</v>
      </c>
      <c r="I3823" s="1029"/>
      <c r="J3823" s="1028"/>
      <c r="K3823" s="511" t="s">
        <v>264</v>
      </c>
      <c r="L3823" s="1023"/>
      <c r="M3823" s="1023" t="str">
        <f t="shared" si="59"/>
        <v/>
      </c>
    </row>
    <row r="3824" spans="1:13">
      <c r="A3824" s="1026" t="s">
        <v>647</v>
      </c>
      <c r="B3824" s="1026" t="s">
        <v>648</v>
      </c>
      <c r="C3824" s="1029"/>
      <c r="D3824" s="1028"/>
      <c r="E3824" s="1023" t="s">
        <v>7668</v>
      </c>
      <c r="F3824" s="1029"/>
      <c r="G3824" s="1023" t="s">
        <v>6697</v>
      </c>
      <c r="H3824" s="1023" t="s">
        <v>8020</v>
      </c>
      <c r="I3824" s="1029"/>
      <c r="J3824" s="1028"/>
      <c r="K3824" s="511" t="s">
        <v>264</v>
      </c>
      <c r="L3824" s="1023"/>
      <c r="M3824" s="1023" t="str">
        <f t="shared" si="59"/>
        <v/>
      </c>
    </row>
    <row r="3825" spans="1:13">
      <c r="A3825" s="1026" t="s">
        <v>647</v>
      </c>
      <c r="B3825" s="1026" t="s">
        <v>648</v>
      </c>
      <c r="C3825" s="522"/>
      <c r="D3825" s="523"/>
      <c r="E3825" s="1023" t="s">
        <v>7669</v>
      </c>
      <c r="F3825" s="522"/>
      <c r="G3825" s="1023" t="s">
        <v>6697</v>
      </c>
      <c r="H3825" s="1023" t="s">
        <v>8020</v>
      </c>
      <c r="I3825" s="522"/>
      <c r="J3825" s="523"/>
      <c r="K3825" s="511" t="s">
        <v>264</v>
      </c>
      <c r="L3825" s="1023"/>
      <c r="M3825" s="1023" t="str">
        <f t="shared" si="59"/>
        <v/>
      </c>
    </row>
    <row r="3826" spans="1:13" ht="15">
      <c r="A3826" s="1030" t="s">
        <v>637</v>
      </c>
      <c r="B3826" s="1031" t="s">
        <v>638</v>
      </c>
      <c r="C3826" s="527" t="s">
        <v>142</v>
      </c>
      <c r="D3826" s="529"/>
      <c r="E3826" s="510" t="s">
        <v>6245</v>
      </c>
      <c r="F3826" s="510" t="s">
        <v>142</v>
      </c>
      <c r="G3826" s="1023" t="s">
        <v>6697</v>
      </c>
      <c r="H3826" s="510" t="s">
        <v>8021</v>
      </c>
      <c r="I3826" s="527" t="s">
        <v>682</v>
      </c>
      <c r="J3826" s="529"/>
      <c r="K3826" s="511" t="s">
        <v>264</v>
      </c>
      <c r="L3826" s="510" t="s">
        <v>646</v>
      </c>
      <c r="M3826" s="510" t="str">
        <f t="shared" si="59"/>
        <v/>
      </c>
    </row>
    <row r="3827" spans="1:13">
      <c r="A3827" s="1026" t="s">
        <v>647</v>
      </c>
      <c r="B3827" s="1026" t="s">
        <v>648</v>
      </c>
      <c r="C3827" s="1029"/>
      <c r="D3827" s="1028"/>
      <c r="E3827" s="1023" t="s">
        <v>7670</v>
      </c>
      <c r="F3827" s="1023"/>
      <c r="G3827" s="1023" t="s">
        <v>6697</v>
      </c>
      <c r="H3827" s="1023" t="s">
        <v>8021</v>
      </c>
      <c r="I3827" s="1029"/>
      <c r="J3827" s="1028"/>
      <c r="K3827" s="511" t="s">
        <v>264</v>
      </c>
      <c r="L3827" s="1023"/>
      <c r="M3827" s="1023" t="str">
        <f t="shared" si="59"/>
        <v>Removed</v>
      </c>
    </row>
    <row r="3828" spans="1:13">
      <c r="A3828" s="1026" t="s">
        <v>647</v>
      </c>
      <c r="B3828" s="1026" t="s">
        <v>648</v>
      </c>
      <c r="C3828" s="1029"/>
      <c r="D3828" s="1028"/>
      <c r="E3828" s="1023" t="s">
        <v>7671</v>
      </c>
      <c r="F3828" s="1023"/>
      <c r="G3828" s="1023" t="s">
        <v>6697</v>
      </c>
      <c r="H3828" s="1023" t="s">
        <v>8021</v>
      </c>
      <c r="I3828" s="1029"/>
      <c r="J3828" s="1028"/>
      <c r="K3828" s="511" t="s">
        <v>264</v>
      </c>
      <c r="L3828" s="1023"/>
      <c r="M3828" s="1023" t="str">
        <f t="shared" si="59"/>
        <v/>
      </c>
    </row>
    <row r="3829" spans="1:13">
      <c r="A3829" s="1026" t="s">
        <v>647</v>
      </c>
      <c r="B3829" s="1026" t="s">
        <v>648</v>
      </c>
      <c r="C3829" s="1029"/>
      <c r="D3829" s="1028"/>
      <c r="E3829" s="1023" t="s">
        <v>7672</v>
      </c>
      <c r="F3829" s="1029"/>
      <c r="G3829" s="1023" t="s">
        <v>6697</v>
      </c>
      <c r="H3829" s="1023" t="s">
        <v>8021</v>
      </c>
      <c r="I3829" s="1029"/>
      <c r="J3829" s="1028"/>
      <c r="K3829" s="511" t="s">
        <v>264</v>
      </c>
      <c r="L3829" s="1023"/>
      <c r="M3829" s="1023" t="str">
        <f t="shared" si="59"/>
        <v/>
      </c>
    </row>
    <row r="3830" spans="1:13">
      <c r="A3830" s="1026" t="s">
        <v>647</v>
      </c>
      <c r="B3830" s="1026" t="s">
        <v>648</v>
      </c>
      <c r="C3830" s="1029"/>
      <c r="D3830" s="1028"/>
      <c r="E3830" s="1023" t="s">
        <v>7673</v>
      </c>
      <c r="F3830" s="1029"/>
      <c r="G3830" s="1023" t="s">
        <v>6697</v>
      </c>
      <c r="H3830" s="1023" t="s">
        <v>8021</v>
      </c>
      <c r="I3830" s="1029"/>
      <c r="J3830" s="1028"/>
      <c r="K3830" s="511" t="s">
        <v>264</v>
      </c>
      <c r="L3830" s="1023"/>
      <c r="M3830" s="1023" t="str">
        <f t="shared" si="59"/>
        <v/>
      </c>
    </row>
    <row r="3831" spans="1:13">
      <c r="A3831" s="1026" t="s">
        <v>647</v>
      </c>
      <c r="B3831" s="1026" t="s">
        <v>648</v>
      </c>
      <c r="C3831" s="1029"/>
      <c r="D3831" s="1028"/>
      <c r="E3831" s="1023" t="s">
        <v>7674</v>
      </c>
      <c r="F3831" s="1029"/>
      <c r="G3831" s="1023" t="s">
        <v>6697</v>
      </c>
      <c r="H3831" s="1023" t="s">
        <v>8021</v>
      </c>
      <c r="I3831" s="1029"/>
      <c r="J3831" s="1028"/>
      <c r="K3831" s="511" t="s">
        <v>264</v>
      </c>
      <c r="L3831" s="1023"/>
      <c r="M3831" s="1023" t="str">
        <f t="shared" si="59"/>
        <v/>
      </c>
    </row>
    <row r="3832" spans="1:13">
      <c r="A3832" s="1026" t="s">
        <v>647</v>
      </c>
      <c r="B3832" s="1026" t="s">
        <v>648</v>
      </c>
      <c r="C3832" s="1029"/>
      <c r="D3832" s="1028"/>
      <c r="E3832" s="1023" t="s">
        <v>7675</v>
      </c>
      <c r="F3832" s="1029"/>
      <c r="G3832" s="1023" t="s">
        <v>6697</v>
      </c>
      <c r="H3832" s="1023" t="s">
        <v>8021</v>
      </c>
      <c r="I3832" s="1029"/>
      <c r="J3832" s="1028"/>
      <c r="K3832" s="511" t="s">
        <v>264</v>
      </c>
      <c r="L3832" s="1023"/>
      <c r="M3832" s="1023" t="str">
        <f t="shared" si="59"/>
        <v/>
      </c>
    </row>
    <row r="3833" spans="1:13">
      <c r="A3833" s="1026" t="s">
        <v>647</v>
      </c>
      <c r="B3833" s="1026" t="s">
        <v>648</v>
      </c>
      <c r="C3833" s="1029"/>
      <c r="D3833" s="1028"/>
      <c r="E3833" s="1023" t="s">
        <v>7676</v>
      </c>
      <c r="F3833" s="1029"/>
      <c r="G3833" s="1023" t="s">
        <v>6697</v>
      </c>
      <c r="H3833" s="1023" t="s">
        <v>8021</v>
      </c>
      <c r="I3833" s="1029"/>
      <c r="J3833" s="1028"/>
      <c r="K3833" s="511" t="s">
        <v>264</v>
      </c>
      <c r="L3833" s="1023"/>
      <c r="M3833" s="1023" t="str">
        <f t="shared" si="59"/>
        <v/>
      </c>
    </row>
    <row r="3834" spans="1:13">
      <c r="A3834" s="1026" t="s">
        <v>647</v>
      </c>
      <c r="B3834" s="1026" t="s">
        <v>648</v>
      </c>
      <c r="C3834" s="1029"/>
      <c r="D3834" s="1028"/>
      <c r="E3834" s="1023" t="s">
        <v>7677</v>
      </c>
      <c r="F3834" s="1029"/>
      <c r="G3834" s="1023" t="s">
        <v>6697</v>
      </c>
      <c r="H3834" s="1023" t="s">
        <v>8021</v>
      </c>
      <c r="I3834" s="1029"/>
      <c r="J3834" s="1028"/>
      <c r="K3834" s="511" t="s">
        <v>264</v>
      </c>
      <c r="L3834" s="1023"/>
      <c r="M3834" s="1023" t="str">
        <f t="shared" si="59"/>
        <v/>
      </c>
    </row>
    <row r="3835" spans="1:13">
      <c r="A3835" s="1026" t="s">
        <v>647</v>
      </c>
      <c r="B3835" s="1026" t="s">
        <v>648</v>
      </c>
      <c r="C3835" s="1029"/>
      <c r="D3835" s="1028"/>
      <c r="E3835" s="1023" t="s">
        <v>7678</v>
      </c>
      <c r="F3835" s="1029"/>
      <c r="G3835" s="1023" t="s">
        <v>6697</v>
      </c>
      <c r="H3835" s="1023" t="s">
        <v>8021</v>
      </c>
      <c r="I3835" s="1029"/>
      <c r="J3835" s="1028"/>
      <c r="K3835" s="511" t="s">
        <v>264</v>
      </c>
      <c r="L3835" s="1023"/>
      <c r="M3835" s="1023" t="str">
        <f t="shared" si="59"/>
        <v/>
      </c>
    </row>
    <row r="3836" spans="1:13">
      <c r="A3836" s="1026" t="s">
        <v>647</v>
      </c>
      <c r="B3836" s="1026" t="s">
        <v>648</v>
      </c>
      <c r="C3836" s="1029"/>
      <c r="D3836" s="1028"/>
      <c r="E3836" s="1023" t="s">
        <v>7679</v>
      </c>
      <c r="F3836" s="1029"/>
      <c r="G3836" s="1023" t="s">
        <v>6697</v>
      </c>
      <c r="H3836" s="1023" t="s">
        <v>8021</v>
      </c>
      <c r="I3836" s="1029"/>
      <c r="J3836" s="1028"/>
      <c r="K3836" s="511" t="s">
        <v>264</v>
      </c>
      <c r="L3836" s="1023"/>
      <c r="M3836" s="1023" t="str">
        <f t="shared" si="59"/>
        <v/>
      </c>
    </row>
    <row r="3837" spans="1:13">
      <c r="A3837" s="1026" t="s">
        <v>647</v>
      </c>
      <c r="B3837" s="1026" t="s">
        <v>648</v>
      </c>
      <c r="C3837" s="1029"/>
      <c r="D3837" s="1028"/>
      <c r="E3837" s="1023" t="s">
        <v>7680</v>
      </c>
      <c r="F3837" s="1029"/>
      <c r="G3837" s="1023" t="s">
        <v>6697</v>
      </c>
      <c r="H3837" s="1023" t="s">
        <v>8021</v>
      </c>
      <c r="I3837" s="1029"/>
      <c r="J3837" s="1028"/>
      <c r="K3837" s="511" t="s">
        <v>264</v>
      </c>
      <c r="L3837" s="1023"/>
      <c r="M3837" s="1023" t="str">
        <f t="shared" si="59"/>
        <v/>
      </c>
    </row>
    <row r="3838" spans="1:13">
      <c r="A3838" s="1026" t="s">
        <v>647</v>
      </c>
      <c r="B3838" s="1026" t="s">
        <v>648</v>
      </c>
      <c r="C3838" s="1029"/>
      <c r="D3838" s="1028"/>
      <c r="E3838" s="1023" t="s">
        <v>7681</v>
      </c>
      <c r="F3838" s="1029"/>
      <c r="G3838" s="1023" t="s">
        <v>6697</v>
      </c>
      <c r="H3838" s="1023" t="s">
        <v>8021</v>
      </c>
      <c r="I3838" s="1029"/>
      <c r="J3838" s="1028"/>
      <c r="K3838" s="511" t="s">
        <v>264</v>
      </c>
      <c r="L3838" s="1023"/>
      <c r="M3838" s="1023" t="str">
        <f t="shared" si="59"/>
        <v/>
      </c>
    </row>
    <row r="3839" spans="1:13">
      <c r="A3839" s="1026" t="s">
        <v>647</v>
      </c>
      <c r="B3839" s="1026" t="s">
        <v>648</v>
      </c>
      <c r="C3839" s="522"/>
      <c r="D3839" s="523"/>
      <c r="E3839" s="1023" t="s">
        <v>7682</v>
      </c>
      <c r="F3839" s="522"/>
      <c r="G3839" s="1023" t="s">
        <v>6697</v>
      </c>
      <c r="H3839" s="1023" t="s">
        <v>8021</v>
      </c>
      <c r="I3839" s="522"/>
      <c r="J3839" s="523"/>
      <c r="K3839" s="511" t="s">
        <v>264</v>
      </c>
      <c r="L3839" s="1023"/>
      <c r="M3839" s="1023" t="str">
        <f t="shared" si="59"/>
        <v/>
      </c>
    </row>
    <row r="3840" spans="1:13" ht="15">
      <c r="A3840" s="1030" t="s">
        <v>637</v>
      </c>
      <c r="B3840" s="1031" t="s">
        <v>638</v>
      </c>
      <c r="C3840" s="527" t="s">
        <v>621</v>
      </c>
      <c r="D3840" s="529"/>
      <c r="E3840" s="510" t="s">
        <v>6249</v>
      </c>
      <c r="F3840" s="510" t="s">
        <v>621</v>
      </c>
      <c r="G3840" s="1023" t="s">
        <v>6697</v>
      </c>
      <c r="H3840" s="510" t="s">
        <v>8022</v>
      </c>
      <c r="I3840" s="527" t="s">
        <v>682</v>
      </c>
      <c r="J3840" s="529"/>
      <c r="K3840" s="511" t="s">
        <v>264</v>
      </c>
      <c r="L3840" s="510" t="s">
        <v>646</v>
      </c>
      <c r="M3840" s="510" t="str">
        <f t="shared" si="59"/>
        <v/>
      </c>
    </row>
    <row r="3841" spans="1:13">
      <c r="A3841" s="1026" t="s">
        <v>647</v>
      </c>
      <c r="B3841" s="1026" t="s">
        <v>648</v>
      </c>
      <c r="C3841" s="1029"/>
      <c r="D3841" s="1028"/>
      <c r="E3841" s="1023" t="s">
        <v>7683</v>
      </c>
      <c r="F3841" s="1023"/>
      <c r="G3841" s="1023" t="s">
        <v>6697</v>
      </c>
      <c r="H3841" s="1023" t="s">
        <v>8022</v>
      </c>
      <c r="I3841" s="1029"/>
      <c r="J3841" s="1028"/>
      <c r="K3841" s="511" t="s">
        <v>264</v>
      </c>
      <c r="L3841" s="1023"/>
      <c r="M3841" s="1023" t="str">
        <f t="shared" si="59"/>
        <v>Removed</v>
      </c>
    </row>
    <row r="3842" spans="1:13">
      <c r="A3842" s="1026" t="s">
        <v>647</v>
      </c>
      <c r="B3842" s="1026" t="s">
        <v>648</v>
      </c>
      <c r="C3842" s="1029"/>
      <c r="D3842" s="1028"/>
      <c r="E3842" s="1023" t="s">
        <v>7684</v>
      </c>
      <c r="F3842" s="1023"/>
      <c r="G3842" s="1023" t="s">
        <v>6697</v>
      </c>
      <c r="H3842" s="1023" t="s">
        <v>8022</v>
      </c>
      <c r="I3842" s="1029"/>
      <c r="J3842" s="1028"/>
      <c r="K3842" s="511" t="s">
        <v>264</v>
      </c>
      <c r="L3842" s="1023"/>
      <c r="M3842" s="1023" t="str">
        <f t="shared" si="59"/>
        <v/>
      </c>
    </row>
    <row r="3843" spans="1:13">
      <c r="A3843" s="1026" t="s">
        <v>647</v>
      </c>
      <c r="B3843" s="1026" t="s">
        <v>648</v>
      </c>
      <c r="C3843" s="1029"/>
      <c r="D3843" s="1028"/>
      <c r="E3843" s="1023" t="s">
        <v>7685</v>
      </c>
      <c r="F3843" s="1029"/>
      <c r="G3843" s="1023" t="s">
        <v>6697</v>
      </c>
      <c r="H3843" s="1023" t="s">
        <v>8022</v>
      </c>
      <c r="I3843" s="1029"/>
      <c r="J3843" s="1028"/>
      <c r="K3843" s="511" t="s">
        <v>264</v>
      </c>
      <c r="L3843" s="1023"/>
      <c r="M3843" s="1023" t="str">
        <f t="shared" si="59"/>
        <v/>
      </c>
    </row>
    <row r="3844" spans="1:13">
      <c r="A3844" s="1026" t="s">
        <v>647</v>
      </c>
      <c r="B3844" s="1026" t="s">
        <v>648</v>
      </c>
      <c r="C3844" s="1029"/>
      <c r="D3844" s="1028"/>
      <c r="E3844" s="1023" t="s">
        <v>7686</v>
      </c>
      <c r="F3844" s="1029"/>
      <c r="G3844" s="1023" t="s">
        <v>6697</v>
      </c>
      <c r="H3844" s="1023" t="s">
        <v>8022</v>
      </c>
      <c r="I3844" s="1029"/>
      <c r="J3844" s="1028"/>
      <c r="K3844" s="511" t="s">
        <v>264</v>
      </c>
      <c r="L3844" s="1023"/>
      <c r="M3844" s="1023" t="str">
        <f t="shared" si="59"/>
        <v/>
      </c>
    </row>
    <row r="3845" spans="1:13">
      <c r="A3845" s="1026" t="s">
        <v>647</v>
      </c>
      <c r="B3845" s="1026" t="s">
        <v>648</v>
      </c>
      <c r="C3845" s="1029"/>
      <c r="D3845" s="1028"/>
      <c r="E3845" s="1023" t="s">
        <v>7687</v>
      </c>
      <c r="F3845" s="1029"/>
      <c r="G3845" s="1023" t="s">
        <v>6697</v>
      </c>
      <c r="H3845" s="1023" t="s">
        <v>8022</v>
      </c>
      <c r="I3845" s="1029"/>
      <c r="J3845" s="1028"/>
      <c r="K3845" s="511" t="s">
        <v>264</v>
      </c>
      <c r="L3845" s="1023"/>
      <c r="M3845" s="1023" t="str">
        <f t="shared" si="59"/>
        <v/>
      </c>
    </row>
    <row r="3846" spans="1:13">
      <c r="A3846" s="1026" t="s">
        <v>647</v>
      </c>
      <c r="B3846" s="1026" t="s">
        <v>648</v>
      </c>
      <c r="C3846" s="1029"/>
      <c r="D3846" s="1028"/>
      <c r="E3846" s="1023" t="s">
        <v>7688</v>
      </c>
      <c r="F3846" s="1029"/>
      <c r="G3846" s="1023" t="s">
        <v>6697</v>
      </c>
      <c r="H3846" s="1023" t="s">
        <v>8022</v>
      </c>
      <c r="I3846" s="1029"/>
      <c r="J3846" s="1028"/>
      <c r="K3846" s="511" t="s">
        <v>264</v>
      </c>
      <c r="L3846" s="1023"/>
      <c r="M3846" s="1023" t="str">
        <f t="shared" si="59"/>
        <v/>
      </c>
    </row>
    <row r="3847" spans="1:13">
      <c r="A3847" s="1026" t="s">
        <v>647</v>
      </c>
      <c r="B3847" s="1026" t="s">
        <v>648</v>
      </c>
      <c r="C3847" s="1029"/>
      <c r="D3847" s="1028"/>
      <c r="E3847" s="1023" t="s">
        <v>7689</v>
      </c>
      <c r="F3847" s="1029"/>
      <c r="G3847" s="1023" t="s">
        <v>6697</v>
      </c>
      <c r="H3847" s="1023" t="s">
        <v>8022</v>
      </c>
      <c r="I3847" s="1029"/>
      <c r="J3847" s="1028"/>
      <c r="K3847" s="511" t="s">
        <v>264</v>
      </c>
      <c r="L3847" s="1023"/>
      <c r="M3847" s="1023" t="str">
        <f t="shared" si="59"/>
        <v/>
      </c>
    </row>
    <row r="3848" spans="1:13">
      <c r="A3848" s="1026" t="s">
        <v>647</v>
      </c>
      <c r="B3848" s="1026" t="s">
        <v>648</v>
      </c>
      <c r="C3848" s="1029"/>
      <c r="D3848" s="1028"/>
      <c r="E3848" s="1023" t="s">
        <v>7690</v>
      </c>
      <c r="F3848" s="1029"/>
      <c r="G3848" s="1023" t="s">
        <v>6697</v>
      </c>
      <c r="H3848" s="1023" t="s">
        <v>8022</v>
      </c>
      <c r="I3848" s="1029"/>
      <c r="J3848" s="1028"/>
      <c r="K3848" s="511" t="s">
        <v>264</v>
      </c>
      <c r="L3848" s="1023"/>
      <c r="M3848" s="1023" t="str">
        <f t="shared" ref="M3848:M3911" si="60">IF(RIGHT(TEXT(E3848,""),4)="ACT1","Removed","")</f>
        <v/>
      </c>
    </row>
    <row r="3849" spans="1:13">
      <c r="A3849" s="1026" t="s">
        <v>647</v>
      </c>
      <c r="B3849" s="1026" t="s">
        <v>648</v>
      </c>
      <c r="C3849" s="1029"/>
      <c r="D3849" s="1028"/>
      <c r="E3849" s="1023" t="s">
        <v>7691</v>
      </c>
      <c r="F3849" s="1029"/>
      <c r="G3849" s="1023" t="s">
        <v>6697</v>
      </c>
      <c r="H3849" s="1023" t="s">
        <v>8022</v>
      </c>
      <c r="I3849" s="1029"/>
      <c r="J3849" s="1028"/>
      <c r="K3849" s="511" t="s">
        <v>264</v>
      </c>
      <c r="L3849" s="1023"/>
      <c r="M3849" s="1023" t="str">
        <f t="shared" si="60"/>
        <v/>
      </c>
    </row>
    <row r="3850" spans="1:13">
      <c r="A3850" s="1026" t="s">
        <v>647</v>
      </c>
      <c r="B3850" s="1026" t="s">
        <v>648</v>
      </c>
      <c r="C3850" s="1029"/>
      <c r="D3850" s="1028"/>
      <c r="E3850" s="1023" t="s">
        <v>7692</v>
      </c>
      <c r="F3850" s="1029"/>
      <c r="G3850" s="1023" t="s">
        <v>6697</v>
      </c>
      <c r="H3850" s="1023" t="s">
        <v>8022</v>
      </c>
      <c r="I3850" s="1029"/>
      <c r="J3850" s="1028"/>
      <c r="K3850" s="511" t="s">
        <v>264</v>
      </c>
      <c r="L3850" s="1023"/>
      <c r="M3850" s="1023" t="str">
        <f t="shared" si="60"/>
        <v/>
      </c>
    </row>
    <row r="3851" spans="1:13">
      <c r="A3851" s="1026" t="s">
        <v>647</v>
      </c>
      <c r="B3851" s="1026" t="s">
        <v>648</v>
      </c>
      <c r="C3851" s="1029"/>
      <c r="D3851" s="1028"/>
      <c r="E3851" s="1023" t="s">
        <v>7693</v>
      </c>
      <c r="F3851" s="1029"/>
      <c r="G3851" s="1023" t="s">
        <v>6697</v>
      </c>
      <c r="H3851" s="1023" t="s">
        <v>8022</v>
      </c>
      <c r="I3851" s="1029"/>
      <c r="J3851" s="1028"/>
      <c r="K3851" s="511" t="s">
        <v>264</v>
      </c>
      <c r="L3851" s="1023"/>
      <c r="M3851" s="1023" t="str">
        <f t="shared" si="60"/>
        <v/>
      </c>
    </row>
    <row r="3852" spans="1:13">
      <c r="A3852" s="1026" t="s">
        <v>647</v>
      </c>
      <c r="B3852" s="1026" t="s">
        <v>648</v>
      </c>
      <c r="C3852" s="1029"/>
      <c r="D3852" s="1028"/>
      <c r="E3852" s="1023" t="s">
        <v>7694</v>
      </c>
      <c r="F3852" s="1029"/>
      <c r="G3852" s="1023" t="s">
        <v>6697</v>
      </c>
      <c r="H3852" s="1023" t="s">
        <v>8022</v>
      </c>
      <c r="I3852" s="1029"/>
      <c r="J3852" s="1028"/>
      <c r="K3852" s="511" t="s">
        <v>264</v>
      </c>
      <c r="L3852" s="1023"/>
      <c r="M3852" s="1023" t="str">
        <f t="shared" si="60"/>
        <v/>
      </c>
    </row>
    <row r="3853" spans="1:13">
      <c r="A3853" s="1026" t="s">
        <v>647</v>
      </c>
      <c r="B3853" s="1026" t="s">
        <v>648</v>
      </c>
      <c r="C3853" s="522"/>
      <c r="D3853" s="523"/>
      <c r="E3853" s="1023" t="s">
        <v>7695</v>
      </c>
      <c r="F3853" s="522"/>
      <c r="G3853" s="1023" t="s">
        <v>6697</v>
      </c>
      <c r="H3853" s="1023" t="s">
        <v>8022</v>
      </c>
      <c r="I3853" s="522"/>
      <c r="J3853" s="523"/>
      <c r="K3853" s="511" t="s">
        <v>264</v>
      </c>
      <c r="L3853" s="1023"/>
      <c r="M3853" s="1023" t="str">
        <f t="shared" si="60"/>
        <v/>
      </c>
    </row>
    <row r="3854" spans="1:13" ht="15">
      <c r="A3854" s="1030" t="s">
        <v>637</v>
      </c>
      <c r="B3854" s="1031" t="s">
        <v>638</v>
      </c>
      <c r="C3854" s="527" t="s">
        <v>143</v>
      </c>
      <c r="D3854" s="529"/>
      <c r="E3854" s="510" t="s">
        <v>6275</v>
      </c>
      <c r="F3854" s="510" t="s">
        <v>143</v>
      </c>
      <c r="G3854" s="1023" t="s">
        <v>6697</v>
      </c>
      <c r="H3854" s="510" t="s">
        <v>8023</v>
      </c>
      <c r="I3854" s="527" t="s">
        <v>682</v>
      </c>
      <c r="J3854" s="529"/>
      <c r="K3854" s="511" t="s">
        <v>264</v>
      </c>
      <c r="L3854" s="510" t="s">
        <v>646</v>
      </c>
      <c r="M3854" s="510" t="str">
        <f t="shared" si="60"/>
        <v/>
      </c>
    </row>
    <row r="3855" spans="1:13">
      <c r="A3855" s="1026" t="s">
        <v>647</v>
      </c>
      <c r="B3855" s="1026" t="s">
        <v>648</v>
      </c>
      <c r="C3855" s="1029"/>
      <c r="D3855" s="1028"/>
      <c r="E3855" s="1023" t="s">
        <v>7696</v>
      </c>
      <c r="F3855" s="1023"/>
      <c r="G3855" s="1023" t="s">
        <v>6697</v>
      </c>
      <c r="H3855" s="1023" t="s">
        <v>8023</v>
      </c>
      <c r="I3855" s="1029"/>
      <c r="J3855" s="1028"/>
      <c r="K3855" s="511" t="s">
        <v>264</v>
      </c>
      <c r="L3855" s="1023"/>
      <c r="M3855" s="1023" t="str">
        <f t="shared" si="60"/>
        <v>Removed</v>
      </c>
    </row>
    <row r="3856" spans="1:13">
      <c r="A3856" s="1026" t="s">
        <v>647</v>
      </c>
      <c r="B3856" s="1026" t="s">
        <v>648</v>
      </c>
      <c r="C3856" s="1029"/>
      <c r="D3856" s="1028"/>
      <c r="E3856" s="1023" t="s">
        <v>7697</v>
      </c>
      <c r="F3856" s="1023"/>
      <c r="G3856" s="1023" t="s">
        <v>6697</v>
      </c>
      <c r="H3856" s="1023" t="s">
        <v>8023</v>
      </c>
      <c r="I3856" s="1029"/>
      <c r="J3856" s="1028"/>
      <c r="K3856" s="511" t="s">
        <v>264</v>
      </c>
      <c r="L3856" s="1023"/>
      <c r="M3856" s="1023" t="str">
        <f t="shared" si="60"/>
        <v/>
      </c>
    </row>
    <row r="3857" spans="1:13">
      <c r="A3857" s="1026" t="s">
        <v>647</v>
      </c>
      <c r="B3857" s="1026" t="s">
        <v>648</v>
      </c>
      <c r="C3857" s="1029"/>
      <c r="D3857" s="1028"/>
      <c r="E3857" s="1023" t="s">
        <v>7698</v>
      </c>
      <c r="F3857" s="1029"/>
      <c r="G3857" s="1023" t="s">
        <v>6697</v>
      </c>
      <c r="H3857" s="1023" t="s">
        <v>8023</v>
      </c>
      <c r="I3857" s="1029"/>
      <c r="J3857" s="1028"/>
      <c r="K3857" s="511" t="s">
        <v>264</v>
      </c>
      <c r="L3857" s="1023"/>
      <c r="M3857" s="1023" t="str">
        <f t="shared" si="60"/>
        <v/>
      </c>
    </row>
    <row r="3858" spans="1:13">
      <c r="A3858" s="1026" t="s">
        <v>647</v>
      </c>
      <c r="B3858" s="1026" t="s">
        <v>648</v>
      </c>
      <c r="C3858" s="1029"/>
      <c r="D3858" s="1028"/>
      <c r="E3858" s="1023" t="s">
        <v>7699</v>
      </c>
      <c r="F3858" s="1029"/>
      <c r="G3858" s="1023" t="s">
        <v>6697</v>
      </c>
      <c r="H3858" s="1023" t="s">
        <v>8023</v>
      </c>
      <c r="I3858" s="1029"/>
      <c r="J3858" s="1028"/>
      <c r="K3858" s="511" t="s">
        <v>264</v>
      </c>
      <c r="L3858" s="1023"/>
      <c r="M3858" s="1023" t="str">
        <f t="shared" si="60"/>
        <v/>
      </c>
    </row>
    <row r="3859" spans="1:13">
      <c r="A3859" s="1026" t="s">
        <v>647</v>
      </c>
      <c r="B3859" s="1026" t="s">
        <v>648</v>
      </c>
      <c r="C3859" s="1029"/>
      <c r="D3859" s="1028"/>
      <c r="E3859" s="1023" t="s">
        <v>7700</v>
      </c>
      <c r="F3859" s="1029"/>
      <c r="G3859" s="1023" t="s">
        <v>6697</v>
      </c>
      <c r="H3859" s="1023" t="s">
        <v>8023</v>
      </c>
      <c r="I3859" s="1029"/>
      <c r="J3859" s="1028"/>
      <c r="K3859" s="511" t="s">
        <v>264</v>
      </c>
      <c r="L3859" s="1023"/>
      <c r="M3859" s="1023" t="str">
        <f t="shared" si="60"/>
        <v/>
      </c>
    </row>
    <row r="3860" spans="1:13">
      <c r="A3860" s="1026" t="s">
        <v>647</v>
      </c>
      <c r="B3860" s="1026" t="s">
        <v>648</v>
      </c>
      <c r="C3860" s="1029"/>
      <c r="D3860" s="1028"/>
      <c r="E3860" s="1023" t="s">
        <v>7701</v>
      </c>
      <c r="F3860" s="1029"/>
      <c r="G3860" s="1023" t="s">
        <v>6697</v>
      </c>
      <c r="H3860" s="1023" t="s">
        <v>8023</v>
      </c>
      <c r="I3860" s="1029"/>
      <c r="J3860" s="1028"/>
      <c r="K3860" s="511" t="s">
        <v>264</v>
      </c>
      <c r="L3860" s="1023"/>
      <c r="M3860" s="1023" t="str">
        <f t="shared" si="60"/>
        <v/>
      </c>
    </row>
    <row r="3861" spans="1:13">
      <c r="A3861" s="1026" t="s">
        <v>647</v>
      </c>
      <c r="B3861" s="1026" t="s">
        <v>648</v>
      </c>
      <c r="C3861" s="1029"/>
      <c r="D3861" s="1028"/>
      <c r="E3861" s="1023" t="s">
        <v>7702</v>
      </c>
      <c r="F3861" s="1029"/>
      <c r="G3861" s="1023" t="s">
        <v>6697</v>
      </c>
      <c r="H3861" s="1023" t="s">
        <v>8023</v>
      </c>
      <c r="I3861" s="1029"/>
      <c r="J3861" s="1028"/>
      <c r="K3861" s="511" t="s">
        <v>264</v>
      </c>
      <c r="L3861" s="1023"/>
      <c r="M3861" s="1023" t="str">
        <f t="shared" si="60"/>
        <v/>
      </c>
    </row>
    <row r="3862" spans="1:13">
      <c r="A3862" s="1026" t="s">
        <v>647</v>
      </c>
      <c r="B3862" s="1026" t="s">
        <v>648</v>
      </c>
      <c r="C3862" s="1029"/>
      <c r="D3862" s="1028"/>
      <c r="E3862" s="1023" t="s">
        <v>7703</v>
      </c>
      <c r="F3862" s="1029"/>
      <c r="G3862" s="1023" t="s">
        <v>6697</v>
      </c>
      <c r="H3862" s="1023" t="s">
        <v>8023</v>
      </c>
      <c r="I3862" s="1029"/>
      <c r="J3862" s="1028"/>
      <c r="K3862" s="511" t="s">
        <v>264</v>
      </c>
      <c r="L3862" s="1023"/>
      <c r="M3862" s="1023" t="str">
        <f t="shared" si="60"/>
        <v/>
      </c>
    </row>
    <row r="3863" spans="1:13">
      <c r="A3863" s="1026" t="s">
        <v>647</v>
      </c>
      <c r="B3863" s="1026" t="s">
        <v>648</v>
      </c>
      <c r="C3863" s="1029"/>
      <c r="D3863" s="1028"/>
      <c r="E3863" s="1023" t="s">
        <v>7704</v>
      </c>
      <c r="F3863" s="1029"/>
      <c r="G3863" s="1023" t="s">
        <v>6697</v>
      </c>
      <c r="H3863" s="1023" t="s">
        <v>8023</v>
      </c>
      <c r="I3863" s="1029"/>
      <c r="J3863" s="1028"/>
      <c r="K3863" s="511" t="s">
        <v>264</v>
      </c>
      <c r="L3863" s="1023"/>
      <c r="M3863" s="1023" t="str">
        <f t="shared" si="60"/>
        <v/>
      </c>
    </row>
    <row r="3864" spans="1:13">
      <c r="A3864" s="1026" t="s">
        <v>647</v>
      </c>
      <c r="B3864" s="1026" t="s">
        <v>648</v>
      </c>
      <c r="C3864" s="1029"/>
      <c r="D3864" s="1028"/>
      <c r="E3864" s="1023" t="s">
        <v>7705</v>
      </c>
      <c r="F3864" s="1029"/>
      <c r="G3864" s="1023" t="s">
        <v>6697</v>
      </c>
      <c r="H3864" s="1023" t="s">
        <v>8023</v>
      </c>
      <c r="I3864" s="1029"/>
      <c r="J3864" s="1028"/>
      <c r="K3864" s="511" t="s">
        <v>264</v>
      </c>
      <c r="L3864" s="1023"/>
      <c r="M3864" s="1023" t="str">
        <f t="shared" si="60"/>
        <v/>
      </c>
    </row>
    <row r="3865" spans="1:13">
      <c r="A3865" s="1026" t="s">
        <v>647</v>
      </c>
      <c r="B3865" s="1026" t="s">
        <v>648</v>
      </c>
      <c r="C3865" s="1029"/>
      <c r="D3865" s="1028"/>
      <c r="E3865" s="1023" t="s">
        <v>7706</v>
      </c>
      <c r="F3865" s="1029"/>
      <c r="G3865" s="1023" t="s">
        <v>6697</v>
      </c>
      <c r="H3865" s="1023" t="s">
        <v>8023</v>
      </c>
      <c r="I3865" s="1029"/>
      <c r="J3865" s="1028"/>
      <c r="K3865" s="511" t="s">
        <v>264</v>
      </c>
      <c r="L3865" s="1023"/>
      <c r="M3865" s="1023" t="str">
        <f t="shared" si="60"/>
        <v/>
      </c>
    </row>
    <row r="3866" spans="1:13">
      <c r="A3866" s="1026" t="s">
        <v>647</v>
      </c>
      <c r="B3866" s="1026" t="s">
        <v>648</v>
      </c>
      <c r="C3866" s="1029"/>
      <c r="D3866" s="1028"/>
      <c r="E3866" s="1023" t="s">
        <v>7707</v>
      </c>
      <c r="F3866" s="1029"/>
      <c r="G3866" s="1023" t="s">
        <v>6697</v>
      </c>
      <c r="H3866" s="1023" t="s">
        <v>8023</v>
      </c>
      <c r="I3866" s="1029"/>
      <c r="J3866" s="1028"/>
      <c r="K3866" s="511" t="s">
        <v>264</v>
      </c>
      <c r="L3866" s="1023"/>
      <c r="M3866" s="1023" t="str">
        <f t="shared" si="60"/>
        <v/>
      </c>
    </row>
    <row r="3867" spans="1:13">
      <c r="A3867" s="1026" t="s">
        <v>647</v>
      </c>
      <c r="B3867" s="1026" t="s">
        <v>648</v>
      </c>
      <c r="C3867" s="522"/>
      <c r="D3867" s="523"/>
      <c r="E3867" s="1023" t="s">
        <v>7708</v>
      </c>
      <c r="F3867" s="522"/>
      <c r="G3867" s="1023" t="s">
        <v>6697</v>
      </c>
      <c r="H3867" s="1023" t="s">
        <v>8023</v>
      </c>
      <c r="I3867" s="522"/>
      <c r="J3867" s="523"/>
      <c r="K3867" s="511" t="s">
        <v>264</v>
      </c>
      <c r="L3867" s="1023"/>
      <c r="M3867" s="1023" t="str">
        <f t="shared" si="60"/>
        <v/>
      </c>
    </row>
    <row r="3868" spans="1:13" ht="15">
      <c r="A3868" s="1030" t="s">
        <v>637</v>
      </c>
      <c r="B3868" s="1031" t="s">
        <v>638</v>
      </c>
      <c r="C3868" s="527" t="s">
        <v>605</v>
      </c>
      <c r="D3868" s="529"/>
      <c r="E3868" s="510" t="s">
        <v>6271</v>
      </c>
      <c r="F3868" s="510" t="s">
        <v>605</v>
      </c>
      <c r="G3868" s="1023" t="s">
        <v>6697</v>
      </c>
      <c r="H3868" s="510" t="s">
        <v>8024</v>
      </c>
      <c r="I3868" s="527" t="s">
        <v>682</v>
      </c>
      <c r="J3868" s="529"/>
      <c r="K3868" s="511" t="s">
        <v>264</v>
      </c>
      <c r="L3868" s="510" t="s">
        <v>646</v>
      </c>
      <c r="M3868" s="510" t="str">
        <f t="shared" si="60"/>
        <v/>
      </c>
    </row>
    <row r="3869" spans="1:13">
      <c r="A3869" s="1026" t="s">
        <v>647</v>
      </c>
      <c r="B3869" s="1026" t="s">
        <v>648</v>
      </c>
      <c r="C3869" s="1029"/>
      <c r="D3869" s="1028"/>
      <c r="E3869" s="1023" t="s">
        <v>7709</v>
      </c>
      <c r="F3869" s="1023"/>
      <c r="G3869" s="1023" t="s">
        <v>6697</v>
      </c>
      <c r="H3869" s="1023" t="s">
        <v>8024</v>
      </c>
      <c r="I3869" s="1029"/>
      <c r="J3869" s="1028"/>
      <c r="K3869" s="511" t="s">
        <v>264</v>
      </c>
      <c r="L3869" s="1023"/>
      <c r="M3869" s="1023" t="str">
        <f t="shared" si="60"/>
        <v>Removed</v>
      </c>
    </row>
    <row r="3870" spans="1:13">
      <c r="A3870" s="1026" t="s">
        <v>647</v>
      </c>
      <c r="B3870" s="1026" t="s">
        <v>648</v>
      </c>
      <c r="C3870" s="1029"/>
      <c r="D3870" s="1028"/>
      <c r="E3870" s="1023" t="s">
        <v>7710</v>
      </c>
      <c r="F3870" s="1023"/>
      <c r="G3870" s="1023" t="s">
        <v>6697</v>
      </c>
      <c r="H3870" s="1023" t="s">
        <v>8024</v>
      </c>
      <c r="I3870" s="1029"/>
      <c r="J3870" s="1028"/>
      <c r="K3870" s="511" t="s">
        <v>264</v>
      </c>
      <c r="L3870" s="1023"/>
      <c r="M3870" s="1023" t="str">
        <f t="shared" si="60"/>
        <v/>
      </c>
    </row>
    <row r="3871" spans="1:13">
      <c r="A3871" s="1026" t="s">
        <v>647</v>
      </c>
      <c r="B3871" s="1026" t="s">
        <v>648</v>
      </c>
      <c r="C3871" s="1029"/>
      <c r="D3871" s="1028"/>
      <c r="E3871" s="1023" t="s">
        <v>7711</v>
      </c>
      <c r="F3871" s="1029"/>
      <c r="G3871" s="1023" t="s">
        <v>6697</v>
      </c>
      <c r="H3871" s="1023" t="s">
        <v>8024</v>
      </c>
      <c r="I3871" s="1029"/>
      <c r="J3871" s="1028"/>
      <c r="K3871" s="511" t="s">
        <v>264</v>
      </c>
      <c r="L3871" s="1023"/>
      <c r="M3871" s="1023" t="str">
        <f t="shared" si="60"/>
        <v/>
      </c>
    </row>
    <row r="3872" spans="1:13">
      <c r="A3872" s="1026" t="s">
        <v>647</v>
      </c>
      <c r="B3872" s="1026" t="s">
        <v>648</v>
      </c>
      <c r="C3872" s="1029"/>
      <c r="D3872" s="1028"/>
      <c r="E3872" s="1023" t="s">
        <v>8949</v>
      </c>
      <c r="F3872" s="1029"/>
      <c r="G3872" s="1023" t="s">
        <v>6697</v>
      </c>
      <c r="H3872" s="1023" t="s">
        <v>8024</v>
      </c>
      <c r="I3872" s="1029"/>
      <c r="J3872" s="1028"/>
      <c r="K3872" s="511" t="s">
        <v>264</v>
      </c>
      <c r="L3872" s="1023"/>
      <c r="M3872" s="1023" t="str">
        <f t="shared" si="60"/>
        <v/>
      </c>
    </row>
    <row r="3873" spans="1:13">
      <c r="A3873" s="1026" t="s">
        <v>647</v>
      </c>
      <c r="B3873" s="1026" t="s">
        <v>648</v>
      </c>
      <c r="C3873" s="1029"/>
      <c r="D3873" s="1028"/>
      <c r="E3873" s="1023" t="s">
        <v>8951</v>
      </c>
      <c r="F3873" s="1029"/>
      <c r="G3873" s="1023" t="s">
        <v>6697</v>
      </c>
      <c r="H3873" s="1023" t="s">
        <v>8024</v>
      </c>
      <c r="I3873" s="1029"/>
      <c r="J3873" s="1028"/>
      <c r="K3873" s="511" t="s">
        <v>264</v>
      </c>
      <c r="L3873" s="1023"/>
      <c r="M3873" s="1023" t="str">
        <f t="shared" si="60"/>
        <v/>
      </c>
    </row>
    <row r="3874" spans="1:13">
      <c r="A3874" s="1026" t="s">
        <v>647</v>
      </c>
      <c r="B3874" s="1026" t="s">
        <v>648</v>
      </c>
      <c r="C3874" s="1029"/>
      <c r="D3874" s="1028"/>
      <c r="E3874" s="1023" t="s">
        <v>8953</v>
      </c>
      <c r="F3874" s="1029"/>
      <c r="G3874" s="1023" t="s">
        <v>6697</v>
      </c>
      <c r="H3874" s="1023" t="s">
        <v>8024</v>
      </c>
      <c r="I3874" s="1029"/>
      <c r="J3874" s="1028"/>
      <c r="K3874" s="511" t="s">
        <v>264</v>
      </c>
      <c r="L3874" s="1023"/>
      <c r="M3874" s="1023" t="str">
        <f t="shared" si="60"/>
        <v/>
      </c>
    </row>
    <row r="3875" spans="1:13">
      <c r="A3875" s="1026" t="s">
        <v>647</v>
      </c>
      <c r="B3875" s="1026" t="s">
        <v>648</v>
      </c>
      <c r="C3875" s="1029"/>
      <c r="D3875" s="1028"/>
      <c r="E3875" s="1023" t="s">
        <v>8955</v>
      </c>
      <c r="F3875" s="1029"/>
      <c r="G3875" s="1023" t="s">
        <v>6697</v>
      </c>
      <c r="H3875" s="1023" t="s">
        <v>8024</v>
      </c>
      <c r="I3875" s="1029"/>
      <c r="J3875" s="1028"/>
      <c r="K3875" s="511" t="s">
        <v>264</v>
      </c>
      <c r="L3875" s="1023"/>
      <c r="M3875" s="1023" t="str">
        <f t="shared" si="60"/>
        <v/>
      </c>
    </row>
    <row r="3876" spans="1:13">
      <c r="A3876" s="1026" t="s">
        <v>647</v>
      </c>
      <c r="B3876" s="1026" t="s">
        <v>648</v>
      </c>
      <c r="C3876" s="1029"/>
      <c r="D3876" s="1028"/>
      <c r="E3876" s="1023" t="s">
        <v>8957</v>
      </c>
      <c r="F3876" s="1029"/>
      <c r="G3876" s="1023" t="s">
        <v>6697</v>
      </c>
      <c r="H3876" s="1023" t="s">
        <v>8024</v>
      </c>
      <c r="I3876" s="1029"/>
      <c r="J3876" s="1028"/>
      <c r="K3876" s="511" t="s">
        <v>264</v>
      </c>
      <c r="L3876" s="1023"/>
      <c r="M3876" s="1023" t="str">
        <f t="shared" si="60"/>
        <v/>
      </c>
    </row>
    <row r="3877" spans="1:13">
      <c r="A3877" s="1026" t="s">
        <v>647</v>
      </c>
      <c r="B3877" s="1026" t="s">
        <v>648</v>
      </c>
      <c r="C3877" s="1029"/>
      <c r="D3877" s="1028"/>
      <c r="E3877" s="1023" t="s">
        <v>8959</v>
      </c>
      <c r="F3877" s="1029"/>
      <c r="G3877" s="1023" t="s">
        <v>6697</v>
      </c>
      <c r="H3877" s="1023" t="s">
        <v>8024</v>
      </c>
      <c r="I3877" s="1029"/>
      <c r="J3877" s="1028"/>
      <c r="K3877" s="511" t="s">
        <v>264</v>
      </c>
      <c r="L3877" s="1023"/>
      <c r="M3877" s="1023" t="str">
        <f t="shared" si="60"/>
        <v/>
      </c>
    </row>
    <row r="3878" spans="1:13">
      <c r="A3878" s="1026" t="s">
        <v>647</v>
      </c>
      <c r="B3878" s="1026" t="s">
        <v>648</v>
      </c>
      <c r="C3878" s="1029"/>
      <c r="D3878" s="1028"/>
      <c r="E3878" s="1023" t="s">
        <v>8961</v>
      </c>
      <c r="F3878" s="1029"/>
      <c r="G3878" s="1023" t="s">
        <v>6697</v>
      </c>
      <c r="H3878" s="1023" t="s">
        <v>8024</v>
      </c>
      <c r="I3878" s="1029"/>
      <c r="J3878" s="1028"/>
      <c r="K3878" s="511" t="s">
        <v>264</v>
      </c>
      <c r="L3878" s="1023"/>
      <c r="M3878" s="1023" t="str">
        <f t="shared" si="60"/>
        <v/>
      </c>
    </row>
    <row r="3879" spans="1:13">
      <c r="A3879" s="1026" t="s">
        <v>647</v>
      </c>
      <c r="B3879" s="1026" t="s">
        <v>648</v>
      </c>
      <c r="C3879" s="1029"/>
      <c r="D3879" s="1028"/>
      <c r="E3879" s="1023" t="s">
        <v>8963</v>
      </c>
      <c r="F3879" s="1029"/>
      <c r="G3879" s="1023" t="s">
        <v>6697</v>
      </c>
      <c r="H3879" s="1023" t="s">
        <v>8024</v>
      </c>
      <c r="I3879" s="1029"/>
      <c r="J3879" s="1028"/>
      <c r="K3879" s="511" t="s">
        <v>264</v>
      </c>
      <c r="L3879" s="1023"/>
      <c r="M3879" s="1023" t="str">
        <f t="shared" si="60"/>
        <v/>
      </c>
    </row>
    <row r="3880" spans="1:13">
      <c r="A3880" s="1026" t="s">
        <v>647</v>
      </c>
      <c r="B3880" s="1026" t="s">
        <v>648</v>
      </c>
      <c r="C3880" s="1029"/>
      <c r="D3880" s="1028"/>
      <c r="E3880" s="1023" t="s">
        <v>8965</v>
      </c>
      <c r="F3880" s="1029"/>
      <c r="G3880" s="1023" t="s">
        <v>6697</v>
      </c>
      <c r="H3880" s="1023" t="s">
        <v>8024</v>
      </c>
      <c r="I3880" s="1029"/>
      <c r="J3880" s="1028"/>
      <c r="K3880" s="511" t="s">
        <v>264</v>
      </c>
      <c r="L3880" s="1023"/>
      <c r="M3880" s="1023" t="str">
        <f t="shared" si="60"/>
        <v/>
      </c>
    </row>
    <row r="3881" spans="1:13">
      <c r="A3881" s="1026" t="s">
        <v>647</v>
      </c>
      <c r="B3881" s="1026" t="s">
        <v>648</v>
      </c>
      <c r="C3881" s="522"/>
      <c r="D3881" s="523"/>
      <c r="E3881" s="1023" t="s">
        <v>8967</v>
      </c>
      <c r="F3881" s="522"/>
      <c r="G3881" s="1023" t="s">
        <v>6697</v>
      </c>
      <c r="H3881" s="1023" t="s">
        <v>8024</v>
      </c>
      <c r="I3881" s="522"/>
      <c r="J3881" s="523"/>
      <c r="K3881" s="511" t="s">
        <v>264</v>
      </c>
      <c r="L3881" s="1023"/>
      <c r="M3881" s="1023" t="str">
        <f t="shared" si="60"/>
        <v/>
      </c>
    </row>
    <row r="3882" spans="1:13" ht="15">
      <c r="A3882" s="1030" t="s">
        <v>637</v>
      </c>
      <c r="B3882" s="1031" t="s">
        <v>638</v>
      </c>
      <c r="C3882" s="527" t="s">
        <v>570</v>
      </c>
      <c r="D3882" s="529"/>
      <c r="E3882" s="510" t="s">
        <v>6253</v>
      </c>
      <c r="F3882" s="510" t="s">
        <v>570</v>
      </c>
      <c r="G3882" s="1023" t="s">
        <v>6697</v>
      </c>
      <c r="H3882" s="510" t="s">
        <v>8025</v>
      </c>
      <c r="I3882" s="527" t="s">
        <v>682</v>
      </c>
      <c r="J3882" s="529"/>
      <c r="K3882" s="511" t="s">
        <v>264</v>
      </c>
      <c r="L3882" s="510" t="s">
        <v>646</v>
      </c>
      <c r="M3882" s="510" t="str">
        <f t="shared" si="60"/>
        <v/>
      </c>
    </row>
    <row r="3883" spans="1:13">
      <c r="A3883" s="1026" t="s">
        <v>647</v>
      </c>
      <c r="B3883" s="1026" t="s">
        <v>648</v>
      </c>
      <c r="C3883" s="1029"/>
      <c r="D3883" s="1028"/>
      <c r="E3883" s="1023" t="s">
        <v>7712</v>
      </c>
      <c r="F3883" s="1023"/>
      <c r="G3883" s="1023" t="s">
        <v>6697</v>
      </c>
      <c r="H3883" s="1023" t="s">
        <v>8025</v>
      </c>
      <c r="I3883" s="1029"/>
      <c r="J3883" s="1028"/>
      <c r="K3883" s="511" t="s">
        <v>264</v>
      </c>
      <c r="L3883" s="1023"/>
      <c r="M3883" s="1023" t="str">
        <f t="shared" si="60"/>
        <v>Removed</v>
      </c>
    </row>
    <row r="3884" spans="1:13">
      <c r="A3884" s="1026" t="s">
        <v>647</v>
      </c>
      <c r="B3884" s="1026" t="s">
        <v>648</v>
      </c>
      <c r="C3884" s="1029"/>
      <c r="D3884" s="1028"/>
      <c r="E3884" s="1023" t="s">
        <v>7713</v>
      </c>
      <c r="F3884" s="1029"/>
      <c r="G3884" s="1023" t="s">
        <v>6697</v>
      </c>
      <c r="H3884" s="1023" t="s">
        <v>8025</v>
      </c>
      <c r="I3884" s="1029"/>
      <c r="J3884" s="1028"/>
      <c r="K3884" s="511" t="s">
        <v>264</v>
      </c>
      <c r="L3884" s="1023"/>
      <c r="M3884" s="1023" t="str">
        <f t="shared" si="60"/>
        <v/>
      </c>
    </row>
    <row r="3885" spans="1:13">
      <c r="A3885" s="1026" t="s">
        <v>647</v>
      </c>
      <c r="B3885" s="1026" t="s">
        <v>648</v>
      </c>
      <c r="C3885" s="1029"/>
      <c r="D3885" s="1028"/>
      <c r="E3885" s="1023" t="s">
        <v>7714</v>
      </c>
      <c r="F3885" s="1029"/>
      <c r="G3885" s="1023" t="s">
        <v>6697</v>
      </c>
      <c r="H3885" s="1023" t="s">
        <v>8025</v>
      </c>
      <c r="I3885" s="1029"/>
      <c r="J3885" s="1028"/>
      <c r="K3885" s="511" t="s">
        <v>264</v>
      </c>
      <c r="L3885" s="1023"/>
      <c r="M3885" s="1023" t="str">
        <f t="shared" si="60"/>
        <v/>
      </c>
    </row>
    <row r="3886" spans="1:13">
      <c r="A3886" s="1026" t="s">
        <v>647</v>
      </c>
      <c r="B3886" s="1026" t="s">
        <v>648</v>
      </c>
      <c r="C3886" s="1029"/>
      <c r="D3886" s="1028"/>
      <c r="E3886" s="1023" t="s">
        <v>7715</v>
      </c>
      <c r="F3886" s="1029"/>
      <c r="G3886" s="1023" t="s">
        <v>6697</v>
      </c>
      <c r="H3886" s="1023" t="s">
        <v>8025</v>
      </c>
      <c r="I3886" s="1029"/>
      <c r="J3886" s="1028"/>
      <c r="K3886" s="511" t="s">
        <v>264</v>
      </c>
      <c r="L3886" s="1023"/>
      <c r="M3886" s="1023" t="str">
        <f t="shared" si="60"/>
        <v/>
      </c>
    </row>
    <row r="3887" spans="1:13">
      <c r="A3887" s="1026" t="s">
        <v>647</v>
      </c>
      <c r="B3887" s="1026" t="s">
        <v>648</v>
      </c>
      <c r="C3887" s="1029"/>
      <c r="D3887" s="1028"/>
      <c r="E3887" s="1023" t="s">
        <v>7716</v>
      </c>
      <c r="F3887" s="1029"/>
      <c r="G3887" s="1023" t="s">
        <v>6697</v>
      </c>
      <c r="H3887" s="1023" t="s">
        <v>8025</v>
      </c>
      <c r="I3887" s="1029"/>
      <c r="J3887" s="1028"/>
      <c r="K3887" s="511" t="s">
        <v>264</v>
      </c>
      <c r="L3887" s="1023"/>
      <c r="M3887" s="1023" t="str">
        <f t="shared" si="60"/>
        <v/>
      </c>
    </row>
    <row r="3888" spans="1:13">
      <c r="A3888" s="1026" t="s">
        <v>647</v>
      </c>
      <c r="B3888" s="1026" t="s">
        <v>648</v>
      </c>
      <c r="C3888" s="1029"/>
      <c r="D3888" s="1028"/>
      <c r="E3888" s="1023" t="s">
        <v>7717</v>
      </c>
      <c r="F3888" s="1029"/>
      <c r="G3888" s="1023" t="s">
        <v>6697</v>
      </c>
      <c r="H3888" s="1023" t="s">
        <v>8025</v>
      </c>
      <c r="I3888" s="1029"/>
      <c r="J3888" s="1028"/>
      <c r="K3888" s="511" t="s">
        <v>264</v>
      </c>
      <c r="L3888" s="1023"/>
      <c r="M3888" s="1023" t="str">
        <f t="shared" si="60"/>
        <v/>
      </c>
    </row>
    <row r="3889" spans="1:13">
      <c r="A3889" s="1026" t="s">
        <v>647</v>
      </c>
      <c r="B3889" s="1026" t="s">
        <v>648</v>
      </c>
      <c r="C3889" s="1029"/>
      <c r="D3889" s="1028"/>
      <c r="E3889" s="1023" t="s">
        <v>7718</v>
      </c>
      <c r="F3889" s="1029"/>
      <c r="G3889" s="1023" t="s">
        <v>6697</v>
      </c>
      <c r="H3889" s="1023" t="s">
        <v>8025</v>
      </c>
      <c r="I3889" s="1029"/>
      <c r="J3889" s="1028"/>
      <c r="K3889" s="511" t="s">
        <v>264</v>
      </c>
      <c r="L3889" s="1023"/>
      <c r="M3889" s="1023" t="str">
        <f t="shared" si="60"/>
        <v/>
      </c>
    </row>
    <row r="3890" spans="1:13">
      <c r="A3890" s="1026" t="s">
        <v>647</v>
      </c>
      <c r="B3890" s="1026" t="s">
        <v>648</v>
      </c>
      <c r="C3890" s="1029"/>
      <c r="D3890" s="1028"/>
      <c r="E3890" s="1023" t="s">
        <v>7719</v>
      </c>
      <c r="F3890" s="1029"/>
      <c r="G3890" s="1023" t="s">
        <v>6697</v>
      </c>
      <c r="H3890" s="1023" t="s">
        <v>8025</v>
      </c>
      <c r="I3890" s="1029"/>
      <c r="J3890" s="1028"/>
      <c r="K3890" s="511" t="s">
        <v>264</v>
      </c>
      <c r="L3890" s="1023"/>
      <c r="M3890" s="1023" t="str">
        <f t="shared" si="60"/>
        <v/>
      </c>
    </row>
    <row r="3891" spans="1:13">
      <c r="A3891" s="1026" t="s">
        <v>647</v>
      </c>
      <c r="B3891" s="1026" t="s">
        <v>648</v>
      </c>
      <c r="C3891" s="1029"/>
      <c r="D3891" s="1028"/>
      <c r="E3891" s="1023" t="s">
        <v>7720</v>
      </c>
      <c r="F3891" s="1029"/>
      <c r="G3891" s="1023" t="s">
        <v>6697</v>
      </c>
      <c r="H3891" s="1023" t="s">
        <v>8025</v>
      </c>
      <c r="I3891" s="1029"/>
      <c r="J3891" s="1028"/>
      <c r="K3891" s="511" t="s">
        <v>264</v>
      </c>
      <c r="L3891" s="1023"/>
      <c r="M3891" s="1023" t="str">
        <f t="shared" si="60"/>
        <v/>
      </c>
    </row>
    <row r="3892" spans="1:13">
      <c r="A3892" s="1026" t="s">
        <v>647</v>
      </c>
      <c r="B3892" s="1026" t="s">
        <v>648</v>
      </c>
      <c r="C3892" s="1029"/>
      <c r="D3892" s="1028"/>
      <c r="E3892" s="1023" t="s">
        <v>7721</v>
      </c>
      <c r="F3892" s="1029"/>
      <c r="G3892" s="1023" t="s">
        <v>6697</v>
      </c>
      <c r="H3892" s="1023" t="s">
        <v>8025</v>
      </c>
      <c r="I3892" s="1029"/>
      <c r="J3892" s="1028"/>
      <c r="K3892" s="511" t="s">
        <v>264</v>
      </c>
      <c r="L3892" s="1023"/>
      <c r="M3892" s="1023" t="str">
        <f t="shared" si="60"/>
        <v/>
      </c>
    </row>
    <row r="3893" spans="1:13">
      <c r="A3893" s="1026" t="s">
        <v>647</v>
      </c>
      <c r="B3893" s="1026" t="s">
        <v>648</v>
      </c>
      <c r="C3893" s="1029"/>
      <c r="D3893" s="1028"/>
      <c r="E3893" s="1023" t="s">
        <v>7722</v>
      </c>
      <c r="F3893" s="1029"/>
      <c r="G3893" s="1023" t="s">
        <v>6697</v>
      </c>
      <c r="H3893" s="1023" t="s">
        <v>8025</v>
      </c>
      <c r="I3893" s="1029"/>
      <c r="J3893" s="1028"/>
      <c r="K3893" s="511" t="s">
        <v>264</v>
      </c>
      <c r="L3893" s="1023"/>
      <c r="M3893" s="1023" t="str">
        <f t="shared" si="60"/>
        <v/>
      </c>
    </row>
    <row r="3894" spans="1:13">
      <c r="A3894" s="1026" t="s">
        <v>647</v>
      </c>
      <c r="B3894" s="1026" t="s">
        <v>648</v>
      </c>
      <c r="C3894" s="1029"/>
      <c r="D3894" s="1028"/>
      <c r="E3894" s="1023" t="s">
        <v>7723</v>
      </c>
      <c r="F3894" s="1029"/>
      <c r="G3894" s="1023" t="s">
        <v>6697</v>
      </c>
      <c r="H3894" s="1023" t="s">
        <v>8025</v>
      </c>
      <c r="I3894" s="1029"/>
      <c r="J3894" s="1028"/>
      <c r="K3894" s="511" t="s">
        <v>264</v>
      </c>
      <c r="L3894" s="1023"/>
      <c r="M3894" s="1023" t="str">
        <f t="shared" si="60"/>
        <v/>
      </c>
    </row>
    <row r="3895" spans="1:13">
      <c r="A3895" s="1026" t="s">
        <v>647</v>
      </c>
      <c r="B3895" s="1026" t="s">
        <v>648</v>
      </c>
      <c r="C3895" s="522"/>
      <c r="D3895" s="523"/>
      <c r="E3895" s="1023" t="s">
        <v>7724</v>
      </c>
      <c r="F3895" s="522"/>
      <c r="G3895" s="1023" t="s">
        <v>6697</v>
      </c>
      <c r="H3895" s="1023" t="s">
        <v>8025</v>
      </c>
      <c r="I3895" s="522"/>
      <c r="J3895" s="523"/>
      <c r="K3895" s="511" t="s">
        <v>264</v>
      </c>
      <c r="L3895" s="1023"/>
      <c r="M3895" s="1023" t="str">
        <f t="shared" si="60"/>
        <v/>
      </c>
    </row>
    <row r="3896" spans="1:13" ht="15">
      <c r="A3896" s="1030" t="s">
        <v>637</v>
      </c>
      <c r="B3896" s="1031" t="s">
        <v>638</v>
      </c>
      <c r="C3896" s="527" t="s">
        <v>571</v>
      </c>
      <c r="D3896" s="529"/>
      <c r="E3896" s="510" t="s">
        <v>6251</v>
      </c>
      <c r="F3896" s="510" t="s">
        <v>571</v>
      </c>
      <c r="G3896" s="1023" t="s">
        <v>6697</v>
      </c>
      <c r="H3896" s="510" t="s">
        <v>8026</v>
      </c>
      <c r="I3896" s="527" t="s">
        <v>682</v>
      </c>
      <c r="J3896" s="529"/>
      <c r="K3896" s="511" t="s">
        <v>264</v>
      </c>
      <c r="L3896" s="510" t="s">
        <v>646</v>
      </c>
      <c r="M3896" s="510" t="str">
        <f t="shared" si="60"/>
        <v/>
      </c>
    </row>
    <row r="3897" spans="1:13">
      <c r="A3897" s="1026" t="s">
        <v>647</v>
      </c>
      <c r="B3897" s="1026" t="s">
        <v>648</v>
      </c>
      <c r="C3897" s="1029"/>
      <c r="D3897" s="1028"/>
      <c r="E3897" s="1023" t="s">
        <v>7725</v>
      </c>
      <c r="F3897" s="1023"/>
      <c r="G3897" s="1023" t="s">
        <v>6697</v>
      </c>
      <c r="H3897" s="1023" t="s">
        <v>8026</v>
      </c>
      <c r="I3897" s="1029"/>
      <c r="J3897" s="1028"/>
      <c r="K3897" s="511" t="s">
        <v>264</v>
      </c>
      <c r="L3897" s="1023"/>
      <c r="M3897" s="1023" t="str">
        <f t="shared" si="60"/>
        <v>Removed</v>
      </c>
    </row>
    <row r="3898" spans="1:13">
      <c r="A3898" s="1026" t="s">
        <v>647</v>
      </c>
      <c r="B3898" s="1026" t="s">
        <v>648</v>
      </c>
      <c r="C3898" s="1029"/>
      <c r="D3898" s="1028"/>
      <c r="E3898" s="1023" t="s">
        <v>7726</v>
      </c>
      <c r="F3898" s="1029"/>
      <c r="G3898" s="1023" t="s">
        <v>6697</v>
      </c>
      <c r="H3898" s="1023" t="s">
        <v>8026</v>
      </c>
      <c r="I3898" s="1029"/>
      <c r="J3898" s="1028"/>
      <c r="K3898" s="511" t="s">
        <v>264</v>
      </c>
      <c r="L3898" s="1023"/>
      <c r="M3898" s="1023" t="str">
        <f t="shared" si="60"/>
        <v/>
      </c>
    </row>
    <row r="3899" spans="1:13">
      <c r="A3899" s="1026" t="s">
        <v>647</v>
      </c>
      <c r="B3899" s="1026" t="s">
        <v>648</v>
      </c>
      <c r="C3899" s="1029"/>
      <c r="D3899" s="1028"/>
      <c r="E3899" s="1023" t="s">
        <v>7727</v>
      </c>
      <c r="F3899" s="1029"/>
      <c r="G3899" s="1023" t="s">
        <v>6697</v>
      </c>
      <c r="H3899" s="1023" t="s">
        <v>8026</v>
      </c>
      <c r="I3899" s="1029"/>
      <c r="J3899" s="1028"/>
      <c r="K3899" s="511" t="s">
        <v>264</v>
      </c>
      <c r="L3899" s="1023"/>
      <c r="M3899" s="1023" t="str">
        <f t="shared" si="60"/>
        <v/>
      </c>
    </row>
    <row r="3900" spans="1:13">
      <c r="A3900" s="1026" t="s">
        <v>647</v>
      </c>
      <c r="B3900" s="1026" t="s">
        <v>648</v>
      </c>
      <c r="C3900" s="1029"/>
      <c r="D3900" s="1028"/>
      <c r="E3900" s="1023" t="s">
        <v>7728</v>
      </c>
      <c r="F3900" s="1029"/>
      <c r="G3900" s="1023" t="s">
        <v>6697</v>
      </c>
      <c r="H3900" s="1023" t="s">
        <v>8026</v>
      </c>
      <c r="I3900" s="1029"/>
      <c r="J3900" s="1028"/>
      <c r="K3900" s="511" t="s">
        <v>264</v>
      </c>
      <c r="L3900" s="1023"/>
      <c r="M3900" s="1023" t="str">
        <f t="shared" si="60"/>
        <v/>
      </c>
    </row>
    <row r="3901" spans="1:13">
      <c r="A3901" s="1026" t="s">
        <v>647</v>
      </c>
      <c r="B3901" s="1026" t="s">
        <v>648</v>
      </c>
      <c r="C3901" s="1029"/>
      <c r="D3901" s="1028"/>
      <c r="E3901" s="1023" t="s">
        <v>7729</v>
      </c>
      <c r="F3901" s="1029"/>
      <c r="G3901" s="1023" t="s">
        <v>6697</v>
      </c>
      <c r="H3901" s="1023" t="s">
        <v>8026</v>
      </c>
      <c r="I3901" s="1029"/>
      <c r="J3901" s="1028"/>
      <c r="K3901" s="511" t="s">
        <v>264</v>
      </c>
      <c r="L3901" s="1023"/>
      <c r="M3901" s="1023" t="str">
        <f t="shared" si="60"/>
        <v/>
      </c>
    </row>
    <row r="3902" spans="1:13">
      <c r="A3902" s="1026" t="s">
        <v>647</v>
      </c>
      <c r="B3902" s="1026" t="s">
        <v>648</v>
      </c>
      <c r="C3902" s="1029"/>
      <c r="D3902" s="1028"/>
      <c r="E3902" s="1023" t="s">
        <v>7730</v>
      </c>
      <c r="F3902" s="1029"/>
      <c r="G3902" s="1023" t="s">
        <v>6697</v>
      </c>
      <c r="H3902" s="1023" t="s">
        <v>8026</v>
      </c>
      <c r="I3902" s="1029"/>
      <c r="J3902" s="1028"/>
      <c r="K3902" s="511" t="s">
        <v>264</v>
      </c>
      <c r="L3902" s="1023"/>
      <c r="M3902" s="1023" t="str">
        <f t="shared" si="60"/>
        <v/>
      </c>
    </row>
    <row r="3903" spans="1:13">
      <c r="A3903" s="1026" t="s">
        <v>647</v>
      </c>
      <c r="B3903" s="1026" t="s">
        <v>648</v>
      </c>
      <c r="C3903" s="1029"/>
      <c r="D3903" s="1028"/>
      <c r="E3903" s="1023" t="s">
        <v>7731</v>
      </c>
      <c r="F3903" s="1029"/>
      <c r="G3903" s="1023" t="s">
        <v>6697</v>
      </c>
      <c r="H3903" s="1023" t="s">
        <v>8026</v>
      </c>
      <c r="I3903" s="1029"/>
      <c r="J3903" s="1028"/>
      <c r="K3903" s="511" t="s">
        <v>264</v>
      </c>
      <c r="L3903" s="1023"/>
      <c r="M3903" s="1023" t="str">
        <f t="shared" si="60"/>
        <v/>
      </c>
    </row>
    <row r="3904" spans="1:13">
      <c r="A3904" s="1026" t="s">
        <v>647</v>
      </c>
      <c r="B3904" s="1026" t="s">
        <v>648</v>
      </c>
      <c r="C3904" s="1029"/>
      <c r="D3904" s="1028"/>
      <c r="E3904" s="1023" t="s">
        <v>7732</v>
      </c>
      <c r="F3904" s="1029"/>
      <c r="G3904" s="1023" t="s">
        <v>6697</v>
      </c>
      <c r="H3904" s="1023" t="s">
        <v>8026</v>
      </c>
      <c r="I3904" s="1029"/>
      <c r="J3904" s="1028"/>
      <c r="K3904" s="511" t="s">
        <v>264</v>
      </c>
      <c r="L3904" s="1023"/>
      <c r="M3904" s="1023" t="str">
        <f t="shared" si="60"/>
        <v/>
      </c>
    </row>
    <row r="3905" spans="1:13">
      <c r="A3905" s="1026" t="s">
        <v>647</v>
      </c>
      <c r="B3905" s="1026" t="s">
        <v>648</v>
      </c>
      <c r="C3905" s="1029"/>
      <c r="D3905" s="1028"/>
      <c r="E3905" s="1023" t="s">
        <v>7733</v>
      </c>
      <c r="F3905" s="1029"/>
      <c r="G3905" s="1023" t="s">
        <v>6697</v>
      </c>
      <c r="H3905" s="1023" t="s">
        <v>8026</v>
      </c>
      <c r="I3905" s="1029"/>
      <c r="J3905" s="1028"/>
      <c r="K3905" s="511" t="s">
        <v>264</v>
      </c>
      <c r="L3905" s="1023"/>
      <c r="M3905" s="1023" t="str">
        <f t="shared" si="60"/>
        <v/>
      </c>
    </row>
    <row r="3906" spans="1:13">
      <c r="A3906" s="1026" t="s">
        <v>647</v>
      </c>
      <c r="B3906" s="1026" t="s">
        <v>648</v>
      </c>
      <c r="C3906" s="1029"/>
      <c r="D3906" s="1028"/>
      <c r="E3906" s="1023" t="s">
        <v>7734</v>
      </c>
      <c r="F3906" s="1029"/>
      <c r="G3906" s="1023" t="s">
        <v>6697</v>
      </c>
      <c r="H3906" s="1023" t="s">
        <v>8026</v>
      </c>
      <c r="I3906" s="1029"/>
      <c r="J3906" s="1028"/>
      <c r="K3906" s="511" t="s">
        <v>264</v>
      </c>
      <c r="L3906" s="1023"/>
      <c r="M3906" s="1023" t="str">
        <f t="shared" si="60"/>
        <v/>
      </c>
    </row>
    <row r="3907" spans="1:13">
      <c r="A3907" s="1026" t="s">
        <v>647</v>
      </c>
      <c r="B3907" s="1026" t="s">
        <v>648</v>
      </c>
      <c r="C3907" s="1029"/>
      <c r="D3907" s="1028"/>
      <c r="E3907" s="1023" t="s">
        <v>7735</v>
      </c>
      <c r="F3907" s="1029"/>
      <c r="G3907" s="1023" t="s">
        <v>6697</v>
      </c>
      <c r="H3907" s="1023" t="s">
        <v>8026</v>
      </c>
      <c r="I3907" s="1029"/>
      <c r="J3907" s="1028"/>
      <c r="K3907" s="511" t="s">
        <v>264</v>
      </c>
      <c r="L3907" s="1023"/>
      <c r="M3907" s="1023" t="str">
        <f t="shared" si="60"/>
        <v/>
      </c>
    </row>
    <row r="3908" spans="1:13">
      <c r="A3908" s="1026" t="s">
        <v>647</v>
      </c>
      <c r="B3908" s="1026" t="s">
        <v>648</v>
      </c>
      <c r="C3908" s="1029"/>
      <c r="D3908" s="1028"/>
      <c r="E3908" s="1023" t="s">
        <v>7736</v>
      </c>
      <c r="F3908" s="1029"/>
      <c r="G3908" s="1023" t="s">
        <v>6697</v>
      </c>
      <c r="H3908" s="1023" t="s">
        <v>8026</v>
      </c>
      <c r="I3908" s="1029"/>
      <c r="J3908" s="1028"/>
      <c r="K3908" s="511" t="s">
        <v>264</v>
      </c>
      <c r="L3908" s="1023"/>
      <c r="M3908" s="1023" t="str">
        <f t="shared" si="60"/>
        <v/>
      </c>
    </row>
    <row r="3909" spans="1:13">
      <c r="A3909" s="1026" t="s">
        <v>647</v>
      </c>
      <c r="B3909" s="1026" t="s">
        <v>648</v>
      </c>
      <c r="C3909" s="522"/>
      <c r="D3909" s="523"/>
      <c r="E3909" s="1023" t="s">
        <v>7737</v>
      </c>
      <c r="F3909" s="522"/>
      <c r="G3909" s="1023" t="s">
        <v>6697</v>
      </c>
      <c r="H3909" s="1023" t="s">
        <v>8026</v>
      </c>
      <c r="I3909" s="522"/>
      <c r="J3909" s="523"/>
      <c r="K3909" s="511" t="s">
        <v>264</v>
      </c>
      <c r="L3909" s="1023"/>
      <c r="M3909" s="1023" t="str">
        <f t="shared" si="60"/>
        <v/>
      </c>
    </row>
    <row r="3910" spans="1:13" ht="15">
      <c r="A3910" s="1030" t="s">
        <v>637</v>
      </c>
      <c r="B3910" s="1031" t="s">
        <v>638</v>
      </c>
      <c r="C3910" s="527" t="s">
        <v>3726</v>
      </c>
      <c r="D3910" s="529"/>
      <c r="E3910" s="510" t="s">
        <v>6255</v>
      </c>
      <c r="F3910" s="510" t="s">
        <v>10425</v>
      </c>
      <c r="G3910" s="1023" t="s">
        <v>6697</v>
      </c>
      <c r="H3910" s="510" t="s">
        <v>8027</v>
      </c>
      <c r="I3910" s="527" t="s">
        <v>682</v>
      </c>
      <c r="J3910" s="529"/>
      <c r="K3910" s="511" t="s">
        <v>264</v>
      </c>
      <c r="L3910" s="510" t="s">
        <v>646</v>
      </c>
      <c r="M3910" s="510" t="s">
        <v>10424</v>
      </c>
    </row>
    <row r="3911" spans="1:13">
      <c r="A3911" s="1026" t="s">
        <v>647</v>
      </c>
      <c r="B3911" s="1026" t="s">
        <v>648</v>
      </c>
      <c r="C3911" s="1029"/>
      <c r="D3911" s="1028"/>
      <c r="E3911" s="1023" t="s">
        <v>7738</v>
      </c>
      <c r="F3911" s="1023"/>
      <c r="G3911" s="1023" t="s">
        <v>6697</v>
      </c>
      <c r="H3911" s="1023" t="s">
        <v>8027</v>
      </c>
      <c r="I3911" s="1029"/>
      <c r="J3911" s="1028"/>
      <c r="K3911" s="511" t="s">
        <v>264</v>
      </c>
      <c r="L3911" s="1023"/>
      <c r="M3911" s="1023" t="str">
        <f t="shared" si="60"/>
        <v>Removed</v>
      </c>
    </row>
    <row r="3912" spans="1:13">
      <c r="A3912" s="1026" t="s">
        <v>647</v>
      </c>
      <c r="B3912" s="1026" t="s">
        <v>648</v>
      </c>
      <c r="C3912" s="1029"/>
      <c r="D3912" s="1028"/>
      <c r="E3912" s="1023" t="s">
        <v>7739</v>
      </c>
      <c r="F3912" s="1029"/>
      <c r="G3912" s="1023" t="s">
        <v>6697</v>
      </c>
      <c r="H3912" s="1023" t="s">
        <v>8027</v>
      </c>
      <c r="I3912" s="1029"/>
      <c r="J3912" s="1028"/>
      <c r="K3912" s="511" t="s">
        <v>264</v>
      </c>
      <c r="L3912" s="1023"/>
      <c r="M3912" s="1023" t="str">
        <f t="shared" ref="M3912:M3975" si="61">IF(RIGHT(TEXT(E3912,""),4)="ACT1","Removed","")</f>
        <v/>
      </c>
    </row>
    <row r="3913" spans="1:13">
      <c r="A3913" s="1026" t="s">
        <v>647</v>
      </c>
      <c r="B3913" s="1026" t="s">
        <v>648</v>
      </c>
      <c r="C3913" s="1029"/>
      <c r="D3913" s="1028"/>
      <c r="E3913" s="1023" t="s">
        <v>7740</v>
      </c>
      <c r="F3913" s="1029"/>
      <c r="G3913" s="1023" t="s">
        <v>6697</v>
      </c>
      <c r="H3913" s="1023" t="s">
        <v>8027</v>
      </c>
      <c r="I3913" s="1029"/>
      <c r="J3913" s="1028"/>
      <c r="K3913" s="511" t="s">
        <v>264</v>
      </c>
      <c r="L3913" s="1023"/>
      <c r="M3913" s="1023" t="str">
        <f t="shared" si="61"/>
        <v/>
      </c>
    </row>
    <row r="3914" spans="1:13">
      <c r="A3914" s="1026" t="s">
        <v>647</v>
      </c>
      <c r="B3914" s="1026" t="s">
        <v>648</v>
      </c>
      <c r="C3914" s="1029"/>
      <c r="D3914" s="1028"/>
      <c r="E3914" s="1023" t="s">
        <v>7741</v>
      </c>
      <c r="F3914" s="1029"/>
      <c r="G3914" s="1023" t="s">
        <v>6697</v>
      </c>
      <c r="H3914" s="1023" t="s">
        <v>8027</v>
      </c>
      <c r="I3914" s="1029"/>
      <c r="J3914" s="1028"/>
      <c r="K3914" s="511" t="s">
        <v>264</v>
      </c>
      <c r="L3914" s="1023"/>
      <c r="M3914" s="1023" t="str">
        <f t="shared" si="61"/>
        <v/>
      </c>
    </row>
    <row r="3915" spans="1:13">
      <c r="A3915" s="1026" t="s">
        <v>647</v>
      </c>
      <c r="B3915" s="1026" t="s">
        <v>648</v>
      </c>
      <c r="C3915" s="1029"/>
      <c r="D3915" s="1028"/>
      <c r="E3915" s="1023" t="s">
        <v>7742</v>
      </c>
      <c r="F3915" s="1029"/>
      <c r="G3915" s="1023" t="s">
        <v>6697</v>
      </c>
      <c r="H3915" s="1023" t="s">
        <v>8027</v>
      </c>
      <c r="I3915" s="1029"/>
      <c r="J3915" s="1028"/>
      <c r="K3915" s="511" t="s">
        <v>264</v>
      </c>
      <c r="L3915" s="1023"/>
      <c r="M3915" s="1023" t="str">
        <f t="shared" si="61"/>
        <v/>
      </c>
    </row>
    <row r="3916" spans="1:13">
      <c r="A3916" s="1026" t="s">
        <v>647</v>
      </c>
      <c r="B3916" s="1026" t="s">
        <v>648</v>
      </c>
      <c r="C3916" s="1029"/>
      <c r="D3916" s="1028"/>
      <c r="E3916" s="1023" t="s">
        <v>7743</v>
      </c>
      <c r="F3916" s="1029"/>
      <c r="G3916" s="1023" t="s">
        <v>6697</v>
      </c>
      <c r="H3916" s="1023" t="s">
        <v>8027</v>
      </c>
      <c r="I3916" s="1029"/>
      <c r="J3916" s="1028"/>
      <c r="K3916" s="511" t="s">
        <v>264</v>
      </c>
      <c r="L3916" s="1023"/>
      <c r="M3916" s="1023" t="str">
        <f t="shared" si="61"/>
        <v/>
      </c>
    </row>
    <row r="3917" spans="1:13">
      <c r="A3917" s="1026" t="s">
        <v>647</v>
      </c>
      <c r="B3917" s="1026" t="s">
        <v>648</v>
      </c>
      <c r="C3917" s="1029"/>
      <c r="D3917" s="1028"/>
      <c r="E3917" s="1023" t="s">
        <v>7744</v>
      </c>
      <c r="F3917" s="1029"/>
      <c r="G3917" s="1023" t="s">
        <v>6697</v>
      </c>
      <c r="H3917" s="1023" t="s">
        <v>8027</v>
      </c>
      <c r="I3917" s="1029"/>
      <c r="J3917" s="1028"/>
      <c r="K3917" s="511" t="s">
        <v>264</v>
      </c>
      <c r="L3917" s="1023"/>
      <c r="M3917" s="1023" t="str">
        <f t="shared" si="61"/>
        <v/>
      </c>
    </row>
    <row r="3918" spans="1:13">
      <c r="A3918" s="1026" t="s">
        <v>647</v>
      </c>
      <c r="B3918" s="1026" t="s">
        <v>648</v>
      </c>
      <c r="C3918" s="1029"/>
      <c r="D3918" s="1028"/>
      <c r="E3918" s="1023" t="s">
        <v>7745</v>
      </c>
      <c r="F3918" s="1029"/>
      <c r="G3918" s="1023" t="s">
        <v>6697</v>
      </c>
      <c r="H3918" s="1023" t="s">
        <v>8027</v>
      </c>
      <c r="I3918" s="1029"/>
      <c r="J3918" s="1028"/>
      <c r="K3918" s="511" t="s">
        <v>264</v>
      </c>
      <c r="L3918" s="1023"/>
      <c r="M3918" s="1023" t="str">
        <f t="shared" si="61"/>
        <v/>
      </c>
    </row>
    <row r="3919" spans="1:13">
      <c r="A3919" s="1026" t="s">
        <v>647</v>
      </c>
      <c r="B3919" s="1026" t="s">
        <v>648</v>
      </c>
      <c r="C3919" s="1029"/>
      <c r="D3919" s="1028"/>
      <c r="E3919" s="1023" t="s">
        <v>7746</v>
      </c>
      <c r="F3919" s="1029"/>
      <c r="G3919" s="1023" t="s">
        <v>6697</v>
      </c>
      <c r="H3919" s="1023" t="s">
        <v>8027</v>
      </c>
      <c r="I3919" s="1029"/>
      <c r="J3919" s="1028"/>
      <c r="K3919" s="511" t="s">
        <v>264</v>
      </c>
      <c r="L3919" s="1023"/>
      <c r="M3919" s="1023" t="str">
        <f t="shared" si="61"/>
        <v/>
      </c>
    </row>
    <row r="3920" spans="1:13">
      <c r="A3920" s="1026" t="s">
        <v>647</v>
      </c>
      <c r="B3920" s="1026" t="s">
        <v>648</v>
      </c>
      <c r="C3920" s="1029"/>
      <c r="D3920" s="1028"/>
      <c r="E3920" s="1023" t="s">
        <v>7747</v>
      </c>
      <c r="F3920" s="1029"/>
      <c r="G3920" s="1023" t="s">
        <v>6697</v>
      </c>
      <c r="H3920" s="1023" t="s">
        <v>8027</v>
      </c>
      <c r="I3920" s="1029"/>
      <c r="J3920" s="1028"/>
      <c r="K3920" s="511" t="s">
        <v>264</v>
      </c>
      <c r="L3920" s="1023"/>
      <c r="M3920" s="1023" t="str">
        <f t="shared" si="61"/>
        <v/>
      </c>
    </row>
    <row r="3921" spans="1:13">
      <c r="A3921" s="1026" t="s">
        <v>647</v>
      </c>
      <c r="B3921" s="1026" t="s">
        <v>648</v>
      </c>
      <c r="C3921" s="1029"/>
      <c r="D3921" s="1028"/>
      <c r="E3921" s="1023" t="s">
        <v>7748</v>
      </c>
      <c r="F3921" s="1029"/>
      <c r="G3921" s="1023" t="s">
        <v>6697</v>
      </c>
      <c r="H3921" s="1023" t="s">
        <v>8027</v>
      </c>
      <c r="I3921" s="1029"/>
      <c r="J3921" s="1028"/>
      <c r="K3921" s="511" t="s">
        <v>264</v>
      </c>
      <c r="L3921" s="1023"/>
      <c r="M3921" s="1023" t="str">
        <f t="shared" si="61"/>
        <v/>
      </c>
    </row>
    <row r="3922" spans="1:13">
      <c r="A3922" s="1026" t="s">
        <v>647</v>
      </c>
      <c r="B3922" s="1026" t="s">
        <v>648</v>
      </c>
      <c r="C3922" s="1029"/>
      <c r="D3922" s="1028"/>
      <c r="E3922" s="1023" t="s">
        <v>7749</v>
      </c>
      <c r="F3922" s="1029"/>
      <c r="G3922" s="1023" t="s">
        <v>6697</v>
      </c>
      <c r="H3922" s="1023" t="s">
        <v>8027</v>
      </c>
      <c r="I3922" s="1029"/>
      <c r="J3922" s="1028"/>
      <c r="K3922" s="511" t="s">
        <v>264</v>
      </c>
      <c r="L3922" s="1023"/>
      <c r="M3922" s="1023" t="str">
        <f t="shared" si="61"/>
        <v/>
      </c>
    </row>
    <row r="3923" spans="1:13">
      <c r="A3923" s="1026" t="s">
        <v>647</v>
      </c>
      <c r="B3923" s="1026" t="s">
        <v>648</v>
      </c>
      <c r="C3923" s="522"/>
      <c r="D3923" s="523"/>
      <c r="E3923" s="1023" t="s">
        <v>7750</v>
      </c>
      <c r="F3923" s="522"/>
      <c r="G3923" s="1023" t="s">
        <v>6697</v>
      </c>
      <c r="H3923" s="1023" t="s">
        <v>8027</v>
      </c>
      <c r="I3923" s="522"/>
      <c r="J3923" s="523"/>
      <c r="K3923" s="511" t="s">
        <v>264</v>
      </c>
      <c r="L3923" s="1023"/>
      <c r="M3923" s="1023" t="str">
        <f t="shared" si="61"/>
        <v/>
      </c>
    </row>
    <row r="3924" spans="1:13" ht="15">
      <c r="A3924" s="1030" t="s">
        <v>637</v>
      </c>
      <c r="B3924" s="1031" t="s">
        <v>638</v>
      </c>
      <c r="C3924" s="527" t="s">
        <v>144</v>
      </c>
      <c r="D3924" s="529"/>
      <c r="E3924" s="510" t="s">
        <v>6259</v>
      </c>
      <c r="F3924" s="510" t="s">
        <v>144</v>
      </c>
      <c r="G3924" s="1023" t="s">
        <v>6697</v>
      </c>
      <c r="H3924" s="510" t="s">
        <v>8028</v>
      </c>
      <c r="I3924" s="527" t="s">
        <v>682</v>
      </c>
      <c r="J3924" s="529"/>
      <c r="K3924" s="511" t="s">
        <v>264</v>
      </c>
      <c r="L3924" s="510" t="s">
        <v>646</v>
      </c>
      <c r="M3924" s="510" t="str">
        <f t="shared" si="61"/>
        <v/>
      </c>
    </row>
    <row r="3925" spans="1:13">
      <c r="A3925" s="1026" t="s">
        <v>647</v>
      </c>
      <c r="B3925" s="1026" t="s">
        <v>648</v>
      </c>
      <c r="C3925" s="1029"/>
      <c r="D3925" s="1028"/>
      <c r="E3925" s="1023" t="s">
        <v>7751</v>
      </c>
      <c r="F3925" s="1023"/>
      <c r="G3925" s="1023" t="s">
        <v>6697</v>
      </c>
      <c r="H3925" s="1023" t="s">
        <v>8028</v>
      </c>
      <c r="I3925" s="1029"/>
      <c r="J3925" s="1028"/>
      <c r="K3925" s="511" t="s">
        <v>264</v>
      </c>
      <c r="L3925" s="1023"/>
      <c r="M3925" s="1023" t="str">
        <f t="shared" si="61"/>
        <v>Removed</v>
      </c>
    </row>
    <row r="3926" spans="1:13">
      <c r="A3926" s="1026" t="s">
        <v>647</v>
      </c>
      <c r="B3926" s="1026" t="s">
        <v>648</v>
      </c>
      <c r="C3926" s="1029"/>
      <c r="D3926" s="1028"/>
      <c r="E3926" s="1023" t="s">
        <v>7752</v>
      </c>
      <c r="F3926" s="1029"/>
      <c r="G3926" s="1023" t="s">
        <v>6697</v>
      </c>
      <c r="H3926" s="1023" t="s">
        <v>8028</v>
      </c>
      <c r="I3926" s="1029"/>
      <c r="J3926" s="1028"/>
      <c r="K3926" s="511" t="s">
        <v>264</v>
      </c>
      <c r="L3926" s="1023"/>
      <c r="M3926" s="1023" t="str">
        <f t="shared" si="61"/>
        <v/>
      </c>
    </row>
    <row r="3927" spans="1:13">
      <c r="A3927" s="1026" t="s">
        <v>647</v>
      </c>
      <c r="B3927" s="1026" t="s">
        <v>648</v>
      </c>
      <c r="C3927" s="1029"/>
      <c r="D3927" s="1028"/>
      <c r="E3927" s="1023" t="s">
        <v>7753</v>
      </c>
      <c r="F3927" s="1029"/>
      <c r="G3927" s="1023" t="s">
        <v>6697</v>
      </c>
      <c r="H3927" s="1023" t="s">
        <v>8028</v>
      </c>
      <c r="I3927" s="1029"/>
      <c r="J3927" s="1028"/>
      <c r="K3927" s="511" t="s">
        <v>264</v>
      </c>
      <c r="L3927" s="1023"/>
      <c r="M3927" s="1023" t="str">
        <f t="shared" si="61"/>
        <v/>
      </c>
    </row>
    <row r="3928" spans="1:13">
      <c r="A3928" s="1026" t="s">
        <v>647</v>
      </c>
      <c r="B3928" s="1026" t="s">
        <v>648</v>
      </c>
      <c r="C3928" s="1029"/>
      <c r="D3928" s="1028"/>
      <c r="E3928" s="1023" t="s">
        <v>7754</v>
      </c>
      <c r="F3928" s="1029"/>
      <c r="G3928" s="1023" t="s">
        <v>6697</v>
      </c>
      <c r="H3928" s="1023" t="s">
        <v>8028</v>
      </c>
      <c r="I3928" s="1029"/>
      <c r="J3928" s="1028"/>
      <c r="K3928" s="511" t="s">
        <v>264</v>
      </c>
      <c r="L3928" s="1023"/>
      <c r="M3928" s="1023" t="str">
        <f t="shared" si="61"/>
        <v/>
      </c>
    </row>
    <row r="3929" spans="1:13">
      <c r="A3929" s="1026" t="s">
        <v>647</v>
      </c>
      <c r="B3929" s="1026" t="s">
        <v>648</v>
      </c>
      <c r="C3929" s="1029"/>
      <c r="D3929" s="1028"/>
      <c r="E3929" s="1023" t="s">
        <v>7755</v>
      </c>
      <c r="F3929" s="1029"/>
      <c r="G3929" s="1023" t="s">
        <v>6697</v>
      </c>
      <c r="H3929" s="1023" t="s">
        <v>8028</v>
      </c>
      <c r="I3929" s="1029"/>
      <c r="J3929" s="1028"/>
      <c r="K3929" s="511" t="s">
        <v>264</v>
      </c>
      <c r="L3929" s="1023"/>
      <c r="M3929" s="1023" t="str">
        <f t="shared" si="61"/>
        <v/>
      </c>
    </row>
    <row r="3930" spans="1:13">
      <c r="A3930" s="1026" t="s">
        <v>647</v>
      </c>
      <c r="B3930" s="1026" t="s">
        <v>648</v>
      </c>
      <c r="C3930" s="1029"/>
      <c r="D3930" s="1028"/>
      <c r="E3930" s="1023" t="s">
        <v>7756</v>
      </c>
      <c r="F3930" s="1029"/>
      <c r="G3930" s="1023" t="s">
        <v>6697</v>
      </c>
      <c r="H3930" s="1023" t="s">
        <v>8028</v>
      </c>
      <c r="I3930" s="1029"/>
      <c r="J3930" s="1028"/>
      <c r="K3930" s="511" t="s">
        <v>264</v>
      </c>
      <c r="L3930" s="1023"/>
      <c r="M3930" s="1023" t="str">
        <f t="shared" si="61"/>
        <v/>
      </c>
    </row>
    <row r="3931" spans="1:13">
      <c r="A3931" s="1026" t="s">
        <v>647</v>
      </c>
      <c r="B3931" s="1026" t="s">
        <v>648</v>
      </c>
      <c r="C3931" s="1029"/>
      <c r="D3931" s="1028"/>
      <c r="E3931" s="1023" t="s">
        <v>7757</v>
      </c>
      <c r="F3931" s="1029"/>
      <c r="G3931" s="1023" t="s">
        <v>6697</v>
      </c>
      <c r="H3931" s="1023" t="s">
        <v>8028</v>
      </c>
      <c r="I3931" s="1029"/>
      <c r="J3931" s="1028"/>
      <c r="K3931" s="511" t="s">
        <v>264</v>
      </c>
      <c r="L3931" s="1023"/>
      <c r="M3931" s="1023" t="str">
        <f t="shared" si="61"/>
        <v/>
      </c>
    </row>
    <row r="3932" spans="1:13">
      <c r="A3932" s="1026" t="s">
        <v>647</v>
      </c>
      <c r="B3932" s="1026" t="s">
        <v>648</v>
      </c>
      <c r="C3932" s="1029"/>
      <c r="D3932" s="1028"/>
      <c r="E3932" s="1023" t="s">
        <v>7758</v>
      </c>
      <c r="F3932" s="1029"/>
      <c r="G3932" s="1023" t="s">
        <v>6697</v>
      </c>
      <c r="H3932" s="1023" t="s">
        <v>8028</v>
      </c>
      <c r="I3932" s="1029"/>
      <c r="J3932" s="1028"/>
      <c r="K3932" s="511" t="s">
        <v>264</v>
      </c>
      <c r="L3932" s="1023"/>
      <c r="M3932" s="1023" t="str">
        <f t="shared" si="61"/>
        <v/>
      </c>
    </row>
    <row r="3933" spans="1:13">
      <c r="A3933" s="1026" t="s">
        <v>647</v>
      </c>
      <c r="B3933" s="1026" t="s">
        <v>648</v>
      </c>
      <c r="C3933" s="1029"/>
      <c r="D3933" s="1028"/>
      <c r="E3933" s="1023" t="s">
        <v>7759</v>
      </c>
      <c r="F3933" s="1029"/>
      <c r="G3933" s="1023" t="s">
        <v>6697</v>
      </c>
      <c r="H3933" s="1023" t="s">
        <v>8028</v>
      </c>
      <c r="I3933" s="1029"/>
      <c r="J3933" s="1028"/>
      <c r="K3933" s="511" t="s">
        <v>264</v>
      </c>
      <c r="L3933" s="1023"/>
      <c r="M3933" s="1023" t="str">
        <f t="shared" si="61"/>
        <v/>
      </c>
    </row>
    <row r="3934" spans="1:13">
      <c r="A3934" s="1026" t="s">
        <v>647</v>
      </c>
      <c r="B3934" s="1026" t="s">
        <v>648</v>
      </c>
      <c r="C3934" s="1029"/>
      <c r="D3934" s="1028"/>
      <c r="E3934" s="1023" t="s">
        <v>7760</v>
      </c>
      <c r="F3934" s="1029"/>
      <c r="G3934" s="1023" t="s">
        <v>6697</v>
      </c>
      <c r="H3934" s="1023" t="s">
        <v>8028</v>
      </c>
      <c r="I3934" s="1029"/>
      <c r="J3934" s="1028"/>
      <c r="K3934" s="511" t="s">
        <v>264</v>
      </c>
      <c r="L3934" s="1023"/>
      <c r="M3934" s="1023" t="str">
        <f t="shared" si="61"/>
        <v/>
      </c>
    </row>
    <row r="3935" spans="1:13">
      <c r="A3935" s="1026" t="s">
        <v>647</v>
      </c>
      <c r="B3935" s="1026" t="s">
        <v>648</v>
      </c>
      <c r="C3935" s="1029"/>
      <c r="D3935" s="1028"/>
      <c r="E3935" s="1023" t="s">
        <v>7761</v>
      </c>
      <c r="F3935" s="1029"/>
      <c r="G3935" s="1023" t="s">
        <v>6697</v>
      </c>
      <c r="H3935" s="1023" t="s">
        <v>8028</v>
      </c>
      <c r="I3935" s="1029"/>
      <c r="J3935" s="1028"/>
      <c r="K3935" s="511" t="s">
        <v>264</v>
      </c>
      <c r="L3935" s="1023"/>
      <c r="M3935" s="1023" t="str">
        <f t="shared" si="61"/>
        <v/>
      </c>
    </row>
    <row r="3936" spans="1:13">
      <c r="A3936" s="1026" t="s">
        <v>647</v>
      </c>
      <c r="B3936" s="1026" t="s">
        <v>648</v>
      </c>
      <c r="C3936" s="1029"/>
      <c r="D3936" s="1028"/>
      <c r="E3936" s="1023" t="s">
        <v>7762</v>
      </c>
      <c r="F3936" s="1029"/>
      <c r="G3936" s="1023" t="s">
        <v>6697</v>
      </c>
      <c r="H3936" s="1023" t="s">
        <v>8028</v>
      </c>
      <c r="I3936" s="1029"/>
      <c r="J3936" s="1028"/>
      <c r="K3936" s="511" t="s">
        <v>264</v>
      </c>
      <c r="L3936" s="1023"/>
      <c r="M3936" s="1023" t="str">
        <f t="shared" si="61"/>
        <v/>
      </c>
    </row>
    <row r="3937" spans="1:13">
      <c r="A3937" s="1026" t="s">
        <v>647</v>
      </c>
      <c r="B3937" s="1026" t="s">
        <v>648</v>
      </c>
      <c r="C3937" s="522"/>
      <c r="D3937" s="523"/>
      <c r="E3937" s="1023" t="s">
        <v>7763</v>
      </c>
      <c r="F3937" s="522"/>
      <c r="G3937" s="1023" t="s">
        <v>6697</v>
      </c>
      <c r="H3937" s="1023" t="s">
        <v>8028</v>
      </c>
      <c r="I3937" s="522"/>
      <c r="J3937" s="523"/>
      <c r="K3937" s="511" t="s">
        <v>264</v>
      </c>
      <c r="L3937" s="1023"/>
      <c r="M3937" s="1023" t="str">
        <f t="shared" si="61"/>
        <v/>
      </c>
    </row>
    <row r="3938" spans="1:13" ht="15">
      <c r="A3938" s="1030" t="s">
        <v>637</v>
      </c>
      <c r="B3938" s="1031" t="s">
        <v>638</v>
      </c>
      <c r="C3938" s="527" t="s">
        <v>148</v>
      </c>
      <c r="D3938" s="529"/>
      <c r="E3938" s="510" t="s">
        <v>6265</v>
      </c>
      <c r="F3938" s="510" t="s">
        <v>148</v>
      </c>
      <c r="G3938" s="1023" t="s">
        <v>6697</v>
      </c>
      <c r="H3938" s="510" t="s">
        <v>8029</v>
      </c>
      <c r="I3938" s="527" t="s">
        <v>682</v>
      </c>
      <c r="J3938" s="529"/>
      <c r="K3938" s="511" t="s">
        <v>264</v>
      </c>
      <c r="L3938" s="510" t="s">
        <v>646</v>
      </c>
      <c r="M3938" s="510" t="str">
        <f t="shared" si="61"/>
        <v/>
      </c>
    </row>
    <row r="3939" spans="1:13">
      <c r="A3939" s="1026" t="s">
        <v>647</v>
      </c>
      <c r="B3939" s="1026" t="s">
        <v>648</v>
      </c>
      <c r="C3939" s="1029"/>
      <c r="D3939" s="1028"/>
      <c r="E3939" s="1023" t="s">
        <v>7764</v>
      </c>
      <c r="F3939" s="1023"/>
      <c r="G3939" s="1023" t="s">
        <v>6697</v>
      </c>
      <c r="H3939" s="1023" t="s">
        <v>8029</v>
      </c>
      <c r="I3939" s="1029"/>
      <c r="J3939" s="1028"/>
      <c r="K3939" s="511" t="s">
        <v>264</v>
      </c>
      <c r="L3939" s="1023"/>
      <c r="M3939" s="1023" t="str">
        <f t="shared" si="61"/>
        <v>Removed</v>
      </c>
    </row>
    <row r="3940" spans="1:13">
      <c r="A3940" s="1026" t="s">
        <v>647</v>
      </c>
      <c r="B3940" s="1026" t="s">
        <v>648</v>
      </c>
      <c r="C3940" s="1029"/>
      <c r="D3940" s="1028"/>
      <c r="E3940" s="1023" t="s">
        <v>7765</v>
      </c>
      <c r="F3940" s="1023"/>
      <c r="G3940" s="1023" t="s">
        <v>6697</v>
      </c>
      <c r="H3940" s="1023" t="s">
        <v>8029</v>
      </c>
      <c r="I3940" s="1029"/>
      <c r="J3940" s="1028"/>
      <c r="K3940" s="511" t="s">
        <v>264</v>
      </c>
      <c r="L3940" s="1023"/>
      <c r="M3940" s="1023" t="str">
        <f t="shared" si="61"/>
        <v/>
      </c>
    </row>
    <row r="3941" spans="1:13">
      <c r="A3941" s="1026" t="s">
        <v>647</v>
      </c>
      <c r="B3941" s="1026" t="s">
        <v>648</v>
      </c>
      <c r="C3941" s="1029"/>
      <c r="D3941" s="1028"/>
      <c r="E3941" s="1023" t="s">
        <v>7766</v>
      </c>
      <c r="F3941" s="1023"/>
      <c r="G3941" s="1023" t="s">
        <v>6697</v>
      </c>
      <c r="H3941" s="1023" t="s">
        <v>8029</v>
      </c>
      <c r="I3941" s="1029"/>
      <c r="J3941" s="1028"/>
      <c r="K3941" s="511" t="s">
        <v>264</v>
      </c>
      <c r="L3941" s="1023"/>
      <c r="M3941" s="1023" t="str">
        <f t="shared" si="61"/>
        <v/>
      </c>
    </row>
    <row r="3942" spans="1:13">
      <c r="A3942" s="1026" t="s">
        <v>647</v>
      </c>
      <c r="B3942" s="1026" t="s">
        <v>648</v>
      </c>
      <c r="C3942" s="1029"/>
      <c r="D3942" s="1028"/>
      <c r="E3942" s="1023" t="s">
        <v>7767</v>
      </c>
      <c r="F3942" s="1029"/>
      <c r="G3942" s="1023" t="s">
        <v>6697</v>
      </c>
      <c r="H3942" s="1023" t="s">
        <v>8029</v>
      </c>
      <c r="I3942" s="1029"/>
      <c r="J3942" s="1028"/>
      <c r="K3942" s="511" t="s">
        <v>264</v>
      </c>
      <c r="L3942" s="1023"/>
      <c r="M3942" s="1023" t="str">
        <f t="shared" si="61"/>
        <v/>
      </c>
    </row>
    <row r="3943" spans="1:13">
      <c r="A3943" s="1026" t="s">
        <v>647</v>
      </c>
      <c r="B3943" s="1026" t="s">
        <v>648</v>
      </c>
      <c r="C3943" s="1029"/>
      <c r="D3943" s="1028"/>
      <c r="E3943" s="1023" t="s">
        <v>7768</v>
      </c>
      <c r="F3943" s="1029"/>
      <c r="G3943" s="1023" t="s">
        <v>6697</v>
      </c>
      <c r="H3943" s="1023" t="s">
        <v>8029</v>
      </c>
      <c r="I3943" s="1029"/>
      <c r="J3943" s="1028"/>
      <c r="K3943" s="511" t="s">
        <v>264</v>
      </c>
      <c r="L3943" s="1023"/>
      <c r="M3943" s="1023" t="str">
        <f t="shared" si="61"/>
        <v/>
      </c>
    </row>
    <row r="3944" spans="1:13">
      <c r="A3944" s="1026" t="s">
        <v>647</v>
      </c>
      <c r="B3944" s="1026" t="s">
        <v>648</v>
      </c>
      <c r="C3944" s="1029"/>
      <c r="D3944" s="1028"/>
      <c r="E3944" s="1023" t="s">
        <v>7769</v>
      </c>
      <c r="F3944" s="1029"/>
      <c r="G3944" s="1023" t="s">
        <v>6697</v>
      </c>
      <c r="H3944" s="1023" t="s">
        <v>8029</v>
      </c>
      <c r="I3944" s="1029"/>
      <c r="J3944" s="1028"/>
      <c r="K3944" s="511" t="s">
        <v>264</v>
      </c>
      <c r="L3944" s="1023"/>
      <c r="M3944" s="1023" t="str">
        <f t="shared" si="61"/>
        <v/>
      </c>
    </row>
    <row r="3945" spans="1:13">
      <c r="A3945" s="1026" t="s">
        <v>647</v>
      </c>
      <c r="B3945" s="1026" t="s">
        <v>648</v>
      </c>
      <c r="C3945" s="1029"/>
      <c r="D3945" s="1028"/>
      <c r="E3945" s="1023" t="s">
        <v>7770</v>
      </c>
      <c r="F3945" s="1029"/>
      <c r="G3945" s="1023" t="s">
        <v>6697</v>
      </c>
      <c r="H3945" s="1023" t="s">
        <v>8029</v>
      </c>
      <c r="I3945" s="1029"/>
      <c r="J3945" s="1028"/>
      <c r="K3945" s="511" t="s">
        <v>264</v>
      </c>
      <c r="L3945" s="1023"/>
      <c r="M3945" s="1023" t="str">
        <f t="shared" si="61"/>
        <v/>
      </c>
    </row>
    <row r="3946" spans="1:13">
      <c r="A3946" s="1026" t="s">
        <v>647</v>
      </c>
      <c r="B3946" s="1026" t="s">
        <v>648</v>
      </c>
      <c r="C3946" s="1029"/>
      <c r="D3946" s="1028"/>
      <c r="E3946" s="1023" t="s">
        <v>7771</v>
      </c>
      <c r="F3946" s="1029"/>
      <c r="G3946" s="1023" t="s">
        <v>6697</v>
      </c>
      <c r="H3946" s="1023" t="s">
        <v>8029</v>
      </c>
      <c r="I3946" s="1029"/>
      <c r="J3946" s="1028"/>
      <c r="K3946" s="511" t="s">
        <v>264</v>
      </c>
      <c r="L3946" s="1023"/>
      <c r="M3946" s="1023" t="str">
        <f t="shared" si="61"/>
        <v/>
      </c>
    </row>
    <row r="3947" spans="1:13">
      <c r="A3947" s="1026" t="s">
        <v>647</v>
      </c>
      <c r="B3947" s="1026" t="s">
        <v>648</v>
      </c>
      <c r="C3947" s="1029"/>
      <c r="D3947" s="1028"/>
      <c r="E3947" s="1023" t="s">
        <v>7772</v>
      </c>
      <c r="F3947" s="1029"/>
      <c r="G3947" s="1023" t="s">
        <v>6697</v>
      </c>
      <c r="H3947" s="1023" t="s">
        <v>8029</v>
      </c>
      <c r="I3947" s="1029"/>
      <c r="J3947" s="1028"/>
      <c r="K3947" s="511" t="s">
        <v>264</v>
      </c>
      <c r="L3947" s="1023"/>
      <c r="M3947" s="1023" t="str">
        <f t="shared" si="61"/>
        <v/>
      </c>
    </row>
    <row r="3948" spans="1:13">
      <c r="A3948" s="1026" t="s">
        <v>647</v>
      </c>
      <c r="B3948" s="1026" t="s">
        <v>648</v>
      </c>
      <c r="C3948" s="1029"/>
      <c r="D3948" s="1028"/>
      <c r="E3948" s="1023" t="s">
        <v>7773</v>
      </c>
      <c r="F3948" s="1029"/>
      <c r="G3948" s="1023" t="s">
        <v>6697</v>
      </c>
      <c r="H3948" s="1023" t="s">
        <v>8029</v>
      </c>
      <c r="I3948" s="1029"/>
      <c r="J3948" s="1028"/>
      <c r="K3948" s="511" t="s">
        <v>264</v>
      </c>
      <c r="L3948" s="1023"/>
      <c r="M3948" s="1023" t="str">
        <f t="shared" si="61"/>
        <v/>
      </c>
    </row>
    <row r="3949" spans="1:13">
      <c r="A3949" s="1026" t="s">
        <v>647</v>
      </c>
      <c r="B3949" s="1026" t="s">
        <v>648</v>
      </c>
      <c r="C3949" s="1029"/>
      <c r="D3949" s="1028"/>
      <c r="E3949" s="1023" t="s">
        <v>7774</v>
      </c>
      <c r="F3949" s="1029"/>
      <c r="G3949" s="1023" t="s">
        <v>6697</v>
      </c>
      <c r="H3949" s="1023" t="s">
        <v>8029</v>
      </c>
      <c r="I3949" s="1029"/>
      <c r="J3949" s="1028"/>
      <c r="K3949" s="511" t="s">
        <v>264</v>
      </c>
      <c r="L3949" s="1023"/>
      <c r="M3949" s="1023" t="str">
        <f t="shared" si="61"/>
        <v/>
      </c>
    </row>
    <row r="3950" spans="1:13">
      <c r="A3950" s="1026" t="s">
        <v>647</v>
      </c>
      <c r="B3950" s="1026" t="s">
        <v>648</v>
      </c>
      <c r="C3950" s="1029"/>
      <c r="D3950" s="1028"/>
      <c r="E3950" s="1023" t="s">
        <v>7775</v>
      </c>
      <c r="F3950" s="1029"/>
      <c r="G3950" s="1023" t="s">
        <v>6697</v>
      </c>
      <c r="H3950" s="1023" t="s">
        <v>8029</v>
      </c>
      <c r="I3950" s="1029"/>
      <c r="J3950" s="1028"/>
      <c r="K3950" s="511" t="s">
        <v>264</v>
      </c>
      <c r="L3950" s="1023"/>
      <c r="M3950" s="1023" t="str">
        <f t="shared" si="61"/>
        <v/>
      </c>
    </row>
    <row r="3951" spans="1:13">
      <c r="A3951" s="1026" t="s">
        <v>647</v>
      </c>
      <c r="B3951" s="1026" t="s">
        <v>648</v>
      </c>
      <c r="C3951" s="522"/>
      <c r="D3951" s="523"/>
      <c r="E3951" s="1023" t="s">
        <v>7776</v>
      </c>
      <c r="F3951" s="522"/>
      <c r="G3951" s="1023" t="s">
        <v>6697</v>
      </c>
      <c r="H3951" s="1023" t="s">
        <v>8029</v>
      </c>
      <c r="I3951" s="522"/>
      <c r="J3951" s="523"/>
      <c r="K3951" s="511" t="s">
        <v>264</v>
      </c>
      <c r="L3951" s="1023"/>
      <c r="M3951" s="1023" t="str">
        <f t="shared" si="61"/>
        <v/>
      </c>
    </row>
    <row r="3952" spans="1:13" ht="15">
      <c r="A3952" s="1030" t="s">
        <v>637</v>
      </c>
      <c r="B3952" s="1031" t="s">
        <v>638</v>
      </c>
      <c r="C3952" s="527" t="s">
        <v>6703</v>
      </c>
      <c r="D3952" s="529"/>
      <c r="E3952" s="510" t="s">
        <v>6263</v>
      </c>
      <c r="F3952" s="510" t="s">
        <v>6703</v>
      </c>
      <c r="G3952" s="1023" t="s">
        <v>6697</v>
      </c>
      <c r="H3952" s="510" t="s">
        <v>8030</v>
      </c>
      <c r="I3952" s="527" t="s">
        <v>682</v>
      </c>
      <c r="J3952" s="529"/>
      <c r="K3952" s="511" t="s">
        <v>264</v>
      </c>
      <c r="L3952" s="510" t="s">
        <v>646</v>
      </c>
      <c r="M3952" s="510" t="str">
        <f t="shared" si="61"/>
        <v/>
      </c>
    </row>
    <row r="3953" spans="1:13">
      <c r="A3953" s="1026" t="s">
        <v>647</v>
      </c>
      <c r="B3953" s="1026" t="s">
        <v>648</v>
      </c>
      <c r="C3953" s="1029"/>
      <c r="D3953" s="1028"/>
      <c r="E3953" s="1023" t="s">
        <v>7777</v>
      </c>
      <c r="F3953" s="1023"/>
      <c r="G3953" s="1023" t="s">
        <v>6697</v>
      </c>
      <c r="H3953" s="1023" t="s">
        <v>8030</v>
      </c>
      <c r="I3953" s="1029"/>
      <c r="J3953" s="1028"/>
      <c r="K3953" s="511" t="s">
        <v>264</v>
      </c>
      <c r="L3953" s="1023"/>
      <c r="M3953" s="1023" t="str">
        <f t="shared" si="61"/>
        <v>Removed</v>
      </c>
    </row>
    <row r="3954" spans="1:13">
      <c r="A3954" s="1026" t="s">
        <v>647</v>
      </c>
      <c r="B3954" s="1026" t="s">
        <v>648</v>
      </c>
      <c r="C3954" s="1029"/>
      <c r="D3954" s="1028"/>
      <c r="E3954" s="1023" t="s">
        <v>7778</v>
      </c>
      <c r="F3954" s="1029"/>
      <c r="G3954" s="1023" t="s">
        <v>6697</v>
      </c>
      <c r="H3954" s="1023" t="s">
        <v>8030</v>
      </c>
      <c r="I3954" s="1029"/>
      <c r="J3954" s="1028"/>
      <c r="K3954" s="511" t="s">
        <v>264</v>
      </c>
      <c r="L3954" s="1023"/>
      <c r="M3954" s="1023" t="str">
        <f t="shared" si="61"/>
        <v/>
      </c>
    </row>
    <row r="3955" spans="1:13">
      <c r="A3955" s="1026" t="s">
        <v>647</v>
      </c>
      <c r="B3955" s="1026" t="s">
        <v>648</v>
      </c>
      <c r="C3955" s="1029"/>
      <c r="D3955" s="1028"/>
      <c r="E3955" s="1023" t="s">
        <v>7779</v>
      </c>
      <c r="F3955" s="1029"/>
      <c r="G3955" s="1023" t="s">
        <v>6697</v>
      </c>
      <c r="H3955" s="1023" t="s">
        <v>8030</v>
      </c>
      <c r="I3955" s="1029"/>
      <c r="J3955" s="1028"/>
      <c r="K3955" s="511" t="s">
        <v>264</v>
      </c>
      <c r="L3955" s="1023"/>
      <c r="M3955" s="1023" t="str">
        <f t="shared" si="61"/>
        <v/>
      </c>
    </row>
    <row r="3956" spans="1:13">
      <c r="A3956" s="1026" t="s">
        <v>647</v>
      </c>
      <c r="B3956" s="1026" t="s">
        <v>648</v>
      </c>
      <c r="C3956" s="1029"/>
      <c r="D3956" s="1028"/>
      <c r="E3956" s="1023" t="s">
        <v>7780</v>
      </c>
      <c r="F3956" s="1029"/>
      <c r="G3956" s="1023" t="s">
        <v>6697</v>
      </c>
      <c r="H3956" s="1023" t="s">
        <v>8030</v>
      </c>
      <c r="I3956" s="1029"/>
      <c r="J3956" s="1028"/>
      <c r="K3956" s="511" t="s">
        <v>264</v>
      </c>
      <c r="L3956" s="1023"/>
      <c r="M3956" s="1023" t="str">
        <f t="shared" si="61"/>
        <v/>
      </c>
    </row>
    <row r="3957" spans="1:13">
      <c r="A3957" s="1026" t="s">
        <v>647</v>
      </c>
      <c r="B3957" s="1026" t="s">
        <v>648</v>
      </c>
      <c r="C3957" s="1029"/>
      <c r="D3957" s="1028"/>
      <c r="E3957" s="1023" t="s">
        <v>7781</v>
      </c>
      <c r="F3957" s="1029"/>
      <c r="G3957" s="1023" t="s">
        <v>6697</v>
      </c>
      <c r="H3957" s="1023" t="s">
        <v>8030</v>
      </c>
      <c r="I3957" s="1029"/>
      <c r="J3957" s="1028"/>
      <c r="K3957" s="511" t="s">
        <v>264</v>
      </c>
      <c r="L3957" s="1023"/>
      <c r="M3957" s="1023" t="str">
        <f t="shared" si="61"/>
        <v/>
      </c>
    </row>
    <row r="3958" spans="1:13">
      <c r="A3958" s="1026" t="s">
        <v>647</v>
      </c>
      <c r="B3958" s="1026" t="s">
        <v>648</v>
      </c>
      <c r="C3958" s="1029"/>
      <c r="D3958" s="1028"/>
      <c r="E3958" s="1023" t="s">
        <v>7782</v>
      </c>
      <c r="F3958" s="1029"/>
      <c r="G3958" s="1023" t="s">
        <v>6697</v>
      </c>
      <c r="H3958" s="1023" t="s">
        <v>8030</v>
      </c>
      <c r="I3958" s="1029"/>
      <c r="J3958" s="1028"/>
      <c r="K3958" s="511" t="s">
        <v>264</v>
      </c>
      <c r="L3958" s="1023"/>
      <c r="M3958" s="1023" t="str">
        <f t="shared" si="61"/>
        <v/>
      </c>
    </row>
    <row r="3959" spans="1:13">
      <c r="A3959" s="1026" t="s">
        <v>647</v>
      </c>
      <c r="B3959" s="1026" t="s">
        <v>648</v>
      </c>
      <c r="C3959" s="1029"/>
      <c r="D3959" s="1028"/>
      <c r="E3959" s="1023" t="s">
        <v>7783</v>
      </c>
      <c r="F3959" s="1029"/>
      <c r="G3959" s="1023" t="s">
        <v>6697</v>
      </c>
      <c r="H3959" s="1023" t="s">
        <v>8030</v>
      </c>
      <c r="I3959" s="1029"/>
      <c r="J3959" s="1028"/>
      <c r="K3959" s="511" t="s">
        <v>264</v>
      </c>
      <c r="L3959" s="1023"/>
      <c r="M3959" s="1023" t="str">
        <f t="shared" si="61"/>
        <v/>
      </c>
    </row>
    <row r="3960" spans="1:13">
      <c r="A3960" s="1026" t="s">
        <v>647</v>
      </c>
      <c r="B3960" s="1026" t="s">
        <v>648</v>
      </c>
      <c r="C3960" s="1029"/>
      <c r="D3960" s="1028"/>
      <c r="E3960" s="1023" t="s">
        <v>7784</v>
      </c>
      <c r="F3960" s="1029"/>
      <c r="G3960" s="1023" t="s">
        <v>6697</v>
      </c>
      <c r="H3960" s="1023" t="s">
        <v>8030</v>
      </c>
      <c r="I3960" s="1029"/>
      <c r="J3960" s="1028"/>
      <c r="K3960" s="511" t="s">
        <v>264</v>
      </c>
      <c r="L3960" s="1023"/>
      <c r="M3960" s="1023" t="str">
        <f t="shared" si="61"/>
        <v/>
      </c>
    </row>
    <row r="3961" spans="1:13">
      <c r="A3961" s="1026" t="s">
        <v>647</v>
      </c>
      <c r="B3961" s="1026" t="s">
        <v>648</v>
      </c>
      <c r="C3961" s="1029"/>
      <c r="D3961" s="1028"/>
      <c r="E3961" s="1023" t="s">
        <v>7785</v>
      </c>
      <c r="F3961" s="1029"/>
      <c r="G3961" s="1023" t="s">
        <v>6697</v>
      </c>
      <c r="H3961" s="1023" t="s">
        <v>8030</v>
      </c>
      <c r="I3961" s="1029"/>
      <c r="J3961" s="1028"/>
      <c r="K3961" s="511" t="s">
        <v>264</v>
      </c>
      <c r="L3961" s="1023"/>
      <c r="M3961" s="1023" t="str">
        <f t="shared" si="61"/>
        <v/>
      </c>
    </row>
    <row r="3962" spans="1:13">
      <c r="A3962" s="1026" t="s">
        <v>647</v>
      </c>
      <c r="B3962" s="1026" t="s">
        <v>648</v>
      </c>
      <c r="C3962" s="1029"/>
      <c r="D3962" s="1028"/>
      <c r="E3962" s="1023" t="s">
        <v>7786</v>
      </c>
      <c r="F3962" s="1029"/>
      <c r="G3962" s="1023" t="s">
        <v>6697</v>
      </c>
      <c r="H3962" s="1023" t="s">
        <v>8030</v>
      </c>
      <c r="I3962" s="1029"/>
      <c r="J3962" s="1028"/>
      <c r="K3962" s="511" t="s">
        <v>264</v>
      </c>
      <c r="L3962" s="1023"/>
      <c r="M3962" s="1023" t="str">
        <f t="shared" si="61"/>
        <v/>
      </c>
    </row>
    <row r="3963" spans="1:13">
      <c r="A3963" s="1026" t="s">
        <v>647</v>
      </c>
      <c r="B3963" s="1026" t="s">
        <v>648</v>
      </c>
      <c r="C3963" s="1029"/>
      <c r="D3963" s="1028"/>
      <c r="E3963" s="1023" t="s">
        <v>7787</v>
      </c>
      <c r="F3963" s="1029"/>
      <c r="G3963" s="1023" t="s">
        <v>6697</v>
      </c>
      <c r="H3963" s="1023" t="s">
        <v>8030</v>
      </c>
      <c r="I3963" s="1029"/>
      <c r="J3963" s="1028"/>
      <c r="K3963" s="511" t="s">
        <v>264</v>
      </c>
      <c r="L3963" s="1023"/>
      <c r="M3963" s="1023" t="str">
        <f t="shared" si="61"/>
        <v/>
      </c>
    </row>
    <row r="3964" spans="1:13">
      <c r="A3964" s="1026" t="s">
        <v>647</v>
      </c>
      <c r="B3964" s="1026" t="s">
        <v>648</v>
      </c>
      <c r="C3964" s="1029"/>
      <c r="D3964" s="1028"/>
      <c r="E3964" s="1023" t="s">
        <v>7788</v>
      </c>
      <c r="F3964" s="1029"/>
      <c r="G3964" s="1023" t="s">
        <v>6697</v>
      </c>
      <c r="H3964" s="1023" t="s">
        <v>8030</v>
      </c>
      <c r="I3964" s="1029"/>
      <c r="J3964" s="1028"/>
      <c r="K3964" s="511" t="s">
        <v>264</v>
      </c>
      <c r="L3964" s="1023"/>
      <c r="M3964" s="1023" t="str">
        <f t="shared" si="61"/>
        <v/>
      </c>
    </row>
    <row r="3965" spans="1:13">
      <c r="A3965" s="1026" t="s">
        <v>647</v>
      </c>
      <c r="B3965" s="1026" t="s">
        <v>648</v>
      </c>
      <c r="C3965" s="522"/>
      <c r="D3965" s="523"/>
      <c r="E3965" s="1023" t="s">
        <v>7789</v>
      </c>
      <c r="F3965" s="522"/>
      <c r="G3965" s="1023" t="s">
        <v>6697</v>
      </c>
      <c r="H3965" s="1023" t="s">
        <v>8030</v>
      </c>
      <c r="I3965" s="522"/>
      <c r="J3965" s="523"/>
      <c r="K3965" s="511" t="s">
        <v>264</v>
      </c>
      <c r="L3965" s="1023"/>
      <c r="M3965" s="1023" t="str">
        <f t="shared" si="61"/>
        <v/>
      </c>
    </row>
    <row r="3966" spans="1:13" ht="15">
      <c r="A3966" s="1030" t="s">
        <v>637</v>
      </c>
      <c r="B3966" s="1031" t="s">
        <v>638</v>
      </c>
      <c r="C3966" s="527" t="s">
        <v>6701</v>
      </c>
      <c r="D3966" s="529"/>
      <c r="E3966" s="510" t="s">
        <v>6289</v>
      </c>
      <c r="F3966" s="510" t="s">
        <v>6701</v>
      </c>
      <c r="G3966" s="1023" t="s">
        <v>6697</v>
      </c>
      <c r="H3966" s="510" t="s">
        <v>8031</v>
      </c>
      <c r="I3966" s="527" t="s">
        <v>682</v>
      </c>
      <c r="J3966" s="529"/>
      <c r="K3966" s="511" t="s">
        <v>264</v>
      </c>
      <c r="L3966" s="510" t="s">
        <v>646</v>
      </c>
      <c r="M3966" s="510" t="str">
        <f t="shared" si="61"/>
        <v/>
      </c>
    </row>
    <row r="3967" spans="1:13">
      <c r="A3967" s="1026" t="s">
        <v>647</v>
      </c>
      <c r="B3967" s="1026" t="s">
        <v>648</v>
      </c>
      <c r="C3967" s="1029"/>
      <c r="D3967" s="1028"/>
      <c r="E3967" s="1023" t="s">
        <v>7790</v>
      </c>
      <c r="F3967" s="1023"/>
      <c r="G3967" s="1023" t="s">
        <v>6697</v>
      </c>
      <c r="H3967" s="1023" t="s">
        <v>8031</v>
      </c>
      <c r="I3967" s="1029"/>
      <c r="J3967" s="1028"/>
      <c r="K3967" s="511" t="s">
        <v>264</v>
      </c>
      <c r="L3967" s="1023"/>
      <c r="M3967" s="1023" t="str">
        <f t="shared" si="61"/>
        <v>Removed</v>
      </c>
    </row>
    <row r="3968" spans="1:13">
      <c r="A3968" s="1026" t="s">
        <v>647</v>
      </c>
      <c r="B3968" s="1026" t="s">
        <v>648</v>
      </c>
      <c r="C3968" s="1029"/>
      <c r="D3968" s="1028"/>
      <c r="E3968" s="1023" t="s">
        <v>7791</v>
      </c>
      <c r="F3968" s="1029"/>
      <c r="G3968" s="1023" t="s">
        <v>6697</v>
      </c>
      <c r="H3968" s="1023" t="s">
        <v>8031</v>
      </c>
      <c r="I3968" s="1029"/>
      <c r="J3968" s="1028"/>
      <c r="K3968" s="511" t="s">
        <v>264</v>
      </c>
      <c r="L3968" s="1023"/>
      <c r="M3968" s="1023" t="str">
        <f t="shared" si="61"/>
        <v/>
      </c>
    </row>
    <row r="3969" spans="1:13">
      <c r="A3969" s="1026" t="s">
        <v>647</v>
      </c>
      <c r="B3969" s="1026" t="s">
        <v>648</v>
      </c>
      <c r="C3969" s="1029"/>
      <c r="D3969" s="1028"/>
      <c r="E3969" s="1023" t="s">
        <v>7792</v>
      </c>
      <c r="F3969" s="1029"/>
      <c r="G3969" s="1023" t="s">
        <v>6697</v>
      </c>
      <c r="H3969" s="1023" t="s">
        <v>8031</v>
      </c>
      <c r="I3969" s="1029"/>
      <c r="J3969" s="1028"/>
      <c r="K3969" s="511" t="s">
        <v>264</v>
      </c>
      <c r="L3969" s="1023"/>
      <c r="M3969" s="1023" t="str">
        <f t="shared" si="61"/>
        <v/>
      </c>
    </row>
    <row r="3970" spans="1:13">
      <c r="A3970" s="1026" t="s">
        <v>647</v>
      </c>
      <c r="B3970" s="1026" t="s">
        <v>648</v>
      </c>
      <c r="C3970" s="1029"/>
      <c r="D3970" s="1028"/>
      <c r="E3970" s="1023" t="s">
        <v>7793</v>
      </c>
      <c r="F3970" s="1029"/>
      <c r="G3970" s="1023" t="s">
        <v>6697</v>
      </c>
      <c r="H3970" s="1023" t="s">
        <v>8031</v>
      </c>
      <c r="I3970" s="1029"/>
      <c r="J3970" s="1028"/>
      <c r="K3970" s="511" t="s">
        <v>264</v>
      </c>
      <c r="L3970" s="1023"/>
      <c r="M3970" s="1023" t="str">
        <f t="shared" si="61"/>
        <v/>
      </c>
    </row>
    <row r="3971" spans="1:13">
      <c r="A3971" s="1026" t="s">
        <v>647</v>
      </c>
      <c r="B3971" s="1026" t="s">
        <v>648</v>
      </c>
      <c r="C3971" s="1029"/>
      <c r="D3971" s="1028"/>
      <c r="E3971" s="1023" t="s">
        <v>7794</v>
      </c>
      <c r="F3971" s="1029"/>
      <c r="G3971" s="1023" t="s">
        <v>6697</v>
      </c>
      <c r="H3971" s="1023" t="s">
        <v>8031</v>
      </c>
      <c r="I3971" s="1029"/>
      <c r="J3971" s="1028"/>
      <c r="K3971" s="511" t="s">
        <v>264</v>
      </c>
      <c r="L3971" s="1023"/>
      <c r="M3971" s="1023" t="str">
        <f t="shared" si="61"/>
        <v/>
      </c>
    </row>
    <row r="3972" spans="1:13">
      <c r="A3972" s="1026" t="s">
        <v>647</v>
      </c>
      <c r="B3972" s="1026" t="s">
        <v>648</v>
      </c>
      <c r="C3972" s="1029"/>
      <c r="D3972" s="1028"/>
      <c r="E3972" s="1023" t="s">
        <v>7795</v>
      </c>
      <c r="F3972" s="1029"/>
      <c r="G3972" s="1023" t="s">
        <v>6697</v>
      </c>
      <c r="H3972" s="1023" t="s">
        <v>8031</v>
      </c>
      <c r="I3972" s="1029"/>
      <c r="J3972" s="1028"/>
      <c r="K3972" s="511" t="s">
        <v>264</v>
      </c>
      <c r="L3972" s="1023"/>
      <c r="M3972" s="1023" t="str">
        <f t="shared" si="61"/>
        <v/>
      </c>
    </row>
    <row r="3973" spans="1:13">
      <c r="A3973" s="1026" t="s">
        <v>647</v>
      </c>
      <c r="B3973" s="1026" t="s">
        <v>648</v>
      </c>
      <c r="C3973" s="1029"/>
      <c r="D3973" s="1028"/>
      <c r="E3973" s="1023" t="s">
        <v>7796</v>
      </c>
      <c r="F3973" s="1029"/>
      <c r="G3973" s="1023" t="s">
        <v>6697</v>
      </c>
      <c r="H3973" s="1023" t="s">
        <v>8031</v>
      </c>
      <c r="I3973" s="1029"/>
      <c r="J3973" s="1028"/>
      <c r="K3973" s="511" t="s">
        <v>264</v>
      </c>
      <c r="L3973" s="1023"/>
      <c r="M3973" s="1023" t="str">
        <f t="shared" si="61"/>
        <v/>
      </c>
    </row>
    <row r="3974" spans="1:13">
      <c r="A3974" s="1026" t="s">
        <v>647</v>
      </c>
      <c r="B3974" s="1026" t="s">
        <v>648</v>
      </c>
      <c r="C3974" s="1029"/>
      <c r="D3974" s="1028"/>
      <c r="E3974" s="1023" t="s">
        <v>7797</v>
      </c>
      <c r="F3974" s="1029"/>
      <c r="G3974" s="1023" t="s">
        <v>6697</v>
      </c>
      <c r="H3974" s="1023" t="s">
        <v>8031</v>
      </c>
      <c r="I3974" s="1029"/>
      <c r="J3974" s="1028"/>
      <c r="K3974" s="511" t="s">
        <v>264</v>
      </c>
      <c r="L3974" s="1023"/>
      <c r="M3974" s="1023" t="str">
        <f t="shared" si="61"/>
        <v/>
      </c>
    </row>
    <row r="3975" spans="1:13">
      <c r="A3975" s="1026" t="s">
        <v>647</v>
      </c>
      <c r="B3975" s="1026" t="s">
        <v>648</v>
      </c>
      <c r="C3975" s="1029"/>
      <c r="D3975" s="1028"/>
      <c r="E3975" s="1023" t="s">
        <v>7798</v>
      </c>
      <c r="F3975" s="1029"/>
      <c r="G3975" s="1023" t="s">
        <v>6697</v>
      </c>
      <c r="H3975" s="1023" t="s">
        <v>8031</v>
      </c>
      <c r="I3975" s="1029"/>
      <c r="J3975" s="1028"/>
      <c r="K3975" s="511" t="s">
        <v>264</v>
      </c>
      <c r="L3975" s="1023"/>
      <c r="M3975" s="1023" t="str">
        <f t="shared" si="61"/>
        <v/>
      </c>
    </row>
    <row r="3976" spans="1:13">
      <c r="A3976" s="1026" t="s">
        <v>647</v>
      </c>
      <c r="B3976" s="1026" t="s">
        <v>648</v>
      </c>
      <c r="C3976" s="1029"/>
      <c r="D3976" s="1028"/>
      <c r="E3976" s="1023" t="s">
        <v>7799</v>
      </c>
      <c r="F3976" s="1029"/>
      <c r="G3976" s="1023" t="s">
        <v>6697</v>
      </c>
      <c r="H3976" s="1023" t="s">
        <v>8031</v>
      </c>
      <c r="I3976" s="1029"/>
      <c r="J3976" s="1028"/>
      <c r="K3976" s="511" t="s">
        <v>264</v>
      </c>
      <c r="L3976" s="1023"/>
      <c r="M3976" s="1023" t="str">
        <f t="shared" ref="M3976:M4039" si="62">IF(RIGHT(TEXT(E3976,""),4)="ACT1","Removed","")</f>
        <v/>
      </c>
    </row>
    <row r="3977" spans="1:13">
      <c r="A3977" s="1026" t="s">
        <v>647</v>
      </c>
      <c r="B3977" s="1026" t="s">
        <v>648</v>
      </c>
      <c r="C3977" s="1029"/>
      <c r="D3977" s="1028"/>
      <c r="E3977" s="1023" t="s">
        <v>7800</v>
      </c>
      <c r="F3977" s="1029"/>
      <c r="G3977" s="1023" t="s">
        <v>6697</v>
      </c>
      <c r="H3977" s="1023" t="s">
        <v>8031</v>
      </c>
      <c r="I3977" s="1029"/>
      <c r="J3977" s="1028"/>
      <c r="K3977" s="511" t="s">
        <v>264</v>
      </c>
      <c r="L3977" s="1023"/>
      <c r="M3977" s="1023" t="str">
        <f t="shared" si="62"/>
        <v/>
      </c>
    </row>
    <row r="3978" spans="1:13">
      <c r="A3978" s="1026" t="s">
        <v>647</v>
      </c>
      <c r="B3978" s="1026" t="s">
        <v>648</v>
      </c>
      <c r="C3978" s="1029"/>
      <c r="D3978" s="1028"/>
      <c r="E3978" s="1023" t="s">
        <v>7801</v>
      </c>
      <c r="F3978" s="1029"/>
      <c r="G3978" s="1023" t="s">
        <v>6697</v>
      </c>
      <c r="H3978" s="1023" t="s">
        <v>8031</v>
      </c>
      <c r="I3978" s="1029"/>
      <c r="J3978" s="1028"/>
      <c r="K3978" s="511" t="s">
        <v>264</v>
      </c>
      <c r="L3978" s="1023"/>
      <c r="M3978" s="1023" t="str">
        <f t="shared" si="62"/>
        <v/>
      </c>
    </row>
    <row r="3979" spans="1:13">
      <c r="A3979" s="1026" t="s">
        <v>647</v>
      </c>
      <c r="B3979" s="1026" t="s">
        <v>648</v>
      </c>
      <c r="C3979" s="522"/>
      <c r="D3979" s="523"/>
      <c r="E3979" s="1023" t="s">
        <v>7802</v>
      </c>
      <c r="F3979" s="522"/>
      <c r="G3979" s="1023" t="s">
        <v>6697</v>
      </c>
      <c r="H3979" s="1023" t="s">
        <v>8031</v>
      </c>
      <c r="I3979" s="522"/>
      <c r="J3979" s="523"/>
      <c r="K3979" s="511" t="s">
        <v>264</v>
      </c>
      <c r="L3979" s="1023"/>
      <c r="M3979" s="1023" t="str">
        <f t="shared" si="62"/>
        <v/>
      </c>
    </row>
    <row r="3980" spans="1:13" ht="15">
      <c r="A3980" s="1030" t="s">
        <v>637</v>
      </c>
      <c r="B3980" s="1031" t="s">
        <v>638</v>
      </c>
      <c r="C3980" s="527" t="s">
        <v>6700</v>
      </c>
      <c r="D3980" s="529"/>
      <c r="E3980" s="510" t="s">
        <v>6291</v>
      </c>
      <c r="F3980" s="510" t="s">
        <v>6700</v>
      </c>
      <c r="G3980" s="1023" t="s">
        <v>6697</v>
      </c>
      <c r="H3980" s="510" t="s">
        <v>8032</v>
      </c>
      <c r="I3980" s="527" t="s">
        <v>682</v>
      </c>
      <c r="J3980" s="529"/>
      <c r="K3980" s="511" t="s">
        <v>264</v>
      </c>
      <c r="L3980" s="510" t="s">
        <v>646</v>
      </c>
      <c r="M3980" s="510" t="str">
        <f t="shared" si="62"/>
        <v/>
      </c>
    </row>
    <row r="3981" spans="1:13">
      <c r="A3981" s="1026" t="s">
        <v>647</v>
      </c>
      <c r="B3981" s="1026" t="s">
        <v>648</v>
      </c>
      <c r="C3981" s="1029"/>
      <c r="D3981" s="1028"/>
      <c r="E3981" s="1023" t="s">
        <v>7803</v>
      </c>
      <c r="F3981" s="1023"/>
      <c r="G3981" s="1023" t="s">
        <v>6697</v>
      </c>
      <c r="H3981" s="1023" t="s">
        <v>8032</v>
      </c>
      <c r="I3981" s="1029"/>
      <c r="J3981" s="1028"/>
      <c r="K3981" s="511" t="s">
        <v>264</v>
      </c>
      <c r="L3981" s="1023"/>
      <c r="M3981" s="1023" t="str">
        <f t="shared" si="62"/>
        <v>Removed</v>
      </c>
    </row>
    <row r="3982" spans="1:13">
      <c r="A3982" s="1026" t="s">
        <v>647</v>
      </c>
      <c r="B3982" s="1026" t="s">
        <v>648</v>
      </c>
      <c r="C3982" s="1029"/>
      <c r="D3982" s="1028"/>
      <c r="E3982" s="1023" t="s">
        <v>7804</v>
      </c>
      <c r="F3982" s="1023"/>
      <c r="G3982" s="1023" t="s">
        <v>6697</v>
      </c>
      <c r="H3982" s="1023" t="s">
        <v>8032</v>
      </c>
      <c r="I3982" s="1029"/>
      <c r="J3982" s="1028"/>
      <c r="K3982" s="511" t="s">
        <v>264</v>
      </c>
      <c r="L3982" s="1023"/>
      <c r="M3982" s="1023" t="str">
        <f t="shared" si="62"/>
        <v/>
      </c>
    </row>
    <row r="3983" spans="1:13">
      <c r="A3983" s="1026" t="s">
        <v>647</v>
      </c>
      <c r="B3983" s="1026" t="s">
        <v>648</v>
      </c>
      <c r="C3983" s="1029"/>
      <c r="D3983" s="1028"/>
      <c r="E3983" s="1023" t="s">
        <v>7805</v>
      </c>
      <c r="F3983" s="1029"/>
      <c r="G3983" s="1023" t="s">
        <v>6697</v>
      </c>
      <c r="H3983" s="1023" t="s">
        <v>8032</v>
      </c>
      <c r="I3983" s="1029"/>
      <c r="J3983" s="1028"/>
      <c r="K3983" s="511" t="s">
        <v>264</v>
      </c>
      <c r="L3983" s="1023"/>
      <c r="M3983" s="1023" t="str">
        <f t="shared" si="62"/>
        <v/>
      </c>
    </row>
    <row r="3984" spans="1:13">
      <c r="A3984" s="1026" t="s">
        <v>647</v>
      </c>
      <c r="B3984" s="1026" t="s">
        <v>648</v>
      </c>
      <c r="C3984" s="1029"/>
      <c r="D3984" s="1028"/>
      <c r="E3984" s="1023" t="s">
        <v>7806</v>
      </c>
      <c r="F3984" s="1029"/>
      <c r="G3984" s="1023" t="s">
        <v>6697</v>
      </c>
      <c r="H3984" s="1023" t="s">
        <v>8032</v>
      </c>
      <c r="I3984" s="1029"/>
      <c r="J3984" s="1028"/>
      <c r="K3984" s="511" t="s">
        <v>264</v>
      </c>
      <c r="L3984" s="1023"/>
      <c r="M3984" s="1023" t="str">
        <f t="shared" si="62"/>
        <v/>
      </c>
    </row>
    <row r="3985" spans="1:13">
      <c r="A3985" s="1026" t="s">
        <v>647</v>
      </c>
      <c r="B3985" s="1026" t="s">
        <v>648</v>
      </c>
      <c r="C3985" s="1029"/>
      <c r="D3985" s="1028"/>
      <c r="E3985" s="1023" t="s">
        <v>7807</v>
      </c>
      <c r="F3985" s="1029"/>
      <c r="G3985" s="1023" t="s">
        <v>6697</v>
      </c>
      <c r="H3985" s="1023" t="s">
        <v>8032</v>
      </c>
      <c r="I3985" s="1029"/>
      <c r="J3985" s="1028"/>
      <c r="K3985" s="511" t="s">
        <v>264</v>
      </c>
      <c r="L3985" s="1023"/>
      <c r="M3985" s="1023" t="str">
        <f t="shared" si="62"/>
        <v/>
      </c>
    </row>
    <row r="3986" spans="1:13">
      <c r="A3986" s="1026" t="s">
        <v>647</v>
      </c>
      <c r="B3986" s="1026" t="s">
        <v>648</v>
      </c>
      <c r="C3986" s="1029"/>
      <c r="D3986" s="1028"/>
      <c r="E3986" s="1023" t="s">
        <v>7808</v>
      </c>
      <c r="F3986" s="1029"/>
      <c r="G3986" s="1023" t="s">
        <v>6697</v>
      </c>
      <c r="H3986" s="1023" t="s">
        <v>8032</v>
      </c>
      <c r="I3986" s="1029"/>
      <c r="J3986" s="1028"/>
      <c r="K3986" s="511" t="s">
        <v>264</v>
      </c>
      <c r="L3986" s="1023"/>
      <c r="M3986" s="1023" t="str">
        <f t="shared" si="62"/>
        <v/>
      </c>
    </row>
    <row r="3987" spans="1:13">
      <c r="A3987" s="1026" t="s">
        <v>647</v>
      </c>
      <c r="B3987" s="1026" t="s">
        <v>648</v>
      </c>
      <c r="C3987" s="1029"/>
      <c r="D3987" s="1028"/>
      <c r="E3987" s="1023" t="s">
        <v>7809</v>
      </c>
      <c r="F3987" s="1029"/>
      <c r="G3987" s="1023" t="s">
        <v>6697</v>
      </c>
      <c r="H3987" s="1023" t="s">
        <v>8032</v>
      </c>
      <c r="I3987" s="1029"/>
      <c r="J3987" s="1028"/>
      <c r="K3987" s="511" t="s">
        <v>264</v>
      </c>
      <c r="L3987" s="1023"/>
      <c r="M3987" s="1023" t="str">
        <f t="shared" si="62"/>
        <v/>
      </c>
    </row>
    <row r="3988" spans="1:13">
      <c r="A3988" s="1026" t="s">
        <v>647</v>
      </c>
      <c r="B3988" s="1026" t="s">
        <v>648</v>
      </c>
      <c r="C3988" s="1029"/>
      <c r="D3988" s="1028"/>
      <c r="E3988" s="1023" t="s">
        <v>7810</v>
      </c>
      <c r="F3988" s="1029"/>
      <c r="G3988" s="1023" t="s">
        <v>6697</v>
      </c>
      <c r="H3988" s="1023" t="s">
        <v>8032</v>
      </c>
      <c r="I3988" s="1029"/>
      <c r="J3988" s="1028"/>
      <c r="K3988" s="511" t="s">
        <v>264</v>
      </c>
      <c r="L3988" s="1023"/>
      <c r="M3988" s="1023" t="str">
        <f t="shared" si="62"/>
        <v/>
      </c>
    </row>
    <row r="3989" spans="1:13">
      <c r="A3989" s="1026" t="s">
        <v>647</v>
      </c>
      <c r="B3989" s="1026" t="s">
        <v>648</v>
      </c>
      <c r="C3989" s="1029"/>
      <c r="D3989" s="1028"/>
      <c r="E3989" s="1023" t="s">
        <v>7811</v>
      </c>
      <c r="F3989" s="1029"/>
      <c r="G3989" s="1023" t="s">
        <v>6697</v>
      </c>
      <c r="H3989" s="1023" t="s">
        <v>8032</v>
      </c>
      <c r="I3989" s="1029"/>
      <c r="J3989" s="1028"/>
      <c r="K3989" s="511" t="s">
        <v>264</v>
      </c>
      <c r="L3989" s="1023"/>
      <c r="M3989" s="1023" t="str">
        <f t="shared" si="62"/>
        <v/>
      </c>
    </row>
    <row r="3990" spans="1:13">
      <c r="A3990" s="1026" t="s">
        <v>647</v>
      </c>
      <c r="B3990" s="1026" t="s">
        <v>648</v>
      </c>
      <c r="C3990" s="1029"/>
      <c r="D3990" s="1028"/>
      <c r="E3990" s="1023" t="s">
        <v>7812</v>
      </c>
      <c r="F3990" s="1029"/>
      <c r="G3990" s="1023" t="s">
        <v>6697</v>
      </c>
      <c r="H3990" s="1023" t="s">
        <v>8032</v>
      </c>
      <c r="I3990" s="1029"/>
      <c r="J3990" s="1028"/>
      <c r="K3990" s="511" t="s">
        <v>264</v>
      </c>
      <c r="L3990" s="1023"/>
      <c r="M3990" s="1023" t="str">
        <f t="shared" si="62"/>
        <v/>
      </c>
    </row>
    <row r="3991" spans="1:13">
      <c r="A3991" s="1026" t="s">
        <v>647</v>
      </c>
      <c r="B3991" s="1026" t="s">
        <v>648</v>
      </c>
      <c r="C3991" s="1029"/>
      <c r="D3991" s="1028"/>
      <c r="E3991" s="1023" t="s">
        <v>7813</v>
      </c>
      <c r="F3991" s="1029"/>
      <c r="G3991" s="1023" t="s">
        <v>6697</v>
      </c>
      <c r="H3991" s="1023" t="s">
        <v>8032</v>
      </c>
      <c r="I3991" s="1029"/>
      <c r="J3991" s="1028"/>
      <c r="K3991" s="511" t="s">
        <v>264</v>
      </c>
      <c r="L3991" s="1023"/>
      <c r="M3991" s="1023" t="str">
        <f t="shared" si="62"/>
        <v/>
      </c>
    </row>
    <row r="3992" spans="1:13">
      <c r="A3992" s="1026" t="s">
        <v>647</v>
      </c>
      <c r="B3992" s="1026" t="s">
        <v>648</v>
      </c>
      <c r="C3992" s="1029"/>
      <c r="D3992" s="1028"/>
      <c r="E3992" s="1023" t="s">
        <v>7814</v>
      </c>
      <c r="F3992" s="1029"/>
      <c r="G3992" s="1023" t="s">
        <v>6697</v>
      </c>
      <c r="H3992" s="1023" t="s">
        <v>8032</v>
      </c>
      <c r="I3992" s="1029"/>
      <c r="J3992" s="1028"/>
      <c r="K3992" s="511" t="s">
        <v>264</v>
      </c>
      <c r="L3992" s="1023"/>
      <c r="M3992" s="1023" t="str">
        <f t="shared" si="62"/>
        <v/>
      </c>
    </row>
    <row r="3993" spans="1:13">
      <c r="A3993" s="1026" t="s">
        <v>647</v>
      </c>
      <c r="B3993" s="1026" t="s">
        <v>648</v>
      </c>
      <c r="C3993" s="522"/>
      <c r="D3993" s="523"/>
      <c r="E3993" s="1023" t="s">
        <v>7815</v>
      </c>
      <c r="F3993" s="522"/>
      <c r="G3993" s="1023" t="s">
        <v>6697</v>
      </c>
      <c r="H3993" s="1023" t="s">
        <v>8032</v>
      </c>
      <c r="I3993" s="522"/>
      <c r="J3993" s="523"/>
      <c r="K3993" s="511" t="s">
        <v>264</v>
      </c>
      <c r="L3993" s="1023"/>
      <c r="M3993" s="1023" t="str">
        <f t="shared" si="62"/>
        <v/>
      </c>
    </row>
    <row r="3994" spans="1:13" ht="15">
      <c r="A3994" s="1030" t="s">
        <v>637</v>
      </c>
      <c r="B3994" s="1031" t="s">
        <v>638</v>
      </c>
      <c r="C3994" s="527" t="s">
        <v>572</v>
      </c>
      <c r="D3994" s="529"/>
      <c r="E3994" s="510" t="s">
        <v>6269</v>
      </c>
      <c r="F3994" s="510" t="s">
        <v>572</v>
      </c>
      <c r="G3994" s="1023" t="s">
        <v>6697</v>
      </c>
      <c r="H3994" s="510" t="s">
        <v>8033</v>
      </c>
      <c r="I3994" s="527" t="s">
        <v>682</v>
      </c>
      <c r="J3994" s="529"/>
      <c r="K3994" s="511" t="s">
        <v>264</v>
      </c>
      <c r="L3994" s="510" t="s">
        <v>646</v>
      </c>
      <c r="M3994" s="510" t="str">
        <f t="shared" si="62"/>
        <v/>
      </c>
    </row>
    <row r="3995" spans="1:13">
      <c r="A3995" s="1026" t="s">
        <v>647</v>
      </c>
      <c r="B3995" s="1026" t="s">
        <v>648</v>
      </c>
      <c r="C3995" s="1029"/>
      <c r="D3995" s="1028"/>
      <c r="E3995" s="1023" t="s">
        <v>7816</v>
      </c>
      <c r="F3995" s="1023"/>
      <c r="G3995" s="1023" t="s">
        <v>6697</v>
      </c>
      <c r="H3995" s="1023" t="s">
        <v>8033</v>
      </c>
      <c r="I3995" s="1029"/>
      <c r="J3995" s="1028"/>
      <c r="K3995" s="511" t="s">
        <v>264</v>
      </c>
      <c r="L3995" s="1023"/>
      <c r="M3995" s="1023" t="str">
        <f t="shared" si="62"/>
        <v>Removed</v>
      </c>
    </row>
    <row r="3996" spans="1:13">
      <c r="A3996" s="1026" t="s">
        <v>647</v>
      </c>
      <c r="B3996" s="1026" t="s">
        <v>648</v>
      </c>
      <c r="C3996" s="1029"/>
      <c r="D3996" s="1028"/>
      <c r="E3996" s="1023" t="s">
        <v>7817</v>
      </c>
      <c r="F3996" s="1023"/>
      <c r="G3996" s="1023" t="s">
        <v>6697</v>
      </c>
      <c r="H3996" s="1023" t="s">
        <v>8033</v>
      </c>
      <c r="I3996" s="1029"/>
      <c r="J3996" s="1028"/>
      <c r="K3996" s="511" t="s">
        <v>264</v>
      </c>
      <c r="L3996" s="1023"/>
      <c r="M3996" s="1023" t="str">
        <f t="shared" si="62"/>
        <v/>
      </c>
    </row>
    <row r="3997" spans="1:13">
      <c r="A3997" s="1026" t="s">
        <v>647</v>
      </c>
      <c r="B3997" s="1026" t="s">
        <v>648</v>
      </c>
      <c r="C3997" s="1029"/>
      <c r="D3997" s="1028"/>
      <c r="E3997" s="1023" t="s">
        <v>7818</v>
      </c>
      <c r="F3997" s="1029"/>
      <c r="G3997" s="1023" t="s">
        <v>6697</v>
      </c>
      <c r="H3997" s="1023" t="s">
        <v>8033</v>
      </c>
      <c r="I3997" s="1029"/>
      <c r="J3997" s="1028"/>
      <c r="K3997" s="511" t="s">
        <v>264</v>
      </c>
      <c r="L3997" s="1023"/>
      <c r="M3997" s="1023" t="str">
        <f t="shared" si="62"/>
        <v/>
      </c>
    </row>
    <row r="3998" spans="1:13">
      <c r="A3998" s="1026" t="s">
        <v>647</v>
      </c>
      <c r="B3998" s="1026" t="s">
        <v>648</v>
      </c>
      <c r="C3998" s="1029"/>
      <c r="D3998" s="1028"/>
      <c r="E3998" s="1023" t="s">
        <v>7819</v>
      </c>
      <c r="F3998" s="1029"/>
      <c r="G3998" s="1023" t="s">
        <v>6697</v>
      </c>
      <c r="H3998" s="1023" t="s">
        <v>8033</v>
      </c>
      <c r="I3998" s="1029"/>
      <c r="J3998" s="1028"/>
      <c r="K3998" s="511" t="s">
        <v>264</v>
      </c>
      <c r="L3998" s="1023"/>
      <c r="M3998" s="1023" t="str">
        <f t="shared" si="62"/>
        <v/>
      </c>
    </row>
    <row r="3999" spans="1:13">
      <c r="A3999" s="1026" t="s">
        <v>647</v>
      </c>
      <c r="B3999" s="1026" t="s">
        <v>648</v>
      </c>
      <c r="C3999" s="1029"/>
      <c r="D3999" s="1028"/>
      <c r="E3999" s="1023" t="s">
        <v>7820</v>
      </c>
      <c r="F3999" s="1029"/>
      <c r="G3999" s="1023" t="s">
        <v>6697</v>
      </c>
      <c r="H3999" s="1023" t="s">
        <v>8033</v>
      </c>
      <c r="I3999" s="1029"/>
      <c r="J3999" s="1028"/>
      <c r="K3999" s="511" t="s">
        <v>264</v>
      </c>
      <c r="L3999" s="1023"/>
      <c r="M3999" s="1023" t="str">
        <f t="shared" si="62"/>
        <v/>
      </c>
    </row>
    <row r="4000" spans="1:13">
      <c r="A4000" s="1026" t="s">
        <v>647</v>
      </c>
      <c r="B4000" s="1026" t="s">
        <v>648</v>
      </c>
      <c r="C4000" s="1029"/>
      <c r="D4000" s="1028"/>
      <c r="E4000" s="1023" t="s">
        <v>7821</v>
      </c>
      <c r="F4000" s="1029"/>
      <c r="G4000" s="1023" t="s">
        <v>6697</v>
      </c>
      <c r="H4000" s="1023" t="s">
        <v>8033</v>
      </c>
      <c r="I4000" s="1029"/>
      <c r="J4000" s="1028"/>
      <c r="K4000" s="511" t="s">
        <v>264</v>
      </c>
      <c r="L4000" s="1023"/>
      <c r="M4000" s="1023" t="str">
        <f t="shared" si="62"/>
        <v/>
      </c>
    </row>
    <row r="4001" spans="1:13">
      <c r="A4001" s="1026" t="s">
        <v>647</v>
      </c>
      <c r="B4001" s="1026" t="s">
        <v>648</v>
      </c>
      <c r="C4001" s="1029"/>
      <c r="D4001" s="1028"/>
      <c r="E4001" s="1023" t="s">
        <v>7822</v>
      </c>
      <c r="F4001" s="1029"/>
      <c r="G4001" s="1023" t="s">
        <v>6697</v>
      </c>
      <c r="H4001" s="1023" t="s">
        <v>8033</v>
      </c>
      <c r="I4001" s="1029"/>
      <c r="J4001" s="1028"/>
      <c r="K4001" s="511" t="s">
        <v>264</v>
      </c>
      <c r="L4001" s="1023"/>
      <c r="M4001" s="1023" t="str">
        <f t="shared" si="62"/>
        <v/>
      </c>
    </row>
    <row r="4002" spans="1:13">
      <c r="A4002" s="1026" t="s">
        <v>647</v>
      </c>
      <c r="B4002" s="1026" t="s">
        <v>648</v>
      </c>
      <c r="C4002" s="1029"/>
      <c r="D4002" s="1028"/>
      <c r="E4002" s="1023" t="s">
        <v>7823</v>
      </c>
      <c r="F4002" s="1029"/>
      <c r="G4002" s="1023" t="s">
        <v>6697</v>
      </c>
      <c r="H4002" s="1023" t="s">
        <v>8033</v>
      </c>
      <c r="I4002" s="1029"/>
      <c r="J4002" s="1028"/>
      <c r="K4002" s="511" t="s">
        <v>264</v>
      </c>
      <c r="L4002" s="1023"/>
      <c r="M4002" s="1023" t="str">
        <f t="shared" si="62"/>
        <v/>
      </c>
    </row>
    <row r="4003" spans="1:13">
      <c r="A4003" s="1026" t="s">
        <v>647</v>
      </c>
      <c r="B4003" s="1026" t="s">
        <v>648</v>
      </c>
      <c r="C4003" s="1029"/>
      <c r="D4003" s="1028"/>
      <c r="E4003" s="1023" t="s">
        <v>7824</v>
      </c>
      <c r="F4003" s="1029"/>
      <c r="G4003" s="1023" t="s">
        <v>6697</v>
      </c>
      <c r="H4003" s="1023" t="s">
        <v>8033</v>
      </c>
      <c r="I4003" s="1029"/>
      <c r="J4003" s="1028"/>
      <c r="K4003" s="511" t="s">
        <v>264</v>
      </c>
      <c r="L4003" s="1023"/>
      <c r="M4003" s="1023" t="str">
        <f t="shared" si="62"/>
        <v/>
      </c>
    </row>
    <row r="4004" spans="1:13">
      <c r="A4004" s="1026" t="s">
        <v>647</v>
      </c>
      <c r="B4004" s="1026" t="s">
        <v>648</v>
      </c>
      <c r="C4004" s="1029"/>
      <c r="D4004" s="1028"/>
      <c r="E4004" s="1023" t="s">
        <v>7825</v>
      </c>
      <c r="F4004" s="1029"/>
      <c r="G4004" s="1023" t="s">
        <v>6697</v>
      </c>
      <c r="H4004" s="1023" t="s">
        <v>8033</v>
      </c>
      <c r="I4004" s="1029"/>
      <c r="J4004" s="1028"/>
      <c r="K4004" s="511" t="s">
        <v>264</v>
      </c>
      <c r="L4004" s="1023"/>
      <c r="M4004" s="1023" t="str">
        <f t="shared" si="62"/>
        <v/>
      </c>
    </row>
    <row r="4005" spans="1:13">
      <c r="A4005" s="1026" t="s">
        <v>647</v>
      </c>
      <c r="B4005" s="1026" t="s">
        <v>648</v>
      </c>
      <c r="C4005" s="1029"/>
      <c r="D4005" s="1028"/>
      <c r="E4005" s="1023" t="s">
        <v>7826</v>
      </c>
      <c r="F4005" s="1029"/>
      <c r="G4005" s="1023" t="s">
        <v>6697</v>
      </c>
      <c r="H4005" s="1023" t="s">
        <v>8033</v>
      </c>
      <c r="I4005" s="1029"/>
      <c r="J4005" s="1028"/>
      <c r="K4005" s="511" t="s">
        <v>264</v>
      </c>
      <c r="L4005" s="1023"/>
      <c r="M4005" s="1023" t="str">
        <f t="shared" si="62"/>
        <v/>
      </c>
    </row>
    <row r="4006" spans="1:13">
      <c r="A4006" s="1026" t="s">
        <v>647</v>
      </c>
      <c r="B4006" s="1026" t="s">
        <v>648</v>
      </c>
      <c r="C4006" s="1029"/>
      <c r="D4006" s="1028"/>
      <c r="E4006" s="1023" t="s">
        <v>7827</v>
      </c>
      <c r="F4006" s="1029"/>
      <c r="G4006" s="1023" t="s">
        <v>6697</v>
      </c>
      <c r="H4006" s="1023" t="s">
        <v>8033</v>
      </c>
      <c r="I4006" s="1029"/>
      <c r="J4006" s="1028"/>
      <c r="K4006" s="511" t="s">
        <v>264</v>
      </c>
      <c r="L4006" s="1023"/>
      <c r="M4006" s="1023" t="str">
        <f t="shared" si="62"/>
        <v/>
      </c>
    </row>
    <row r="4007" spans="1:13">
      <c r="A4007" s="1026" t="s">
        <v>647</v>
      </c>
      <c r="B4007" s="1026" t="s">
        <v>648</v>
      </c>
      <c r="C4007" s="522"/>
      <c r="D4007" s="523"/>
      <c r="E4007" s="1023" t="s">
        <v>7828</v>
      </c>
      <c r="F4007" s="522"/>
      <c r="G4007" s="1023" t="s">
        <v>6697</v>
      </c>
      <c r="H4007" s="1023" t="s">
        <v>8033</v>
      </c>
      <c r="I4007" s="522"/>
      <c r="J4007" s="523"/>
      <c r="K4007" s="511" t="s">
        <v>264</v>
      </c>
      <c r="L4007" s="1023"/>
      <c r="M4007" s="1023" t="str">
        <f t="shared" si="62"/>
        <v/>
      </c>
    </row>
    <row r="4008" spans="1:13" ht="15">
      <c r="A4008" s="1030" t="s">
        <v>637</v>
      </c>
      <c r="B4008" s="1031" t="s">
        <v>638</v>
      </c>
      <c r="C4008" s="527" t="s">
        <v>147</v>
      </c>
      <c r="D4008" s="529"/>
      <c r="E4008" s="510" t="s">
        <v>6247</v>
      </c>
      <c r="F4008" s="510" t="s">
        <v>147</v>
      </c>
      <c r="G4008" s="1023" t="s">
        <v>6697</v>
      </c>
      <c r="H4008" s="510" t="s">
        <v>8034</v>
      </c>
      <c r="I4008" s="527" t="s">
        <v>3294</v>
      </c>
      <c r="J4008" s="529"/>
      <c r="K4008" s="511" t="s">
        <v>264</v>
      </c>
      <c r="L4008" s="510" t="s">
        <v>646</v>
      </c>
      <c r="M4008" s="510" t="str">
        <f t="shared" si="62"/>
        <v/>
      </c>
    </row>
    <row r="4009" spans="1:13">
      <c r="A4009" s="1026" t="s">
        <v>647</v>
      </c>
      <c r="B4009" s="1026" t="s">
        <v>648</v>
      </c>
      <c r="C4009" s="1029"/>
      <c r="D4009" s="1028"/>
      <c r="E4009" s="1023" t="s">
        <v>7829</v>
      </c>
      <c r="F4009" s="1023"/>
      <c r="G4009" s="1023" t="s">
        <v>6697</v>
      </c>
      <c r="H4009" s="1023" t="s">
        <v>8034</v>
      </c>
      <c r="I4009" s="1029"/>
      <c r="J4009" s="1028"/>
      <c r="K4009" s="511" t="s">
        <v>264</v>
      </c>
      <c r="L4009" s="1023"/>
      <c r="M4009" s="1023" t="str">
        <f t="shared" si="62"/>
        <v>Removed</v>
      </c>
    </row>
    <row r="4010" spans="1:13">
      <c r="A4010" s="1026" t="s">
        <v>647</v>
      </c>
      <c r="B4010" s="1026" t="s">
        <v>648</v>
      </c>
      <c r="C4010" s="1029"/>
      <c r="D4010" s="1028"/>
      <c r="E4010" s="1023" t="s">
        <v>7830</v>
      </c>
      <c r="F4010" s="1023"/>
      <c r="G4010" s="1023" t="s">
        <v>6697</v>
      </c>
      <c r="H4010" s="1023" t="s">
        <v>8034</v>
      </c>
      <c r="I4010" s="1029"/>
      <c r="J4010" s="1028"/>
      <c r="K4010" s="511" t="s">
        <v>264</v>
      </c>
      <c r="L4010" s="1023"/>
      <c r="M4010" s="1023" t="str">
        <f t="shared" si="62"/>
        <v/>
      </c>
    </row>
    <row r="4011" spans="1:13">
      <c r="A4011" s="1026" t="s">
        <v>647</v>
      </c>
      <c r="B4011" s="1026" t="s">
        <v>648</v>
      </c>
      <c r="C4011" s="1029"/>
      <c r="D4011" s="1028"/>
      <c r="E4011" s="1023" t="s">
        <v>7831</v>
      </c>
      <c r="F4011" s="1023"/>
      <c r="G4011" s="1023" t="s">
        <v>6697</v>
      </c>
      <c r="H4011" s="1023" t="s">
        <v>8034</v>
      </c>
      <c r="I4011" s="1029"/>
      <c r="J4011" s="1028"/>
      <c r="K4011" s="511" t="s">
        <v>264</v>
      </c>
      <c r="L4011" s="1023"/>
      <c r="M4011" s="1023" t="str">
        <f t="shared" si="62"/>
        <v/>
      </c>
    </row>
    <row r="4012" spans="1:13">
      <c r="A4012" s="1026" t="s">
        <v>647</v>
      </c>
      <c r="B4012" s="1026" t="s">
        <v>648</v>
      </c>
      <c r="C4012" s="1029"/>
      <c r="D4012" s="1028"/>
      <c r="E4012" s="1023" t="s">
        <v>7832</v>
      </c>
      <c r="F4012" s="1029"/>
      <c r="G4012" s="1023" t="s">
        <v>6697</v>
      </c>
      <c r="H4012" s="1023" t="s">
        <v>8034</v>
      </c>
      <c r="I4012" s="1029"/>
      <c r="J4012" s="1028"/>
      <c r="K4012" s="511" t="s">
        <v>264</v>
      </c>
      <c r="L4012" s="1023"/>
      <c r="M4012" s="1023" t="str">
        <f t="shared" si="62"/>
        <v/>
      </c>
    </row>
    <row r="4013" spans="1:13">
      <c r="A4013" s="1026" t="s">
        <v>647</v>
      </c>
      <c r="B4013" s="1026" t="s">
        <v>648</v>
      </c>
      <c r="C4013" s="1029"/>
      <c r="D4013" s="1028"/>
      <c r="E4013" s="1023" t="s">
        <v>7833</v>
      </c>
      <c r="F4013" s="1029"/>
      <c r="G4013" s="1023" t="s">
        <v>6697</v>
      </c>
      <c r="H4013" s="1023" t="s">
        <v>8034</v>
      </c>
      <c r="I4013" s="1029"/>
      <c r="J4013" s="1028"/>
      <c r="K4013" s="511" t="s">
        <v>264</v>
      </c>
      <c r="L4013" s="1023"/>
      <c r="M4013" s="1023" t="str">
        <f t="shared" si="62"/>
        <v/>
      </c>
    </row>
    <row r="4014" spans="1:13">
      <c r="A4014" s="1026" t="s">
        <v>647</v>
      </c>
      <c r="B4014" s="1026" t="s">
        <v>648</v>
      </c>
      <c r="C4014" s="1029"/>
      <c r="D4014" s="1028"/>
      <c r="E4014" s="1023" t="s">
        <v>7834</v>
      </c>
      <c r="F4014" s="1029"/>
      <c r="G4014" s="1023" t="s">
        <v>6697</v>
      </c>
      <c r="H4014" s="1023" t="s">
        <v>8034</v>
      </c>
      <c r="I4014" s="1029"/>
      <c r="J4014" s="1028"/>
      <c r="K4014" s="511" t="s">
        <v>264</v>
      </c>
      <c r="L4014" s="1023"/>
      <c r="M4014" s="1023" t="str">
        <f t="shared" si="62"/>
        <v/>
      </c>
    </row>
    <row r="4015" spans="1:13">
      <c r="A4015" s="1026" t="s">
        <v>647</v>
      </c>
      <c r="B4015" s="1026" t="s">
        <v>648</v>
      </c>
      <c r="C4015" s="1029"/>
      <c r="D4015" s="1028"/>
      <c r="E4015" s="1023" t="s">
        <v>7835</v>
      </c>
      <c r="F4015" s="1029"/>
      <c r="G4015" s="1023" t="s">
        <v>6697</v>
      </c>
      <c r="H4015" s="1023" t="s">
        <v>8034</v>
      </c>
      <c r="I4015" s="1029"/>
      <c r="J4015" s="1028"/>
      <c r="K4015" s="511" t="s">
        <v>264</v>
      </c>
      <c r="L4015" s="1023"/>
      <c r="M4015" s="1023" t="str">
        <f t="shared" si="62"/>
        <v/>
      </c>
    </row>
    <row r="4016" spans="1:13">
      <c r="A4016" s="1026" t="s">
        <v>647</v>
      </c>
      <c r="B4016" s="1026" t="s">
        <v>648</v>
      </c>
      <c r="C4016" s="1029"/>
      <c r="D4016" s="1028"/>
      <c r="E4016" s="1023" t="s">
        <v>7836</v>
      </c>
      <c r="F4016" s="1029"/>
      <c r="G4016" s="1023" t="s">
        <v>6697</v>
      </c>
      <c r="H4016" s="1023" t="s">
        <v>8034</v>
      </c>
      <c r="I4016" s="1029"/>
      <c r="J4016" s="1028"/>
      <c r="K4016" s="511" t="s">
        <v>264</v>
      </c>
      <c r="L4016" s="1023"/>
      <c r="M4016" s="1023" t="str">
        <f t="shared" si="62"/>
        <v/>
      </c>
    </row>
    <row r="4017" spans="1:13">
      <c r="A4017" s="1026" t="s">
        <v>647</v>
      </c>
      <c r="B4017" s="1026" t="s">
        <v>648</v>
      </c>
      <c r="C4017" s="1029"/>
      <c r="D4017" s="1028"/>
      <c r="E4017" s="1023" t="s">
        <v>7837</v>
      </c>
      <c r="F4017" s="1029"/>
      <c r="G4017" s="1023" t="s">
        <v>6697</v>
      </c>
      <c r="H4017" s="1023" t="s">
        <v>8034</v>
      </c>
      <c r="I4017" s="1029"/>
      <c r="J4017" s="1028"/>
      <c r="K4017" s="511" t="s">
        <v>264</v>
      </c>
      <c r="L4017" s="1023"/>
      <c r="M4017" s="1023" t="str">
        <f t="shared" si="62"/>
        <v/>
      </c>
    </row>
    <row r="4018" spans="1:13">
      <c r="A4018" s="1026" t="s">
        <v>647</v>
      </c>
      <c r="B4018" s="1026" t="s">
        <v>648</v>
      </c>
      <c r="C4018" s="1029"/>
      <c r="D4018" s="1028"/>
      <c r="E4018" s="1023" t="s">
        <v>7838</v>
      </c>
      <c r="F4018" s="1029"/>
      <c r="G4018" s="1023" t="s">
        <v>6697</v>
      </c>
      <c r="H4018" s="1023" t="s">
        <v>8034</v>
      </c>
      <c r="I4018" s="1029"/>
      <c r="J4018" s="1028"/>
      <c r="K4018" s="511" t="s">
        <v>264</v>
      </c>
      <c r="L4018" s="1023"/>
      <c r="M4018" s="1023" t="str">
        <f t="shared" si="62"/>
        <v/>
      </c>
    </row>
    <row r="4019" spans="1:13">
      <c r="A4019" s="1026" t="s">
        <v>647</v>
      </c>
      <c r="B4019" s="1026" t="s">
        <v>648</v>
      </c>
      <c r="C4019" s="1029"/>
      <c r="D4019" s="1028"/>
      <c r="E4019" s="1023" t="s">
        <v>7839</v>
      </c>
      <c r="F4019" s="1029"/>
      <c r="G4019" s="1023" t="s">
        <v>6697</v>
      </c>
      <c r="H4019" s="1023" t="s">
        <v>8034</v>
      </c>
      <c r="I4019" s="1029"/>
      <c r="J4019" s="1028"/>
      <c r="K4019" s="511" t="s">
        <v>264</v>
      </c>
      <c r="L4019" s="1023"/>
      <c r="M4019" s="1023" t="str">
        <f t="shared" si="62"/>
        <v/>
      </c>
    </row>
    <row r="4020" spans="1:13">
      <c r="A4020" s="1026" t="s">
        <v>647</v>
      </c>
      <c r="B4020" s="1026" t="s">
        <v>648</v>
      </c>
      <c r="C4020" s="1029"/>
      <c r="D4020" s="1028"/>
      <c r="E4020" s="1023" t="s">
        <v>7840</v>
      </c>
      <c r="F4020" s="1029"/>
      <c r="G4020" s="1023" t="s">
        <v>6697</v>
      </c>
      <c r="H4020" s="1023" t="s">
        <v>8034</v>
      </c>
      <c r="I4020" s="1029"/>
      <c r="J4020" s="1028"/>
      <c r="K4020" s="511" t="s">
        <v>264</v>
      </c>
      <c r="L4020" s="1023"/>
      <c r="M4020" s="1023" t="str">
        <f t="shared" si="62"/>
        <v/>
      </c>
    </row>
    <row r="4021" spans="1:13">
      <c r="A4021" s="1026" t="s">
        <v>647</v>
      </c>
      <c r="B4021" s="1026" t="s">
        <v>648</v>
      </c>
      <c r="C4021" s="522"/>
      <c r="D4021" s="523"/>
      <c r="E4021" s="1023" t="s">
        <v>7841</v>
      </c>
      <c r="F4021" s="522"/>
      <c r="G4021" s="1023" t="s">
        <v>6697</v>
      </c>
      <c r="H4021" s="1023" t="s">
        <v>8034</v>
      </c>
      <c r="I4021" s="522"/>
      <c r="J4021" s="523"/>
      <c r="K4021" s="511" t="s">
        <v>264</v>
      </c>
      <c r="L4021" s="1023"/>
      <c r="M4021" s="1023" t="str">
        <f t="shared" si="62"/>
        <v/>
      </c>
    </row>
    <row r="4022" spans="1:13" ht="15">
      <c r="A4022" s="1030" t="s">
        <v>637</v>
      </c>
      <c r="B4022" s="1031" t="s">
        <v>638</v>
      </c>
      <c r="C4022" s="527" t="s">
        <v>137</v>
      </c>
      <c r="D4022" s="529"/>
      <c r="E4022" s="510" t="s">
        <v>6315</v>
      </c>
      <c r="F4022" s="510" t="s">
        <v>137</v>
      </c>
      <c r="G4022" s="1023" t="s">
        <v>6697</v>
      </c>
      <c r="H4022" s="510" t="s">
        <v>8035</v>
      </c>
      <c r="I4022" s="527" t="s">
        <v>682</v>
      </c>
      <c r="J4022" s="529"/>
      <c r="K4022" s="511" t="s">
        <v>264</v>
      </c>
      <c r="L4022" s="510" t="s">
        <v>646</v>
      </c>
      <c r="M4022" s="510" t="str">
        <f t="shared" si="62"/>
        <v/>
      </c>
    </row>
    <row r="4023" spans="1:13">
      <c r="A4023" s="1026" t="s">
        <v>647</v>
      </c>
      <c r="B4023" s="1026" t="s">
        <v>648</v>
      </c>
      <c r="C4023" s="1029"/>
      <c r="D4023" s="1028"/>
      <c r="E4023" s="1023" t="s">
        <v>7842</v>
      </c>
      <c r="F4023" s="1023"/>
      <c r="G4023" s="1023" t="s">
        <v>6697</v>
      </c>
      <c r="H4023" s="1023" t="s">
        <v>8035</v>
      </c>
      <c r="I4023" s="1029"/>
      <c r="J4023" s="1028"/>
      <c r="K4023" s="511" t="s">
        <v>264</v>
      </c>
      <c r="L4023" s="1023"/>
      <c r="M4023" s="1023" t="str">
        <f t="shared" si="62"/>
        <v>Removed</v>
      </c>
    </row>
    <row r="4024" spans="1:13">
      <c r="A4024" s="1026" t="s">
        <v>647</v>
      </c>
      <c r="B4024" s="1026" t="s">
        <v>648</v>
      </c>
      <c r="C4024" s="1029"/>
      <c r="D4024" s="1028"/>
      <c r="E4024" s="1023" t="s">
        <v>7843</v>
      </c>
      <c r="F4024" s="1029"/>
      <c r="G4024" s="1023" t="s">
        <v>6697</v>
      </c>
      <c r="H4024" s="1023" t="s">
        <v>8035</v>
      </c>
      <c r="I4024" s="1029"/>
      <c r="J4024" s="1028"/>
      <c r="K4024" s="511" t="s">
        <v>264</v>
      </c>
      <c r="L4024" s="1023"/>
      <c r="M4024" s="1023" t="str">
        <f t="shared" si="62"/>
        <v/>
      </c>
    </row>
    <row r="4025" spans="1:13">
      <c r="A4025" s="1026" t="s">
        <v>647</v>
      </c>
      <c r="B4025" s="1026" t="s">
        <v>648</v>
      </c>
      <c r="C4025" s="1029"/>
      <c r="D4025" s="1028"/>
      <c r="E4025" s="1023" t="s">
        <v>7844</v>
      </c>
      <c r="F4025" s="1029"/>
      <c r="G4025" s="1023" t="s">
        <v>6697</v>
      </c>
      <c r="H4025" s="1023" t="s">
        <v>8035</v>
      </c>
      <c r="I4025" s="1029"/>
      <c r="J4025" s="1028"/>
      <c r="K4025" s="511" t="s">
        <v>264</v>
      </c>
      <c r="L4025" s="1023"/>
      <c r="M4025" s="1023" t="str">
        <f t="shared" si="62"/>
        <v/>
      </c>
    </row>
    <row r="4026" spans="1:13">
      <c r="A4026" s="1026" t="s">
        <v>647</v>
      </c>
      <c r="B4026" s="1026" t="s">
        <v>648</v>
      </c>
      <c r="C4026" s="1029"/>
      <c r="D4026" s="1028"/>
      <c r="E4026" s="1023" t="s">
        <v>7845</v>
      </c>
      <c r="F4026" s="1029"/>
      <c r="G4026" s="1023" t="s">
        <v>6697</v>
      </c>
      <c r="H4026" s="1023" t="s">
        <v>8035</v>
      </c>
      <c r="I4026" s="1029"/>
      <c r="J4026" s="1028"/>
      <c r="K4026" s="511" t="s">
        <v>264</v>
      </c>
      <c r="L4026" s="1023"/>
      <c r="M4026" s="1023" t="str">
        <f t="shared" si="62"/>
        <v/>
      </c>
    </row>
    <row r="4027" spans="1:13">
      <c r="A4027" s="1026" t="s">
        <v>647</v>
      </c>
      <c r="B4027" s="1026" t="s">
        <v>648</v>
      </c>
      <c r="C4027" s="1029"/>
      <c r="D4027" s="1028"/>
      <c r="E4027" s="1023" t="s">
        <v>7846</v>
      </c>
      <c r="F4027" s="1029"/>
      <c r="G4027" s="1023" t="s">
        <v>6697</v>
      </c>
      <c r="H4027" s="1023" t="s">
        <v>8035</v>
      </c>
      <c r="I4027" s="1029"/>
      <c r="J4027" s="1028"/>
      <c r="K4027" s="511" t="s">
        <v>264</v>
      </c>
      <c r="L4027" s="1023"/>
      <c r="M4027" s="1023" t="str">
        <f t="shared" si="62"/>
        <v/>
      </c>
    </row>
    <row r="4028" spans="1:13">
      <c r="A4028" s="1026" t="s">
        <v>647</v>
      </c>
      <c r="B4028" s="1026" t="s">
        <v>648</v>
      </c>
      <c r="C4028" s="1029"/>
      <c r="D4028" s="1028"/>
      <c r="E4028" s="1023" t="s">
        <v>7847</v>
      </c>
      <c r="F4028" s="1029"/>
      <c r="G4028" s="1023" t="s">
        <v>6697</v>
      </c>
      <c r="H4028" s="1023" t="s">
        <v>8035</v>
      </c>
      <c r="I4028" s="1029"/>
      <c r="J4028" s="1028"/>
      <c r="K4028" s="511" t="s">
        <v>264</v>
      </c>
      <c r="L4028" s="1023"/>
      <c r="M4028" s="1023" t="str">
        <f t="shared" si="62"/>
        <v/>
      </c>
    </row>
    <row r="4029" spans="1:13">
      <c r="A4029" s="1026" t="s">
        <v>647</v>
      </c>
      <c r="B4029" s="1026" t="s">
        <v>648</v>
      </c>
      <c r="C4029" s="1029"/>
      <c r="D4029" s="1028"/>
      <c r="E4029" s="1023" t="s">
        <v>7848</v>
      </c>
      <c r="F4029" s="1029"/>
      <c r="G4029" s="1023" t="s">
        <v>6697</v>
      </c>
      <c r="H4029" s="1023" t="s">
        <v>8035</v>
      </c>
      <c r="I4029" s="1029"/>
      <c r="J4029" s="1028"/>
      <c r="K4029" s="511" t="s">
        <v>264</v>
      </c>
      <c r="L4029" s="1023"/>
      <c r="M4029" s="1023" t="str">
        <f t="shared" si="62"/>
        <v/>
      </c>
    </row>
    <row r="4030" spans="1:13">
      <c r="A4030" s="1026" t="s">
        <v>647</v>
      </c>
      <c r="B4030" s="1026" t="s">
        <v>648</v>
      </c>
      <c r="C4030" s="1029"/>
      <c r="D4030" s="1028"/>
      <c r="E4030" s="1023" t="s">
        <v>7849</v>
      </c>
      <c r="F4030" s="1029"/>
      <c r="G4030" s="1023" t="s">
        <v>6697</v>
      </c>
      <c r="H4030" s="1023" t="s">
        <v>8035</v>
      </c>
      <c r="I4030" s="1029"/>
      <c r="J4030" s="1028"/>
      <c r="K4030" s="511" t="s">
        <v>264</v>
      </c>
      <c r="L4030" s="1023"/>
      <c r="M4030" s="1023" t="str">
        <f t="shared" si="62"/>
        <v/>
      </c>
    </row>
    <row r="4031" spans="1:13">
      <c r="A4031" s="1026" t="s">
        <v>647</v>
      </c>
      <c r="B4031" s="1026" t="s">
        <v>648</v>
      </c>
      <c r="C4031" s="1029"/>
      <c r="D4031" s="1028"/>
      <c r="E4031" s="1023" t="s">
        <v>7850</v>
      </c>
      <c r="F4031" s="1029"/>
      <c r="G4031" s="1023" t="s">
        <v>6697</v>
      </c>
      <c r="H4031" s="1023" t="s">
        <v>8035</v>
      </c>
      <c r="I4031" s="1029"/>
      <c r="J4031" s="1028"/>
      <c r="K4031" s="511" t="s">
        <v>264</v>
      </c>
      <c r="L4031" s="1023"/>
      <c r="M4031" s="1023" t="str">
        <f t="shared" si="62"/>
        <v/>
      </c>
    </row>
    <row r="4032" spans="1:13">
      <c r="A4032" s="1026" t="s">
        <v>647</v>
      </c>
      <c r="B4032" s="1026" t="s">
        <v>648</v>
      </c>
      <c r="C4032" s="1029"/>
      <c r="D4032" s="1028"/>
      <c r="E4032" s="1023" t="s">
        <v>7851</v>
      </c>
      <c r="F4032" s="1029"/>
      <c r="G4032" s="1023" t="s">
        <v>6697</v>
      </c>
      <c r="H4032" s="1023" t="s">
        <v>8035</v>
      </c>
      <c r="I4032" s="1029"/>
      <c r="J4032" s="1028"/>
      <c r="K4032" s="511" t="s">
        <v>264</v>
      </c>
      <c r="L4032" s="1023"/>
      <c r="M4032" s="1023" t="str">
        <f t="shared" si="62"/>
        <v/>
      </c>
    </row>
    <row r="4033" spans="1:13">
      <c r="A4033" s="1026" t="s">
        <v>647</v>
      </c>
      <c r="B4033" s="1026" t="s">
        <v>648</v>
      </c>
      <c r="C4033" s="1029"/>
      <c r="D4033" s="1028"/>
      <c r="E4033" s="1023" t="s">
        <v>7852</v>
      </c>
      <c r="F4033" s="1029"/>
      <c r="G4033" s="1023" t="s">
        <v>6697</v>
      </c>
      <c r="H4033" s="1023" t="s">
        <v>8035</v>
      </c>
      <c r="I4033" s="1029"/>
      <c r="J4033" s="1028"/>
      <c r="K4033" s="511" t="s">
        <v>264</v>
      </c>
      <c r="L4033" s="1023"/>
      <c r="M4033" s="1023" t="str">
        <f t="shared" si="62"/>
        <v/>
      </c>
    </row>
    <row r="4034" spans="1:13">
      <c r="A4034" s="1026" t="s">
        <v>647</v>
      </c>
      <c r="B4034" s="1026" t="s">
        <v>648</v>
      </c>
      <c r="C4034" s="1029"/>
      <c r="D4034" s="1028"/>
      <c r="E4034" s="1023" t="s">
        <v>7853</v>
      </c>
      <c r="F4034" s="1029"/>
      <c r="G4034" s="1023" t="s">
        <v>6697</v>
      </c>
      <c r="H4034" s="1023" t="s">
        <v>8035</v>
      </c>
      <c r="I4034" s="1029"/>
      <c r="J4034" s="1028"/>
      <c r="K4034" s="511" t="s">
        <v>264</v>
      </c>
      <c r="L4034" s="1023"/>
      <c r="M4034" s="1023" t="str">
        <f t="shared" si="62"/>
        <v/>
      </c>
    </row>
    <row r="4035" spans="1:13">
      <c r="A4035" s="1026" t="s">
        <v>647</v>
      </c>
      <c r="B4035" s="1026" t="s">
        <v>648</v>
      </c>
      <c r="C4035" s="522"/>
      <c r="D4035" s="523"/>
      <c r="E4035" s="1023" t="s">
        <v>7854</v>
      </c>
      <c r="F4035" s="522"/>
      <c r="G4035" s="1023" t="s">
        <v>6697</v>
      </c>
      <c r="H4035" s="1023" t="s">
        <v>8035</v>
      </c>
      <c r="I4035" s="522"/>
      <c r="J4035" s="523"/>
      <c r="K4035" s="511" t="s">
        <v>264</v>
      </c>
      <c r="L4035" s="1023"/>
      <c r="M4035" s="1023" t="str">
        <f t="shared" si="62"/>
        <v/>
      </c>
    </row>
    <row r="4036" spans="1:13" ht="15">
      <c r="A4036" s="1030" t="s">
        <v>637</v>
      </c>
      <c r="B4036" s="1031" t="s">
        <v>638</v>
      </c>
      <c r="C4036" s="527" t="s">
        <v>346</v>
      </c>
      <c r="D4036" s="529"/>
      <c r="E4036" s="510" t="s">
        <v>6323</v>
      </c>
      <c r="F4036" s="510" t="s">
        <v>346</v>
      </c>
      <c r="G4036" s="1023" t="s">
        <v>6697</v>
      </c>
      <c r="H4036" s="510" t="s">
        <v>8036</v>
      </c>
      <c r="I4036" s="527" t="s">
        <v>682</v>
      </c>
      <c r="J4036" s="529"/>
      <c r="K4036" s="511" t="s">
        <v>264</v>
      </c>
      <c r="L4036" s="510" t="s">
        <v>646</v>
      </c>
      <c r="M4036" s="510" t="str">
        <f t="shared" si="62"/>
        <v/>
      </c>
    </row>
    <row r="4037" spans="1:13">
      <c r="A4037" s="1026" t="s">
        <v>647</v>
      </c>
      <c r="B4037" s="1026" t="s">
        <v>648</v>
      </c>
      <c r="C4037" s="1029"/>
      <c r="D4037" s="1028"/>
      <c r="E4037" s="1023" t="s">
        <v>7855</v>
      </c>
      <c r="F4037" s="1023"/>
      <c r="G4037" s="1023" t="s">
        <v>6697</v>
      </c>
      <c r="H4037" s="1023" t="s">
        <v>8036</v>
      </c>
      <c r="I4037" s="1029"/>
      <c r="J4037" s="1028"/>
      <c r="K4037" s="511" t="s">
        <v>264</v>
      </c>
      <c r="L4037" s="1023"/>
      <c r="M4037" s="1023" t="str">
        <f t="shared" si="62"/>
        <v>Removed</v>
      </c>
    </row>
    <row r="4038" spans="1:13">
      <c r="A4038" s="1026" t="s">
        <v>647</v>
      </c>
      <c r="B4038" s="1026" t="s">
        <v>648</v>
      </c>
      <c r="C4038" s="1029"/>
      <c r="D4038" s="1028"/>
      <c r="E4038" s="1023" t="s">
        <v>7856</v>
      </c>
      <c r="F4038" s="1023"/>
      <c r="G4038" s="1023" t="s">
        <v>6697</v>
      </c>
      <c r="H4038" s="1023" t="s">
        <v>8036</v>
      </c>
      <c r="I4038" s="1029"/>
      <c r="J4038" s="1028"/>
      <c r="K4038" s="511" t="s">
        <v>264</v>
      </c>
      <c r="L4038" s="1023"/>
      <c r="M4038" s="1023" t="str">
        <f t="shared" si="62"/>
        <v/>
      </c>
    </row>
    <row r="4039" spans="1:13">
      <c r="A4039" s="1026" t="s">
        <v>647</v>
      </c>
      <c r="B4039" s="1026" t="s">
        <v>648</v>
      </c>
      <c r="C4039" s="1029"/>
      <c r="D4039" s="1028"/>
      <c r="E4039" s="1023" t="s">
        <v>7857</v>
      </c>
      <c r="F4039" s="1029"/>
      <c r="G4039" s="1023" t="s">
        <v>6697</v>
      </c>
      <c r="H4039" s="1023" t="s">
        <v>8036</v>
      </c>
      <c r="I4039" s="1029"/>
      <c r="J4039" s="1028"/>
      <c r="K4039" s="511" t="s">
        <v>264</v>
      </c>
      <c r="L4039" s="1023"/>
      <c r="M4039" s="1023" t="str">
        <f t="shared" si="62"/>
        <v/>
      </c>
    </row>
    <row r="4040" spans="1:13">
      <c r="A4040" s="1026" t="s">
        <v>647</v>
      </c>
      <c r="B4040" s="1026" t="s">
        <v>648</v>
      </c>
      <c r="C4040" s="1029"/>
      <c r="D4040" s="1028"/>
      <c r="E4040" s="1023" t="s">
        <v>7858</v>
      </c>
      <c r="F4040" s="1029"/>
      <c r="G4040" s="1023" t="s">
        <v>6697</v>
      </c>
      <c r="H4040" s="1023" t="s">
        <v>8036</v>
      </c>
      <c r="I4040" s="1029"/>
      <c r="J4040" s="1028"/>
      <c r="K4040" s="511" t="s">
        <v>264</v>
      </c>
      <c r="L4040" s="1023"/>
      <c r="M4040" s="1023" t="str">
        <f t="shared" ref="M4040:M4103" si="63">IF(RIGHT(TEXT(E4040,""),4)="ACT1","Removed","")</f>
        <v/>
      </c>
    </row>
    <row r="4041" spans="1:13">
      <c r="A4041" s="1026" t="s">
        <v>647</v>
      </c>
      <c r="B4041" s="1026" t="s">
        <v>648</v>
      </c>
      <c r="C4041" s="1029"/>
      <c r="D4041" s="1028"/>
      <c r="E4041" s="1023" t="s">
        <v>7859</v>
      </c>
      <c r="F4041" s="1029"/>
      <c r="G4041" s="1023" t="s">
        <v>6697</v>
      </c>
      <c r="H4041" s="1023" t="s">
        <v>8036</v>
      </c>
      <c r="I4041" s="1029"/>
      <c r="J4041" s="1028"/>
      <c r="K4041" s="511" t="s">
        <v>264</v>
      </c>
      <c r="L4041" s="1023"/>
      <c r="M4041" s="1023" t="str">
        <f t="shared" si="63"/>
        <v/>
      </c>
    </row>
    <row r="4042" spans="1:13">
      <c r="A4042" s="1026" t="s">
        <v>647</v>
      </c>
      <c r="B4042" s="1026" t="s">
        <v>648</v>
      </c>
      <c r="C4042" s="1029"/>
      <c r="D4042" s="1028"/>
      <c r="E4042" s="1023" t="s">
        <v>7860</v>
      </c>
      <c r="F4042" s="1029"/>
      <c r="G4042" s="1023" t="s">
        <v>6697</v>
      </c>
      <c r="H4042" s="1023" t="s">
        <v>8036</v>
      </c>
      <c r="I4042" s="1029"/>
      <c r="J4042" s="1028"/>
      <c r="K4042" s="511" t="s">
        <v>264</v>
      </c>
      <c r="L4042" s="1023"/>
      <c r="M4042" s="1023" t="str">
        <f t="shared" si="63"/>
        <v/>
      </c>
    </row>
    <row r="4043" spans="1:13">
      <c r="A4043" s="1026" t="s">
        <v>647</v>
      </c>
      <c r="B4043" s="1026" t="s">
        <v>648</v>
      </c>
      <c r="C4043" s="1029"/>
      <c r="D4043" s="1028"/>
      <c r="E4043" s="1023" t="s">
        <v>7861</v>
      </c>
      <c r="F4043" s="1029"/>
      <c r="G4043" s="1023" t="s">
        <v>6697</v>
      </c>
      <c r="H4043" s="1023" t="s">
        <v>8036</v>
      </c>
      <c r="I4043" s="1029"/>
      <c r="J4043" s="1028"/>
      <c r="K4043" s="511" t="s">
        <v>264</v>
      </c>
      <c r="L4043" s="1023"/>
      <c r="M4043" s="1023" t="str">
        <f t="shared" si="63"/>
        <v/>
      </c>
    </row>
    <row r="4044" spans="1:13">
      <c r="A4044" s="1026" t="s">
        <v>647</v>
      </c>
      <c r="B4044" s="1026" t="s">
        <v>648</v>
      </c>
      <c r="C4044" s="1029"/>
      <c r="D4044" s="1028"/>
      <c r="E4044" s="1023" t="s">
        <v>7862</v>
      </c>
      <c r="F4044" s="1029"/>
      <c r="G4044" s="1023" t="s">
        <v>6697</v>
      </c>
      <c r="H4044" s="1023" t="s">
        <v>8036</v>
      </c>
      <c r="I4044" s="1029"/>
      <c r="J4044" s="1028"/>
      <c r="K4044" s="511" t="s">
        <v>264</v>
      </c>
      <c r="L4044" s="1023"/>
      <c r="M4044" s="1023" t="str">
        <f t="shared" si="63"/>
        <v/>
      </c>
    </row>
    <row r="4045" spans="1:13">
      <c r="A4045" s="1026" t="s">
        <v>647</v>
      </c>
      <c r="B4045" s="1026" t="s">
        <v>648</v>
      </c>
      <c r="C4045" s="1029"/>
      <c r="D4045" s="1028"/>
      <c r="E4045" s="1023" t="s">
        <v>7863</v>
      </c>
      <c r="F4045" s="1029"/>
      <c r="G4045" s="1023" t="s">
        <v>6697</v>
      </c>
      <c r="H4045" s="1023" t="s">
        <v>8036</v>
      </c>
      <c r="I4045" s="1029"/>
      <c r="J4045" s="1028"/>
      <c r="K4045" s="511" t="s">
        <v>264</v>
      </c>
      <c r="L4045" s="1023"/>
      <c r="M4045" s="1023" t="str">
        <f t="shared" si="63"/>
        <v/>
      </c>
    </row>
    <row r="4046" spans="1:13">
      <c r="A4046" s="1026" t="s">
        <v>647</v>
      </c>
      <c r="B4046" s="1026" t="s">
        <v>648</v>
      </c>
      <c r="C4046" s="1029"/>
      <c r="D4046" s="1028"/>
      <c r="E4046" s="1023" t="s">
        <v>7864</v>
      </c>
      <c r="F4046" s="1029"/>
      <c r="G4046" s="1023" t="s">
        <v>6697</v>
      </c>
      <c r="H4046" s="1023" t="s">
        <v>8036</v>
      </c>
      <c r="I4046" s="1029"/>
      <c r="J4046" s="1028"/>
      <c r="K4046" s="511" t="s">
        <v>264</v>
      </c>
      <c r="L4046" s="1023"/>
      <c r="M4046" s="1023" t="str">
        <f t="shared" si="63"/>
        <v/>
      </c>
    </row>
    <row r="4047" spans="1:13">
      <c r="A4047" s="1026" t="s">
        <v>647</v>
      </c>
      <c r="B4047" s="1026" t="s">
        <v>648</v>
      </c>
      <c r="C4047" s="1029"/>
      <c r="D4047" s="1028"/>
      <c r="E4047" s="1023" t="s">
        <v>7865</v>
      </c>
      <c r="F4047" s="1029"/>
      <c r="G4047" s="1023" t="s">
        <v>6697</v>
      </c>
      <c r="H4047" s="1023" t="s">
        <v>8036</v>
      </c>
      <c r="I4047" s="1029"/>
      <c r="J4047" s="1028"/>
      <c r="K4047" s="511" t="s">
        <v>264</v>
      </c>
      <c r="L4047" s="1023"/>
      <c r="M4047" s="1023" t="str">
        <f t="shared" si="63"/>
        <v/>
      </c>
    </row>
    <row r="4048" spans="1:13">
      <c r="A4048" s="1026" t="s">
        <v>647</v>
      </c>
      <c r="B4048" s="1026" t="s">
        <v>648</v>
      </c>
      <c r="C4048" s="1029"/>
      <c r="D4048" s="1028"/>
      <c r="E4048" s="1023" t="s">
        <v>7866</v>
      </c>
      <c r="F4048" s="1029"/>
      <c r="G4048" s="1023" t="s">
        <v>6697</v>
      </c>
      <c r="H4048" s="1023" t="s">
        <v>8036</v>
      </c>
      <c r="I4048" s="1029"/>
      <c r="J4048" s="1028"/>
      <c r="K4048" s="511" t="s">
        <v>264</v>
      </c>
      <c r="L4048" s="1023"/>
      <c r="M4048" s="1023" t="str">
        <f t="shared" si="63"/>
        <v/>
      </c>
    </row>
    <row r="4049" spans="1:13">
      <c r="A4049" s="1026" t="s">
        <v>647</v>
      </c>
      <c r="B4049" s="1026" t="s">
        <v>648</v>
      </c>
      <c r="C4049" s="522"/>
      <c r="D4049" s="523"/>
      <c r="E4049" s="534" t="s">
        <v>7867</v>
      </c>
      <c r="F4049" s="522"/>
      <c r="G4049" s="1023" t="s">
        <v>6697</v>
      </c>
      <c r="H4049" s="534" t="s">
        <v>8036</v>
      </c>
      <c r="I4049" s="522"/>
      <c r="J4049" s="523"/>
      <c r="K4049" s="511" t="s">
        <v>264</v>
      </c>
      <c r="L4049" s="534"/>
      <c r="M4049" s="534" t="str">
        <f t="shared" si="63"/>
        <v/>
      </c>
    </row>
    <row r="4050" spans="1:13" ht="15">
      <c r="A4050" s="1030" t="s">
        <v>637</v>
      </c>
      <c r="B4050" s="1031" t="s">
        <v>638</v>
      </c>
      <c r="C4050" s="527" t="s">
        <v>341</v>
      </c>
      <c r="D4050" s="529"/>
      <c r="E4050" s="510" t="s">
        <v>6307</v>
      </c>
      <c r="F4050" s="510" t="s">
        <v>341</v>
      </c>
      <c r="G4050" s="1023" t="s">
        <v>6697</v>
      </c>
      <c r="H4050" s="510" t="s">
        <v>8037</v>
      </c>
      <c r="I4050" s="527" t="s">
        <v>682</v>
      </c>
      <c r="J4050" s="529"/>
      <c r="K4050" s="511" t="s">
        <v>264</v>
      </c>
      <c r="L4050" s="510" t="s">
        <v>646</v>
      </c>
      <c r="M4050" s="510" t="str">
        <f t="shared" si="63"/>
        <v/>
      </c>
    </row>
    <row r="4051" spans="1:13">
      <c r="A4051" s="1026" t="s">
        <v>647</v>
      </c>
      <c r="B4051" s="1026" t="s">
        <v>648</v>
      </c>
      <c r="C4051" s="1029"/>
      <c r="D4051" s="1028"/>
      <c r="E4051" s="1023" t="s">
        <v>7868</v>
      </c>
      <c r="F4051" s="1023"/>
      <c r="G4051" s="1023" t="s">
        <v>6697</v>
      </c>
      <c r="H4051" s="1023" t="s">
        <v>8037</v>
      </c>
      <c r="I4051" s="1029"/>
      <c r="J4051" s="1028"/>
      <c r="K4051" s="511" t="s">
        <v>264</v>
      </c>
      <c r="L4051" s="1023"/>
      <c r="M4051" s="1023" t="str">
        <f t="shared" si="63"/>
        <v>Removed</v>
      </c>
    </row>
    <row r="4052" spans="1:13">
      <c r="A4052" s="1026" t="s">
        <v>647</v>
      </c>
      <c r="B4052" s="1026" t="s">
        <v>648</v>
      </c>
      <c r="C4052" s="1029"/>
      <c r="D4052" s="1028"/>
      <c r="E4052" s="1023" t="s">
        <v>7869</v>
      </c>
      <c r="F4052" s="1023"/>
      <c r="G4052" s="1023" t="s">
        <v>6697</v>
      </c>
      <c r="H4052" s="1023" t="s">
        <v>8037</v>
      </c>
      <c r="I4052" s="1029"/>
      <c r="J4052" s="1028"/>
      <c r="K4052" s="511" t="s">
        <v>264</v>
      </c>
      <c r="L4052" s="1023"/>
      <c r="M4052" s="1023" t="str">
        <f t="shared" si="63"/>
        <v/>
      </c>
    </row>
    <row r="4053" spans="1:13">
      <c r="A4053" s="1026" t="s">
        <v>647</v>
      </c>
      <c r="B4053" s="1026" t="s">
        <v>648</v>
      </c>
      <c r="C4053" s="1029"/>
      <c r="D4053" s="1028"/>
      <c r="E4053" s="1023" t="s">
        <v>7870</v>
      </c>
      <c r="F4053" s="1029"/>
      <c r="G4053" s="1023" t="s">
        <v>6697</v>
      </c>
      <c r="H4053" s="1023" t="s">
        <v>8037</v>
      </c>
      <c r="I4053" s="1029"/>
      <c r="J4053" s="1028"/>
      <c r="K4053" s="511" t="s">
        <v>264</v>
      </c>
      <c r="L4053" s="1023"/>
      <c r="M4053" s="1023" t="str">
        <f t="shared" si="63"/>
        <v/>
      </c>
    </row>
    <row r="4054" spans="1:13">
      <c r="A4054" s="1026" t="s">
        <v>647</v>
      </c>
      <c r="B4054" s="1026" t="s">
        <v>648</v>
      </c>
      <c r="C4054" s="1029"/>
      <c r="D4054" s="1028"/>
      <c r="E4054" s="1023" t="s">
        <v>7871</v>
      </c>
      <c r="F4054" s="1029"/>
      <c r="G4054" s="1023" t="s">
        <v>6697</v>
      </c>
      <c r="H4054" s="1023" t="s">
        <v>8037</v>
      </c>
      <c r="I4054" s="1029"/>
      <c r="J4054" s="1028"/>
      <c r="K4054" s="511" t="s">
        <v>264</v>
      </c>
      <c r="L4054" s="1023"/>
      <c r="M4054" s="1023" t="str">
        <f t="shared" si="63"/>
        <v/>
      </c>
    </row>
    <row r="4055" spans="1:13">
      <c r="A4055" s="1026" t="s">
        <v>647</v>
      </c>
      <c r="B4055" s="1026" t="s">
        <v>648</v>
      </c>
      <c r="C4055" s="1029"/>
      <c r="D4055" s="1028"/>
      <c r="E4055" s="1023" t="s">
        <v>7872</v>
      </c>
      <c r="F4055" s="1029"/>
      <c r="G4055" s="1023" t="s">
        <v>6697</v>
      </c>
      <c r="H4055" s="1023" t="s">
        <v>8037</v>
      </c>
      <c r="I4055" s="1029"/>
      <c r="J4055" s="1028"/>
      <c r="K4055" s="511" t="s">
        <v>264</v>
      </c>
      <c r="L4055" s="1023"/>
      <c r="M4055" s="1023" t="str">
        <f t="shared" si="63"/>
        <v/>
      </c>
    </row>
    <row r="4056" spans="1:13">
      <c r="A4056" s="1026" t="s">
        <v>647</v>
      </c>
      <c r="B4056" s="1026" t="s">
        <v>648</v>
      </c>
      <c r="C4056" s="1029"/>
      <c r="D4056" s="1028"/>
      <c r="E4056" s="1023" t="s">
        <v>7873</v>
      </c>
      <c r="F4056" s="1029"/>
      <c r="G4056" s="1023" t="s">
        <v>6697</v>
      </c>
      <c r="H4056" s="1023" t="s">
        <v>8037</v>
      </c>
      <c r="I4056" s="1029"/>
      <c r="J4056" s="1028"/>
      <c r="K4056" s="511" t="s">
        <v>264</v>
      </c>
      <c r="L4056" s="1023"/>
      <c r="M4056" s="1023" t="str">
        <f t="shared" si="63"/>
        <v/>
      </c>
    </row>
    <row r="4057" spans="1:13">
      <c r="A4057" s="1026" t="s">
        <v>647</v>
      </c>
      <c r="B4057" s="1026" t="s">
        <v>648</v>
      </c>
      <c r="C4057" s="1029"/>
      <c r="D4057" s="1028"/>
      <c r="E4057" s="1023" t="s">
        <v>7874</v>
      </c>
      <c r="F4057" s="1029"/>
      <c r="G4057" s="1023" t="s">
        <v>6697</v>
      </c>
      <c r="H4057" s="1023" t="s">
        <v>8037</v>
      </c>
      <c r="I4057" s="1029"/>
      <c r="J4057" s="1028"/>
      <c r="K4057" s="511" t="s">
        <v>264</v>
      </c>
      <c r="L4057" s="1023"/>
      <c r="M4057" s="1023" t="str">
        <f t="shared" si="63"/>
        <v/>
      </c>
    </row>
    <row r="4058" spans="1:13">
      <c r="A4058" s="1026" t="s">
        <v>647</v>
      </c>
      <c r="B4058" s="1026" t="s">
        <v>648</v>
      </c>
      <c r="C4058" s="1029"/>
      <c r="D4058" s="1028"/>
      <c r="E4058" s="1023" t="s">
        <v>7875</v>
      </c>
      <c r="F4058" s="1029"/>
      <c r="G4058" s="1023" t="s">
        <v>6697</v>
      </c>
      <c r="H4058" s="1023" t="s">
        <v>8037</v>
      </c>
      <c r="I4058" s="1029"/>
      <c r="J4058" s="1028"/>
      <c r="K4058" s="511" t="s">
        <v>264</v>
      </c>
      <c r="L4058" s="1023"/>
      <c r="M4058" s="1023" t="str">
        <f t="shared" si="63"/>
        <v/>
      </c>
    </row>
    <row r="4059" spans="1:13">
      <c r="A4059" s="1026" t="s">
        <v>647</v>
      </c>
      <c r="B4059" s="1026" t="s">
        <v>648</v>
      </c>
      <c r="C4059" s="1029"/>
      <c r="D4059" s="1028"/>
      <c r="E4059" s="1023" t="s">
        <v>7876</v>
      </c>
      <c r="F4059" s="1029"/>
      <c r="G4059" s="1023" t="s">
        <v>6697</v>
      </c>
      <c r="H4059" s="1023" t="s">
        <v>8037</v>
      </c>
      <c r="I4059" s="1029"/>
      <c r="J4059" s="1028"/>
      <c r="K4059" s="511" t="s">
        <v>264</v>
      </c>
      <c r="L4059" s="1023"/>
      <c r="M4059" s="1023" t="str">
        <f t="shared" si="63"/>
        <v/>
      </c>
    </row>
    <row r="4060" spans="1:13">
      <c r="A4060" s="1026" t="s">
        <v>647</v>
      </c>
      <c r="B4060" s="1026" t="s">
        <v>648</v>
      </c>
      <c r="C4060" s="1029"/>
      <c r="D4060" s="1028"/>
      <c r="E4060" s="1023" t="s">
        <v>7877</v>
      </c>
      <c r="F4060" s="1029"/>
      <c r="G4060" s="1023" t="s">
        <v>6697</v>
      </c>
      <c r="H4060" s="1023" t="s">
        <v>8037</v>
      </c>
      <c r="I4060" s="1029"/>
      <c r="J4060" s="1028"/>
      <c r="K4060" s="511" t="s">
        <v>264</v>
      </c>
      <c r="L4060" s="1023"/>
      <c r="M4060" s="1023" t="str">
        <f t="shared" si="63"/>
        <v/>
      </c>
    </row>
    <row r="4061" spans="1:13">
      <c r="A4061" s="1026" t="s">
        <v>647</v>
      </c>
      <c r="B4061" s="1026" t="s">
        <v>648</v>
      </c>
      <c r="C4061" s="1029"/>
      <c r="D4061" s="1028"/>
      <c r="E4061" s="1023" t="s">
        <v>7878</v>
      </c>
      <c r="F4061" s="1029"/>
      <c r="G4061" s="1023" t="s">
        <v>6697</v>
      </c>
      <c r="H4061" s="1023" t="s">
        <v>8037</v>
      </c>
      <c r="I4061" s="1029"/>
      <c r="J4061" s="1028"/>
      <c r="K4061" s="511" t="s">
        <v>264</v>
      </c>
      <c r="L4061" s="1023"/>
      <c r="M4061" s="1023" t="str">
        <f t="shared" si="63"/>
        <v/>
      </c>
    </row>
    <row r="4062" spans="1:13">
      <c r="A4062" s="1026" t="s">
        <v>647</v>
      </c>
      <c r="B4062" s="1026" t="s">
        <v>648</v>
      </c>
      <c r="C4062" s="1029"/>
      <c r="D4062" s="1028"/>
      <c r="E4062" s="1023" t="s">
        <v>7879</v>
      </c>
      <c r="F4062" s="1029"/>
      <c r="G4062" s="1023" t="s">
        <v>6697</v>
      </c>
      <c r="H4062" s="1023" t="s">
        <v>8037</v>
      </c>
      <c r="I4062" s="1029"/>
      <c r="J4062" s="1028"/>
      <c r="K4062" s="511" t="s">
        <v>264</v>
      </c>
      <c r="L4062" s="1023"/>
      <c r="M4062" s="1023" t="str">
        <f t="shared" si="63"/>
        <v/>
      </c>
    </row>
    <row r="4063" spans="1:13">
      <c r="A4063" s="1026" t="s">
        <v>647</v>
      </c>
      <c r="B4063" s="1026" t="s">
        <v>648</v>
      </c>
      <c r="C4063" s="522"/>
      <c r="D4063" s="523"/>
      <c r="E4063" s="1023" t="s">
        <v>7880</v>
      </c>
      <c r="F4063" s="522"/>
      <c r="G4063" s="1023" t="s">
        <v>6697</v>
      </c>
      <c r="H4063" s="1023" t="s">
        <v>8037</v>
      </c>
      <c r="I4063" s="522"/>
      <c r="J4063" s="523"/>
      <c r="K4063" s="511" t="s">
        <v>264</v>
      </c>
      <c r="L4063" s="1023"/>
      <c r="M4063" s="1023" t="str">
        <f t="shared" si="63"/>
        <v/>
      </c>
    </row>
    <row r="4064" spans="1:13" ht="15">
      <c r="A4064" s="1030" t="s">
        <v>637</v>
      </c>
      <c r="B4064" s="1031" t="s">
        <v>638</v>
      </c>
      <c r="C4064" s="527" t="s">
        <v>138</v>
      </c>
      <c r="D4064" s="529"/>
      <c r="E4064" s="510" t="s">
        <v>6319</v>
      </c>
      <c r="F4064" s="510" t="s">
        <v>138</v>
      </c>
      <c r="G4064" s="1023" t="s">
        <v>6697</v>
      </c>
      <c r="H4064" s="510" t="s">
        <v>8038</v>
      </c>
      <c r="I4064" s="527" t="s">
        <v>682</v>
      </c>
      <c r="J4064" s="529"/>
      <c r="K4064" s="511" t="s">
        <v>264</v>
      </c>
      <c r="L4064" s="510" t="s">
        <v>646</v>
      </c>
      <c r="M4064" s="510" t="str">
        <f t="shared" si="63"/>
        <v/>
      </c>
    </row>
    <row r="4065" spans="1:13">
      <c r="A4065" s="1026" t="s">
        <v>647</v>
      </c>
      <c r="B4065" s="1026" t="s">
        <v>648</v>
      </c>
      <c r="C4065" s="1029"/>
      <c r="D4065" s="1028"/>
      <c r="E4065" s="1023" t="s">
        <v>7881</v>
      </c>
      <c r="F4065" s="1023"/>
      <c r="G4065" s="1023" t="s">
        <v>6697</v>
      </c>
      <c r="H4065" s="1023" t="s">
        <v>8038</v>
      </c>
      <c r="I4065" s="1029"/>
      <c r="J4065" s="1028"/>
      <c r="K4065" s="511" t="s">
        <v>264</v>
      </c>
      <c r="L4065" s="1023"/>
      <c r="M4065" s="1023" t="str">
        <f t="shared" si="63"/>
        <v>Removed</v>
      </c>
    </row>
    <row r="4066" spans="1:13">
      <c r="A4066" s="1026" t="s">
        <v>647</v>
      </c>
      <c r="B4066" s="1026" t="s">
        <v>648</v>
      </c>
      <c r="C4066" s="1029"/>
      <c r="D4066" s="1028"/>
      <c r="E4066" s="1023" t="s">
        <v>7882</v>
      </c>
      <c r="F4066" s="1029"/>
      <c r="G4066" s="1023" t="s">
        <v>6697</v>
      </c>
      <c r="H4066" s="1023" t="s">
        <v>8038</v>
      </c>
      <c r="I4066" s="1029"/>
      <c r="J4066" s="1028"/>
      <c r="K4066" s="511" t="s">
        <v>264</v>
      </c>
      <c r="L4066" s="1023"/>
      <c r="M4066" s="1023" t="str">
        <f t="shared" si="63"/>
        <v/>
      </c>
    </row>
    <row r="4067" spans="1:13">
      <c r="A4067" s="1026" t="s">
        <v>647</v>
      </c>
      <c r="B4067" s="1026" t="s">
        <v>648</v>
      </c>
      <c r="C4067" s="1029"/>
      <c r="D4067" s="1028"/>
      <c r="E4067" s="1023" t="s">
        <v>7883</v>
      </c>
      <c r="F4067" s="1029"/>
      <c r="G4067" s="1023" t="s">
        <v>6697</v>
      </c>
      <c r="H4067" s="1023" t="s">
        <v>8038</v>
      </c>
      <c r="I4067" s="1029"/>
      <c r="J4067" s="1028"/>
      <c r="K4067" s="511" t="s">
        <v>264</v>
      </c>
      <c r="L4067" s="1023"/>
      <c r="M4067" s="1023" t="str">
        <f t="shared" si="63"/>
        <v/>
      </c>
    </row>
    <row r="4068" spans="1:13">
      <c r="A4068" s="1026" t="s">
        <v>647</v>
      </c>
      <c r="B4068" s="1026" t="s">
        <v>648</v>
      </c>
      <c r="C4068" s="1029"/>
      <c r="D4068" s="1028"/>
      <c r="E4068" s="1023" t="s">
        <v>7884</v>
      </c>
      <c r="F4068" s="1029"/>
      <c r="G4068" s="1023" t="s">
        <v>6697</v>
      </c>
      <c r="H4068" s="1023" t="s">
        <v>8038</v>
      </c>
      <c r="I4068" s="1029"/>
      <c r="J4068" s="1028"/>
      <c r="K4068" s="511" t="s">
        <v>264</v>
      </c>
      <c r="L4068" s="1023"/>
      <c r="M4068" s="1023" t="str">
        <f t="shared" si="63"/>
        <v/>
      </c>
    </row>
    <row r="4069" spans="1:13">
      <c r="A4069" s="1026" t="s">
        <v>647</v>
      </c>
      <c r="B4069" s="1026" t="s">
        <v>648</v>
      </c>
      <c r="C4069" s="1029"/>
      <c r="D4069" s="1028"/>
      <c r="E4069" s="1023" t="s">
        <v>7885</v>
      </c>
      <c r="F4069" s="1029"/>
      <c r="G4069" s="1023" t="s">
        <v>6697</v>
      </c>
      <c r="H4069" s="1023" t="s">
        <v>8038</v>
      </c>
      <c r="I4069" s="1029"/>
      <c r="J4069" s="1028"/>
      <c r="K4069" s="511" t="s">
        <v>264</v>
      </c>
      <c r="L4069" s="1023"/>
      <c r="M4069" s="1023" t="str">
        <f t="shared" si="63"/>
        <v/>
      </c>
    </row>
    <row r="4070" spans="1:13">
      <c r="A4070" s="1026" t="s">
        <v>647</v>
      </c>
      <c r="B4070" s="1026" t="s">
        <v>648</v>
      </c>
      <c r="C4070" s="1029"/>
      <c r="D4070" s="1028"/>
      <c r="E4070" s="1023" t="s">
        <v>7886</v>
      </c>
      <c r="F4070" s="1029"/>
      <c r="G4070" s="1023" t="s">
        <v>6697</v>
      </c>
      <c r="H4070" s="1023" t="s">
        <v>8038</v>
      </c>
      <c r="I4070" s="1029"/>
      <c r="J4070" s="1028"/>
      <c r="K4070" s="511" t="s">
        <v>264</v>
      </c>
      <c r="L4070" s="1023"/>
      <c r="M4070" s="1023" t="str">
        <f t="shared" si="63"/>
        <v/>
      </c>
    </row>
    <row r="4071" spans="1:13">
      <c r="A4071" s="1026" t="s">
        <v>647</v>
      </c>
      <c r="B4071" s="1026" t="s">
        <v>648</v>
      </c>
      <c r="C4071" s="1029"/>
      <c r="D4071" s="1028"/>
      <c r="E4071" s="1023" t="s">
        <v>7887</v>
      </c>
      <c r="F4071" s="1029"/>
      <c r="G4071" s="1023" t="s">
        <v>6697</v>
      </c>
      <c r="H4071" s="1023" t="s">
        <v>8038</v>
      </c>
      <c r="I4071" s="1029"/>
      <c r="J4071" s="1028"/>
      <c r="K4071" s="511" t="s">
        <v>264</v>
      </c>
      <c r="L4071" s="1023"/>
      <c r="M4071" s="1023" t="str">
        <f t="shared" si="63"/>
        <v/>
      </c>
    </row>
    <row r="4072" spans="1:13">
      <c r="A4072" s="1026" t="s">
        <v>647</v>
      </c>
      <c r="B4072" s="1026" t="s">
        <v>648</v>
      </c>
      <c r="C4072" s="1029"/>
      <c r="D4072" s="1028"/>
      <c r="E4072" s="1023" t="s">
        <v>7888</v>
      </c>
      <c r="F4072" s="1029"/>
      <c r="G4072" s="1023" t="s">
        <v>6697</v>
      </c>
      <c r="H4072" s="1023" t="s">
        <v>8038</v>
      </c>
      <c r="I4072" s="1029"/>
      <c r="J4072" s="1028"/>
      <c r="K4072" s="511" t="s">
        <v>264</v>
      </c>
      <c r="L4072" s="1023"/>
      <c r="M4072" s="1023" t="str">
        <f t="shared" si="63"/>
        <v/>
      </c>
    </row>
    <row r="4073" spans="1:13">
      <c r="A4073" s="1026" t="s">
        <v>647</v>
      </c>
      <c r="B4073" s="1026" t="s">
        <v>648</v>
      </c>
      <c r="C4073" s="1029"/>
      <c r="D4073" s="1028"/>
      <c r="E4073" s="1023" t="s">
        <v>7889</v>
      </c>
      <c r="F4073" s="1029"/>
      <c r="G4073" s="1023" t="s">
        <v>6697</v>
      </c>
      <c r="H4073" s="1023" t="s">
        <v>8038</v>
      </c>
      <c r="I4073" s="1029"/>
      <c r="J4073" s="1028"/>
      <c r="K4073" s="511" t="s">
        <v>264</v>
      </c>
      <c r="L4073" s="1023"/>
      <c r="M4073" s="1023" t="str">
        <f t="shared" si="63"/>
        <v/>
      </c>
    </row>
    <row r="4074" spans="1:13">
      <c r="A4074" s="1026" t="s">
        <v>647</v>
      </c>
      <c r="B4074" s="1026" t="s">
        <v>648</v>
      </c>
      <c r="C4074" s="1029"/>
      <c r="D4074" s="1028"/>
      <c r="E4074" s="1023" t="s">
        <v>7890</v>
      </c>
      <c r="F4074" s="1029"/>
      <c r="G4074" s="1023" t="s">
        <v>6697</v>
      </c>
      <c r="H4074" s="1023" t="s">
        <v>8038</v>
      </c>
      <c r="I4074" s="1029"/>
      <c r="J4074" s="1028"/>
      <c r="K4074" s="511" t="s">
        <v>264</v>
      </c>
      <c r="L4074" s="1023"/>
      <c r="M4074" s="1023" t="str">
        <f t="shared" si="63"/>
        <v/>
      </c>
    </row>
    <row r="4075" spans="1:13">
      <c r="A4075" s="1026" t="s">
        <v>647</v>
      </c>
      <c r="B4075" s="1026" t="s">
        <v>648</v>
      </c>
      <c r="C4075" s="1029"/>
      <c r="D4075" s="1028"/>
      <c r="E4075" s="1023" t="s">
        <v>7891</v>
      </c>
      <c r="F4075" s="1029"/>
      <c r="G4075" s="1023" t="s">
        <v>6697</v>
      </c>
      <c r="H4075" s="1023" t="s">
        <v>8038</v>
      </c>
      <c r="I4075" s="1029"/>
      <c r="J4075" s="1028"/>
      <c r="K4075" s="511" t="s">
        <v>264</v>
      </c>
      <c r="L4075" s="1023"/>
      <c r="M4075" s="1023" t="str">
        <f t="shared" si="63"/>
        <v/>
      </c>
    </row>
    <row r="4076" spans="1:13">
      <c r="A4076" s="1026" t="s">
        <v>647</v>
      </c>
      <c r="B4076" s="1026" t="s">
        <v>648</v>
      </c>
      <c r="C4076" s="1029"/>
      <c r="D4076" s="1028"/>
      <c r="E4076" s="1023" t="s">
        <v>7892</v>
      </c>
      <c r="F4076" s="1029"/>
      <c r="G4076" s="1023" t="s">
        <v>6697</v>
      </c>
      <c r="H4076" s="1023" t="s">
        <v>8038</v>
      </c>
      <c r="I4076" s="1029"/>
      <c r="J4076" s="1028"/>
      <c r="K4076" s="511" t="s">
        <v>264</v>
      </c>
      <c r="L4076" s="1023"/>
      <c r="M4076" s="1023" t="str">
        <f t="shared" si="63"/>
        <v/>
      </c>
    </row>
    <row r="4077" spans="1:13">
      <c r="A4077" s="1026" t="s">
        <v>647</v>
      </c>
      <c r="B4077" s="1026" t="s">
        <v>648</v>
      </c>
      <c r="C4077" s="522"/>
      <c r="D4077" s="523"/>
      <c r="E4077" s="1023" t="s">
        <v>7893</v>
      </c>
      <c r="F4077" s="522"/>
      <c r="G4077" s="1023" t="s">
        <v>6697</v>
      </c>
      <c r="H4077" s="1023" t="s">
        <v>8038</v>
      </c>
      <c r="I4077" s="522"/>
      <c r="J4077" s="523"/>
      <c r="K4077" s="511" t="s">
        <v>264</v>
      </c>
      <c r="L4077" s="1023"/>
      <c r="M4077" s="1023" t="str">
        <f t="shared" si="63"/>
        <v/>
      </c>
    </row>
    <row r="4078" spans="1:13" ht="15">
      <c r="A4078" s="1030" t="s">
        <v>637</v>
      </c>
      <c r="B4078" s="1031" t="s">
        <v>638</v>
      </c>
      <c r="C4078" s="527" t="s">
        <v>126</v>
      </c>
      <c r="D4078" s="529"/>
      <c r="E4078" s="510" t="s">
        <v>6321</v>
      </c>
      <c r="F4078" s="510" t="s">
        <v>126</v>
      </c>
      <c r="G4078" s="1023" t="s">
        <v>6697</v>
      </c>
      <c r="H4078" s="510" t="s">
        <v>8039</v>
      </c>
      <c r="I4078" s="527" t="s">
        <v>682</v>
      </c>
      <c r="J4078" s="529"/>
      <c r="K4078" s="511" t="s">
        <v>264</v>
      </c>
      <c r="L4078" s="510" t="s">
        <v>646</v>
      </c>
      <c r="M4078" s="510" t="str">
        <f t="shared" si="63"/>
        <v/>
      </c>
    </row>
    <row r="4079" spans="1:13">
      <c r="A4079" s="1026" t="s">
        <v>647</v>
      </c>
      <c r="B4079" s="1026" t="s">
        <v>648</v>
      </c>
      <c r="C4079" s="1029"/>
      <c r="D4079" s="1028"/>
      <c r="E4079" s="1023" t="s">
        <v>7894</v>
      </c>
      <c r="F4079" s="1023"/>
      <c r="G4079" s="1023" t="s">
        <v>6697</v>
      </c>
      <c r="H4079" s="1023" t="s">
        <v>8039</v>
      </c>
      <c r="I4079" s="1029"/>
      <c r="J4079" s="1028"/>
      <c r="K4079" s="511" t="s">
        <v>264</v>
      </c>
      <c r="L4079" s="1023"/>
      <c r="M4079" s="1023" t="str">
        <f t="shared" si="63"/>
        <v>Removed</v>
      </c>
    </row>
    <row r="4080" spans="1:13">
      <c r="A4080" s="1026" t="s">
        <v>647</v>
      </c>
      <c r="B4080" s="1026" t="s">
        <v>648</v>
      </c>
      <c r="C4080" s="1029"/>
      <c r="D4080" s="1028"/>
      <c r="E4080" s="1023" t="s">
        <v>7895</v>
      </c>
      <c r="F4080" s="1023"/>
      <c r="G4080" s="1023" t="s">
        <v>6697</v>
      </c>
      <c r="H4080" s="1023" t="s">
        <v>8039</v>
      </c>
      <c r="I4080" s="1029"/>
      <c r="J4080" s="1028"/>
      <c r="K4080" s="511" t="s">
        <v>264</v>
      </c>
      <c r="L4080" s="1023"/>
      <c r="M4080" s="1023" t="str">
        <f t="shared" si="63"/>
        <v/>
      </c>
    </row>
    <row r="4081" spans="1:13">
      <c r="A4081" s="1026" t="s">
        <v>647</v>
      </c>
      <c r="B4081" s="1026" t="s">
        <v>648</v>
      </c>
      <c r="C4081" s="1029"/>
      <c r="D4081" s="1028"/>
      <c r="E4081" s="1023" t="s">
        <v>7896</v>
      </c>
      <c r="F4081" s="1029"/>
      <c r="G4081" s="1023" t="s">
        <v>6697</v>
      </c>
      <c r="H4081" s="1023" t="s">
        <v>8039</v>
      </c>
      <c r="I4081" s="1029"/>
      <c r="J4081" s="1028"/>
      <c r="K4081" s="511" t="s">
        <v>264</v>
      </c>
      <c r="L4081" s="1023"/>
      <c r="M4081" s="1023" t="str">
        <f t="shared" si="63"/>
        <v/>
      </c>
    </row>
    <row r="4082" spans="1:13">
      <c r="A4082" s="1026" t="s">
        <v>647</v>
      </c>
      <c r="B4082" s="1026" t="s">
        <v>648</v>
      </c>
      <c r="C4082" s="1029"/>
      <c r="D4082" s="1028"/>
      <c r="E4082" s="1023" t="s">
        <v>7897</v>
      </c>
      <c r="F4082" s="1029"/>
      <c r="G4082" s="1023" t="s">
        <v>6697</v>
      </c>
      <c r="H4082" s="1023" t="s">
        <v>8039</v>
      </c>
      <c r="I4082" s="1029"/>
      <c r="J4082" s="1028"/>
      <c r="K4082" s="511" t="s">
        <v>264</v>
      </c>
      <c r="L4082" s="1023"/>
      <c r="M4082" s="1023" t="str">
        <f t="shared" si="63"/>
        <v/>
      </c>
    </row>
    <row r="4083" spans="1:13">
      <c r="A4083" s="1026" t="s">
        <v>647</v>
      </c>
      <c r="B4083" s="1026" t="s">
        <v>648</v>
      </c>
      <c r="C4083" s="1029"/>
      <c r="D4083" s="1028"/>
      <c r="E4083" s="1023" t="s">
        <v>7898</v>
      </c>
      <c r="F4083" s="1029"/>
      <c r="G4083" s="1023" t="s">
        <v>6697</v>
      </c>
      <c r="H4083" s="1023" t="s">
        <v>8039</v>
      </c>
      <c r="I4083" s="1029"/>
      <c r="J4083" s="1028"/>
      <c r="K4083" s="511" t="s">
        <v>264</v>
      </c>
      <c r="L4083" s="1023"/>
      <c r="M4083" s="1023" t="str">
        <f t="shared" si="63"/>
        <v/>
      </c>
    </row>
    <row r="4084" spans="1:13">
      <c r="A4084" s="1026" t="s">
        <v>647</v>
      </c>
      <c r="B4084" s="1026" t="s">
        <v>648</v>
      </c>
      <c r="C4084" s="1029"/>
      <c r="D4084" s="1028"/>
      <c r="E4084" s="1023" t="s">
        <v>7899</v>
      </c>
      <c r="F4084" s="1029"/>
      <c r="G4084" s="1023" t="s">
        <v>6697</v>
      </c>
      <c r="H4084" s="1023" t="s">
        <v>8039</v>
      </c>
      <c r="I4084" s="1029"/>
      <c r="J4084" s="1028"/>
      <c r="K4084" s="511" t="s">
        <v>264</v>
      </c>
      <c r="L4084" s="1023"/>
      <c r="M4084" s="1023" t="str">
        <f t="shared" si="63"/>
        <v/>
      </c>
    </row>
    <row r="4085" spans="1:13">
      <c r="A4085" s="1026" t="s">
        <v>647</v>
      </c>
      <c r="B4085" s="1026" t="s">
        <v>648</v>
      </c>
      <c r="C4085" s="1029"/>
      <c r="D4085" s="1028"/>
      <c r="E4085" s="1023" t="s">
        <v>7900</v>
      </c>
      <c r="F4085" s="1029"/>
      <c r="G4085" s="1023" t="s">
        <v>6697</v>
      </c>
      <c r="H4085" s="1023" t="s">
        <v>8039</v>
      </c>
      <c r="I4085" s="1029"/>
      <c r="J4085" s="1028"/>
      <c r="K4085" s="511" t="s">
        <v>264</v>
      </c>
      <c r="L4085" s="1023"/>
      <c r="M4085" s="1023" t="str">
        <f t="shared" si="63"/>
        <v/>
      </c>
    </row>
    <row r="4086" spans="1:13">
      <c r="A4086" s="1026" t="s">
        <v>647</v>
      </c>
      <c r="B4086" s="1026" t="s">
        <v>648</v>
      </c>
      <c r="C4086" s="1029"/>
      <c r="D4086" s="1028"/>
      <c r="E4086" s="1023" t="s">
        <v>7901</v>
      </c>
      <c r="F4086" s="1029"/>
      <c r="G4086" s="1023" t="s">
        <v>6697</v>
      </c>
      <c r="H4086" s="1023" t="s">
        <v>8039</v>
      </c>
      <c r="I4086" s="1029"/>
      <c r="J4086" s="1028"/>
      <c r="K4086" s="511" t="s">
        <v>264</v>
      </c>
      <c r="L4086" s="1023"/>
      <c r="M4086" s="1023" t="str">
        <f t="shared" si="63"/>
        <v/>
      </c>
    </row>
    <row r="4087" spans="1:13">
      <c r="A4087" s="1026" t="s">
        <v>647</v>
      </c>
      <c r="B4087" s="1026" t="s">
        <v>648</v>
      </c>
      <c r="C4087" s="1029"/>
      <c r="D4087" s="1028"/>
      <c r="E4087" s="1023" t="s">
        <v>7902</v>
      </c>
      <c r="F4087" s="1029"/>
      <c r="G4087" s="1023" t="s">
        <v>6697</v>
      </c>
      <c r="H4087" s="1023" t="s">
        <v>8039</v>
      </c>
      <c r="I4087" s="1029"/>
      <c r="J4087" s="1028"/>
      <c r="K4087" s="511" t="s">
        <v>264</v>
      </c>
      <c r="L4087" s="1023"/>
      <c r="M4087" s="1023" t="str">
        <f t="shared" si="63"/>
        <v/>
      </c>
    </row>
    <row r="4088" spans="1:13">
      <c r="A4088" s="1026" t="s">
        <v>647</v>
      </c>
      <c r="B4088" s="1026" t="s">
        <v>648</v>
      </c>
      <c r="C4088" s="1029"/>
      <c r="D4088" s="1028"/>
      <c r="E4088" s="1023" t="s">
        <v>7903</v>
      </c>
      <c r="F4088" s="1029"/>
      <c r="G4088" s="1023" t="s">
        <v>6697</v>
      </c>
      <c r="H4088" s="1023" t="s">
        <v>8039</v>
      </c>
      <c r="I4088" s="1029"/>
      <c r="J4088" s="1028"/>
      <c r="K4088" s="511" t="s">
        <v>264</v>
      </c>
      <c r="L4088" s="1023"/>
      <c r="M4088" s="1023" t="str">
        <f t="shared" si="63"/>
        <v/>
      </c>
    </row>
    <row r="4089" spans="1:13">
      <c r="A4089" s="1026" t="s">
        <v>647</v>
      </c>
      <c r="B4089" s="1026" t="s">
        <v>648</v>
      </c>
      <c r="C4089" s="1029"/>
      <c r="D4089" s="1028"/>
      <c r="E4089" s="1023" t="s">
        <v>7904</v>
      </c>
      <c r="F4089" s="1029"/>
      <c r="G4089" s="1023" t="s">
        <v>6697</v>
      </c>
      <c r="H4089" s="1023" t="s">
        <v>8039</v>
      </c>
      <c r="I4089" s="1029"/>
      <c r="J4089" s="1028"/>
      <c r="K4089" s="511" t="s">
        <v>264</v>
      </c>
      <c r="L4089" s="1023"/>
      <c r="M4089" s="1023" t="str">
        <f t="shared" si="63"/>
        <v/>
      </c>
    </row>
    <row r="4090" spans="1:13">
      <c r="A4090" s="1026" t="s">
        <v>647</v>
      </c>
      <c r="B4090" s="1026" t="s">
        <v>648</v>
      </c>
      <c r="C4090" s="1029"/>
      <c r="D4090" s="1028"/>
      <c r="E4090" s="1023" t="s">
        <v>7905</v>
      </c>
      <c r="F4090" s="1029"/>
      <c r="G4090" s="1023" t="s">
        <v>6697</v>
      </c>
      <c r="H4090" s="1023" t="s">
        <v>8039</v>
      </c>
      <c r="I4090" s="1029"/>
      <c r="J4090" s="1028"/>
      <c r="K4090" s="511" t="s">
        <v>264</v>
      </c>
      <c r="L4090" s="1023"/>
      <c r="M4090" s="1023" t="str">
        <f t="shared" si="63"/>
        <v/>
      </c>
    </row>
    <row r="4091" spans="1:13">
      <c r="A4091" s="1026" t="s">
        <v>647</v>
      </c>
      <c r="B4091" s="1026" t="s">
        <v>648</v>
      </c>
      <c r="C4091" s="522"/>
      <c r="D4091" s="523"/>
      <c r="E4091" s="1023" t="s">
        <v>7906</v>
      </c>
      <c r="F4091" s="522"/>
      <c r="G4091" s="1023" t="s">
        <v>6697</v>
      </c>
      <c r="H4091" s="1023" t="s">
        <v>8039</v>
      </c>
      <c r="I4091" s="522"/>
      <c r="J4091" s="523"/>
      <c r="K4091" s="511" t="s">
        <v>264</v>
      </c>
      <c r="L4091" s="1023"/>
      <c r="M4091" s="1023" t="str">
        <f t="shared" si="63"/>
        <v/>
      </c>
    </row>
    <row r="4092" spans="1:13" ht="15">
      <c r="A4092" s="1030" t="s">
        <v>637</v>
      </c>
      <c r="B4092" s="1031" t="s">
        <v>638</v>
      </c>
      <c r="C4092" s="527" t="s">
        <v>497</v>
      </c>
      <c r="D4092" s="529"/>
      <c r="E4092" s="510" t="s">
        <v>6303</v>
      </c>
      <c r="F4092" s="510" t="s">
        <v>497</v>
      </c>
      <c r="G4092" s="1023" t="s">
        <v>6697</v>
      </c>
      <c r="H4092" s="510" t="s">
        <v>8040</v>
      </c>
      <c r="I4092" s="527" t="s">
        <v>682</v>
      </c>
      <c r="J4092" s="529"/>
      <c r="K4092" s="511" t="s">
        <v>264</v>
      </c>
      <c r="L4092" s="510" t="s">
        <v>646</v>
      </c>
      <c r="M4092" s="510" t="str">
        <f t="shared" si="63"/>
        <v/>
      </c>
    </row>
    <row r="4093" spans="1:13">
      <c r="A4093" s="1026" t="s">
        <v>647</v>
      </c>
      <c r="B4093" s="1026" t="s">
        <v>648</v>
      </c>
      <c r="C4093" s="1029"/>
      <c r="D4093" s="1028"/>
      <c r="E4093" s="1023" t="s">
        <v>7907</v>
      </c>
      <c r="F4093" s="1023"/>
      <c r="G4093" s="1023" t="s">
        <v>6697</v>
      </c>
      <c r="H4093" s="1023" t="s">
        <v>8040</v>
      </c>
      <c r="I4093" s="1029"/>
      <c r="J4093" s="1028"/>
      <c r="K4093" s="511" t="s">
        <v>264</v>
      </c>
      <c r="L4093" s="1023"/>
      <c r="M4093" s="1023" t="str">
        <f t="shared" si="63"/>
        <v>Removed</v>
      </c>
    </row>
    <row r="4094" spans="1:13">
      <c r="A4094" s="1026" t="s">
        <v>647</v>
      </c>
      <c r="B4094" s="1026" t="s">
        <v>648</v>
      </c>
      <c r="C4094" s="1029"/>
      <c r="D4094" s="1028"/>
      <c r="E4094" s="1023" t="s">
        <v>7908</v>
      </c>
      <c r="F4094" s="1029"/>
      <c r="G4094" s="1023" t="s">
        <v>6697</v>
      </c>
      <c r="H4094" s="1023" t="s">
        <v>8040</v>
      </c>
      <c r="I4094" s="1029"/>
      <c r="J4094" s="1028"/>
      <c r="K4094" s="511" t="s">
        <v>264</v>
      </c>
      <c r="L4094" s="1023"/>
      <c r="M4094" s="1023" t="str">
        <f t="shared" si="63"/>
        <v/>
      </c>
    </row>
    <row r="4095" spans="1:13">
      <c r="A4095" s="1026" t="s">
        <v>647</v>
      </c>
      <c r="B4095" s="1026" t="s">
        <v>648</v>
      </c>
      <c r="C4095" s="1029"/>
      <c r="D4095" s="1028"/>
      <c r="E4095" s="1023" t="s">
        <v>7909</v>
      </c>
      <c r="F4095" s="1029"/>
      <c r="G4095" s="1023" t="s">
        <v>6697</v>
      </c>
      <c r="H4095" s="1023" t="s">
        <v>8040</v>
      </c>
      <c r="I4095" s="1029"/>
      <c r="J4095" s="1028"/>
      <c r="K4095" s="511" t="s">
        <v>264</v>
      </c>
      <c r="L4095" s="1023"/>
      <c r="M4095" s="1023" t="str">
        <f t="shared" si="63"/>
        <v/>
      </c>
    </row>
    <row r="4096" spans="1:13">
      <c r="A4096" s="1026" t="s">
        <v>647</v>
      </c>
      <c r="B4096" s="1026" t="s">
        <v>648</v>
      </c>
      <c r="C4096" s="1029"/>
      <c r="D4096" s="1028"/>
      <c r="E4096" s="1023" t="s">
        <v>7910</v>
      </c>
      <c r="F4096" s="1029"/>
      <c r="G4096" s="1023" t="s">
        <v>6697</v>
      </c>
      <c r="H4096" s="1023" t="s">
        <v>8040</v>
      </c>
      <c r="I4096" s="1029"/>
      <c r="J4096" s="1028"/>
      <c r="K4096" s="511" t="s">
        <v>264</v>
      </c>
      <c r="L4096" s="1023"/>
      <c r="M4096" s="1023" t="str">
        <f t="shared" si="63"/>
        <v/>
      </c>
    </row>
    <row r="4097" spans="1:13">
      <c r="A4097" s="1026" t="s">
        <v>647</v>
      </c>
      <c r="B4097" s="1026" t="s">
        <v>648</v>
      </c>
      <c r="C4097" s="1029"/>
      <c r="D4097" s="1028"/>
      <c r="E4097" s="1023" t="s">
        <v>7911</v>
      </c>
      <c r="F4097" s="1029"/>
      <c r="G4097" s="1023" t="s">
        <v>6697</v>
      </c>
      <c r="H4097" s="1023" t="s">
        <v>8040</v>
      </c>
      <c r="I4097" s="1029"/>
      <c r="J4097" s="1028"/>
      <c r="K4097" s="511" t="s">
        <v>264</v>
      </c>
      <c r="L4097" s="1023"/>
      <c r="M4097" s="1023" t="str">
        <f t="shared" si="63"/>
        <v/>
      </c>
    </row>
    <row r="4098" spans="1:13">
      <c r="A4098" s="1026" t="s">
        <v>647</v>
      </c>
      <c r="B4098" s="1026" t="s">
        <v>648</v>
      </c>
      <c r="C4098" s="1029"/>
      <c r="D4098" s="1028"/>
      <c r="E4098" s="1023" t="s">
        <v>7912</v>
      </c>
      <c r="F4098" s="1029"/>
      <c r="G4098" s="1023" t="s">
        <v>6697</v>
      </c>
      <c r="H4098" s="1023" t="s">
        <v>8040</v>
      </c>
      <c r="I4098" s="1029"/>
      <c r="J4098" s="1028"/>
      <c r="K4098" s="511" t="s">
        <v>264</v>
      </c>
      <c r="L4098" s="1023"/>
      <c r="M4098" s="1023" t="str">
        <f t="shared" si="63"/>
        <v/>
      </c>
    </row>
    <row r="4099" spans="1:13">
      <c r="A4099" s="1026" t="s">
        <v>647</v>
      </c>
      <c r="B4099" s="1026" t="s">
        <v>648</v>
      </c>
      <c r="C4099" s="1029"/>
      <c r="D4099" s="1028"/>
      <c r="E4099" s="1023" t="s">
        <v>7913</v>
      </c>
      <c r="F4099" s="1029"/>
      <c r="G4099" s="1023" t="s">
        <v>6697</v>
      </c>
      <c r="H4099" s="1023" t="s">
        <v>8040</v>
      </c>
      <c r="I4099" s="1029"/>
      <c r="J4099" s="1028"/>
      <c r="K4099" s="511" t="s">
        <v>264</v>
      </c>
      <c r="L4099" s="1023"/>
      <c r="M4099" s="1023" t="str">
        <f t="shared" si="63"/>
        <v/>
      </c>
    </row>
    <row r="4100" spans="1:13">
      <c r="A4100" s="1026" t="s">
        <v>647</v>
      </c>
      <c r="B4100" s="1026" t="s">
        <v>648</v>
      </c>
      <c r="C4100" s="1029"/>
      <c r="D4100" s="1028"/>
      <c r="E4100" s="1023" t="s">
        <v>7914</v>
      </c>
      <c r="F4100" s="1029"/>
      <c r="G4100" s="1023" t="s">
        <v>6697</v>
      </c>
      <c r="H4100" s="1023" t="s">
        <v>8040</v>
      </c>
      <c r="I4100" s="1029"/>
      <c r="J4100" s="1028"/>
      <c r="K4100" s="511" t="s">
        <v>264</v>
      </c>
      <c r="L4100" s="1023"/>
      <c r="M4100" s="1023" t="str">
        <f t="shared" si="63"/>
        <v/>
      </c>
    </row>
    <row r="4101" spans="1:13">
      <c r="A4101" s="1026" t="s">
        <v>647</v>
      </c>
      <c r="B4101" s="1026" t="s">
        <v>648</v>
      </c>
      <c r="C4101" s="1029"/>
      <c r="D4101" s="1028"/>
      <c r="E4101" s="1023" t="s">
        <v>7915</v>
      </c>
      <c r="F4101" s="1029"/>
      <c r="G4101" s="1023" t="s">
        <v>6697</v>
      </c>
      <c r="H4101" s="1023" t="s">
        <v>8040</v>
      </c>
      <c r="I4101" s="1029"/>
      <c r="J4101" s="1028"/>
      <c r="K4101" s="511" t="s">
        <v>264</v>
      </c>
      <c r="L4101" s="1023"/>
      <c r="M4101" s="1023" t="str">
        <f t="shared" si="63"/>
        <v/>
      </c>
    </row>
    <row r="4102" spans="1:13">
      <c r="A4102" s="1026" t="s">
        <v>647</v>
      </c>
      <c r="B4102" s="1026" t="s">
        <v>648</v>
      </c>
      <c r="C4102" s="1029"/>
      <c r="D4102" s="1028"/>
      <c r="E4102" s="1023" t="s">
        <v>7916</v>
      </c>
      <c r="F4102" s="1029"/>
      <c r="G4102" s="1023" t="s">
        <v>6697</v>
      </c>
      <c r="H4102" s="1023" t="s">
        <v>8040</v>
      </c>
      <c r="I4102" s="1029"/>
      <c r="J4102" s="1028"/>
      <c r="K4102" s="511" t="s">
        <v>264</v>
      </c>
      <c r="L4102" s="1023"/>
      <c r="M4102" s="1023" t="str">
        <f t="shared" si="63"/>
        <v/>
      </c>
    </row>
    <row r="4103" spans="1:13">
      <c r="A4103" s="1026" t="s">
        <v>647</v>
      </c>
      <c r="B4103" s="1026" t="s">
        <v>648</v>
      </c>
      <c r="C4103" s="1029"/>
      <c r="D4103" s="1028"/>
      <c r="E4103" s="1023" t="s">
        <v>7917</v>
      </c>
      <c r="F4103" s="1029"/>
      <c r="G4103" s="1023" t="s">
        <v>6697</v>
      </c>
      <c r="H4103" s="1023" t="s">
        <v>8040</v>
      </c>
      <c r="I4103" s="1029"/>
      <c r="J4103" s="1028"/>
      <c r="K4103" s="511" t="s">
        <v>264</v>
      </c>
      <c r="L4103" s="1023"/>
      <c r="M4103" s="1023" t="str">
        <f t="shared" si="63"/>
        <v/>
      </c>
    </row>
    <row r="4104" spans="1:13">
      <c r="A4104" s="1026" t="s">
        <v>647</v>
      </c>
      <c r="B4104" s="1026" t="s">
        <v>648</v>
      </c>
      <c r="C4104" s="1029"/>
      <c r="D4104" s="1028"/>
      <c r="E4104" s="1023" t="s">
        <v>7918</v>
      </c>
      <c r="F4104" s="1029"/>
      <c r="G4104" s="1023" t="s">
        <v>6697</v>
      </c>
      <c r="H4104" s="1023" t="s">
        <v>8040</v>
      </c>
      <c r="I4104" s="1029"/>
      <c r="J4104" s="1028"/>
      <c r="K4104" s="511" t="s">
        <v>264</v>
      </c>
      <c r="L4104" s="1023"/>
      <c r="M4104" s="1023" t="str">
        <f t="shared" ref="M4104:M4167" si="64">IF(RIGHT(TEXT(E4104,""),4)="ACT1","Removed","")</f>
        <v/>
      </c>
    </row>
    <row r="4105" spans="1:13">
      <c r="A4105" s="1026" t="s">
        <v>647</v>
      </c>
      <c r="B4105" s="1026" t="s">
        <v>648</v>
      </c>
      <c r="C4105" s="522"/>
      <c r="D4105" s="523"/>
      <c r="E4105" s="1023" t="s">
        <v>7919</v>
      </c>
      <c r="F4105" s="522"/>
      <c r="G4105" s="1023" t="s">
        <v>6697</v>
      </c>
      <c r="H4105" s="1023" t="s">
        <v>8040</v>
      </c>
      <c r="I4105" s="522"/>
      <c r="J4105" s="523"/>
      <c r="K4105" s="511" t="s">
        <v>264</v>
      </c>
      <c r="L4105" s="1023"/>
      <c r="M4105" s="1023" t="str">
        <f t="shared" si="64"/>
        <v/>
      </c>
    </row>
    <row r="4106" spans="1:13" ht="15">
      <c r="A4106" s="1030" t="s">
        <v>637</v>
      </c>
      <c r="B4106" s="1031" t="s">
        <v>638</v>
      </c>
      <c r="C4106" s="527" t="s">
        <v>142</v>
      </c>
      <c r="D4106" s="529"/>
      <c r="E4106" s="510" t="s">
        <v>6293</v>
      </c>
      <c r="F4106" s="510" t="s">
        <v>142</v>
      </c>
      <c r="G4106" s="1023" t="s">
        <v>6697</v>
      </c>
      <c r="H4106" s="510" t="s">
        <v>8041</v>
      </c>
      <c r="I4106" s="527" t="s">
        <v>682</v>
      </c>
      <c r="J4106" s="529"/>
      <c r="K4106" s="511" t="s">
        <v>264</v>
      </c>
      <c r="L4106" s="510" t="s">
        <v>646</v>
      </c>
      <c r="M4106" s="510" t="str">
        <f t="shared" si="64"/>
        <v/>
      </c>
    </row>
    <row r="4107" spans="1:13">
      <c r="A4107" s="1026" t="s">
        <v>647</v>
      </c>
      <c r="B4107" s="1026" t="s">
        <v>648</v>
      </c>
      <c r="C4107" s="1029"/>
      <c r="D4107" s="1028"/>
      <c r="E4107" s="1023" t="s">
        <v>7920</v>
      </c>
      <c r="F4107" s="1023"/>
      <c r="G4107" s="1023" t="s">
        <v>6697</v>
      </c>
      <c r="H4107" s="1023" t="s">
        <v>8041</v>
      </c>
      <c r="I4107" s="1029"/>
      <c r="J4107" s="1028"/>
      <c r="K4107" s="511" t="s">
        <v>264</v>
      </c>
      <c r="L4107" s="1023"/>
      <c r="M4107" s="1023" t="str">
        <f t="shared" si="64"/>
        <v>Removed</v>
      </c>
    </row>
    <row r="4108" spans="1:13">
      <c r="A4108" s="1026" t="s">
        <v>647</v>
      </c>
      <c r="B4108" s="1026" t="s">
        <v>648</v>
      </c>
      <c r="C4108" s="1029"/>
      <c r="D4108" s="1028"/>
      <c r="E4108" s="1023" t="s">
        <v>7921</v>
      </c>
      <c r="F4108" s="1029"/>
      <c r="G4108" s="1023" t="s">
        <v>6697</v>
      </c>
      <c r="H4108" s="1023" t="s">
        <v>8041</v>
      </c>
      <c r="I4108" s="1029"/>
      <c r="J4108" s="1028"/>
      <c r="K4108" s="511" t="s">
        <v>264</v>
      </c>
      <c r="L4108" s="1023"/>
      <c r="M4108" s="1023" t="str">
        <f t="shared" si="64"/>
        <v/>
      </c>
    </row>
    <row r="4109" spans="1:13">
      <c r="A4109" s="1026" t="s">
        <v>647</v>
      </c>
      <c r="B4109" s="1026" t="s">
        <v>648</v>
      </c>
      <c r="C4109" s="1029"/>
      <c r="D4109" s="1028"/>
      <c r="E4109" s="1023" t="s">
        <v>7922</v>
      </c>
      <c r="F4109" s="1029"/>
      <c r="G4109" s="1023" t="s">
        <v>6697</v>
      </c>
      <c r="H4109" s="1023" t="s">
        <v>8041</v>
      </c>
      <c r="I4109" s="1029"/>
      <c r="J4109" s="1028"/>
      <c r="K4109" s="511" t="s">
        <v>264</v>
      </c>
      <c r="L4109" s="1023"/>
      <c r="M4109" s="1023" t="str">
        <f t="shared" si="64"/>
        <v/>
      </c>
    </row>
    <row r="4110" spans="1:13">
      <c r="A4110" s="1026" t="s">
        <v>647</v>
      </c>
      <c r="B4110" s="1026" t="s">
        <v>648</v>
      </c>
      <c r="C4110" s="1029"/>
      <c r="D4110" s="1028"/>
      <c r="E4110" s="1023" t="s">
        <v>7923</v>
      </c>
      <c r="F4110" s="1029"/>
      <c r="G4110" s="1023" t="s">
        <v>6697</v>
      </c>
      <c r="H4110" s="1023" t="s">
        <v>8041</v>
      </c>
      <c r="I4110" s="1029"/>
      <c r="J4110" s="1028"/>
      <c r="K4110" s="511" t="s">
        <v>264</v>
      </c>
      <c r="L4110" s="1023"/>
      <c r="M4110" s="1023" t="str">
        <f t="shared" si="64"/>
        <v/>
      </c>
    </row>
    <row r="4111" spans="1:13">
      <c r="A4111" s="1026" t="s">
        <v>647</v>
      </c>
      <c r="B4111" s="1026" t="s">
        <v>648</v>
      </c>
      <c r="C4111" s="1029"/>
      <c r="D4111" s="1028"/>
      <c r="E4111" s="1023" t="s">
        <v>7924</v>
      </c>
      <c r="F4111" s="1029"/>
      <c r="G4111" s="1023" t="s">
        <v>6697</v>
      </c>
      <c r="H4111" s="1023" t="s">
        <v>8041</v>
      </c>
      <c r="I4111" s="1029"/>
      <c r="J4111" s="1028"/>
      <c r="K4111" s="511" t="s">
        <v>264</v>
      </c>
      <c r="L4111" s="1023"/>
      <c r="M4111" s="1023" t="str">
        <f t="shared" si="64"/>
        <v/>
      </c>
    </row>
    <row r="4112" spans="1:13">
      <c r="A4112" s="1026" t="s">
        <v>647</v>
      </c>
      <c r="B4112" s="1026" t="s">
        <v>648</v>
      </c>
      <c r="C4112" s="1029"/>
      <c r="D4112" s="1028"/>
      <c r="E4112" s="1023" t="s">
        <v>7925</v>
      </c>
      <c r="F4112" s="1029"/>
      <c r="G4112" s="1023" t="s">
        <v>6697</v>
      </c>
      <c r="H4112" s="1023" t="s">
        <v>8041</v>
      </c>
      <c r="I4112" s="1029"/>
      <c r="J4112" s="1028"/>
      <c r="K4112" s="511" t="s">
        <v>264</v>
      </c>
      <c r="L4112" s="1023"/>
      <c r="M4112" s="1023" t="str">
        <f t="shared" si="64"/>
        <v/>
      </c>
    </row>
    <row r="4113" spans="1:13">
      <c r="A4113" s="1026" t="s">
        <v>647</v>
      </c>
      <c r="B4113" s="1026" t="s">
        <v>648</v>
      </c>
      <c r="C4113" s="1029"/>
      <c r="D4113" s="1028"/>
      <c r="E4113" s="1023" t="s">
        <v>7926</v>
      </c>
      <c r="F4113" s="1029"/>
      <c r="G4113" s="1023" t="s">
        <v>6697</v>
      </c>
      <c r="H4113" s="1023" t="s">
        <v>8041</v>
      </c>
      <c r="I4113" s="1029"/>
      <c r="J4113" s="1028"/>
      <c r="K4113" s="511" t="s">
        <v>264</v>
      </c>
      <c r="L4113" s="1023"/>
      <c r="M4113" s="1023" t="str">
        <f t="shared" si="64"/>
        <v/>
      </c>
    </row>
    <row r="4114" spans="1:13">
      <c r="A4114" s="1026" t="s">
        <v>647</v>
      </c>
      <c r="B4114" s="1026" t="s">
        <v>648</v>
      </c>
      <c r="C4114" s="1029"/>
      <c r="D4114" s="1028"/>
      <c r="E4114" s="1023" t="s">
        <v>7927</v>
      </c>
      <c r="F4114" s="1029"/>
      <c r="G4114" s="1023" t="s">
        <v>6697</v>
      </c>
      <c r="H4114" s="1023" t="s">
        <v>8041</v>
      </c>
      <c r="I4114" s="1029"/>
      <c r="J4114" s="1028"/>
      <c r="K4114" s="511" t="s">
        <v>264</v>
      </c>
      <c r="L4114" s="1023"/>
      <c r="M4114" s="1023" t="str">
        <f t="shared" si="64"/>
        <v/>
      </c>
    </row>
    <row r="4115" spans="1:13">
      <c r="A4115" s="1026" t="s">
        <v>647</v>
      </c>
      <c r="B4115" s="1026" t="s">
        <v>648</v>
      </c>
      <c r="C4115" s="1029"/>
      <c r="D4115" s="1028"/>
      <c r="E4115" s="1023" t="s">
        <v>7928</v>
      </c>
      <c r="F4115" s="1029"/>
      <c r="G4115" s="1023" t="s">
        <v>6697</v>
      </c>
      <c r="H4115" s="1023" t="s">
        <v>8041</v>
      </c>
      <c r="I4115" s="1029"/>
      <c r="J4115" s="1028"/>
      <c r="K4115" s="511" t="s">
        <v>264</v>
      </c>
      <c r="L4115" s="1023"/>
      <c r="M4115" s="1023" t="str">
        <f t="shared" si="64"/>
        <v/>
      </c>
    </row>
    <row r="4116" spans="1:13">
      <c r="A4116" s="1026" t="s">
        <v>647</v>
      </c>
      <c r="B4116" s="1026" t="s">
        <v>648</v>
      </c>
      <c r="C4116" s="1029"/>
      <c r="D4116" s="1028"/>
      <c r="E4116" s="1023" t="s">
        <v>7929</v>
      </c>
      <c r="F4116" s="1029"/>
      <c r="G4116" s="1023" t="s">
        <v>6697</v>
      </c>
      <c r="H4116" s="1023" t="s">
        <v>8041</v>
      </c>
      <c r="I4116" s="1029"/>
      <c r="J4116" s="1028"/>
      <c r="K4116" s="511" t="s">
        <v>264</v>
      </c>
      <c r="L4116" s="1023"/>
      <c r="M4116" s="1023" t="str">
        <f t="shared" si="64"/>
        <v/>
      </c>
    </row>
    <row r="4117" spans="1:13">
      <c r="A4117" s="1026" t="s">
        <v>647</v>
      </c>
      <c r="B4117" s="1026" t="s">
        <v>648</v>
      </c>
      <c r="C4117" s="1029"/>
      <c r="D4117" s="1028"/>
      <c r="E4117" s="1023" t="s">
        <v>7930</v>
      </c>
      <c r="F4117" s="1029"/>
      <c r="G4117" s="1023" t="s">
        <v>6697</v>
      </c>
      <c r="H4117" s="1023" t="s">
        <v>8041</v>
      </c>
      <c r="I4117" s="1029"/>
      <c r="J4117" s="1028"/>
      <c r="K4117" s="511" t="s">
        <v>264</v>
      </c>
      <c r="L4117" s="1023"/>
      <c r="M4117" s="1023" t="str">
        <f t="shared" si="64"/>
        <v/>
      </c>
    </row>
    <row r="4118" spans="1:13">
      <c r="A4118" s="1026" t="s">
        <v>647</v>
      </c>
      <c r="B4118" s="1026" t="s">
        <v>648</v>
      </c>
      <c r="C4118" s="1029"/>
      <c r="D4118" s="1028"/>
      <c r="E4118" s="1023" t="s">
        <v>7931</v>
      </c>
      <c r="F4118" s="1029"/>
      <c r="G4118" s="1023" t="s">
        <v>6697</v>
      </c>
      <c r="H4118" s="1023" t="s">
        <v>8041</v>
      </c>
      <c r="I4118" s="1029"/>
      <c r="J4118" s="1028"/>
      <c r="K4118" s="511" t="s">
        <v>264</v>
      </c>
      <c r="L4118" s="1023"/>
      <c r="M4118" s="1023" t="str">
        <f t="shared" si="64"/>
        <v/>
      </c>
    </row>
    <row r="4119" spans="1:13">
      <c r="A4119" s="1026" t="s">
        <v>647</v>
      </c>
      <c r="B4119" s="1026" t="s">
        <v>648</v>
      </c>
      <c r="C4119" s="522"/>
      <c r="D4119" s="523"/>
      <c r="E4119" s="1023" t="s">
        <v>7932</v>
      </c>
      <c r="F4119" s="522"/>
      <c r="G4119" s="1023" t="s">
        <v>6697</v>
      </c>
      <c r="H4119" s="1023" t="s">
        <v>8041</v>
      </c>
      <c r="I4119" s="522"/>
      <c r="J4119" s="523"/>
      <c r="K4119" s="511" t="s">
        <v>264</v>
      </c>
      <c r="L4119" s="1023"/>
      <c r="M4119" s="1023" t="str">
        <f t="shared" si="64"/>
        <v/>
      </c>
    </row>
    <row r="4120" spans="1:13" ht="15">
      <c r="A4120" s="1030" t="s">
        <v>637</v>
      </c>
      <c r="B4120" s="1031" t="s">
        <v>638</v>
      </c>
      <c r="C4120" s="527" t="s">
        <v>143</v>
      </c>
      <c r="D4120" s="529"/>
      <c r="E4120" s="510" t="s">
        <v>6317</v>
      </c>
      <c r="F4120" s="510" t="s">
        <v>143</v>
      </c>
      <c r="G4120" s="1023" t="s">
        <v>6697</v>
      </c>
      <c r="H4120" s="510" t="s">
        <v>8042</v>
      </c>
      <c r="I4120" s="527" t="s">
        <v>682</v>
      </c>
      <c r="J4120" s="529"/>
      <c r="K4120" s="511" t="s">
        <v>264</v>
      </c>
      <c r="L4120" s="510" t="s">
        <v>646</v>
      </c>
      <c r="M4120" s="510" t="str">
        <f t="shared" si="64"/>
        <v/>
      </c>
    </row>
    <row r="4121" spans="1:13">
      <c r="A4121" s="1026" t="s">
        <v>647</v>
      </c>
      <c r="B4121" s="1026" t="s">
        <v>648</v>
      </c>
      <c r="C4121" s="1029"/>
      <c r="D4121" s="1028"/>
      <c r="E4121" s="1023" t="s">
        <v>7933</v>
      </c>
      <c r="F4121" s="1023"/>
      <c r="G4121" s="1023" t="s">
        <v>6697</v>
      </c>
      <c r="H4121" s="1023" t="s">
        <v>8042</v>
      </c>
      <c r="I4121" s="1029"/>
      <c r="J4121" s="1028"/>
      <c r="K4121" s="511" t="s">
        <v>264</v>
      </c>
      <c r="L4121" s="1023"/>
      <c r="M4121" s="1023" t="str">
        <f t="shared" si="64"/>
        <v>Removed</v>
      </c>
    </row>
    <row r="4122" spans="1:13">
      <c r="A4122" s="1026" t="s">
        <v>647</v>
      </c>
      <c r="B4122" s="1026" t="s">
        <v>648</v>
      </c>
      <c r="C4122" s="1029"/>
      <c r="D4122" s="1028"/>
      <c r="E4122" s="1023" t="s">
        <v>7934</v>
      </c>
      <c r="F4122" s="1029"/>
      <c r="G4122" s="1023" t="s">
        <v>6697</v>
      </c>
      <c r="H4122" s="1023" t="s">
        <v>8042</v>
      </c>
      <c r="I4122" s="1029"/>
      <c r="J4122" s="1028"/>
      <c r="K4122" s="511" t="s">
        <v>264</v>
      </c>
      <c r="L4122" s="1023"/>
      <c r="M4122" s="1023" t="str">
        <f t="shared" si="64"/>
        <v/>
      </c>
    </row>
    <row r="4123" spans="1:13">
      <c r="A4123" s="1026" t="s">
        <v>647</v>
      </c>
      <c r="B4123" s="1026" t="s">
        <v>648</v>
      </c>
      <c r="C4123" s="1029"/>
      <c r="D4123" s="1028"/>
      <c r="E4123" s="1023" t="s">
        <v>7935</v>
      </c>
      <c r="F4123" s="1029"/>
      <c r="G4123" s="1023" t="s">
        <v>6697</v>
      </c>
      <c r="H4123" s="1023" t="s">
        <v>8042</v>
      </c>
      <c r="I4123" s="1029"/>
      <c r="J4123" s="1028"/>
      <c r="K4123" s="511" t="s">
        <v>264</v>
      </c>
      <c r="L4123" s="1023"/>
      <c r="M4123" s="1023" t="str">
        <f t="shared" si="64"/>
        <v/>
      </c>
    </row>
    <row r="4124" spans="1:13">
      <c r="A4124" s="1026" t="s">
        <v>647</v>
      </c>
      <c r="B4124" s="1026" t="s">
        <v>648</v>
      </c>
      <c r="C4124" s="1029"/>
      <c r="D4124" s="1028"/>
      <c r="E4124" s="1023" t="s">
        <v>7936</v>
      </c>
      <c r="F4124" s="1029"/>
      <c r="G4124" s="1023" t="s">
        <v>6697</v>
      </c>
      <c r="H4124" s="1023" t="s">
        <v>8042</v>
      </c>
      <c r="I4124" s="1029"/>
      <c r="J4124" s="1028"/>
      <c r="K4124" s="511" t="s">
        <v>264</v>
      </c>
      <c r="L4124" s="1023"/>
      <c r="M4124" s="1023" t="str">
        <f t="shared" si="64"/>
        <v/>
      </c>
    </row>
    <row r="4125" spans="1:13">
      <c r="A4125" s="1026" t="s">
        <v>647</v>
      </c>
      <c r="B4125" s="1026" t="s">
        <v>648</v>
      </c>
      <c r="C4125" s="1029"/>
      <c r="D4125" s="1028"/>
      <c r="E4125" s="1023" t="s">
        <v>7937</v>
      </c>
      <c r="F4125" s="1029"/>
      <c r="G4125" s="1023" t="s">
        <v>6697</v>
      </c>
      <c r="H4125" s="1023" t="s">
        <v>8042</v>
      </c>
      <c r="I4125" s="1029"/>
      <c r="J4125" s="1028"/>
      <c r="K4125" s="511" t="s">
        <v>264</v>
      </c>
      <c r="L4125" s="1023"/>
      <c r="M4125" s="1023" t="str">
        <f t="shared" si="64"/>
        <v/>
      </c>
    </row>
    <row r="4126" spans="1:13">
      <c r="A4126" s="1026" t="s">
        <v>647</v>
      </c>
      <c r="B4126" s="1026" t="s">
        <v>648</v>
      </c>
      <c r="C4126" s="1029"/>
      <c r="D4126" s="1028"/>
      <c r="E4126" s="1023" t="s">
        <v>7938</v>
      </c>
      <c r="F4126" s="1029"/>
      <c r="G4126" s="1023" t="s">
        <v>6697</v>
      </c>
      <c r="H4126" s="1023" t="s">
        <v>8042</v>
      </c>
      <c r="I4126" s="1029"/>
      <c r="J4126" s="1028"/>
      <c r="K4126" s="511" t="s">
        <v>264</v>
      </c>
      <c r="L4126" s="1023"/>
      <c r="M4126" s="1023" t="str">
        <f t="shared" si="64"/>
        <v/>
      </c>
    </row>
    <row r="4127" spans="1:13">
      <c r="A4127" s="1026" t="s">
        <v>647</v>
      </c>
      <c r="B4127" s="1026" t="s">
        <v>648</v>
      </c>
      <c r="C4127" s="1029"/>
      <c r="D4127" s="1028"/>
      <c r="E4127" s="1023" t="s">
        <v>7939</v>
      </c>
      <c r="F4127" s="1029"/>
      <c r="G4127" s="1023" t="s">
        <v>6697</v>
      </c>
      <c r="H4127" s="1023" t="s">
        <v>8042</v>
      </c>
      <c r="I4127" s="1029"/>
      <c r="J4127" s="1028"/>
      <c r="K4127" s="511" t="s">
        <v>264</v>
      </c>
      <c r="L4127" s="1023"/>
      <c r="M4127" s="1023" t="str">
        <f t="shared" si="64"/>
        <v/>
      </c>
    </row>
    <row r="4128" spans="1:13">
      <c r="A4128" s="1026" t="s">
        <v>647</v>
      </c>
      <c r="B4128" s="1026" t="s">
        <v>648</v>
      </c>
      <c r="C4128" s="1029"/>
      <c r="D4128" s="1028"/>
      <c r="E4128" s="1023" t="s">
        <v>7940</v>
      </c>
      <c r="F4128" s="1029"/>
      <c r="G4128" s="1023" t="s">
        <v>6697</v>
      </c>
      <c r="H4128" s="1023" t="s">
        <v>8042</v>
      </c>
      <c r="I4128" s="1029"/>
      <c r="J4128" s="1028"/>
      <c r="K4128" s="511" t="s">
        <v>264</v>
      </c>
      <c r="L4128" s="1023"/>
      <c r="M4128" s="1023" t="str">
        <f t="shared" si="64"/>
        <v/>
      </c>
    </row>
    <row r="4129" spans="1:13">
      <c r="A4129" s="1026" t="s">
        <v>647</v>
      </c>
      <c r="B4129" s="1026" t="s">
        <v>648</v>
      </c>
      <c r="C4129" s="1029"/>
      <c r="D4129" s="1028"/>
      <c r="E4129" s="1023" t="s">
        <v>7941</v>
      </c>
      <c r="F4129" s="1029"/>
      <c r="G4129" s="1023" t="s">
        <v>6697</v>
      </c>
      <c r="H4129" s="1023" t="s">
        <v>8042</v>
      </c>
      <c r="I4129" s="1029"/>
      <c r="J4129" s="1028"/>
      <c r="K4129" s="511" t="s">
        <v>264</v>
      </c>
      <c r="L4129" s="1023"/>
      <c r="M4129" s="1023" t="str">
        <f t="shared" si="64"/>
        <v/>
      </c>
    </row>
    <row r="4130" spans="1:13">
      <c r="A4130" s="1026" t="s">
        <v>647</v>
      </c>
      <c r="B4130" s="1026" t="s">
        <v>648</v>
      </c>
      <c r="C4130" s="1029"/>
      <c r="D4130" s="1028"/>
      <c r="E4130" s="1023" t="s">
        <v>7942</v>
      </c>
      <c r="F4130" s="1029"/>
      <c r="G4130" s="1023" t="s">
        <v>6697</v>
      </c>
      <c r="H4130" s="1023" t="s">
        <v>8042</v>
      </c>
      <c r="I4130" s="1029"/>
      <c r="J4130" s="1028"/>
      <c r="K4130" s="511" t="s">
        <v>264</v>
      </c>
      <c r="L4130" s="1023"/>
      <c r="M4130" s="1023" t="str">
        <f t="shared" si="64"/>
        <v/>
      </c>
    </row>
    <row r="4131" spans="1:13">
      <c r="A4131" s="1026" t="s">
        <v>647</v>
      </c>
      <c r="B4131" s="1026" t="s">
        <v>648</v>
      </c>
      <c r="C4131" s="1029"/>
      <c r="D4131" s="1028"/>
      <c r="E4131" s="1023" t="s">
        <v>7943</v>
      </c>
      <c r="F4131" s="1029"/>
      <c r="G4131" s="1023" t="s">
        <v>6697</v>
      </c>
      <c r="H4131" s="1023" t="s">
        <v>8042</v>
      </c>
      <c r="I4131" s="1029"/>
      <c r="J4131" s="1028"/>
      <c r="K4131" s="511" t="s">
        <v>264</v>
      </c>
      <c r="L4131" s="1023"/>
      <c r="M4131" s="1023" t="str">
        <f t="shared" si="64"/>
        <v/>
      </c>
    </row>
    <row r="4132" spans="1:13">
      <c r="A4132" s="1026" t="s">
        <v>647</v>
      </c>
      <c r="B4132" s="1026" t="s">
        <v>648</v>
      </c>
      <c r="C4132" s="1029"/>
      <c r="D4132" s="1028"/>
      <c r="E4132" s="1023" t="s">
        <v>7944</v>
      </c>
      <c r="F4132" s="1029"/>
      <c r="G4132" s="1023" t="s">
        <v>6697</v>
      </c>
      <c r="H4132" s="1023" t="s">
        <v>8042</v>
      </c>
      <c r="I4132" s="1029"/>
      <c r="J4132" s="1028"/>
      <c r="K4132" s="511" t="s">
        <v>264</v>
      </c>
      <c r="L4132" s="1023"/>
      <c r="M4132" s="1023" t="str">
        <f t="shared" si="64"/>
        <v/>
      </c>
    </row>
    <row r="4133" spans="1:13">
      <c r="A4133" s="1026" t="s">
        <v>647</v>
      </c>
      <c r="B4133" s="1026" t="s">
        <v>648</v>
      </c>
      <c r="C4133" s="522"/>
      <c r="D4133" s="523"/>
      <c r="E4133" s="1023" t="s">
        <v>7945</v>
      </c>
      <c r="F4133" s="522"/>
      <c r="G4133" s="1023" t="s">
        <v>6697</v>
      </c>
      <c r="H4133" s="1023" t="s">
        <v>8042</v>
      </c>
      <c r="I4133" s="522"/>
      <c r="J4133" s="523"/>
      <c r="K4133" s="511" t="s">
        <v>264</v>
      </c>
      <c r="L4133" s="1023"/>
      <c r="M4133" s="1023" t="str">
        <f t="shared" si="64"/>
        <v/>
      </c>
    </row>
    <row r="4134" spans="1:13" ht="15">
      <c r="A4134" s="1030" t="s">
        <v>637</v>
      </c>
      <c r="B4134" s="1031" t="s">
        <v>638</v>
      </c>
      <c r="C4134" s="527" t="s">
        <v>605</v>
      </c>
      <c r="D4134" s="529"/>
      <c r="E4134" s="510" t="s">
        <v>6313</v>
      </c>
      <c r="F4134" s="510" t="s">
        <v>605</v>
      </c>
      <c r="G4134" s="1023" t="s">
        <v>6697</v>
      </c>
      <c r="H4134" s="510" t="s">
        <v>8043</v>
      </c>
      <c r="I4134" s="527" t="s">
        <v>682</v>
      </c>
      <c r="J4134" s="529"/>
      <c r="K4134" s="511" t="s">
        <v>264</v>
      </c>
      <c r="L4134" s="510" t="s">
        <v>646</v>
      </c>
      <c r="M4134" s="510" t="str">
        <f t="shared" si="64"/>
        <v/>
      </c>
    </row>
    <row r="4135" spans="1:13">
      <c r="A4135" s="1026" t="s">
        <v>647</v>
      </c>
      <c r="B4135" s="1026" t="s">
        <v>648</v>
      </c>
      <c r="C4135" s="1029"/>
      <c r="D4135" s="1028"/>
      <c r="E4135" s="1023" t="s">
        <v>7946</v>
      </c>
      <c r="F4135" s="1023"/>
      <c r="G4135" s="1023" t="s">
        <v>6697</v>
      </c>
      <c r="H4135" s="1023" t="s">
        <v>8043</v>
      </c>
      <c r="I4135" s="1029"/>
      <c r="J4135" s="1028"/>
      <c r="K4135" s="511" t="s">
        <v>264</v>
      </c>
      <c r="L4135" s="1023"/>
      <c r="M4135" s="1023" t="str">
        <f t="shared" si="64"/>
        <v>Removed</v>
      </c>
    </row>
    <row r="4136" spans="1:13">
      <c r="A4136" s="1026" t="s">
        <v>647</v>
      </c>
      <c r="B4136" s="1026" t="s">
        <v>648</v>
      </c>
      <c r="C4136" s="1029"/>
      <c r="D4136" s="1028"/>
      <c r="E4136" s="1023" t="s">
        <v>7947</v>
      </c>
      <c r="F4136" s="1023"/>
      <c r="G4136" s="1023" t="s">
        <v>6697</v>
      </c>
      <c r="H4136" s="1023" t="s">
        <v>8043</v>
      </c>
      <c r="I4136" s="1029"/>
      <c r="J4136" s="1028"/>
      <c r="K4136" s="511" t="s">
        <v>264</v>
      </c>
      <c r="L4136" s="1023"/>
      <c r="M4136" s="1023" t="str">
        <f t="shared" si="64"/>
        <v/>
      </c>
    </row>
    <row r="4137" spans="1:13">
      <c r="A4137" s="1026" t="s">
        <v>647</v>
      </c>
      <c r="B4137" s="1026" t="s">
        <v>648</v>
      </c>
      <c r="C4137" s="1029"/>
      <c r="D4137" s="1028"/>
      <c r="E4137" s="1023" t="s">
        <v>7948</v>
      </c>
      <c r="F4137" s="1023"/>
      <c r="G4137" s="1023" t="s">
        <v>6697</v>
      </c>
      <c r="H4137" s="1023" t="s">
        <v>8043</v>
      </c>
      <c r="I4137" s="1029"/>
      <c r="J4137" s="1028"/>
      <c r="K4137" s="511" t="s">
        <v>264</v>
      </c>
      <c r="L4137" s="1023"/>
      <c r="M4137" s="1023" t="str">
        <f t="shared" si="64"/>
        <v/>
      </c>
    </row>
    <row r="4138" spans="1:13">
      <c r="A4138" s="1026" t="s">
        <v>647</v>
      </c>
      <c r="B4138" s="1026" t="s">
        <v>648</v>
      </c>
      <c r="C4138" s="1029"/>
      <c r="D4138" s="1028"/>
      <c r="E4138" s="1023" t="s">
        <v>7949</v>
      </c>
      <c r="F4138" s="1029"/>
      <c r="G4138" s="1023" t="s">
        <v>6697</v>
      </c>
      <c r="H4138" s="1023" t="s">
        <v>8043</v>
      </c>
      <c r="I4138" s="1029"/>
      <c r="J4138" s="1028"/>
      <c r="K4138" s="511" t="s">
        <v>264</v>
      </c>
      <c r="L4138" s="1023"/>
      <c r="M4138" s="1023" t="str">
        <f t="shared" si="64"/>
        <v/>
      </c>
    </row>
    <row r="4139" spans="1:13">
      <c r="A4139" s="1026" t="s">
        <v>647</v>
      </c>
      <c r="B4139" s="1026" t="s">
        <v>648</v>
      </c>
      <c r="C4139" s="1029"/>
      <c r="D4139" s="1028"/>
      <c r="E4139" s="1023" t="s">
        <v>7950</v>
      </c>
      <c r="F4139" s="1029"/>
      <c r="G4139" s="1023" t="s">
        <v>6697</v>
      </c>
      <c r="H4139" s="1023" t="s">
        <v>8043</v>
      </c>
      <c r="I4139" s="1029"/>
      <c r="J4139" s="1028"/>
      <c r="K4139" s="511" t="s">
        <v>264</v>
      </c>
      <c r="L4139" s="1023"/>
      <c r="M4139" s="1023" t="str">
        <f t="shared" si="64"/>
        <v/>
      </c>
    </row>
    <row r="4140" spans="1:13">
      <c r="A4140" s="1026" t="s">
        <v>647</v>
      </c>
      <c r="B4140" s="1026" t="s">
        <v>648</v>
      </c>
      <c r="C4140" s="1029"/>
      <c r="D4140" s="1028"/>
      <c r="E4140" s="1023" t="s">
        <v>7951</v>
      </c>
      <c r="F4140" s="1029"/>
      <c r="G4140" s="1023" t="s">
        <v>6697</v>
      </c>
      <c r="H4140" s="1023" t="s">
        <v>8043</v>
      </c>
      <c r="I4140" s="1029"/>
      <c r="J4140" s="1028"/>
      <c r="K4140" s="511" t="s">
        <v>264</v>
      </c>
      <c r="L4140" s="1023"/>
      <c r="M4140" s="1023" t="str">
        <f t="shared" si="64"/>
        <v/>
      </c>
    </row>
    <row r="4141" spans="1:13">
      <c r="A4141" s="1026" t="s">
        <v>647</v>
      </c>
      <c r="B4141" s="1026" t="s">
        <v>648</v>
      </c>
      <c r="C4141" s="1029"/>
      <c r="D4141" s="1028"/>
      <c r="E4141" s="1023" t="s">
        <v>7952</v>
      </c>
      <c r="F4141" s="1029"/>
      <c r="G4141" s="1023" t="s">
        <v>6697</v>
      </c>
      <c r="H4141" s="1023" t="s">
        <v>8043</v>
      </c>
      <c r="I4141" s="1029"/>
      <c r="J4141" s="1028"/>
      <c r="K4141" s="511" t="s">
        <v>264</v>
      </c>
      <c r="L4141" s="1023"/>
      <c r="M4141" s="1023" t="str">
        <f t="shared" si="64"/>
        <v/>
      </c>
    </row>
    <row r="4142" spans="1:13">
      <c r="A4142" s="1026" t="s">
        <v>647</v>
      </c>
      <c r="B4142" s="1026" t="s">
        <v>648</v>
      </c>
      <c r="C4142" s="1029"/>
      <c r="D4142" s="1028"/>
      <c r="E4142" s="1023" t="s">
        <v>7953</v>
      </c>
      <c r="F4142" s="1029"/>
      <c r="G4142" s="1023" t="s">
        <v>6697</v>
      </c>
      <c r="H4142" s="1023" t="s">
        <v>8043</v>
      </c>
      <c r="I4142" s="1029"/>
      <c r="J4142" s="1028"/>
      <c r="K4142" s="511" t="s">
        <v>264</v>
      </c>
      <c r="L4142" s="1023"/>
      <c r="M4142" s="1023" t="str">
        <f t="shared" si="64"/>
        <v/>
      </c>
    </row>
    <row r="4143" spans="1:13">
      <c r="A4143" s="1026" t="s">
        <v>647</v>
      </c>
      <c r="B4143" s="1026" t="s">
        <v>648</v>
      </c>
      <c r="C4143" s="1029"/>
      <c r="D4143" s="1028"/>
      <c r="E4143" s="1023" t="s">
        <v>7954</v>
      </c>
      <c r="F4143" s="1029"/>
      <c r="G4143" s="1023" t="s">
        <v>6697</v>
      </c>
      <c r="H4143" s="1023" t="s">
        <v>8043</v>
      </c>
      <c r="I4143" s="1029"/>
      <c r="J4143" s="1028"/>
      <c r="K4143" s="511" t="s">
        <v>264</v>
      </c>
      <c r="L4143" s="1023"/>
      <c r="M4143" s="1023" t="str">
        <f t="shared" si="64"/>
        <v/>
      </c>
    </row>
    <row r="4144" spans="1:13">
      <c r="A4144" s="1026" t="s">
        <v>647</v>
      </c>
      <c r="B4144" s="1026" t="s">
        <v>648</v>
      </c>
      <c r="C4144" s="1029"/>
      <c r="D4144" s="1028"/>
      <c r="E4144" s="1023" t="s">
        <v>7955</v>
      </c>
      <c r="F4144" s="1029"/>
      <c r="G4144" s="1023" t="s">
        <v>6697</v>
      </c>
      <c r="H4144" s="1023" t="s">
        <v>8043</v>
      </c>
      <c r="I4144" s="1029"/>
      <c r="J4144" s="1028"/>
      <c r="K4144" s="511" t="s">
        <v>264</v>
      </c>
      <c r="L4144" s="1023"/>
      <c r="M4144" s="1023" t="str">
        <f t="shared" si="64"/>
        <v/>
      </c>
    </row>
    <row r="4145" spans="1:13">
      <c r="A4145" s="1026" t="s">
        <v>647</v>
      </c>
      <c r="B4145" s="1026" t="s">
        <v>648</v>
      </c>
      <c r="C4145" s="1029"/>
      <c r="D4145" s="1028"/>
      <c r="E4145" s="1023" t="s">
        <v>7956</v>
      </c>
      <c r="F4145" s="1029"/>
      <c r="G4145" s="1023" t="s">
        <v>6697</v>
      </c>
      <c r="H4145" s="1023" t="s">
        <v>8043</v>
      </c>
      <c r="I4145" s="1029"/>
      <c r="J4145" s="1028"/>
      <c r="K4145" s="511" t="s">
        <v>264</v>
      </c>
      <c r="L4145" s="1023"/>
      <c r="M4145" s="1023" t="str">
        <f t="shared" si="64"/>
        <v/>
      </c>
    </row>
    <row r="4146" spans="1:13">
      <c r="A4146" s="1026" t="s">
        <v>647</v>
      </c>
      <c r="B4146" s="1026" t="s">
        <v>648</v>
      </c>
      <c r="C4146" s="1029"/>
      <c r="D4146" s="1028"/>
      <c r="E4146" s="1023" t="s">
        <v>7957</v>
      </c>
      <c r="F4146" s="1029"/>
      <c r="G4146" s="1023" t="s">
        <v>6697</v>
      </c>
      <c r="H4146" s="1023" t="s">
        <v>8043</v>
      </c>
      <c r="I4146" s="1029"/>
      <c r="J4146" s="1028"/>
      <c r="K4146" s="511" t="s">
        <v>264</v>
      </c>
      <c r="L4146" s="1023"/>
      <c r="M4146" s="1023" t="str">
        <f t="shared" si="64"/>
        <v/>
      </c>
    </row>
    <row r="4147" spans="1:13">
      <c r="A4147" s="1026" t="s">
        <v>647</v>
      </c>
      <c r="B4147" s="1026" t="s">
        <v>648</v>
      </c>
      <c r="C4147" s="522"/>
      <c r="D4147" s="523"/>
      <c r="E4147" s="1023" t="s">
        <v>7958</v>
      </c>
      <c r="F4147" s="522"/>
      <c r="G4147" s="1023" t="s">
        <v>6697</v>
      </c>
      <c r="H4147" s="1023" t="s">
        <v>8043</v>
      </c>
      <c r="I4147" s="522"/>
      <c r="J4147" s="523"/>
      <c r="K4147" s="511" t="s">
        <v>264</v>
      </c>
      <c r="L4147" s="1023"/>
      <c r="M4147" s="1023" t="str">
        <f t="shared" si="64"/>
        <v/>
      </c>
    </row>
    <row r="4148" spans="1:13" ht="15">
      <c r="A4148" s="1030" t="s">
        <v>637</v>
      </c>
      <c r="B4148" s="1031" t="s">
        <v>638</v>
      </c>
      <c r="C4148" s="527" t="s">
        <v>570</v>
      </c>
      <c r="D4148" s="529"/>
      <c r="E4148" s="510" t="s">
        <v>6299</v>
      </c>
      <c r="F4148" s="510" t="s">
        <v>570</v>
      </c>
      <c r="G4148" s="1023" t="s">
        <v>6697</v>
      </c>
      <c r="H4148" s="510" t="s">
        <v>8044</v>
      </c>
      <c r="I4148" s="527" t="s">
        <v>682</v>
      </c>
      <c r="J4148" s="529"/>
      <c r="K4148" s="511" t="s">
        <v>264</v>
      </c>
      <c r="L4148" s="510" t="s">
        <v>646</v>
      </c>
      <c r="M4148" s="510" t="str">
        <f t="shared" si="64"/>
        <v/>
      </c>
    </row>
    <row r="4149" spans="1:13">
      <c r="A4149" s="1026" t="s">
        <v>647</v>
      </c>
      <c r="B4149" s="1026" t="s">
        <v>648</v>
      </c>
      <c r="C4149" s="1029"/>
      <c r="D4149" s="1028"/>
      <c r="E4149" s="1023" t="s">
        <v>7267</v>
      </c>
      <c r="F4149" s="1023"/>
      <c r="G4149" s="1023" t="s">
        <v>6697</v>
      </c>
      <c r="H4149" s="1023" t="s">
        <v>8044</v>
      </c>
      <c r="I4149" s="1029"/>
      <c r="J4149" s="1028"/>
      <c r="K4149" s="511" t="s">
        <v>264</v>
      </c>
      <c r="L4149" s="1023"/>
      <c r="M4149" s="1023" t="str">
        <f t="shared" si="64"/>
        <v>Removed</v>
      </c>
    </row>
    <row r="4150" spans="1:13">
      <c r="A4150" s="1026" t="s">
        <v>647</v>
      </c>
      <c r="B4150" s="1026" t="s">
        <v>648</v>
      </c>
      <c r="C4150" s="1029"/>
      <c r="D4150" s="1028"/>
      <c r="E4150" s="1023" t="s">
        <v>7268</v>
      </c>
      <c r="F4150" s="1023"/>
      <c r="G4150" s="1023" t="s">
        <v>6697</v>
      </c>
      <c r="H4150" s="1023" t="s">
        <v>8044</v>
      </c>
      <c r="I4150" s="1029"/>
      <c r="J4150" s="1028"/>
      <c r="K4150" s="511" t="s">
        <v>264</v>
      </c>
      <c r="L4150" s="1023"/>
      <c r="M4150" s="1023" t="str">
        <f t="shared" si="64"/>
        <v/>
      </c>
    </row>
    <row r="4151" spans="1:13">
      <c r="A4151" s="1026" t="s">
        <v>647</v>
      </c>
      <c r="B4151" s="1026" t="s">
        <v>648</v>
      </c>
      <c r="C4151" s="1029"/>
      <c r="D4151" s="1028"/>
      <c r="E4151" s="1023" t="s">
        <v>7269</v>
      </c>
      <c r="F4151" s="1023"/>
      <c r="G4151" s="1023" t="s">
        <v>6697</v>
      </c>
      <c r="H4151" s="1023" t="s">
        <v>8044</v>
      </c>
      <c r="I4151" s="1029"/>
      <c r="J4151" s="1028"/>
      <c r="K4151" s="511" t="s">
        <v>264</v>
      </c>
      <c r="L4151" s="1023"/>
      <c r="M4151" s="1023" t="str">
        <f t="shared" si="64"/>
        <v/>
      </c>
    </row>
    <row r="4152" spans="1:13">
      <c r="A4152" s="1026" t="s">
        <v>647</v>
      </c>
      <c r="B4152" s="1026" t="s">
        <v>648</v>
      </c>
      <c r="C4152" s="1029"/>
      <c r="D4152" s="1028"/>
      <c r="E4152" s="1023" t="s">
        <v>7270</v>
      </c>
      <c r="F4152" s="1023"/>
      <c r="G4152" s="1023" t="s">
        <v>6697</v>
      </c>
      <c r="H4152" s="1023" t="s">
        <v>8044</v>
      </c>
      <c r="I4152" s="1029"/>
      <c r="J4152" s="1028"/>
      <c r="K4152" s="511" t="s">
        <v>264</v>
      </c>
      <c r="L4152" s="1023"/>
      <c r="M4152" s="1023" t="str">
        <f t="shared" si="64"/>
        <v/>
      </c>
    </row>
    <row r="4153" spans="1:13">
      <c r="A4153" s="1026" t="s">
        <v>647</v>
      </c>
      <c r="B4153" s="1026" t="s">
        <v>648</v>
      </c>
      <c r="C4153" s="1029"/>
      <c r="D4153" s="1028"/>
      <c r="E4153" s="1023" t="s">
        <v>7271</v>
      </c>
      <c r="F4153" s="1023"/>
      <c r="G4153" s="1023" t="s">
        <v>6697</v>
      </c>
      <c r="H4153" s="1023" t="s">
        <v>8044</v>
      </c>
      <c r="I4153" s="1029"/>
      <c r="J4153" s="1028"/>
      <c r="K4153" s="511" t="s">
        <v>264</v>
      </c>
      <c r="L4153" s="1023"/>
      <c r="M4153" s="1023" t="str">
        <f t="shared" si="64"/>
        <v/>
      </c>
    </row>
    <row r="4154" spans="1:13">
      <c r="A4154" s="1026" t="s">
        <v>647</v>
      </c>
      <c r="B4154" s="1026" t="s">
        <v>648</v>
      </c>
      <c r="C4154" s="1029"/>
      <c r="D4154" s="1028"/>
      <c r="E4154" s="1023" t="s">
        <v>7272</v>
      </c>
      <c r="F4154" s="1023"/>
      <c r="G4154" s="1023" t="s">
        <v>6697</v>
      </c>
      <c r="H4154" s="1023" t="s">
        <v>8044</v>
      </c>
      <c r="I4154" s="1029"/>
      <c r="J4154" s="1028"/>
      <c r="K4154" s="511" t="s">
        <v>264</v>
      </c>
      <c r="L4154" s="1023"/>
      <c r="M4154" s="1023" t="str">
        <f t="shared" si="64"/>
        <v/>
      </c>
    </row>
    <row r="4155" spans="1:13">
      <c r="A4155" s="1026" t="s">
        <v>647</v>
      </c>
      <c r="B4155" s="1026" t="s">
        <v>648</v>
      </c>
      <c r="C4155" s="1029"/>
      <c r="D4155" s="1028"/>
      <c r="E4155" s="1023" t="s">
        <v>7273</v>
      </c>
      <c r="F4155" s="1023"/>
      <c r="G4155" s="1023" t="s">
        <v>6697</v>
      </c>
      <c r="H4155" s="1023" t="s">
        <v>8044</v>
      </c>
      <c r="I4155" s="1029"/>
      <c r="J4155" s="1028"/>
      <c r="K4155" s="511" t="s">
        <v>264</v>
      </c>
      <c r="L4155" s="1023"/>
      <c r="M4155" s="1023" t="str">
        <f t="shared" si="64"/>
        <v/>
      </c>
    </row>
    <row r="4156" spans="1:13">
      <c r="A4156" s="1026" t="s">
        <v>647</v>
      </c>
      <c r="B4156" s="1026" t="s">
        <v>648</v>
      </c>
      <c r="C4156" s="1029"/>
      <c r="D4156" s="1028"/>
      <c r="E4156" s="1023" t="s">
        <v>7274</v>
      </c>
      <c r="F4156" s="1023"/>
      <c r="G4156" s="1023" t="s">
        <v>6697</v>
      </c>
      <c r="H4156" s="1023" t="s">
        <v>8044</v>
      </c>
      <c r="I4156" s="1029"/>
      <c r="J4156" s="1028"/>
      <c r="K4156" s="511" t="s">
        <v>264</v>
      </c>
      <c r="L4156" s="1023"/>
      <c r="M4156" s="1023" t="str">
        <f t="shared" si="64"/>
        <v/>
      </c>
    </row>
    <row r="4157" spans="1:13">
      <c r="A4157" s="1026" t="s">
        <v>647</v>
      </c>
      <c r="B4157" s="1026" t="s">
        <v>648</v>
      </c>
      <c r="C4157" s="1029"/>
      <c r="D4157" s="1028"/>
      <c r="E4157" s="1023" t="s">
        <v>7275</v>
      </c>
      <c r="F4157" s="1023"/>
      <c r="G4157" s="1023" t="s">
        <v>6697</v>
      </c>
      <c r="H4157" s="1023" t="s">
        <v>8044</v>
      </c>
      <c r="I4157" s="1029"/>
      <c r="J4157" s="1028"/>
      <c r="K4157" s="511" t="s">
        <v>264</v>
      </c>
      <c r="L4157" s="1023"/>
      <c r="M4157" s="1023" t="str">
        <f t="shared" si="64"/>
        <v/>
      </c>
    </row>
    <row r="4158" spans="1:13">
      <c r="A4158" s="1026" t="s">
        <v>647</v>
      </c>
      <c r="B4158" s="1026" t="s">
        <v>648</v>
      </c>
      <c r="C4158" s="1029"/>
      <c r="D4158" s="1028"/>
      <c r="E4158" s="1023" t="s">
        <v>7276</v>
      </c>
      <c r="F4158" s="1023"/>
      <c r="G4158" s="1023" t="s">
        <v>6697</v>
      </c>
      <c r="H4158" s="1023" t="s">
        <v>8044</v>
      </c>
      <c r="I4158" s="1029"/>
      <c r="J4158" s="1028"/>
      <c r="K4158" s="511" t="s">
        <v>264</v>
      </c>
      <c r="L4158" s="1023"/>
      <c r="M4158" s="1023" t="str">
        <f t="shared" si="64"/>
        <v/>
      </c>
    </row>
    <row r="4159" spans="1:13">
      <c r="A4159" s="1026" t="s">
        <v>647</v>
      </c>
      <c r="B4159" s="1026" t="s">
        <v>648</v>
      </c>
      <c r="C4159" s="1029"/>
      <c r="D4159" s="1028"/>
      <c r="E4159" s="1023" t="s">
        <v>7277</v>
      </c>
      <c r="F4159" s="1023"/>
      <c r="G4159" s="1023" t="s">
        <v>6697</v>
      </c>
      <c r="H4159" s="1023" t="s">
        <v>8044</v>
      </c>
      <c r="I4159" s="1029"/>
      <c r="J4159" s="1028"/>
      <c r="K4159" s="511" t="s">
        <v>264</v>
      </c>
      <c r="L4159" s="1023"/>
      <c r="M4159" s="1023" t="str">
        <f t="shared" si="64"/>
        <v/>
      </c>
    </row>
    <row r="4160" spans="1:13">
      <c r="A4160" s="1026" t="s">
        <v>647</v>
      </c>
      <c r="B4160" s="1026" t="s">
        <v>648</v>
      </c>
      <c r="C4160" s="1029"/>
      <c r="D4160" s="1028"/>
      <c r="E4160" s="1023" t="s">
        <v>7278</v>
      </c>
      <c r="F4160" s="1023"/>
      <c r="G4160" s="1023" t="s">
        <v>6697</v>
      </c>
      <c r="H4160" s="1023" t="s">
        <v>8044</v>
      </c>
      <c r="I4160" s="1029"/>
      <c r="J4160" s="1028"/>
      <c r="K4160" s="511" t="s">
        <v>264</v>
      </c>
      <c r="L4160" s="1023"/>
      <c r="M4160" s="1023" t="str">
        <f t="shared" si="64"/>
        <v/>
      </c>
    </row>
    <row r="4161" spans="1:13">
      <c r="A4161" s="1026" t="s">
        <v>647</v>
      </c>
      <c r="B4161" s="1026" t="s">
        <v>648</v>
      </c>
      <c r="C4161" s="522"/>
      <c r="D4161" s="523"/>
      <c r="E4161" s="534" t="s">
        <v>7279</v>
      </c>
      <c r="F4161" s="534"/>
      <c r="G4161" s="1023" t="s">
        <v>6697</v>
      </c>
      <c r="H4161" s="534" t="s">
        <v>8044</v>
      </c>
      <c r="I4161" s="522"/>
      <c r="J4161" s="523"/>
      <c r="K4161" s="511" t="s">
        <v>264</v>
      </c>
      <c r="L4161" s="534"/>
      <c r="M4161" s="534" t="str">
        <f t="shared" si="64"/>
        <v/>
      </c>
    </row>
    <row r="4162" spans="1:13" ht="15">
      <c r="A4162" s="1030" t="s">
        <v>637</v>
      </c>
      <c r="B4162" s="1031" t="s">
        <v>638</v>
      </c>
      <c r="C4162" s="527" t="s">
        <v>571</v>
      </c>
      <c r="D4162" s="529"/>
      <c r="E4162" s="510" t="s">
        <v>6297</v>
      </c>
      <c r="F4162" s="510" t="s">
        <v>571</v>
      </c>
      <c r="G4162" s="1023" t="s">
        <v>6697</v>
      </c>
      <c r="H4162" s="510" t="s">
        <v>8045</v>
      </c>
      <c r="I4162" s="527" t="s">
        <v>682</v>
      </c>
      <c r="J4162" s="529"/>
      <c r="K4162" s="511" t="s">
        <v>264</v>
      </c>
      <c r="L4162" s="510" t="s">
        <v>646</v>
      </c>
      <c r="M4162" s="510" t="str">
        <f t="shared" si="64"/>
        <v/>
      </c>
    </row>
    <row r="4163" spans="1:13">
      <c r="A4163" s="1026" t="s">
        <v>647</v>
      </c>
      <c r="B4163" s="1026" t="s">
        <v>648</v>
      </c>
      <c r="C4163" s="1029"/>
      <c r="D4163" s="1028"/>
      <c r="E4163" s="1029" t="s">
        <v>7254</v>
      </c>
      <c r="F4163" s="1029"/>
      <c r="G4163" s="1023" t="s">
        <v>6697</v>
      </c>
      <c r="H4163" s="1029" t="s">
        <v>8045</v>
      </c>
      <c r="I4163" s="1029"/>
      <c r="J4163" s="1028"/>
      <c r="K4163" s="511" t="s">
        <v>264</v>
      </c>
      <c r="L4163" s="1029"/>
      <c r="M4163" s="1029" t="str">
        <f t="shared" si="64"/>
        <v>Removed</v>
      </c>
    </row>
    <row r="4164" spans="1:13">
      <c r="A4164" s="1026" t="s">
        <v>647</v>
      </c>
      <c r="B4164" s="1026" t="s">
        <v>648</v>
      </c>
      <c r="C4164" s="1029"/>
      <c r="D4164" s="1028"/>
      <c r="E4164" s="1029" t="s">
        <v>7255</v>
      </c>
      <c r="F4164" s="1029"/>
      <c r="G4164" s="1023" t="s">
        <v>6697</v>
      </c>
      <c r="H4164" s="1029" t="s">
        <v>8045</v>
      </c>
      <c r="I4164" s="1029"/>
      <c r="J4164" s="1028"/>
      <c r="K4164" s="511" t="s">
        <v>264</v>
      </c>
      <c r="L4164" s="1029"/>
      <c r="M4164" s="1029" t="str">
        <f t="shared" si="64"/>
        <v/>
      </c>
    </row>
    <row r="4165" spans="1:13">
      <c r="A4165" s="1026" t="s">
        <v>647</v>
      </c>
      <c r="B4165" s="1026" t="s">
        <v>648</v>
      </c>
      <c r="C4165" s="1029"/>
      <c r="D4165" s="1028"/>
      <c r="E4165" s="1029" t="s">
        <v>7256</v>
      </c>
      <c r="F4165" s="1029"/>
      <c r="G4165" s="1023" t="s">
        <v>6697</v>
      </c>
      <c r="H4165" s="1029" t="s">
        <v>8045</v>
      </c>
      <c r="I4165" s="1029"/>
      <c r="J4165" s="1028"/>
      <c r="K4165" s="511" t="s">
        <v>264</v>
      </c>
      <c r="L4165" s="1029"/>
      <c r="M4165" s="1029" t="str">
        <f t="shared" si="64"/>
        <v/>
      </c>
    </row>
    <row r="4166" spans="1:13">
      <c r="A4166" s="1026" t="s">
        <v>647</v>
      </c>
      <c r="B4166" s="1026" t="s">
        <v>648</v>
      </c>
      <c r="C4166" s="1029"/>
      <c r="D4166" s="1028"/>
      <c r="E4166" s="1029" t="s">
        <v>7257</v>
      </c>
      <c r="F4166" s="1029"/>
      <c r="G4166" s="1023" t="s">
        <v>6697</v>
      </c>
      <c r="H4166" s="1029" t="s">
        <v>8045</v>
      </c>
      <c r="I4166" s="1029"/>
      <c r="J4166" s="1028"/>
      <c r="K4166" s="511" t="s">
        <v>264</v>
      </c>
      <c r="L4166" s="1029"/>
      <c r="M4166" s="1029" t="str">
        <f t="shared" si="64"/>
        <v/>
      </c>
    </row>
    <row r="4167" spans="1:13">
      <c r="A4167" s="1026" t="s">
        <v>647</v>
      </c>
      <c r="B4167" s="1026" t="s">
        <v>648</v>
      </c>
      <c r="C4167" s="1029"/>
      <c r="D4167" s="1028"/>
      <c r="E4167" s="1029" t="s">
        <v>7258</v>
      </c>
      <c r="F4167" s="1029"/>
      <c r="G4167" s="1023" t="s">
        <v>6697</v>
      </c>
      <c r="H4167" s="1029" t="s">
        <v>8045</v>
      </c>
      <c r="I4167" s="1029"/>
      <c r="J4167" s="1028"/>
      <c r="K4167" s="511" t="s">
        <v>264</v>
      </c>
      <c r="L4167" s="1029"/>
      <c r="M4167" s="1029" t="str">
        <f t="shared" si="64"/>
        <v/>
      </c>
    </row>
    <row r="4168" spans="1:13">
      <c r="A4168" s="1026" t="s">
        <v>647</v>
      </c>
      <c r="B4168" s="1026" t="s">
        <v>648</v>
      </c>
      <c r="C4168" s="1029"/>
      <c r="D4168" s="1028"/>
      <c r="E4168" s="1029" t="s">
        <v>7259</v>
      </c>
      <c r="F4168" s="1029"/>
      <c r="G4168" s="1023" t="s">
        <v>6697</v>
      </c>
      <c r="H4168" s="1029" t="s">
        <v>8045</v>
      </c>
      <c r="I4168" s="1029"/>
      <c r="J4168" s="1028"/>
      <c r="K4168" s="511" t="s">
        <v>264</v>
      </c>
      <c r="L4168" s="1029"/>
      <c r="M4168" s="1029" t="str">
        <f t="shared" ref="M4168:M4231" si="65">IF(RIGHT(TEXT(E4168,""),4)="ACT1","Removed","")</f>
        <v/>
      </c>
    </row>
    <row r="4169" spans="1:13">
      <c r="A4169" s="1026" t="s">
        <v>647</v>
      </c>
      <c r="B4169" s="1026" t="s">
        <v>648</v>
      </c>
      <c r="C4169" s="1029"/>
      <c r="D4169" s="1028"/>
      <c r="E4169" s="1029" t="s">
        <v>7260</v>
      </c>
      <c r="F4169" s="1029"/>
      <c r="G4169" s="1023" t="s">
        <v>6697</v>
      </c>
      <c r="H4169" s="1029" t="s">
        <v>8045</v>
      </c>
      <c r="I4169" s="1029"/>
      <c r="J4169" s="1028"/>
      <c r="K4169" s="511" t="s">
        <v>264</v>
      </c>
      <c r="L4169" s="1029"/>
      <c r="M4169" s="1029" t="str">
        <f t="shared" si="65"/>
        <v/>
      </c>
    </row>
    <row r="4170" spans="1:13">
      <c r="A4170" s="1026" t="s">
        <v>647</v>
      </c>
      <c r="B4170" s="1026" t="s">
        <v>648</v>
      </c>
      <c r="C4170" s="1029"/>
      <c r="D4170" s="1028"/>
      <c r="E4170" s="1029" t="s">
        <v>7261</v>
      </c>
      <c r="F4170" s="1029"/>
      <c r="G4170" s="1023" t="s">
        <v>6697</v>
      </c>
      <c r="H4170" s="1029" t="s">
        <v>8045</v>
      </c>
      <c r="I4170" s="1029"/>
      <c r="J4170" s="1028"/>
      <c r="K4170" s="511" t="s">
        <v>264</v>
      </c>
      <c r="L4170" s="1029"/>
      <c r="M4170" s="1029" t="str">
        <f t="shared" si="65"/>
        <v/>
      </c>
    </row>
    <row r="4171" spans="1:13">
      <c r="A4171" s="1026" t="s">
        <v>647</v>
      </c>
      <c r="B4171" s="1026" t="s">
        <v>648</v>
      </c>
      <c r="C4171" s="1029"/>
      <c r="D4171" s="1028"/>
      <c r="E4171" s="1029" t="s">
        <v>7262</v>
      </c>
      <c r="F4171" s="1029"/>
      <c r="G4171" s="1023" t="s">
        <v>6697</v>
      </c>
      <c r="H4171" s="1029" t="s">
        <v>8045</v>
      </c>
      <c r="I4171" s="1029"/>
      <c r="J4171" s="1028"/>
      <c r="K4171" s="511" t="s">
        <v>264</v>
      </c>
      <c r="L4171" s="1029"/>
      <c r="M4171" s="1029" t="str">
        <f t="shared" si="65"/>
        <v/>
      </c>
    </row>
    <row r="4172" spans="1:13">
      <c r="A4172" s="1026" t="s">
        <v>647</v>
      </c>
      <c r="B4172" s="1026" t="s">
        <v>648</v>
      </c>
      <c r="C4172" s="1029"/>
      <c r="D4172" s="1028"/>
      <c r="E4172" s="1029" t="s">
        <v>7263</v>
      </c>
      <c r="F4172" s="1029"/>
      <c r="G4172" s="1023" t="s">
        <v>6697</v>
      </c>
      <c r="H4172" s="1029" t="s">
        <v>8045</v>
      </c>
      <c r="I4172" s="1029"/>
      <c r="J4172" s="1028"/>
      <c r="K4172" s="511" t="s">
        <v>264</v>
      </c>
      <c r="L4172" s="1029"/>
      <c r="M4172" s="1029" t="str">
        <f t="shared" si="65"/>
        <v/>
      </c>
    </row>
    <row r="4173" spans="1:13">
      <c r="A4173" s="1026" t="s">
        <v>647</v>
      </c>
      <c r="B4173" s="1026" t="s">
        <v>648</v>
      </c>
      <c r="C4173" s="1029"/>
      <c r="D4173" s="1028"/>
      <c r="E4173" s="1029" t="s">
        <v>7264</v>
      </c>
      <c r="F4173" s="1029"/>
      <c r="G4173" s="1023" t="s">
        <v>6697</v>
      </c>
      <c r="H4173" s="1029" t="s">
        <v>8045</v>
      </c>
      <c r="I4173" s="1029"/>
      <c r="J4173" s="1028"/>
      <c r="K4173" s="511" t="s">
        <v>264</v>
      </c>
      <c r="L4173" s="1029"/>
      <c r="M4173" s="1029" t="str">
        <f t="shared" si="65"/>
        <v/>
      </c>
    </row>
    <row r="4174" spans="1:13">
      <c r="A4174" s="1026" t="s">
        <v>647</v>
      </c>
      <c r="B4174" s="1026" t="s">
        <v>648</v>
      </c>
      <c r="C4174" s="1029"/>
      <c r="D4174" s="1028"/>
      <c r="E4174" s="1029" t="s">
        <v>7265</v>
      </c>
      <c r="F4174" s="1029"/>
      <c r="G4174" s="1023" t="s">
        <v>6697</v>
      </c>
      <c r="H4174" s="1029" t="s">
        <v>8045</v>
      </c>
      <c r="I4174" s="1029"/>
      <c r="J4174" s="1028"/>
      <c r="K4174" s="511" t="s">
        <v>264</v>
      </c>
      <c r="L4174" s="1029"/>
      <c r="M4174" s="1029" t="str">
        <f t="shared" si="65"/>
        <v/>
      </c>
    </row>
    <row r="4175" spans="1:13">
      <c r="A4175" s="1026" t="s">
        <v>647</v>
      </c>
      <c r="B4175" s="1026" t="s">
        <v>648</v>
      </c>
      <c r="C4175" s="522"/>
      <c r="D4175" s="523"/>
      <c r="E4175" s="522" t="s">
        <v>7266</v>
      </c>
      <c r="F4175" s="522"/>
      <c r="G4175" s="1023" t="s">
        <v>6697</v>
      </c>
      <c r="H4175" s="522" t="s">
        <v>8045</v>
      </c>
      <c r="I4175" s="522"/>
      <c r="J4175" s="523"/>
      <c r="K4175" s="511" t="s">
        <v>264</v>
      </c>
      <c r="L4175" s="522"/>
      <c r="M4175" s="522" t="str">
        <f t="shared" si="65"/>
        <v/>
      </c>
    </row>
    <row r="4176" spans="1:13" ht="15">
      <c r="A4176" s="1030" t="s">
        <v>637</v>
      </c>
      <c r="B4176" s="1031" t="s">
        <v>638</v>
      </c>
      <c r="C4176" s="527" t="s">
        <v>3726</v>
      </c>
      <c r="D4176" s="529"/>
      <c r="E4176" s="510" t="s">
        <v>6301</v>
      </c>
      <c r="F4176" s="510" t="s">
        <v>6699</v>
      </c>
      <c r="G4176" s="1023" t="s">
        <v>6697</v>
      </c>
      <c r="H4176" s="510" t="s">
        <v>8046</v>
      </c>
      <c r="I4176" s="527" t="s">
        <v>682</v>
      </c>
      <c r="J4176" s="529"/>
      <c r="K4176" s="511" t="s">
        <v>264</v>
      </c>
      <c r="L4176" s="510" t="s">
        <v>646</v>
      </c>
      <c r="M4176" s="510" t="str">
        <f t="shared" si="65"/>
        <v/>
      </c>
    </row>
    <row r="4177" spans="1:13">
      <c r="A4177" s="1026" t="s">
        <v>647</v>
      </c>
      <c r="B4177" s="1026" t="s">
        <v>648</v>
      </c>
      <c r="C4177" s="1029"/>
      <c r="D4177" s="1028"/>
      <c r="E4177" s="1029" t="s">
        <v>7241</v>
      </c>
      <c r="F4177" s="1029"/>
      <c r="G4177" s="1023" t="s">
        <v>6697</v>
      </c>
      <c r="H4177" s="1029" t="s">
        <v>8046</v>
      </c>
      <c r="I4177" s="1029"/>
      <c r="J4177" s="1028"/>
      <c r="K4177" s="511" t="s">
        <v>264</v>
      </c>
      <c r="L4177" s="1029"/>
      <c r="M4177" s="1029" t="str">
        <f t="shared" si="65"/>
        <v>Removed</v>
      </c>
    </row>
    <row r="4178" spans="1:13">
      <c r="A4178" s="1026" t="s">
        <v>647</v>
      </c>
      <c r="B4178" s="1026" t="s">
        <v>648</v>
      </c>
      <c r="C4178" s="1029"/>
      <c r="D4178" s="1028"/>
      <c r="E4178" s="1029" t="s">
        <v>7242</v>
      </c>
      <c r="F4178" s="1029"/>
      <c r="G4178" s="1023" t="s">
        <v>6697</v>
      </c>
      <c r="H4178" s="1029" t="s">
        <v>8046</v>
      </c>
      <c r="I4178" s="1029"/>
      <c r="J4178" s="1028"/>
      <c r="K4178" s="511" t="s">
        <v>264</v>
      </c>
      <c r="L4178" s="1029"/>
      <c r="M4178" s="1029" t="str">
        <f t="shared" si="65"/>
        <v/>
      </c>
    </row>
    <row r="4179" spans="1:13">
      <c r="A4179" s="1026" t="s">
        <v>647</v>
      </c>
      <c r="B4179" s="1026" t="s">
        <v>648</v>
      </c>
      <c r="C4179" s="1029"/>
      <c r="D4179" s="1028"/>
      <c r="E4179" s="1029" t="s">
        <v>7243</v>
      </c>
      <c r="F4179" s="1029"/>
      <c r="G4179" s="1023" t="s">
        <v>6697</v>
      </c>
      <c r="H4179" s="1029" t="s">
        <v>8046</v>
      </c>
      <c r="I4179" s="1029"/>
      <c r="J4179" s="1028"/>
      <c r="K4179" s="511" t="s">
        <v>264</v>
      </c>
      <c r="L4179" s="1029"/>
      <c r="M4179" s="1029" t="str">
        <f t="shared" si="65"/>
        <v/>
      </c>
    </row>
    <row r="4180" spans="1:13">
      <c r="A4180" s="1026" t="s">
        <v>647</v>
      </c>
      <c r="B4180" s="1026" t="s">
        <v>648</v>
      </c>
      <c r="C4180" s="1029"/>
      <c r="D4180" s="1028"/>
      <c r="E4180" s="1029" t="s">
        <v>7244</v>
      </c>
      <c r="F4180" s="1029"/>
      <c r="G4180" s="1023" t="s">
        <v>6697</v>
      </c>
      <c r="H4180" s="1029" t="s">
        <v>8046</v>
      </c>
      <c r="I4180" s="1029"/>
      <c r="J4180" s="1028"/>
      <c r="K4180" s="511" t="s">
        <v>264</v>
      </c>
      <c r="L4180" s="1029"/>
      <c r="M4180" s="1029" t="str">
        <f t="shared" si="65"/>
        <v/>
      </c>
    </row>
    <row r="4181" spans="1:13">
      <c r="A4181" s="1026" t="s">
        <v>647</v>
      </c>
      <c r="B4181" s="1026" t="s">
        <v>648</v>
      </c>
      <c r="C4181" s="1029"/>
      <c r="D4181" s="1028"/>
      <c r="E4181" s="1029" t="s">
        <v>7245</v>
      </c>
      <c r="F4181" s="1029"/>
      <c r="G4181" s="1023" t="s">
        <v>6697</v>
      </c>
      <c r="H4181" s="1029" t="s">
        <v>8046</v>
      </c>
      <c r="I4181" s="1029"/>
      <c r="J4181" s="1028"/>
      <c r="K4181" s="511" t="s">
        <v>264</v>
      </c>
      <c r="L4181" s="1029"/>
      <c r="M4181" s="1029" t="str">
        <f t="shared" si="65"/>
        <v/>
      </c>
    </row>
    <row r="4182" spans="1:13">
      <c r="A4182" s="1026" t="s">
        <v>647</v>
      </c>
      <c r="B4182" s="1026" t="s">
        <v>648</v>
      </c>
      <c r="C4182" s="1029"/>
      <c r="D4182" s="1028"/>
      <c r="E4182" s="1029" t="s">
        <v>7246</v>
      </c>
      <c r="F4182" s="1029"/>
      <c r="G4182" s="1023" t="s">
        <v>6697</v>
      </c>
      <c r="H4182" s="1029" t="s">
        <v>8046</v>
      </c>
      <c r="I4182" s="1029"/>
      <c r="J4182" s="1028"/>
      <c r="K4182" s="511" t="s">
        <v>264</v>
      </c>
      <c r="L4182" s="1029"/>
      <c r="M4182" s="1029" t="str">
        <f t="shared" si="65"/>
        <v/>
      </c>
    </row>
    <row r="4183" spans="1:13">
      <c r="A4183" s="1026" t="s">
        <v>647</v>
      </c>
      <c r="B4183" s="1026" t="s">
        <v>648</v>
      </c>
      <c r="C4183" s="1029"/>
      <c r="D4183" s="1028"/>
      <c r="E4183" s="1029" t="s">
        <v>7247</v>
      </c>
      <c r="F4183" s="1029"/>
      <c r="G4183" s="1023" t="s">
        <v>6697</v>
      </c>
      <c r="H4183" s="1029" t="s">
        <v>8046</v>
      </c>
      <c r="I4183" s="1029"/>
      <c r="J4183" s="1028"/>
      <c r="K4183" s="511" t="s">
        <v>264</v>
      </c>
      <c r="L4183" s="1029"/>
      <c r="M4183" s="1029" t="str">
        <f t="shared" si="65"/>
        <v/>
      </c>
    </row>
    <row r="4184" spans="1:13">
      <c r="A4184" s="1026" t="s">
        <v>647</v>
      </c>
      <c r="B4184" s="1026" t="s">
        <v>648</v>
      </c>
      <c r="C4184" s="1029"/>
      <c r="D4184" s="1028"/>
      <c r="E4184" s="1029" t="s">
        <v>7248</v>
      </c>
      <c r="F4184" s="1029"/>
      <c r="G4184" s="1023" t="s">
        <v>6697</v>
      </c>
      <c r="H4184" s="1029" t="s">
        <v>8046</v>
      </c>
      <c r="I4184" s="1029"/>
      <c r="J4184" s="1028"/>
      <c r="K4184" s="511" t="s">
        <v>264</v>
      </c>
      <c r="L4184" s="1029"/>
      <c r="M4184" s="1029" t="str">
        <f t="shared" si="65"/>
        <v/>
      </c>
    </row>
    <row r="4185" spans="1:13">
      <c r="A4185" s="1026" t="s">
        <v>647</v>
      </c>
      <c r="B4185" s="1026" t="s">
        <v>648</v>
      </c>
      <c r="C4185" s="1029"/>
      <c r="D4185" s="1028"/>
      <c r="E4185" s="1029" t="s">
        <v>7249</v>
      </c>
      <c r="F4185" s="1029"/>
      <c r="G4185" s="1023" t="s">
        <v>6697</v>
      </c>
      <c r="H4185" s="1029" t="s">
        <v>8046</v>
      </c>
      <c r="I4185" s="1029"/>
      <c r="J4185" s="1028"/>
      <c r="K4185" s="511" t="s">
        <v>264</v>
      </c>
      <c r="L4185" s="1029"/>
      <c r="M4185" s="1029" t="str">
        <f t="shared" si="65"/>
        <v/>
      </c>
    </row>
    <row r="4186" spans="1:13">
      <c r="A4186" s="1026" t="s">
        <v>647</v>
      </c>
      <c r="B4186" s="1026" t="s">
        <v>648</v>
      </c>
      <c r="C4186" s="1029"/>
      <c r="D4186" s="1028"/>
      <c r="E4186" s="1029" t="s">
        <v>7250</v>
      </c>
      <c r="F4186" s="1029"/>
      <c r="G4186" s="1023" t="s">
        <v>6697</v>
      </c>
      <c r="H4186" s="1029" t="s">
        <v>8046</v>
      </c>
      <c r="I4186" s="1029"/>
      <c r="J4186" s="1028"/>
      <c r="K4186" s="511" t="s">
        <v>264</v>
      </c>
      <c r="L4186" s="1029"/>
      <c r="M4186" s="1029" t="str">
        <f t="shared" si="65"/>
        <v/>
      </c>
    </row>
    <row r="4187" spans="1:13">
      <c r="A4187" s="1026" t="s">
        <v>647</v>
      </c>
      <c r="B4187" s="1026" t="s">
        <v>648</v>
      </c>
      <c r="C4187" s="1029"/>
      <c r="D4187" s="1028"/>
      <c r="E4187" s="1029" t="s">
        <v>7251</v>
      </c>
      <c r="F4187" s="1029"/>
      <c r="G4187" s="1023" t="s">
        <v>6697</v>
      </c>
      <c r="H4187" s="1029" t="s">
        <v>8046</v>
      </c>
      <c r="I4187" s="1029"/>
      <c r="J4187" s="1028"/>
      <c r="K4187" s="511" t="s">
        <v>264</v>
      </c>
      <c r="L4187" s="1029"/>
      <c r="M4187" s="1029" t="str">
        <f t="shared" si="65"/>
        <v/>
      </c>
    </row>
    <row r="4188" spans="1:13">
      <c r="A4188" s="1026" t="s">
        <v>647</v>
      </c>
      <c r="B4188" s="1026" t="s">
        <v>648</v>
      </c>
      <c r="C4188" s="1029"/>
      <c r="D4188" s="1028"/>
      <c r="E4188" s="522" t="s">
        <v>7252</v>
      </c>
      <c r="F4188" s="1029"/>
      <c r="G4188" s="1023" t="s">
        <v>6697</v>
      </c>
      <c r="H4188" s="522" t="s">
        <v>8046</v>
      </c>
      <c r="I4188" s="1029"/>
      <c r="J4188" s="1028"/>
      <c r="K4188" s="511" t="s">
        <v>264</v>
      </c>
      <c r="L4188" s="522"/>
      <c r="M4188" s="522" t="str">
        <f t="shared" si="65"/>
        <v/>
      </c>
    </row>
    <row r="4189" spans="1:13">
      <c r="A4189" s="1026" t="s">
        <v>647</v>
      </c>
      <c r="B4189" s="1026" t="s">
        <v>648</v>
      </c>
      <c r="C4189" s="522"/>
      <c r="D4189" s="523"/>
      <c r="E4189" s="527" t="s">
        <v>7253</v>
      </c>
      <c r="F4189" s="522"/>
      <c r="G4189" s="1023" t="s">
        <v>6697</v>
      </c>
      <c r="H4189" s="522" t="s">
        <v>8046</v>
      </c>
      <c r="I4189" s="522"/>
      <c r="J4189" s="523"/>
      <c r="K4189" s="511" t="s">
        <v>264</v>
      </c>
      <c r="L4189" s="522"/>
      <c r="M4189" s="522" t="str">
        <f t="shared" si="65"/>
        <v/>
      </c>
    </row>
    <row r="4190" spans="1:13" ht="15">
      <c r="A4190" s="1030" t="s">
        <v>637</v>
      </c>
      <c r="B4190" s="1031" t="s">
        <v>638</v>
      </c>
      <c r="C4190" s="527" t="s">
        <v>144</v>
      </c>
      <c r="D4190" s="529"/>
      <c r="E4190" s="510" t="s">
        <v>6305</v>
      </c>
      <c r="F4190" s="510" t="s">
        <v>144</v>
      </c>
      <c r="G4190" s="1023" t="s">
        <v>6697</v>
      </c>
      <c r="H4190" s="510" t="s">
        <v>8047</v>
      </c>
      <c r="I4190" s="527" t="s">
        <v>682</v>
      </c>
      <c r="J4190" s="529"/>
      <c r="K4190" s="511" t="s">
        <v>264</v>
      </c>
      <c r="L4190" s="510" t="s">
        <v>646</v>
      </c>
      <c r="M4190" s="510" t="str">
        <f t="shared" si="65"/>
        <v/>
      </c>
    </row>
    <row r="4191" spans="1:13">
      <c r="A4191" s="1026" t="s">
        <v>647</v>
      </c>
      <c r="B4191" s="1026" t="s">
        <v>648</v>
      </c>
      <c r="C4191" s="1029"/>
      <c r="D4191" s="1028"/>
      <c r="E4191" s="1029" t="s">
        <v>7228</v>
      </c>
      <c r="F4191" s="1029"/>
      <c r="G4191" s="1023" t="s">
        <v>6697</v>
      </c>
      <c r="H4191" s="1029" t="s">
        <v>8047</v>
      </c>
      <c r="I4191" s="1029"/>
      <c r="J4191" s="1028"/>
      <c r="K4191" s="511" t="s">
        <v>264</v>
      </c>
      <c r="L4191" s="1029"/>
      <c r="M4191" s="1029" t="str">
        <f t="shared" si="65"/>
        <v>Removed</v>
      </c>
    </row>
    <row r="4192" spans="1:13">
      <c r="A4192" s="1026" t="s">
        <v>647</v>
      </c>
      <c r="B4192" s="1026" t="s">
        <v>648</v>
      </c>
      <c r="C4192" s="1029"/>
      <c r="D4192" s="1028"/>
      <c r="E4192" s="1029" t="s">
        <v>7229</v>
      </c>
      <c r="F4192" s="1029"/>
      <c r="G4192" s="1023" t="s">
        <v>6697</v>
      </c>
      <c r="H4192" s="1029" t="s">
        <v>8047</v>
      </c>
      <c r="I4192" s="1029"/>
      <c r="J4192" s="1028"/>
      <c r="K4192" s="511" t="s">
        <v>264</v>
      </c>
      <c r="L4192" s="1029"/>
      <c r="M4192" s="1029" t="str">
        <f t="shared" si="65"/>
        <v/>
      </c>
    </row>
    <row r="4193" spans="1:13">
      <c r="A4193" s="1026" t="s">
        <v>647</v>
      </c>
      <c r="B4193" s="1026" t="s">
        <v>648</v>
      </c>
      <c r="C4193" s="1029"/>
      <c r="D4193" s="1028"/>
      <c r="E4193" s="1029" t="s">
        <v>7230</v>
      </c>
      <c r="F4193" s="1029"/>
      <c r="G4193" s="1023" t="s">
        <v>6697</v>
      </c>
      <c r="H4193" s="1029" t="s">
        <v>8047</v>
      </c>
      <c r="I4193" s="1029"/>
      <c r="J4193" s="1028"/>
      <c r="K4193" s="511" t="s">
        <v>264</v>
      </c>
      <c r="L4193" s="1029"/>
      <c r="M4193" s="1029" t="str">
        <f t="shared" si="65"/>
        <v/>
      </c>
    </row>
    <row r="4194" spans="1:13">
      <c r="A4194" s="1026" t="s">
        <v>647</v>
      </c>
      <c r="B4194" s="1026" t="s">
        <v>648</v>
      </c>
      <c r="C4194" s="1029"/>
      <c r="D4194" s="1028"/>
      <c r="E4194" s="1029" t="s">
        <v>7231</v>
      </c>
      <c r="F4194" s="1029"/>
      <c r="G4194" s="1023" t="s">
        <v>6697</v>
      </c>
      <c r="H4194" s="1029" t="s">
        <v>8047</v>
      </c>
      <c r="I4194" s="1029"/>
      <c r="J4194" s="1028"/>
      <c r="K4194" s="511" t="s">
        <v>264</v>
      </c>
      <c r="L4194" s="1029"/>
      <c r="M4194" s="1029" t="str">
        <f t="shared" si="65"/>
        <v/>
      </c>
    </row>
    <row r="4195" spans="1:13">
      <c r="A4195" s="1026" t="s">
        <v>647</v>
      </c>
      <c r="B4195" s="1026" t="s">
        <v>648</v>
      </c>
      <c r="C4195" s="1029"/>
      <c r="D4195" s="1028"/>
      <c r="E4195" s="1029" t="s">
        <v>7232</v>
      </c>
      <c r="F4195" s="1029"/>
      <c r="G4195" s="1023" t="s">
        <v>6697</v>
      </c>
      <c r="H4195" s="1029" t="s">
        <v>8047</v>
      </c>
      <c r="I4195" s="1029"/>
      <c r="J4195" s="1028"/>
      <c r="K4195" s="511" t="s">
        <v>264</v>
      </c>
      <c r="L4195" s="1029"/>
      <c r="M4195" s="1029" t="str">
        <f t="shared" si="65"/>
        <v/>
      </c>
    </row>
    <row r="4196" spans="1:13">
      <c r="A4196" s="1026" t="s">
        <v>647</v>
      </c>
      <c r="B4196" s="1026" t="s">
        <v>648</v>
      </c>
      <c r="C4196" s="1029"/>
      <c r="D4196" s="1028"/>
      <c r="E4196" s="1029" t="s">
        <v>7233</v>
      </c>
      <c r="F4196" s="1029"/>
      <c r="G4196" s="1023" t="s">
        <v>6697</v>
      </c>
      <c r="H4196" s="1029" t="s">
        <v>8047</v>
      </c>
      <c r="I4196" s="1029"/>
      <c r="J4196" s="1028"/>
      <c r="K4196" s="511" t="s">
        <v>264</v>
      </c>
      <c r="L4196" s="1029"/>
      <c r="M4196" s="1029" t="str">
        <f t="shared" si="65"/>
        <v/>
      </c>
    </row>
    <row r="4197" spans="1:13">
      <c r="A4197" s="1026" t="s">
        <v>647</v>
      </c>
      <c r="B4197" s="1026" t="s">
        <v>648</v>
      </c>
      <c r="C4197" s="1029"/>
      <c r="D4197" s="1028"/>
      <c r="E4197" s="1029" t="s">
        <v>7234</v>
      </c>
      <c r="F4197" s="1029"/>
      <c r="G4197" s="1023" t="s">
        <v>6697</v>
      </c>
      <c r="H4197" s="1029" t="s">
        <v>8047</v>
      </c>
      <c r="I4197" s="1029"/>
      <c r="J4197" s="1028"/>
      <c r="K4197" s="511" t="s">
        <v>264</v>
      </c>
      <c r="L4197" s="1029"/>
      <c r="M4197" s="1029" t="str">
        <f t="shared" si="65"/>
        <v/>
      </c>
    </row>
    <row r="4198" spans="1:13">
      <c r="A4198" s="1026" t="s">
        <v>647</v>
      </c>
      <c r="B4198" s="1026" t="s">
        <v>648</v>
      </c>
      <c r="C4198" s="1029"/>
      <c r="D4198" s="1028"/>
      <c r="E4198" s="1029" t="s">
        <v>7235</v>
      </c>
      <c r="F4198" s="1029"/>
      <c r="G4198" s="1023" t="s">
        <v>6697</v>
      </c>
      <c r="H4198" s="1029" t="s">
        <v>8047</v>
      </c>
      <c r="I4198" s="1029"/>
      <c r="J4198" s="1028"/>
      <c r="K4198" s="511" t="s">
        <v>264</v>
      </c>
      <c r="L4198" s="1029"/>
      <c r="M4198" s="1029" t="str">
        <f t="shared" si="65"/>
        <v/>
      </c>
    </row>
    <row r="4199" spans="1:13">
      <c r="A4199" s="1026" t="s">
        <v>647</v>
      </c>
      <c r="B4199" s="1026" t="s">
        <v>648</v>
      </c>
      <c r="C4199" s="1029"/>
      <c r="D4199" s="1028"/>
      <c r="E4199" s="1029" t="s">
        <v>7236</v>
      </c>
      <c r="F4199" s="1029"/>
      <c r="G4199" s="1023" t="s">
        <v>6697</v>
      </c>
      <c r="H4199" s="1029" t="s">
        <v>8047</v>
      </c>
      <c r="I4199" s="1029"/>
      <c r="J4199" s="1028"/>
      <c r="K4199" s="511" t="s">
        <v>264</v>
      </c>
      <c r="L4199" s="1029"/>
      <c r="M4199" s="1029" t="str">
        <f t="shared" si="65"/>
        <v/>
      </c>
    </row>
    <row r="4200" spans="1:13">
      <c r="A4200" s="1026" t="s">
        <v>647</v>
      </c>
      <c r="B4200" s="1026" t="s">
        <v>648</v>
      </c>
      <c r="C4200" s="1029"/>
      <c r="D4200" s="1028"/>
      <c r="E4200" s="1029" t="s">
        <v>7237</v>
      </c>
      <c r="F4200" s="1029"/>
      <c r="G4200" s="1023" t="s">
        <v>6697</v>
      </c>
      <c r="H4200" s="1029" t="s">
        <v>8047</v>
      </c>
      <c r="I4200" s="1029"/>
      <c r="J4200" s="1028"/>
      <c r="K4200" s="511" t="s">
        <v>264</v>
      </c>
      <c r="L4200" s="1029"/>
      <c r="M4200" s="1029" t="str">
        <f t="shared" si="65"/>
        <v/>
      </c>
    </row>
    <row r="4201" spans="1:13">
      <c r="A4201" s="1026" t="s">
        <v>647</v>
      </c>
      <c r="B4201" s="1026" t="s">
        <v>648</v>
      </c>
      <c r="C4201" s="1029"/>
      <c r="D4201" s="1028"/>
      <c r="E4201" s="1029" t="s">
        <v>7238</v>
      </c>
      <c r="F4201" s="1029"/>
      <c r="G4201" s="1023" t="s">
        <v>6697</v>
      </c>
      <c r="H4201" s="1029" t="s">
        <v>8047</v>
      </c>
      <c r="I4201" s="1029"/>
      <c r="J4201" s="1028"/>
      <c r="K4201" s="511" t="s">
        <v>264</v>
      </c>
      <c r="L4201" s="1029"/>
      <c r="M4201" s="1029" t="str">
        <f t="shared" si="65"/>
        <v/>
      </c>
    </row>
    <row r="4202" spans="1:13">
      <c r="A4202" s="1026" t="s">
        <v>647</v>
      </c>
      <c r="B4202" s="1026" t="s">
        <v>648</v>
      </c>
      <c r="C4202" s="1029"/>
      <c r="D4202" s="1028"/>
      <c r="E4202" s="1029" t="s">
        <v>7239</v>
      </c>
      <c r="F4202" s="1029"/>
      <c r="G4202" s="1023" t="s">
        <v>6697</v>
      </c>
      <c r="H4202" s="1029" t="s">
        <v>8047</v>
      </c>
      <c r="I4202" s="1029"/>
      <c r="J4202" s="1028"/>
      <c r="K4202" s="511" t="s">
        <v>264</v>
      </c>
      <c r="L4202" s="1029"/>
      <c r="M4202" s="1029" t="str">
        <f t="shared" si="65"/>
        <v/>
      </c>
    </row>
    <row r="4203" spans="1:13">
      <c r="A4203" s="1026" t="s">
        <v>647</v>
      </c>
      <c r="B4203" s="1026" t="s">
        <v>648</v>
      </c>
      <c r="C4203" s="522"/>
      <c r="D4203" s="523"/>
      <c r="E4203" s="522" t="s">
        <v>7240</v>
      </c>
      <c r="F4203" s="522"/>
      <c r="G4203" s="1023" t="s">
        <v>6697</v>
      </c>
      <c r="H4203" s="522" t="s">
        <v>8047</v>
      </c>
      <c r="I4203" s="522"/>
      <c r="J4203" s="523"/>
      <c r="K4203" s="511" t="s">
        <v>264</v>
      </c>
      <c r="L4203" s="522"/>
      <c r="M4203" s="522" t="str">
        <f t="shared" si="65"/>
        <v/>
      </c>
    </row>
    <row r="4204" spans="1:13" ht="15">
      <c r="A4204" s="1030" t="s">
        <v>637</v>
      </c>
      <c r="B4204" s="1031" t="s">
        <v>638</v>
      </c>
      <c r="C4204" s="527" t="s">
        <v>148</v>
      </c>
      <c r="D4204" s="529"/>
      <c r="E4204" s="510" t="s">
        <v>6311</v>
      </c>
      <c r="F4204" s="510" t="s">
        <v>148</v>
      </c>
      <c r="G4204" s="1023" t="s">
        <v>6697</v>
      </c>
      <c r="H4204" s="510" t="s">
        <v>8048</v>
      </c>
      <c r="I4204" s="527" t="s">
        <v>682</v>
      </c>
      <c r="J4204" s="529"/>
      <c r="K4204" s="511" t="s">
        <v>264</v>
      </c>
      <c r="L4204" s="510" t="s">
        <v>646</v>
      </c>
      <c r="M4204" s="510" t="str">
        <f t="shared" si="65"/>
        <v/>
      </c>
    </row>
    <row r="4205" spans="1:13">
      <c r="A4205" s="1026" t="s">
        <v>647</v>
      </c>
      <c r="B4205" s="1026" t="s">
        <v>648</v>
      </c>
      <c r="C4205" s="1029"/>
      <c r="D4205" s="1028"/>
      <c r="E4205" s="1029" t="s">
        <v>7215</v>
      </c>
      <c r="F4205" s="1029"/>
      <c r="G4205" s="1023" t="s">
        <v>6697</v>
      </c>
      <c r="H4205" s="1029" t="s">
        <v>8048</v>
      </c>
      <c r="I4205" s="1029"/>
      <c r="J4205" s="1028"/>
      <c r="K4205" s="511" t="s">
        <v>264</v>
      </c>
      <c r="L4205" s="1029"/>
      <c r="M4205" s="1029" t="str">
        <f t="shared" si="65"/>
        <v>Removed</v>
      </c>
    </row>
    <row r="4206" spans="1:13">
      <c r="A4206" s="1026" t="s">
        <v>647</v>
      </c>
      <c r="B4206" s="1026" t="s">
        <v>648</v>
      </c>
      <c r="C4206" s="1029"/>
      <c r="D4206" s="1028"/>
      <c r="E4206" s="1029" t="s">
        <v>7216</v>
      </c>
      <c r="F4206" s="1029"/>
      <c r="G4206" s="1023" t="s">
        <v>6697</v>
      </c>
      <c r="H4206" s="1029" t="s">
        <v>8048</v>
      </c>
      <c r="I4206" s="1029"/>
      <c r="J4206" s="1028"/>
      <c r="K4206" s="511" t="s">
        <v>264</v>
      </c>
      <c r="L4206" s="1029"/>
      <c r="M4206" s="1029" t="str">
        <f t="shared" si="65"/>
        <v/>
      </c>
    </row>
    <row r="4207" spans="1:13">
      <c r="A4207" s="1026" t="s">
        <v>647</v>
      </c>
      <c r="B4207" s="1026" t="s">
        <v>648</v>
      </c>
      <c r="C4207" s="1029"/>
      <c r="D4207" s="1028"/>
      <c r="E4207" s="1029" t="s">
        <v>7217</v>
      </c>
      <c r="F4207" s="1029"/>
      <c r="G4207" s="1023" t="s">
        <v>6697</v>
      </c>
      <c r="H4207" s="1029" t="s">
        <v>8048</v>
      </c>
      <c r="I4207" s="1029"/>
      <c r="J4207" s="1028"/>
      <c r="K4207" s="511" t="s">
        <v>264</v>
      </c>
      <c r="L4207" s="1029"/>
      <c r="M4207" s="1029" t="str">
        <f t="shared" si="65"/>
        <v/>
      </c>
    </row>
    <row r="4208" spans="1:13">
      <c r="A4208" s="1026" t="s">
        <v>647</v>
      </c>
      <c r="B4208" s="1026" t="s">
        <v>648</v>
      </c>
      <c r="C4208" s="1029"/>
      <c r="D4208" s="1028"/>
      <c r="E4208" s="1029" t="s">
        <v>7218</v>
      </c>
      <c r="F4208" s="1029"/>
      <c r="G4208" s="1023" t="s">
        <v>6697</v>
      </c>
      <c r="H4208" s="1029" t="s">
        <v>8048</v>
      </c>
      <c r="I4208" s="1029"/>
      <c r="J4208" s="1028"/>
      <c r="K4208" s="511" t="s">
        <v>264</v>
      </c>
      <c r="L4208" s="1029"/>
      <c r="M4208" s="1029" t="str">
        <f t="shared" si="65"/>
        <v/>
      </c>
    </row>
    <row r="4209" spans="1:13">
      <c r="A4209" s="1026" t="s">
        <v>647</v>
      </c>
      <c r="B4209" s="1026" t="s">
        <v>648</v>
      </c>
      <c r="C4209" s="1029"/>
      <c r="D4209" s="1028"/>
      <c r="E4209" s="1029" t="s">
        <v>7219</v>
      </c>
      <c r="F4209" s="1029"/>
      <c r="G4209" s="1023" t="s">
        <v>6697</v>
      </c>
      <c r="H4209" s="1029" t="s">
        <v>8048</v>
      </c>
      <c r="I4209" s="1029"/>
      <c r="J4209" s="1028"/>
      <c r="K4209" s="511" t="s">
        <v>264</v>
      </c>
      <c r="L4209" s="1029"/>
      <c r="M4209" s="1029" t="str">
        <f t="shared" si="65"/>
        <v/>
      </c>
    </row>
    <row r="4210" spans="1:13">
      <c r="A4210" s="1026" t="s">
        <v>647</v>
      </c>
      <c r="B4210" s="1026" t="s">
        <v>648</v>
      </c>
      <c r="C4210" s="1029"/>
      <c r="D4210" s="1028"/>
      <c r="E4210" s="1029" t="s">
        <v>7220</v>
      </c>
      <c r="F4210" s="1029"/>
      <c r="G4210" s="1023" t="s">
        <v>6697</v>
      </c>
      <c r="H4210" s="1029" t="s">
        <v>8048</v>
      </c>
      <c r="I4210" s="1029"/>
      <c r="J4210" s="1028"/>
      <c r="K4210" s="511" t="s">
        <v>264</v>
      </c>
      <c r="L4210" s="1029"/>
      <c r="M4210" s="1029" t="str">
        <f t="shared" si="65"/>
        <v/>
      </c>
    </row>
    <row r="4211" spans="1:13">
      <c r="A4211" s="1026" t="s">
        <v>647</v>
      </c>
      <c r="B4211" s="1026" t="s">
        <v>648</v>
      </c>
      <c r="C4211" s="1029"/>
      <c r="D4211" s="1028"/>
      <c r="E4211" s="1029" t="s">
        <v>7221</v>
      </c>
      <c r="F4211" s="1029"/>
      <c r="G4211" s="1023" t="s">
        <v>6697</v>
      </c>
      <c r="H4211" s="1029" t="s">
        <v>8048</v>
      </c>
      <c r="I4211" s="1029"/>
      <c r="J4211" s="1028"/>
      <c r="K4211" s="511" t="s">
        <v>264</v>
      </c>
      <c r="L4211" s="1029"/>
      <c r="M4211" s="1029" t="str">
        <f t="shared" si="65"/>
        <v/>
      </c>
    </row>
    <row r="4212" spans="1:13">
      <c r="A4212" s="1026" t="s">
        <v>647</v>
      </c>
      <c r="B4212" s="1026" t="s">
        <v>648</v>
      </c>
      <c r="C4212" s="1029"/>
      <c r="D4212" s="1028"/>
      <c r="E4212" s="1029" t="s">
        <v>7222</v>
      </c>
      <c r="F4212" s="1029"/>
      <c r="G4212" s="1023" t="s">
        <v>6697</v>
      </c>
      <c r="H4212" s="1029" t="s">
        <v>8048</v>
      </c>
      <c r="I4212" s="1029"/>
      <c r="J4212" s="1028"/>
      <c r="K4212" s="511" t="s">
        <v>264</v>
      </c>
      <c r="L4212" s="1029"/>
      <c r="M4212" s="1029" t="str">
        <f t="shared" si="65"/>
        <v/>
      </c>
    </row>
    <row r="4213" spans="1:13">
      <c r="A4213" s="1026" t="s">
        <v>647</v>
      </c>
      <c r="B4213" s="1026" t="s">
        <v>648</v>
      </c>
      <c r="C4213" s="1029"/>
      <c r="D4213" s="1028"/>
      <c r="E4213" s="1029" t="s">
        <v>7223</v>
      </c>
      <c r="F4213" s="1029"/>
      <c r="G4213" s="1023" t="s">
        <v>6697</v>
      </c>
      <c r="H4213" s="1029" t="s">
        <v>8048</v>
      </c>
      <c r="I4213" s="1029"/>
      <c r="J4213" s="1028"/>
      <c r="K4213" s="511" t="s">
        <v>264</v>
      </c>
      <c r="L4213" s="1029"/>
      <c r="M4213" s="1029" t="str">
        <f t="shared" si="65"/>
        <v/>
      </c>
    </row>
    <row r="4214" spans="1:13">
      <c r="A4214" s="1026" t="s">
        <v>647</v>
      </c>
      <c r="B4214" s="1026" t="s">
        <v>648</v>
      </c>
      <c r="C4214" s="1029"/>
      <c r="D4214" s="1028"/>
      <c r="E4214" s="1029" t="s">
        <v>7224</v>
      </c>
      <c r="F4214" s="1029"/>
      <c r="G4214" s="1023" t="s">
        <v>6697</v>
      </c>
      <c r="H4214" s="1029" t="s">
        <v>8048</v>
      </c>
      <c r="I4214" s="1029"/>
      <c r="J4214" s="1028"/>
      <c r="K4214" s="511" t="s">
        <v>264</v>
      </c>
      <c r="L4214" s="1029"/>
      <c r="M4214" s="1029" t="str">
        <f t="shared" si="65"/>
        <v/>
      </c>
    </row>
    <row r="4215" spans="1:13">
      <c r="A4215" s="1026" t="s">
        <v>647</v>
      </c>
      <c r="B4215" s="1026" t="s">
        <v>648</v>
      </c>
      <c r="C4215" s="1029"/>
      <c r="D4215" s="1028"/>
      <c r="E4215" s="1029" t="s">
        <v>7225</v>
      </c>
      <c r="F4215" s="1029"/>
      <c r="G4215" s="1023" t="s">
        <v>6697</v>
      </c>
      <c r="H4215" s="1029" t="s">
        <v>8048</v>
      </c>
      <c r="I4215" s="1029"/>
      <c r="J4215" s="1028"/>
      <c r="K4215" s="511" t="s">
        <v>264</v>
      </c>
      <c r="L4215" s="1029"/>
      <c r="M4215" s="1029" t="str">
        <f t="shared" si="65"/>
        <v/>
      </c>
    </row>
    <row r="4216" spans="1:13">
      <c r="A4216" s="1026" t="s">
        <v>647</v>
      </c>
      <c r="B4216" s="1026" t="s">
        <v>648</v>
      </c>
      <c r="C4216" s="1029"/>
      <c r="D4216" s="1028"/>
      <c r="E4216" s="1029" t="s">
        <v>7226</v>
      </c>
      <c r="F4216" s="1029"/>
      <c r="G4216" s="1023" t="s">
        <v>6697</v>
      </c>
      <c r="H4216" s="1029" t="s">
        <v>8048</v>
      </c>
      <c r="I4216" s="1029"/>
      <c r="J4216" s="1028"/>
      <c r="K4216" s="511" t="s">
        <v>264</v>
      </c>
      <c r="L4216" s="1029"/>
      <c r="M4216" s="1029" t="str">
        <f t="shared" si="65"/>
        <v/>
      </c>
    </row>
    <row r="4217" spans="1:13">
      <c r="A4217" s="1026" t="s">
        <v>647</v>
      </c>
      <c r="B4217" s="1026" t="s">
        <v>648</v>
      </c>
      <c r="C4217" s="522"/>
      <c r="D4217" s="523"/>
      <c r="E4217" s="522" t="s">
        <v>7227</v>
      </c>
      <c r="F4217" s="522"/>
      <c r="G4217" s="1023" t="s">
        <v>6697</v>
      </c>
      <c r="H4217" s="522" t="s">
        <v>8048</v>
      </c>
      <c r="I4217" s="522"/>
      <c r="J4217" s="523"/>
      <c r="K4217" s="511" t="s">
        <v>264</v>
      </c>
      <c r="L4217" s="522"/>
      <c r="M4217" s="522" t="str">
        <f t="shared" si="65"/>
        <v/>
      </c>
    </row>
    <row r="4218" spans="1:13" ht="15">
      <c r="A4218" s="1030" t="s">
        <v>637</v>
      </c>
      <c r="B4218" s="1031" t="s">
        <v>638</v>
      </c>
      <c r="C4218" s="527" t="s">
        <v>6703</v>
      </c>
      <c r="D4218" s="529"/>
      <c r="E4218" s="510" t="s">
        <v>6309</v>
      </c>
      <c r="F4218" s="510" t="s">
        <v>6703</v>
      </c>
      <c r="G4218" s="1023" t="s">
        <v>6697</v>
      </c>
      <c r="H4218" s="510" t="s">
        <v>8049</v>
      </c>
      <c r="I4218" s="527" t="s">
        <v>682</v>
      </c>
      <c r="J4218" s="529"/>
      <c r="K4218" s="511" t="s">
        <v>264</v>
      </c>
      <c r="L4218" s="510" t="s">
        <v>646</v>
      </c>
      <c r="M4218" s="510" t="str">
        <f t="shared" si="65"/>
        <v/>
      </c>
    </row>
    <row r="4219" spans="1:13">
      <c r="A4219" s="1026" t="s">
        <v>647</v>
      </c>
      <c r="B4219" s="1026" t="s">
        <v>648</v>
      </c>
      <c r="C4219" s="1029"/>
      <c r="D4219" s="1028"/>
      <c r="E4219" s="1029" t="s">
        <v>7202</v>
      </c>
      <c r="F4219" s="1029"/>
      <c r="G4219" s="1023" t="s">
        <v>6697</v>
      </c>
      <c r="H4219" s="1029" t="s">
        <v>8049</v>
      </c>
      <c r="I4219" s="1029"/>
      <c r="J4219" s="1028"/>
      <c r="K4219" s="511" t="s">
        <v>264</v>
      </c>
      <c r="L4219" s="1029"/>
      <c r="M4219" s="1029" t="str">
        <f t="shared" si="65"/>
        <v>Removed</v>
      </c>
    </row>
    <row r="4220" spans="1:13">
      <c r="A4220" s="1026" t="s">
        <v>647</v>
      </c>
      <c r="B4220" s="1026" t="s">
        <v>648</v>
      </c>
      <c r="C4220" s="1029"/>
      <c r="D4220" s="1028"/>
      <c r="E4220" s="1029" t="s">
        <v>7203</v>
      </c>
      <c r="F4220" s="1029"/>
      <c r="G4220" s="1023" t="s">
        <v>6697</v>
      </c>
      <c r="H4220" s="1029" t="s">
        <v>8049</v>
      </c>
      <c r="I4220" s="1029"/>
      <c r="J4220" s="1028"/>
      <c r="K4220" s="511" t="s">
        <v>264</v>
      </c>
      <c r="L4220" s="1029"/>
      <c r="M4220" s="1029" t="str">
        <f t="shared" si="65"/>
        <v/>
      </c>
    </row>
    <row r="4221" spans="1:13">
      <c r="A4221" s="1026" t="s">
        <v>647</v>
      </c>
      <c r="B4221" s="1026" t="s">
        <v>648</v>
      </c>
      <c r="C4221" s="1029"/>
      <c r="D4221" s="1028"/>
      <c r="E4221" s="1029" t="s">
        <v>7204</v>
      </c>
      <c r="F4221" s="1029"/>
      <c r="G4221" s="1023" t="s">
        <v>6697</v>
      </c>
      <c r="H4221" s="1029" t="s">
        <v>8049</v>
      </c>
      <c r="I4221" s="1029"/>
      <c r="J4221" s="1028"/>
      <c r="K4221" s="511" t="s">
        <v>264</v>
      </c>
      <c r="L4221" s="1029"/>
      <c r="M4221" s="1029" t="str">
        <f t="shared" si="65"/>
        <v/>
      </c>
    </row>
    <row r="4222" spans="1:13">
      <c r="A4222" s="1026" t="s">
        <v>647</v>
      </c>
      <c r="B4222" s="1026" t="s">
        <v>648</v>
      </c>
      <c r="C4222" s="1029"/>
      <c r="D4222" s="1028"/>
      <c r="E4222" s="1029" t="s">
        <v>7205</v>
      </c>
      <c r="F4222" s="1029"/>
      <c r="G4222" s="1023" t="s">
        <v>6697</v>
      </c>
      <c r="H4222" s="1029" t="s">
        <v>8049</v>
      </c>
      <c r="I4222" s="1029"/>
      <c r="J4222" s="1028"/>
      <c r="K4222" s="511" t="s">
        <v>264</v>
      </c>
      <c r="L4222" s="1029"/>
      <c r="M4222" s="1029" t="str">
        <f t="shared" si="65"/>
        <v/>
      </c>
    </row>
    <row r="4223" spans="1:13">
      <c r="A4223" s="1026" t="s">
        <v>647</v>
      </c>
      <c r="B4223" s="1026" t="s">
        <v>648</v>
      </c>
      <c r="C4223" s="1029"/>
      <c r="D4223" s="1028"/>
      <c r="E4223" s="1029" t="s">
        <v>7206</v>
      </c>
      <c r="F4223" s="1029"/>
      <c r="G4223" s="1023" t="s">
        <v>6697</v>
      </c>
      <c r="H4223" s="1029" t="s">
        <v>8049</v>
      </c>
      <c r="I4223" s="1029"/>
      <c r="J4223" s="1028"/>
      <c r="K4223" s="511" t="s">
        <v>264</v>
      </c>
      <c r="L4223" s="1029"/>
      <c r="M4223" s="1029" t="str">
        <f t="shared" si="65"/>
        <v/>
      </c>
    </row>
    <row r="4224" spans="1:13">
      <c r="A4224" s="1026" t="s">
        <v>647</v>
      </c>
      <c r="B4224" s="1026" t="s">
        <v>648</v>
      </c>
      <c r="C4224" s="1029"/>
      <c r="D4224" s="1028"/>
      <c r="E4224" s="1029" t="s">
        <v>7207</v>
      </c>
      <c r="F4224" s="1029"/>
      <c r="G4224" s="1023" t="s">
        <v>6697</v>
      </c>
      <c r="H4224" s="1029" t="s">
        <v>8049</v>
      </c>
      <c r="I4224" s="1029"/>
      <c r="J4224" s="1028"/>
      <c r="K4224" s="511" t="s">
        <v>264</v>
      </c>
      <c r="L4224" s="1029"/>
      <c r="M4224" s="1029" t="str">
        <f t="shared" si="65"/>
        <v/>
      </c>
    </row>
    <row r="4225" spans="1:13">
      <c r="A4225" s="1026" t="s">
        <v>647</v>
      </c>
      <c r="B4225" s="1026" t="s">
        <v>648</v>
      </c>
      <c r="C4225" s="1029"/>
      <c r="D4225" s="1028"/>
      <c r="E4225" s="1029" t="s">
        <v>7208</v>
      </c>
      <c r="F4225" s="1029"/>
      <c r="G4225" s="1023" t="s">
        <v>6697</v>
      </c>
      <c r="H4225" s="1029" t="s">
        <v>8049</v>
      </c>
      <c r="I4225" s="1029"/>
      <c r="J4225" s="1028"/>
      <c r="K4225" s="511" t="s">
        <v>264</v>
      </c>
      <c r="L4225" s="1029"/>
      <c r="M4225" s="1029" t="str">
        <f t="shared" si="65"/>
        <v/>
      </c>
    </row>
    <row r="4226" spans="1:13">
      <c r="A4226" s="1026" t="s">
        <v>647</v>
      </c>
      <c r="B4226" s="1026" t="s">
        <v>648</v>
      </c>
      <c r="C4226" s="1029"/>
      <c r="D4226" s="1028"/>
      <c r="E4226" s="1029" t="s">
        <v>7209</v>
      </c>
      <c r="F4226" s="1029"/>
      <c r="G4226" s="1023" t="s">
        <v>6697</v>
      </c>
      <c r="H4226" s="1029" t="s">
        <v>8049</v>
      </c>
      <c r="I4226" s="1029"/>
      <c r="J4226" s="1028"/>
      <c r="K4226" s="511" t="s">
        <v>264</v>
      </c>
      <c r="L4226" s="1029"/>
      <c r="M4226" s="1029" t="str">
        <f t="shared" si="65"/>
        <v/>
      </c>
    </row>
    <row r="4227" spans="1:13">
      <c r="A4227" s="1026" t="s">
        <v>647</v>
      </c>
      <c r="B4227" s="1026" t="s">
        <v>648</v>
      </c>
      <c r="C4227" s="1029"/>
      <c r="D4227" s="1028"/>
      <c r="E4227" s="1029" t="s">
        <v>7210</v>
      </c>
      <c r="F4227" s="1029"/>
      <c r="G4227" s="1023" t="s">
        <v>6697</v>
      </c>
      <c r="H4227" s="1029" t="s">
        <v>8049</v>
      </c>
      <c r="I4227" s="1029"/>
      <c r="J4227" s="1028"/>
      <c r="K4227" s="511" t="s">
        <v>264</v>
      </c>
      <c r="L4227" s="1029"/>
      <c r="M4227" s="1029" t="str">
        <f t="shared" si="65"/>
        <v/>
      </c>
    </row>
    <row r="4228" spans="1:13">
      <c r="A4228" s="1026" t="s">
        <v>647</v>
      </c>
      <c r="B4228" s="1026" t="s">
        <v>648</v>
      </c>
      <c r="C4228" s="1029"/>
      <c r="D4228" s="1028"/>
      <c r="E4228" s="1029" t="s">
        <v>7211</v>
      </c>
      <c r="F4228" s="1029"/>
      <c r="G4228" s="1023" t="s">
        <v>6697</v>
      </c>
      <c r="H4228" s="1029" t="s">
        <v>8049</v>
      </c>
      <c r="I4228" s="1029"/>
      <c r="J4228" s="1028"/>
      <c r="K4228" s="511" t="s">
        <v>264</v>
      </c>
      <c r="L4228" s="1029"/>
      <c r="M4228" s="1029" t="str">
        <f t="shared" si="65"/>
        <v/>
      </c>
    </row>
    <row r="4229" spans="1:13">
      <c r="A4229" s="1026" t="s">
        <v>647</v>
      </c>
      <c r="B4229" s="1026" t="s">
        <v>648</v>
      </c>
      <c r="C4229" s="1029"/>
      <c r="D4229" s="1028"/>
      <c r="E4229" s="1029" t="s">
        <v>7212</v>
      </c>
      <c r="F4229" s="1029"/>
      <c r="G4229" s="1023" t="s">
        <v>6697</v>
      </c>
      <c r="H4229" s="1029" t="s">
        <v>8049</v>
      </c>
      <c r="I4229" s="1029"/>
      <c r="J4229" s="1028"/>
      <c r="K4229" s="511" t="s">
        <v>264</v>
      </c>
      <c r="L4229" s="1029"/>
      <c r="M4229" s="1029" t="str">
        <f t="shared" si="65"/>
        <v/>
      </c>
    </row>
    <row r="4230" spans="1:13">
      <c r="A4230" s="1026" t="s">
        <v>647</v>
      </c>
      <c r="B4230" s="1026" t="s">
        <v>648</v>
      </c>
      <c r="C4230" s="1029"/>
      <c r="D4230" s="1028"/>
      <c r="E4230" s="1029" t="s">
        <v>7213</v>
      </c>
      <c r="F4230" s="1029"/>
      <c r="G4230" s="1023" t="s">
        <v>6697</v>
      </c>
      <c r="H4230" s="1029" t="s">
        <v>8049</v>
      </c>
      <c r="I4230" s="1029"/>
      <c r="J4230" s="1028"/>
      <c r="K4230" s="511" t="s">
        <v>264</v>
      </c>
      <c r="L4230" s="1029"/>
      <c r="M4230" s="1029" t="str">
        <f t="shared" si="65"/>
        <v/>
      </c>
    </row>
    <row r="4231" spans="1:13">
      <c r="A4231" s="1026" t="s">
        <v>647</v>
      </c>
      <c r="B4231" s="1026" t="s">
        <v>648</v>
      </c>
      <c r="C4231" s="522"/>
      <c r="D4231" s="523"/>
      <c r="E4231" s="522" t="s">
        <v>7214</v>
      </c>
      <c r="F4231" s="522"/>
      <c r="G4231" s="1023" t="s">
        <v>6697</v>
      </c>
      <c r="H4231" s="522" t="s">
        <v>8049</v>
      </c>
      <c r="I4231" s="522"/>
      <c r="J4231" s="523"/>
      <c r="K4231" s="511" t="s">
        <v>264</v>
      </c>
      <c r="L4231" s="522"/>
      <c r="M4231" s="522" t="str">
        <f t="shared" si="65"/>
        <v/>
      </c>
    </row>
    <row r="4232" spans="1:13" ht="15">
      <c r="A4232" s="1030" t="s">
        <v>637</v>
      </c>
      <c r="B4232" s="1031" t="s">
        <v>638</v>
      </c>
      <c r="C4232" s="527" t="s">
        <v>147</v>
      </c>
      <c r="D4232" s="529"/>
      <c r="E4232" s="527" t="s">
        <v>6295</v>
      </c>
      <c r="F4232" s="527" t="s">
        <v>147</v>
      </c>
      <c r="G4232" s="1023" t="s">
        <v>6697</v>
      </c>
      <c r="H4232" s="527" t="s">
        <v>8050</v>
      </c>
      <c r="I4232" s="527" t="s">
        <v>3294</v>
      </c>
      <c r="J4232" s="529"/>
      <c r="K4232" s="511" t="s">
        <v>264</v>
      </c>
      <c r="L4232" s="527" t="s">
        <v>646</v>
      </c>
      <c r="M4232" s="527" t="str">
        <f t="shared" ref="M4232:M4295" si="66">IF(RIGHT(TEXT(E4232,""),4)="ACT1","Removed","")</f>
        <v/>
      </c>
    </row>
    <row r="4233" spans="1:13">
      <c r="A4233" s="1026" t="s">
        <v>647</v>
      </c>
      <c r="B4233" s="1026" t="s">
        <v>648</v>
      </c>
      <c r="C4233" s="1023" t="s">
        <v>147</v>
      </c>
      <c r="E4233" s="532" t="s">
        <v>6730</v>
      </c>
      <c r="G4233" s="1023" t="s">
        <v>6697</v>
      </c>
      <c r="H4233" s="532" t="s">
        <v>8050</v>
      </c>
      <c r="K4233" s="511" t="s">
        <v>264</v>
      </c>
      <c r="L4233" s="532"/>
      <c r="M4233" s="532" t="str">
        <f t="shared" si="66"/>
        <v>Removed</v>
      </c>
    </row>
    <row r="4234" spans="1:13">
      <c r="A4234" s="1026" t="s">
        <v>647</v>
      </c>
      <c r="B4234" s="1026" t="s">
        <v>648</v>
      </c>
      <c r="C4234" s="1023" t="s">
        <v>147</v>
      </c>
      <c r="E4234" s="1023" t="s">
        <v>6731</v>
      </c>
      <c r="G4234" s="1023" t="s">
        <v>6697</v>
      </c>
      <c r="H4234" s="1023" t="s">
        <v>8050</v>
      </c>
      <c r="K4234" s="511" t="s">
        <v>264</v>
      </c>
      <c r="L4234" s="1023"/>
      <c r="M4234" s="1023" t="str">
        <f t="shared" si="66"/>
        <v/>
      </c>
    </row>
    <row r="4235" spans="1:13">
      <c r="A4235" s="1026" t="s">
        <v>647</v>
      </c>
      <c r="B4235" s="1026" t="s">
        <v>648</v>
      </c>
      <c r="C4235" s="1023" t="s">
        <v>147</v>
      </c>
      <c r="E4235" s="1023" t="s">
        <v>6732</v>
      </c>
      <c r="G4235" s="1023" t="s">
        <v>6697</v>
      </c>
      <c r="H4235" s="1023" t="s">
        <v>8050</v>
      </c>
      <c r="K4235" s="511" t="s">
        <v>264</v>
      </c>
      <c r="L4235" s="1023"/>
      <c r="M4235" s="1023" t="str">
        <f t="shared" si="66"/>
        <v/>
      </c>
    </row>
    <row r="4236" spans="1:13">
      <c r="A4236" s="1026" t="s">
        <v>647</v>
      </c>
      <c r="B4236" s="1026" t="s">
        <v>648</v>
      </c>
      <c r="C4236" s="1023" t="s">
        <v>147</v>
      </c>
      <c r="E4236" s="1023" t="s">
        <v>6733</v>
      </c>
      <c r="G4236" s="1023" t="s">
        <v>6697</v>
      </c>
      <c r="H4236" s="1023" t="s">
        <v>8050</v>
      </c>
      <c r="K4236" s="511" t="s">
        <v>264</v>
      </c>
      <c r="L4236" s="1023"/>
      <c r="M4236" s="1023" t="str">
        <f t="shared" si="66"/>
        <v/>
      </c>
    </row>
    <row r="4237" spans="1:13">
      <c r="A4237" s="1026" t="s">
        <v>647</v>
      </c>
      <c r="B4237" s="1026" t="s">
        <v>648</v>
      </c>
      <c r="C4237" s="1023" t="s">
        <v>147</v>
      </c>
      <c r="E4237" s="1023" t="s">
        <v>6734</v>
      </c>
      <c r="G4237" s="1023" t="s">
        <v>6697</v>
      </c>
      <c r="H4237" s="1023" t="s">
        <v>8050</v>
      </c>
      <c r="K4237" s="511" t="s">
        <v>264</v>
      </c>
      <c r="L4237" s="1023"/>
      <c r="M4237" s="1023" t="str">
        <f t="shared" si="66"/>
        <v/>
      </c>
    </row>
    <row r="4238" spans="1:13">
      <c r="A4238" s="1026" t="s">
        <v>647</v>
      </c>
      <c r="B4238" s="1026" t="s">
        <v>648</v>
      </c>
      <c r="C4238" s="1023" t="s">
        <v>147</v>
      </c>
      <c r="E4238" s="1023" t="s">
        <v>6735</v>
      </c>
      <c r="G4238" s="1023" t="s">
        <v>6697</v>
      </c>
      <c r="H4238" s="1023" t="s">
        <v>8050</v>
      </c>
      <c r="K4238" s="511" t="s">
        <v>264</v>
      </c>
      <c r="L4238" s="1023"/>
      <c r="M4238" s="1023" t="str">
        <f t="shared" si="66"/>
        <v/>
      </c>
    </row>
    <row r="4239" spans="1:13">
      <c r="A4239" s="1026" t="s">
        <v>647</v>
      </c>
      <c r="B4239" s="1026" t="s">
        <v>648</v>
      </c>
      <c r="C4239" s="1023" t="s">
        <v>147</v>
      </c>
      <c r="E4239" s="1023" t="s">
        <v>6736</v>
      </c>
      <c r="G4239" s="1023" t="s">
        <v>6697</v>
      </c>
      <c r="H4239" s="1023" t="s">
        <v>8050</v>
      </c>
      <c r="K4239" s="511" t="s">
        <v>264</v>
      </c>
      <c r="L4239" s="1023"/>
      <c r="M4239" s="1023" t="str">
        <f t="shared" si="66"/>
        <v/>
      </c>
    </row>
    <row r="4240" spans="1:13">
      <c r="A4240" s="1026" t="s">
        <v>647</v>
      </c>
      <c r="B4240" s="1026" t="s">
        <v>648</v>
      </c>
      <c r="C4240" s="1023" t="s">
        <v>147</v>
      </c>
      <c r="E4240" s="1023" t="s">
        <v>6737</v>
      </c>
      <c r="G4240" s="1023" t="s">
        <v>6697</v>
      </c>
      <c r="H4240" s="1023" t="s">
        <v>8050</v>
      </c>
      <c r="K4240" s="511" t="s">
        <v>264</v>
      </c>
      <c r="L4240" s="1023"/>
      <c r="M4240" s="1023" t="str">
        <f t="shared" si="66"/>
        <v/>
      </c>
    </row>
    <row r="4241" spans="1:13">
      <c r="A4241" s="1026" t="s">
        <v>647</v>
      </c>
      <c r="B4241" s="1026" t="s">
        <v>648</v>
      </c>
      <c r="C4241" s="1023" t="s">
        <v>147</v>
      </c>
      <c r="E4241" s="1023" t="s">
        <v>6738</v>
      </c>
      <c r="G4241" s="1023" t="s">
        <v>6697</v>
      </c>
      <c r="H4241" s="1023" t="s">
        <v>8050</v>
      </c>
      <c r="K4241" s="511" t="s">
        <v>264</v>
      </c>
      <c r="L4241" s="1023"/>
      <c r="M4241" s="1023" t="str">
        <f t="shared" si="66"/>
        <v/>
      </c>
    </row>
    <row r="4242" spans="1:13">
      <c r="A4242" s="1026" t="s">
        <v>647</v>
      </c>
      <c r="B4242" s="1026" t="s">
        <v>648</v>
      </c>
      <c r="C4242" s="1023" t="s">
        <v>147</v>
      </c>
      <c r="E4242" s="1023" t="s">
        <v>6739</v>
      </c>
      <c r="G4242" s="1023" t="s">
        <v>6697</v>
      </c>
      <c r="H4242" s="1023" t="s">
        <v>8050</v>
      </c>
      <c r="K4242" s="511" t="s">
        <v>264</v>
      </c>
      <c r="L4242" s="1023"/>
      <c r="M4242" s="1023" t="str">
        <f t="shared" si="66"/>
        <v/>
      </c>
    </row>
    <row r="4243" spans="1:13">
      <c r="A4243" s="1026" t="s">
        <v>647</v>
      </c>
      <c r="B4243" s="1026" t="s">
        <v>648</v>
      </c>
      <c r="C4243" s="1023" t="s">
        <v>147</v>
      </c>
      <c r="E4243" s="1023" t="s">
        <v>6740</v>
      </c>
      <c r="G4243" s="1023" t="s">
        <v>6697</v>
      </c>
      <c r="H4243" s="1023" t="s">
        <v>8050</v>
      </c>
      <c r="K4243" s="511" t="s">
        <v>264</v>
      </c>
      <c r="L4243" s="1023"/>
      <c r="M4243" s="1023" t="str">
        <f t="shared" si="66"/>
        <v/>
      </c>
    </row>
    <row r="4244" spans="1:13">
      <c r="A4244" s="1026" t="s">
        <v>647</v>
      </c>
      <c r="B4244" s="1026" t="s">
        <v>648</v>
      </c>
      <c r="C4244" s="1023" t="s">
        <v>147</v>
      </c>
      <c r="E4244" s="1023" t="s">
        <v>6741</v>
      </c>
      <c r="G4244" s="1023" t="s">
        <v>6697</v>
      </c>
      <c r="H4244" s="1023" t="s">
        <v>8050</v>
      </c>
      <c r="K4244" s="511" t="s">
        <v>264</v>
      </c>
      <c r="L4244" s="1023"/>
      <c r="M4244" s="1023" t="str">
        <f t="shared" si="66"/>
        <v/>
      </c>
    </row>
    <row r="4245" spans="1:13">
      <c r="A4245" s="1036" t="s">
        <v>647</v>
      </c>
      <c r="B4245" s="1036" t="s">
        <v>648</v>
      </c>
      <c r="C4245" s="1037" t="s">
        <v>147</v>
      </c>
      <c r="D4245" s="1038"/>
      <c r="E4245" s="1037" t="s">
        <v>6742</v>
      </c>
      <c r="F4245" s="1038"/>
      <c r="G4245" s="1023" t="s">
        <v>6697</v>
      </c>
      <c r="H4245" s="1037" t="s">
        <v>8050</v>
      </c>
      <c r="I4245" s="1038"/>
      <c r="J4245" s="1038"/>
      <c r="K4245" s="511" t="s">
        <v>264</v>
      </c>
      <c r="L4245" s="1037"/>
      <c r="M4245" s="1037" t="str">
        <f t="shared" si="66"/>
        <v/>
      </c>
    </row>
    <row r="4246" spans="1:13" ht="24">
      <c r="A4246" s="1030" t="s">
        <v>637</v>
      </c>
      <c r="B4246" s="1031" t="s">
        <v>638</v>
      </c>
      <c r="C4246" s="527" t="s">
        <v>8062</v>
      </c>
      <c r="D4246" s="529"/>
      <c r="E4246" s="527" t="s">
        <v>9423</v>
      </c>
      <c r="F4246" s="527" t="s">
        <v>9422</v>
      </c>
      <c r="G4246" s="527" t="s">
        <v>6697</v>
      </c>
      <c r="H4246" s="527" t="s">
        <v>9421</v>
      </c>
      <c r="I4246" s="527" t="s">
        <v>682</v>
      </c>
      <c r="J4246" s="529"/>
      <c r="K4246" s="511" t="s">
        <v>264</v>
      </c>
      <c r="L4246" s="527" t="s">
        <v>646</v>
      </c>
      <c r="M4246" s="527" t="str">
        <f t="shared" si="66"/>
        <v/>
      </c>
    </row>
    <row r="4247" spans="1:13" ht="24">
      <c r="A4247" s="1026" t="s">
        <v>647</v>
      </c>
      <c r="B4247" s="1026" t="s">
        <v>648</v>
      </c>
      <c r="C4247" s="1023" t="s">
        <v>8062</v>
      </c>
      <c r="E4247" s="532" t="s">
        <v>9424</v>
      </c>
      <c r="G4247" s="1023" t="s">
        <v>6697</v>
      </c>
      <c r="H4247" s="543" t="s">
        <v>9421</v>
      </c>
      <c r="K4247" s="511" t="s">
        <v>264</v>
      </c>
      <c r="L4247" s="543"/>
      <c r="M4247" s="543" t="str">
        <f t="shared" si="66"/>
        <v>Removed</v>
      </c>
    </row>
    <row r="4248" spans="1:13" ht="24">
      <c r="A4248" s="1026" t="s">
        <v>647</v>
      </c>
      <c r="B4248" s="1026" t="s">
        <v>648</v>
      </c>
      <c r="C4248" s="1023" t="s">
        <v>8062</v>
      </c>
      <c r="E4248" s="1023" t="s">
        <v>9425</v>
      </c>
      <c r="G4248" s="1023" t="s">
        <v>6697</v>
      </c>
      <c r="H4248" s="543" t="s">
        <v>9421</v>
      </c>
      <c r="K4248" s="511" t="s">
        <v>264</v>
      </c>
      <c r="L4248" s="543"/>
      <c r="M4248" s="543" t="str">
        <f t="shared" si="66"/>
        <v/>
      </c>
    </row>
    <row r="4249" spans="1:13" ht="24">
      <c r="A4249" s="1026" t="s">
        <v>647</v>
      </c>
      <c r="B4249" s="1026" t="s">
        <v>648</v>
      </c>
      <c r="C4249" s="1023" t="s">
        <v>8062</v>
      </c>
      <c r="E4249" s="1023" t="s">
        <v>9426</v>
      </c>
      <c r="G4249" s="1023" t="s">
        <v>6697</v>
      </c>
      <c r="H4249" s="543" t="s">
        <v>9421</v>
      </c>
      <c r="K4249" s="511" t="s">
        <v>264</v>
      </c>
      <c r="L4249" s="543"/>
      <c r="M4249" s="543" t="str">
        <f t="shared" si="66"/>
        <v/>
      </c>
    </row>
    <row r="4250" spans="1:13" ht="24">
      <c r="A4250" s="1026" t="s">
        <v>647</v>
      </c>
      <c r="B4250" s="1026" t="s">
        <v>648</v>
      </c>
      <c r="C4250" s="1023" t="s">
        <v>8062</v>
      </c>
      <c r="E4250" s="1023" t="s">
        <v>9427</v>
      </c>
      <c r="G4250" s="1023" t="s">
        <v>6697</v>
      </c>
      <c r="H4250" s="543" t="s">
        <v>9421</v>
      </c>
      <c r="K4250" s="511" t="s">
        <v>264</v>
      </c>
      <c r="L4250" s="543"/>
      <c r="M4250" s="543" t="str">
        <f t="shared" si="66"/>
        <v/>
      </c>
    </row>
    <row r="4251" spans="1:13" ht="24">
      <c r="A4251" s="1026" t="s">
        <v>647</v>
      </c>
      <c r="B4251" s="1026" t="s">
        <v>648</v>
      </c>
      <c r="C4251" s="1023" t="s">
        <v>8062</v>
      </c>
      <c r="E4251" s="1023" t="s">
        <v>9428</v>
      </c>
      <c r="G4251" s="1023" t="s">
        <v>6697</v>
      </c>
      <c r="H4251" s="543" t="s">
        <v>9421</v>
      </c>
      <c r="K4251" s="511" t="s">
        <v>264</v>
      </c>
      <c r="L4251" s="543"/>
      <c r="M4251" s="543" t="str">
        <f t="shared" si="66"/>
        <v/>
      </c>
    </row>
    <row r="4252" spans="1:13" ht="24">
      <c r="A4252" s="1026" t="s">
        <v>647</v>
      </c>
      <c r="B4252" s="1026" t="s">
        <v>648</v>
      </c>
      <c r="C4252" s="1023" t="s">
        <v>8062</v>
      </c>
      <c r="E4252" s="1023" t="s">
        <v>9429</v>
      </c>
      <c r="G4252" s="1023" t="s">
        <v>6697</v>
      </c>
      <c r="H4252" s="543" t="s">
        <v>9421</v>
      </c>
      <c r="K4252" s="511" t="s">
        <v>264</v>
      </c>
      <c r="L4252" s="543"/>
      <c r="M4252" s="543" t="str">
        <f t="shared" si="66"/>
        <v/>
      </c>
    </row>
    <row r="4253" spans="1:13" ht="24">
      <c r="A4253" s="1026" t="s">
        <v>647</v>
      </c>
      <c r="B4253" s="1026" t="s">
        <v>648</v>
      </c>
      <c r="C4253" s="1023" t="s">
        <v>8062</v>
      </c>
      <c r="E4253" s="1023" t="s">
        <v>9430</v>
      </c>
      <c r="G4253" s="1023" t="s">
        <v>6697</v>
      </c>
      <c r="H4253" s="543" t="s">
        <v>9421</v>
      </c>
      <c r="K4253" s="511" t="s">
        <v>264</v>
      </c>
      <c r="L4253" s="543"/>
      <c r="M4253" s="543" t="str">
        <f t="shared" si="66"/>
        <v/>
      </c>
    </row>
    <row r="4254" spans="1:13" ht="24">
      <c r="A4254" s="1026" t="s">
        <v>647</v>
      </c>
      <c r="B4254" s="1026" t="s">
        <v>648</v>
      </c>
      <c r="C4254" s="1023" t="s">
        <v>8062</v>
      </c>
      <c r="E4254" s="1023" t="s">
        <v>9431</v>
      </c>
      <c r="G4254" s="1023" t="s">
        <v>6697</v>
      </c>
      <c r="H4254" s="543" t="s">
        <v>9421</v>
      </c>
      <c r="K4254" s="511" t="s">
        <v>264</v>
      </c>
      <c r="L4254" s="543"/>
      <c r="M4254" s="543" t="str">
        <f t="shared" si="66"/>
        <v/>
      </c>
    </row>
    <row r="4255" spans="1:13" ht="24">
      <c r="A4255" s="1026" t="s">
        <v>647</v>
      </c>
      <c r="B4255" s="1026" t="s">
        <v>648</v>
      </c>
      <c r="C4255" s="1023" t="s">
        <v>8062</v>
      </c>
      <c r="E4255" s="1023" t="s">
        <v>9432</v>
      </c>
      <c r="G4255" s="1023" t="s">
        <v>6697</v>
      </c>
      <c r="H4255" s="543" t="s">
        <v>9421</v>
      </c>
      <c r="K4255" s="511" t="s">
        <v>264</v>
      </c>
      <c r="L4255" s="543"/>
      <c r="M4255" s="543" t="str">
        <f t="shared" si="66"/>
        <v/>
      </c>
    </row>
    <row r="4256" spans="1:13" ht="24">
      <c r="A4256" s="1026" t="s">
        <v>647</v>
      </c>
      <c r="B4256" s="1026" t="s">
        <v>648</v>
      </c>
      <c r="C4256" s="1023" t="s">
        <v>8062</v>
      </c>
      <c r="E4256" s="1023" t="s">
        <v>9433</v>
      </c>
      <c r="G4256" s="1023" t="s">
        <v>6697</v>
      </c>
      <c r="H4256" s="543" t="s">
        <v>9421</v>
      </c>
      <c r="K4256" s="511" t="s">
        <v>264</v>
      </c>
      <c r="L4256" s="543"/>
      <c r="M4256" s="543" t="str">
        <f t="shared" si="66"/>
        <v/>
      </c>
    </row>
    <row r="4257" spans="1:13" ht="24">
      <c r="A4257" s="1026" t="s">
        <v>647</v>
      </c>
      <c r="B4257" s="1026" t="s">
        <v>648</v>
      </c>
      <c r="C4257" s="1023" t="s">
        <v>8062</v>
      </c>
      <c r="E4257" s="1023" t="s">
        <v>9434</v>
      </c>
      <c r="G4257" s="1023" t="s">
        <v>6697</v>
      </c>
      <c r="H4257" s="543" t="s">
        <v>9421</v>
      </c>
      <c r="K4257" s="511" t="s">
        <v>264</v>
      </c>
      <c r="L4257" s="543"/>
      <c r="M4257" s="543" t="str">
        <f t="shared" si="66"/>
        <v/>
      </c>
    </row>
    <row r="4258" spans="1:13" ht="24">
      <c r="A4258" s="1026" t="s">
        <v>647</v>
      </c>
      <c r="B4258" s="1026" t="s">
        <v>648</v>
      </c>
      <c r="C4258" s="1023" t="s">
        <v>8062</v>
      </c>
      <c r="E4258" s="1023" t="s">
        <v>9435</v>
      </c>
      <c r="G4258" s="1023" t="s">
        <v>6697</v>
      </c>
      <c r="H4258" s="543" t="s">
        <v>9421</v>
      </c>
      <c r="K4258" s="511" t="s">
        <v>264</v>
      </c>
      <c r="L4258" s="543"/>
      <c r="M4258" s="543" t="str">
        <f t="shared" si="66"/>
        <v/>
      </c>
    </row>
    <row r="4259" spans="1:13" ht="24">
      <c r="A4259" s="1036" t="s">
        <v>647</v>
      </c>
      <c r="B4259" s="1036" t="s">
        <v>648</v>
      </c>
      <c r="C4259" s="1023" t="s">
        <v>8062</v>
      </c>
      <c r="D4259" s="1038"/>
      <c r="E4259" s="1023" t="s">
        <v>9436</v>
      </c>
      <c r="F4259" s="1038"/>
      <c r="G4259" s="1023" t="s">
        <v>6697</v>
      </c>
      <c r="H4259" s="543" t="s">
        <v>9421</v>
      </c>
      <c r="I4259" s="1038"/>
      <c r="J4259" s="1038"/>
      <c r="K4259" s="511" t="s">
        <v>264</v>
      </c>
      <c r="L4259" s="543"/>
      <c r="M4259" s="543" t="str">
        <f t="shared" si="66"/>
        <v/>
      </c>
    </row>
    <row r="4260" spans="1:13" ht="15">
      <c r="A4260" s="1024" t="s">
        <v>637</v>
      </c>
      <c r="B4260" s="1025" t="s">
        <v>638</v>
      </c>
      <c r="C4260" s="510" t="s">
        <v>231</v>
      </c>
      <c r="D4260" s="531"/>
      <c r="E4260" s="510" t="s">
        <v>9437</v>
      </c>
      <c r="F4260" s="510" t="s">
        <v>9452</v>
      </c>
      <c r="G4260" s="510" t="s">
        <v>6697</v>
      </c>
      <c r="H4260" s="510" t="s">
        <v>9438</v>
      </c>
      <c r="I4260" s="510" t="s">
        <v>682</v>
      </c>
      <c r="J4260" s="531"/>
      <c r="K4260" s="511" t="s">
        <v>264</v>
      </c>
      <c r="L4260" s="510" t="s">
        <v>646</v>
      </c>
      <c r="M4260" s="510" t="str">
        <f t="shared" si="66"/>
        <v/>
      </c>
    </row>
    <row r="4261" spans="1:13" ht="15">
      <c r="A4261" s="1026" t="s">
        <v>647</v>
      </c>
      <c r="B4261" s="1026" t="s">
        <v>648</v>
      </c>
      <c r="C4261" s="1023" t="s">
        <v>231</v>
      </c>
      <c r="D4261" s="708"/>
      <c r="E4261" s="1023" t="s">
        <v>9439</v>
      </c>
      <c r="F4261" s="1023" t="s">
        <v>9453</v>
      </c>
      <c r="G4261" s="1023" t="s">
        <v>6697</v>
      </c>
      <c r="H4261" s="1023" t="s">
        <v>9438</v>
      </c>
      <c r="I4261" s="1023" t="s">
        <v>682</v>
      </c>
      <c r="J4261" s="1039"/>
      <c r="K4261" s="511" t="s">
        <v>264</v>
      </c>
      <c r="L4261" s="1023" t="s">
        <v>646</v>
      </c>
      <c r="M4261" s="1023" t="str">
        <f t="shared" si="66"/>
        <v>Removed</v>
      </c>
    </row>
    <row r="4262" spans="1:13" ht="15">
      <c r="A4262" s="1026" t="s">
        <v>647</v>
      </c>
      <c r="B4262" s="1026" t="s">
        <v>648</v>
      </c>
      <c r="C4262" s="1023" t="s">
        <v>231</v>
      </c>
      <c r="D4262" s="708"/>
      <c r="E4262" s="1023" t="s">
        <v>9440</v>
      </c>
      <c r="F4262" s="1023" t="s">
        <v>9453</v>
      </c>
      <c r="G4262" s="1023" t="s">
        <v>6697</v>
      </c>
      <c r="H4262" s="1023" t="s">
        <v>9438</v>
      </c>
      <c r="I4262" s="1023" t="s">
        <v>682</v>
      </c>
      <c r="J4262" s="1039"/>
      <c r="K4262" s="511" t="s">
        <v>264</v>
      </c>
      <c r="L4262" s="1023" t="s">
        <v>646</v>
      </c>
      <c r="M4262" s="1023" t="str">
        <f t="shared" si="66"/>
        <v/>
      </c>
    </row>
    <row r="4263" spans="1:13" ht="15">
      <c r="A4263" s="1026" t="s">
        <v>647</v>
      </c>
      <c r="B4263" s="1026" t="s">
        <v>648</v>
      </c>
      <c r="C4263" s="1023" t="s">
        <v>231</v>
      </c>
      <c r="D4263" s="708"/>
      <c r="E4263" s="1023" t="s">
        <v>9441</v>
      </c>
      <c r="F4263" s="1023" t="s">
        <v>9453</v>
      </c>
      <c r="G4263" s="1023" t="s">
        <v>6697</v>
      </c>
      <c r="H4263" s="1023" t="s">
        <v>9438</v>
      </c>
      <c r="I4263" s="1023" t="s">
        <v>682</v>
      </c>
      <c r="J4263" s="1039"/>
      <c r="K4263" s="511" t="s">
        <v>264</v>
      </c>
      <c r="L4263" s="1023" t="s">
        <v>646</v>
      </c>
      <c r="M4263" s="1023" t="str">
        <f t="shared" si="66"/>
        <v/>
      </c>
    </row>
    <row r="4264" spans="1:13" ht="15">
      <c r="A4264" s="1026" t="s">
        <v>647</v>
      </c>
      <c r="B4264" s="1026" t="s">
        <v>648</v>
      </c>
      <c r="C4264" s="1023" t="s">
        <v>231</v>
      </c>
      <c r="D4264" s="708"/>
      <c r="E4264" s="1023" t="s">
        <v>9442</v>
      </c>
      <c r="F4264" s="1023" t="s">
        <v>9453</v>
      </c>
      <c r="G4264" s="1023" t="s">
        <v>6697</v>
      </c>
      <c r="H4264" s="1023" t="s">
        <v>9438</v>
      </c>
      <c r="I4264" s="1023" t="s">
        <v>682</v>
      </c>
      <c r="J4264" s="1039"/>
      <c r="K4264" s="511" t="s">
        <v>264</v>
      </c>
      <c r="L4264" s="1023" t="s">
        <v>646</v>
      </c>
      <c r="M4264" s="1023" t="str">
        <f t="shared" si="66"/>
        <v/>
      </c>
    </row>
    <row r="4265" spans="1:13" ht="15">
      <c r="A4265" s="1026" t="s">
        <v>647</v>
      </c>
      <c r="B4265" s="1026" t="s">
        <v>648</v>
      </c>
      <c r="C4265" s="1023" t="s">
        <v>231</v>
      </c>
      <c r="D4265" s="708"/>
      <c r="E4265" s="1023" t="s">
        <v>9443</v>
      </c>
      <c r="F4265" s="1023" t="s">
        <v>9453</v>
      </c>
      <c r="G4265" s="1023" t="s">
        <v>6697</v>
      </c>
      <c r="H4265" s="1023" t="s">
        <v>9438</v>
      </c>
      <c r="I4265" s="1023" t="s">
        <v>682</v>
      </c>
      <c r="J4265" s="1039"/>
      <c r="K4265" s="511" t="s">
        <v>264</v>
      </c>
      <c r="L4265" s="1023" t="s">
        <v>646</v>
      </c>
      <c r="M4265" s="1023" t="str">
        <f t="shared" si="66"/>
        <v/>
      </c>
    </row>
    <row r="4266" spans="1:13" ht="15">
      <c r="A4266" s="1026" t="s">
        <v>647</v>
      </c>
      <c r="B4266" s="1026" t="s">
        <v>648</v>
      </c>
      <c r="C4266" s="1023" t="s">
        <v>231</v>
      </c>
      <c r="D4266" s="708"/>
      <c r="E4266" s="1023" t="s">
        <v>9444</v>
      </c>
      <c r="F4266" s="1023" t="s">
        <v>9453</v>
      </c>
      <c r="G4266" s="1023" t="s">
        <v>6697</v>
      </c>
      <c r="H4266" s="1023" t="s">
        <v>9438</v>
      </c>
      <c r="I4266" s="1023" t="s">
        <v>682</v>
      </c>
      <c r="J4266" s="1039"/>
      <c r="K4266" s="511" t="s">
        <v>264</v>
      </c>
      <c r="L4266" s="1023" t="s">
        <v>646</v>
      </c>
      <c r="M4266" s="1023" t="str">
        <f t="shared" si="66"/>
        <v/>
      </c>
    </row>
    <row r="4267" spans="1:13" ht="15">
      <c r="A4267" s="1026" t="s">
        <v>647</v>
      </c>
      <c r="B4267" s="1026" t="s">
        <v>648</v>
      </c>
      <c r="C4267" s="1023" t="s">
        <v>231</v>
      </c>
      <c r="D4267" s="708"/>
      <c r="E4267" s="1023" t="s">
        <v>9445</v>
      </c>
      <c r="F4267" s="1023" t="s">
        <v>9453</v>
      </c>
      <c r="G4267" s="1023" t="s">
        <v>6697</v>
      </c>
      <c r="H4267" s="1023" t="s">
        <v>9438</v>
      </c>
      <c r="I4267" s="1023" t="s">
        <v>682</v>
      </c>
      <c r="J4267" s="1039"/>
      <c r="K4267" s="511" t="s">
        <v>264</v>
      </c>
      <c r="L4267" s="1023" t="s">
        <v>646</v>
      </c>
      <c r="M4267" s="1023" t="str">
        <f t="shared" si="66"/>
        <v/>
      </c>
    </row>
    <row r="4268" spans="1:13" ht="15">
      <c r="A4268" s="1026" t="s">
        <v>647</v>
      </c>
      <c r="B4268" s="1026" t="s">
        <v>648</v>
      </c>
      <c r="C4268" s="1023" t="s">
        <v>231</v>
      </c>
      <c r="D4268" s="708"/>
      <c r="E4268" s="1023" t="s">
        <v>9446</v>
      </c>
      <c r="F4268" s="1023" t="s">
        <v>9453</v>
      </c>
      <c r="G4268" s="1023" t="s">
        <v>6697</v>
      </c>
      <c r="H4268" s="1023" t="s">
        <v>9438</v>
      </c>
      <c r="I4268" s="1023" t="s">
        <v>682</v>
      </c>
      <c r="J4268" s="1039"/>
      <c r="K4268" s="511" t="s">
        <v>264</v>
      </c>
      <c r="L4268" s="1023" t="s">
        <v>646</v>
      </c>
      <c r="M4268" s="1023" t="str">
        <f t="shared" si="66"/>
        <v/>
      </c>
    </row>
    <row r="4269" spans="1:13" ht="15">
      <c r="A4269" s="1026" t="s">
        <v>647</v>
      </c>
      <c r="B4269" s="1026" t="s">
        <v>648</v>
      </c>
      <c r="C4269" s="1023" t="s">
        <v>231</v>
      </c>
      <c r="D4269" s="708"/>
      <c r="E4269" s="1023" t="s">
        <v>9447</v>
      </c>
      <c r="F4269" s="1023" t="s">
        <v>9453</v>
      </c>
      <c r="G4269" s="1023" t="s">
        <v>6697</v>
      </c>
      <c r="H4269" s="1023" t="s">
        <v>9438</v>
      </c>
      <c r="I4269" s="1023" t="s">
        <v>682</v>
      </c>
      <c r="J4269" s="1039"/>
      <c r="K4269" s="511" t="s">
        <v>264</v>
      </c>
      <c r="L4269" s="1023" t="s">
        <v>646</v>
      </c>
      <c r="M4269" s="1023" t="str">
        <f t="shared" si="66"/>
        <v/>
      </c>
    </row>
    <row r="4270" spans="1:13" ht="15">
      <c r="A4270" s="1026" t="s">
        <v>647</v>
      </c>
      <c r="B4270" s="1026" t="s">
        <v>648</v>
      </c>
      <c r="C4270" s="1023" t="s">
        <v>231</v>
      </c>
      <c r="D4270" s="708"/>
      <c r="E4270" s="1023" t="s">
        <v>9448</v>
      </c>
      <c r="F4270" s="1023" t="s">
        <v>9453</v>
      </c>
      <c r="G4270" s="1023" t="s">
        <v>6697</v>
      </c>
      <c r="H4270" s="1023" t="s">
        <v>9438</v>
      </c>
      <c r="I4270" s="1023" t="s">
        <v>682</v>
      </c>
      <c r="J4270" s="1039"/>
      <c r="K4270" s="511" t="s">
        <v>264</v>
      </c>
      <c r="L4270" s="1023" t="s">
        <v>646</v>
      </c>
      <c r="M4270" s="1023" t="str">
        <f t="shared" si="66"/>
        <v/>
      </c>
    </row>
    <row r="4271" spans="1:13" ht="15">
      <c r="A4271" s="1026" t="s">
        <v>647</v>
      </c>
      <c r="B4271" s="1026" t="s">
        <v>648</v>
      </c>
      <c r="C4271" s="1023" t="s">
        <v>231</v>
      </c>
      <c r="D4271" s="708"/>
      <c r="E4271" s="1023" t="s">
        <v>9449</v>
      </c>
      <c r="F4271" s="1023" t="s">
        <v>9453</v>
      </c>
      <c r="G4271" s="1023" t="s">
        <v>6697</v>
      </c>
      <c r="H4271" s="1023" t="s">
        <v>9438</v>
      </c>
      <c r="I4271" s="1023" t="s">
        <v>682</v>
      </c>
      <c r="J4271" s="1039"/>
      <c r="K4271" s="511" t="s">
        <v>264</v>
      </c>
      <c r="L4271" s="1023" t="s">
        <v>646</v>
      </c>
      <c r="M4271" s="1023" t="str">
        <f t="shared" si="66"/>
        <v/>
      </c>
    </row>
    <row r="4272" spans="1:13" ht="15">
      <c r="A4272" s="1026" t="s">
        <v>647</v>
      </c>
      <c r="B4272" s="1026" t="s">
        <v>648</v>
      </c>
      <c r="C4272" s="1023" t="s">
        <v>231</v>
      </c>
      <c r="D4272" s="708"/>
      <c r="E4272" s="1023" t="s">
        <v>9450</v>
      </c>
      <c r="F4272" s="1023" t="s">
        <v>9453</v>
      </c>
      <c r="G4272" s="1023" t="s">
        <v>6697</v>
      </c>
      <c r="H4272" s="1023" t="s">
        <v>9438</v>
      </c>
      <c r="I4272" s="1023" t="s">
        <v>682</v>
      </c>
      <c r="J4272" s="1039"/>
      <c r="K4272" s="511" t="s">
        <v>264</v>
      </c>
      <c r="L4272" s="1023" t="s">
        <v>646</v>
      </c>
      <c r="M4272" s="1023" t="str">
        <f t="shared" si="66"/>
        <v/>
      </c>
    </row>
    <row r="4273" spans="1:13" ht="15">
      <c r="A4273" s="1026" t="s">
        <v>647</v>
      </c>
      <c r="B4273" s="1026" t="s">
        <v>648</v>
      </c>
      <c r="C4273" s="1023" t="s">
        <v>231</v>
      </c>
      <c r="D4273" s="708"/>
      <c r="E4273" s="1023" t="s">
        <v>9451</v>
      </c>
      <c r="F4273" s="1023" t="s">
        <v>9453</v>
      </c>
      <c r="G4273" s="1023" t="s">
        <v>6697</v>
      </c>
      <c r="H4273" s="1023" t="s">
        <v>9438</v>
      </c>
      <c r="I4273" s="1023" t="s">
        <v>682</v>
      </c>
      <c r="J4273" s="1039"/>
      <c r="K4273" s="511" t="s">
        <v>264</v>
      </c>
      <c r="L4273" s="1023" t="s">
        <v>646</v>
      </c>
      <c r="M4273" s="1023" t="str">
        <f t="shared" si="66"/>
        <v/>
      </c>
    </row>
    <row r="4274" spans="1:13" ht="24">
      <c r="A4274" s="1024" t="s">
        <v>637</v>
      </c>
      <c r="B4274" s="1025" t="s">
        <v>638</v>
      </c>
      <c r="C4274" s="510" t="s">
        <v>8062</v>
      </c>
      <c r="D4274" s="531"/>
      <c r="E4274" s="510" t="s">
        <v>9454</v>
      </c>
      <c r="F4274" s="510" t="s">
        <v>9456</v>
      </c>
      <c r="G4274" s="510" t="s">
        <v>6697</v>
      </c>
      <c r="H4274" s="510" t="s">
        <v>9469</v>
      </c>
      <c r="I4274" s="510" t="s">
        <v>682</v>
      </c>
      <c r="J4274" s="531"/>
      <c r="K4274" s="511" t="s">
        <v>264</v>
      </c>
      <c r="L4274" s="510" t="s">
        <v>646</v>
      </c>
      <c r="M4274" s="510" t="str">
        <f t="shared" si="66"/>
        <v/>
      </c>
    </row>
    <row r="4275" spans="1:13" ht="24">
      <c r="A4275" s="1026" t="s">
        <v>647</v>
      </c>
      <c r="B4275" s="1026" t="s">
        <v>648</v>
      </c>
      <c r="C4275" s="1023" t="s">
        <v>8062</v>
      </c>
      <c r="D4275" s="708"/>
      <c r="E4275" s="1023" t="s">
        <v>9455</v>
      </c>
      <c r="F4275" s="1023" t="s">
        <v>9456</v>
      </c>
      <c r="G4275" s="1023" t="s">
        <v>6697</v>
      </c>
      <c r="H4275" s="1023" t="s">
        <v>9469</v>
      </c>
      <c r="I4275" s="1023" t="s">
        <v>682</v>
      </c>
      <c r="J4275" s="1039"/>
      <c r="K4275" s="511" t="s">
        <v>264</v>
      </c>
      <c r="L4275" s="1023" t="s">
        <v>646</v>
      </c>
      <c r="M4275" s="1023" t="str">
        <f t="shared" si="66"/>
        <v>Removed</v>
      </c>
    </row>
    <row r="4276" spans="1:13" ht="24">
      <c r="A4276" s="1026" t="s">
        <v>647</v>
      </c>
      <c r="B4276" s="1026" t="s">
        <v>648</v>
      </c>
      <c r="C4276" s="1023" t="s">
        <v>8062</v>
      </c>
      <c r="E4276" s="1023" t="s">
        <v>9457</v>
      </c>
      <c r="F4276" s="1023" t="s">
        <v>9456</v>
      </c>
      <c r="G4276" s="1023" t="s">
        <v>6697</v>
      </c>
      <c r="H4276" s="1023" t="s">
        <v>9469</v>
      </c>
      <c r="I4276" s="1023" t="s">
        <v>682</v>
      </c>
      <c r="J4276" s="1039"/>
      <c r="K4276" s="511" t="s">
        <v>264</v>
      </c>
      <c r="L4276" s="1023" t="s">
        <v>646</v>
      </c>
      <c r="M4276" s="1023" t="str">
        <f t="shared" si="66"/>
        <v/>
      </c>
    </row>
    <row r="4277" spans="1:13" ht="24">
      <c r="A4277" s="1026" t="s">
        <v>647</v>
      </c>
      <c r="B4277" s="1026" t="s">
        <v>648</v>
      </c>
      <c r="C4277" s="1023" t="s">
        <v>8062</v>
      </c>
      <c r="E4277" s="1023" t="s">
        <v>9458</v>
      </c>
      <c r="F4277" s="1023" t="s">
        <v>9456</v>
      </c>
      <c r="G4277" s="1023" t="s">
        <v>6697</v>
      </c>
      <c r="H4277" s="1023" t="s">
        <v>9469</v>
      </c>
      <c r="I4277" s="1023" t="s">
        <v>682</v>
      </c>
      <c r="J4277" s="1039"/>
      <c r="K4277" s="511" t="s">
        <v>264</v>
      </c>
      <c r="L4277" s="1023" t="s">
        <v>646</v>
      </c>
      <c r="M4277" s="1023" t="str">
        <f t="shared" si="66"/>
        <v/>
      </c>
    </row>
    <row r="4278" spans="1:13" ht="24">
      <c r="A4278" s="1026" t="s">
        <v>647</v>
      </c>
      <c r="B4278" s="1026" t="s">
        <v>648</v>
      </c>
      <c r="C4278" s="1023" t="s">
        <v>8062</v>
      </c>
      <c r="E4278" s="1023" t="s">
        <v>9459</v>
      </c>
      <c r="F4278" s="1023" t="s">
        <v>9456</v>
      </c>
      <c r="G4278" s="1023" t="s">
        <v>6697</v>
      </c>
      <c r="H4278" s="1023" t="s">
        <v>9469</v>
      </c>
      <c r="I4278" s="1023" t="s">
        <v>682</v>
      </c>
      <c r="J4278" s="1039"/>
      <c r="K4278" s="511" t="s">
        <v>264</v>
      </c>
      <c r="L4278" s="1023" t="s">
        <v>646</v>
      </c>
      <c r="M4278" s="1023" t="str">
        <f t="shared" si="66"/>
        <v/>
      </c>
    </row>
    <row r="4279" spans="1:13" ht="24">
      <c r="A4279" s="1026" t="s">
        <v>647</v>
      </c>
      <c r="B4279" s="1026" t="s">
        <v>648</v>
      </c>
      <c r="C4279" s="1023" t="s">
        <v>8062</v>
      </c>
      <c r="E4279" s="1023" t="s">
        <v>9460</v>
      </c>
      <c r="F4279" s="1023" t="s">
        <v>9456</v>
      </c>
      <c r="G4279" s="1023" t="s">
        <v>6697</v>
      </c>
      <c r="H4279" s="1023" t="s">
        <v>9469</v>
      </c>
      <c r="I4279" s="1023" t="s">
        <v>682</v>
      </c>
      <c r="J4279" s="1039"/>
      <c r="K4279" s="511" t="s">
        <v>264</v>
      </c>
      <c r="L4279" s="1023" t="s">
        <v>646</v>
      </c>
      <c r="M4279" s="1023" t="str">
        <f t="shared" si="66"/>
        <v/>
      </c>
    </row>
    <row r="4280" spans="1:13" ht="24">
      <c r="A4280" s="1026" t="s">
        <v>647</v>
      </c>
      <c r="B4280" s="1026" t="s">
        <v>648</v>
      </c>
      <c r="C4280" s="1023" t="s">
        <v>8062</v>
      </c>
      <c r="E4280" s="1023" t="s">
        <v>9461</v>
      </c>
      <c r="F4280" s="1023" t="s">
        <v>9456</v>
      </c>
      <c r="G4280" s="1023" t="s">
        <v>6697</v>
      </c>
      <c r="H4280" s="1023" t="s">
        <v>9469</v>
      </c>
      <c r="I4280" s="1023" t="s">
        <v>682</v>
      </c>
      <c r="J4280" s="1039"/>
      <c r="K4280" s="511" t="s">
        <v>264</v>
      </c>
      <c r="L4280" s="1023" t="s">
        <v>646</v>
      </c>
      <c r="M4280" s="1023" t="str">
        <f t="shared" si="66"/>
        <v/>
      </c>
    </row>
    <row r="4281" spans="1:13" ht="24">
      <c r="A4281" s="1026" t="s">
        <v>647</v>
      </c>
      <c r="B4281" s="1026" t="s">
        <v>648</v>
      </c>
      <c r="C4281" s="1023" t="s">
        <v>8062</v>
      </c>
      <c r="E4281" s="1023" t="s">
        <v>9462</v>
      </c>
      <c r="F4281" s="1023" t="s">
        <v>9456</v>
      </c>
      <c r="G4281" s="1023" t="s">
        <v>6697</v>
      </c>
      <c r="H4281" s="1023" t="s">
        <v>9469</v>
      </c>
      <c r="I4281" s="1023" t="s">
        <v>682</v>
      </c>
      <c r="J4281" s="1039"/>
      <c r="K4281" s="511" t="s">
        <v>264</v>
      </c>
      <c r="L4281" s="1023" t="s">
        <v>646</v>
      </c>
      <c r="M4281" s="1023" t="str">
        <f t="shared" si="66"/>
        <v/>
      </c>
    </row>
    <row r="4282" spans="1:13" ht="24">
      <c r="A4282" s="1026" t="s">
        <v>647</v>
      </c>
      <c r="B4282" s="1026" t="s">
        <v>648</v>
      </c>
      <c r="C4282" s="1023" t="s">
        <v>8062</v>
      </c>
      <c r="E4282" s="1023" t="s">
        <v>9463</v>
      </c>
      <c r="F4282" s="1023" t="s">
        <v>9456</v>
      </c>
      <c r="G4282" s="1023" t="s">
        <v>6697</v>
      </c>
      <c r="H4282" s="1023" t="s">
        <v>9469</v>
      </c>
      <c r="I4282" s="1023" t="s">
        <v>682</v>
      </c>
      <c r="J4282" s="1039"/>
      <c r="K4282" s="511" t="s">
        <v>264</v>
      </c>
      <c r="L4282" s="1023" t="s">
        <v>646</v>
      </c>
      <c r="M4282" s="1023" t="str">
        <f t="shared" si="66"/>
        <v/>
      </c>
    </row>
    <row r="4283" spans="1:13" ht="24">
      <c r="A4283" s="1026" t="s">
        <v>647</v>
      </c>
      <c r="B4283" s="1026" t="s">
        <v>648</v>
      </c>
      <c r="C4283" s="1023" t="s">
        <v>8062</v>
      </c>
      <c r="E4283" s="1023" t="s">
        <v>9464</v>
      </c>
      <c r="F4283" s="1023" t="s">
        <v>9456</v>
      </c>
      <c r="G4283" s="1023" t="s">
        <v>6697</v>
      </c>
      <c r="H4283" s="1023" t="s">
        <v>9469</v>
      </c>
      <c r="I4283" s="1023" t="s">
        <v>682</v>
      </c>
      <c r="J4283" s="1039"/>
      <c r="K4283" s="511" t="s">
        <v>264</v>
      </c>
      <c r="L4283" s="1023" t="s">
        <v>646</v>
      </c>
      <c r="M4283" s="1023" t="str">
        <f t="shared" si="66"/>
        <v/>
      </c>
    </row>
    <row r="4284" spans="1:13" ht="24">
      <c r="A4284" s="1026" t="s">
        <v>647</v>
      </c>
      <c r="B4284" s="1026" t="s">
        <v>648</v>
      </c>
      <c r="C4284" s="1023" t="s">
        <v>8062</v>
      </c>
      <c r="E4284" s="1023" t="s">
        <v>9465</v>
      </c>
      <c r="F4284" s="1023" t="s">
        <v>9456</v>
      </c>
      <c r="G4284" s="1023" t="s">
        <v>6697</v>
      </c>
      <c r="H4284" s="1023" t="s">
        <v>9469</v>
      </c>
      <c r="I4284" s="1023" t="s">
        <v>682</v>
      </c>
      <c r="J4284" s="1039"/>
      <c r="K4284" s="511" t="s">
        <v>264</v>
      </c>
      <c r="L4284" s="1023" t="s">
        <v>646</v>
      </c>
      <c r="M4284" s="1023" t="str">
        <f t="shared" si="66"/>
        <v/>
      </c>
    </row>
    <row r="4285" spans="1:13" ht="24">
      <c r="A4285" s="1026" t="s">
        <v>647</v>
      </c>
      <c r="B4285" s="1026" t="s">
        <v>648</v>
      </c>
      <c r="C4285" s="1023" t="s">
        <v>8062</v>
      </c>
      <c r="E4285" s="1023" t="s">
        <v>9466</v>
      </c>
      <c r="F4285" s="1023" t="s">
        <v>9456</v>
      </c>
      <c r="G4285" s="1023" t="s">
        <v>6697</v>
      </c>
      <c r="H4285" s="1023" t="s">
        <v>9469</v>
      </c>
      <c r="I4285" s="1023" t="s">
        <v>682</v>
      </c>
      <c r="J4285" s="1039"/>
      <c r="K4285" s="511" t="s">
        <v>264</v>
      </c>
      <c r="L4285" s="1023" t="s">
        <v>646</v>
      </c>
      <c r="M4285" s="1023" t="str">
        <f t="shared" si="66"/>
        <v/>
      </c>
    </row>
    <row r="4286" spans="1:13" ht="24">
      <c r="A4286" s="1026" t="s">
        <v>647</v>
      </c>
      <c r="B4286" s="1026" t="s">
        <v>648</v>
      </c>
      <c r="C4286" s="1023" t="s">
        <v>8062</v>
      </c>
      <c r="E4286" s="1023" t="s">
        <v>9467</v>
      </c>
      <c r="F4286" s="1023" t="s">
        <v>9456</v>
      </c>
      <c r="G4286" s="1023" t="s">
        <v>6697</v>
      </c>
      <c r="H4286" s="1023" t="s">
        <v>9469</v>
      </c>
      <c r="I4286" s="1023" t="s">
        <v>682</v>
      </c>
      <c r="J4286" s="1039"/>
      <c r="K4286" s="511" t="s">
        <v>264</v>
      </c>
      <c r="L4286" s="1023" t="s">
        <v>646</v>
      </c>
      <c r="M4286" s="1023" t="str">
        <f t="shared" si="66"/>
        <v/>
      </c>
    </row>
    <row r="4287" spans="1:13" ht="24.75" thickBot="1">
      <c r="A4287" s="1026" t="s">
        <v>647</v>
      </c>
      <c r="B4287" s="1026" t="s">
        <v>648</v>
      </c>
      <c r="C4287" s="1023" t="s">
        <v>8062</v>
      </c>
      <c r="E4287" s="1023" t="s">
        <v>9468</v>
      </c>
      <c r="F4287" s="1023" t="s">
        <v>9456</v>
      </c>
      <c r="G4287" s="1023" t="s">
        <v>6697</v>
      </c>
      <c r="H4287" s="1023" t="s">
        <v>9469</v>
      </c>
      <c r="I4287" s="1023" t="s">
        <v>682</v>
      </c>
      <c r="J4287" s="1039"/>
      <c r="K4287" s="511" t="s">
        <v>264</v>
      </c>
      <c r="L4287" s="1023" t="s">
        <v>646</v>
      </c>
      <c r="M4287" s="1023" t="str">
        <f t="shared" si="66"/>
        <v/>
      </c>
    </row>
    <row r="4288" spans="1:13">
      <c r="A4288" s="574" t="s">
        <v>637</v>
      </c>
      <c r="B4288" s="575" t="s">
        <v>638</v>
      </c>
      <c r="C4288" s="576" t="s">
        <v>9470</v>
      </c>
      <c r="D4288" s="577"/>
      <c r="E4288" s="578" t="s">
        <v>9471</v>
      </c>
      <c r="F4288" s="577" t="s">
        <v>9470</v>
      </c>
      <c r="G4288" s="577" t="s">
        <v>6697</v>
      </c>
      <c r="H4288" s="577" t="s">
        <v>9472</v>
      </c>
      <c r="I4288" s="577" t="s">
        <v>9473</v>
      </c>
      <c r="J4288" s="577"/>
      <c r="K4288" s="577" t="s">
        <v>264</v>
      </c>
      <c r="L4288" s="577"/>
      <c r="M4288" s="577" t="str">
        <f t="shared" si="66"/>
        <v/>
      </c>
    </row>
    <row r="4289" spans="1:13">
      <c r="A4289" s="577" t="s">
        <v>647</v>
      </c>
      <c r="B4289" s="577" t="s">
        <v>648</v>
      </c>
      <c r="C4289" s="576" t="s">
        <v>9470</v>
      </c>
      <c r="D4289" s="577"/>
      <c r="E4289" s="577" t="s">
        <v>9474</v>
      </c>
      <c r="F4289" s="577"/>
      <c r="G4289" s="577" t="s">
        <v>6697</v>
      </c>
      <c r="H4289" s="577" t="s">
        <v>9472</v>
      </c>
      <c r="I4289" s="577"/>
      <c r="J4289" s="577"/>
      <c r="K4289" s="577" t="s">
        <v>264</v>
      </c>
      <c r="L4289" s="577"/>
      <c r="M4289" s="577" t="str">
        <f t="shared" si="66"/>
        <v/>
      </c>
    </row>
    <row r="4290" spans="1:13">
      <c r="A4290" s="577" t="s">
        <v>647</v>
      </c>
      <c r="B4290" s="577" t="s">
        <v>648</v>
      </c>
      <c r="C4290" s="576" t="s">
        <v>9470</v>
      </c>
      <c r="D4290" s="579"/>
      <c r="E4290" s="577" t="s">
        <v>9475</v>
      </c>
      <c r="F4290" s="579"/>
      <c r="G4290" s="577" t="s">
        <v>6697</v>
      </c>
      <c r="H4290" s="577" t="s">
        <v>9472</v>
      </c>
      <c r="I4290" s="577"/>
      <c r="J4290" s="577"/>
      <c r="K4290" s="577" t="s">
        <v>264</v>
      </c>
      <c r="L4290" s="577"/>
      <c r="M4290" s="577" t="str">
        <f t="shared" si="66"/>
        <v/>
      </c>
    </row>
    <row r="4291" spans="1:13">
      <c r="A4291" s="577" t="s">
        <v>647</v>
      </c>
      <c r="B4291" s="577" t="s">
        <v>648</v>
      </c>
      <c r="C4291" s="576" t="s">
        <v>9470</v>
      </c>
      <c r="D4291" s="579"/>
      <c r="E4291" s="577" t="s">
        <v>9476</v>
      </c>
      <c r="F4291" s="579"/>
      <c r="G4291" s="577" t="s">
        <v>6697</v>
      </c>
      <c r="H4291" s="577" t="s">
        <v>9472</v>
      </c>
      <c r="I4291" s="577"/>
      <c r="J4291" s="577"/>
      <c r="K4291" s="577" t="s">
        <v>264</v>
      </c>
      <c r="L4291" s="577"/>
      <c r="M4291" s="577" t="str">
        <f t="shared" si="66"/>
        <v/>
      </c>
    </row>
    <row r="4292" spans="1:13">
      <c r="A4292" s="577" t="s">
        <v>647</v>
      </c>
      <c r="B4292" s="577" t="s">
        <v>648</v>
      </c>
      <c r="C4292" s="576" t="s">
        <v>9470</v>
      </c>
      <c r="D4292" s="579"/>
      <c r="E4292" s="577" t="s">
        <v>9477</v>
      </c>
      <c r="F4292" s="579"/>
      <c r="G4292" s="577" t="s">
        <v>6697</v>
      </c>
      <c r="H4292" s="577" t="s">
        <v>9472</v>
      </c>
      <c r="I4292" s="577"/>
      <c r="J4292" s="577"/>
      <c r="K4292" s="577" t="s">
        <v>264</v>
      </c>
      <c r="L4292" s="577"/>
      <c r="M4292" s="577" t="str">
        <f t="shared" si="66"/>
        <v/>
      </c>
    </row>
    <row r="4293" spans="1:13">
      <c r="A4293" s="577" t="s">
        <v>647</v>
      </c>
      <c r="B4293" s="577" t="s">
        <v>648</v>
      </c>
      <c r="C4293" s="576" t="s">
        <v>9470</v>
      </c>
      <c r="D4293" s="579"/>
      <c r="E4293" s="577" t="s">
        <v>9478</v>
      </c>
      <c r="F4293" s="579"/>
      <c r="G4293" s="577" t="s">
        <v>6697</v>
      </c>
      <c r="H4293" s="577" t="s">
        <v>9472</v>
      </c>
      <c r="I4293" s="577"/>
      <c r="J4293" s="577"/>
      <c r="K4293" s="577" t="s">
        <v>264</v>
      </c>
      <c r="L4293" s="577"/>
      <c r="M4293" s="577" t="str">
        <f t="shared" si="66"/>
        <v/>
      </c>
    </row>
    <row r="4294" spans="1:13">
      <c r="A4294" s="577" t="s">
        <v>647</v>
      </c>
      <c r="B4294" s="577" t="s">
        <v>648</v>
      </c>
      <c r="C4294" s="576" t="s">
        <v>9470</v>
      </c>
      <c r="D4294" s="579"/>
      <c r="E4294" s="577" t="s">
        <v>9479</v>
      </c>
      <c r="F4294" s="579"/>
      <c r="G4294" s="577" t="s">
        <v>6697</v>
      </c>
      <c r="H4294" s="577" t="s">
        <v>9472</v>
      </c>
      <c r="I4294" s="577"/>
      <c r="J4294" s="577"/>
      <c r="K4294" s="577" t="s">
        <v>264</v>
      </c>
      <c r="L4294" s="577"/>
      <c r="M4294" s="577" t="str">
        <f t="shared" si="66"/>
        <v/>
      </c>
    </row>
    <row r="4295" spans="1:13">
      <c r="A4295" s="577" t="s">
        <v>647</v>
      </c>
      <c r="B4295" s="577" t="s">
        <v>648</v>
      </c>
      <c r="C4295" s="576" t="s">
        <v>9470</v>
      </c>
      <c r="D4295" s="579"/>
      <c r="E4295" s="577" t="s">
        <v>9480</v>
      </c>
      <c r="F4295" s="579"/>
      <c r="G4295" s="577" t="s">
        <v>6697</v>
      </c>
      <c r="H4295" s="577" t="s">
        <v>9472</v>
      </c>
      <c r="I4295" s="577"/>
      <c r="J4295" s="577"/>
      <c r="K4295" s="577" t="s">
        <v>264</v>
      </c>
      <c r="L4295" s="577"/>
      <c r="M4295" s="577" t="str">
        <f t="shared" si="66"/>
        <v/>
      </c>
    </row>
    <row r="4296" spans="1:13">
      <c r="A4296" s="577" t="s">
        <v>647</v>
      </c>
      <c r="B4296" s="577" t="s">
        <v>648</v>
      </c>
      <c r="C4296" s="576" t="s">
        <v>9470</v>
      </c>
      <c r="D4296" s="579"/>
      <c r="E4296" s="577" t="s">
        <v>9481</v>
      </c>
      <c r="F4296" s="579"/>
      <c r="G4296" s="577" t="s">
        <v>6697</v>
      </c>
      <c r="H4296" s="577" t="s">
        <v>9472</v>
      </c>
      <c r="I4296" s="577"/>
      <c r="J4296" s="577"/>
      <c r="K4296" s="577" t="s">
        <v>264</v>
      </c>
      <c r="L4296" s="577"/>
      <c r="M4296" s="577" t="str">
        <f t="shared" ref="M4296:M4301" si="67">IF(RIGHT(TEXT(E4296,""),4)="ACT1","Removed","")</f>
        <v/>
      </c>
    </row>
    <row r="4297" spans="1:13">
      <c r="A4297" s="577" t="s">
        <v>647</v>
      </c>
      <c r="B4297" s="577" t="s">
        <v>648</v>
      </c>
      <c r="C4297" s="576" t="s">
        <v>9470</v>
      </c>
      <c r="D4297" s="579"/>
      <c r="E4297" s="577" t="s">
        <v>9482</v>
      </c>
      <c r="F4297" s="579"/>
      <c r="G4297" s="577" t="s">
        <v>6697</v>
      </c>
      <c r="H4297" s="577" t="s">
        <v>9472</v>
      </c>
      <c r="I4297" s="577"/>
      <c r="J4297" s="577"/>
      <c r="K4297" s="577" t="s">
        <v>264</v>
      </c>
      <c r="L4297" s="577"/>
      <c r="M4297" s="577" t="str">
        <f t="shared" si="67"/>
        <v/>
      </c>
    </row>
    <row r="4298" spans="1:13">
      <c r="A4298" s="577" t="s">
        <v>647</v>
      </c>
      <c r="B4298" s="577" t="s">
        <v>648</v>
      </c>
      <c r="C4298" s="576" t="s">
        <v>9470</v>
      </c>
      <c r="D4298" s="579"/>
      <c r="E4298" s="577" t="s">
        <v>9483</v>
      </c>
      <c r="F4298" s="579"/>
      <c r="G4298" s="577" t="s">
        <v>6697</v>
      </c>
      <c r="H4298" s="577" t="s">
        <v>9472</v>
      </c>
      <c r="I4298" s="577"/>
      <c r="J4298" s="577"/>
      <c r="K4298" s="577" t="s">
        <v>264</v>
      </c>
      <c r="L4298" s="577"/>
      <c r="M4298" s="577" t="str">
        <f t="shared" si="67"/>
        <v/>
      </c>
    </row>
    <row r="4299" spans="1:13">
      <c r="A4299" s="577" t="s">
        <v>647</v>
      </c>
      <c r="B4299" s="577" t="s">
        <v>648</v>
      </c>
      <c r="C4299" s="576" t="s">
        <v>9470</v>
      </c>
      <c r="D4299" s="579"/>
      <c r="E4299" s="577" t="s">
        <v>9484</v>
      </c>
      <c r="F4299" s="579"/>
      <c r="G4299" s="577" t="s">
        <v>6697</v>
      </c>
      <c r="H4299" s="577" t="s">
        <v>9472</v>
      </c>
      <c r="I4299" s="577"/>
      <c r="J4299" s="577"/>
      <c r="K4299" s="577" t="s">
        <v>264</v>
      </c>
      <c r="L4299" s="577"/>
      <c r="M4299" s="577" t="str">
        <f t="shared" si="67"/>
        <v/>
      </c>
    </row>
    <row r="4300" spans="1:13">
      <c r="A4300" s="577" t="s">
        <v>647</v>
      </c>
      <c r="B4300" s="577" t="s">
        <v>648</v>
      </c>
      <c r="C4300" s="576" t="s">
        <v>9470</v>
      </c>
      <c r="D4300" s="579"/>
      <c r="E4300" s="577" t="s">
        <v>9485</v>
      </c>
      <c r="F4300" s="579"/>
      <c r="G4300" s="577" t="s">
        <v>6697</v>
      </c>
      <c r="H4300" s="577" t="s">
        <v>9472</v>
      </c>
      <c r="I4300" s="577"/>
      <c r="J4300" s="577"/>
      <c r="K4300" s="577" t="s">
        <v>264</v>
      </c>
      <c r="L4300" s="577"/>
      <c r="M4300" s="577" t="str">
        <f t="shared" si="67"/>
        <v/>
      </c>
    </row>
    <row r="4301" spans="1:13" ht="13.5" thickBot="1">
      <c r="A4301" s="577" t="s">
        <v>647</v>
      </c>
      <c r="B4301" s="577" t="s">
        <v>648</v>
      </c>
      <c r="C4301" s="576" t="s">
        <v>9470</v>
      </c>
      <c r="D4301" s="580"/>
      <c r="E4301" s="577" t="s">
        <v>9486</v>
      </c>
      <c r="F4301" s="580"/>
      <c r="G4301" s="581" t="s">
        <v>6697</v>
      </c>
      <c r="H4301" s="577" t="s">
        <v>9472</v>
      </c>
      <c r="I4301" s="581"/>
      <c r="J4301" s="581"/>
      <c r="K4301" s="581" t="s">
        <v>264</v>
      </c>
      <c r="L4301" s="577"/>
      <c r="M4301" s="577" t="str">
        <f t="shared" si="67"/>
        <v/>
      </c>
    </row>
    <row r="4302" spans="1:13">
      <c r="A4302" s="559"/>
      <c r="B4302" s="559"/>
      <c r="C4302" s="559"/>
      <c r="D4302" s="559"/>
      <c r="E4302" s="559"/>
      <c r="F4302" s="559"/>
      <c r="G4302" s="559"/>
      <c r="H4302" s="559"/>
      <c r="I4302" s="559"/>
      <c r="J4302" s="559"/>
      <c r="K4302" s="559"/>
      <c r="L4302" s="559"/>
      <c r="M4302" s="559"/>
    </row>
    <row r="4303" spans="1:13">
      <c r="A4303" s="559"/>
      <c r="B4303" s="559"/>
      <c r="C4303" s="559"/>
      <c r="D4303" s="559"/>
      <c r="E4303" s="559"/>
      <c r="F4303" s="559"/>
      <c r="G4303" s="559"/>
      <c r="H4303" s="559"/>
      <c r="I4303" s="559"/>
      <c r="J4303" s="559"/>
      <c r="K4303" s="559"/>
      <c r="L4303" s="559"/>
      <c r="M4303" s="559"/>
    </row>
    <row r="4304" spans="1:13">
      <c r="A4304" s="559"/>
      <c r="B4304" s="559"/>
      <c r="C4304" s="559"/>
      <c r="D4304" s="559"/>
      <c r="E4304" s="559"/>
      <c r="F4304" s="559"/>
      <c r="G4304" s="559"/>
      <c r="H4304" s="559"/>
      <c r="I4304" s="559"/>
      <c r="J4304" s="559"/>
      <c r="K4304" s="559"/>
      <c r="L4304" s="559"/>
      <c r="M4304" s="559"/>
    </row>
    <row r="4305" spans="1:13">
      <c r="A4305" s="559"/>
      <c r="B4305" s="559"/>
      <c r="C4305" s="559"/>
      <c r="D4305" s="559"/>
      <c r="E4305" s="559"/>
      <c r="F4305" s="559"/>
      <c r="G4305" s="559"/>
      <c r="H4305" s="559"/>
      <c r="I4305" s="559"/>
      <c r="J4305" s="559"/>
      <c r="K4305" s="559"/>
      <c r="L4305" s="559"/>
      <c r="M4305" s="559"/>
    </row>
    <row r="4306" spans="1:13" ht="15.75">
      <c r="A4306" s="560"/>
    </row>
    <row r="4307" spans="1:13" ht="15.75">
      <c r="A4307" s="709"/>
      <c r="B4307" s="710"/>
      <c r="C4307" s="711" t="s">
        <v>10050</v>
      </c>
      <c r="D4307" s="710"/>
      <c r="E4307" s="711"/>
    </row>
    <row r="4308" spans="1:13" ht="15">
      <c r="A4308" s="1030" t="s">
        <v>28</v>
      </c>
      <c r="B4308" s="1031" t="s">
        <v>638</v>
      </c>
      <c r="C4308" s="712" t="s">
        <v>10197</v>
      </c>
      <c r="D4308" s="713"/>
      <c r="E4308" s="712" t="s">
        <v>9917</v>
      </c>
      <c r="F4308" s="712" t="s">
        <v>28</v>
      </c>
      <c r="G4308" s="712"/>
      <c r="H4308" s="712"/>
      <c r="I4308" s="712"/>
      <c r="J4308" s="713"/>
      <c r="K4308" s="712" t="s">
        <v>264</v>
      </c>
      <c r="L4308" s="712"/>
      <c r="M4308" s="712"/>
    </row>
    <row r="4309" spans="1:13">
      <c r="A4309" s="562"/>
      <c r="B4309" s="465" t="s">
        <v>648</v>
      </c>
      <c r="C4309" s="1023" t="s">
        <v>10197</v>
      </c>
      <c r="D4309" s="708"/>
      <c r="E4309" s="465" t="s">
        <v>9918</v>
      </c>
      <c r="F4309" s="708"/>
      <c r="G4309" s="708"/>
      <c r="H4309" s="708"/>
      <c r="I4309" s="708"/>
      <c r="J4309" s="708"/>
      <c r="K4309" s="465" t="s">
        <v>264</v>
      </c>
      <c r="L4309" s="708"/>
      <c r="M4309" s="708"/>
    </row>
    <row r="4310" spans="1:13" ht="15">
      <c r="A4310" s="561"/>
      <c r="B4310" s="465" t="s">
        <v>648</v>
      </c>
      <c r="C4310" s="1023" t="s">
        <v>10197</v>
      </c>
      <c r="D4310" s="708"/>
      <c r="E4310" s="465" t="s">
        <v>9919</v>
      </c>
      <c r="F4310" s="708"/>
      <c r="G4310" s="708"/>
      <c r="H4310" s="708"/>
      <c r="I4310" s="708"/>
      <c r="J4310" s="708"/>
      <c r="K4310" s="465" t="s">
        <v>264</v>
      </c>
      <c r="L4310" s="708"/>
      <c r="M4310" s="708"/>
    </row>
    <row r="4311" spans="1:13" ht="15">
      <c r="A4311" s="561"/>
      <c r="B4311" s="465" t="s">
        <v>648</v>
      </c>
      <c r="C4311" s="1023" t="s">
        <v>10197</v>
      </c>
      <c r="D4311" s="708"/>
      <c r="E4311" s="465" t="s">
        <v>9920</v>
      </c>
      <c r="F4311" s="708"/>
      <c r="G4311" s="708"/>
      <c r="H4311" s="708"/>
      <c r="I4311" s="708"/>
      <c r="J4311" s="708"/>
      <c r="K4311" s="465" t="s">
        <v>264</v>
      </c>
      <c r="L4311" s="708"/>
      <c r="M4311" s="708"/>
    </row>
    <row r="4312" spans="1:13" ht="15">
      <c r="A4312" s="563"/>
      <c r="B4312" s="465" t="s">
        <v>648</v>
      </c>
      <c r="C4312" s="1023" t="s">
        <v>10197</v>
      </c>
      <c r="D4312" s="708"/>
      <c r="E4312" s="465" t="s">
        <v>9921</v>
      </c>
      <c r="F4312" s="708"/>
      <c r="G4312" s="708"/>
      <c r="H4312" s="708"/>
      <c r="I4312" s="708"/>
      <c r="J4312" s="708"/>
      <c r="K4312" s="465" t="s">
        <v>264</v>
      </c>
      <c r="L4312" s="708"/>
      <c r="M4312" s="708"/>
    </row>
    <row r="4313" spans="1:13">
      <c r="B4313" s="465" t="s">
        <v>648</v>
      </c>
      <c r="C4313" s="1023" t="s">
        <v>10197</v>
      </c>
      <c r="D4313" s="708"/>
      <c r="E4313" s="465" t="s">
        <v>9922</v>
      </c>
      <c r="F4313" s="708"/>
      <c r="G4313" s="708"/>
      <c r="H4313" s="708"/>
      <c r="I4313" s="708"/>
      <c r="J4313" s="708"/>
      <c r="K4313" s="465" t="s">
        <v>264</v>
      </c>
      <c r="L4313" s="708"/>
      <c r="M4313" s="708"/>
    </row>
    <row r="4314" spans="1:13" ht="15.75">
      <c r="A4314" s="560"/>
      <c r="B4314" s="465" t="s">
        <v>648</v>
      </c>
      <c r="C4314" s="1023" t="s">
        <v>10197</v>
      </c>
      <c r="D4314" s="708"/>
      <c r="E4314" s="465" t="s">
        <v>9923</v>
      </c>
      <c r="F4314" s="708"/>
      <c r="G4314" s="708"/>
      <c r="H4314" s="708"/>
      <c r="I4314" s="708"/>
      <c r="J4314" s="708"/>
      <c r="K4314" s="465" t="s">
        <v>264</v>
      </c>
      <c r="L4314" s="708"/>
      <c r="M4314" s="708"/>
    </row>
    <row r="4315" spans="1:13" ht="15">
      <c r="A4315" s="564"/>
      <c r="B4315" s="465" t="s">
        <v>648</v>
      </c>
      <c r="C4315" s="1023" t="s">
        <v>10197</v>
      </c>
      <c r="D4315" s="708"/>
      <c r="E4315" s="465" t="s">
        <v>9924</v>
      </c>
      <c r="F4315" s="708"/>
      <c r="G4315" s="708"/>
      <c r="H4315" s="708"/>
      <c r="I4315" s="708"/>
      <c r="J4315" s="708"/>
      <c r="K4315" s="465" t="s">
        <v>264</v>
      </c>
      <c r="L4315" s="708"/>
      <c r="M4315" s="708"/>
    </row>
    <row r="4316" spans="1:13" ht="15">
      <c r="A4316" s="564"/>
      <c r="B4316" s="465" t="s">
        <v>648</v>
      </c>
      <c r="C4316" s="1023" t="s">
        <v>10197</v>
      </c>
      <c r="D4316" s="708"/>
      <c r="E4316" s="465" t="s">
        <v>9925</v>
      </c>
      <c r="F4316" s="708"/>
      <c r="G4316" s="708"/>
      <c r="H4316" s="708"/>
      <c r="I4316" s="708"/>
      <c r="J4316" s="708"/>
      <c r="K4316" s="465" t="s">
        <v>264</v>
      </c>
      <c r="L4316" s="708"/>
      <c r="M4316" s="708"/>
    </row>
    <row r="4317" spans="1:13" ht="15">
      <c r="A4317" s="564"/>
      <c r="B4317" s="465" t="s">
        <v>648</v>
      </c>
      <c r="C4317" s="1023" t="s">
        <v>10197</v>
      </c>
      <c r="D4317" s="708"/>
      <c r="E4317" s="465" t="s">
        <v>9926</v>
      </c>
      <c r="F4317" s="708"/>
      <c r="G4317" s="708"/>
      <c r="H4317" s="708"/>
      <c r="I4317" s="708"/>
      <c r="J4317" s="708"/>
      <c r="K4317" s="465" t="s">
        <v>264</v>
      </c>
      <c r="L4317" s="708"/>
      <c r="M4317" s="708"/>
    </row>
    <row r="4318" spans="1:13">
      <c r="A4318" s="562"/>
      <c r="B4318" s="465" t="s">
        <v>648</v>
      </c>
      <c r="C4318" s="1023" t="s">
        <v>10197</v>
      </c>
      <c r="D4318" s="708"/>
      <c r="E4318" s="465" t="s">
        <v>9927</v>
      </c>
      <c r="F4318" s="708"/>
      <c r="G4318" s="708"/>
      <c r="H4318" s="708"/>
      <c r="I4318" s="708"/>
      <c r="J4318" s="708"/>
      <c r="K4318" s="465" t="s">
        <v>264</v>
      </c>
      <c r="L4318" s="708"/>
      <c r="M4318" s="708"/>
    </row>
    <row r="4319" spans="1:13">
      <c r="A4319" s="565"/>
      <c r="B4319" s="465" t="s">
        <v>648</v>
      </c>
      <c r="C4319" s="1023" t="s">
        <v>10197</v>
      </c>
      <c r="D4319" s="708"/>
      <c r="E4319" s="465" t="s">
        <v>9928</v>
      </c>
      <c r="F4319" s="708"/>
      <c r="G4319" s="708"/>
      <c r="H4319" s="708"/>
      <c r="I4319" s="708"/>
      <c r="J4319" s="708"/>
      <c r="K4319" s="465" t="s">
        <v>264</v>
      </c>
      <c r="L4319" s="708"/>
      <c r="M4319" s="708"/>
    </row>
    <row r="4320" spans="1:13">
      <c r="A4320" s="565"/>
      <c r="B4320" s="465" t="s">
        <v>648</v>
      </c>
      <c r="C4320" s="1023" t="s">
        <v>10197</v>
      </c>
      <c r="D4320" s="708"/>
      <c r="E4320" s="465" t="s">
        <v>9929</v>
      </c>
      <c r="F4320" s="708"/>
      <c r="G4320" s="708"/>
      <c r="H4320" s="708"/>
      <c r="I4320" s="708"/>
      <c r="J4320" s="708"/>
      <c r="K4320" s="465" t="s">
        <v>264</v>
      </c>
      <c r="L4320" s="708"/>
      <c r="M4320" s="708"/>
    </row>
    <row r="4321" spans="1:13" ht="15">
      <c r="A4321" s="1030" t="s">
        <v>28</v>
      </c>
      <c r="B4321" s="1031" t="s">
        <v>638</v>
      </c>
      <c r="C4321" s="712" t="s">
        <v>10197</v>
      </c>
      <c r="D4321" s="713"/>
      <c r="E4321" s="712" t="s">
        <v>9942</v>
      </c>
      <c r="F4321" s="712" t="s">
        <v>28</v>
      </c>
      <c r="G4321" s="712"/>
      <c r="H4321" s="712"/>
      <c r="I4321" s="712"/>
      <c r="J4321" s="713"/>
      <c r="K4321" s="712" t="s">
        <v>264</v>
      </c>
      <c r="L4321" s="712"/>
      <c r="M4321" s="712"/>
    </row>
    <row r="4322" spans="1:13">
      <c r="A4322" s="562"/>
      <c r="B4322" s="465" t="s">
        <v>648</v>
      </c>
      <c r="C4322" s="1023" t="s">
        <v>10197</v>
      </c>
      <c r="D4322" s="708"/>
      <c r="E4322" s="465" t="s">
        <v>9930</v>
      </c>
      <c r="F4322" s="708"/>
      <c r="G4322" s="708"/>
      <c r="H4322" s="708"/>
      <c r="I4322" s="708"/>
      <c r="J4322" s="708"/>
      <c r="K4322" s="465" t="s">
        <v>264</v>
      </c>
      <c r="L4322" s="708"/>
      <c r="M4322" s="708"/>
    </row>
    <row r="4323" spans="1:13" ht="15">
      <c r="A4323" s="561"/>
      <c r="B4323" s="465" t="s">
        <v>648</v>
      </c>
      <c r="C4323" s="1023" t="s">
        <v>10197</v>
      </c>
      <c r="D4323" s="708"/>
      <c r="E4323" s="465" t="s">
        <v>9931</v>
      </c>
      <c r="F4323" s="708"/>
      <c r="G4323" s="708"/>
      <c r="H4323" s="708"/>
      <c r="I4323" s="708"/>
      <c r="J4323" s="708"/>
      <c r="K4323" s="465" t="s">
        <v>264</v>
      </c>
      <c r="L4323" s="708"/>
      <c r="M4323" s="708"/>
    </row>
    <row r="4324" spans="1:13" ht="15">
      <c r="A4324" s="561"/>
      <c r="B4324" s="465" t="s">
        <v>648</v>
      </c>
      <c r="C4324" s="1023" t="s">
        <v>10197</v>
      </c>
      <c r="D4324" s="708"/>
      <c r="E4324" s="465" t="s">
        <v>9932</v>
      </c>
      <c r="F4324" s="708"/>
      <c r="G4324" s="708"/>
      <c r="H4324" s="708"/>
      <c r="I4324" s="708"/>
      <c r="J4324" s="708"/>
      <c r="K4324" s="465" t="s">
        <v>264</v>
      </c>
      <c r="L4324" s="708"/>
      <c r="M4324" s="708"/>
    </row>
    <row r="4325" spans="1:13" ht="15">
      <c r="A4325" s="563"/>
      <c r="B4325" s="465" t="s">
        <v>648</v>
      </c>
      <c r="C4325" s="1023" t="s">
        <v>10197</v>
      </c>
      <c r="D4325" s="708"/>
      <c r="E4325" s="465" t="s">
        <v>9933</v>
      </c>
      <c r="F4325" s="708"/>
      <c r="G4325" s="708"/>
      <c r="H4325" s="708"/>
      <c r="I4325" s="708"/>
      <c r="J4325" s="708"/>
      <c r="K4325" s="465" t="s">
        <v>264</v>
      </c>
      <c r="L4325" s="708"/>
      <c r="M4325" s="708"/>
    </row>
    <row r="4326" spans="1:13">
      <c r="B4326" s="465" t="s">
        <v>648</v>
      </c>
      <c r="C4326" s="1023" t="s">
        <v>10197</v>
      </c>
      <c r="D4326" s="708"/>
      <c r="E4326" s="465" t="s">
        <v>9934</v>
      </c>
      <c r="F4326" s="708"/>
      <c r="G4326" s="708"/>
      <c r="H4326" s="708"/>
      <c r="I4326" s="708"/>
      <c r="J4326" s="708"/>
      <c r="K4326" s="465" t="s">
        <v>264</v>
      </c>
      <c r="L4326" s="708"/>
      <c r="M4326" s="708"/>
    </row>
    <row r="4327" spans="1:13" ht="15.75">
      <c r="A4327" s="560"/>
      <c r="B4327" s="465" t="s">
        <v>648</v>
      </c>
      <c r="C4327" s="1023" t="s">
        <v>10197</v>
      </c>
      <c r="D4327" s="708"/>
      <c r="E4327" s="465" t="s">
        <v>9935</v>
      </c>
      <c r="F4327" s="708"/>
      <c r="G4327" s="708"/>
      <c r="H4327" s="708"/>
      <c r="I4327" s="708"/>
      <c r="J4327" s="708"/>
      <c r="K4327" s="465" t="s">
        <v>264</v>
      </c>
      <c r="L4327" s="708"/>
      <c r="M4327" s="708"/>
    </row>
    <row r="4328" spans="1:13" ht="15">
      <c r="A4328" s="564"/>
      <c r="B4328" s="465" t="s">
        <v>648</v>
      </c>
      <c r="C4328" s="1023" t="s">
        <v>10197</v>
      </c>
      <c r="D4328" s="708"/>
      <c r="E4328" s="465" t="s">
        <v>9936</v>
      </c>
      <c r="F4328" s="708"/>
      <c r="G4328" s="708"/>
      <c r="H4328" s="708"/>
      <c r="I4328" s="708"/>
      <c r="J4328" s="708"/>
      <c r="K4328" s="465" t="s">
        <v>264</v>
      </c>
      <c r="L4328" s="708"/>
      <c r="M4328" s="708"/>
    </row>
    <row r="4329" spans="1:13" ht="15">
      <c r="A4329" s="564"/>
      <c r="B4329" s="465" t="s">
        <v>648</v>
      </c>
      <c r="C4329" s="1023" t="s">
        <v>10197</v>
      </c>
      <c r="D4329" s="708"/>
      <c r="E4329" s="465" t="s">
        <v>9937</v>
      </c>
      <c r="F4329" s="708"/>
      <c r="G4329" s="708"/>
      <c r="H4329" s="708"/>
      <c r="I4329" s="708"/>
      <c r="J4329" s="708"/>
      <c r="K4329" s="465" t="s">
        <v>264</v>
      </c>
      <c r="L4329" s="708"/>
      <c r="M4329" s="708"/>
    </row>
    <row r="4330" spans="1:13" ht="15">
      <c r="A4330" s="564"/>
      <c r="B4330" s="465" t="s">
        <v>648</v>
      </c>
      <c r="C4330" s="1023" t="s">
        <v>10197</v>
      </c>
      <c r="D4330" s="708"/>
      <c r="E4330" s="465" t="s">
        <v>9938</v>
      </c>
      <c r="F4330" s="708"/>
      <c r="G4330" s="708"/>
      <c r="H4330" s="708"/>
      <c r="I4330" s="708"/>
      <c r="J4330" s="708"/>
      <c r="K4330" s="465" t="s">
        <v>264</v>
      </c>
      <c r="L4330" s="708"/>
      <c r="M4330" s="708"/>
    </row>
    <row r="4331" spans="1:13">
      <c r="A4331" s="562"/>
      <c r="B4331" s="465" t="s">
        <v>648</v>
      </c>
      <c r="C4331" s="1023" t="s">
        <v>10197</v>
      </c>
      <c r="D4331" s="708"/>
      <c r="E4331" s="465" t="s">
        <v>9939</v>
      </c>
      <c r="F4331" s="708"/>
      <c r="G4331" s="708"/>
      <c r="H4331" s="708"/>
      <c r="I4331" s="708"/>
      <c r="J4331" s="708"/>
      <c r="K4331" s="465" t="s">
        <v>264</v>
      </c>
      <c r="L4331" s="708"/>
      <c r="M4331" s="708"/>
    </row>
    <row r="4332" spans="1:13">
      <c r="A4332" s="565"/>
      <c r="B4332" s="465" t="s">
        <v>648</v>
      </c>
      <c r="C4332" s="1023" t="s">
        <v>10197</v>
      </c>
      <c r="D4332" s="708"/>
      <c r="E4332" s="465" t="s">
        <v>9940</v>
      </c>
      <c r="F4332" s="708"/>
      <c r="G4332" s="708"/>
      <c r="H4332" s="708"/>
      <c r="I4332" s="708"/>
      <c r="J4332" s="708"/>
      <c r="K4332" s="465" t="s">
        <v>264</v>
      </c>
      <c r="L4332" s="708"/>
      <c r="M4332" s="708"/>
    </row>
    <row r="4333" spans="1:13">
      <c r="A4333" s="565"/>
      <c r="B4333" s="465" t="s">
        <v>648</v>
      </c>
      <c r="C4333" s="1023" t="s">
        <v>10197</v>
      </c>
      <c r="D4333" s="708"/>
      <c r="E4333" s="465" t="s">
        <v>9941</v>
      </c>
      <c r="F4333" s="708"/>
      <c r="G4333" s="708"/>
      <c r="H4333" s="708"/>
      <c r="I4333" s="708"/>
      <c r="J4333" s="708"/>
      <c r="K4333" s="465" t="s">
        <v>264</v>
      </c>
      <c r="L4333" s="708"/>
      <c r="M4333" s="708"/>
    </row>
    <row r="4334" spans="1:13" ht="15">
      <c r="A4334" s="1030" t="s">
        <v>28</v>
      </c>
      <c r="B4334" s="1031" t="s">
        <v>638</v>
      </c>
      <c r="C4334" s="712" t="s">
        <v>10197</v>
      </c>
      <c r="D4334" s="713"/>
      <c r="E4334" s="712" t="s">
        <v>9945</v>
      </c>
      <c r="F4334" s="712" t="s">
        <v>28</v>
      </c>
      <c r="G4334" s="712"/>
      <c r="H4334" s="712"/>
      <c r="I4334" s="712"/>
      <c r="J4334" s="713"/>
      <c r="K4334" s="712" t="s">
        <v>264</v>
      </c>
      <c r="L4334" s="712"/>
      <c r="M4334" s="712"/>
    </row>
    <row r="4335" spans="1:13">
      <c r="B4335" s="465" t="s">
        <v>648</v>
      </c>
      <c r="C4335" s="1023" t="s">
        <v>10197</v>
      </c>
      <c r="D4335" s="708"/>
      <c r="E4335" s="465" t="s">
        <v>9946</v>
      </c>
      <c r="F4335" s="708"/>
      <c r="G4335" s="708"/>
      <c r="H4335" s="708"/>
      <c r="I4335" s="708"/>
      <c r="J4335" s="708"/>
      <c r="K4335" s="465" t="s">
        <v>264</v>
      </c>
      <c r="L4335" s="708"/>
      <c r="M4335" s="708"/>
    </row>
    <row r="4336" spans="1:13" ht="15.75">
      <c r="A4336" s="560"/>
      <c r="B4336" s="465" t="s">
        <v>648</v>
      </c>
      <c r="C4336" s="1023" t="s">
        <v>10197</v>
      </c>
      <c r="D4336" s="708"/>
      <c r="E4336" s="465" t="s">
        <v>9943</v>
      </c>
      <c r="F4336" s="708"/>
      <c r="G4336" s="708"/>
      <c r="H4336" s="708"/>
      <c r="I4336" s="708"/>
      <c r="J4336" s="708"/>
      <c r="K4336" s="465" t="s">
        <v>264</v>
      </c>
      <c r="L4336" s="708"/>
      <c r="M4336" s="708"/>
    </row>
    <row r="4337" spans="1:13" ht="15">
      <c r="A4337" s="564"/>
      <c r="B4337" s="465" t="s">
        <v>648</v>
      </c>
      <c r="C4337" s="1023" t="s">
        <v>10197</v>
      </c>
      <c r="D4337" s="708"/>
      <c r="E4337" s="465" t="s">
        <v>9944</v>
      </c>
      <c r="F4337" s="708"/>
      <c r="G4337" s="708"/>
      <c r="H4337" s="708"/>
      <c r="I4337" s="708"/>
      <c r="J4337" s="708"/>
      <c r="K4337" s="465" t="s">
        <v>264</v>
      </c>
      <c r="L4337" s="708"/>
      <c r="M4337" s="708"/>
    </row>
    <row r="4338" spans="1:13" ht="15">
      <c r="A4338" s="564"/>
      <c r="B4338" s="465" t="s">
        <v>648</v>
      </c>
      <c r="C4338" s="1023" t="s">
        <v>10197</v>
      </c>
      <c r="D4338" s="708"/>
      <c r="E4338" s="465" t="s">
        <v>9947</v>
      </c>
      <c r="F4338" s="708"/>
      <c r="G4338" s="708"/>
      <c r="H4338" s="708"/>
      <c r="I4338" s="708"/>
      <c r="J4338" s="708"/>
      <c r="K4338" s="465" t="s">
        <v>264</v>
      </c>
      <c r="L4338" s="708"/>
      <c r="M4338" s="708"/>
    </row>
    <row r="4339" spans="1:13">
      <c r="A4339" s="567"/>
      <c r="B4339" s="465" t="s">
        <v>648</v>
      </c>
      <c r="C4339" s="1023" t="s">
        <v>10197</v>
      </c>
      <c r="D4339" s="708"/>
      <c r="E4339" s="465" t="s">
        <v>9948</v>
      </c>
      <c r="F4339" s="708"/>
      <c r="G4339" s="708"/>
      <c r="H4339" s="708"/>
      <c r="I4339" s="708"/>
      <c r="J4339" s="708"/>
      <c r="K4339" s="465" t="s">
        <v>264</v>
      </c>
      <c r="L4339" s="708"/>
      <c r="M4339" s="708"/>
    </row>
    <row r="4340" spans="1:13">
      <c r="A4340" s="568"/>
      <c r="B4340" s="465" t="s">
        <v>648</v>
      </c>
      <c r="C4340" s="1023" t="s">
        <v>10197</v>
      </c>
      <c r="D4340" s="708"/>
      <c r="E4340" s="465" t="s">
        <v>9949</v>
      </c>
      <c r="F4340" s="708"/>
      <c r="G4340" s="708"/>
      <c r="H4340" s="708"/>
      <c r="I4340" s="708"/>
      <c r="J4340" s="708"/>
      <c r="K4340" s="465" t="s">
        <v>264</v>
      </c>
      <c r="L4340" s="708"/>
      <c r="M4340" s="708"/>
    </row>
    <row r="4341" spans="1:13">
      <c r="A4341" s="569"/>
      <c r="B4341" s="465" t="s">
        <v>648</v>
      </c>
      <c r="C4341" s="1023" t="s">
        <v>10197</v>
      </c>
      <c r="D4341" s="708"/>
      <c r="E4341" s="465" t="s">
        <v>9950</v>
      </c>
      <c r="F4341" s="708"/>
      <c r="G4341" s="708"/>
      <c r="H4341" s="708"/>
      <c r="I4341" s="708"/>
      <c r="J4341" s="708"/>
      <c r="K4341" s="465" t="s">
        <v>264</v>
      </c>
      <c r="L4341" s="708"/>
      <c r="M4341" s="708"/>
    </row>
    <row r="4342" spans="1:13">
      <c r="A4342" s="570"/>
      <c r="B4342" s="465" t="s">
        <v>648</v>
      </c>
      <c r="C4342" s="1023" t="s">
        <v>10197</v>
      </c>
      <c r="D4342" s="708"/>
      <c r="E4342" s="465" t="s">
        <v>9951</v>
      </c>
      <c r="F4342" s="708"/>
      <c r="G4342" s="708"/>
      <c r="H4342" s="708"/>
      <c r="I4342" s="708"/>
      <c r="J4342" s="708"/>
      <c r="K4342" s="465" t="s">
        <v>264</v>
      </c>
      <c r="L4342" s="708"/>
      <c r="M4342" s="708"/>
    </row>
    <row r="4343" spans="1:13">
      <c r="A4343" s="569"/>
      <c r="B4343" s="465" t="s">
        <v>648</v>
      </c>
      <c r="C4343" s="1023" t="s">
        <v>10197</v>
      </c>
      <c r="D4343" s="708"/>
      <c r="E4343" s="465" t="s">
        <v>9952</v>
      </c>
      <c r="F4343" s="708"/>
      <c r="G4343" s="708"/>
      <c r="H4343" s="708"/>
      <c r="I4343" s="708"/>
      <c r="J4343" s="708"/>
      <c r="K4343" s="465" t="s">
        <v>264</v>
      </c>
      <c r="L4343" s="708"/>
      <c r="M4343" s="708"/>
    </row>
    <row r="4344" spans="1:13">
      <c r="A4344" s="569"/>
      <c r="B4344" s="465" t="s">
        <v>648</v>
      </c>
      <c r="C4344" s="1023" t="s">
        <v>10197</v>
      </c>
      <c r="D4344" s="708"/>
      <c r="E4344" s="465" t="s">
        <v>9953</v>
      </c>
      <c r="F4344" s="708"/>
      <c r="G4344" s="708"/>
      <c r="H4344" s="708"/>
      <c r="I4344" s="708"/>
      <c r="J4344" s="708"/>
      <c r="K4344" s="465" t="s">
        <v>264</v>
      </c>
      <c r="L4344" s="708"/>
      <c r="M4344" s="708"/>
    </row>
    <row r="4345" spans="1:13" ht="15">
      <c r="A4345" s="564"/>
      <c r="B4345" s="465" t="s">
        <v>648</v>
      </c>
      <c r="C4345" s="1023" t="s">
        <v>10197</v>
      </c>
      <c r="D4345" s="708"/>
      <c r="E4345" s="465" t="s">
        <v>9954</v>
      </c>
      <c r="F4345" s="708"/>
      <c r="G4345" s="708"/>
      <c r="H4345" s="708"/>
      <c r="I4345" s="708"/>
      <c r="J4345" s="708"/>
      <c r="K4345" s="465" t="s">
        <v>264</v>
      </c>
      <c r="L4345" s="708"/>
      <c r="M4345" s="708"/>
    </row>
    <row r="4346" spans="1:13">
      <c r="A4346" s="562"/>
      <c r="B4346" s="465" t="s">
        <v>648</v>
      </c>
      <c r="C4346" s="1023" t="s">
        <v>10197</v>
      </c>
      <c r="D4346" s="708"/>
      <c r="E4346" s="465" t="s">
        <v>9955</v>
      </c>
      <c r="F4346" s="708"/>
      <c r="G4346" s="708"/>
      <c r="H4346" s="708"/>
      <c r="I4346" s="708"/>
      <c r="J4346" s="708"/>
      <c r="K4346" s="465" t="s">
        <v>264</v>
      </c>
      <c r="L4346" s="708"/>
      <c r="M4346" s="708"/>
    </row>
    <row r="4347" spans="1:13" ht="15">
      <c r="A4347" s="1030" t="s">
        <v>28</v>
      </c>
      <c r="B4347" s="1031" t="s">
        <v>638</v>
      </c>
      <c r="C4347" s="712" t="s">
        <v>9898</v>
      </c>
      <c r="D4347" s="713"/>
      <c r="E4347" s="712" t="s">
        <v>9956</v>
      </c>
      <c r="F4347" s="712" t="s">
        <v>28</v>
      </c>
      <c r="G4347" s="712"/>
      <c r="H4347" s="712"/>
      <c r="I4347" s="712"/>
      <c r="J4347" s="713"/>
      <c r="K4347" s="712" t="s">
        <v>264</v>
      </c>
      <c r="L4347" s="712"/>
      <c r="M4347" s="712"/>
    </row>
    <row r="4348" spans="1:13">
      <c r="A4348" s="566"/>
      <c r="B4348" s="465" t="s">
        <v>648</v>
      </c>
      <c r="C4348" s="1023" t="s">
        <v>9898</v>
      </c>
      <c r="E4348" s="465" t="s">
        <v>9957</v>
      </c>
      <c r="K4348" s="465" t="s">
        <v>264</v>
      </c>
    </row>
    <row r="4349" spans="1:13" ht="15.75">
      <c r="A4349" s="560"/>
      <c r="B4349" s="465" t="s">
        <v>648</v>
      </c>
      <c r="C4349" s="1023" t="s">
        <v>9898</v>
      </c>
      <c r="E4349" s="465" t="s">
        <v>9958</v>
      </c>
      <c r="K4349" s="465" t="s">
        <v>264</v>
      </c>
    </row>
    <row r="4350" spans="1:13" ht="15.75">
      <c r="A4350" s="560"/>
      <c r="B4350" s="465" t="s">
        <v>648</v>
      </c>
      <c r="C4350" s="1023" t="s">
        <v>9898</v>
      </c>
      <c r="E4350" s="465" t="s">
        <v>9959</v>
      </c>
      <c r="K4350" s="465" t="s">
        <v>264</v>
      </c>
    </row>
    <row r="4351" spans="1:13" ht="15.75">
      <c r="A4351" s="560"/>
      <c r="B4351" s="465" t="s">
        <v>648</v>
      </c>
      <c r="C4351" s="1023" t="s">
        <v>9898</v>
      </c>
      <c r="E4351" s="465" t="s">
        <v>9960</v>
      </c>
      <c r="K4351" s="465" t="s">
        <v>264</v>
      </c>
    </row>
    <row r="4352" spans="1:13" ht="15.75">
      <c r="A4352" s="560"/>
      <c r="B4352" s="465" t="s">
        <v>648</v>
      </c>
      <c r="C4352" s="1023" t="s">
        <v>9898</v>
      </c>
      <c r="E4352" s="465" t="s">
        <v>9961</v>
      </c>
      <c r="K4352" s="465" t="s">
        <v>264</v>
      </c>
    </row>
    <row r="4353" spans="1:13" ht="15.75">
      <c r="A4353" s="560"/>
      <c r="B4353" s="465" t="s">
        <v>648</v>
      </c>
      <c r="C4353" s="1023" t="s">
        <v>9898</v>
      </c>
      <c r="E4353" s="465" t="s">
        <v>9962</v>
      </c>
      <c r="K4353" s="465" t="s">
        <v>264</v>
      </c>
    </row>
    <row r="4354" spans="1:13" ht="15.75">
      <c r="A4354" s="560"/>
      <c r="B4354" s="465" t="s">
        <v>648</v>
      </c>
      <c r="C4354" s="1023" t="s">
        <v>9898</v>
      </c>
      <c r="E4354" s="465" t="s">
        <v>9963</v>
      </c>
      <c r="K4354" s="465" t="s">
        <v>264</v>
      </c>
    </row>
    <row r="4355" spans="1:13" ht="15.75">
      <c r="A4355" s="560"/>
      <c r="B4355" s="465" t="s">
        <v>648</v>
      </c>
      <c r="C4355" s="1023" t="s">
        <v>9898</v>
      </c>
      <c r="E4355" s="465" t="s">
        <v>9964</v>
      </c>
      <c r="K4355" s="465" t="s">
        <v>264</v>
      </c>
    </row>
    <row r="4356" spans="1:13" ht="15.75">
      <c r="A4356" s="560"/>
      <c r="B4356" s="465" t="s">
        <v>648</v>
      </c>
      <c r="C4356" s="1023" t="s">
        <v>9898</v>
      </c>
      <c r="E4356" s="465" t="s">
        <v>9965</v>
      </c>
      <c r="K4356" s="465" t="s">
        <v>264</v>
      </c>
    </row>
    <row r="4357" spans="1:13" ht="15.75">
      <c r="A4357" s="560"/>
      <c r="B4357" s="465" t="s">
        <v>648</v>
      </c>
      <c r="C4357" s="1023" t="s">
        <v>9898</v>
      </c>
      <c r="E4357" s="465" t="s">
        <v>9966</v>
      </c>
      <c r="K4357" s="465" t="s">
        <v>264</v>
      </c>
    </row>
    <row r="4358" spans="1:13" ht="15.75">
      <c r="A4358" s="560"/>
      <c r="B4358" s="465" t="s">
        <v>648</v>
      </c>
      <c r="C4358" s="1023" t="s">
        <v>9898</v>
      </c>
      <c r="E4358" s="465" t="s">
        <v>9967</v>
      </c>
      <c r="K4358" s="465" t="s">
        <v>264</v>
      </c>
    </row>
    <row r="4359" spans="1:13">
      <c r="B4359" s="465" t="s">
        <v>648</v>
      </c>
      <c r="C4359" s="1023" t="s">
        <v>9898</v>
      </c>
      <c r="E4359" s="465" t="s">
        <v>9968</v>
      </c>
      <c r="K4359" s="465" t="s">
        <v>264</v>
      </c>
    </row>
    <row r="4360" spans="1:13" ht="15">
      <c r="A4360" s="1030" t="s">
        <v>28</v>
      </c>
      <c r="B4360" s="1031" t="s">
        <v>638</v>
      </c>
      <c r="C4360" s="712" t="s">
        <v>9899</v>
      </c>
      <c r="D4360" s="713"/>
      <c r="E4360" s="712" t="s">
        <v>9969</v>
      </c>
      <c r="F4360" s="712" t="s">
        <v>28</v>
      </c>
      <c r="G4360" s="712"/>
      <c r="H4360" s="712"/>
      <c r="I4360" s="712"/>
      <c r="J4360" s="713"/>
      <c r="K4360" s="712" t="s">
        <v>264</v>
      </c>
      <c r="L4360" s="712"/>
      <c r="M4360" s="712"/>
    </row>
    <row r="4361" spans="1:13" ht="15">
      <c r="A4361" s="561"/>
      <c r="B4361" s="465" t="s">
        <v>648</v>
      </c>
      <c r="C4361" s="1023" t="s">
        <v>9899</v>
      </c>
      <c r="E4361" s="465" t="s">
        <v>9970</v>
      </c>
      <c r="K4361" s="465" t="s">
        <v>264</v>
      </c>
    </row>
    <row r="4362" spans="1:13" ht="15">
      <c r="A4362" s="561"/>
      <c r="B4362" s="465" t="s">
        <v>648</v>
      </c>
      <c r="C4362" s="1023" t="s">
        <v>9899</v>
      </c>
      <c r="E4362" s="465" t="s">
        <v>9971</v>
      </c>
      <c r="K4362" s="465" t="s">
        <v>264</v>
      </c>
    </row>
    <row r="4363" spans="1:13" ht="15">
      <c r="A4363" s="563"/>
      <c r="B4363" s="465" t="s">
        <v>648</v>
      </c>
      <c r="C4363" s="1023" t="s">
        <v>9899</v>
      </c>
      <c r="E4363" s="465" t="s">
        <v>9972</v>
      </c>
      <c r="K4363" s="465" t="s">
        <v>264</v>
      </c>
    </row>
    <row r="4364" spans="1:13">
      <c r="B4364" s="465" t="s">
        <v>648</v>
      </c>
      <c r="C4364" s="1023" t="s">
        <v>9899</v>
      </c>
      <c r="E4364" s="465" t="s">
        <v>9973</v>
      </c>
      <c r="K4364" s="465" t="s">
        <v>264</v>
      </c>
    </row>
    <row r="4365" spans="1:13" ht="15.75">
      <c r="A4365" s="560"/>
      <c r="B4365" s="465" t="s">
        <v>648</v>
      </c>
      <c r="C4365" s="1023" t="s">
        <v>9899</v>
      </c>
      <c r="E4365" s="465" t="s">
        <v>9974</v>
      </c>
      <c r="K4365" s="465" t="s">
        <v>264</v>
      </c>
    </row>
    <row r="4366" spans="1:13" ht="15.75">
      <c r="A4366" s="560"/>
      <c r="B4366" s="465" t="s">
        <v>648</v>
      </c>
      <c r="C4366" s="1023" t="s">
        <v>9899</v>
      </c>
      <c r="E4366" s="465" t="s">
        <v>9975</v>
      </c>
      <c r="K4366" s="465" t="s">
        <v>264</v>
      </c>
    </row>
    <row r="4367" spans="1:13" ht="15.75">
      <c r="A4367" s="560"/>
      <c r="B4367" s="465" t="s">
        <v>648</v>
      </c>
      <c r="C4367" s="1023" t="s">
        <v>9899</v>
      </c>
      <c r="E4367" s="465" t="s">
        <v>9976</v>
      </c>
      <c r="K4367" s="465" t="s">
        <v>264</v>
      </c>
    </row>
    <row r="4368" spans="1:13" ht="15.75">
      <c r="A4368" s="560"/>
      <c r="B4368" s="465" t="s">
        <v>648</v>
      </c>
      <c r="C4368" s="1023" t="s">
        <v>9899</v>
      </c>
      <c r="E4368" s="465" t="s">
        <v>9977</v>
      </c>
      <c r="K4368" s="465" t="s">
        <v>264</v>
      </c>
    </row>
    <row r="4369" spans="1:13" ht="15.75">
      <c r="A4369" s="560"/>
      <c r="B4369" s="465" t="s">
        <v>648</v>
      </c>
      <c r="C4369" s="1023" t="s">
        <v>9899</v>
      </c>
      <c r="E4369" s="465" t="s">
        <v>9978</v>
      </c>
      <c r="K4369" s="465" t="s">
        <v>264</v>
      </c>
    </row>
    <row r="4370" spans="1:13" ht="15.75">
      <c r="A4370" s="560"/>
      <c r="B4370" s="465" t="s">
        <v>648</v>
      </c>
      <c r="C4370" s="1023" t="s">
        <v>9899</v>
      </c>
      <c r="E4370" s="465" t="s">
        <v>9979</v>
      </c>
      <c r="K4370" s="465" t="s">
        <v>264</v>
      </c>
    </row>
    <row r="4371" spans="1:13" ht="15.75">
      <c r="A4371" s="560"/>
      <c r="B4371" s="465" t="s">
        <v>648</v>
      </c>
      <c r="C4371" s="1023" t="s">
        <v>9899</v>
      </c>
      <c r="E4371" s="465" t="s">
        <v>9980</v>
      </c>
      <c r="K4371" s="465" t="s">
        <v>264</v>
      </c>
    </row>
    <row r="4372" spans="1:13" ht="15.75">
      <c r="A4372" s="560"/>
      <c r="B4372" s="465" t="s">
        <v>648</v>
      </c>
      <c r="C4372" s="1023" t="s">
        <v>9899</v>
      </c>
      <c r="E4372" s="465" t="s">
        <v>9981</v>
      </c>
      <c r="K4372" s="465" t="s">
        <v>264</v>
      </c>
    </row>
    <row r="4373" spans="1:13" ht="15">
      <c r="A4373" s="1030" t="s">
        <v>28</v>
      </c>
      <c r="B4373" s="1031" t="s">
        <v>638</v>
      </c>
      <c r="C4373" s="712" t="s">
        <v>9896</v>
      </c>
      <c r="D4373" s="713"/>
      <c r="E4373" s="712" t="s">
        <v>9982</v>
      </c>
      <c r="F4373" s="712" t="s">
        <v>28</v>
      </c>
      <c r="G4373" s="712"/>
      <c r="H4373" s="712"/>
      <c r="I4373" s="712"/>
      <c r="J4373" s="713"/>
      <c r="K4373" s="712" t="s">
        <v>264</v>
      </c>
      <c r="L4373" s="712"/>
      <c r="M4373" s="712"/>
    </row>
    <row r="4374" spans="1:13" ht="15.75">
      <c r="A4374" s="560"/>
      <c r="B4374" s="465" t="s">
        <v>648</v>
      </c>
      <c r="C4374" s="1023" t="s">
        <v>9896</v>
      </c>
      <c r="E4374" s="465" t="s">
        <v>9983</v>
      </c>
      <c r="K4374" s="465" t="s">
        <v>264</v>
      </c>
    </row>
    <row r="4375" spans="1:13" ht="15.75">
      <c r="A4375" s="560"/>
      <c r="B4375" s="465" t="s">
        <v>648</v>
      </c>
      <c r="C4375" s="1023" t="s">
        <v>9896</v>
      </c>
      <c r="E4375" s="465" t="s">
        <v>9984</v>
      </c>
      <c r="K4375" s="465" t="s">
        <v>264</v>
      </c>
    </row>
    <row r="4376" spans="1:13" ht="15.75">
      <c r="A4376" s="571"/>
      <c r="B4376" s="465" t="s">
        <v>648</v>
      </c>
      <c r="C4376" s="1023" t="s">
        <v>9896</v>
      </c>
      <c r="E4376" s="465" t="s">
        <v>9985</v>
      </c>
      <c r="K4376" s="465" t="s">
        <v>264</v>
      </c>
    </row>
    <row r="4377" spans="1:13" ht="15.75">
      <c r="A4377" s="560"/>
      <c r="B4377" s="465" t="s">
        <v>648</v>
      </c>
      <c r="C4377" s="1023" t="s">
        <v>9896</v>
      </c>
      <c r="E4377" s="465" t="s">
        <v>9986</v>
      </c>
      <c r="K4377" s="465" t="s">
        <v>264</v>
      </c>
    </row>
    <row r="4378" spans="1:13" ht="15.75">
      <c r="A4378" s="560"/>
      <c r="B4378" s="465" t="s">
        <v>648</v>
      </c>
      <c r="C4378" s="1023" t="s">
        <v>9896</v>
      </c>
      <c r="E4378" s="465" t="s">
        <v>9987</v>
      </c>
      <c r="K4378" s="465" t="s">
        <v>264</v>
      </c>
    </row>
    <row r="4379" spans="1:13" ht="15.75">
      <c r="A4379" s="560"/>
      <c r="B4379" s="465" t="s">
        <v>648</v>
      </c>
      <c r="C4379" s="1023" t="s">
        <v>9896</v>
      </c>
      <c r="E4379" s="465" t="s">
        <v>9988</v>
      </c>
      <c r="K4379" s="465" t="s">
        <v>264</v>
      </c>
    </row>
    <row r="4380" spans="1:13">
      <c r="B4380" s="465" t="s">
        <v>648</v>
      </c>
      <c r="C4380" s="1023" t="s">
        <v>9896</v>
      </c>
      <c r="E4380" s="465" t="s">
        <v>9989</v>
      </c>
      <c r="K4380" s="465" t="s">
        <v>264</v>
      </c>
    </row>
    <row r="4381" spans="1:13">
      <c r="B4381" s="465" t="s">
        <v>648</v>
      </c>
      <c r="C4381" s="1023" t="s">
        <v>9896</v>
      </c>
      <c r="E4381" s="465" t="s">
        <v>9990</v>
      </c>
      <c r="K4381" s="465" t="s">
        <v>264</v>
      </c>
    </row>
    <row r="4382" spans="1:13" ht="15">
      <c r="A4382" s="561"/>
      <c r="B4382" s="465" t="s">
        <v>648</v>
      </c>
      <c r="C4382" s="1023" t="s">
        <v>9896</v>
      </c>
      <c r="E4382" s="465" t="s">
        <v>9991</v>
      </c>
      <c r="K4382" s="465" t="s">
        <v>264</v>
      </c>
    </row>
    <row r="4383" spans="1:13" ht="15">
      <c r="A4383" s="561"/>
      <c r="B4383" s="465" t="s">
        <v>648</v>
      </c>
      <c r="C4383" s="1023" t="s">
        <v>9896</v>
      </c>
      <c r="E4383" s="465" t="s">
        <v>9992</v>
      </c>
      <c r="K4383" s="465" t="s">
        <v>264</v>
      </c>
    </row>
    <row r="4384" spans="1:13" ht="15">
      <c r="A4384" s="561"/>
      <c r="B4384" s="465" t="s">
        <v>648</v>
      </c>
      <c r="C4384" s="1023" t="s">
        <v>9896</v>
      </c>
      <c r="E4384" s="465" t="s">
        <v>9993</v>
      </c>
      <c r="K4384" s="465" t="s">
        <v>264</v>
      </c>
    </row>
    <row r="4385" spans="1:14" ht="15">
      <c r="A4385" s="563"/>
      <c r="B4385" s="465" t="s">
        <v>648</v>
      </c>
      <c r="C4385" s="1023" t="s">
        <v>9896</v>
      </c>
      <c r="E4385" s="465" t="s">
        <v>9994</v>
      </c>
      <c r="K4385" s="465" t="s">
        <v>264</v>
      </c>
    </row>
    <row r="4386" spans="1:14">
      <c r="A4386" s="718"/>
      <c r="B4386" s="721" t="s">
        <v>638</v>
      </c>
      <c r="C4386" s="712" t="s">
        <v>10195</v>
      </c>
      <c r="D4386" s="719"/>
      <c r="E4386" s="721" t="s">
        <v>10246</v>
      </c>
      <c r="F4386" s="719"/>
      <c r="G4386" s="719"/>
      <c r="H4386" s="719"/>
      <c r="I4386" s="719"/>
      <c r="J4386" s="719"/>
      <c r="K4386" s="712" t="s">
        <v>264</v>
      </c>
      <c r="L4386" s="719"/>
      <c r="M4386" s="719"/>
      <c r="N4386" s="465"/>
    </row>
    <row r="4387" spans="1:14">
      <c r="B4387" s="465" t="s">
        <v>648</v>
      </c>
      <c r="C4387" s="733" t="s">
        <v>10195</v>
      </c>
      <c r="D4387" s="465"/>
      <c r="E4387" s="732" t="s">
        <v>10247</v>
      </c>
      <c r="F4387" s="465"/>
      <c r="G4387" s="465"/>
      <c r="H4387" s="465"/>
      <c r="I4387" s="465"/>
      <c r="J4387" s="465"/>
      <c r="K4387" s="465" t="s">
        <v>264</v>
      </c>
      <c r="L4387" s="465"/>
      <c r="M4387" s="465"/>
      <c r="N4387" s="465"/>
    </row>
    <row r="4388" spans="1:14">
      <c r="B4388" s="465" t="s">
        <v>648</v>
      </c>
      <c r="C4388" s="733" t="s">
        <v>10195</v>
      </c>
      <c r="D4388" s="465"/>
      <c r="E4388" s="732" t="s">
        <v>10248</v>
      </c>
      <c r="F4388" s="465"/>
      <c r="G4388" s="465"/>
      <c r="H4388" s="465"/>
      <c r="I4388" s="465"/>
      <c r="J4388" s="465"/>
      <c r="K4388" s="465" t="s">
        <v>264</v>
      </c>
      <c r="L4388" s="465"/>
      <c r="M4388" s="465"/>
      <c r="N4388" s="465"/>
    </row>
    <row r="4389" spans="1:14">
      <c r="B4389" s="465" t="s">
        <v>648</v>
      </c>
      <c r="C4389" s="733" t="s">
        <v>10195</v>
      </c>
      <c r="D4389" s="465"/>
      <c r="E4389" s="732" t="s">
        <v>10249</v>
      </c>
      <c r="F4389" s="465"/>
      <c r="G4389" s="465"/>
      <c r="H4389" s="465"/>
      <c r="I4389" s="465"/>
      <c r="J4389" s="465"/>
      <c r="K4389" s="465" t="s">
        <v>264</v>
      </c>
      <c r="L4389" s="465"/>
      <c r="M4389" s="465"/>
      <c r="N4389" s="465"/>
    </row>
    <row r="4390" spans="1:14">
      <c r="B4390" s="465" t="s">
        <v>648</v>
      </c>
      <c r="C4390" s="733" t="s">
        <v>10195</v>
      </c>
      <c r="D4390" s="465"/>
      <c r="E4390" s="733" t="s">
        <v>10250</v>
      </c>
      <c r="F4390" s="465"/>
      <c r="G4390" s="465"/>
      <c r="H4390" s="465"/>
      <c r="I4390" s="465"/>
      <c r="J4390" s="465"/>
      <c r="K4390" s="465" t="s">
        <v>264</v>
      </c>
      <c r="L4390" s="465"/>
      <c r="M4390" s="465"/>
      <c r="N4390" s="465"/>
    </row>
    <row r="4391" spans="1:14">
      <c r="B4391" s="465" t="s">
        <v>648</v>
      </c>
      <c r="C4391" s="733" t="s">
        <v>10195</v>
      </c>
      <c r="D4391" s="465"/>
      <c r="E4391" s="465" t="s">
        <v>10251</v>
      </c>
      <c r="F4391" s="465"/>
      <c r="G4391" s="465"/>
      <c r="H4391" s="465"/>
      <c r="I4391" s="465"/>
      <c r="J4391" s="465"/>
      <c r="K4391" s="465" t="s">
        <v>264</v>
      </c>
      <c r="L4391" s="465"/>
      <c r="M4391" s="465"/>
      <c r="N4391" s="465"/>
    </row>
    <row r="4392" spans="1:14">
      <c r="B4392" s="465" t="s">
        <v>648</v>
      </c>
      <c r="C4392" s="733" t="s">
        <v>10195</v>
      </c>
      <c r="D4392" s="465"/>
      <c r="E4392" s="465" t="s">
        <v>10252</v>
      </c>
      <c r="F4392" s="465"/>
      <c r="G4392" s="465"/>
      <c r="H4392" s="465"/>
      <c r="I4392" s="465"/>
      <c r="J4392" s="465"/>
      <c r="K4392" s="465" t="s">
        <v>264</v>
      </c>
      <c r="L4392" s="465"/>
      <c r="M4392" s="465"/>
      <c r="N4392" s="465"/>
    </row>
    <row r="4393" spans="1:14">
      <c r="B4393" s="465" t="s">
        <v>648</v>
      </c>
      <c r="C4393" s="733" t="s">
        <v>10195</v>
      </c>
      <c r="D4393" s="465"/>
      <c r="E4393" s="465" t="s">
        <v>10253</v>
      </c>
      <c r="F4393" s="465"/>
      <c r="G4393" s="465"/>
      <c r="H4393" s="465"/>
      <c r="I4393" s="465"/>
      <c r="J4393" s="465"/>
      <c r="K4393" s="465" t="s">
        <v>264</v>
      </c>
      <c r="L4393" s="465"/>
      <c r="M4393" s="465"/>
      <c r="N4393" s="465"/>
    </row>
    <row r="4394" spans="1:14">
      <c r="B4394" s="465" t="s">
        <v>648</v>
      </c>
      <c r="C4394" s="733" t="s">
        <v>10195</v>
      </c>
      <c r="D4394" s="465"/>
      <c r="E4394" s="465" t="s">
        <v>10254</v>
      </c>
      <c r="F4394" s="465"/>
      <c r="G4394" s="465"/>
      <c r="H4394" s="465"/>
      <c r="I4394" s="465"/>
      <c r="J4394" s="465"/>
      <c r="K4394" s="465" t="s">
        <v>264</v>
      </c>
      <c r="L4394" s="465"/>
      <c r="M4394" s="465"/>
      <c r="N4394" s="465"/>
    </row>
    <row r="4395" spans="1:14">
      <c r="B4395" s="465" t="s">
        <v>648</v>
      </c>
      <c r="C4395" s="733" t="s">
        <v>10195</v>
      </c>
      <c r="D4395" s="465"/>
      <c r="E4395" s="465" t="s">
        <v>10255</v>
      </c>
      <c r="F4395" s="465"/>
      <c r="G4395" s="465"/>
      <c r="H4395" s="465"/>
      <c r="I4395" s="465"/>
      <c r="J4395" s="465"/>
      <c r="K4395" s="465" t="s">
        <v>264</v>
      </c>
      <c r="L4395" s="465"/>
      <c r="M4395" s="465"/>
      <c r="N4395" s="465"/>
    </row>
    <row r="4396" spans="1:14">
      <c r="B4396" s="465" t="s">
        <v>648</v>
      </c>
      <c r="C4396" s="733" t="s">
        <v>10195</v>
      </c>
      <c r="D4396" s="465"/>
      <c r="E4396" s="465" t="s">
        <v>10256</v>
      </c>
      <c r="F4396" s="465"/>
      <c r="G4396" s="465"/>
      <c r="H4396" s="465"/>
      <c r="I4396" s="465"/>
      <c r="J4396" s="465"/>
      <c r="K4396" s="465" t="s">
        <v>264</v>
      </c>
      <c r="L4396" s="465"/>
      <c r="M4396" s="465"/>
      <c r="N4396" s="465"/>
    </row>
    <row r="4397" spans="1:14">
      <c r="B4397" s="465" t="s">
        <v>648</v>
      </c>
      <c r="C4397" s="733" t="s">
        <v>10195</v>
      </c>
      <c r="D4397" s="465"/>
      <c r="E4397" s="465" t="s">
        <v>10257</v>
      </c>
      <c r="F4397" s="465"/>
      <c r="G4397" s="465"/>
      <c r="H4397" s="465"/>
      <c r="I4397" s="465"/>
      <c r="J4397" s="465"/>
      <c r="K4397" s="465" t="s">
        <v>264</v>
      </c>
      <c r="L4397" s="465"/>
      <c r="M4397" s="465"/>
      <c r="N4397" s="465"/>
    </row>
    <row r="4398" spans="1:14">
      <c r="B4398" s="465" t="s">
        <v>648</v>
      </c>
      <c r="C4398" s="733" t="s">
        <v>10195</v>
      </c>
      <c r="D4398" s="465"/>
      <c r="E4398" s="465" t="s">
        <v>10258</v>
      </c>
      <c r="F4398" s="465"/>
      <c r="G4398" s="465"/>
      <c r="H4398" s="465"/>
      <c r="I4398" s="465"/>
      <c r="J4398" s="465"/>
      <c r="K4398" s="465" t="s">
        <v>264</v>
      </c>
      <c r="L4398" s="465"/>
      <c r="M4398" s="465"/>
      <c r="N4398" s="465"/>
    </row>
    <row r="4399" spans="1:14">
      <c r="A4399" s="718"/>
      <c r="B4399" s="721" t="s">
        <v>638</v>
      </c>
      <c r="C4399" s="721" t="s">
        <v>10200</v>
      </c>
      <c r="D4399" s="719"/>
      <c r="E4399" s="721" t="s">
        <v>9998</v>
      </c>
      <c r="F4399" s="719"/>
      <c r="G4399" s="719"/>
      <c r="H4399" s="719"/>
      <c r="I4399" s="719"/>
      <c r="J4399" s="719"/>
      <c r="K4399" s="465" t="s">
        <v>265</v>
      </c>
      <c r="L4399" s="719"/>
      <c r="M4399" s="719"/>
    </row>
    <row r="4400" spans="1:14" ht="15.75">
      <c r="A4400" s="560"/>
      <c r="B4400" s="465" t="s">
        <v>648</v>
      </c>
      <c r="C4400" s="1023" t="s">
        <v>10200</v>
      </c>
      <c r="E4400" s="465" t="s">
        <v>10009</v>
      </c>
      <c r="K4400" s="465" t="s">
        <v>265</v>
      </c>
    </row>
    <row r="4401" spans="1:13" ht="15.75">
      <c r="A4401" s="560"/>
      <c r="B4401" s="465" t="s">
        <v>648</v>
      </c>
      <c r="C4401" s="1023" t="s">
        <v>10200</v>
      </c>
      <c r="E4401" s="465" t="s">
        <v>10010</v>
      </c>
      <c r="K4401" s="465" t="s">
        <v>265</v>
      </c>
    </row>
    <row r="4402" spans="1:13" ht="15.75">
      <c r="A4402" s="560"/>
      <c r="B4402" s="465" t="s">
        <v>648</v>
      </c>
      <c r="C4402" s="1023" t="s">
        <v>10200</v>
      </c>
      <c r="E4402" s="465" t="s">
        <v>9999</v>
      </c>
      <c r="K4402" s="465" t="s">
        <v>265</v>
      </c>
    </row>
    <row r="4403" spans="1:13" ht="15.75">
      <c r="A4403" s="560"/>
      <c r="B4403" s="465" t="s">
        <v>648</v>
      </c>
      <c r="C4403" s="1023" t="s">
        <v>10200</v>
      </c>
      <c r="E4403" s="465" t="s">
        <v>10000</v>
      </c>
      <c r="K4403" s="465" t="s">
        <v>265</v>
      </c>
    </row>
    <row r="4404" spans="1:13" ht="15.75">
      <c r="A4404" s="560"/>
      <c r="B4404" s="465" t="s">
        <v>648</v>
      </c>
      <c r="C4404" s="1023" t="s">
        <v>10200</v>
      </c>
      <c r="E4404" s="465" t="s">
        <v>10001</v>
      </c>
      <c r="K4404" s="465" t="s">
        <v>265</v>
      </c>
    </row>
    <row r="4405" spans="1:13" ht="15.75">
      <c r="A4405" s="560"/>
      <c r="B4405" s="465" t="s">
        <v>648</v>
      </c>
      <c r="C4405" s="1023" t="s">
        <v>10200</v>
      </c>
      <c r="E4405" s="465" t="s">
        <v>10002</v>
      </c>
      <c r="K4405" s="465" t="s">
        <v>265</v>
      </c>
    </row>
    <row r="4406" spans="1:13" ht="15.75">
      <c r="A4406" s="572"/>
      <c r="B4406" s="465" t="s">
        <v>648</v>
      </c>
      <c r="C4406" s="1023" t="s">
        <v>10200</v>
      </c>
      <c r="E4406" s="465" t="s">
        <v>10003</v>
      </c>
      <c r="K4406" s="465" t="s">
        <v>265</v>
      </c>
    </row>
    <row r="4407" spans="1:13" ht="15.75">
      <c r="A4407" s="560"/>
      <c r="B4407" s="465" t="s">
        <v>648</v>
      </c>
      <c r="C4407" s="1023" t="s">
        <v>10200</v>
      </c>
      <c r="E4407" s="465" t="s">
        <v>10004</v>
      </c>
      <c r="K4407" s="465" t="s">
        <v>265</v>
      </c>
    </row>
    <row r="4408" spans="1:13">
      <c r="A4408" s="573"/>
      <c r="B4408" s="465" t="s">
        <v>648</v>
      </c>
      <c r="C4408" s="1023" t="s">
        <v>10200</v>
      </c>
      <c r="D4408" s="573"/>
      <c r="E4408" s="465" t="s">
        <v>10005</v>
      </c>
      <c r="F4408" s="573"/>
      <c r="G4408" s="573"/>
      <c r="H4408" s="573"/>
      <c r="K4408" s="465" t="s">
        <v>265</v>
      </c>
      <c r="L4408" s="573"/>
      <c r="M4408" s="573"/>
    </row>
    <row r="4409" spans="1:13">
      <c r="A4409" s="559"/>
      <c r="B4409" s="465" t="s">
        <v>648</v>
      </c>
      <c r="C4409" s="1023" t="s">
        <v>10200</v>
      </c>
      <c r="D4409" s="559"/>
      <c r="E4409" s="465" t="s">
        <v>10006</v>
      </c>
      <c r="F4409" s="559"/>
      <c r="G4409" s="559"/>
      <c r="H4409" s="573"/>
      <c r="K4409" s="465" t="s">
        <v>265</v>
      </c>
      <c r="L4409" s="573"/>
      <c r="M4409" s="573"/>
    </row>
    <row r="4410" spans="1:13">
      <c r="A4410" s="559"/>
      <c r="B4410" s="465" t="s">
        <v>648</v>
      </c>
      <c r="C4410" s="1023" t="s">
        <v>10200</v>
      </c>
      <c r="D4410" s="559"/>
      <c r="E4410" s="465" t="s">
        <v>10007</v>
      </c>
      <c r="F4410" s="559"/>
      <c r="G4410" s="559"/>
      <c r="H4410" s="573"/>
      <c r="K4410" s="465" t="s">
        <v>265</v>
      </c>
      <c r="L4410" s="573"/>
      <c r="M4410" s="573"/>
    </row>
    <row r="4411" spans="1:13">
      <c r="A4411" s="559"/>
      <c r="B4411" s="465" t="s">
        <v>648</v>
      </c>
      <c r="C4411" s="1023" t="s">
        <v>10200</v>
      </c>
      <c r="D4411" s="559"/>
      <c r="E4411" s="465" t="s">
        <v>10008</v>
      </c>
      <c r="F4411" s="559"/>
      <c r="G4411" s="559"/>
      <c r="H4411" s="573"/>
      <c r="K4411" s="465" t="s">
        <v>265</v>
      </c>
      <c r="L4411" s="573"/>
      <c r="M4411" s="573"/>
    </row>
    <row r="4412" spans="1:13">
      <c r="A4412" s="718"/>
      <c r="B4412" s="721" t="s">
        <v>638</v>
      </c>
      <c r="C4412" s="721" t="s">
        <v>10201</v>
      </c>
      <c r="D4412" s="719"/>
      <c r="E4412" s="721" t="s">
        <v>10260</v>
      </c>
      <c r="F4412" s="719"/>
      <c r="G4412" s="719"/>
      <c r="H4412" s="719"/>
      <c r="I4412" s="719"/>
      <c r="J4412" s="719"/>
      <c r="K4412" s="721" t="s">
        <v>265</v>
      </c>
      <c r="L4412" s="719"/>
      <c r="M4412" s="719"/>
    </row>
    <row r="4413" spans="1:13">
      <c r="A4413" s="559"/>
      <c r="B4413" s="465" t="s">
        <v>648</v>
      </c>
      <c r="C4413" s="1023" t="s">
        <v>10201</v>
      </c>
      <c r="D4413" s="559"/>
      <c r="E4413" s="732" t="s">
        <v>10261</v>
      </c>
      <c r="F4413" s="559"/>
      <c r="G4413" s="559"/>
      <c r="H4413" s="573"/>
      <c r="K4413" s="465" t="s">
        <v>265</v>
      </c>
      <c r="L4413" s="573"/>
      <c r="M4413" s="573"/>
    </row>
    <row r="4414" spans="1:13">
      <c r="A4414" s="559"/>
      <c r="B4414" s="465" t="s">
        <v>648</v>
      </c>
      <c r="C4414" s="1023" t="s">
        <v>10201</v>
      </c>
      <c r="D4414" s="559"/>
      <c r="E4414" s="732" t="s">
        <v>10262</v>
      </c>
      <c r="F4414" s="559"/>
      <c r="G4414" s="559"/>
      <c r="H4414" s="573"/>
      <c r="K4414" s="465" t="s">
        <v>265</v>
      </c>
      <c r="L4414" s="573"/>
      <c r="M4414" s="573"/>
    </row>
    <row r="4415" spans="1:13">
      <c r="A4415" s="559"/>
      <c r="B4415" s="465" t="s">
        <v>648</v>
      </c>
      <c r="C4415" s="1023" t="s">
        <v>10201</v>
      </c>
      <c r="D4415" s="559"/>
      <c r="E4415" s="732" t="s">
        <v>10263</v>
      </c>
      <c r="F4415" s="559"/>
      <c r="G4415" s="559"/>
      <c r="H4415" s="573"/>
      <c r="K4415" s="465" t="s">
        <v>265</v>
      </c>
      <c r="L4415" s="573"/>
      <c r="M4415" s="573"/>
    </row>
    <row r="4416" spans="1:13">
      <c r="A4416" s="559"/>
      <c r="B4416" s="465" t="s">
        <v>648</v>
      </c>
      <c r="C4416" s="1023" t="s">
        <v>10201</v>
      </c>
      <c r="D4416" s="559"/>
      <c r="E4416" s="732" t="s">
        <v>10264</v>
      </c>
      <c r="F4416" s="559"/>
      <c r="G4416" s="559"/>
      <c r="H4416" s="573"/>
      <c r="K4416" s="465" t="s">
        <v>265</v>
      </c>
      <c r="L4416" s="573"/>
      <c r="M4416" s="573"/>
    </row>
    <row r="4417" spans="1:13">
      <c r="A4417" s="559"/>
      <c r="B4417" s="465" t="s">
        <v>648</v>
      </c>
      <c r="C4417" s="1023" t="s">
        <v>10201</v>
      </c>
      <c r="D4417" s="559"/>
      <c r="E4417" s="732" t="s">
        <v>10265</v>
      </c>
      <c r="F4417" s="559"/>
      <c r="G4417" s="559"/>
      <c r="H4417" s="573"/>
      <c r="K4417" s="465" t="s">
        <v>265</v>
      </c>
      <c r="L4417" s="573"/>
      <c r="M4417" s="573"/>
    </row>
    <row r="4418" spans="1:13">
      <c r="A4418" s="559"/>
      <c r="B4418" s="465" t="s">
        <v>648</v>
      </c>
      <c r="C4418" s="1023" t="s">
        <v>10201</v>
      </c>
      <c r="D4418" s="559"/>
      <c r="E4418" s="732" t="s">
        <v>10266</v>
      </c>
      <c r="F4418" s="559"/>
      <c r="G4418" s="559"/>
      <c r="H4418" s="573"/>
      <c r="K4418" s="465" t="s">
        <v>265</v>
      </c>
      <c r="L4418" s="573"/>
      <c r="M4418" s="573"/>
    </row>
    <row r="4419" spans="1:13">
      <c r="A4419" s="559"/>
      <c r="B4419" s="465" t="s">
        <v>648</v>
      </c>
      <c r="C4419" s="1023" t="s">
        <v>10201</v>
      </c>
      <c r="D4419" s="559"/>
      <c r="E4419" s="732" t="s">
        <v>10267</v>
      </c>
      <c r="F4419" s="559"/>
      <c r="G4419" s="559"/>
      <c r="H4419" s="573"/>
      <c r="K4419" s="465" t="s">
        <v>265</v>
      </c>
      <c r="L4419" s="573"/>
      <c r="M4419" s="573"/>
    </row>
    <row r="4420" spans="1:13">
      <c r="A4420" s="559"/>
      <c r="B4420" s="465" t="s">
        <v>648</v>
      </c>
      <c r="C4420" s="1023" t="s">
        <v>10201</v>
      </c>
      <c r="D4420" s="559"/>
      <c r="E4420" s="732" t="s">
        <v>10268</v>
      </c>
      <c r="F4420" s="559"/>
      <c r="G4420" s="559"/>
      <c r="H4420" s="573"/>
      <c r="K4420" s="465" t="s">
        <v>265</v>
      </c>
      <c r="L4420" s="573"/>
      <c r="M4420" s="573"/>
    </row>
    <row r="4421" spans="1:13">
      <c r="A4421" s="559"/>
      <c r="B4421" s="465" t="s">
        <v>648</v>
      </c>
      <c r="C4421" s="1023" t="s">
        <v>10201</v>
      </c>
      <c r="D4421" s="559"/>
      <c r="E4421" s="732" t="s">
        <v>10269</v>
      </c>
      <c r="F4421" s="559"/>
      <c r="G4421" s="559"/>
      <c r="H4421" s="573"/>
      <c r="K4421" s="465" t="s">
        <v>265</v>
      </c>
      <c r="L4421" s="573"/>
      <c r="M4421" s="573"/>
    </row>
    <row r="4422" spans="1:13">
      <c r="A4422" s="559"/>
      <c r="B4422" s="465" t="s">
        <v>648</v>
      </c>
      <c r="C4422" s="1023" t="s">
        <v>10201</v>
      </c>
      <c r="D4422" s="559"/>
      <c r="E4422" s="732" t="s">
        <v>10270</v>
      </c>
      <c r="F4422" s="559"/>
      <c r="G4422" s="559"/>
      <c r="H4422" s="573"/>
      <c r="K4422" s="465" t="s">
        <v>265</v>
      </c>
      <c r="L4422" s="573"/>
      <c r="M4422" s="573"/>
    </row>
    <row r="4423" spans="1:13">
      <c r="A4423" s="559"/>
      <c r="B4423" s="465" t="s">
        <v>648</v>
      </c>
      <c r="C4423" s="1023" t="s">
        <v>10201</v>
      </c>
      <c r="D4423" s="559"/>
      <c r="E4423" s="732" t="s">
        <v>10271</v>
      </c>
      <c r="F4423" s="559"/>
      <c r="G4423" s="559"/>
      <c r="H4423" s="573"/>
      <c r="K4423" s="465" t="s">
        <v>265</v>
      </c>
      <c r="L4423" s="573"/>
      <c r="M4423" s="573"/>
    </row>
    <row r="4424" spans="1:13">
      <c r="A4424" s="559"/>
      <c r="B4424" s="465" t="s">
        <v>648</v>
      </c>
      <c r="C4424" s="1023" t="s">
        <v>10201</v>
      </c>
      <c r="D4424" s="559"/>
      <c r="E4424" s="733" t="s">
        <v>10272</v>
      </c>
      <c r="F4424" s="559"/>
      <c r="G4424" s="559"/>
      <c r="H4424" s="573"/>
      <c r="K4424" s="465" t="s">
        <v>265</v>
      </c>
      <c r="L4424" s="573"/>
      <c r="M4424" s="573"/>
    </row>
    <row r="4425" spans="1:13">
      <c r="A4425" s="718"/>
      <c r="B4425" s="721" t="s">
        <v>638</v>
      </c>
      <c r="C4425" s="712" t="s">
        <v>9903</v>
      </c>
      <c r="D4425" s="719"/>
      <c r="E4425" s="721" t="s">
        <v>10011</v>
      </c>
      <c r="F4425" s="719"/>
      <c r="G4425" s="719"/>
      <c r="H4425" s="719"/>
      <c r="I4425" s="719"/>
      <c r="J4425" s="719"/>
      <c r="K4425" s="465" t="s">
        <v>265</v>
      </c>
      <c r="L4425" s="719"/>
      <c r="M4425" s="719"/>
    </row>
    <row r="4426" spans="1:13">
      <c r="A4426" s="559"/>
      <c r="B4426" s="465" t="s">
        <v>648</v>
      </c>
      <c r="C4426" s="1023" t="s">
        <v>9903</v>
      </c>
      <c r="D4426" s="559"/>
      <c r="E4426" s="465" t="s">
        <v>10022</v>
      </c>
      <c r="F4426" s="559"/>
      <c r="G4426" s="559"/>
      <c r="H4426" s="573"/>
      <c r="K4426" s="465" t="s">
        <v>265</v>
      </c>
      <c r="L4426" s="573"/>
      <c r="M4426" s="573"/>
    </row>
    <row r="4427" spans="1:13">
      <c r="B4427" s="465" t="s">
        <v>648</v>
      </c>
      <c r="C4427" s="1023" t="s">
        <v>9903</v>
      </c>
      <c r="E4427" s="465" t="s">
        <v>10023</v>
      </c>
      <c r="K4427" s="465" t="s">
        <v>265</v>
      </c>
    </row>
    <row r="4428" spans="1:13">
      <c r="B4428" s="465" t="s">
        <v>648</v>
      </c>
      <c r="C4428" s="1023" t="s">
        <v>9903</v>
      </c>
      <c r="E4428" s="465" t="s">
        <v>10012</v>
      </c>
      <c r="K4428" s="465" t="s">
        <v>265</v>
      </c>
    </row>
    <row r="4429" spans="1:13">
      <c r="B4429" s="465" t="s">
        <v>648</v>
      </c>
      <c r="C4429" s="1023" t="s">
        <v>9903</v>
      </c>
      <c r="E4429" s="465" t="s">
        <v>10013</v>
      </c>
      <c r="K4429" s="465" t="s">
        <v>265</v>
      </c>
    </row>
    <row r="4430" spans="1:13">
      <c r="B4430" s="465" t="s">
        <v>648</v>
      </c>
      <c r="C4430" s="1023" t="s">
        <v>9903</v>
      </c>
      <c r="E4430" s="465" t="s">
        <v>10014</v>
      </c>
      <c r="K4430" s="465" t="s">
        <v>265</v>
      </c>
    </row>
    <row r="4431" spans="1:13">
      <c r="B4431" s="465" t="s">
        <v>648</v>
      </c>
      <c r="C4431" s="1023" t="s">
        <v>9903</v>
      </c>
      <c r="E4431" s="465" t="s">
        <v>10015</v>
      </c>
      <c r="K4431" s="465" t="s">
        <v>265</v>
      </c>
    </row>
    <row r="4432" spans="1:13">
      <c r="B4432" s="465" t="s">
        <v>648</v>
      </c>
      <c r="C4432" s="1023" t="s">
        <v>9903</v>
      </c>
      <c r="E4432" s="465" t="s">
        <v>10016</v>
      </c>
      <c r="K4432" s="465" t="s">
        <v>265</v>
      </c>
    </row>
    <row r="4433" spans="1:13">
      <c r="B4433" s="465" t="s">
        <v>648</v>
      </c>
      <c r="C4433" s="1023" t="s">
        <v>9903</v>
      </c>
      <c r="E4433" s="465" t="s">
        <v>10017</v>
      </c>
      <c r="K4433" s="465" t="s">
        <v>265</v>
      </c>
    </row>
    <row r="4434" spans="1:13">
      <c r="B4434" s="465" t="s">
        <v>648</v>
      </c>
      <c r="C4434" s="1023" t="s">
        <v>9903</v>
      </c>
      <c r="E4434" s="465" t="s">
        <v>10018</v>
      </c>
      <c r="K4434" s="465" t="s">
        <v>265</v>
      </c>
    </row>
    <row r="4435" spans="1:13">
      <c r="B4435" s="465" t="s">
        <v>648</v>
      </c>
      <c r="C4435" s="1023" t="s">
        <v>9903</v>
      </c>
      <c r="E4435" s="465" t="s">
        <v>10019</v>
      </c>
      <c r="K4435" s="465" t="s">
        <v>265</v>
      </c>
    </row>
    <row r="4436" spans="1:13">
      <c r="B4436" s="465" t="s">
        <v>648</v>
      </c>
      <c r="C4436" s="1023" t="s">
        <v>9903</v>
      </c>
      <c r="E4436" s="465" t="s">
        <v>10020</v>
      </c>
      <c r="K4436" s="465" t="s">
        <v>265</v>
      </c>
    </row>
    <row r="4437" spans="1:13">
      <c r="B4437" s="465" t="s">
        <v>648</v>
      </c>
      <c r="C4437" s="1023" t="s">
        <v>9903</v>
      </c>
      <c r="E4437" s="465" t="s">
        <v>10021</v>
      </c>
      <c r="K4437" s="465" t="s">
        <v>265</v>
      </c>
    </row>
    <row r="4438" spans="1:13">
      <c r="A4438" s="718"/>
      <c r="B4438" s="721" t="s">
        <v>638</v>
      </c>
      <c r="C4438" s="712" t="s">
        <v>9904</v>
      </c>
      <c r="D4438" s="719"/>
      <c r="E4438" s="721" t="s">
        <v>10024</v>
      </c>
      <c r="F4438" s="719"/>
      <c r="G4438" s="719"/>
      <c r="H4438" s="719"/>
      <c r="I4438" s="719"/>
      <c r="J4438" s="719"/>
      <c r="K4438" s="721" t="s">
        <v>265</v>
      </c>
      <c r="L4438" s="719"/>
      <c r="M4438" s="719"/>
    </row>
    <row r="4439" spans="1:13">
      <c r="B4439" s="465" t="s">
        <v>648</v>
      </c>
      <c r="C4439" s="1023" t="s">
        <v>9904</v>
      </c>
      <c r="E4439" s="465" t="s">
        <v>10025</v>
      </c>
      <c r="K4439" s="465" t="s">
        <v>265</v>
      </c>
    </row>
    <row r="4440" spans="1:13">
      <c r="B4440" s="465" t="s">
        <v>648</v>
      </c>
      <c r="C4440" s="1023" t="s">
        <v>9904</v>
      </c>
      <c r="E4440" s="465" t="s">
        <v>10026</v>
      </c>
      <c r="K4440" s="465" t="s">
        <v>265</v>
      </c>
    </row>
    <row r="4441" spans="1:13">
      <c r="B4441" s="465" t="s">
        <v>648</v>
      </c>
      <c r="C4441" s="1023" t="s">
        <v>9904</v>
      </c>
      <c r="E4441" s="465" t="s">
        <v>10027</v>
      </c>
      <c r="K4441" s="465" t="s">
        <v>265</v>
      </c>
    </row>
    <row r="4442" spans="1:13">
      <c r="B4442" s="465" t="s">
        <v>648</v>
      </c>
      <c r="C4442" s="1023" t="s">
        <v>9904</v>
      </c>
      <c r="E4442" s="465" t="s">
        <v>10028</v>
      </c>
      <c r="K4442" s="465" t="s">
        <v>265</v>
      </c>
    </row>
    <row r="4443" spans="1:13">
      <c r="B4443" s="465" t="s">
        <v>648</v>
      </c>
      <c r="C4443" s="1023" t="s">
        <v>9904</v>
      </c>
      <c r="E4443" s="465" t="s">
        <v>10029</v>
      </c>
      <c r="K4443" s="465" t="s">
        <v>265</v>
      </c>
    </row>
    <row r="4444" spans="1:13">
      <c r="B4444" s="465" t="s">
        <v>648</v>
      </c>
      <c r="C4444" s="1023" t="s">
        <v>9904</v>
      </c>
      <c r="E4444" s="465" t="s">
        <v>10030</v>
      </c>
      <c r="K4444" s="465" t="s">
        <v>265</v>
      </c>
    </row>
    <row r="4445" spans="1:13">
      <c r="B4445" s="465" t="s">
        <v>648</v>
      </c>
      <c r="C4445" s="1023" t="s">
        <v>9904</v>
      </c>
      <c r="E4445" s="465" t="s">
        <v>10031</v>
      </c>
      <c r="K4445" s="465" t="s">
        <v>265</v>
      </c>
    </row>
    <row r="4446" spans="1:13">
      <c r="B4446" s="465" t="s">
        <v>648</v>
      </c>
      <c r="C4446" s="1023" t="s">
        <v>9904</v>
      </c>
      <c r="E4446" s="465" t="s">
        <v>10032</v>
      </c>
      <c r="K4446" s="465" t="s">
        <v>265</v>
      </c>
    </row>
    <row r="4447" spans="1:13">
      <c r="B4447" s="465" t="s">
        <v>648</v>
      </c>
      <c r="C4447" s="1023" t="s">
        <v>9904</v>
      </c>
      <c r="E4447" s="465" t="s">
        <v>10033</v>
      </c>
      <c r="K4447" s="465" t="s">
        <v>265</v>
      </c>
    </row>
    <row r="4448" spans="1:13">
      <c r="B4448" s="465" t="s">
        <v>648</v>
      </c>
      <c r="C4448" s="1023" t="s">
        <v>9904</v>
      </c>
      <c r="E4448" s="465" t="s">
        <v>10034</v>
      </c>
      <c r="K4448" s="465" t="s">
        <v>265</v>
      </c>
    </row>
    <row r="4449" spans="1:13">
      <c r="B4449" s="465" t="s">
        <v>648</v>
      </c>
      <c r="C4449" s="1023" t="s">
        <v>9904</v>
      </c>
      <c r="E4449" s="465" t="s">
        <v>10035</v>
      </c>
      <c r="K4449" s="465" t="s">
        <v>265</v>
      </c>
    </row>
    <row r="4450" spans="1:13">
      <c r="B4450" s="465" t="s">
        <v>648</v>
      </c>
      <c r="C4450" s="1023" t="s">
        <v>9904</v>
      </c>
      <c r="E4450" s="465" t="s">
        <v>10036</v>
      </c>
      <c r="K4450" s="465" t="s">
        <v>265</v>
      </c>
    </row>
    <row r="4451" spans="1:13">
      <c r="A4451" s="718"/>
      <c r="B4451" s="721" t="s">
        <v>638</v>
      </c>
      <c r="C4451" s="712" t="s">
        <v>9900</v>
      </c>
      <c r="D4451" s="719"/>
      <c r="E4451" s="721" t="s">
        <v>10037</v>
      </c>
      <c r="F4451" s="719"/>
      <c r="G4451" s="719"/>
      <c r="H4451" s="719"/>
      <c r="I4451" s="719"/>
      <c r="J4451" s="719"/>
      <c r="K4451" s="721" t="s">
        <v>265</v>
      </c>
      <c r="L4451" s="719"/>
      <c r="M4451" s="719"/>
    </row>
    <row r="4452" spans="1:13">
      <c r="B4452" s="465" t="s">
        <v>648</v>
      </c>
      <c r="C4452" s="1023" t="s">
        <v>9900</v>
      </c>
      <c r="E4452" s="465" t="s">
        <v>10038</v>
      </c>
      <c r="K4452" s="465" t="s">
        <v>265</v>
      </c>
    </row>
    <row r="4453" spans="1:13">
      <c r="B4453" s="465" t="s">
        <v>648</v>
      </c>
      <c r="C4453" s="1023" t="s">
        <v>9900</v>
      </c>
      <c r="E4453" s="465" t="s">
        <v>10039</v>
      </c>
      <c r="K4453" s="465" t="s">
        <v>265</v>
      </c>
    </row>
    <row r="4454" spans="1:13">
      <c r="B4454" s="465" t="s">
        <v>648</v>
      </c>
      <c r="C4454" s="1023" t="s">
        <v>9900</v>
      </c>
      <c r="E4454" s="465" t="s">
        <v>10040</v>
      </c>
      <c r="K4454" s="465" t="s">
        <v>265</v>
      </c>
    </row>
    <row r="4455" spans="1:13">
      <c r="B4455" s="465" t="s">
        <v>648</v>
      </c>
      <c r="C4455" s="1023" t="s">
        <v>9900</v>
      </c>
      <c r="E4455" s="465" t="s">
        <v>10041</v>
      </c>
      <c r="K4455" s="465" t="s">
        <v>265</v>
      </c>
    </row>
    <row r="4456" spans="1:13">
      <c r="B4456" s="465" t="s">
        <v>648</v>
      </c>
      <c r="C4456" s="1023" t="s">
        <v>9900</v>
      </c>
      <c r="E4456" s="465" t="s">
        <v>10042</v>
      </c>
      <c r="K4456" s="465" t="s">
        <v>265</v>
      </c>
    </row>
    <row r="4457" spans="1:13">
      <c r="B4457" s="465" t="s">
        <v>648</v>
      </c>
      <c r="C4457" s="1023" t="s">
        <v>9900</v>
      </c>
      <c r="E4457" s="465" t="s">
        <v>10043</v>
      </c>
      <c r="K4457" s="465" t="s">
        <v>265</v>
      </c>
    </row>
    <row r="4458" spans="1:13">
      <c r="B4458" s="465" t="s">
        <v>648</v>
      </c>
      <c r="C4458" s="1023" t="s">
        <v>9900</v>
      </c>
      <c r="E4458" s="465" t="s">
        <v>10044</v>
      </c>
      <c r="K4458" s="465" t="s">
        <v>265</v>
      </c>
    </row>
    <row r="4459" spans="1:13">
      <c r="B4459" s="465" t="s">
        <v>648</v>
      </c>
      <c r="C4459" s="1023" t="s">
        <v>9900</v>
      </c>
      <c r="E4459" s="465" t="s">
        <v>10045</v>
      </c>
      <c r="K4459" s="465" t="s">
        <v>265</v>
      </c>
    </row>
    <row r="4460" spans="1:13">
      <c r="B4460" s="465" t="s">
        <v>648</v>
      </c>
      <c r="C4460" s="1023" t="s">
        <v>9900</v>
      </c>
      <c r="E4460" s="465" t="s">
        <v>10046</v>
      </c>
      <c r="K4460" s="465" t="s">
        <v>265</v>
      </c>
    </row>
    <row r="4461" spans="1:13">
      <c r="B4461" s="465" t="s">
        <v>648</v>
      </c>
      <c r="C4461" s="1023" t="s">
        <v>9900</v>
      </c>
      <c r="E4461" s="465" t="s">
        <v>10047</v>
      </c>
      <c r="K4461" s="465" t="s">
        <v>265</v>
      </c>
    </row>
    <row r="4462" spans="1:13">
      <c r="B4462" s="465" t="s">
        <v>648</v>
      </c>
      <c r="C4462" s="1023" t="s">
        <v>9900</v>
      </c>
      <c r="E4462" s="465" t="s">
        <v>10048</v>
      </c>
      <c r="K4462" s="465" t="s">
        <v>265</v>
      </c>
    </row>
    <row r="4463" spans="1:13">
      <c r="B4463" s="465" t="s">
        <v>648</v>
      </c>
      <c r="C4463" s="1023" t="s">
        <v>9900</v>
      </c>
      <c r="E4463" s="465" t="s">
        <v>10049</v>
      </c>
      <c r="K4463" s="465" t="s">
        <v>265</v>
      </c>
    </row>
    <row r="4464" spans="1:13">
      <c r="A4464" s="718"/>
      <c r="B4464" s="721" t="s">
        <v>638</v>
      </c>
      <c r="C4464" s="712" t="s">
        <v>9905</v>
      </c>
      <c r="D4464" s="719"/>
      <c r="E4464" s="721" t="s">
        <v>10053</v>
      </c>
      <c r="F4464" s="719"/>
      <c r="G4464" s="719"/>
      <c r="H4464" s="719"/>
      <c r="I4464" s="719"/>
      <c r="J4464" s="719"/>
      <c r="K4464" s="721" t="s">
        <v>265</v>
      </c>
      <c r="L4464" s="719"/>
      <c r="M4464" s="719"/>
    </row>
    <row r="4465" spans="1:13">
      <c r="B4465" s="465" t="s">
        <v>648</v>
      </c>
      <c r="C4465" s="1023" t="s">
        <v>9905</v>
      </c>
      <c r="E4465" s="465" t="s">
        <v>10051</v>
      </c>
      <c r="K4465" s="465" t="s">
        <v>265</v>
      </c>
    </row>
    <row r="4466" spans="1:13">
      <c r="B4466" s="465" t="s">
        <v>648</v>
      </c>
      <c r="C4466" s="1023" t="s">
        <v>9905</v>
      </c>
      <c r="E4466" s="465" t="s">
        <v>10052</v>
      </c>
      <c r="K4466" s="465" t="s">
        <v>265</v>
      </c>
    </row>
    <row r="4467" spans="1:13">
      <c r="B4467" s="465" t="s">
        <v>648</v>
      </c>
      <c r="C4467" s="1023" t="s">
        <v>9905</v>
      </c>
      <c r="E4467" s="465" t="s">
        <v>10054</v>
      </c>
      <c r="K4467" s="465" t="s">
        <v>265</v>
      </c>
    </row>
    <row r="4468" spans="1:13">
      <c r="B4468" s="465" t="s">
        <v>648</v>
      </c>
      <c r="C4468" s="1023" t="s">
        <v>9905</v>
      </c>
      <c r="E4468" s="465" t="s">
        <v>10055</v>
      </c>
      <c r="K4468" s="465" t="s">
        <v>265</v>
      </c>
    </row>
    <row r="4469" spans="1:13">
      <c r="B4469" s="465" t="s">
        <v>648</v>
      </c>
      <c r="C4469" s="1023" t="s">
        <v>9905</v>
      </c>
      <c r="E4469" s="465" t="s">
        <v>10056</v>
      </c>
      <c r="K4469" s="465" t="s">
        <v>265</v>
      </c>
    </row>
    <row r="4470" spans="1:13">
      <c r="B4470" s="465" t="s">
        <v>648</v>
      </c>
      <c r="C4470" s="1023" t="s">
        <v>9905</v>
      </c>
      <c r="E4470" s="465" t="s">
        <v>10057</v>
      </c>
      <c r="K4470" s="465" t="s">
        <v>265</v>
      </c>
    </row>
    <row r="4471" spans="1:13">
      <c r="B4471" s="465" t="s">
        <v>648</v>
      </c>
      <c r="C4471" s="1023" t="s">
        <v>9905</v>
      </c>
      <c r="E4471" s="465" t="s">
        <v>10058</v>
      </c>
      <c r="K4471" s="465" t="s">
        <v>265</v>
      </c>
    </row>
    <row r="4472" spans="1:13">
      <c r="B4472" s="465" t="s">
        <v>648</v>
      </c>
      <c r="C4472" s="1023" t="s">
        <v>9905</v>
      </c>
      <c r="E4472" s="465" t="s">
        <v>10059</v>
      </c>
      <c r="K4472" s="465" t="s">
        <v>265</v>
      </c>
    </row>
    <row r="4473" spans="1:13">
      <c r="B4473" s="465" t="s">
        <v>648</v>
      </c>
      <c r="C4473" s="1023" t="s">
        <v>9905</v>
      </c>
      <c r="E4473" s="465" t="s">
        <v>10060</v>
      </c>
      <c r="K4473" s="465" t="s">
        <v>265</v>
      </c>
    </row>
    <row r="4474" spans="1:13">
      <c r="B4474" s="465" t="s">
        <v>648</v>
      </c>
      <c r="C4474" s="1023" t="s">
        <v>9905</v>
      </c>
      <c r="E4474" s="465" t="s">
        <v>10061</v>
      </c>
      <c r="K4474" s="465" t="s">
        <v>265</v>
      </c>
    </row>
    <row r="4475" spans="1:13">
      <c r="B4475" s="465" t="s">
        <v>648</v>
      </c>
      <c r="C4475" s="1023" t="s">
        <v>9905</v>
      </c>
      <c r="E4475" s="465" t="s">
        <v>10062</v>
      </c>
      <c r="K4475" s="465" t="s">
        <v>265</v>
      </c>
    </row>
    <row r="4476" spans="1:13">
      <c r="B4476" s="465" t="s">
        <v>648</v>
      </c>
      <c r="C4476" s="1023" t="s">
        <v>9905</v>
      </c>
      <c r="E4476" s="465" t="s">
        <v>10063</v>
      </c>
      <c r="K4476" s="465" t="s">
        <v>265</v>
      </c>
    </row>
    <row r="4477" spans="1:13">
      <c r="A4477" s="718"/>
      <c r="B4477" s="721" t="s">
        <v>638</v>
      </c>
      <c r="C4477" s="712" t="s">
        <v>10208</v>
      </c>
      <c r="D4477" s="719"/>
      <c r="E4477" s="721" t="s">
        <v>10067</v>
      </c>
      <c r="F4477" s="719"/>
      <c r="G4477" s="719"/>
      <c r="H4477" s="719"/>
      <c r="I4477" s="719"/>
      <c r="J4477" s="719"/>
      <c r="K4477" s="721" t="s">
        <v>265</v>
      </c>
      <c r="L4477" s="719"/>
      <c r="M4477" s="719"/>
    </row>
    <row r="4478" spans="1:13">
      <c r="B4478" s="465" t="s">
        <v>648</v>
      </c>
      <c r="C4478" s="1023" t="s">
        <v>10208</v>
      </c>
      <c r="E4478" s="465" t="s">
        <v>10068</v>
      </c>
      <c r="K4478" s="465" t="s">
        <v>265</v>
      </c>
    </row>
    <row r="4479" spans="1:13">
      <c r="B4479" s="465" t="s">
        <v>648</v>
      </c>
      <c r="C4479" s="1023" t="s">
        <v>10208</v>
      </c>
      <c r="E4479" s="465" t="s">
        <v>10069</v>
      </c>
      <c r="K4479" s="465" t="s">
        <v>265</v>
      </c>
    </row>
    <row r="4480" spans="1:13">
      <c r="B4480" s="465" t="s">
        <v>648</v>
      </c>
      <c r="C4480" s="1023" t="s">
        <v>10208</v>
      </c>
      <c r="E4480" s="465" t="s">
        <v>10070</v>
      </c>
      <c r="K4480" s="465" t="s">
        <v>265</v>
      </c>
    </row>
    <row r="4481" spans="1:13">
      <c r="B4481" s="465" t="s">
        <v>648</v>
      </c>
      <c r="C4481" s="1023" t="s">
        <v>10208</v>
      </c>
      <c r="E4481" s="465" t="s">
        <v>10071</v>
      </c>
      <c r="K4481" s="465" t="s">
        <v>265</v>
      </c>
    </row>
    <row r="4482" spans="1:13">
      <c r="B4482" s="465" t="s">
        <v>648</v>
      </c>
      <c r="C4482" s="1023" t="s">
        <v>10208</v>
      </c>
      <c r="E4482" s="465" t="s">
        <v>10072</v>
      </c>
      <c r="K4482" s="465" t="s">
        <v>265</v>
      </c>
    </row>
    <row r="4483" spans="1:13">
      <c r="B4483" s="465" t="s">
        <v>648</v>
      </c>
      <c r="C4483" s="1023" t="s">
        <v>10208</v>
      </c>
      <c r="E4483" s="465" t="s">
        <v>10073</v>
      </c>
      <c r="K4483" s="465" t="s">
        <v>265</v>
      </c>
    </row>
    <row r="4484" spans="1:13">
      <c r="B4484" s="465" t="s">
        <v>648</v>
      </c>
      <c r="C4484" s="1023" t="s">
        <v>10208</v>
      </c>
      <c r="E4484" s="465" t="s">
        <v>10074</v>
      </c>
      <c r="K4484" s="465" t="s">
        <v>265</v>
      </c>
    </row>
    <row r="4485" spans="1:13">
      <c r="B4485" s="465" t="s">
        <v>648</v>
      </c>
      <c r="C4485" s="1023" t="s">
        <v>10208</v>
      </c>
      <c r="E4485" s="465" t="s">
        <v>10075</v>
      </c>
      <c r="K4485" s="465" t="s">
        <v>265</v>
      </c>
    </row>
    <row r="4486" spans="1:13">
      <c r="B4486" s="465" t="s">
        <v>648</v>
      </c>
      <c r="C4486" s="1023" t="s">
        <v>10208</v>
      </c>
      <c r="E4486" s="465" t="s">
        <v>10076</v>
      </c>
      <c r="K4486" s="465" t="s">
        <v>265</v>
      </c>
    </row>
    <row r="4487" spans="1:13">
      <c r="B4487" s="465" t="s">
        <v>648</v>
      </c>
      <c r="C4487" s="1023" t="s">
        <v>10208</v>
      </c>
      <c r="E4487" s="465" t="s">
        <v>10077</v>
      </c>
      <c r="K4487" s="465" t="s">
        <v>265</v>
      </c>
    </row>
    <row r="4488" spans="1:13">
      <c r="B4488" s="465" t="s">
        <v>648</v>
      </c>
      <c r="C4488" s="1023" t="s">
        <v>10208</v>
      </c>
      <c r="E4488" s="465" t="s">
        <v>10078</v>
      </c>
      <c r="K4488" s="465" t="s">
        <v>265</v>
      </c>
    </row>
    <row r="4489" spans="1:13">
      <c r="B4489" s="465" t="s">
        <v>648</v>
      </c>
      <c r="C4489" s="1023" t="s">
        <v>10208</v>
      </c>
      <c r="E4489" s="465" t="s">
        <v>10079</v>
      </c>
      <c r="K4489" s="465" t="s">
        <v>265</v>
      </c>
    </row>
    <row r="4490" spans="1:13">
      <c r="A4490" s="718"/>
      <c r="B4490" s="721" t="s">
        <v>638</v>
      </c>
      <c r="C4490" s="712" t="s">
        <v>10209</v>
      </c>
      <c r="D4490" s="719"/>
      <c r="E4490" s="721" t="s">
        <v>10080</v>
      </c>
      <c r="F4490" s="719"/>
      <c r="G4490" s="719"/>
      <c r="H4490" s="719"/>
      <c r="I4490" s="719"/>
      <c r="J4490" s="719"/>
      <c r="K4490" s="721" t="s">
        <v>265</v>
      </c>
      <c r="L4490" s="719"/>
      <c r="M4490" s="719"/>
    </row>
    <row r="4491" spans="1:13">
      <c r="B4491" s="465" t="s">
        <v>648</v>
      </c>
      <c r="C4491" s="1023" t="s">
        <v>10209</v>
      </c>
      <c r="E4491" s="465" t="s">
        <v>10081</v>
      </c>
      <c r="K4491" s="465" t="s">
        <v>265</v>
      </c>
    </row>
    <row r="4492" spans="1:13">
      <c r="B4492" s="465" t="s">
        <v>648</v>
      </c>
      <c r="C4492" s="1023" t="s">
        <v>10209</v>
      </c>
      <c r="E4492" s="465" t="s">
        <v>10082</v>
      </c>
      <c r="K4492" s="465" t="s">
        <v>265</v>
      </c>
    </row>
    <row r="4493" spans="1:13">
      <c r="B4493" s="465" t="s">
        <v>648</v>
      </c>
      <c r="C4493" s="1023" t="s">
        <v>10209</v>
      </c>
      <c r="E4493" s="465" t="s">
        <v>10083</v>
      </c>
      <c r="K4493" s="465" t="s">
        <v>265</v>
      </c>
    </row>
    <row r="4494" spans="1:13">
      <c r="B4494" s="465" t="s">
        <v>648</v>
      </c>
      <c r="C4494" s="1023" t="s">
        <v>10209</v>
      </c>
      <c r="E4494" s="465" t="s">
        <v>10084</v>
      </c>
      <c r="K4494" s="465" t="s">
        <v>265</v>
      </c>
    </row>
    <row r="4495" spans="1:13">
      <c r="B4495" s="465" t="s">
        <v>648</v>
      </c>
      <c r="C4495" s="1023" t="s">
        <v>10209</v>
      </c>
      <c r="E4495" s="465" t="s">
        <v>10085</v>
      </c>
      <c r="K4495" s="465" t="s">
        <v>265</v>
      </c>
    </row>
    <row r="4496" spans="1:13">
      <c r="B4496" s="465" t="s">
        <v>648</v>
      </c>
      <c r="C4496" s="1023" t="s">
        <v>10209</v>
      </c>
      <c r="E4496" s="465" t="s">
        <v>10086</v>
      </c>
      <c r="K4496" s="465" t="s">
        <v>265</v>
      </c>
    </row>
    <row r="4497" spans="1:13">
      <c r="B4497" s="465" t="s">
        <v>648</v>
      </c>
      <c r="C4497" s="1023" t="s">
        <v>10209</v>
      </c>
      <c r="E4497" s="465" t="s">
        <v>10087</v>
      </c>
      <c r="K4497" s="465" t="s">
        <v>265</v>
      </c>
    </row>
    <row r="4498" spans="1:13">
      <c r="B4498" s="465" t="s">
        <v>648</v>
      </c>
      <c r="C4498" s="1023" t="s">
        <v>10209</v>
      </c>
      <c r="E4498" s="465" t="s">
        <v>10088</v>
      </c>
      <c r="K4498" s="465" t="s">
        <v>265</v>
      </c>
    </row>
    <row r="4499" spans="1:13">
      <c r="B4499" s="465" t="s">
        <v>648</v>
      </c>
      <c r="C4499" s="1023" t="s">
        <v>10209</v>
      </c>
      <c r="E4499" s="465" t="s">
        <v>10089</v>
      </c>
      <c r="K4499" s="465" t="s">
        <v>265</v>
      </c>
    </row>
    <row r="4500" spans="1:13">
      <c r="B4500" s="465" t="s">
        <v>648</v>
      </c>
      <c r="C4500" s="1023" t="s">
        <v>10209</v>
      </c>
      <c r="E4500" s="465" t="s">
        <v>10090</v>
      </c>
      <c r="K4500" s="465" t="s">
        <v>265</v>
      </c>
    </row>
    <row r="4501" spans="1:13">
      <c r="B4501" s="465" t="s">
        <v>648</v>
      </c>
      <c r="C4501" s="1023" t="s">
        <v>10209</v>
      </c>
      <c r="E4501" s="465" t="s">
        <v>10091</v>
      </c>
      <c r="K4501" s="465" t="s">
        <v>265</v>
      </c>
    </row>
    <row r="4502" spans="1:13">
      <c r="B4502" s="465" t="s">
        <v>648</v>
      </c>
      <c r="C4502" s="1023" t="s">
        <v>10209</v>
      </c>
      <c r="E4502" s="465" t="s">
        <v>10092</v>
      </c>
      <c r="K4502" s="465" t="s">
        <v>265</v>
      </c>
    </row>
    <row r="4503" spans="1:13">
      <c r="A4503" s="718"/>
      <c r="B4503" s="721" t="s">
        <v>638</v>
      </c>
      <c r="C4503" s="712" t="s">
        <v>10211</v>
      </c>
      <c r="D4503" s="719"/>
      <c r="E4503" s="721" t="s">
        <v>10093</v>
      </c>
      <c r="F4503" s="719"/>
      <c r="G4503" s="719"/>
      <c r="H4503" s="719"/>
      <c r="I4503" s="719"/>
      <c r="J4503" s="719"/>
      <c r="K4503" s="721" t="s">
        <v>265</v>
      </c>
      <c r="L4503" s="719"/>
      <c r="M4503" s="719"/>
    </row>
    <row r="4504" spans="1:13">
      <c r="B4504" s="465" t="s">
        <v>648</v>
      </c>
      <c r="C4504" s="1023" t="s">
        <v>10211</v>
      </c>
      <c r="E4504" s="465" t="s">
        <v>10094</v>
      </c>
      <c r="K4504" s="465" t="s">
        <v>265</v>
      </c>
    </row>
    <row r="4505" spans="1:13">
      <c r="B4505" s="465" t="s">
        <v>648</v>
      </c>
      <c r="C4505" s="1023" t="s">
        <v>10211</v>
      </c>
      <c r="E4505" s="465" t="s">
        <v>10095</v>
      </c>
      <c r="K4505" s="465" t="s">
        <v>265</v>
      </c>
    </row>
    <row r="4506" spans="1:13">
      <c r="B4506" s="465" t="s">
        <v>648</v>
      </c>
      <c r="C4506" s="1023" t="s">
        <v>10211</v>
      </c>
      <c r="E4506" s="465" t="s">
        <v>10096</v>
      </c>
      <c r="K4506" s="465" t="s">
        <v>265</v>
      </c>
    </row>
    <row r="4507" spans="1:13">
      <c r="B4507" s="465" t="s">
        <v>648</v>
      </c>
      <c r="C4507" s="1023" t="s">
        <v>10211</v>
      </c>
      <c r="E4507" s="465" t="s">
        <v>10097</v>
      </c>
      <c r="K4507" s="465" t="s">
        <v>265</v>
      </c>
    </row>
    <row r="4508" spans="1:13">
      <c r="B4508" s="465" t="s">
        <v>648</v>
      </c>
      <c r="C4508" s="1023" t="s">
        <v>10211</v>
      </c>
      <c r="E4508" s="465" t="s">
        <v>10098</v>
      </c>
      <c r="K4508" s="465" t="s">
        <v>265</v>
      </c>
    </row>
    <row r="4509" spans="1:13">
      <c r="B4509" s="465" t="s">
        <v>648</v>
      </c>
      <c r="C4509" s="1023" t="s">
        <v>10211</v>
      </c>
      <c r="E4509" s="465" t="s">
        <v>10099</v>
      </c>
      <c r="K4509" s="465" t="s">
        <v>265</v>
      </c>
    </row>
    <row r="4510" spans="1:13">
      <c r="B4510" s="465" t="s">
        <v>648</v>
      </c>
      <c r="C4510" s="1023" t="s">
        <v>10211</v>
      </c>
      <c r="E4510" s="465" t="s">
        <v>10100</v>
      </c>
      <c r="K4510" s="465" t="s">
        <v>265</v>
      </c>
    </row>
    <row r="4511" spans="1:13">
      <c r="B4511" s="465" t="s">
        <v>648</v>
      </c>
      <c r="C4511" s="1023" t="s">
        <v>10211</v>
      </c>
      <c r="E4511" s="465" t="s">
        <v>10101</v>
      </c>
      <c r="K4511" s="465" t="s">
        <v>265</v>
      </c>
    </row>
    <row r="4512" spans="1:13">
      <c r="B4512" s="465" t="s">
        <v>648</v>
      </c>
      <c r="C4512" s="1023" t="s">
        <v>10211</v>
      </c>
      <c r="E4512" s="465" t="s">
        <v>10102</v>
      </c>
      <c r="K4512" s="465" t="s">
        <v>265</v>
      </c>
    </row>
    <row r="4513" spans="1:13">
      <c r="B4513" s="465" t="s">
        <v>648</v>
      </c>
      <c r="C4513" s="1023" t="s">
        <v>10211</v>
      </c>
      <c r="E4513" s="465" t="s">
        <v>10103</v>
      </c>
      <c r="K4513" s="465" t="s">
        <v>265</v>
      </c>
    </row>
    <row r="4514" spans="1:13">
      <c r="B4514" s="465" t="s">
        <v>648</v>
      </c>
      <c r="C4514" s="1023" t="s">
        <v>10211</v>
      </c>
      <c r="E4514" s="465" t="s">
        <v>10104</v>
      </c>
      <c r="K4514" s="465" t="s">
        <v>265</v>
      </c>
    </row>
    <row r="4515" spans="1:13">
      <c r="B4515" s="465" t="s">
        <v>648</v>
      </c>
      <c r="C4515" s="1023" t="s">
        <v>10211</v>
      </c>
      <c r="E4515" s="465" t="s">
        <v>10105</v>
      </c>
      <c r="K4515" s="465" t="s">
        <v>265</v>
      </c>
    </row>
    <row r="4516" spans="1:13">
      <c r="A4516" s="721"/>
      <c r="B4516" s="721" t="s">
        <v>638</v>
      </c>
      <c r="C4516" s="721" t="s">
        <v>10213</v>
      </c>
      <c r="D4516" s="721"/>
      <c r="E4516" s="721" t="s">
        <v>10354</v>
      </c>
      <c r="F4516" s="721"/>
      <c r="G4516" s="721"/>
      <c r="H4516" s="721"/>
      <c r="I4516" s="721"/>
      <c r="J4516" s="721"/>
      <c r="K4516" s="721" t="s">
        <v>265</v>
      </c>
      <c r="L4516" s="721"/>
      <c r="M4516" s="721"/>
    </row>
    <row r="4517" spans="1:13">
      <c r="B4517" s="465" t="s">
        <v>648</v>
      </c>
      <c r="C4517" s="1023" t="s">
        <v>10213</v>
      </c>
      <c r="E4517" s="732" t="s">
        <v>10355</v>
      </c>
      <c r="K4517" s="465" t="s">
        <v>265</v>
      </c>
    </row>
    <row r="4518" spans="1:13">
      <c r="B4518" s="465" t="s">
        <v>648</v>
      </c>
      <c r="C4518" s="1023" t="s">
        <v>10213</v>
      </c>
      <c r="E4518" s="732" t="s">
        <v>10356</v>
      </c>
      <c r="K4518" s="465" t="s">
        <v>265</v>
      </c>
    </row>
    <row r="4519" spans="1:13">
      <c r="B4519" s="465" t="s">
        <v>648</v>
      </c>
      <c r="C4519" s="1023" t="s">
        <v>10213</v>
      </c>
      <c r="E4519" s="732" t="s">
        <v>10352</v>
      </c>
      <c r="K4519" s="465" t="s">
        <v>265</v>
      </c>
    </row>
    <row r="4520" spans="1:13">
      <c r="B4520" s="465" t="s">
        <v>648</v>
      </c>
      <c r="C4520" s="1023" t="s">
        <v>10213</v>
      </c>
      <c r="E4520" s="732" t="s">
        <v>10357</v>
      </c>
      <c r="K4520" s="465" t="s">
        <v>265</v>
      </c>
    </row>
    <row r="4521" spans="1:13">
      <c r="B4521" s="465" t="s">
        <v>648</v>
      </c>
      <c r="C4521" s="1023" t="s">
        <v>10213</v>
      </c>
      <c r="E4521" s="732" t="s">
        <v>10358</v>
      </c>
      <c r="K4521" s="465" t="s">
        <v>265</v>
      </c>
    </row>
    <row r="4522" spans="1:13">
      <c r="B4522" s="465" t="s">
        <v>648</v>
      </c>
      <c r="C4522" s="1023" t="s">
        <v>10213</v>
      </c>
      <c r="E4522" s="732" t="s">
        <v>10359</v>
      </c>
      <c r="K4522" s="465" t="s">
        <v>265</v>
      </c>
    </row>
    <row r="4523" spans="1:13">
      <c r="B4523" s="465" t="s">
        <v>648</v>
      </c>
      <c r="C4523" s="1023" t="s">
        <v>10213</v>
      </c>
      <c r="E4523" s="732" t="s">
        <v>10360</v>
      </c>
      <c r="K4523" s="465" t="s">
        <v>265</v>
      </c>
    </row>
    <row r="4524" spans="1:13">
      <c r="B4524" s="465" t="s">
        <v>648</v>
      </c>
      <c r="C4524" s="1023" t="s">
        <v>10213</v>
      </c>
      <c r="E4524" s="732" t="s">
        <v>10361</v>
      </c>
      <c r="K4524" s="465" t="s">
        <v>265</v>
      </c>
    </row>
    <row r="4525" spans="1:13">
      <c r="B4525" s="465" t="s">
        <v>648</v>
      </c>
      <c r="C4525" s="1023" t="s">
        <v>10213</v>
      </c>
      <c r="E4525" s="732" t="s">
        <v>10362</v>
      </c>
      <c r="K4525" s="465" t="s">
        <v>265</v>
      </c>
    </row>
    <row r="4526" spans="1:13">
      <c r="B4526" s="465" t="s">
        <v>648</v>
      </c>
      <c r="C4526" s="1023" t="s">
        <v>10213</v>
      </c>
      <c r="E4526" s="732" t="s">
        <v>10353</v>
      </c>
      <c r="K4526" s="465" t="s">
        <v>265</v>
      </c>
    </row>
    <row r="4527" spans="1:13">
      <c r="B4527" s="465" t="s">
        <v>648</v>
      </c>
      <c r="C4527" s="1023" t="s">
        <v>10213</v>
      </c>
      <c r="E4527" s="732" t="s">
        <v>10363</v>
      </c>
      <c r="K4527" s="465" t="s">
        <v>265</v>
      </c>
    </row>
    <row r="4528" spans="1:13">
      <c r="B4528" s="465" t="s">
        <v>648</v>
      </c>
      <c r="C4528" s="1023" t="s">
        <v>10213</v>
      </c>
      <c r="E4528" s="733" t="s">
        <v>10364</v>
      </c>
      <c r="K4528" s="465" t="s">
        <v>265</v>
      </c>
    </row>
    <row r="4529" spans="1:13">
      <c r="A4529" s="718"/>
      <c r="B4529" s="721" t="s">
        <v>638</v>
      </c>
      <c r="C4529" s="712" t="s">
        <v>9891</v>
      </c>
      <c r="D4529" s="719"/>
      <c r="E4529" s="721" t="s">
        <v>10106</v>
      </c>
      <c r="F4529" s="719"/>
      <c r="G4529" s="719"/>
      <c r="H4529" s="719"/>
      <c r="I4529" s="719"/>
      <c r="J4529" s="719"/>
      <c r="K4529" s="721" t="s">
        <v>265</v>
      </c>
      <c r="L4529" s="719"/>
      <c r="M4529" s="719"/>
    </row>
    <row r="4530" spans="1:13">
      <c r="B4530" s="465" t="s">
        <v>648</v>
      </c>
      <c r="C4530" s="1023" t="s">
        <v>9891</v>
      </c>
      <c r="E4530" s="465" t="s">
        <v>10117</v>
      </c>
      <c r="K4530" s="465" t="s">
        <v>265</v>
      </c>
    </row>
    <row r="4531" spans="1:13">
      <c r="B4531" s="465" t="s">
        <v>648</v>
      </c>
      <c r="C4531" s="1023" t="s">
        <v>9891</v>
      </c>
      <c r="E4531" s="465" t="s">
        <v>10118</v>
      </c>
      <c r="K4531" s="465" t="s">
        <v>265</v>
      </c>
    </row>
    <row r="4532" spans="1:13">
      <c r="B4532" s="465" t="s">
        <v>648</v>
      </c>
      <c r="C4532" s="1023" t="s">
        <v>9891</v>
      </c>
      <c r="E4532" s="465" t="s">
        <v>10107</v>
      </c>
      <c r="K4532" s="465" t="s">
        <v>265</v>
      </c>
    </row>
    <row r="4533" spans="1:13">
      <c r="B4533" s="465" t="s">
        <v>648</v>
      </c>
      <c r="C4533" s="1023" t="s">
        <v>9891</v>
      </c>
      <c r="E4533" s="465" t="s">
        <v>10108</v>
      </c>
      <c r="K4533" s="465" t="s">
        <v>265</v>
      </c>
    </row>
    <row r="4534" spans="1:13">
      <c r="B4534" s="465" t="s">
        <v>648</v>
      </c>
      <c r="C4534" s="1023" t="s">
        <v>9891</v>
      </c>
      <c r="E4534" s="465" t="s">
        <v>10109</v>
      </c>
      <c r="K4534" s="465" t="s">
        <v>265</v>
      </c>
    </row>
    <row r="4535" spans="1:13">
      <c r="B4535" s="465" t="s">
        <v>648</v>
      </c>
      <c r="C4535" s="1023" t="s">
        <v>9891</v>
      </c>
      <c r="E4535" s="465" t="s">
        <v>10110</v>
      </c>
      <c r="K4535" s="465" t="s">
        <v>265</v>
      </c>
    </row>
    <row r="4536" spans="1:13">
      <c r="B4536" s="465" t="s">
        <v>648</v>
      </c>
      <c r="C4536" s="1023" t="s">
        <v>9891</v>
      </c>
      <c r="E4536" s="465" t="s">
        <v>10111</v>
      </c>
      <c r="K4536" s="465" t="s">
        <v>265</v>
      </c>
    </row>
    <row r="4537" spans="1:13">
      <c r="B4537" s="465" t="s">
        <v>648</v>
      </c>
      <c r="C4537" s="1023" t="s">
        <v>9891</v>
      </c>
      <c r="E4537" s="465" t="s">
        <v>10112</v>
      </c>
      <c r="K4537" s="465" t="s">
        <v>265</v>
      </c>
    </row>
    <row r="4538" spans="1:13">
      <c r="B4538" s="465" t="s">
        <v>648</v>
      </c>
      <c r="C4538" s="1023" t="s">
        <v>9891</v>
      </c>
      <c r="E4538" s="465" t="s">
        <v>10113</v>
      </c>
      <c r="K4538" s="465" t="s">
        <v>265</v>
      </c>
    </row>
    <row r="4539" spans="1:13">
      <c r="B4539" s="465" t="s">
        <v>648</v>
      </c>
      <c r="C4539" s="1023" t="s">
        <v>9891</v>
      </c>
      <c r="E4539" s="465" t="s">
        <v>10114</v>
      </c>
      <c r="K4539" s="465" t="s">
        <v>265</v>
      </c>
    </row>
    <row r="4540" spans="1:13">
      <c r="B4540" s="465" t="s">
        <v>648</v>
      </c>
      <c r="C4540" s="1023" t="s">
        <v>9891</v>
      </c>
      <c r="E4540" s="465" t="s">
        <v>10115</v>
      </c>
      <c r="K4540" s="465" t="s">
        <v>265</v>
      </c>
    </row>
    <row r="4541" spans="1:13">
      <c r="B4541" s="465" t="s">
        <v>648</v>
      </c>
      <c r="C4541" s="1023" t="s">
        <v>9891</v>
      </c>
      <c r="E4541" s="465" t="s">
        <v>10116</v>
      </c>
      <c r="K4541" s="465" t="s">
        <v>265</v>
      </c>
    </row>
    <row r="4542" spans="1:13">
      <c r="A4542" s="718"/>
      <c r="B4542" s="721" t="s">
        <v>638</v>
      </c>
      <c r="C4542" s="712" t="s">
        <v>9893</v>
      </c>
      <c r="D4542" s="719"/>
      <c r="E4542" s="721" t="s">
        <v>10119</v>
      </c>
      <c r="F4542" s="719"/>
      <c r="G4542" s="719"/>
      <c r="H4542" s="719"/>
      <c r="I4542" s="719"/>
      <c r="J4542" s="719"/>
      <c r="K4542" s="721" t="s">
        <v>265</v>
      </c>
      <c r="L4542" s="719"/>
      <c r="M4542" s="719"/>
    </row>
    <row r="4543" spans="1:13">
      <c r="B4543" s="465" t="s">
        <v>648</v>
      </c>
      <c r="C4543" s="1023" t="s">
        <v>9893</v>
      </c>
      <c r="E4543" s="465" t="s">
        <v>10120</v>
      </c>
      <c r="K4543" s="465" t="s">
        <v>265</v>
      </c>
    </row>
    <row r="4544" spans="1:13">
      <c r="B4544" s="465" t="s">
        <v>648</v>
      </c>
      <c r="C4544" s="1023" t="s">
        <v>9893</v>
      </c>
      <c r="E4544" s="465" t="s">
        <v>10121</v>
      </c>
      <c r="K4544" s="465" t="s">
        <v>265</v>
      </c>
    </row>
    <row r="4545" spans="1:16384">
      <c r="B4545" s="465" t="s">
        <v>648</v>
      </c>
      <c r="C4545" s="1023" t="s">
        <v>9893</v>
      </c>
      <c r="E4545" s="465" t="s">
        <v>10122</v>
      </c>
      <c r="K4545" s="465" t="s">
        <v>265</v>
      </c>
    </row>
    <row r="4546" spans="1:16384">
      <c r="B4546" s="465" t="s">
        <v>648</v>
      </c>
      <c r="C4546" s="1023" t="s">
        <v>9893</v>
      </c>
      <c r="E4546" s="465" t="s">
        <v>10123</v>
      </c>
      <c r="K4546" s="465" t="s">
        <v>265</v>
      </c>
    </row>
    <row r="4547" spans="1:16384">
      <c r="B4547" s="465" t="s">
        <v>648</v>
      </c>
      <c r="C4547" s="1023" t="s">
        <v>9893</v>
      </c>
      <c r="E4547" s="465" t="s">
        <v>10124</v>
      </c>
      <c r="K4547" s="465" t="s">
        <v>265</v>
      </c>
    </row>
    <row r="4548" spans="1:16384">
      <c r="B4548" s="465" t="s">
        <v>648</v>
      </c>
      <c r="C4548" s="1023" t="s">
        <v>9893</v>
      </c>
      <c r="E4548" s="465" t="s">
        <v>10125</v>
      </c>
      <c r="K4548" s="465" t="s">
        <v>265</v>
      </c>
    </row>
    <row r="4549" spans="1:16384">
      <c r="B4549" s="465" t="s">
        <v>648</v>
      </c>
      <c r="C4549" s="1023" t="s">
        <v>9893</v>
      </c>
      <c r="E4549" s="465" t="s">
        <v>10126</v>
      </c>
      <c r="K4549" s="465" t="s">
        <v>265</v>
      </c>
    </row>
    <row r="4550" spans="1:16384">
      <c r="B4550" s="465" t="s">
        <v>648</v>
      </c>
      <c r="C4550" s="1023" t="s">
        <v>9893</v>
      </c>
      <c r="E4550" s="465" t="s">
        <v>10127</v>
      </c>
      <c r="K4550" s="465" t="s">
        <v>265</v>
      </c>
    </row>
    <row r="4551" spans="1:16384">
      <c r="B4551" s="465" t="s">
        <v>648</v>
      </c>
      <c r="C4551" s="1023" t="s">
        <v>9893</v>
      </c>
      <c r="E4551" s="465" t="s">
        <v>10128</v>
      </c>
      <c r="K4551" s="465" t="s">
        <v>265</v>
      </c>
    </row>
    <row r="4552" spans="1:16384">
      <c r="B4552" s="465" t="s">
        <v>648</v>
      </c>
      <c r="C4552" s="1023" t="s">
        <v>9893</v>
      </c>
      <c r="E4552" s="465" t="s">
        <v>10129</v>
      </c>
      <c r="K4552" s="465" t="s">
        <v>265</v>
      </c>
    </row>
    <row r="4553" spans="1:16384">
      <c r="B4553" s="465" t="s">
        <v>648</v>
      </c>
      <c r="C4553" s="1023" t="s">
        <v>9893</v>
      </c>
      <c r="E4553" s="465" t="s">
        <v>10130</v>
      </c>
      <c r="K4553" s="465" t="s">
        <v>265</v>
      </c>
    </row>
    <row r="4554" spans="1:16384">
      <c r="B4554" s="465" t="s">
        <v>648</v>
      </c>
      <c r="C4554" s="1023" t="s">
        <v>9893</v>
      </c>
      <c r="E4554" s="465" t="s">
        <v>10131</v>
      </c>
      <c r="K4554" s="465" t="s">
        <v>265</v>
      </c>
    </row>
    <row r="4555" spans="1:16384" ht="24">
      <c r="A4555" s="718"/>
      <c r="B4555" s="721" t="s">
        <v>638</v>
      </c>
      <c r="C4555" s="712" t="s">
        <v>10202</v>
      </c>
      <c r="D4555" s="719"/>
      <c r="E4555" s="721" t="s">
        <v>10274</v>
      </c>
      <c r="F4555" s="719"/>
      <c r="G4555" s="719"/>
      <c r="H4555" s="719"/>
      <c r="I4555" s="719"/>
      <c r="J4555" s="719"/>
      <c r="K4555" s="721" t="s">
        <v>265</v>
      </c>
      <c r="L4555" s="719"/>
      <c r="M4555" s="719"/>
      <c r="N4555" s="721"/>
      <c r="O4555" s="712"/>
      <c r="P4555" s="719"/>
      <c r="Q4555" s="721"/>
      <c r="R4555" s="719"/>
      <c r="S4555" s="719"/>
      <c r="T4555" s="719"/>
      <c r="U4555" s="719"/>
      <c r="V4555" s="719"/>
      <c r="W4555" s="721"/>
      <c r="X4555" s="720"/>
      <c r="Y4555" s="718"/>
      <c r="Z4555" s="721"/>
      <c r="AA4555" s="712"/>
      <c r="AB4555" s="719"/>
      <c r="AC4555" s="721"/>
      <c r="AD4555" s="719"/>
      <c r="AE4555" s="719"/>
      <c r="AF4555" s="719"/>
      <c r="AG4555" s="719"/>
      <c r="AH4555" s="719"/>
      <c r="AI4555" s="721"/>
      <c r="AJ4555" s="720"/>
      <c r="AK4555" s="718"/>
      <c r="AL4555" s="721"/>
      <c r="AM4555" s="712"/>
      <c r="AN4555" s="719"/>
      <c r="AO4555" s="721"/>
      <c r="AP4555" s="719"/>
      <c r="AQ4555" s="719"/>
      <c r="AR4555" s="719"/>
      <c r="AS4555" s="719"/>
      <c r="AT4555" s="719"/>
      <c r="AU4555" s="721"/>
      <c r="AV4555" s="720"/>
      <c r="AW4555" s="718"/>
      <c r="AX4555" s="721"/>
      <c r="AY4555" s="712"/>
      <c r="AZ4555" s="719"/>
      <c r="BA4555" s="721"/>
      <c r="BB4555" s="719"/>
      <c r="BC4555" s="719"/>
      <c r="BD4555" s="719"/>
      <c r="BE4555" s="719"/>
      <c r="BF4555" s="719"/>
      <c r="BG4555" s="721"/>
      <c r="BH4555" s="720"/>
      <c r="BI4555" s="718"/>
      <c r="BJ4555" s="721"/>
      <c r="BK4555" s="712"/>
      <c r="BL4555" s="719"/>
      <c r="BM4555" s="721"/>
      <c r="BN4555" s="719"/>
      <c r="BO4555" s="719"/>
      <c r="BP4555" s="719"/>
      <c r="BQ4555" s="719"/>
      <c r="BR4555" s="719"/>
      <c r="BS4555" s="721"/>
      <c r="BT4555" s="720"/>
      <c r="BU4555" s="718"/>
      <c r="BV4555" s="721"/>
      <c r="BW4555" s="712"/>
      <c r="BX4555" s="719"/>
      <c r="BY4555" s="721"/>
      <c r="BZ4555" s="719"/>
      <c r="CA4555" s="719"/>
      <c r="CB4555" s="719"/>
      <c r="CC4555" s="719"/>
      <c r="CD4555" s="719"/>
      <c r="CE4555" s="721"/>
      <c r="CF4555" s="720"/>
      <c r="CG4555" s="718"/>
      <c r="CH4555" s="721"/>
      <c r="CI4555" s="712"/>
      <c r="CJ4555" s="719"/>
      <c r="CK4555" s="721"/>
      <c r="CL4555" s="719"/>
      <c r="CM4555" s="719"/>
      <c r="CN4555" s="719"/>
      <c r="CO4555" s="719"/>
      <c r="CP4555" s="719"/>
      <c r="CQ4555" s="721"/>
      <c r="CR4555" s="720"/>
      <c r="CS4555" s="718"/>
      <c r="CT4555" s="721"/>
      <c r="CU4555" s="712"/>
      <c r="CV4555" s="719"/>
      <c r="CW4555" s="721"/>
      <c r="CX4555" s="719"/>
      <c r="CY4555" s="719"/>
      <c r="CZ4555" s="719"/>
      <c r="DA4555" s="719"/>
      <c r="DB4555" s="719"/>
      <c r="DC4555" s="721"/>
      <c r="DD4555" s="720"/>
      <c r="DE4555" s="718"/>
      <c r="DF4555" s="721"/>
      <c r="DG4555" s="712"/>
      <c r="DH4555" s="719"/>
      <c r="DI4555" s="721"/>
      <c r="DJ4555" s="719"/>
      <c r="DK4555" s="719"/>
      <c r="DL4555" s="719"/>
      <c r="DM4555" s="719"/>
      <c r="DN4555" s="719"/>
      <c r="DO4555" s="721"/>
      <c r="DP4555" s="720"/>
      <c r="DQ4555" s="718"/>
      <c r="DR4555" s="721"/>
      <c r="DS4555" s="712"/>
      <c r="DT4555" s="719"/>
      <c r="DU4555" s="721"/>
      <c r="DV4555" s="719"/>
      <c r="DW4555" s="719"/>
      <c r="DX4555" s="719"/>
      <c r="DY4555" s="719"/>
      <c r="DZ4555" s="719"/>
      <c r="EA4555" s="721"/>
      <c r="EB4555" s="720"/>
      <c r="EC4555" s="718"/>
      <c r="ED4555" s="721"/>
      <c r="EE4555" s="712"/>
      <c r="EF4555" s="719"/>
      <c r="EG4555" s="721"/>
      <c r="EH4555" s="719"/>
      <c r="EI4555" s="719"/>
      <c r="EJ4555" s="719"/>
      <c r="EK4555" s="719"/>
      <c r="EL4555" s="719"/>
      <c r="EM4555" s="721"/>
      <c r="EN4555" s="720"/>
      <c r="EO4555" s="718"/>
      <c r="EP4555" s="721"/>
      <c r="EQ4555" s="712"/>
      <c r="ER4555" s="719"/>
      <c r="ES4555" s="721"/>
      <c r="ET4555" s="719"/>
      <c r="EU4555" s="719"/>
      <c r="EV4555" s="719"/>
      <c r="EW4555" s="719"/>
      <c r="EX4555" s="719"/>
      <c r="EY4555" s="721"/>
      <c r="EZ4555" s="720"/>
      <c r="FA4555" s="718"/>
      <c r="FB4555" s="721"/>
      <c r="FC4555" s="712"/>
      <c r="FD4555" s="719"/>
      <c r="FE4555" s="721"/>
      <c r="FF4555" s="719"/>
      <c r="FG4555" s="719"/>
      <c r="FH4555" s="719"/>
      <c r="FI4555" s="719"/>
      <c r="FJ4555" s="719"/>
      <c r="FK4555" s="721"/>
      <c r="FL4555" s="720"/>
      <c r="FM4555" s="718"/>
      <c r="FN4555" s="721"/>
      <c r="FO4555" s="712"/>
      <c r="FP4555" s="719"/>
      <c r="FQ4555" s="721"/>
      <c r="FR4555" s="719"/>
      <c r="FS4555" s="719"/>
      <c r="FT4555" s="719"/>
      <c r="FU4555" s="719"/>
      <c r="FV4555" s="719"/>
      <c r="FW4555" s="721"/>
      <c r="FX4555" s="720"/>
      <c r="FY4555" s="718"/>
      <c r="FZ4555" s="721"/>
      <c r="GA4555" s="712"/>
      <c r="GB4555" s="719"/>
      <c r="GC4555" s="721"/>
      <c r="GD4555" s="719"/>
      <c r="GE4555" s="719"/>
      <c r="GF4555" s="719"/>
      <c r="GG4555" s="719"/>
      <c r="GH4555" s="719"/>
      <c r="GI4555" s="721"/>
      <c r="GJ4555" s="720"/>
      <c r="GK4555" s="718"/>
      <c r="GL4555" s="721"/>
      <c r="GM4555" s="712"/>
      <c r="GN4555" s="719"/>
      <c r="GO4555" s="721"/>
      <c r="GP4555" s="719"/>
      <c r="GQ4555" s="719"/>
      <c r="GR4555" s="719"/>
      <c r="GS4555" s="719"/>
      <c r="GT4555" s="719"/>
      <c r="GU4555" s="721"/>
      <c r="GV4555" s="720"/>
      <c r="GW4555" s="718"/>
      <c r="GX4555" s="721"/>
      <c r="GY4555" s="712"/>
      <c r="GZ4555" s="719"/>
      <c r="HA4555" s="721"/>
      <c r="HB4555" s="719"/>
      <c r="HC4555" s="719"/>
      <c r="HD4555" s="719"/>
      <c r="HE4555" s="719"/>
      <c r="HF4555" s="719"/>
      <c r="HG4555" s="721"/>
      <c r="HH4555" s="720"/>
      <c r="HI4555" s="718"/>
      <c r="HJ4555" s="721"/>
      <c r="HK4555" s="712"/>
      <c r="HL4555" s="719"/>
      <c r="HM4555" s="721"/>
      <c r="HN4555" s="719"/>
      <c r="HO4555" s="719"/>
      <c r="HP4555" s="719"/>
      <c r="HQ4555" s="719"/>
      <c r="HR4555" s="719"/>
      <c r="HS4555" s="721"/>
      <c r="HT4555" s="720"/>
      <c r="HU4555" s="718"/>
      <c r="HV4555" s="721"/>
      <c r="HW4555" s="712"/>
      <c r="HX4555" s="719"/>
      <c r="HY4555" s="721"/>
      <c r="HZ4555" s="719"/>
      <c r="IA4555" s="719"/>
      <c r="IB4555" s="719"/>
      <c r="IC4555" s="719"/>
      <c r="ID4555" s="719"/>
      <c r="IE4555" s="721"/>
      <c r="IF4555" s="720"/>
      <c r="IG4555" s="718"/>
      <c r="IH4555" s="721"/>
      <c r="II4555" s="712"/>
      <c r="IJ4555" s="719"/>
      <c r="IK4555" s="721"/>
      <c r="IL4555" s="719"/>
      <c r="IM4555" s="719"/>
      <c r="IN4555" s="719"/>
      <c r="IO4555" s="719"/>
      <c r="IP4555" s="719"/>
      <c r="IQ4555" s="721"/>
      <c r="IR4555" s="720"/>
      <c r="IS4555" s="718"/>
      <c r="IT4555" s="721"/>
      <c r="IU4555" s="712"/>
      <c r="IV4555" s="719"/>
      <c r="IW4555" s="721"/>
      <c r="IX4555" s="719"/>
      <c r="IY4555" s="719"/>
      <c r="IZ4555" s="719"/>
      <c r="JA4555" s="719"/>
      <c r="JB4555" s="719"/>
      <c r="JC4555" s="721"/>
      <c r="JD4555" s="720"/>
      <c r="JE4555" s="718"/>
      <c r="JF4555" s="721"/>
      <c r="JG4555" s="712"/>
      <c r="JH4555" s="719"/>
      <c r="JI4555" s="721"/>
      <c r="JJ4555" s="719"/>
      <c r="JK4555" s="719"/>
      <c r="JL4555" s="719"/>
      <c r="JM4555" s="719"/>
      <c r="JN4555" s="719"/>
      <c r="JO4555" s="721"/>
      <c r="JP4555" s="720"/>
      <c r="JQ4555" s="718"/>
      <c r="JR4555" s="721"/>
      <c r="JS4555" s="712"/>
      <c r="JT4555" s="719"/>
      <c r="JU4555" s="721"/>
      <c r="JV4555" s="719"/>
      <c r="JW4555" s="719"/>
      <c r="JX4555" s="719"/>
      <c r="JY4555" s="719"/>
      <c r="JZ4555" s="719"/>
      <c r="KA4555" s="721"/>
      <c r="KB4555" s="720"/>
      <c r="KC4555" s="718"/>
      <c r="KD4555" s="721"/>
      <c r="KE4555" s="712"/>
      <c r="KF4555" s="719"/>
      <c r="KG4555" s="721"/>
      <c r="KH4555" s="719"/>
      <c r="KI4555" s="719"/>
      <c r="KJ4555" s="719"/>
      <c r="KK4555" s="719"/>
      <c r="KL4555" s="719"/>
      <c r="KM4555" s="721"/>
      <c r="KN4555" s="720"/>
      <c r="KO4555" s="718"/>
      <c r="KP4555" s="721"/>
      <c r="KQ4555" s="712"/>
      <c r="KR4555" s="719"/>
      <c r="KS4555" s="721"/>
      <c r="KT4555" s="719"/>
      <c r="KU4555" s="719"/>
      <c r="KV4555" s="719"/>
      <c r="KW4555" s="719"/>
      <c r="KX4555" s="719"/>
      <c r="KY4555" s="721"/>
      <c r="KZ4555" s="720"/>
      <c r="LA4555" s="718"/>
      <c r="LB4555" s="721"/>
      <c r="LC4555" s="712"/>
      <c r="LD4555" s="719"/>
      <c r="LE4555" s="721"/>
      <c r="LF4555" s="719"/>
      <c r="LG4555" s="719"/>
      <c r="LH4555" s="719"/>
      <c r="LI4555" s="719"/>
      <c r="LJ4555" s="719"/>
      <c r="LK4555" s="721"/>
      <c r="LL4555" s="720"/>
      <c r="LM4555" s="718"/>
      <c r="LN4555" s="721"/>
      <c r="LO4555" s="712"/>
      <c r="LP4555" s="719"/>
      <c r="LQ4555" s="721"/>
      <c r="LR4555" s="719"/>
      <c r="LS4555" s="719"/>
      <c r="LT4555" s="719"/>
      <c r="LU4555" s="719"/>
      <c r="LV4555" s="719"/>
      <c r="LW4555" s="721"/>
      <c r="LX4555" s="720"/>
      <c r="LY4555" s="718"/>
      <c r="LZ4555" s="721"/>
      <c r="MA4555" s="712"/>
      <c r="MB4555" s="719"/>
      <c r="MC4555" s="721"/>
      <c r="MD4555" s="719"/>
      <c r="ME4555" s="719"/>
      <c r="MF4555" s="719"/>
      <c r="MG4555" s="719"/>
      <c r="MH4555" s="719"/>
      <c r="MI4555" s="721"/>
      <c r="MJ4555" s="720"/>
      <c r="MK4555" s="718"/>
      <c r="ML4555" s="721"/>
      <c r="MM4555" s="712"/>
      <c r="MN4555" s="719"/>
      <c r="MO4555" s="721"/>
      <c r="MP4555" s="719"/>
      <c r="MQ4555" s="719"/>
      <c r="MR4555" s="719"/>
      <c r="MS4555" s="719"/>
      <c r="MT4555" s="719"/>
      <c r="MU4555" s="721"/>
      <c r="MV4555" s="720"/>
      <c r="MW4555" s="718"/>
      <c r="MX4555" s="721"/>
      <c r="MY4555" s="712"/>
      <c r="MZ4555" s="719"/>
      <c r="NA4555" s="721"/>
      <c r="NB4555" s="719"/>
      <c r="NC4555" s="719"/>
      <c r="ND4555" s="719"/>
      <c r="NE4555" s="719"/>
      <c r="NF4555" s="719"/>
      <c r="NG4555" s="721"/>
      <c r="NH4555" s="720"/>
      <c r="NI4555" s="718"/>
      <c r="NJ4555" s="721"/>
      <c r="NK4555" s="712"/>
      <c r="NL4555" s="719"/>
      <c r="NM4555" s="721"/>
      <c r="NN4555" s="719"/>
      <c r="NO4555" s="719"/>
      <c r="NP4555" s="719"/>
      <c r="NQ4555" s="719"/>
      <c r="NR4555" s="719"/>
      <c r="NS4555" s="721"/>
      <c r="NT4555" s="720"/>
      <c r="NU4555" s="718"/>
      <c r="NV4555" s="721"/>
      <c r="NW4555" s="712"/>
      <c r="NX4555" s="719"/>
      <c r="NY4555" s="721"/>
      <c r="NZ4555" s="719"/>
      <c r="OA4555" s="719"/>
      <c r="OB4555" s="719"/>
      <c r="OC4555" s="719"/>
      <c r="OD4555" s="719"/>
      <c r="OE4555" s="721"/>
      <c r="OF4555" s="720"/>
      <c r="OG4555" s="718"/>
      <c r="OH4555" s="721"/>
      <c r="OI4555" s="712"/>
      <c r="OJ4555" s="719"/>
      <c r="OK4555" s="721"/>
      <c r="OL4555" s="719"/>
      <c r="OM4555" s="719"/>
      <c r="ON4555" s="719"/>
      <c r="OO4555" s="719"/>
      <c r="OP4555" s="719"/>
      <c r="OQ4555" s="721"/>
      <c r="OR4555" s="720"/>
      <c r="OS4555" s="718"/>
      <c r="OT4555" s="721"/>
      <c r="OU4555" s="712"/>
      <c r="OV4555" s="719"/>
      <c r="OW4555" s="721"/>
      <c r="OX4555" s="719"/>
      <c r="OY4555" s="719"/>
      <c r="OZ4555" s="719"/>
      <c r="PA4555" s="719"/>
      <c r="PB4555" s="719"/>
      <c r="PC4555" s="721"/>
      <c r="PD4555" s="720"/>
      <c r="PE4555" s="718"/>
      <c r="PF4555" s="721"/>
      <c r="PG4555" s="712"/>
      <c r="PH4555" s="719"/>
      <c r="PI4555" s="721"/>
      <c r="PJ4555" s="719"/>
      <c r="PK4555" s="719"/>
      <c r="PL4555" s="719"/>
      <c r="PM4555" s="719"/>
      <c r="PN4555" s="719"/>
      <c r="PO4555" s="721"/>
      <c r="PP4555" s="720"/>
      <c r="PQ4555" s="718"/>
      <c r="PR4555" s="721"/>
      <c r="PS4555" s="712"/>
      <c r="PT4555" s="719"/>
      <c r="PU4555" s="721"/>
      <c r="PV4555" s="719"/>
      <c r="PW4555" s="719"/>
      <c r="PX4555" s="719"/>
      <c r="PY4555" s="719"/>
      <c r="PZ4555" s="719"/>
      <c r="QA4555" s="721"/>
      <c r="QB4555" s="720"/>
      <c r="QC4555" s="718"/>
      <c r="QD4555" s="721"/>
      <c r="QE4555" s="712"/>
      <c r="QF4555" s="719"/>
      <c r="QG4555" s="721"/>
      <c r="QH4555" s="719"/>
      <c r="QI4555" s="719"/>
      <c r="QJ4555" s="719"/>
      <c r="QK4555" s="719"/>
      <c r="QL4555" s="719"/>
      <c r="QM4555" s="721"/>
      <c r="QN4555" s="720"/>
      <c r="QO4555" s="718"/>
      <c r="QP4555" s="721"/>
      <c r="QQ4555" s="712"/>
      <c r="QR4555" s="719"/>
      <c r="QS4555" s="721"/>
      <c r="QT4555" s="719"/>
      <c r="QU4555" s="719"/>
      <c r="QV4555" s="719"/>
      <c r="QW4555" s="719"/>
      <c r="QX4555" s="719"/>
      <c r="QY4555" s="721"/>
      <c r="QZ4555" s="720"/>
      <c r="RA4555" s="718"/>
      <c r="RB4555" s="721"/>
      <c r="RC4555" s="712"/>
      <c r="RD4555" s="719"/>
      <c r="RE4555" s="721"/>
      <c r="RF4555" s="719"/>
      <c r="RG4555" s="719"/>
      <c r="RH4555" s="719"/>
      <c r="RI4555" s="719"/>
      <c r="RJ4555" s="719"/>
      <c r="RK4555" s="721"/>
      <c r="RL4555" s="720"/>
      <c r="RM4555" s="718"/>
      <c r="RN4555" s="721"/>
      <c r="RO4555" s="712"/>
      <c r="RP4555" s="719"/>
      <c r="RQ4555" s="721"/>
      <c r="RR4555" s="719"/>
      <c r="RS4555" s="719"/>
      <c r="RT4555" s="719"/>
      <c r="RU4555" s="719"/>
      <c r="RV4555" s="719"/>
      <c r="RW4555" s="721"/>
      <c r="RX4555" s="720"/>
      <c r="RY4555" s="718"/>
      <c r="RZ4555" s="721"/>
      <c r="SA4555" s="712"/>
      <c r="SB4555" s="719"/>
      <c r="SC4555" s="721"/>
      <c r="SD4555" s="719"/>
      <c r="SE4555" s="719"/>
      <c r="SF4555" s="719"/>
      <c r="SG4555" s="719"/>
      <c r="SH4555" s="719"/>
      <c r="SI4555" s="721"/>
      <c r="SJ4555" s="720"/>
      <c r="SK4555" s="718"/>
      <c r="SL4555" s="721"/>
      <c r="SM4555" s="712"/>
      <c r="SN4555" s="719"/>
      <c r="SO4555" s="721"/>
      <c r="SP4555" s="719"/>
      <c r="SQ4555" s="719"/>
      <c r="SR4555" s="719"/>
      <c r="SS4555" s="719"/>
      <c r="ST4555" s="719"/>
      <c r="SU4555" s="721"/>
      <c r="SV4555" s="720"/>
      <c r="SW4555" s="718"/>
      <c r="SX4555" s="721"/>
      <c r="SY4555" s="712"/>
      <c r="SZ4555" s="719"/>
      <c r="TA4555" s="721"/>
      <c r="TB4555" s="719"/>
      <c r="TC4555" s="719"/>
      <c r="TD4555" s="719"/>
      <c r="TE4555" s="719"/>
      <c r="TF4555" s="719"/>
      <c r="TG4555" s="721"/>
      <c r="TH4555" s="720"/>
      <c r="TI4555" s="718"/>
      <c r="TJ4555" s="721"/>
      <c r="TK4555" s="712"/>
      <c r="TL4555" s="719"/>
      <c r="TM4555" s="721"/>
      <c r="TN4555" s="719"/>
      <c r="TO4555" s="719"/>
      <c r="TP4555" s="719"/>
      <c r="TQ4555" s="719"/>
      <c r="TR4555" s="719"/>
      <c r="TS4555" s="721"/>
      <c r="TT4555" s="720"/>
      <c r="TU4555" s="718"/>
      <c r="TV4555" s="721"/>
      <c r="TW4555" s="712"/>
      <c r="TX4555" s="719"/>
      <c r="TY4555" s="721"/>
      <c r="TZ4555" s="719"/>
      <c r="UA4555" s="719"/>
      <c r="UB4555" s="719"/>
      <c r="UC4555" s="719"/>
      <c r="UD4555" s="719"/>
      <c r="UE4555" s="721"/>
      <c r="UF4555" s="720"/>
      <c r="UG4555" s="718"/>
      <c r="UH4555" s="721"/>
      <c r="UI4555" s="712"/>
      <c r="UJ4555" s="719"/>
      <c r="UK4555" s="721"/>
      <c r="UL4555" s="719"/>
      <c r="UM4555" s="719"/>
      <c r="UN4555" s="719"/>
      <c r="UO4555" s="719"/>
      <c r="UP4555" s="719"/>
      <c r="UQ4555" s="721"/>
      <c r="UR4555" s="720"/>
      <c r="US4555" s="718"/>
      <c r="UT4555" s="721"/>
      <c r="UU4555" s="712"/>
      <c r="UV4555" s="719"/>
      <c r="UW4555" s="721"/>
      <c r="UX4555" s="719"/>
      <c r="UY4555" s="719"/>
      <c r="UZ4555" s="719"/>
      <c r="VA4555" s="719"/>
      <c r="VB4555" s="719"/>
      <c r="VC4555" s="721"/>
      <c r="VD4555" s="720"/>
      <c r="VE4555" s="718"/>
      <c r="VF4555" s="721"/>
      <c r="VG4555" s="712"/>
      <c r="VH4555" s="719"/>
      <c r="VI4555" s="721"/>
      <c r="VJ4555" s="719"/>
      <c r="VK4555" s="719"/>
      <c r="VL4555" s="719"/>
      <c r="VM4555" s="719"/>
      <c r="VN4555" s="719"/>
      <c r="VO4555" s="721"/>
      <c r="VP4555" s="720"/>
      <c r="VQ4555" s="718"/>
      <c r="VR4555" s="721"/>
      <c r="VS4555" s="712"/>
      <c r="VT4555" s="719"/>
      <c r="VU4555" s="721"/>
      <c r="VV4555" s="719"/>
      <c r="VW4555" s="719"/>
      <c r="VX4555" s="719"/>
      <c r="VY4555" s="719"/>
      <c r="VZ4555" s="719"/>
      <c r="WA4555" s="721"/>
      <c r="WB4555" s="720"/>
      <c r="WC4555" s="718"/>
      <c r="WD4555" s="721"/>
      <c r="WE4555" s="712"/>
      <c r="WF4555" s="719"/>
      <c r="WG4555" s="721"/>
      <c r="WH4555" s="719"/>
      <c r="WI4555" s="719"/>
      <c r="WJ4555" s="719"/>
      <c r="WK4555" s="719"/>
      <c r="WL4555" s="719"/>
      <c r="WM4555" s="721"/>
      <c r="WN4555" s="720"/>
      <c r="WO4555" s="718"/>
      <c r="WP4555" s="721"/>
      <c r="WQ4555" s="712"/>
      <c r="WR4555" s="719"/>
      <c r="WS4555" s="721"/>
      <c r="WT4555" s="719"/>
      <c r="WU4555" s="719"/>
      <c r="WV4555" s="719"/>
      <c r="WW4555" s="719"/>
      <c r="WX4555" s="719"/>
      <c r="WY4555" s="721"/>
      <c r="WZ4555" s="720"/>
      <c r="XA4555" s="718"/>
      <c r="XB4555" s="721"/>
      <c r="XC4555" s="712"/>
      <c r="XD4555" s="719"/>
      <c r="XE4555" s="721"/>
      <c r="XF4555" s="719"/>
      <c r="XG4555" s="719"/>
      <c r="XH4555" s="719"/>
      <c r="XI4555" s="719"/>
      <c r="XJ4555" s="719"/>
      <c r="XK4555" s="721"/>
      <c r="XL4555" s="720"/>
      <c r="XM4555" s="718"/>
      <c r="XN4555" s="721"/>
      <c r="XO4555" s="712"/>
      <c r="XP4555" s="719"/>
      <c r="XQ4555" s="721"/>
      <c r="XR4555" s="719"/>
      <c r="XS4555" s="719"/>
      <c r="XT4555" s="719"/>
      <c r="XU4555" s="719"/>
      <c r="XV4555" s="719"/>
      <c r="XW4555" s="721"/>
      <c r="XX4555" s="720"/>
      <c r="XY4555" s="718"/>
      <c r="XZ4555" s="721"/>
      <c r="YA4555" s="712"/>
      <c r="YB4555" s="719"/>
      <c r="YC4555" s="721"/>
      <c r="YD4555" s="719"/>
      <c r="YE4555" s="719"/>
      <c r="YF4555" s="719"/>
      <c r="YG4555" s="719"/>
      <c r="YH4555" s="719"/>
      <c r="YI4555" s="721"/>
      <c r="YJ4555" s="720"/>
      <c r="YK4555" s="718"/>
      <c r="YL4555" s="721"/>
      <c r="YM4555" s="712"/>
      <c r="YN4555" s="719"/>
      <c r="YO4555" s="721"/>
      <c r="YP4555" s="719"/>
      <c r="YQ4555" s="719"/>
      <c r="YR4555" s="719"/>
      <c r="YS4555" s="719"/>
      <c r="YT4555" s="719"/>
      <c r="YU4555" s="721"/>
      <c r="YV4555" s="720"/>
      <c r="YW4555" s="718"/>
      <c r="YX4555" s="721"/>
      <c r="YY4555" s="712"/>
      <c r="YZ4555" s="719"/>
      <c r="ZA4555" s="721"/>
      <c r="ZB4555" s="719"/>
      <c r="ZC4555" s="719"/>
      <c r="ZD4555" s="719"/>
      <c r="ZE4555" s="719"/>
      <c r="ZF4555" s="719"/>
      <c r="ZG4555" s="721"/>
      <c r="ZH4555" s="720"/>
      <c r="ZI4555" s="718"/>
      <c r="ZJ4555" s="721"/>
      <c r="ZK4555" s="712"/>
      <c r="ZL4555" s="719"/>
      <c r="ZM4555" s="721"/>
      <c r="ZN4555" s="719"/>
      <c r="ZO4555" s="719"/>
      <c r="ZP4555" s="719"/>
      <c r="ZQ4555" s="719"/>
      <c r="ZR4555" s="719"/>
      <c r="ZS4555" s="721"/>
      <c r="ZT4555" s="720"/>
      <c r="ZU4555" s="718"/>
      <c r="ZV4555" s="721"/>
      <c r="ZW4555" s="712"/>
      <c r="ZX4555" s="719"/>
      <c r="ZY4555" s="721"/>
      <c r="ZZ4555" s="719"/>
      <c r="AAA4555" s="719"/>
      <c r="AAB4555" s="719"/>
      <c r="AAC4555" s="719"/>
      <c r="AAD4555" s="719"/>
      <c r="AAE4555" s="721"/>
      <c r="AAF4555" s="720"/>
      <c r="AAG4555" s="718"/>
      <c r="AAH4555" s="721"/>
      <c r="AAI4555" s="712"/>
      <c r="AAJ4555" s="719"/>
      <c r="AAK4555" s="721"/>
      <c r="AAL4555" s="719"/>
      <c r="AAM4555" s="719"/>
      <c r="AAN4555" s="719"/>
      <c r="AAO4555" s="719"/>
      <c r="AAP4555" s="719"/>
      <c r="AAQ4555" s="721"/>
      <c r="AAR4555" s="720"/>
      <c r="AAS4555" s="718"/>
      <c r="AAT4555" s="721"/>
      <c r="AAU4555" s="712"/>
      <c r="AAV4555" s="719"/>
      <c r="AAW4555" s="721"/>
      <c r="AAX4555" s="719"/>
      <c r="AAY4555" s="719"/>
      <c r="AAZ4555" s="719"/>
      <c r="ABA4555" s="719"/>
      <c r="ABB4555" s="719"/>
      <c r="ABC4555" s="721"/>
      <c r="ABD4555" s="720"/>
      <c r="ABE4555" s="718"/>
      <c r="ABF4555" s="721"/>
      <c r="ABG4555" s="712"/>
      <c r="ABH4555" s="719"/>
      <c r="ABI4555" s="721"/>
      <c r="ABJ4555" s="719"/>
      <c r="ABK4555" s="719"/>
      <c r="ABL4555" s="719"/>
      <c r="ABM4555" s="719"/>
      <c r="ABN4555" s="719"/>
      <c r="ABO4555" s="721"/>
      <c r="ABP4555" s="720"/>
      <c r="ABQ4555" s="718"/>
      <c r="ABR4555" s="721"/>
      <c r="ABS4555" s="712"/>
      <c r="ABT4555" s="719"/>
      <c r="ABU4555" s="721"/>
      <c r="ABV4555" s="719"/>
      <c r="ABW4555" s="719"/>
      <c r="ABX4555" s="719"/>
      <c r="ABY4555" s="719"/>
      <c r="ABZ4555" s="719"/>
      <c r="ACA4555" s="721"/>
      <c r="ACB4555" s="720"/>
      <c r="ACC4555" s="718"/>
      <c r="ACD4555" s="721"/>
      <c r="ACE4555" s="712"/>
      <c r="ACF4555" s="719"/>
      <c r="ACG4555" s="721"/>
      <c r="ACH4555" s="719"/>
      <c r="ACI4555" s="719"/>
      <c r="ACJ4555" s="719"/>
      <c r="ACK4555" s="719"/>
      <c r="ACL4555" s="719"/>
      <c r="ACM4555" s="721"/>
      <c r="ACN4555" s="720"/>
      <c r="ACO4555" s="718"/>
      <c r="ACP4555" s="721"/>
      <c r="ACQ4555" s="712"/>
      <c r="ACR4555" s="719"/>
      <c r="ACS4555" s="721"/>
      <c r="ACT4555" s="719"/>
      <c r="ACU4555" s="719"/>
      <c r="ACV4555" s="719"/>
      <c r="ACW4555" s="719"/>
      <c r="ACX4555" s="719"/>
      <c r="ACY4555" s="721"/>
      <c r="ACZ4555" s="720"/>
      <c r="ADA4555" s="718"/>
      <c r="ADB4555" s="721"/>
      <c r="ADC4555" s="712"/>
      <c r="ADD4555" s="719"/>
      <c r="ADE4555" s="721"/>
      <c r="ADF4555" s="719"/>
      <c r="ADG4555" s="719"/>
      <c r="ADH4555" s="719"/>
      <c r="ADI4555" s="719"/>
      <c r="ADJ4555" s="719"/>
      <c r="ADK4555" s="721"/>
      <c r="ADL4555" s="720"/>
      <c r="ADM4555" s="718"/>
      <c r="ADN4555" s="721"/>
      <c r="ADO4555" s="712"/>
      <c r="ADP4555" s="719"/>
      <c r="ADQ4555" s="721"/>
      <c r="ADR4555" s="719"/>
      <c r="ADS4555" s="719"/>
      <c r="ADT4555" s="719"/>
      <c r="ADU4555" s="719"/>
      <c r="ADV4555" s="719"/>
      <c r="ADW4555" s="721"/>
      <c r="ADX4555" s="720"/>
      <c r="ADY4555" s="718"/>
      <c r="ADZ4555" s="721"/>
      <c r="AEA4555" s="712"/>
      <c r="AEB4555" s="719"/>
      <c r="AEC4555" s="721"/>
      <c r="AED4555" s="719"/>
      <c r="AEE4555" s="719"/>
      <c r="AEF4555" s="719"/>
      <c r="AEG4555" s="719"/>
      <c r="AEH4555" s="719"/>
      <c r="AEI4555" s="721"/>
      <c r="AEJ4555" s="720"/>
      <c r="AEK4555" s="718"/>
      <c r="AEL4555" s="721"/>
      <c r="AEM4555" s="712"/>
      <c r="AEN4555" s="719"/>
      <c r="AEO4555" s="721"/>
      <c r="AEP4555" s="719"/>
      <c r="AEQ4555" s="719"/>
      <c r="AER4555" s="719"/>
      <c r="AES4555" s="719"/>
      <c r="AET4555" s="719"/>
      <c r="AEU4555" s="721"/>
      <c r="AEV4555" s="720"/>
      <c r="AEW4555" s="718"/>
      <c r="AEX4555" s="721"/>
      <c r="AEY4555" s="712"/>
      <c r="AEZ4555" s="719"/>
      <c r="AFA4555" s="721"/>
      <c r="AFB4555" s="719"/>
      <c r="AFC4555" s="719"/>
      <c r="AFD4555" s="719"/>
      <c r="AFE4555" s="719"/>
      <c r="AFF4555" s="719"/>
      <c r="AFG4555" s="721"/>
      <c r="AFH4555" s="720"/>
      <c r="AFI4555" s="718"/>
      <c r="AFJ4555" s="721"/>
      <c r="AFK4555" s="712"/>
      <c r="AFL4555" s="719"/>
      <c r="AFM4555" s="721"/>
      <c r="AFN4555" s="719"/>
      <c r="AFO4555" s="719"/>
      <c r="AFP4555" s="719"/>
      <c r="AFQ4555" s="719"/>
      <c r="AFR4555" s="719"/>
      <c r="AFS4555" s="721"/>
      <c r="AFT4555" s="720"/>
      <c r="AFU4555" s="718"/>
      <c r="AFV4555" s="721"/>
      <c r="AFW4555" s="712"/>
      <c r="AFX4555" s="719"/>
      <c r="AFY4555" s="721"/>
      <c r="AFZ4555" s="719"/>
      <c r="AGA4555" s="719"/>
      <c r="AGB4555" s="719"/>
      <c r="AGC4555" s="719"/>
      <c r="AGD4555" s="719"/>
      <c r="AGE4555" s="721"/>
      <c r="AGF4555" s="720"/>
      <c r="AGG4555" s="718"/>
      <c r="AGH4555" s="721"/>
      <c r="AGI4555" s="712"/>
      <c r="AGJ4555" s="719"/>
      <c r="AGK4555" s="721"/>
      <c r="AGL4555" s="719"/>
      <c r="AGM4555" s="719"/>
      <c r="AGN4555" s="719"/>
      <c r="AGO4555" s="719"/>
      <c r="AGP4555" s="719"/>
      <c r="AGQ4555" s="721"/>
      <c r="AGR4555" s="720"/>
      <c r="AGS4555" s="718"/>
      <c r="AGT4555" s="721"/>
      <c r="AGU4555" s="712"/>
      <c r="AGV4555" s="719"/>
      <c r="AGW4555" s="721"/>
      <c r="AGX4555" s="719"/>
      <c r="AGY4555" s="719"/>
      <c r="AGZ4555" s="719"/>
      <c r="AHA4555" s="719"/>
      <c r="AHB4555" s="719"/>
      <c r="AHC4555" s="721"/>
      <c r="AHD4555" s="720"/>
      <c r="AHE4555" s="718"/>
      <c r="AHF4555" s="721"/>
      <c r="AHG4555" s="712"/>
      <c r="AHH4555" s="719"/>
      <c r="AHI4555" s="721"/>
      <c r="AHJ4555" s="719"/>
      <c r="AHK4555" s="719"/>
      <c r="AHL4555" s="719"/>
      <c r="AHM4555" s="719"/>
      <c r="AHN4555" s="719"/>
      <c r="AHO4555" s="721"/>
      <c r="AHP4555" s="720"/>
      <c r="AHQ4555" s="718"/>
      <c r="AHR4555" s="721"/>
      <c r="AHS4555" s="712"/>
      <c r="AHT4555" s="719"/>
      <c r="AHU4555" s="721"/>
      <c r="AHV4555" s="719"/>
      <c r="AHW4555" s="719"/>
      <c r="AHX4555" s="719"/>
      <c r="AHY4555" s="719"/>
      <c r="AHZ4555" s="719"/>
      <c r="AIA4555" s="721"/>
      <c r="AIB4555" s="720"/>
      <c r="AIC4555" s="718"/>
      <c r="AID4555" s="721"/>
      <c r="AIE4555" s="712"/>
      <c r="AIF4555" s="719"/>
      <c r="AIG4555" s="721"/>
      <c r="AIH4555" s="719"/>
      <c r="AII4555" s="719"/>
      <c r="AIJ4555" s="719"/>
      <c r="AIK4555" s="719"/>
      <c r="AIL4555" s="719"/>
      <c r="AIM4555" s="721"/>
      <c r="AIN4555" s="720"/>
      <c r="AIO4555" s="718"/>
      <c r="AIP4555" s="721"/>
      <c r="AIQ4555" s="712"/>
      <c r="AIR4555" s="719"/>
      <c r="AIS4555" s="721"/>
      <c r="AIT4555" s="719"/>
      <c r="AIU4555" s="719"/>
      <c r="AIV4555" s="719"/>
      <c r="AIW4555" s="719"/>
      <c r="AIX4555" s="719"/>
      <c r="AIY4555" s="721"/>
      <c r="AIZ4555" s="720"/>
      <c r="AJA4555" s="718"/>
      <c r="AJB4555" s="721"/>
      <c r="AJC4555" s="712"/>
      <c r="AJD4555" s="719"/>
      <c r="AJE4555" s="721"/>
      <c r="AJF4555" s="719"/>
      <c r="AJG4555" s="719"/>
      <c r="AJH4555" s="719"/>
      <c r="AJI4555" s="719"/>
      <c r="AJJ4555" s="719"/>
      <c r="AJK4555" s="721"/>
      <c r="AJL4555" s="720"/>
      <c r="AJM4555" s="718"/>
      <c r="AJN4555" s="721"/>
      <c r="AJO4555" s="712"/>
      <c r="AJP4555" s="719"/>
      <c r="AJQ4555" s="721"/>
      <c r="AJR4555" s="719"/>
      <c r="AJS4555" s="719"/>
      <c r="AJT4555" s="719"/>
      <c r="AJU4555" s="719"/>
      <c r="AJV4555" s="719"/>
      <c r="AJW4555" s="721"/>
      <c r="AJX4555" s="720"/>
      <c r="AJY4555" s="718"/>
      <c r="AJZ4555" s="721"/>
      <c r="AKA4555" s="712"/>
      <c r="AKB4555" s="719"/>
      <c r="AKC4555" s="721"/>
      <c r="AKD4555" s="719"/>
      <c r="AKE4555" s="719"/>
      <c r="AKF4555" s="719"/>
      <c r="AKG4555" s="719"/>
      <c r="AKH4555" s="719"/>
      <c r="AKI4555" s="721"/>
      <c r="AKJ4555" s="720"/>
      <c r="AKK4555" s="718"/>
      <c r="AKL4555" s="721"/>
      <c r="AKM4555" s="712"/>
      <c r="AKN4555" s="719"/>
      <c r="AKO4555" s="721"/>
      <c r="AKP4555" s="719"/>
      <c r="AKQ4555" s="719"/>
      <c r="AKR4555" s="719"/>
      <c r="AKS4555" s="719"/>
      <c r="AKT4555" s="719"/>
      <c r="AKU4555" s="721"/>
      <c r="AKV4555" s="720"/>
      <c r="AKW4555" s="718"/>
      <c r="AKX4555" s="721"/>
      <c r="AKY4555" s="712"/>
      <c r="AKZ4555" s="719"/>
      <c r="ALA4555" s="721"/>
      <c r="ALB4555" s="719"/>
      <c r="ALC4555" s="719"/>
      <c r="ALD4555" s="719"/>
      <c r="ALE4555" s="719"/>
      <c r="ALF4555" s="719"/>
      <c r="ALG4555" s="721"/>
      <c r="ALH4555" s="720"/>
      <c r="ALI4555" s="718"/>
      <c r="ALJ4555" s="721"/>
      <c r="ALK4555" s="712"/>
      <c r="ALL4555" s="719"/>
      <c r="ALM4555" s="721"/>
      <c r="ALN4555" s="719"/>
      <c r="ALO4555" s="719"/>
      <c r="ALP4555" s="719"/>
      <c r="ALQ4555" s="719"/>
      <c r="ALR4555" s="719"/>
      <c r="ALS4555" s="721"/>
      <c r="ALT4555" s="720"/>
      <c r="ALU4555" s="718"/>
      <c r="ALV4555" s="721"/>
      <c r="ALW4555" s="712"/>
      <c r="ALX4555" s="719"/>
      <c r="ALY4555" s="721"/>
      <c r="ALZ4555" s="719"/>
      <c r="AMA4555" s="719"/>
      <c r="AMB4555" s="719"/>
      <c r="AMC4555" s="719"/>
      <c r="AMD4555" s="719"/>
      <c r="AME4555" s="721"/>
      <c r="AMF4555" s="720"/>
      <c r="AMG4555" s="718"/>
      <c r="AMH4555" s="721"/>
      <c r="AMI4555" s="712"/>
      <c r="AMJ4555" s="719"/>
      <c r="AMK4555" s="721"/>
      <c r="AML4555" s="719"/>
      <c r="AMM4555" s="719"/>
      <c r="AMN4555" s="719"/>
      <c r="AMO4555" s="719"/>
      <c r="AMP4555" s="719"/>
      <c r="AMQ4555" s="721"/>
      <c r="AMR4555" s="720"/>
      <c r="AMS4555" s="718"/>
      <c r="AMT4555" s="721"/>
      <c r="AMU4555" s="712"/>
      <c r="AMV4555" s="719"/>
      <c r="AMW4555" s="721"/>
      <c r="AMX4555" s="719"/>
      <c r="AMY4555" s="719"/>
      <c r="AMZ4555" s="719"/>
      <c r="ANA4555" s="719"/>
      <c r="ANB4555" s="719"/>
      <c r="ANC4555" s="721"/>
      <c r="AND4555" s="720"/>
      <c r="ANE4555" s="718"/>
      <c r="ANF4555" s="721"/>
      <c r="ANG4555" s="712"/>
      <c r="ANH4555" s="719"/>
      <c r="ANI4555" s="721"/>
      <c r="ANJ4555" s="719"/>
      <c r="ANK4555" s="719"/>
      <c r="ANL4555" s="719"/>
      <c r="ANM4555" s="719"/>
      <c r="ANN4555" s="719"/>
      <c r="ANO4555" s="721"/>
      <c r="ANP4555" s="720"/>
      <c r="ANQ4555" s="718"/>
      <c r="ANR4555" s="721"/>
      <c r="ANS4555" s="712"/>
      <c r="ANT4555" s="719"/>
      <c r="ANU4555" s="721"/>
      <c r="ANV4555" s="719"/>
      <c r="ANW4555" s="719"/>
      <c r="ANX4555" s="719"/>
      <c r="ANY4555" s="719"/>
      <c r="ANZ4555" s="719"/>
      <c r="AOA4555" s="721"/>
      <c r="AOB4555" s="720"/>
      <c r="AOC4555" s="718"/>
      <c r="AOD4555" s="721"/>
      <c r="AOE4555" s="712"/>
      <c r="AOF4555" s="719"/>
      <c r="AOG4555" s="721"/>
      <c r="AOH4555" s="719"/>
      <c r="AOI4555" s="719"/>
      <c r="AOJ4555" s="719"/>
      <c r="AOK4555" s="719"/>
      <c r="AOL4555" s="719"/>
      <c r="AOM4555" s="721"/>
      <c r="AON4555" s="720"/>
      <c r="AOO4555" s="718"/>
      <c r="AOP4555" s="721"/>
      <c r="AOQ4555" s="712"/>
      <c r="AOR4555" s="719"/>
      <c r="AOS4555" s="721"/>
      <c r="AOT4555" s="719"/>
      <c r="AOU4555" s="719"/>
      <c r="AOV4555" s="719"/>
      <c r="AOW4555" s="719"/>
      <c r="AOX4555" s="719"/>
      <c r="AOY4555" s="721"/>
      <c r="AOZ4555" s="720"/>
      <c r="APA4555" s="718"/>
      <c r="APB4555" s="721"/>
      <c r="APC4555" s="712"/>
      <c r="APD4555" s="719"/>
      <c r="APE4555" s="721"/>
      <c r="APF4555" s="719"/>
      <c r="APG4555" s="719"/>
      <c r="APH4555" s="719"/>
      <c r="API4555" s="719"/>
      <c r="APJ4555" s="719"/>
      <c r="APK4555" s="721"/>
      <c r="APL4555" s="720"/>
      <c r="APM4555" s="718"/>
      <c r="APN4555" s="721"/>
      <c r="APO4555" s="712"/>
      <c r="APP4555" s="719"/>
      <c r="APQ4555" s="721"/>
      <c r="APR4555" s="719"/>
      <c r="APS4555" s="719"/>
      <c r="APT4555" s="719"/>
      <c r="APU4555" s="719"/>
      <c r="APV4555" s="719"/>
      <c r="APW4555" s="721"/>
      <c r="APX4555" s="720"/>
      <c r="APY4555" s="718"/>
      <c r="APZ4555" s="721"/>
      <c r="AQA4555" s="712"/>
      <c r="AQB4555" s="719"/>
      <c r="AQC4555" s="721"/>
      <c r="AQD4555" s="719"/>
      <c r="AQE4555" s="719"/>
      <c r="AQF4555" s="719"/>
      <c r="AQG4555" s="719"/>
      <c r="AQH4555" s="719"/>
      <c r="AQI4555" s="721"/>
      <c r="AQJ4555" s="720"/>
      <c r="AQK4555" s="718"/>
      <c r="AQL4555" s="721"/>
      <c r="AQM4555" s="712"/>
      <c r="AQN4555" s="719"/>
      <c r="AQO4555" s="721"/>
      <c r="AQP4555" s="719"/>
      <c r="AQQ4555" s="719"/>
      <c r="AQR4555" s="719"/>
      <c r="AQS4555" s="719"/>
      <c r="AQT4555" s="719"/>
      <c r="AQU4555" s="721"/>
      <c r="AQV4555" s="720"/>
      <c r="AQW4555" s="718"/>
      <c r="AQX4555" s="721"/>
      <c r="AQY4555" s="712"/>
      <c r="AQZ4555" s="719"/>
      <c r="ARA4555" s="721"/>
      <c r="ARB4555" s="719"/>
      <c r="ARC4555" s="719"/>
      <c r="ARD4555" s="719"/>
      <c r="ARE4555" s="719"/>
      <c r="ARF4555" s="719"/>
      <c r="ARG4555" s="721"/>
      <c r="ARH4555" s="720"/>
      <c r="ARI4555" s="718"/>
      <c r="ARJ4555" s="721"/>
      <c r="ARK4555" s="712"/>
      <c r="ARL4555" s="719"/>
      <c r="ARM4555" s="721"/>
      <c r="ARN4555" s="719"/>
      <c r="ARO4555" s="719"/>
      <c r="ARP4555" s="719"/>
      <c r="ARQ4555" s="719"/>
      <c r="ARR4555" s="719"/>
      <c r="ARS4555" s="721"/>
      <c r="ART4555" s="720"/>
      <c r="ARU4555" s="718"/>
      <c r="ARV4555" s="721"/>
      <c r="ARW4555" s="712"/>
      <c r="ARX4555" s="719"/>
      <c r="ARY4555" s="721"/>
      <c r="ARZ4555" s="719"/>
      <c r="ASA4555" s="719"/>
      <c r="ASB4555" s="719"/>
      <c r="ASC4555" s="719"/>
      <c r="ASD4555" s="719"/>
      <c r="ASE4555" s="721"/>
      <c r="ASF4555" s="720"/>
      <c r="ASG4555" s="718"/>
      <c r="ASH4555" s="721"/>
      <c r="ASI4555" s="712"/>
      <c r="ASJ4555" s="719"/>
      <c r="ASK4555" s="721"/>
      <c r="ASL4555" s="719"/>
      <c r="ASM4555" s="719"/>
      <c r="ASN4555" s="719"/>
      <c r="ASO4555" s="719"/>
      <c r="ASP4555" s="719"/>
      <c r="ASQ4555" s="721"/>
      <c r="ASR4555" s="720"/>
      <c r="ASS4555" s="718"/>
      <c r="AST4555" s="721"/>
      <c r="ASU4555" s="712"/>
      <c r="ASV4555" s="719"/>
      <c r="ASW4555" s="721"/>
      <c r="ASX4555" s="719"/>
      <c r="ASY4555" s="719"/>
      <c r="ASZ4555" s="719"/>
      <c r="ATA4555" s="719"/>
      <c r="ATB4555" s="719"/>
      <c r="ATC4555" s="721"/>
      <c r="ATD4555" s="720"/>
      <c r="ATE4555" s="718"/>
      <c r="ATF4555" s="721"/>
      <c r="ATG4555" s="712"/>
      <c r="ATH4555" s="719"/>
      <c r="ATI4555" s="721"/>
      <c r="ATJ4555" s="719"/>
      <c r="ATK4555" s="719"/>
      <c r="ATL4555" s="719"/>
      <c r="ATM4555" s="719"/>
      <c r="ATN4555" s="719"/>
      <c r="ATO4555" s="721"/>
      <c r="ATP4555" s="720"/>
      <c r="ATQ4555" s="718"/>
      <c r="ATR4555" s="721"/>
      <c r="ATS4555" s="712"/>
      <c r="ATT4555" s="719"/>
      <c r="ATU4555" s="721"/>
      <c r="ATV4555" s="719"/>
      <c r="ATW4555" s="719"/>
      <c r="ATX4555" s="719"/>
      <c r="ATY4555" s="719"/>
      <c r="ATZ4555" s="719"/>
      <c r="AUA4555" s="721"/>
      <c r="AUB4555" s="720"/>
      <c r="AUC4555" s="718"/>
      <c r="AUD4555" s="721"/>
      <c r="AUE4555" s="712"/>
      <c r="AUF4555" s="719"/>
      <c r="AUG4555" s="721"/>
      <c r="AUH4555" s="719"/>
      <c r="AUI4555" s="719"/>
      <c r="AUJ4555" s="719"/>
      <c r="AUK4555" s="719"/>
      <c r="AUL4555" s="719"/>
      <c r="AUM4555" s="721"/>
      <c r="AUN4555" s="720"/>
      <c r="AUO4555" s="718"/>
      <c r="AUP4555" s="721"/>
      <c r="AUQ4555" s="712"/>
      <c r="AUR4555" s="719"/>
      <c r="AUS4555" s="721"/>
      <c r="AUT4555" s="719"/>
      <c r="AUU4555" s="719"/>
      <c r="AUV4555" s="719"/>
      <c r="AUW4555" s="719"/>
      <c r="AUX4555" s="719"/>
      <c r="AUY4555" s="721"/>
      <c r="AUZ4555" s="720"/>
      <c r="AVA4555" s="718"/>
      <c r="AVB4555" s="721"/>
      <c r="AVC4555" s="712"/>
      <c r="AVD4555" s="719"/>
      <c r="AVE4555" s="721"/>
      <c r="AVF4555" s="719"/>
      <c r="AVG4555" s="719"/>
      <c r="AVH4555" s="719"/>
      <c r="AVI4555" s="719"/>
      <c r="AVJ4555" s="719"/>
      <c r="AVK4555" s="721"/>
      <c r="AVL4555" s="720"/>
      <c r="AVM4555" s="718"/>
      <c r="AVN4555" s="721"/>
      <c r="AVO4555" s="712"/>
      <c r="AVP4555" s="719"/>
      <c r="AVQ4555" s="721"/>
      <c r="AVR4555" s="719"/>
      <c r="AVS4555" s="719"/>
      <c r="AVT4555" s="719"/>
      <c r="AVU4555" s="719"/>
      <c r="AVV4555" s="719"/>
      <c r="AVW4555" s="721"/>
      <c r="AVX4555" s="720"/>
      <c r="AVY4555" s="718"/>
      <c r="AVZ4555" s="721"/>
      <c r="AWA4555" s="712"/>
      <c r="AWB4555" s="719"/>
      <c r="AWC4555" s="721"/>
      <c r="AWD4555" s="719"/>
      <c r="AWE4555" s="719"/>
      <c r="AWF4555" s="719"/>
      <c r="AWG4555" s="719"/>
      <c r="AWH4555" s="719"/>
      <c r="AWI4555" s="721"/>
      <c r="AWJ4555" s="720"/>
      <c r="AWK4555" s="718"/>
      <c r="AWL4555" s="721"/>
      <c r="AWM4555" s="712"/>
      <c r="AWN4555" s="719"/>
      <c r="AWO4555" s="721"/>
      <c r="AWP4555" s="719"/>
      <c r="AWQ4555" s="719"/>
      <c r="AWR4555" s="719"/>
      <c r="AWS4555" s="719"/>
      <c r="AWT4555" s="719"/>
      <c r="AWU4555" s="721"/>
      <c r="AWV4555" s="720"/>
      <c r="AWW4555" s="718"/>
      <c r="AWX4555" s="721"/>
      <c r="AWY4555" s="712"/>
      <c r="AWZ4555" s="719"/>
      <c r="AXA4555" s="721"/>
      <c r="AXB4555" s="719"/>
      <c r="AXC4555" s="719"/>
      <c r="AXD4555" s="719"/>
      <c r="AXE4555" s="719"/>
      <c r="AXF4555" s="719"/>
      <c r="AXG4555" s="721"/>
      <c r="AXH4555" s="720"/>
      <c r="AXI4555" s="718"/>
      <c r="AXJ4555" s="721"/>
      <c r="AXK4555" s="712"/>
      <c r="AXL4555" s="719"/>
      <c r="AXM4555" s="721"/>
      <c r="AXN4555" s="719"/>
      <c r="AXO4555" s="719"/>
      <c r="AXP4555" s="719"/>
      <c r="AXQ4555" s="719"/>
      <c r="AXR4555" s="719"/>
      <c r="AXS4555" s="721"/>
      <c r="AXT4555" s="720"/>
      <c r="AXU4555" s="718"/>
      <c r="AXV4555" s="721"/>
      <c r="AXW4555" s="712"/>
      <c r="AXX4555" s="719"/>
      <c r="AXY4555" s="721"/>
      <c r="AXZ4555" s="719"/>
      <c r="AYA4555" s="719"/>
      <c r="AYB4555" s="719"/>
      <c r="AYC4555" s="719"/>
      <c r="AYD4555" s="719"/>
      <c r="AYE4555" s="721"/>
      <c r="AYF4555" s="720"/>
      <c r="AYG4555" s="718"/>
      <c r="AYH4555" s="721"/>
      <c r="AYI4555" s="712"/>
      <c r="AYJ4555" s="719"/>
      <c r="AYK4555" s="721"/>
      <c r="AYL4555" s="719"/>
      <c r="AYM4555" s="719"/>
      <c r="AYN4555" s="719"/>
      <c r="AYO4555" s="719"/>
      <c r="AYP4555" s="719"/>
      <c r="AYQ4555" s="721"/>
      <c r="AYR4555" s="720"/>
      <c r="AYS4555" s="718"/>
      <c r="AYT4555" s="721"/>
      <c r="AYU4555" s="712"/>
      <c r="AYV4555" s="719"/>
      <c r="AYW4555" s="721"/>
      <c r="AYX4555" s="719"/>
      <c r="AYY4555" s="719"/>
      <c r="AYZ4555" s="719"/>
      <c r="AZA4555" s="719"/>
      <c r="AZB4555" s="719"/>
      <c r="AZC4555" s="721"/>
      <c r="AZD4555" s="720"/>
      <c r="AZE4555" s="718"/>
      <c r="AZF4555" s="721"/>
      <c r="AZG4555" s="712"/>
      <c r="AZH4555" s="719"/>
      <c r="AZI4555" s="721"/>
      <c r="AZJ4555" s="719"/>
      <c r="AZK4555" s="719"/>
      <c r="AZL4555" s="719"/>
      <c r="AZM4555" s="719"/>
      <c r="AZN4555" s="719"/>
      <c r="AZO4555" s="721"/>
      <c r="AZP4555" s="720"/>
      <c r="AZQ4555" s="718"/>
      <c r="AZR4555" s="721"/>
      <c r="AZS4555" s="712"/>
      <c r="AZT4555" s="719"/>
      <c r="AZU4555" s="721"/>
      <c r="AZV4555" s="719"/>
      <c r="AZW4555" s="719"/>
      <c r="AZX4555" s="719"/>
      <c r="AZY4555" s="719"/>
      <c r="AZZ4555" s="719"/>
      <c r="BAA4555" s="721"/>
      <c r="BAB4555" s="720"/>
      <c r="BAC4555" s="718"/>
      <c r="BAD4555" s="721"/>
      <c r="BAE4555" s="712"/>
      <c r="BAF4555" s="719"/>
      <c r="BAG4555" s="721"/>
      <c r="BAH4555" s="719"/>
      <c r="BAI4555" s="719"/>
      <c r="BAJ4555" s="719"/>
      <c r="BAK4555" s="719"/>
      <c r="BAL4555" s="719"/>
      <c r="BAM4555" s="721"/>
      <c r="BAN4555" s="720"/>
      <c r="BAO4555" s="718"/>
      <c r="BAP4555" s="721"/>
      <c r="BAQ4555" s="712"/>
      <c r="BAR4555" s="719"/>
      <c r="BAS4555" s="721"/>
      <c r="BAT4555" s="719"/>
      <c r="BAU4555" s="719"/>
      <c r="BAV4555" s="719"/>
      <c r="BAW4555" s="719"/>
      <c r="BAX4555" s="719"/>
      <c r="BAY4555" s="721"/>
      <c r="BAZ4555" s="720"/>
      <c r="BBA4555" s="718"/>
      <c r="BBB4555" s="721"/>
      <c r="BBC4555" s="712"/>
      <c r="BBD4555" s="719"/>
      <c r="BBE4555" s="721"/>
      <c r="BBF4555" s="719"/>
      <c r="BBG4555" s="719"/>
      <c r="BBH4555" s="719"/>
      <c r="BBI4555" s="719"/>
      <c r="BBJ4555" s="719"/>
      <c r="BBK4555" s="721"/>
      <c r="BBL4555" s="720"/>
      <c r="BBM4555" s="718"/>
      <c r="BBN4555" s="721"/>
      <c r="BBO4555" s="712"/>
      <c r="BBP4555" s="719"/>
      <c r="BBQ4555" s="721"/>
      <c r="BBR4555" s="719"/>
      <c r="BBS4555" s="719"/>
      <c r="BBT4555" s="719"/>
      <c r="BBU4555" s="719"/>
      <c r="BBV4555" s="719"/>
      <c r="BBW4555" s="721"/>
      <c r="BBX4555" s="720"/>
      <c r="BBY4555" s="718"/>
      <c r="BBZ4555" s="721"/>
      <c r="BCA4555" s="712"/>
      <c r="BCB4555" s="719"/>
      <c r="BCC4555" s="721"/>
      <c r="BCD4555" s="719"/>
      <c r="BCE4555" s="719"/>
      <c r="BCF4555" s="719"/>
      <c r="BCG4555" s="719"/>
      <c r="BCH4555" s="719"/>
      <c r="BCI4555" s="721"/>
      <c r="BCJ4555" s="720"/>
      <c r="BCK4555" s="718"/>
      <c r="BCL4555" s="721"/>
      <c r="BCM4555" s="712"/>
      <c r="BCN4555" s="719"/>
      <c r="BCO4555" s="721"/>
      <c r="BCP4555" s="719"/>
      <c r="BCQ4555" s="719"/>
      <c r="BCR4555" s="719"/>
      <c r="BCS4555" s="719"/>
      <c r="BCT4555" s="719"/>
      <c r="BCU4555" s="721"/>
      <c r="BCV4555" s="720"/>
      <c r="BCW4555" s="718"/>
      <c r="BCX4555" s="721"/>
      <c r="BCY4555" s="712"/>
      <c r="BCZ4555" s="719"/>
      <c r="BDA4555" s="721"/>
      <c r="BDB4555" s="719"/>
      <c r="BDC4555" s="719"/>
      <c r="BDD4555" s="719"/>
      <c r="BDE4555" s="719"/>
      <c r="BDF4555" s="719"/>
      <c r="BDG4555" s="721"/>
      <c r="BDH4555" s="720"/>
      <c r="BDI4555" s="718"/>
      <c r="BDJ4555" s="721"/>
      <c r="BDK4555" s="712"/>
      <c r="BDL4555" s="719"/>
      <c r="BDM4555" s="721"/>
      <c r="BDN4555" s="719"/>
      <c r="BDO4555" s="719"/>
      <c r="BDP4555" s="719"/>
      <c r="BDQ4555" s="719"/>
      <c r="BDR4555" s="719"/>
      <c r="BDS4555" s="721"/>
      <c r="BDT4555" s="720"/>
      <c r="BDU4555" s="718"/>
      <c r="BDV4555" s="721"/>
      <c r="BDW4555" s="712"/>
      <c r="BDX4555" s="719"/>
      <c r="BDY4555" s="721"/>
      <c r="BDZ4555" s="719"/>
      <c r="BEA4555" s="719"/>
      <c r="BEB4555" s="719"/>
      <c r="BEC4555" s="719"/>
      <c r="BED4555" s="719"/>
      <c r="BEE4555" s="721"/>
      <c r="BEF4555" s="720"/>
      <c r="BEG4555" s="718"/>
      <c r="BEH4555" s="721"/>
      <c r="BEI4555" s="712"/>
      <c r="BEJ4555" s="719"/>
      <c r="BEK4555" s="721"/>
      <c r="BEL4555" s="719"/>
      <c r="BEM4555" s="719"/>
      <c r="BEN4555" s="719"/>
      <c r="BEO4555" s="719"/>
      <c r="BEP4555" s="719"/>
      <c r="BEQ4555" s="721"/>
      <c r="BER4555" s="720"/>
      <c r="BES4555" s="718"/>
      <c r="BET4555" s="721"/>
      <c r="BEU4555" s="712"/>
      <c r="BEV4555" s="719"/>
      <c r="BEW4555" s="721"/>
      <c r="BEX4555" s="719"/>
      <c r="BEY4555" s="719"/>
      <c r="BEZ4555" s="719"/>
      <c r="BFA4555" s="719"/>
      <c r="BFB4555" s="719"/>
      <c r="BFC4555" s="721"/>
      <c r="BFD4555" s="720"/>
      <c r="BFE4555" s="718"/>
      <c r="BFF4555" s="721"/>
      <c r="BFG4555" s="712"/>
      <c r="BFH4555" s="719"/>
      <c r="BFI4555" s="721"/>
      <c r="BFJ4555" s="719"/>
      <c r="BFK4555" s="719"/>
      <c r="BFL4555" s="719"/>
      <c r="BFM4555" s="719"/>
      <c r="BFN4555" s="719"/>
      <c r="BFO4555" s="721"/>
      <c r="BFP4555" s="720"/>
      <c r="BFQ4555" s="718"/>
      <c r="BFR4555" s="721"/>
      <c r="BFS4555" s="712"/>
      <c r="BFT4555" s="719"/>
      <c r="BFU4555" s="721"/>
      <c r="BFV4555" s="719"/>
      <c r="BFW4555" s="719"/>
      <c r="BFX4555" s="719"/>
      <c r="BFY4555" s="719"/>
      <c r="BFZ4555" s="719"/>
      <c r="BGA4555" s="721"/>
      <c r="BGB4555" s="720"/>
      <c r="BGC4555" s="718"/>
      <c r="BGD4555" s="721"/>
      <c r="BGE4555" s="712"/>
      <c r="BGF4555" s="719"/>
      <c r="BGG4555" s="721"/>
      <c r="BGH4555" s="719"/>
      <c r="BGI4555" s="719"/>
      <c r="BGJ4555" s="719"/>
      <c r="BGK4555" s="719"/>
      <c r="BGL4555" s="719"/>
      <c r="BGM4555" s="721"/>
      <c r="BGN4555" s="720"/>
      <c r="BGO4555" s="718"/>
      <c r="BGP4555" s="721"/>
      <c r="BGQ4555" s="712"/>
      <c r="BGR4555" s="719"/>
      <c r="BGS4555" s="721"/>
      <c r="BGT4555" s="719"/>
      <c r="BGU4555" s="719"/>
      <c r="BGV4555" s="719"/>
      <c r="BGW4555" s="719"/>
      <c r="BGX4555" s="719"/>
      <c r="BGY4555" s="721"/>
      <c r="BGZ4555" s="720"/>
      <c r="BHA4555" s="718"/>
      <c r="BHB4555" s="721"/>
      <c r="BHC4555" s="712"/>
      <c r="BHD4555" s="719"/>
      <c r="BHE4555" s="721"/>
      <c r="BHF4555" s="719"/>
      <c r="BHG4555" s="719"/>
      <c r="BHH4555" s="719"/>
      <c r="BHI4555" s="719"/>
      <c r="BHJ4555" s="719"/>
      <c r="BHK4555" s="721"/>
      <c r="BHL4555" s="720"/>
      <c r="BHM4555" s="718"/>
      <c r="BHN4555" s="721"/>
      <c r="BHO4555" s="712"/>
      <c r="BHP4555" s="719"/>
      <c r="BHQ4555" s="721"/>
      <c r="BHR4555" s="719"/>
      <c r="BHS4555" s="719"/>
      <c r="BHT4555" s="719"/>
      <c r="BHU4555" s="719"/>
      <c r="BHV4555" s="719"/>
      <c r="BHW4555" s="721"/>
      <c r="BHX4555" s="720"/>
      <c r="BHY4555" s="718"/>
      <c r="BHZ4555" s="721"/>
      <c r="BIA4555" s="712"/>
      <c r="BIB4555" s="719"/>
      <c r="BIC4555" s="721"/>
      <c r="BID4555" s="719"/>
      <c r="BIE4555" s="719"/>
      <c r="BIF4555" s="719"/>
      <c r="BIG4555" s="719"/>
      <c r="BIH4555" s="719"/>
      <c r="BII4555" s="721"/>
      <c r="BIJ4555" s="720"/>
      <c r="BIK4555" s="718"/>
      <c r="BIL4555" s="721"/>
      <c r="BIM4555" s="712"/>
      <c r="BIN4555" s="719"/>
      <c r="BIO4555" s="721"/>
      <c r="BIP4555" s="719"/>
      <c r="BIQ4555" s="719"/>
      <c r="BIR4555" s="719"/>
      <c r="BIS4555" s="719"/>
      <c r="BIT4555" s="719"/>
      <c r="BIU4555" s="721"/>
      <c r="BIV4555" s="720"/>
      <c r="BIW4555" s="718"/>
      <c r="BIX4555" s="721"/>
      <c r="BIY4555" s="712"/>
      <c r="BIZ4555" s="719"/>
      <c r="BJA4555" s="721"/>
      <c r="BJB4555" s="719"/>
      <c r="BJC4555" s="719"/>
      <c r="BJD4555" s="719"/>
      <c r="BJE4555" s="719"/>
      <c r="BJF4555" s="719"/>
      <c r="BJG4555" s="721"/>
      <c r="BJH4555" s="720"/>
      <c r="BJI4555" s="718"/>
      <c r="BJJ4555" s="721"/>
      <c r="BJK4555" s="712"/>
      <c r="BJL4555" s="719"/>
      <c r="BJM4555" s="721"/>
      <c r="BJN4555" s="719"/>
      <c r="BJO4555" s="719"/>
      <c r="BJP4555" s="719"/>
      <c r="BJQ4555" s="719"/>
      <c r="BJR4555" s="719"/>
      <c r="BJS4555" s="721"/>
      <c r="BJT4555" s="720"/>
      <c r="BJU4555" s="718"/>
      <c r="BJV4555" s="721"/>
      <c r="BJW4555" s="712"/>
      <c r="BJX4555" s="719"/>
      <c r="BJY4555" s="721"/>
      <c r="BJZ4555" s="719"/>
      <c r="BKA4555" s="719"/>
      <c r="BKB4555" s="719"/>
      <c r="BKC4555" s="719"/>
      <c r="BKD4555" s="719"/>
      <c r="BKE4555" s="721"/>
      <c r="BKF4555" s="720"/>
      <c r="BKG4555" s="718"/>
      <c r="BKH4555" s="721"/>
      <c r="BKI4555" s="712"/>
      <c r="BKJ4555" s="719"/>
      <c r="BKK4555" s="721"/>
      <c r="BKL4555" s="719"/>
      <c r="BKM4555" s="719"/>
      <c r="BKN4555" s="719"/>
      <c r="BKO4555" s="719"/>
      <c r="BKP4555" s="719"/>
      <c r="BKQ4555" s="721"/>
      <c r="BKR4555" s="720"/>
      <c r="BKS4555" s="718"/>
      <c r="BKT4555" s="721"/>
      <c r="BKU4555" s="712"/>
      <c r="BKV4555" s="719"/>
      <c r="BKW4555" s="721"/>
      <c r="BKX4555" s="719"/>
      <c r="BKY4555" s="719"/>
      <c r="BKZ4555" s="719"/>
      <c r="BLA4555" s="719"/>
      <c r="BLB4555" s="719"/>
      <c r="BLC4555" s="721"/>
      <c r="BLD4555" s="720"/>
      <c r="BLE4555" s="718"/>
      <c r="BLF4555" s="721"/>
      <c r="BLG4555" s="712"/>
      <c r="BLH4555" s="719"/>
      <c r="BLI4555" s="721"/>
      <c r="BLJ4555" s="719"/>
      <c r="BLK4555" s="719"/>
      <c r="BLL4555" s="719"/>
      <c r="BLM4555" s="719"/>
      <c r="BLN4555" s="719"/>
      <c r="BLO4555" s="721"/>
      <c r="BLP4555" s="720"/>
      <c r="BLQ4555" s="718"/>
      <c r="BLR4555" s="721"/>
      <c r="BLS4555" s="712"/>
      <c r="BLT4555" s="719"/>
      <c r="BLU4555" s="721"/>
      <c r="BLV4555" s="719"/>
      <c r="BLW4555" s="719"/>
      <c r="BLX4555" s="719"/>
      <c r="BLY4555" s="719"/>
      <c r="BLZ4555" s="719"/>
      <c r="BMA4555" s="721"/>
      <c r="BMB4555" s="720"/>
      <c r="BMC4555" s="718"/>
      <c r="BMD4555" s="721"/>
      <c r="BME4555" s="712"/>
      <c r="BMF4555" s="719"/>
      <c r="BMG4555" s="721"/>
      <c r="BMH4555" s="719"/>
      <c r="BMI4555" s="719"/>
      <c r="BMJ4555" s="719"/>
      <c r="BMK4555" s="719"/>
      <c r="BML4555" s="719"/>
      <c r="BMM4555" s="721"/>
      <c r="BMN4555" s="720"/>
      <c r="BMO4555" s="718"/>
      <c r="BMP4555" s="721"/>
      <c r="BMQ4555" s="712"/>
      <c r="BMR4555" s="719"/>
      <c r="BMS4555" s="721"/>
      <c r="BMT4555" s="719"/>
      <c r="BMU4555" s="719"/>
      <c r="BMV4555" s="719"/>
      <c r="BMW4555" s="719"/>
      <c r="BMX4555" s="719"/>
      <c r="BMY4555" s="721"/>
      <c r="BMZ4555" s="720"/>
      <c r="BNA4555" s="718"/>
      <c r="BNB4555" s="721"/>
      <c r="BNC4555" s="712"/>
      <c r="BND4555" s="719"/>
      <c r="BNE4555" s="721"/>
      <c r="BNF4555" s="719"/>
      <c r="BNG4555" s="719"/>
      <c r="BNH4555" s="719"/>
      <c r="BNI4555" s="719"/>
      <c r="BNJ4555" s="719"/>
      <c r="BNK4555" s="721"/>
      <c r="BNL4555" s="720"/>
      <c r="BNM4555" s="718"/>
      <c r="BNN4555" s="721"/>
      <c r="BNO4555" s="712"/>
      <c r="BNP4555" s="719"/>
      <c r="BNQ4555" s="721"/>
      <c r="BNR4555" s="719"/>
      <c r="BNS4555" s="719"/>
      <c r="BNT4555" s="719"/>
      <c r="BNU4555" s="719"/>
      <c r="BNV4555" s="719"/>
      <c r="BNW4555" s="721"/>
      <c r="BNX4555" s="720"/>
      <c r="BNY4555" s="718"/>
      <c r="BNZ4555" s="721"/>
      <c r="BOA4555" s="712"/>
      <c r="BOB4555" s="719"/>
      <c r="BOC4555" s="721"/>
      <c r="BOD4555" s="719"/>
      <c r="BOE4555" s="719"/>
      <c r="BOF4555" s="719"/>
      <c r="BOG4555" s="719"/>
      <c r="BOH4555" s="719"/>
      <c r="BOI4555" s="721"/>
      <c r="BOJ4555" s="720"/>
      <c r="BOK4555" s="718"/>
      <c r="BOL4555" s="721"/>
      <c r="BOM4555" s="712"/>
      <c r="BON4555" s="719"/>
      <c r="BOO4555" s="721"/>
      <c r="BOP4555" s="719"/>
      <c r="BOQ4555" s="719"/>
      <c r="BOR4555" s="719"/>
      <c r="BOS4555" s="719"/>
      <c r="BOT4555" s="719"/>
      <c r="BOU4555" s="721"/>
      <c r="BOV4555" s="720"/>
      <c r="BOW4555" s="718"/>
      <c r="BOX4555" s="721"/>
      <c r="BOY4555" s="712"/>
      <c r="BOZ4555" s="719"/>
      <c r="BPA4555" s="721"/>
      <c r="BPB4555" s="719"/>
      <c r="BPC4555" s="719"/>
      <c r="BPD4555" s="719"/>
      <c r="BPE4555" s="719"/>
      <c r="BPF4555" s="719"/>
      <c r="BPG4555" s="721"/>
      <c r="BPH4555" s="720"/>
      <c r="BPI4555" s="718"/>
      <c r="BPJ4555" s="721"/>
      <c r="BPK4555" s="712"/>
      <c r="BPL4555" s="719"/>
      <c r="BPM4555" s="721"/>
      <c r="BPN4555" s="719"/>
      <c r="BPO4555" s="719"/>
      <c r="BPP4555" s="719"/>
      <c r="BPQ4555" s="719"/>
      <c r="BPR4555" s="719"/>
      <c r="BPS4555" s="721"/>
      <c r="BPT4555" s="720"/>
      <c r="BPU4555" s="718"/>
      <c r="BPV4555" s="721"/>
      <c r="BPW4555" s="712"/>
      <c r="BPX4555" s="719"/>
      <c r="BPY4555" s="721"/>
      <c r="BPZ4555" s="719"/>
      <c r="BQA4555" s="719"/>
      <c r="BQB4555" s="719"/>
      <c r="BQC4555" s="719"/>
      <c r="BQD4555" s="719"/>
      <c r="BQE4555" s="721"/>
      <c r="BQF4555" s="720"/>
      <c r="BQG4555" s="718"/>
      <c r="BQH4555" s="721"/>
      <c r="BQI4555" s="712"/>
      <c r="BQJ4555" s="719"/>
      <c r="BQK4555" s="721"/>
      <c r="BQL4555" s="719"/>
      <c r="BQM4555" s="719"/>
      <c r="BQN4555" s="719"/>
      <c r="BQO4555" s="719"/>
      <c r="BQP4555" s="719"/>
      <c r="BQQ4555" s="721"/>
      <c r="BQR4555" s="720"/>
      <c r="BQS4555" s="718"/>
      <c r="BQT4555" s="721"/>
      <c r="BQU4555" s="712"/>
      <c r="BQV4555" s="719"/>
      <c r="BQW4555" s="721"/>
      <c r="BQX4555" s="719"/>
      <c r="BQY4555" s="719"/>
      <c r="BQZ4555" s="719"/>
      <c r="BRA4555" s="719"/>
      <c r="BRB4555" s="719"/>
      <c r="BRC4555" s="721"/>
      <c r="BRD4555" s="720"/>
      <c r="BRE4555" s="718"/>
      <c r="BRF4555" s="721"/>
      <c r="BRG4555" s="712"/>
      <c r="BRH4555" s="719"/>
      <c r="BRI4555" s="721"/>
      <c r="BRJ4555" s="719"/>
      <c r="BRK4555" s="719"/>
      <c r="BRL4555" s="719"/>
      <c r="BRM4555" s="719"/>
      <c r="BRN4555" s="719"/>
      <c r="BRO4555" s="721"/>
      <c r="BRP4555" s="720"/>
      <c r="BRQ4555" s="718"/>
      <c r="BRR4555" s="721"/>
      <c r="BRS4555" s="712"/>
      <c r="BRT4555" s="719"/>
      <c r="BRU4555" s="721"/>
      <c r="BRV4555" s="719"/>
      <c r="BRW4555" s="719"/>
      <c r="BRX4555" s="719"/>
      <c r="BRY4555" s="719"/>
      <c r="BRZ4555" s="719"/>
      <c r="BSA4555" s="721"/>
      <c r="BSB4555" s="720"/>
      <c r="BSC4555" s="718"/>
      <c r="BSD4555" s="721"/>
      <c r="BSE4555" s="712"/>
      <c r="BSF4555" s="719"/>
      <c r="BSG4555" s="721"/>
      <c r="BSH4555" s="719"/>
      <c r="BSI4555" s="719"/>
      <c r="BSJ4555" s="719"/>
      <c r="BSK4555" s="719"/>
      <c r="BSL4555" s="719"/>
      <c r="BSM4555" s="721"/>
      <c r="BSN4555" s="720"/>
      <c r="BSO4555" s="718"/>
      <c r="BSP4555" s="721"/>
      <c r="BSQ4555" s="712"/>
      <c r="BSR4555" s="719"/>
      <c r="BSS4555" s="721"/>
      <c r="BST4555" s="719"/>
      <c r="BSU4555" s="719"/>
      <c r="BSV4555" s="719"/>
      <c r="BSW4555" s="719"/>
      <c r="BSX4555" s="719"/>
      <c r="BSY4555" s="721"/>
      <c r="BSZ4555" s="720"/>
      <c r="BTA4555" s="718"/>
      <c r="BTB4555" s="721"/>
      <c r="BTC4555" s="712"/>
      <c r="BTD4555" s="719"/>
      <c r="BTE4555" s="721"/>
      <c r="BTF4555" s="719"/>
      <c r="BTG4555" s="719"/>
      <c r="BTH4555" s="719"/>
      <c r="BTI4555" s="719"/>
      <c r="BTJ4555" s="719"/>
      <c r="BTK4555" s="721"/>
      <c r="BTL4555" s="720"/>
      <c r="BTM4555" s="718"/>
      <c r="BTN4555" s="721"/>
      <c r="BTO4555" s="712"/>
      <c r="BTP4555" s="719"/>
      <c r="BTQ4555" s="721"/>
      <c r="BTR4555" s="719"/>
      <c r="BTS4555" s="719"/>
      <c r="BTT4555" s="719"/>
      <c r="BTU4555" s="719"/>
      <c r="BTV4555" s="719"/>
      <c r="BTW4555" s="721"/>
      <c r="BTX4555" s="720"/>
      <c r="BTY4555" s="718"/>
      <c r="BTZ4555" s="721"/>
      <c r="BUA4555" s="712"/>
      <c r="BUB4555" s="719"/>
      <c r="BUC4555" s="721"/>
      <c r="BUD4555" s="719"/>
      <c r="BUE4555" s="719"/>
      <c r="BUF4555" s="719"/>
      <c r="BUG4555" s="719"/>
      <c r="BUH4555" s="719"/>
      <c r="BUI4555" s="721"/>
      <c r="BUJ4555" s="720"/>
      <c r="BUK4555" s="718"/>
      <c r="BUL4555" s="721"/>
      <c r="BUM4555" s="712"/>
      <c r="BUN4555" s="719"/>
      <c r="BUO4555" s="721"/>
      <c r="BUP4555" s="719"/>
      <c r="BUQ4555" s="719"/>
      <c r="BUR4555" s="719"/>
      <c r="BUS4555" s="719"/>
      <c r="BUT4555" s="719"/>
      <c r="BUU4555" s="721"/>
      <c r="BUV4555" s="720"/>
      <c r="BUW4555" s="718"/>
      <c r="BUX4555" s="721"/>
      <c r="BUY4555" s="712"/>
      <c r="BUZ4555" s="719"/>
      <c r="BVA4555" s="721"/>
      <c r="BVB4555" s="719"/>
      <c r="BVC4555" s="719"/>
      <c r="BVD4555" s="719"/>
      <c r="BVE4555" s="719"/>
      <c r="BVF4555" s="719"/>
      <c r="BVG4555" s="721"/>
      <c r="BVH4555" s="720"/>
      <c r="BVI4555" s="718"/>
      <c r="BVJ4555" s="721"/>
      <c r="BVK4555" s="712"/>
      <c r="BVL4555" s="719"/>
      <c r="BVM4555" s="721"/>
      <c r="BVN4555" s="719"/>
      <c r="BVO4555" s="719"/>
      <c r="BVP4555" s="719"/>
      <c r="BVQ4555" s="719"/>
      <c r="BVR4555" s="719"/>
      <c r="BVS4555" s="721"/>
      <c r="BVT4555" s="720"/>
      <c r="BVU4555" s="718"/>
      <c r="BVV4555" s="721"/>
      <c r="BVW4555" s="712"/>
      <c r="BVX4555" s="719"/>
      <c r="BVY4555" s="721"/>
      <c r="BVZ4555" s="719"/>
      <c r="BWA4555" s="719"/>
      <c r="BWB4555" s="719"/>
      <c r="BWC4555" s="719"/>
      <c r="BWD4555" s="719"/>
      <c r="BWE4555" s="721"/>
      <c r="BWF4555" s="720"/>
      <c r="BWG4555" s="718"/>
      <c r="BWH4555" s="721"/>
      <c r="BWI4555" s="712"/>
      <c r="BWJ4555" s="719"/>
      <c r="BWK4555" s="721"/>
      <c r="BWL4555" s="719"/>
      <c r="BWM4555" s="719"/>
      <c r="BWN4555" s="719"/>
      <c r="BWO4555" s="719"/>
      <c r="BWP4555" s="719"/>
      <c r="BWQ4555" s="721"/>
      <c r="BWR4555" s="720"/>
      <c r="BWS4555" s="718"/>
      <c r="BWT4555" s="721"/>
      <c r="BWU4555" s="712"/>
      <c r="BWV4555" s="719"/>
      <c r="BWW4555" s="721"/>
      <c r="BWX4555" s="719"/>
      <c r="BWY4555" s="719"/>
      <c r="BWZ4555" s="719"/>
      <c r="BXA4555" s="719"/>
      <c r="BXB4555" s="719"/>
      <c r="BXC4555" s="721"/>
      <c r="BXD4555" s="720"/>
      <c r="BXE4555" s="718"/>
      <c r="BXF4555" s="721"/>
      <c r="BXG4555" s="712"/>
      <c r="BXH4555" s="719"/>
      <c r="BXI4555" s="721"/>
      <c r="BXJ4555" s="719"/>
      <c r="BXK4555" s="719"/>
      <c r="BXL4555" s="719"/>
      <c r="BXM4555" s="719"/>
      <c r="BXN4555" s="719"/>
      <c r="BXO4555" s="721"/>
      <c r="BXP4555" s="720"/>
      <c r="BXQ4555" s="718"/>
      <c r="BXR4555" s="721"/>
      <c r="BXS4555" s="712"/>
      <c r="BXT4555" s="719"/>
      <c r="BXU4555" s="721"/>
      <c r="BXV4555" s="719"/>
      <c r="BXW4555" s="719"/>
      <c r="BXX4555" s="719"/>
      <c r="BXY4555" s="719"/>
      <c r="BXZ4555" s="719"/>
      <c r="BYA4555" s="721"/>
      <c r="BYB4555" s="720"/>
      <c r="BYC4555" s="718"/>
      <c r="BYD4555" s="721"/>
      <c r="BYE4555" s="712"/>
      <c r="BYF4555" s="719"/>
      <c r="BYG4555" s="721"/>
      <c r="BYH4555" s="719"/>
      <c r="BYI4555" s="719"/>
      <c r="BYJ4555" s="719"/>
      <c r="BYK4555" s="719"/>
      <c r="BYL4555" s="719"/>
      <c r="BYM4555" s="721"/>
      <c r="BYN4555" s="720"/>
      <c r="BYO4555" s="718"/>
      <c r="BYP4555" s="721"/>
      <c r="BYQ4555" s="712"/>
      <c r="BYR4555" s="719"/>
      <c r="BYS4555" s="721"/>
      <c r="BYT4555" s="719"/>
      <c r="BYU4555" s="719"/>
      <c r="BYV4555" s="719"/>
      <c r="BYW4555" s="719"/>
      <c r="BYX4555" s="719"/>
      <c r="BYY4555" s="721"/>
      <c r="BYZ4555" s="720"/>
      <c r="BZA4555" s="718"/>
      <c r="BZB4555" s="721"/>
      <c r="BZC4555" s="712"/>
      <c r="BZD4555" s="719"/>
      <c r="BZE4555" s="721"/>
      <c r="BZF4555" s="719"/>
      <c r="BZG4555" s="719"/>
      <c r="BZH4555" s="719"/>
      <c r="BZI4555" s="719"/>
      <c r="BZJ4555" s="719"/>
      <c r="BZK4555" s="721"/>
      <c r="BZL4555" s="720"/>
      <c r="BZM4555" s="718"/>
      <c r="BZN4555" s="721"/>
      <c r="BZO4555" s="712"/>
      <c r="BZP4555" s="719"/>
      <c r="BZQ4555" s="721"/>
      <c r="BZR4555" s="719"/>
      <c r="BZS4555" s="719"/>
      <c r="BZT4555" s="719"/>
      <c r="BZU4555" s="719"/>
      <c r="BZV4555" s="719"/>
      <c r="BZW4555" s="721"/>
      <c r="BZX4555" s="720"/>
      <c r="BZY4555" s="718"/>
      <c r="BZZ4555" s="721"/>
      <c r="CAA4555" s="712"/>
      <c r="CAB4555" s="719"/>
      <c r="CAC4555" s="721"/>
      <c r="CAD4555" s="719"/>
      <c r="CAE4555" s="719"/>
      <c r="CAF4555" s="719"/>
      <c r="CAG4555" s="719"/>
      <c r="CAH4555" s="719"/>
      <c r="CAI4555" s="721"/>
      <c r="CAJ4555" s="720"/>
      <c r="CAK4555" s="718"/>
      <c r="CAL4555" s="721"/>
      <c r="CAM4555" s="712"/>
      <c r="CAN4555" s="719"/>
      <c r="CAO4555" s="721"/>
      <c r="CAP4555" s="719"/>
      <c r="CAQ4555" s="719"/>
      <c r="CAR4555" s="719"/>
      <c r="CAS4555" s="719"/>
      <c r="CAT4555" s="719"/>
      <c r="CAU4555" s="721"/>
      <c r="CAV4555" s="720"/>
      <c r="CAW4555" s="718"/>
      <c r="CAX4555" s="721"/>
      <c r="CAY4555" s="712"/>
      <c r="CAZ4555" s="719"/>
      <c r="CBA4555" s="721"/>
      <c r="CBB4555" s="719"/>
      <c r="CBC4555" s="719"/>
      <c r="CBD4555" s="719"/>
      <c r="CBE4555" s="719"/>
      <c r="CBF4555" s="719"/>
      <c r="CBG4555" s="721"/>
      <c r="CBH4555" s="720"/>
      <c r="CBI4555" s="718"/>
      <c r="CBJ4555" s="721"/>
      <c r="CBK4555" s="712"/>
      <c r="CBL4555" s="719"/>
      <c r="CBM4555" s="721"/>
      <c r="CBN4555" s="719"/>
      <c r="CBO4555" s="719"/>
      <c r="CBP4555" s="719"/>
      <c r="CBQ4555" s="719"/>
      <c r="CBR4555" s="719"/>
      <c r="CBS4555" s="721"/>
      <c r="CBT4555" s="720"/>
      <c r="CBU4555" s="718"/>
      <c r="CBV4555" s="721"/>
      <c r="CBW4555" s="712"/>
      <c r="CBX4555" s="719"/>
      <c r="CBY4555" s="721"/>
      <c r="CBZ4555" s="719"/>
      <c r="CCA4555" s="719"/>
      <c r="CCB4555" s="719"/>
      <c r="CCC4555" s="719"/>
      <c r="CCD4555" s="719"/>
      <c r="CCE4555" s="721"/>
      <c r="CCF4555" s="720"/>
      <c r="CCG4555" s="718"/>
      <c r="CCH4555" s="721"/>
      <c r="CCI4555" s="712"/>
      <c r="CCJ4555" s="719"/>
      <c r="CCK4555" s="721"/>
      <c r="CCL4555" s="719"/>
      <c r="CCM4555" s="719"/>
      <c r="CCN4555" s="719"/>
      <c r="CCO4555" s="719"/>
      <c r="CCP4555" s="719"/>
      <c r="CCQ4555" s="721"/>
      <c r="CCR4555" s="720"/>
      <c r="CCS4555" s="718"/>
      <c r="CCT4555" s="721"/>
      <c r="CCU4555" s="712"/>
      <c r="CCV4555" s="719"/>
      <c r="CCW4555" s="721"/>
      <c r="CCX4555" s="719"/>
      <c r="CCY4555" s="719"/>
      <c r="CCZ4555" s="719"/>
      <c r="CDA4555" s="719"/>
      <c r="CDB4555" s="719"/>
      <c r="CDC4555" s="721"/>
      <c r="CDD4555" s="720"/>
      <c r="CDE4555" s="718"/>
      <c r="CDF4555" s="721"/>
      <c r="CDG4555" s="712"/>
      <c r="CDH4555" s="719"/>
      <c r="CDI4555" s="721"/>
      <c r="CDJ4555" s="719"/>
      <c r="CDK4555" s="719"/>
      <c r="CDL4555" s="719"/>
      <c r="CDM4555" s="719"/>
      <c r="CDN4555" s="719"/>
      <c r="CDO4555" s="721"/>
      <c r="CDP4555" s="720"/>
      <c r="CDQ4555" s="718"/>
      <c r="CDR4555" s="721"/>
      <c r="CDS4555" s="712"/>
      <c r="CDT4555" s="719"/>
      <c r="CDU4555" s="721"/>
      <c r="CDV4555" s="719"/>
      <c r="CDW4555" s="719"/>
      <c r="CDX4555" s="719"/>
      <c r="CDY4555" s="719"/>
      <c r="CDZ4555" s="719"/>
      <c r="CEA4555" s="721"/>
      <c r="CEB4555" s="720"/>
      <c r="CEC4555" s="718"/>
      <c r="CED4555" s="721"/>
      <c r="CEE4555" s="712"/>
      <c r="CEF4555" s="719"/>
      <c r="CEG4555" s="721"/>
      <c r="CEH4555" s="719"/>
      <c r="CEI4555" s="719"/>
      <c r="CEJ4555" s="719"/>
      <c r="CEK4555" s="719"/>
      <c r="CEL4555" s="719"/>
      <c r="CEM4555" s="721"/>
      <c r="CEN4555" s="720"/>
      <c r="CEO4555" s="718"/>
      <c r="CEP4555" s="721"/>
      <c r="CEQ4555" s="712"/>
      <c r="CER4555" s="719"/>
      <c r="CES4555" s="721"/>
      <c r="CET4555" s="719"/>
      <c r="CEU4555" s="719"/>
      <c r="CEV4555" s="719"/>
      <c r="CEW4555" s="719"/>
      <c r="CEX4555" s="719"/>
      <c r="CEY4555" s="721"/>
      <c r="CEZ4555" s="720"/>
      <c r="CFA4555" s="718"/>
      <c r="CFB4555" s="721"/>
      <c r="CFC4555" s="712"/>
      <c r="CFD4555" s="719"/>
      <c r="CFE4555" s="721"/>
      <c r="CFF4555" s="719"/>
      <c r="CFG4555" s="719"/>
      <c r="CFH4555" s="719"/>
      <c r="CFI4555" s="719"/>
      <c r="CFJ4555" s="719"/>
      <c r="CFK4555" s="721"/>
      <c r="CFL4555" s="720"/>
      <c r="CFM4555" s="718"/>
      <c r="CFN4555" s="721"/>
      <c r="CFO4555" s="712"/>
      <c r="CFP4555" s="719"/>
      <c r="CFQ4555" s="721"/>
      <c r="CFR4555" s="719"/>
      <c r="CFS4555" s="719"/>
      <c r="CFT4555" s="719"/>
      <c r="CFU4555" s="719"/>
      <c r="CFV4555" s="719"/>
      <c r="CFW4555" s="721"/>
      <c r="CFX4555" s="720"/>
      <c r="CFY4555" s="718"/>
      <c r="CFZ4555" s="721"/>
      <c r="CGA4555" s="712"/>
      <c r="CGB4555" s="719"/>
      <c r="CGC4555" s="721"/>
      <c r="CGD4555" s="719"/>
      <c r="CGE4555" s="719"/>
      <c r="CGF4555" s="719"/>
      <c r="CGG4555" s="719"/>
      <c r="CGH4555" s="719"/>
      <c r="CGI4555" s="721"/>
      <c r="CGJ4555" s="720"/>
      <c r="CGK4555" s="718"/>
      <c r="CGL4555" s="721"/>
      <c r="CGM4555" s="712"/>
      <c r="CGN4555" s="719"/>
      <c r="CGO4555" s="721"/>
      <c r="CGP4555" s="719"/>
      <c r="CGQ4555" s="719"/>
      <c r="CGR4555" s="719"/>
      <c r="CGS4555" s="719"/>
      <c r="CGT4555" s="719"/>
      <c r="CGU4555" s="721"/>
      <c r="CGV4555" s="720"/>
      <c r="CGW4555" s="718"/>
      <c r="CGX4555" s="721"/>
      <c r="CGY4555" s="712"/>
      <c r="CGZ4555" s="719"/>
      <c r="CHA4555" s="721"/>
      <c r="CHB4555" s="719"/>
      <c r="CHC4555" s="719"/>
      <c r="CHD4555" s="719"/>
      <c r="CHE4555" s="719"/>
      <c r="CHF4555" s="719"/>
      <c r="CHG4555" s="721"/>
      <c r="CHH4555" s="720"/>
      <c r="CHI4555" s="718"/>
      <c r="CHJ4555" s="721"/>
      <c r="CHK4555" s="712"/>
      <c r="CHL4555" s="719"/>
      <c r="CHM4555" s="721"/>
      <c r="CHN4555" s="719"/>
      <c r="CHO4555" s="719"/>
      <c r="CHP4555" s="719"/>
      <c r="CHQ4555" s="719"/>
      <c r="CHR4555" s="719"/>
      <c r="CHS4555" s="721"/>
      <c r="CHT4555" s="720"/>
      <c r="CHU4555" s="718"/>
      <c r="CHV4555" s="721"/>
      <c r="CHW4555" s="712"/>
      <c r="CHX4555" s="719"/>
      <c r="CHY4555" s="721"/>
      <c r="CHZ4555" s="719"/>
      <c r="CIA4555" s="719"/>
      <c r="CIB4555" s="719"/>
      <c r="CIC4555" s="719"/>
      <c r="CID4555" s="719"/>
      <c r="CIE4555" s="721"/>
      <c r="CIF4555" s="720"/>
      <c r="CIG4555" s="718"/>
      <c r="CIH4555" s="721"/>
      <c r="CII4555" s="712"/>
      <c r="CIJ4555" s="719"/>
      <c r="CIK4555" s="721"/>
      <c r="CIL4555" s="719"/>
      <c r="CIM4555" s="719"/>
      <c r="CIN4555" s="719"/>
      <c r="CIO4555" s="719"/>
      <c r="CIP4555" s="719"/>
      <c r="CIQ4555" s="721"/>
      <c r="CIR4555" s="720"/>
      <c r="CIS4555" s="718"/>
      <c r="CIT4555" s="721"/>
      <c r="CIU4555" s="712"/>
      <c r="CIV4555" s="719"/>
      <c r="CIW4555" s="721"/>
      <c r="CIX4555" s="719"/>
      <c r="CIY4555" s="719"/>
      <c r="CIZ4555" s="719"/>
      <c r="CJA4555" s="719"/>
      <c r="CJB4555" s="719"/>
      <c r="CJC4555" s="721"/>
      <c r="CJD4555" s="720"/>
      <c r="CJE4555" s="718"/>
      <c r="CJF4555" s="721"/>
      <c r="CJG4555" s="712"/>
      <c r="CJH4555" s="719"/>
      <c r="CJI4555" s="721"/>
      <c r="CJJ4555" s="719"/>
      <c r="CJK4555" s="719"/>
      <c r="CJL4555" s="719"/>
      <c r="CJM4555" s="719"/>
      <c r="CJN4555" s="719"/>
      <c r="CJO4555" s="721"/>
      <c r="CJP4555" s="720"/>
      <c r="CJQ4555" s="718"/>
      <c r="CJR4555" s="721"/>
      <c r="CJS4555" s="712"/>
      <c r="CJT4555" s="719"/>
      <c r="CJU4555" s="721"/>
      <c r="CJV4555" s="719"/>
      <c r="CJW4555" s="719"/>
      <c r="CJX4555" s="719"/>
      <c r="CJY4555" s="719"/>
      <c r="CJZ4555" s="719"/>
      <c r="CKA4555" s="721"/>
      <c r="CKB4555" s="720"/>
      <c r="CKC4555" s="718"/>
      <c r="CKD4555" s="721"/>
      <c r="CKE4555" s="712"/>
      <c r="CKF4555" s="719"/>
      <c r="CKG4555" s="721"/>
      <c r="CKH4555" s="719"/>
      <c r="CKI4555" s="719"/>
      <c r="CKJ4555" s="719"/>
      <c r="CKK4555" s="719"/>
      <c r="CKL4555" s="719"/>
      <c r="CKM4555" s="721"/>
      <c r="CKN4555" s="720"/>
      <c r="CKO4555" s="718"/>
      <c r="CKP4555" s="721"/>
      <c r="CKQ4555" s="712"/>
      <c r="CKR4555" s="719"/>
      <c r="CKS4555" s="721"/>
      <c r="CKT4555" s="719"/>
      <c r="CKU4555" s="719"/>
      <c r="CKV4555" s="719"/>
      <c r="CKW4555" s="719"/>
      <c r="CKX4555" s="719"/>
      <c r="CKY4555" s="721"/>
      <c r="CKZ4555" s="720"/>
      <c r="CLA4555" s="718"/>
      <c r="CLB4555" s="721"/>
      <c r="CLC4555" s="712"/>
      <c r="CLD4555" s="719"/>
      <c r="CLE4555" s="721"/>
      <c r="CLF4555" s="719"/>
      <c r="CLG4555" s="719"/>
      <c r="CLH4555" s="719"/>
      <c r="CLI4555" s="719"/>
      <c r="CLJ4555" s="719"/>
      <c r="CLK4555" s="721"/>
      <c r="CLL4555" s="720"/>
      <c r="CLM4555" s="718"/>
      <c r="CLN4555" s="721"/>
      <c r="CLO4555" s="712"/>
      <c r="CLP4555" s="719"/>
      <c r="CLQ4555" s="721"/>
      <c r="CLR4555" s="719"/>
      <c r="CLS4555" s="719"/>
      <c r="CLT4555" s="719"/>
      <c r="CLU4555" s="719"/>
      <c r="CLV4555" s="719"/>
      <c r="CLW4555" s="721"/>
      <c r="CLX4555" s="720"/>
      <c r="CLY4555" s="718"/>
      <c r="CLZ4555" s="721"/>
      <c r="CMA4555" s="712"/>
      <c r="CMB4555" s="719"/>
      <c r="CMC4555" s="721"/>
      <c r="CMD4555" s="719"/>
      <c r="CME4555" s="719"/>
      <c r="CMF4555" s="719"/>
      <c r="CMG4555" s="719"/>
      <c r="CMH4555" s="719"/>
      <c r="CMI4555" s="721"/>
      <c r="CMJ4555" s="720"/>
      <c r="CMK4555" s="718"/>
      <c r="CML4555" s="721"/>
      <c r="CMM4555" s="712"/>
      <c r="CMN4555" s="719"/>
      <c r="CMO4555" s="721"/>
      <c r="CMP4555" s="719"/>
      <c r="CMQ4555" s="719"/>
      <c r="CMR4555" s="719"/>
      <c r="CMS4555" s="719"/>
      <c r="CMT4555" s="719"/>
      <c r="CMU4555" s="721"/>
      <c r="CMV4555" s="720"/>
      <c r="CMW4555" s="718"/>
      <c r="CMX4555" s="721"/>
      <c r="CMY4555" s="712"/>
      <c r="CMZ4555" s="719"/>
      <c r="CNA4555" s="721"/>
      <c r="CNB4555" s="719"/>
      <c r="CNC4555" s="719"/>
      <c r="CND4555" s="719"/>
      <c r="CNE4555" s="719"/>
      <c r="CNF4555" s="719"/>
      <c r="CNG4555" s="721"/>
      <c r="CNH4555" s="720"/>
      <c r="CNI4555" s="718"/>
      <c r="CNJ4555" s="721"/>
      <c r="CNK4555" s="712"/>
      <c r="CNL4555" s="719"/>
      <c r="CNM4555" s="721"/>
      <c r="CNN4555" s="719"/>
      <c r="CNO4555" s="719"/>
      <c r="CNP4555" s="719"/>
      <c r="CNQ4555" s="719"/>
      <c r="CNR4555" s="719"/>
      <c r="CNS4555" s="721"/>
      <c r="CNT4555" s="720"/>
      <c r="CNU4555" s="718"/>
      <c r="CNV4555" s="721"/>
      <c r="CNW4555" s="712"/>
      <c r="CNX4555" s="719"/>
      <c r="CNY4555" s="721"/>
      <c r="CNZ4555" s="719"/>
      <c r="COA4555" s="719"/>
      <c r="COB4555" s="719"/>
      <c r="COC4555" s="719"/>
      <c r="COD4555" s="719"/>
      <c r="COE4555" s="721"/>
      <c r="COF4555" s="720"/>
      <c r="COG4555" s="718"/>
      <c r="COH4555" s="721"/>
      <c r="COI4555" s="712"/>
      <c r="COJ4555" s="719"/>
      <c r="COK4555" s="721"/>
      <c r="COL4555" s="719"/>
      <c r="COM4555" s="719"/>
      <c r="CON4555" s="719"/>
      <c r="COO4555" s="719"/>
      <c r="COP4555" s="719"/>
      <c r="COQ4555" s="721"/>
      <c r="COR4555" s="720"/>
      <c r="COS4555" s="718"/>
      <c r="COT4555" s="721"/>
      <c r="COU4555" s="712"/>
      <c r="COV4555" s="719"/>
      <c r="COW4555" s="721"/>
      <c r="COX4555" s="719"/>
      <c r="COY4555" s="719"/>
      <c r="COZ4555" s="719"/>
      <c r="CPA4555" s="719"/>
      <c r="CPB4555" s="719"/>
      <c r="CPC4555" s="721"/>
      <c r="CPD4555" s="720"/>
      <c r="CPE4555" s="718"/>
      <c r="CPF4555" s="721"/>
      <c r="CPG4555" s="712"/>
      <c r="CPH4555" s="719"/>
      <c r="CPI4555" s="721"/>
      <c r="CPJ4555" s="719"/>
      <c r="CPK4555" s="719"/>
      <c r="CPL4555" s="719"/>
      <c r="CPM4555" s="719"/>
      <c r="CPN4555" s="719"/>
      <c r="CPO4555" s="721"/>
      <c r="CPP4555" s="720"/>
      <c r="CPQ4555" s="718"/>
      <c r="CPR4555" s="721"/>
      <c r="CPS4555" s="712"/>
      <c r="CPT4555" s="719"/>
      <c r="CPU4555" s="721"/>
      <c r="CPV4555" s="719"/>
      <c r="CPW4555" s="719"/>
      <c r="CPX4555" s="719"/>
      <c r="CPY4555" s="719"/>
      <c r="CPZ4555" s="719"/>
      <c r="CQA4555" s="721"/>
      <c r="CQB4555" s="720"/>
      <c r="CQC4555" s="718"/>
      <c r="CQD4555" s="721"/>
      <c r="CQE4555" s="712"/>
      <c r="CQF4555" s="719"/>
      <c r="CQG4555" s="721"/>
      <c r="CQH4555" s="719"/>
      <c r="CQI4555" s="719"/>
      <c r="CQJ4555" s="719"/>
      <c r="CQK4555" s="719"/>
      <c r="CQL4555" s="719"/>
      <c r="CQM4555" s="721"/>
      <c r="CQN4555" s="720"/>
      <c r="CQO4555" s="718"/>
      <c r="CQP4555" s="721"/>
      <c r="CQQ4555" s="712"/>
      <c r="CQR4555" s="719"/>
      <c r="CQS4555" s="721"/>
      <c r="CQT4555" s="719"/>
      <c r="CQU4555" s="719"/>
      <c r="CQV4555" s="719"/>
      <c r="CQW4555" s="719"/>
      <c r="CQX4555" s="719"/>
      <c r="CQY4555" s="721"/>
      <c r="CQZ4555" s="720"/>
      <c r="CRA4555" s="718"/>
      <c r="CRB4555" s="721"/>
      <c r="CRC4555" s="712"/>
      <c r="CRD4555" s="719"/>
      <c r="CRE4555" s="721"/>
      <c r="CRF4555" s="719"/>
      <c r="CRG4555" s="719"/>
      <c r="CRH4555" s="719"/>
      <c r="CRI4555" s="719"/>
      <c r="CRJ4555" s="719"/>
      <c r="CRK4555" s="721"/>
      <c r="CRL4555" s="720"/>
      <c r="CRM4555" s="718"/>
      <c r="CRN4555" s="721"/>
      <c r="CRO4555" s="712"/>
      <c r="CRP4555" s="719"/>
      <c r="CRQ4555" s="721"/>
      <c r="CRR4555" s="719"/>
      <c r="CRS4555" s="719"/>
      <c r="CRT4555" s="719"/>
      <c r="CRU4555" s="719"/>
      <c r="CRV4555" s="719"/>
      <c r="CRW4555" s="721"/>
      <c r="CRX4555" s="720"/>
      <c r="CRY4555" s="718"/>
      <c r="CRZ4555" s="721"/>
      <c r="CSA4555" s="712"/>
      <c r="CSB4555" s="719"/>
      <c r="CSC4555" s="721"/>
      <c r="CSD4555" s="719"/>
      <c r="CSE4555" s="719"/>
      <c r="CSF4555" s="719"/>
      <c r="CSG4555" s="719"/>
      <c r="CSH4555" s="719"/>
      <c r="CSI4555" s="721"/>
      <c r="CSJ4555" s="720"/>
      <c r="CSK4555" s="718"/>
      <c r="CSL4555" s="721"/>
      <c r="CSM4555" s="712"/>
      <c r="CSN4555" s="719"/>
      <c r="CSO4555" s="721"/>
      <c r="CSP4555" s="719"/>
      <c r="CSQ4555" s="719"/>
      <c r="CSR4555" s="719"/>
      <c r="CSS4555" s="719"/>
      <c r="CST4555" s="719"/>
      <c r="CSU4555" s="721"/>
      <c r="CSV4555" s="720"/>
      <c r="CSW4555" s="718"/>
      <c r="CSX4555" s="721"/>
      <c r="CSY4555" s="712"/>
      <c r="CSZ4555" s="719"/>
      <c r="CTA4555" s="721"/>
      <c r="CTB4555" s="719"/>
      <c r="CTC4555" s="719"/>
      <c r="CTD4555" s="719"/>
      <c r="CTE4555" s="719"/>
      <c r="CTF4555" s="719"/>
      <c r="CTG4555" s="721"/>
      <c r="CTH4555" s="720"/>
      <c r="CTI4555" s="718"/>
      <c r="CTJ4555" s="721"/>
      <c r="CTK4555" s="712"/>
      <c r="CTL4555" s="719"/>
      <c r="CTM4555" s="721"/>
      <c r="CTN4555" s="719"/>
      <c r="CTO4555" s="719"/>
      <c r="CTP4555" s="719"/>
      <c r="CTQ4555" s="719"/>
      <c r="CTR4555" s="719"/>
      <c r="CTS4555" s="721"/>
      <c r="CTT4555" s="720"/>
      <c r="CTU4555" s="718"/>
      <c r="CTV4555" s="721"/>
      <c r="CTW4555" s="712"/>
      <c r="CTX4555" s="719"/>
      <c r="CTY4555" s="721"/>
      <c r="CTZ4555" s="719"/>
      <c r="CUA4555" s="719"/>
      <c r="CUB4555" s="719"/>
      <c r="CUC4555" s="719"/>
      <c r="CUD4555" s="719"/>
      <c r="CUE4555" s="721"/>
      <c r="CUF4555" s="720"/>
      <c r="CUG4555" s="718"/>
      <c r="CUH4555" s="721"/>
      <c r="CUI4555" s="712"/>
      <c r="CUJ4555" s="719"/>
      <c r="CUK4555" s="721"/>
      <c r="CUL4555" s="719"/>
      <c r="CUM4555" s="719"/>
      <c r="CUN4555" s="719"/>
      <c r="CUO4555" s="719"/>
      <c r="CUP4555" s="719"/>
      <c r="CUQ4555" s="721"/>
      <c r="CUR4555" s="720"/>
      <c r="CUS4555" s="718"/>
      <c r="CUT4555" s="721"/>
      <c r="CUU4555" s="712"/>
      <c r="CUV4555" s="719"/>
      <c r="CUW4555" s="721"/>
      <c r="CUX4555" s="719"/>
      <c r="CUY4555" s="719"/>
      <c r="CUZ4555" s="719"/>
      <c r="CVA4555" s="719"/>
      <c r="CVB4555" s="719"/>
      <c r="CVC4555" s="721"/>
      <c r="CVD4555" s="720"/>
      <c r="CVE4555" s="718"/>
      <c r="CVF4555" s="721"/>
      <c r="CVG4555" s="712"/>
      <c r="CVH4555" s="719"/>
      <c r="CVI4555" s="721"/>
      <c r="CVJ4555" s="719"/>
      <c r="CVK4555" s="719"/>
      <c r="CVL4555" s="719"/>
      <c r="CVM4555" s="719"/>
      <c r="CVN4555" s="719"/>
      <c r="CVO4555" s="721"/>
      <c r="CVP4555" s="720"/>
      <c r="CVQ4555" s="718"/>
      <c r="CVR4555" s="721"/>
      <c r="CVS4555" s="712"/>
      <c r="CVT4555" s="719"/>
      <c r="CVU4555" s="721"/>
      <c r="CVV4555" s="719"/>
      <c r="CVW4555" s="719"/>
      <c r="CVX4555" s="719"/>
      <c r="CVY4555" s="719"/>
      <c r="CVZ4555" s="719"/>
      <c r="CWA4555" s="721"/>
      <c r="CWB4555" s="720"/>
      <c r="CWC4555" s="718"/>
      <c r="CWD4555" s="721"/>
      <c r="CWE4555" s="712"/>
      <c r="CWF4555" s="719"/>
      <c r="CWG4555" s="721"/>
      <c r="CWH4555" s="719"/>
      <c r="CWI4555" s="719"/>
      <c r="CWJ4555" s="719"/>
      <c r="CWK4555" s="719"/>
      <c r="CWL4555" s="719"/>
      <c r="CWM4555" s="721"/>
      <c r="CWN4555" s="720"/>
      <c r="CWO4555" s="718"/>
      <c r="CWP4555" s="721"/>
      <c r="CWQ4555" s="712"/>
      <c r="CWR4555" s="719"/>
      <c r="CWS4555" s="721"/>
      <c r="CWT4555" s="719"/>
      <c r="CWU4555" s="719"/>
      <c r="CWV4555" s="719"/>
      <c r="CWW4555" s="719"/>
      <c r="CWX4555" s="719"/>
      <c r="CWY4555" s="721"/>
      <c r="CWZ4555" s="720"/>
      <c r="CXA4555" s="718"/>
      <c r="CXB4555" s="721"/>
      <c r="CXC4555" s="712"/>
      <c r="CXD4555" s="719"/>
      <c r="CXE4555" s="721"/>
      <c r="CXF4555" s="719"/>
      <c r="CXG4555" s="719"/>
      <c r="CXH4555" s="719"/>
      <c r="CXI4555" s="719"/>
      <c r="CXJ4555" s="719"/>
      <c r="CXK4555" s="721"/>
      <c r="CXL4555" s="720"/>
      <c r="CXM4555" s="718"/>
      <c r="CXN4555" s="721"/>
      <c r="CXO4555" s="712"/>
      <c r="CXP4555" s="719"/>
      <c r="CXQ4555" s="721"/>
      <c r="CXR4555" s="719"/>
      <c r="CXS4555" s="719"/>
      <c r="CXT4555" s="719"/>
      <c r="CXU4555" s="719"/>
      <c r="CXV4555" s="719"/>
      <c r="CXW4555" s="721"/>
      <c r="CXX4555" s="720"/>
      <c r="CXY4555" s="718"/>
      <c r="CXZ4555" s="721"/>
      <c r="CYA4555" s="712"/>
      <c r="CYB4555" s="719"/>
      <c r="CYC4555" s="721"/>
      <c r="CYD4555" s="719"/>
      <c r="CYE4555" s="719"/>
      <c r="CYF4555" s="719"/>
      <c r="CYG4555" s="719"/>
      <c r="CYH4555" s="719"/>
      <c r="CYI4555" s="721"/>
      <c r="CYJ4555" s="720"/>
      <c r="CYK4555" s="718"/>
      <c r="CYL4555" s="721"/>
      <c r="CYM4555" s="712"/>
      <c r="CYN4555" s="719"/>
      <c r="CYO4555" s="721"/>
      <c r="CYP4555" s="719"/>
      <c r="CYQ4555" s="719"/>
      <c r="CYR4555" s="719"/>
      <c r="CYS4555" s="719"/>
      <c r="CYT4555" s="719"/>
      <c r="CYU4555" s="721"/>
      <c r="CYV4555" s="720"/>
      <c r="CYW4555" s="718"/>
      <c r="CYX4555" s="721"/>
      <c r="CYY4555" s="712"/>
      <c r="CYZ4555" s="719"/>
      <c r="CZA4555" s="721"/>
      <c r="CZB4555" s="719"/>
      <c r="CZC4555" s="719"/>
      <c r="CZD4555" s="719"/>
      <c r="CZE4555" s="719"/>
      <c r="CZF4555" s="719"/>
      <c r="CZG4555" s="721"/>
      <c r="CZH4555" s="720"/>
      <c r="CZI4555" s="718"/>
      <c r="CZJ4555" s="721"/>
      <c r="CZK4555" s="712"/>
      <c r="CZL4555" s="719"/>
      <c r="CZM4555" s="721"/>
      <c r="CZN4555" s="719"/>
      <c r="CZO4555" s="719"/>
      <c r="CZP4555" s="719"/>
      <c r="CZQ4555" s="719"/>
      <c r="CZR4555" s="719"/>
      <c r="CZS4555" s="721"/>
      <c r="CZT4555" s="720"/>
      <c r="CZU4555" s="718"/>
      <c r="CZV4555" s="721"/>
      <c r="CZW4555" s="712"/>
      <c r="CZX4555" s="719"/>
      <c r="CZY4555" s="721"/>
      <c r="CZZ4555" s="719"/>
      <c r="DAA4555" s="719"/>
      <c r="DAB4555" s="719"/>
      <c r="DAC4555" s="719"/>
      <c r="DAD4555" s="719"/>
      <c r="DAE4555" s="721"/>
      <c r="DAF4555" s="720"/>
      <c r="DAG4555" s="718"/>
      <c r="DAH4555" s="721"/>
      <c r="DAI4555" s="712"/>
      <c r="DAJ4555" s="719"/>
      <c r="DAK4555" s="721"/>
      <c r="DAL4555" s="719"/>
      <c r="DAM4555" s="719"/>
      <c r="DAN4555" s="719"/>
      <c r="DAO4555" s="719"/>
      <c r="DAP4555" s="719"/>
      <c r="DAQ4555" s="721"/>
      <c r="DAR4555" s="720"/>
      <c r="DAS4555" s="718"/>
      <c r="DAT4555" s="721"/>
      <c r="DAU4555" s="712"/>
      <c r="DAV4555" s="719"/>
      <c r="DAW4555" s="721"/>
      <c r="DAX4555" s="719"/>
      <c r="DAY4555" s="719"/>
      <c r="DAZ4555" s="719"/>
      <c r="DBA4555" s="719"/>
      <c r="DBB4555" s="719"/>
      <c r="DBC4555" s="721"/>
      <c r="DBD4555" s="720"/>
      <c r="DBE4555" s="718"/>
      <c r="DBF4555" s="721"/>
      <c r="DBG4555" s="712"/>
      <c r="DBH4555" s="719"/>
      <c r="DBI4555" s="721"/>
      <c r="DBJ4555" s="719"/>
      <c r="DBK4555" s="719"/>
      <c r="DBL4555" s="719"/>
      <c r="DBM4555" s="719"/>
      <c r="DBN4555" s="719"/>
      <c r="DBO4555" s="721"/>
      <c r="DBP4555" s="720"/>
      <c r="DBQ4555" s="718"/>
      <c r="DBR4555" s="721"/>
      <c r="DBS4555" s="712"/>
      <c r="DBT4555" s="719"/>
      <c r="DBU4555" s="721"/>
      <c r="DBV4555" s="719"/>
      <c r="DBW4555" s="719"/>
      <c r="DBX4555" s="719"/>
      <c r="DBY4555" s="719"/>
      <c r="DBZ4555" s="719"/>
      <c r="DCA4555" s="721"/>
      <c r="DCB4555" s="720"/>
      <c r="DCC4555" s="718"/>
      <c r="DCD4555" s="721"/>
      <c r="DCE4555" s="712"/>
      <c r="DCF4555" s="719"/>
      <c r="DCG4555" s="721"/>
      <c r="DCH4555" s="719"/>
      <c r="DCI4555" s="719"/>
      <c r="DCJ4555" s="719"/>
      <c r="DCK4555" s="719"/>
      <c r="DCL4555" s="719"/>
      <c r="DCM4555" s="721"/>
      <c r="DCN4555" s="720"/>
      <c r="DCO4555" s="718"/>
      <c r="DCP4555" s="721"/>
      <c r="DCQ4555" s="712"/>
      <c r="DCR4555" s="719"/>
      <c r="DCS4555" s="721"/>
      <c r="DCT4555" s="719"/>
      <c r="DCU4555" s="719"/>
      <c r="DCV4555" s="719"/>
      <c r="DCW4555" s="719"/>
      <c r="DCX4555" s="719"/>
      <c r="DCY4555" s="721"/>
      <c r="DCZ4555" s="720"/>
      <c r="DDA4555" s="718"/>
      <c r="DDB4555" s="721"/>
      <c r="DDC4555" s="712"/>
      <c r="DDD4555" s="719"/>
      <c r="DDE4555" s="721"/>
      <c r="DDF4555" s="719"/>
      <c r="DDG4555" s="719"/>
      <c r="DDH4555" s="719"/>
      <c r="DDI4555" s="719"/>
      <c r="DDJ4555" s="719"/>
      <c r="DDK4555" s="721"/>
      <c r="DDL4555" s="720"/>
      <c r="DDM4555" s="718"/>
      <c r="DDN4555" s="721"/>
      <c r="DDO4555" s="712"/>
      <c r="DDP4555" s="719"/>
      <c r="DDQ4555" s="721"/>
      <c r="DDR4555" s="719"/>
      <c r="DDS4555" s="719"/>
      <c r="DDT4555" s="719"/>
      <c r="DDU4555" s="719"/>
      <c r="DDV4555" s="719"/>
      <c r="DDW4555" s="721"/>
      <c r="DDX4555" s="720"/>
      <c r="DDY4555" s="718"/>
      <c r="DDZ4555" s="721"/>
      <c r="DEA4555" s="712"/>
      <c r="DEB4555" s="719"/>
      <c r="DEC4555" s="721"/>
      <c r="DED4555" s="719"/>
      <c r="DEE4555" s="719"/>
      <c r="DEF4555" s="719"/>
      <c r="DEG4555" s="719"/>
      <c r="DEH4555" s="719"/>
      <c r="DEI4555" s="721"/>
      <c r="DEJ4555" s="720"/>
      <c r="DEK4555" s="718"/>
      <c r="DEL4555" s="721"/>
      <c r="DEM4555" s="712"/>
      <c r="DEN4555" s="719"/>
      <c r="DEO4555" s="721"/>
      <c r="DEP4555" s="719"/>
      <c r="DEQ4555" s="719"/>
      <c r="DER4555" s="719"/>
      <c r="DES4555" s="719"/>
      <c r="DET4555" s="719"/>
      <c r="DEU4555" s="721"/>
      <c r="DEV4555" s="720"/>
      <c r="DEW4555" s="718"/>
      <c r="DEX4555" s="721"/>
      <c r="DEY4555" s="712"/>
      <c r="DEZ4555" s="719"/>
      <c r="DFA4555" s="721"/>
      <c r="DFB4555" s="719"/>
      <c r="DFC4555" s="719"/>
      <c r="DFD4555" s="719"/>
      <c r="DFE4555" s="719"/>
      <c r="DFF4555" s="719"/>
      <c r="DFG4555" s="721"/>
      <c r="DFH4555" s="720"/>
      <c r="DFI4555" s="718"/>
      <c r="DFJ4555" s="721"/>
      <c r="DFK4555" s="712"/>
      <c r="DFL4555" s="719"/>
      <c r="DFM4555" s="721"/>
      <c r="DFN4555" s="719"/>
      <c r="DFO4555" s="719"/>
      <c r="DFP4555" s="719"/>
      <c r="DFQ4555" s="719"/>
      <c r="DFR4555" s="719"/>
      <c r="DFS4555" s="721"/>
      <c r="DFT4555" s="720"/>
      <c r="DFU4555" s="718"/>
      <c r="DFV4555" s="721"/>
      <c r="DFW4555" s="712"/>
      <c r="DFX4555" s="719"/>
      <c r="DFY4555" s="721"/>
      <c r="DFZ4555" s="719"/>
      <c r="DGA4555" s="719"/>
      <c r="DGB4555" s="719"/>
      <c r="DGC4555" s="719"/>
      <c r="DGD4555" s="719"/>
      <c r="DGE4555" s="721"/>
      <c r="DGF4555" s="720"/>
      <c r="DGG4555" s="718"/>
      <c r="DGH4555" s="721"/>
      <c r="DGI4555" s="712"/>
      <c r="DGJ4555" s="719"/>
      <c r="DGK4555" s="721"/>
      <c r="DGL4555" s="719"/>
      <c r="DGM4555" s="719"/>
      <c r="DGN4555" s="719"/>
      <c r="DGO4555" s="719"/>
      <c r="DGP4555" s="719"/>
      <c r="DGQ4555" s="721"/>
      <c r="DGR4555" s="720"/>
      <c r="DGS4555" s="718"/>
      <c r="DGT4555" s="721"/>
      <c r="DGU4555" s="712"/>
      <c r="DGV4555" s="719"/>
      <c r="DGW4555" s="721"/>
      <c r="DGX4555" s="719"/>
      <c r="DGY4555" s="719"/>
      <c r="DGZ4555" s="719"/>
      <c r="DHA4555" s="719"/>
      <c r="DHB4555" s="719"/>
      <c r="DHC4555" s="721"/>
      <c r="DHD4555" s="720"/>
      <c r="DHE4555" s="718"/>
      <c r="DHF4555" s="721"/>
      <c r="DHG4555" s="712"/>
      <c r="DHH4555" s="719"/>
      <c r="DHI4555" s="721"/>
      <c r="DHJ4555" s="719"/>
      <c r="DHK4555" s="719"/>
      <c r="DHL4555" s="719"/>
      <c r="DHM4555" s="719"/>
      <c r="DHN4555" s="719"/>
      <c r="DHO4555" s="721"/>
      <c r="DHP4555" s="720"/>
      <c r="DHQ4555" s="718"/>
      <c r="DHR4555" s="721"/>
      <c r="DHS4555" s="712"/>
      <c r="DHT4555" s="719"/>
      <c r="DHU4555" s="721"/>
      <c r="DHV4555" s="719"/>
      <c r="DHW4555" s="719"/>
      <c r="DHX4555" s="719"/>
      <c r="DHY4555" s="719"/>
      <c r="DHZ4555" s="719"/>
      <c r="DIA4555" s="721"/>
      <c r="DIB4555" s="720"/>
      <c r="DIC4555" s="718"/>
      <c r="DID4555" s="721"/>
      <c r="DIE4555" s="712"/>
      <c r="DIF4555" s="719"/>
      <c r="DIG4555" s="721"/>
      <c r="DIH4555" s="719"/>
      <c r="DII4555" s="719"/>
      <c r="DIJ4555" s="719"/>
      <c r="DIK4555" s="719"/>
      <c r="DIL4555" s="719"/>
      <c r="DIM4555" s="721"/>
      <c r="DIN4555" s="720"/>
      <c r="DIO4555" s="718"/>
      <c r="DIP4555" s="721"/>
      <c r="DIQ4555" s="712"/>
      <c r="DIR4555" s="719"/>
      <c r="DIS4555" s="721"/>
      <c r="DIT4555" s="719"/>
      <c r="DIU4555" s="719"/>
      <c r="DIV4555" s="719"/>
      <c r="DIW4555" s="719"/>
      <c r="DIX4555" s="719"/>
      <c r="DIY4555" s="721"/>
      <c r="DIZ4555" s="720"/>
      <c r="DJA4555" s="718"/>
      <c r="DJB4555" s="721"/>
      <c r="DJC4555" s="712"/>
      <c r="DJD4555" s="719"/>
      <c r="DJE4555" s="721"/>
      <c r="DJF4555" s="719"/>
      <c r="DJG4555" s="719"/>
      <c r="DJH4555" s="719"/>
      <c r="DJI4555" s="719"/>
      <c r="DJJ4555" s="719"/>
      <c r="DJK4555" s="721"/>
      <c r="DJL4555" s="720"/>
      <c r="DJM4555" s="718"/>
      <c r="DJN4555" s="721"/>
      <c r="DJO4555" s="712"/>
      <c r="DJP4555" s="719"/>
      <c r="DJQ4555" s="721"/>
      <c r="DJR4555" s="719"/>
      <c r="DJS4555" s="719"/>
      <c r="DJT4555" s="719"/>
      <c r="DJU4555" s="719"/>
      <c r="DJV4555" s="719"/>
      <c r="DJW4555" s="721"/>
      <c r="DJX4555" s="720"/>
      <c r="DJY4555" s="718"/>
      <c r="DJZ4555" s="721"/>
      <c r="DKA4555" s="712"/>
      <c r="DKB4555" s="719"/>
      <c r="DKC4555" s="721"/>
      <c r="DKD4555" s="719"/>
      <c r="DKE4555" s="719"/>
      <c r="DKF4555" s="719"/>
      <c r="DKG4555" s="719"/>
      <c r="DKH4555" s="719"/>
      <c r="DKI4555" s="721"/>
      <c r="DKJ4555" s="720"/>
      <c r="DKK4555" s="718"/>
      <c r="DKL4555" s="721"/>
      <c r="DKM4555" s="712"/>
      <c r="DKN4555" s="719"/>
      <c r="DKO4555" s="721"/>
      <c r="DKP4555" s="719"/>
      <c r="DKQ4555" s="719"/>
      <c r="DKR4555" s="719"/>
      <c r="DKS4555" s="719"/>
      <c r="DKT4555" s="719"/>
      <c r="DKU4555" s="721"/>
      <c r="DKV4555" s="720"/>
      <c r="DKW4555" s="718"/>
      <c r="DKX4555" s="721"/>
      <c r="DKY4555" s="712"/>
      <c r="DKZ4555" s="719"/>
      <c r="DLA4555" s="721"/>
      <c r="DLB4555" s="719"/>
      <c r="DLC4555" s="719"/>
      <c r="DLD4555" s="719"/>
      <c r="DLE4555" s="719"/>
      <c r="DLF4555" s="719"/>
      <c r="DLG4555" s="721"/>
      <c r="DLH4555" s="720"/>
      <c r="DLI4555" s="718"/>
      <c r="DLJ4555" s="721"/>
      <c r="DLK4555" s="712"/>
      <c r="DLL4555" s="719"/>
      <c r="DLM4555" s="721"/>
      <c r="DLN4555" s="719"/>
      <c r="DLO4555" s="719"/>
      <c r="DLP4555" s="719"/>
      <c r="DLQ4555" s="719"/>
      <c r="DLR4555" s="719"/>
      <c r="DLS4555" s="721"/>
      <c r="DLT4555" s="720"/>
      <c r="DLU4555" s="718"/>
      <c r="DLV4555" s="721"/>
      <c r="DLW4555" s="712"/>
      <c r="DLX4555" s="719"/>
      <c r="DLY4555" s="721"/>
      <c r="DLZ4555" s="719"/>
      <c r="DMA4555" s="719"/>
      <c r="DMB4555" s="719"/>
      <c r="DMC4555" s="719"/>
      <c r="DMD4555" s="719"/>
      <c r="DME4555" s="721"/>
      <c r="DMF4555" s="720"/>
      <c r="DMG4555" s="718"/>
      <c r="DMH4555" s="721"/>
      <c r="DMI4555" s="712"/>
      <c r="DMJ4555" s="719"/>
      <c r="DMK4555" s="721"/>
      <c r="DML4555" s="719"/>
      <c r="DMM4555" s="719"/>
      <c r="DMN4555" s="719"/>
      <c r="DMO4555" s="719"/>
      <c r="DMP4555" s="719"/>
      <c r="DMQ4555" s="721"/>
      <c r="DMR4555" s="720"/>
      <c r="DMS4555" s="718"/>
      <c r="DMT4555" s="721"/>
      <c r="DMU4555" s="712"/>
      <c r="DMV4555" s="719"/>
      <c r="DMW4555" s="721"/>
      <c r="DMX4555" s="719"/>
      <c r="DMY4555" s="719"/>
      <c r="DMZ4555" s="719"/>
      <c r="DNA4555" s="719"/>
      <c r="DNB4555" s="719"/>
      <c r="DNC4555" s="721"/>
      <c r="DND4555" s="720"/>
      <c r="DNE4555" s="718"/>
      <c r="DNF4555" s="721"/>
      <c r="DNG4555" s="712"/>
      <c r="DNH4555" s="719"/>
      <c r="DNI4555" s="721"/>
      <c r="DNJ4555" s="719"/>
      <c r="DNK4555" s="719"/>
      <c r="DNL4555" s="719"/>
      <c r="DNM4555" s="719"/>
      <c r="DNN4555" s="719"/>
      <c r="DNO4555" s="721"/>
      <c r="DNP4555" s="720"/>
      <c r="DNQ4555" s="718"/>
      <c r="DNR4555" s="721"/>
      <c r="DNS4555" s="712"/>
      <c r="DNT4555" s="719"/>
      <c r="DNU4555" s="721"/>
      <c r="DNV4555" s="719"/>
      <c r="DNW4555" s="719"/>
      <c r="DNX4555" s="719"/>
      <c r="DNY4555" s="719"/>
      <c r="DNZ4555" s="719"/>
      <c r="DOA4555" s="721"/>
      <c r="DOB4555" s="720"/>
      <c r="DOC4555" s="718"/>
      <c r="DOD4555" s="721"/>
      <c r="DOE4555" s="712"/>
      <c r="DOF4555" s="719"/>
      <c r="DOG4555" s="721"/>
      <c r="DOH4555" s="719"/>
      <c r="DOI4555" s="719"/>
      <c r="DOJ4555" s="719"/>
      <c r="DOK4555" s="719"/>
      <c r="DOL4555" s="719"/>
      <c r="DOM4555" s="721"/>
      <c r="DON4555" s="720"/>
      <c r="DOO4555" s="718"/>
      <c r="DOP4555" s="721"/>
      <c r="DOQ4555" s="712"/>
      <c r="DOR4555" s="719"/>
      <c r="DOS4555" s="721"/>
      <c r="DOT4555" s="719"/>
      <c r="DOU4555" s="719"/>
      <c r="DOV4555" s="719"/>
      <c r="DOW4555" s="719"/>
      <c r="DOX4555" s="719"/>
      <c r="DOY4555" s="721"/>
      <c r="DOZ4555" s="720"/>
      <c r="DPA4555" s="718"/>
      <c r="DPB4555" s="721"/>
      <c r="DPC4555" s="712"/>
      <c r="DPD4555" s="719"/>
      <c r="DPE4555" s="721"/>
      <c r="DPF4555" s="719"/>
      <c r="DPG4555" s="719"/>
      <c r="DPH4555" s="719"/>
      <c r="DPI4555" s="719"/>
      <c r="DPJ4555" s="719"/>
      <c r="DPK4555" s="721"/>
      <c r="DPL4555" s="720"/>
      <c r="DPM4555" s="718"/>
      <c r="DPN4555" s="721"/>
      <c r="DPO4555" s="712"/>
      <c r="DPP4555" s="719"/>
      <c r="DPQ4555" s="721"/>
      <c r="DPR4555" s="719"/>
      <c r="DPS4555" s="719"/>
      <c r="DPT4555" s="719"/>
      <c r="DPU4555" s="719"/>
      <c r="DPV4555" s="719"/>
      <c r="DPW4555" s="721"/>
      <c r="DPX4555" s="720"/>
      <c r="DPY4555" s="718"/>
      <c r="DPZ4555" s="721"/>
      <c r="DQA4555" s="712"/>
      <c r="DQB4555" s="719"/>
      <c r="DQC4555" s="721"/>
      <c r="DQD4555" s="719"/>
      <c r="DQE4555" s="719"/>
      <c r="DQF4555" s="719"/>
      <c r="DQG4555" s="719"/>
      <c r="DQH4555" s="719"/>
      <c r="DQI4555" s="721"/>
      <c r="DQJ4555" s="720"/>
      <c r="DQK4555" s="718"/>
      <c r="DQL4555" s="721"/>
      <c r="DQM4555" s="712"/>
      <c r="DQN4555" s="719"/>
      <c r="DQO4555" s="721"/>
      <c r="DQP4555" s="719"/>
      <c r="DQQ4555" s="719"/>
      <c r="DQR4555" s="719"/>
      <c r="DQS4555" s="719"/>
      <c r="DQT4555" s="719"/>
      <c r="DQU4555" s="721"/>
      <c r="DQV4555" s="720"/>
      <c r="DQW4555" s="718"/>
      <c r="DQX4555" s="721"/>
      <c r="DQY4555" s="712"/>
      <c r="DQZ4555" s="719"/>
      <c r="DRA4555" s="721"/>
      <c r="DRB4555" s="719"/>
      <c r="DRC4555" s="719"/>
      <c r="DRD4555" s="719"/>
      <c r="DRE4555" s="719"/>
      <c r="DRF4555" s="719"/>
      <c r="DRG4555" s="721"/>
      <c r="DRH4555" s="720"/>
      <c r="DRI4555" s="718"/>
      <c r="DRJ4555" s="721"/>
      <c r="DRK4555" s="712"/>
      <c r="DRL4555" s="719"/>
      <c r="DRM4555" s="721"/>
      <c r="DRN4555" s="719"/>
      <c r="DRO4555" s="719"/>
      <c r="DRP4555" s="719"/>
      <c r="DRQ4555" s="719"/>
      <c r="DRR4555" s="719"/>
      <c r="DRS4555" s="721"/>
      <c r="DRT4555" s="720"/>
      <c r="DRU4555" s="718"/>
      <c r="DRV4555" s="721"/>
      <c r="DRW4555" s="712"/>
      <c r="DRX4555" s="719"/>
      <c r="DRY4555" s="721"/>
      <c r="DRZ4555" s="719"/>
      <c r="DSA4555" s="719"/>
      <c r="DSB4555" s="719"/>
      <c r="DSC4555" s="719"/>
      <c r="DSD4555" s="719"/>
      <c r="DSE4555" s="721"/>
      <c r="DSF4555" s="720"/>
      <c r="DSG4555" s="718"/>
      <c r="DSH4555" s="721"/>
      <c r="DSI4555" s="712"/>
      <c r="DSJ4555" s="719"/>
      <c r="DSK4555" s="721"/>
      <c r="DSL4555" s="719"/>
      <c r="DSM4555" s="719"/>
      <c r="DSN4555" s="719"/>
      <c r="DSO4555" s="719"/>
      <c r="DSP4555" s="719"/>
      <c r="DSQ4555" s="721"/>
      <c r="DSR4555" s="720"/>
      <c r="DSS4555" s="718"/>
      <c r="DST4555" s="721"/>
      <c r="DSU4555" s="712"/>
      <c r="DSV4555" s="719"/>
      <c r="DSW4555" s="721"/>
      <c r="DSX4555" s="719"/>
      <c r="DSY4555" s="719"/>
      <c r="DSZ4555" s="719"/>
      <c r="DTA4555" s="719"/>
      <c r="DTB4555" s="719"/>
      <c r="DTC4555" s="721"/>
      <c r="DTD4555" s="720"/>
      <c r="DTE4555" s="718"/>
      <c r="DTF4555" s="721"/>
      <c r="DTG4555" s="712"/>
      <c r="DTH4555" s="719"/>
      <c r="DTI4555" s="721"/>
      <c r="DTJ4555" s="719"/>
      <c r="DTK4555" s="719"/>
      <c r="DTL4555" s="719"/>
      <c r="DTM4555" s="719"/>
      <c r="DTN4555" s="719"/>
      <c r="DTO4555" s="721"/>
      <c r="DTP4555" s="720"/>
      <c r="DTQ4555" s="718"/>
      <c r="DTR4555" s="721"/>
      <c r="DTS4555" s="712"/>
      <c r="DTT4555" s="719"/>
      <c r="DTU4555" s="721"/>
      <c r="DTV4555" s="719"/>
      <c r="DTW4555" s="719"/>
      <c r="DTX4555" s="719"/>
      <c r="DTY4555" s="719"/>
      <c r="DTZ4555" s="719"/>
      <c r="DUA4555" s="721"/>
      <c r="DUB4555" s="720"/>
      <c r="DUC4555" s="718"/>
      <c r="DUD4555" s="721"/>
      <c r="DUE4555" s="712"/>
      <c r="DUF4555" s="719"/>
      <c r="DUG4555" s="721"/>
      <c r="DUH4555" s="719"/>
      <c r="DUI4555" s="719"/>
      <c r="DUJ4555" s="719"/>
      <c r="DUK4555" s="719"/>
      <c r="DUL4555" s="719"/>
      <c r="DUM4555" s="721"/>
      <c r="DUN4555" s="720"/>
      <c r="DUO4555" s="718"/>
      <c r="DUP4555" s="721"/>
      <c r="DUQ4555" s="712"/>
      <c r="DUR4555" s="719"/>
      <c r="DUS4555" s="721"/>
      <c r="DUT4555" s="719"/>
      <c r="DUU4555" s="719"/>
      <c r="DUV4555" s="719"/>
      <c r="DUW4555" s="719"/>
      <c r="DUX4555" s="719"/>
      <c r="DUY4555" s="721"/>
      <c r="DUZ4555" s="720"/>
      <c r="DVA4555" s="718"/>
      <c r="DVB4555" s="721"/>
      <c r="DVC4555" s="712"/>
      <c r="DVD4555" s="719"/>
      <c r="DVE4555" s="721"/>
      <c r="DVF4555" s="719"/>
      <c r="DVG4555" s="719"/>
      <c r="DVH4555" s="719"/>
      <c r="DVI4555" s="719"/>
      <c r="DVJ4555" s="719"/>
      <c r="DVK4555" s="721"/>
      <c r="DVL4555" s="720"/>
      <c r="DVM4555" s="718"/>
      <c r="DVN4555" s="721"/>
      <c r="DVO4555" s="712"/>
      <c r="DVP4555" s="719"/>
      <c r="DVQ4555" s="721"/>
      <c r="DVR4555" s="719"/>
      <c r="DVS4555" s="719"/>
      <c r="DVT4555" s="719"/>
      <c r="DVU4555" s="719"/>
      <c r="DVV4555" s="719"/>
      <c r="DVW4555" s="721"/>
      <c r="DVX4555" s="720"/>
      <c r="DVY4555" s="718"/>
      <c r="DVZ4555" s="721"/>
      <c r="DWA4555" s="712"/>
      <c r="DWB4555" s="719"/>
      <c r="DWC4555" s="721"/>
      <c r="DWD4555" s="719"/>
      <c r="DWE4555" s="719"/>
      <c r="DWF4555" s="719"/>
      <c r="DWG4555" s="719"/>
      <c r="DWH4555" s="719"/>
      <c r="DWI4555" s="721"/>
      <c r="DWJ4555" s="720"/>
      <c r="DWK4555" s="718"/>
      <c r="DWL4555" s="721"/>
      <c r="DWM4555" s="712"/>
      <c r="DWN4555" s="719"/>
      <c r="DWO4555" s="721"/>
      <c r="DWP4555" s="719"/>
      <c r="DWQ4555" s="719"/>
      <c r="DWR4555" s="719"/>
      <c r="DWS4555" s="719"/>
      <c r="DWT4555" s="719"/>
      <c r="DWU4555" s="721"/>
      <c r="DWV4555" s="720"/>
      <c r="DWW4555" s="718"/>
      <c r="DWX4555" s="721"/>
      <c r="DWY4555" s="712"/>
      <c r="DWZ4555" s="719"/>
      <c r="DXA4555" s="721"/>
      <c r="DXB4555" s="719"/>
      <c r="DXC4555" s="719"/>
      <c r="DXD4555" s="719"/>
      <c r="DXE4555" s="719"/>
      <c r="DXF4555" s="719"/>
      <c r="DXG4555" s="721"/>
      <c r="DXH4555" s="720"/>
      <c r="DXI4555" s="718"/>
      <c r="DXJ4555" s="721"/>
      <c r="DXK4555" s="712"/>
      <c r="DXL4555" s="719"/>
      <c r="DXM4555" s="721"/>
      <c r="DXN4555" s="719"/>
      <c r="DXO4555" s="719"/>
      <c r="DXP4555" s="719"/>
      <c r="DXQ4555" s="719"/>
      <c r="DXR4555" s="719"/>
      <c r="DXS4555" s="721"/>
      <c r="DXT4555" s="720"/>
      <c r="DXU4555" s="718"/>
      <c r="DXV4555" s="721"/>
      <c r="DXW4555" s="712"/>
      <c r="DXX4555" s="719"/>
      <c r="DXY4555" s="721"/>
      <c r="DXZ4555" s="719"/>
      <c r="DYA4555" s="719"/>
      <c r="DYB4555" s="719"/>
      <c r="DYC4555" s="719"/>
      <c r="DYD4555" s="719"/>
      <c r="DYE4555" s="721"/>
      <c r="DYF4555" s="720"/>
      <c r="DYG4555" s="718"/>
      <c r="DYH4555" s="721"/>
      <c r="DYI4555" s="712"/>
      <c r="DYJ4555" s="719"/>
      <c r="DYK4555" s="721"/>
      <c r="DYL4555" s="719"/>
      <c r="DYM4555" s="719"/>
      <c r="DYN4555" s="719"/>
      <c r="DYO4555" s="719"/>
      <c r="DYP4555" s="719"/>
      <c r="DYQ4555" s="721"/>
      <c r="DYR4555" s="720"/>
      <c r="DYS4555" s="718"/>
      <c r="DYT4555" s="721"/>
      <c r="DYU4555" s="712"/>
      <c r="DYV4555" s="719"/>
      <c r="DYW4555" s="721"/>
      <c r="DYX4555" s="719"/>
      <c r="DYY4555" s="719"/>
      <c r="DYZ4555" s="719"/>
      <c r="DZA4555" s="719"/>
      <c r="DZB4555" s="719"/>
      <c r="DZC4555" s="721"/>
      <c r="DZD4555" s="720"/>
      <c r="DZE4555" s="718"/>
      <c r="DZF4555" s="721"/>
      <c r="DZG4555" s="712"/>
      <c r="DZH4555" s="719"/>
      <c r="DZI4555" s="721"/>
      <c r="DZJ4555" s="719"/>
      <c r="DZK4555" s="719"/>
      <c r="DZL4555" s="719"/>
      <c r="DZM4555" s="719"/>
      <c r="DZN4555" s="719"/>
      <c r="DZO4555" s="721"/>
      <c r="DZP4555" s="720"/>
      <c r="DZQ4555" s="718"/>
      <c r="DZR4555" s="721"/>
      <c r="DZS4555" s="712"/>
      <c r="DZT4555" s="719"/>
      <c r="DZU4555" s="721"/>
      <c r="DZV4555" s="719"/>
      <c r="DZW4555" s="719"/>
      <c r="DZX4555" s="719"/>
      <c r="DZY4555" s="719"/>
      <c r="DZZ4555" s="719"/>
      <c r="EAA4555" s="721"/>
      <c r="EAB4555" s="720"/>
      <c r="EAC4555" s="718"/>
      <c r="EAD4555" s="721"/>
      <c r="EAE4555" s="712"/>
      <c r="EAF4555" s="719"/>
      <c r="EAG4555" s="721"/>
      <c r="EAH4555" s="719"/>
      <c r="EAI4555" s="719"/>
      <c r="EAJ4555" s="719"/>
      <c r="EAK4555" s="719"/>
      <c r="EAL4555" s="719"/>
      <c r="EAM4555" s="721"/>
      <c r="EAN4555" s="720"/>
      <c r="EAO4555" s="718"/>
      <c r="EAP4555" s="721"/>
      <c r="EAQ4555" s="712"/>
      <c r="EAR4555" s="719"/>
      <c r="EAS4555" s="721"/>
      <c r="EAT4555" s="719"/>
      <c r="EAU4555" s="719"/>
      <c r="EAV4555" s="719"/>
      <c r="EAW4555" s="719"/>
      <c r="EAX4555" s="719"/>
      <c r="EAY4555" s="721"/>
      <c r="EAZ4555" s="720"/>
      <c r="EBA4555" s="718"/>
      <c r="EBB4555" s="721"/>
      <c r="EBC4555" s="712"/>
      <c r="EBD4555" s="719"/>
      <c r="EBE4555" s="721"/>
      <c r="EBF4555" s="719"/>
      <c r="EBG4555" s="719"/>
      <c r="EBH4555" s="719"/>
      <c r="EBI4555" s="719"/>
      <c r="EBJ4555" s="719"/>
      <c r="EBK4555" s="721"/>
      <c r="EBL4555" s="720"/>
      <c r="EBM4555" s="718"/>
      <c r="EBN4555" s="721"/>
      <c r="EBO4555" s="712"/>
      <c r="EBP4555" s="719"/>
      <c r="EBQ4555" s="721"/>
      <c r="EBR4555" s="719"/>
      <c r="EBS4555" s="719"/>
      <c r="EBT4555" s="719"/>
      <c r="EBU4555" s="719"/>
      <c r="EBV4555" s="719"/>
      <c r="EBW4555" s="721"/>
      <c r="EBX4555" s="720"/>
      <c r="EBY4555" s="718"/>
      <c r="EBZ4555" s="721"/>
      <c r="ECA4555" s="712"/>
      <c r="ECB4555" s="719"/>
      <c r="ECC4555" s="721"/>
      <c r="ECD4555" s="719"/>
      <c r="ECE4555" s="719"/>
      <c r="ECF4555" s="719"/>
      <c r="ECG4555" s="719"/>
      <c r="ECH4555" s="719"/>
      <c r="ECI4555" s="721"/>
      <c r="ECJ4555" s="720"/>
      <c r="ECK4555" s="718"/>
      <c r="ECL4555" s="721"/>
      <c r="ECM4555" s="712"/>
      <c r="ECN4555" s="719"/>
      <c r="ECO4555" s="721"/>
      <c r="ECP4555" s="719"/>
      <c r="ECQ4555" s="719"/>
      <c r="ECR4555" s="719"/>
      <c r="ECS4555" s="719"/>
      <c r="ECT4555" s="719"/>
      <c r="ECU4555" s="721"/>
      <c r="ECV4555" s="720"/>
      <c r="ECW4555" s="718"/>
      <c r="ECX4555" s="721"/>
      <c r="ECY4555" s="712"/>
      <c r="ECZ4555" s="719"/>
      <c r="EDA4555" s="721"/>
      <c r="EDB4555" s="719"/>
      <c r="EDC4555" s="719"/>
      <c r="EDD4555" s="719"/>
      <c r="EDE4555" s="719"/>
      <c r="EDF4555" s="719"/>
      <c r="EDG4555" s="721"/>
      <c r="EDH4555" s="720"/>
      <c r="EDI4555" s="718"/>
      <c r="EDJ4555" s="721"/>
      <c r="EDK4555" s="712"/>
      <c r="EDL4555" s="719"/>
      <c r="EDM4555" s="721"/>
      <c r="EDN4555" s="719"/>
      <c r="EDO4555" s="719"/>
      <c r="EDP4555" s="719"/>
      <c r="EDQ4555" s="719"/>
      <c r="EDR4555" s="719"/>
      <c r="EDS4555" s="721"/>
      <c r="EDT4555" s="720"/>
      <c r="EDU4555" s="718"/>
      <c r="EDV4555" s="721"/>
      <c r="EDW4555" s="712"/>
      <c r="EDX4555" s="719"/>
      <c r="EDY4555" s="721"/>
      <c r="EDZ4555" s="719"/>
      <c r="EEA4555" s="719"/>
      <c r="EEB4555" s="719"/>
      <c r="EEC4555" s="719"/>
      <c r="EED4555" s="719"/>
      <c r="EEE4555" s="721"/>
      <c r="EEF4555" s="720"/>
      <c r="EEG4555" s="718"/>
      <c r="EEH4555" s="721"/>
      <c r="EEI4555" s="712"/>
      <c r="EEJ4555" s="719"/>
      <c r="EEK4555" s="721"/>
      <c r="EEL4555" s="719"/>
      <c r="EEM4555" s="719"/>
      <c r="EEN4555" s="719"/>
      <c r="EEO4555" s="719"/>
      <c r="EEP4555" s="719"/>
      <c r="EEQ4555" s="721"/>
      <c r="EER4555" s="720"/>
      <c r="EES4555" s="718"/>
      <c r="EET4555" s="721"/>
      <c r="EEU4555" s="712"/>
      <c r="EEV4555" s="719"/>
      <c r="EEW4555" s="721"/>
      <c r="EEX4555" s="719"/>
      <c r="EEY4555" s="719"/>
      <c r="EEZ4555" s="719"/>
      <c r="EFA4555" s="719"/>
      <c r="EFB4555" s="719"/>
      <c r="EFC4555" s="721"/>
      <c r="EFD4555" s="720"/>
      <c r="EFE4555" s="718"/>
      <c r="EFF4555" s="721"/>
      <c r="EFG4555" s="712"/>
      <c r="EFH4555" s="719"/>
      <c r="EFI4555" s="721"/>
      <c r="EFJ4555" s="719"/>
      <c r="EFK4555" s="719"/>
      <c r="EFL4555" s="719"/>
      <c r="EFM4555" s="719"/>
      <c r="EFN4555" s="719"/>
      <c r="EFO4555" s="721"/>
      <c r="EFP4555" s="720"/>
      <c r="EFQ4555" s="718"/>
      <c r="EFR4555" s="721"/>
      <c r="EFS4555" s="712"/>
      <c r="EFT4555" s="719"/>
      <c r="EFU4555" s="721"/>
      <c r="EFV4555" s="719"/>
      <c r="EFW4555" s="719"/>
      <c r="EFX4555" s="719"/>
      <c r="EFY4555" s="719"/>
      <c r="EFZ4555" s="719"/>
      <c r="EGA4555" s="721"/>
      <c r="EGB4555" s="720"/>
      <c r="EGC4555" s="718"/>
      <c r="EGD4555" s="721"/>
      <c r="EGE4555" s="712"/>
      <c r="EGF4555" s="719"/>
      <c r="EGG4555" s="721"/>
      <c r="EGH4555" s="719"/>
      <c r="EGI4555" s="719"/>
      <c r="EGJ4555" s="719"/>
      <c r="EGK4555" s="719"/>
      <c r="EGL4555" s="719"/>
      <c r="EGM4555" s="721"/>
      <c r="EGN4555" s="720"/>
      <c r="EGO4555" s="718"/>
      <c r="EGP4555" s="721"/>
      <c r="EGQ4555" s="712"/>
      <c r="EGR4555" s="719"/>
      <c r="EGS4555" s="721"/>
      <c r="EGT4555" s="719"/>
      <c r="EGU4555" s="719"/>
      <c r="EGV4555" s="719"/>
      <c r="EGW4555" s="719"/>
      <c r="EGX4555" s="719"/>
      <c r="EGY4555" s="721"/>
      <c r="EGZ4555" s="720"/>
      <c r="EHA4555" s="718"/>
      <c r="EHB4555" s="721"/>
      <c r="EHC4555" s="712"/>
      <c r="EHD4555" s="719"/>
      <c r="EHE4555" s="721"/>
      <c r="EHF4555" s="719"/>
      <c r="EHG4555" s="719"/>
      <c r="EHH4555" s="719"/>
      <c r="EHI4555" s="719"/>
      <c r="EHJ4555" s="719"/>
      <c r="EHK4555" s="721"/>
      <c r="EHL4555" s="720"/>
      <c r="EHM4555" s="718"/>
      <c r="EHN4555" s="721"/>
      <c r="EHO4555" s="712"/>
      <c r="EHP4555" s="719"/>
      <c r="EHQ4555" s="721"/>
      <c r="EHR4555" s="719"/>
      <c r="EHS4555" s="719"/>
      <c r="EHT4555" s="719"/>
      <c r="EHU4555" s="719"/>
      <c r="EHV4555" s="719"/>
      <c r="EHW4555" s="721"/>
      <c r="EHX4555" s="720"/>
      <c r="EHY4555" s="718"/>
      <c r="EHZ4555" s="721"/>
      <c r="EIA4555" s="712"/>
      <c r="EIB4555" s="719"/>
      <c r="EIC4555" s="721"/>
      <c r="EID4555" s="719"/>
      <c r="EIE4555" s="719"/>
      <c r="EIF4555" s="719"/>
      <c r="EIG4555" s="719"/>
      <c r="EIH4555" s="719"/>
      <c r="EII4555" s="721"/>
      <c r="EIJ4555" s="720"/>
      <c r="EIK4555" s="718"/>
      <c r="EIL4555" s="721"/>
      <c r="EIM4555" s="712"/>
      <c r="EIN4555" s="719"/>
      <c r="EIO4555" s="721"/>
      <c r="EIP4555" s="719"/>
      <c r="EIQ4555" s="719"/>
      <c r="EIR4555" s="719"/>
      <c r="EIS4555" s="719"/>
      <c r="EIT4555" s="719"/>
      <c r="EIU4555" s="721"/>
      <c r="EIV4555" s="720"/>
      <c r="EIW4555" s="718"/>
      <c r="EIX4555" s="721"/>
      <c r="EIY4555" s="712"/>
      <c r="EIZ4555" s="719"/>
      <c r="EJA4555" s="721"/>
      <c r="EJB4555" s="719"/>
      <c r="EJC4555" s="719"/>
      <c r="EJD4555" s="719"/>
      <c r="EJE4555" s="719"/>
      <c r="EJF4555" s="719"/>
      <c r="EJG4555" s="721"/>
      <c r="EJH4555" s="720"/>
      <c r="EJI4555" s="718"/>
      <c r="EJJ4555" s="721"/>
      <c r="EJK4555" s="712"/>
      <c r="EJL4555" s="719"/>
      <c r="EJM4555" s="721"/>
      <c r="EJN4555" s="719"/>
      <c r="EJO4555" s="719"/>
      <c r="EJP4555" s="719"/>
      <c r="EJQ4555" s="719"/>
      <c r="EJR4555" s="719"/>
      <c r="EJS4555" s="721"/>
      <c r="EJT4555" s="720"/>
      <c r="EJU4555" s="718"/>
      <c r="EJV4555" s="721"/>
      <c r="EJW4555" s="712"/>
      <c r="EJX4555" s="719"/>
      <c r="EJY4555" s="721"/>
      <c r="EJZ4555" s="719"/>
      <c r="EKA4555" s="719"/>
      <c r="EKB4555" s="719"/>
      <c r="EKC4555" s="719"/>
      <c r="EKD4555" s="719"/>
      <c r="EKE4555" s="721"/>
      <c r="EKF4555" s="720"/>
      <c r="EKG4555" s="718"/>
      <c r="EKH4555" s="721"/>
      <c r="EKI4555" s="712"/>
      <c r="EKJ4555" s="719"/>
      <c r="EKK4555" s="721"/>
      <c r="EKL4555" s="719"/>
      <c r="EKM4555" s="719"/>
      <c r="EKN4555" s="719"/>
      <c r="EKO4555" s="719"/>
      <c r="EKP4555" s="719"/>
      <c r="EKQ4555" s="721"/>
      <c r="EKR4555" s="720"/>
      <c r="EKS4555" s="718"/>
      <c r="EKT4555" s="721"/>
      <c r="EKU4555" s="712"/>
      <c r="EKV4555" s="719"/>
      <c r="EKW4555" s="721"/>
      <c r="EKX4555" s="719"/>
      <c r="EKY4555" s="719"/>
      <c r="EKZ4555" s="719"/>
      <c r="ELA4555" s="719"/>
      <c r="ELB4555" s="719"/>
      <c r="ELC4555" s="721"/>
      <c r="ELD4555" s="720"/>
      <c r="ELE4555" s="718"/>
      <c r="ELF4555" s="721"/>
      <c r="ELG4555" s="712"/>
      <c r="ELH4555" s="719"/>
      <c r="ELI4555" s="721"/>
      <c r="ELJ4555" s="719"/>
      <c r="ELK4555" s="719"/>
      <c r="ELL4555" s="719"/>
      <c r="ELM4555" s="719"/>
      <c r="ELN4555" s="719"/>
      <c r="ELO4555" s="721"/>
      <c r="ELP4555" s="720"/>
      <c r="ELQ4555" s="718"/>
      <c r="ELR4555" s="721"/>
      <c r="ELS4555" s="712"/>
      <c r="ELT4555" s="719"/>
      <c r="ELU4555" s="721"/>
      <c r="ELV4555" s="719"/>
      <c r="ELW4555" s="719"/>
      <c r="ELX4555" s="719"/>
      <c r="ELY4555" s="719"/>
      <c r="ELZ4555" s="719"/>
      <c r="EMA4555" s="721"/>
      <c r="EMB4555" s="720"/>
      <c r="EMC4555" s="718"/>
      <c r="EMD4555" s="721"/>
      <c r="EME4555" s="712"/>
      <c r="EMF4555" s="719"/>
      <c r="EMG4555" s="721"/>
      <c r="EMH4555" s="719"/>
      <c r="EMI4555" s="719"/>
      <c r="EMJ4555" s="719"/>
      <c r="EMK4555" s="719"/>
      <c r="EML4555" s="719"/>
      <c r="EMM4555" s="721"/>
      <c r="EMN4555" s="720"/>
      <c r="EMO4555" s="718"/>
      <c r="EMP4555" s="721"/>
      <c r="EMQ4555" s="712"/>
      <c r="EMR4555" s="719"/>
      <c r="EMS4555" s="721"/>
      <c r="EMT4555" s="719"/>
      <c r="EMU4555" s="719"/>
      <c r="EMV4555" s="719"/>
      <c r="EMW4555" s="719"/>
      <c r="EMX4555" s="719"/>
      <c r="EMY4555" s="721"/>
      <c r="EMZ4555" s="720"/>
      <c r="ENA4555" s="718"/>
      <c r="ENB4555" s="721"/>
      <c r="ENC4555" s="712"/>
      <c r="END4555" s="719"/>
      <c r="ENE4555" s="721"/>
      <c r="ENF4555" s="719"/>
      <c r="ENG4555" s="719"/>
      <c r="ENH4555" s="719"/>
      <c r="ENI4555" s="719"/>
      <c r="ENJ4555" s="719"/>
      <c r="ENK4555" s="721"/>
      <c r="ENL4555" s="720"/>
      <c r="ENM4555" s="718"/>
      <c r="ENN4555" s="721"/>
      <c r="ENO4555" s="712"/>
      <c r="ENP4555" s="719"/>
      <c r="ENQ4555" s="721"/>
      <c r="ENR4555" s="719"/>
      <c r="ENS4555" s="719"/>
      <c r="ENT4555" s="719"/>
      <c r="ENU4555" s="719"/>
      <c r="ENV4555" s="719"/>
      <c r="ENW4555" s="721"/>
      <c r="ENX4555" s="720"/>
      <c r="ENY4555" s="718"/>
      <c r="ENZ4555" s="721"/>
      <c r="EOA4555" s="712"/>
      <c r="EOB4555" s="719"/>
      <c r="EOC4555" s="721"/>
      <c r="EOD4555" s="719"/>
      <c r="EOE4555" s="719"/>
      <c r="EOF4555" s="719"/>
      <c r="EOG4555" s="719"/>
      <c r="EOH4555" s="719"/>
      <c r="EOI4555" s="721"/>
      <c r="EOJ4555" s="720"/>
      <c r="EOK4555" s="718"/>
      <c r="EOL4555" s="721"/>
      <c r="EOM4555" s="712"/>
      <c r="EON4555" s="719"/>
      <c r="EOO4555" s="721"/>
      <c r="EOP4555" s="719"/>
      <c r="EOQ4555" s="719"/>
      <c r="EOR4555" s="719"/>
      <c r="EOS4555" s="719"/>
      <c r="EOT4555" s="719"/>
      <c r="EOU4555" s="721"/>
      <c r="EOV4555" s="720"/>
      <c r="EOW4555" s="718"/>
      <c r="EOX4555" s="721"/>
      <c r="EOY4555" s="712"/>
      <c r="EOZ4555" s="719"/>
      <c r="EPA4555" s="721"/>
      <c r="EPB4555" s="719"/>
      <c r="EPC4555" s="719"/>
      <c r="EPD4555" s="719"/>
      <c r="EPE4555" s="719"/>
      <c r="EPF4555" s="719"/>
      <c r="EPG4555" s="721"/>
      <c r="EPH4555" s="720"/>
      <c r="EPI4555" s="718"/>
      <c r="EPJ4555" s="721"/>
      <c r="EPK4555" s="712"/>
      <c r="EPL4555" s="719"/>
      <c r="EPM4555" s="721"/>
      <c r="EPN4555" s="719"/>
      <c r="EPO4555" s="719"/>
      <c r="EPP4555" s="719"/>
      <c r="EPQ4555" s="719"/>
      <c r="EPR4555" s="719"/>
      <c r="EPS4555" s="721"/>
      <c r="EPT4555" s="720"/>
      <c r="EPU4555" s="718"/>
      <c r="EPV4555" s="721"/>
      <c r="EPW4555" s="712"/>
      <c r="EPX4555" s="719"/>
      <c r="EPY4555" s="721"/>
      <c r="EPZ4555" s="719"/>
      <c r="EQA4555" s="719"/>
      <c r="EQB4555" s="719"/>
      <c r="EQC4555" s="719"/>
      <c r="EQD4555" s="719"/>
      <c r="EQE4555" s="721"/>
      <c r="EQF4555" s="720"/>
      <c r="EQG4555" s="718"/>
      <c r="EQH4555" s="721"/>
      <c r="EQI4555" s="712"/>
      <c r="EQJ4555" s="719"/>
      <c r="EQK4555" s="721"/>
      <c r="EQL4555" s="719"/>
      <c r="EQM4555" s="719"/>
      <c r="EQN4555" s="719"/>
      <c r="EQO4555" s="719"/>
      <c r="EQP4555" s="719"/>
      <c r="EQQ4555" s="721"/>
      <c r="EQR4555" s="720"/>
      <c r="EQS4555" s="718"/>
      <c r="EQT4555" s="721"/>
      <c r="EQU4555" s="712"/>
      <c r="EQV4555" s="719"/>
      <c r="EQW4555" s="721"/>
      <c r="EQX4555" s="719"/>
      <c r="EQY4555" s="719"/>
      <c r="EQZ4555" s="719"/>
      <c r="ERA4555" s="719"/>
      <c r="ERB4555" s="719"/>
      <c r="ERC4555" s="721"/>
      <c r="ERD4555" s="720"/>
      <c r="ERE4555" s="718"/>
      <c r="ERF4555" s="721"/>
      <c r="ERG4555" s="712"/>
      <c r="ERH4555" s="719"/>
      <c r="ERI4555" s="721"/>
      <c r="ERJ4555" s="719"/>
      <c r="ERK4555" s="719"/>
      <c r="ERL4555" s="719"/>
      <c r="ERM4555" s="719"/>
      <c r="ERN4555" s="719"/>
      <c r="ERO4555" s="721"/>
      <c r="ERP4555" s="720"/>
      <c r="ERQ4555" s="718"/>
      <c r="ERR4555" s="721"/>
      <c r="ERS4555" s="712"/>
      <c r="ERT4555" s="719"/>
      <c r="ERU4555" s="721"/>
      <c r="ERV4555" s="719"/>
      <c r="ERW4555" s="719"/>
      <c r="ERX4555" s="719"/>
      <c r="ERY4555" s="719"/>
      <c r="ERZ4555" s="719"/>
      <c r="ESA4555" s="721"/>
      <c r="ESB4555" s="720"/>
      <c r="ESC4555" s="718"/>
      <c r="ESD4555" s="721"/>
      <c r="ESE4555" s="712"/>
      <c r="ESF4555" s="719"/>
      <c r="ESG4555" s="721"/>
      <c r="ESH4555" s="719"/>
      <c r="ESI4555" s="719"/>
      <c r="ESJ4555" s="719"/>
      <c r="ESK4555" s="719"/>
      <c r="ESL4555" s="719"/>
      <c r="ESM4555" s="721"/>
      <c r="ESN4555" s="720"/>
      <c r="ESO4555" s="718"/>
      <c r="ESP4555" s="721"/>
      <c r="ESQ4555" s="712"/>
      <c r="ESR4555" s="719"/>
      <c r="ESS4555" s="721"/>
      <c r="EST4555" s="719"/>
      <c r="ESU4555" s="719"/>
      <c r="ESV4555" s="719"/>
      <c r="ESW4555" s="719"/>
      <c r="ESX4555" s="719"/>
      <c r="ESY4555" s="721"/>
      <c r="ESZ4555" s="720"/>
      <c r="ETA4555" s="718"/>
      <c r="ETB4555" s="721"/>
      <c r="ETC4555" s="712"/>
      <c r="ETD4555" s="719"/>
      <c r="ETE4555" s="721"/>
      <c r="ETF4555" s="719"/>
      <c r="ETG4555" s="719"/>
      <c r="ETH4555" s="719"/>
      <c r="ETI4555" s="719"/>
      <c r="ETJ4555" s="719"/>
      <c r="ETK4555" s="721"/>
      <c r="ETL4555" s="720"/>
      <c r="ETM4555" s="718"/>
      <c r="ETN4555" s="721"/>
      <c r="ETO4555" s="712"/>
      <c r="ETP4555" s="719"/>
      <c r="ETQ4555" s="721"/>
      <c r="ETR4555" s="719"/>
      <c r="ETS4555" s="719"/>
      <c r="ETT4555" s="719"/>
      <c r="ETU4555" s="719"/>
      <c r="ETV4555" s="719"/>
      <c r="ETW4555" s="721"/>
      <c r="ETX4555" s="720"/>
      <c r="ETY4555" s="718"/>
      <c r="ETZ4555" s="721"/>
      <c r="EUA4555" s="712"/>
      <c r="EUB4555" s="719"/>
      <c r="EUC4555" s="721"/>
      <c r="EUD4555" s="719"/>
      <c r="EUE4555" s="719"/>
      <c r="EUF4555" s="719"/>
      <c r="EUG4555" s="719"/>
      <c r="EUH4555" s="719"/>
      <c r="EUI4555" s="721"/>
      <c r="EUJ4555" s="720"/>
      <c r="EUK4555" s="718"/>
      <c r="EUL4555" s="721"/>
      <c r="EUM4555" s="712"/>
      <c r="EUN4555" s="719"/>
      <c r="EUO4555" s="721"/>
      <c r="EUP4555" s="719"/>
      <c r="EUQ4555" s="719"/>
      <c r="EUR4555" s="719"/>
      <c r="EUS4555" s="719"/>
      <c r="EUT4555" s="719"/>
      <c r="EUU4555" s="721"/>
      <c r="EUV4555" s="720"/>
      <c r="EUW4555" s="718"/>
      <c r="EUX4555" s="721"/>
      <c r="EUY4555" s="712"/>
      <c r="EUZ4555" s="719"/>
      <c r="EVA4555" s="721"/>
      <c r="EVB4555" s="719"/>
      <c r="EVC4555" s="719"/>
      <c r="EVD4555" s="719"/>
      <c r="EVE4555" s="719"/>
      <c r="EVF4555" s="719"/>
      <c r="EVG4555" s="721"/>
      <c r="EVH4555" s="720"/>
      <c r="EVI4555" s="718"/>
      <c r="EVJ4555" s="721"/>
      <c r="EVK4555" s="712"/>
      <c r="EVL4555" s="719"/>
      <c r="EVM4555" s="721"/>
      <c r="EVN4555" s="719"/>
      <c r="EVO4555" s="719"/>
      <c r="EVP4555" s="719"/>
      <c r="EVQ4555" s="719"/>
      <c r="EVR4555" s="719"/>
      <c r="EVS4555" s="721"/>
      <c r="EVT4555" s="720"/>
      <c r="EVU4555" s="718"/>
      <c r="EVV4555" s="721"/>
      <c r="EVW4555" s="712"/>
      <c r="EVX4555" s="719"/>
      <c r="EVY4555" s="721"/>
      <c r="EVZ4555" s="719"/>
      <c r="EWA4555" s="719"/>
      <c r="EWB4555" s="719"/>
      <c r="EWC4555" s="719"/>
      <c r="EWD4555" s="719"/>
      <c r="EWE4555" s="721"/>
      <c r="EWF4555" s="720"/>
      <c r="EWG4555" s="718"/>
      <c r="EWH4555" s="721"/>
      <c r="EWI4555" s="712"/>
      <c r="EWJ4555" s="719"/>
      <c r="EWK4555" s="721"/>
      <c r="EWL4555" s="719"/>
      <c r="EWM4555" s="719"/>
      <c r="EWN4555" s="719"/>
      <c r="EWO4555" s="719"/>
      <c r="EWP4555" s="719"/>
      <c r="EWQ4555" s="721"/>
      <c r="EWR4555" s="720"/>
      <c r="EWS4555" s="718"/>
      <c r="EWT4555" s="721"/>
      <c r="EWU4555" s="712"/>
      <c r="EWV4555" s="719"/>
      <c r="EWW4555" s="721"/>
      <c r="EWX4555" s="719"/>
      <c r="EWY4555" s="719"/>
      <c r="EWZ4555" s="719"/>
      <c r="EXA4555" s="719"/>
      <c r="EXB4555" s="719"/>
      <c r="EXC4555" s="721"/>
      <c r="EXD4555" s="720"/>
      <c r="EXE4555" s="718"/>
      <c r="EXF4555" s="721"/>
      <c r="EXG4555" s="712"/>
      <c r="EXH4555" s="719"/>
      <c r="EXI4555" s="721"/>
      <c r="EXJ4555" s="719"/>
      <c r="EXK4555" s="719"/>
      <c r="EXL4555" s="719"/>
      <c r="EXM4555" s="719"/>
      <c r="EXN4555" s="719"/>
      <c r="EXO4555" s="721"/>
      <c r="EXP4555" s="720"/>
      <c r="EXQ4555" s="718"/>
      <c r="EXR4555" s="721"/>
      <c r="EXS4555" s="712"/>
      <c r="EXT4555" s="719"/>
      <c r="EXU4555" s="721"/>
      <c r="EXV4555" s="719"/>
      <c r="EXW4555" s="719"/>
      <c r="EXX4555" s="719"/>
      <c r="EXY4555" s="719"/>
      <c r="EXZ4555" s="719"/>
      <c r="EYA4555" s="721"/>
      <c r="EYB4555" s="720"/>
      <c r="EYC4555" s="718"/>
      <c r="EYD4555" s="721"/>
      <c r="EYE4555" s="712"/>
      <c r="EYF4555" s="719"/>
      <c r="EYG4555" s="721"/>
      <c r="EYH4555" s="719"/>
      <c r="EYI4555" s="719"/>
      <c r="EYJ4555" s="719"/>
      <c r="EYK4555" s="719"/>
      <c r="EYL4555" s="719"/>
      <c r="EYM4555" s="721"/>
      <c r="EYN4555" s="720"/>
      <c r="EYO4555" s="718"/>
      <c r="EYP4555" s="721"/>
      <c r="EYQ4555" s="712"/>
      <c r="EYR4555" s="719"/>
      <c r="EYS4555" s="721"/>
      <c r="EYT4555" s="719"/>
      <c r="EYU4555" s="719"/>
      <c r="EYV4555" s="719"/>
      <c r="EYW4555" s="719"/>
      <c r="EYX4555" s="719"/>
      <c r="EYY4555" s="721"/>
      <c r="EYZ4555" s="720"/>
      <c r="EZA4555" s="718"/>
      <c r="EZB4555" s="721"/>
      <c r="EZC4555" s="712"/>
      <c r="EZD4555" s="719"/>
      <c r="EZE4555" s="721"/>
      <c r="EZF4555" s="719"/>
      <c r="EZG4555" s="719"/>
      <c r="EZH4555" s="719"/>
      <c r="EZI4555" s="719"/>
      <c r="EZJ4555" s="719"/>
      <c r="EZK4555" s="721"/>
      <c r="EZL4555" s="720"/>
      <c r="EZM4555" s="718"/>
      <c r="EZN4555" s="721"/>
      <c r="EZO4555" s="712"/>
      <c r="EZP4555" s="719"/>
      <c r="EZQ4555" s="721"/>
      <c r="EZR4555" s="719"/>
      <c r="EZS4555" s="719"/>
      <c r="EZT4555" s="719"/>
      <c r="EZU4555" s="719"/>
      <c r="EZV4555" s="719"/>
      <c r="EZW4555" s="721"/>
      <c r="EZX4555" s="720"/>
      <c r="EZY4555" s="718"/>
      <c r="EZZ4555" s="721"/>
      <c r="FAA4555" s="712"/>
      <c r="FAB4555" s="719"/>
      <c r="FAC4555" s="721"/>
      <c r="FAD4555" s="719"/>
      <c r="FAE4555" s="719"/>
      <c r="FAF4555" s="719"/>
      <c r="FAG4555" s="719"/>
      <c r="FAH4555" s="719"/>
      <c r="FAI4555" s="721"/>
      <c r="FAJ4555" s="720"/>
      <c r="FAK4555" s="718"/>
      <c r="FAL4555" s="721"/>
      <c r="FAM4555" s="712"/>
      <c r="FAN4555" s="719"/>
      <c r="FAO4555" s="721"/>
      <c r="FAP4555" s="719"/>
      <c r="FAQ4555" s="719"/>
      <c r="FAR4555" s="719"/>
      <c r="FAS4555" s="719"/>
      <c r="FAT4555" s="719"/>
      <c r="FAU4555" s="721"/>
      <c r="FAV4555" s="720"/>
      <c r="FAW4555" s="718"/>
      <c r="FAX4555" s="721"/>
      <c r="FAY4555" s="712"/>
      <c r="FAZ4555" s="719"/>
      <c r="FBA4555" s="721"/>
      <c r="FBB4555" s="719"/>
      <c r="FBC4555" s="719"/>
      <c r="FBD4555" s="719"/>
      <c r="FBE4555" s="719"/>
      <c r="FBF4555" s="719"/>
      <c r="FBG4555" s="721"/>
      <c r="FBH4555" s="720"/>
      <c r="FBI4555" s="718"/>
      <c r="FBJ4555" s="721"/>
      <c r="FBK4555" s="712"/>
      <c r="FBL4555" s="719"/>
      <c r="FBM4555" s="721"/>
      <c r="FBN4555" s="719"/>
      <c r="FBO4555" s="719"/>
      <c r="FBP4555" s="719"/>
      <c r="FBQ4555" s="719"/>
      <c r="FBR4555" s="719"/>
      <c r="FBS4555" s="721"/>
      <c r="FBT4555" s="720"/>
      <c r="FBU4555" s="718"/>
      <c r="FBV4555" s="721"/>
      <c r="FBW4555" s="712"/>
      <c r="FBX4555" s="719"/>
      <c r="FBY4555" s="721"/>
      <c r="FBZ4555" s="719"/>
      <c r="FCA4555" s="719"/>
      <c r="FCB4555" s="719"/>
      <c r="FCC4555" s="719"/>
      <c r="FCD4555" s="719"/>
      <c r="FCE4555" s="721"/>
      <c r="FCF4555" s="720"/>
      <c r="FCG4555" s="718"/>
      <c r="FCH4555" s="721"/>
      <c r="FCI4555" s="712"/>
      <c r="FCJ4555" s="719"/>
      <c r="FCK4555" s="721"/>
      <c r="FCL4555" s="719"/>
      <c r="FCM4555" s="719"/>
      <c r="FCN4555" s="719"/>
      <c r="FCO4555" s="719"/>
      <c r="FCP4555" s="719"/>
      <c r="FCQ4555" s="721"/>
      <c r="FCR4555" s="720"/>
      <c r="FCS4555" s="718"/>
      <c r="FCT4555" s="721"/>
      <c r="FCU4555" s="712"/>
      <c r="FCV4555" s="719"/>
      <c r="FCW4555" s="721"/>
      <c r="FCX4555" s="719"/>
      <c r="FCY4555" s="719"/>
      <c r="FCZ4555" s="719"/>
      <c r="FDA4555" s="719"/>
      <c r="FDB4555" s="719"/>
      <c r="FDC4555" s="721"/>
      <c r="FDD4555" s="720"/>
      <c r="FDE4555" s="718"/>
      <c r="FDF4555" s="721"/>
      <c r="FDG4555" s="712"/>
      <c r="FDH4555" s="719"/>
      <c r="FDI4555" s="721"/>
      <c r="FDJ4555" s="719"/>
      <c r="FDK4555" s="719"/>
      <c r="FDL4555" s="719"/>
      <c r="FDM4555" s="719"/>
      <c r="FDN4555" s="719"/>
      <c r="FDO4555" s="721"/>
      <c r="FDP4555" s="720"/>
      <c r="FDQ4555" s="718"/>
      <c r="FDR4555" s="721"/>
      <c r="FDS4555" s="712"/>
      <c r="FDT4555" s="719"/>
      <c r="FDU4555" s="721"/>
      <c r="FDV4555" s="719"/>
      <c r="FDW4555" s="719"/>
      <c r="FDX4555" s="719"/>
      <c r="FDY4555" s="719"/>
      <c r="FDZ4555" s="719"/>
      <c r="FEA4555" s="721"/>
      <c r="FEB4555" s="720"/>
      <c r="FEC4555" s="718"/>
      <c r="FED4555" s="721"/>
      <c r="FEE4555" s="712"/>
      <c r="FEF4555" s="719"/>
      <c r="FEG4555" s="721"/>
      <c r="FEH4555" s="719"/>
      <c r="FEI4555" s="719"/>
      <c r="FEJ4555" s="719"/>
      <c r="FEK4555" s="719"/>
      <c r="FEL4555" s="719"/>
      <c r="FEM4555" s="721"/>
      <c r="FEN4555" s="720"/>
      <c r="FEO4555" s="718"/>
      <c r="FEP4555" s="721"/>
      <c r="FEQ4555" s="712"/>
      <c r="FER4555" s="719"/>
      <c r="FES4555" s="721"/>
      <c r="FET4555" s="719"/>
      <c r="FEU4555" s="719"/>
      <c r="FEV4555" s="719"/>
      <c r="FEW4555" s="719"/>
      <c r="FEX4555" s="719"/>
      <c r="FEY4555" s="721"/>
      <c r="FEZ4555" s="720"/>
      <c r="FFA4555" s="718"/>
      <c r="FFB4555" s="721"/>
      <c r="FFC4555" s="712"/>
      <c r="FFD4555" s="719"/>
      <c r="FFE4555" s="721"/>
      <c r="FFF4555" s="719"/>
      <c r="FFG4555" s="719"/>
      <c r="FFH4555" s="719"/>
      <c r="FFI4555" s="719"/>
      <c r="FFJ4555" s="719"/>
      <c r="FFK4555" s="721"/>
      <c r="FFL4555" s="720"/>
      <c r="FFM4555" s="718"/>
      <c r="FFN4555" s="721"/>
      <c r="FFO4555" s="712"/>
      <c r="FFP4555" s="719"/>
      <c r="FFQ4555" s="721"/>
      <c r="FFR4555" s="719"/>
      <c r="FFS4555" s="719"/>
      <c r="FFT4555" s="719"/>
      <c r="FFU4555" s="719"/>
      <c r="FFV4555" s="719"/>
      <c r="FFW4555" s="721"/>
      <c r="FFX4555" s="720"/>
      <c r="FFY4555" s="718"/>
      <c r="FFZ4555" s="721"/>
      <c r="FGA4555" s="712"/>
      <c r="FGB4555" s="719"/>
      <c r="FGC4555" s="721"/>
      <c r="FGD4555" s="719"/>
      <c r="FGE4555" s="719"/>
      <c r="FGF4555" s="719"/>
      <c r="FGG4555" s="719"/>
      <c r="FGH4555" s="719"/>
      <c r="FGI4555" s="721"/>
      <c r="FGJ4555" s="720"/>
      <c r="FGK4555" s="718"/>
      <c r="FGL4555" s="721"/>
      <c r="FGM4555" s="712"/>
      <c r="FGN4555" s="719"/>
      <c r="FGO4555" s="721"/>
      <c r="FGP4555" s="719"/>
      <c r="FGQ4555" s="719"/>
      <c r="FGR4555" s="719"/>
      <c r="FGS4555" s="719"/>
      <c r="FGT4555" s="719"/>
      <c r="FGU4555" s="721"/>
      <c r="FGV4555" s="720"/>
      <c r="FGW4555" s="718"/>
      <c r="FGX4555" s="721"/>
      <c r="FGY4555" s="712"/>
      <c r="FGZ4555" s="719"/>
      <c r="FHA4555" s="721"/>
      <c r="FHB4555" s="719"/>
      <c r="FHC4555" s="719"/>
      <c r="FHD4555" s="719"/>
      <c r="FHE4555" s="719"/>
      <c r="FHF4555" s="719"/>
      <c r="FHG4555" s="721"/>
      <c r="FHH4555" s="720"/>
      <c r="FHI4555" s="718"/>
      <c r="FHJ4555" s="721"/>
      <c r="FHK4555" s="712"/>
      <c r="FHL4555" s="719"/>
      <c r="FHM4555" s="721"/>
      <c r="FHN4555" s="719"/>
      <c r="FHO4555" s="719"/>
      <c r="FHP4555" s="719"/>
      <c r="FHQ4555" s="719"/>
      <c r="FHR4555" s="719"/>
      <c r="FHS4555" s="721"/>
      <c r="FHT4555" s="720"/>
      <c r="FHU4555" s="718"/>
      <c r="FHV4555" s="721"/>
      <c r="FHW4555" s="712"/>
      <c r="FHX4555" s="719"/>
      <c r="FHY4555" s="721"/>
      <c r="FHZ4555" s="719"/>
      <c r="FIA4555" s="719"/>
      <c r="FIB4555" s="719"/>
      <c r="FIC4555" s="719"/>
      <c r="FID4555" s="719"/>
      <c r="FIE4555" s="721"/>
      <c r="FIF4555" s="720"/>
      <c r="FIG4555" s="718"/>
      <c r="FIH4555" s="721"/>
      <c r="FII4555" s="712"/>
      <c r="FIJ4555" s="719"/>
      <c r="FIK4555" s="721"/>
      <c r="FIL4555" s="719"/>
      <c r="FIM4555" s="719"/>
      <c r="FIN4555" s="719"/>
      <c r="FIO4555" s="719"/>
      <c r="FIP4555" s="719"/>
      <c r="FIQ4555" s="721"/>
      <c r="FIR4555" s="720"/>
      <c r="FIS4555" s="718"/>
      <c r="FIT4555" s="721"/>
      <c r="FIU4555" s="712"/>
      <c r="FIV4555" s="719"/>
      <c r="FIW4555" s="721"/>
      <c r="FIX4555" s="719"/>
      <c r="FIY4555" s="719"/>
      <c r="FIZ4555" s="719"/>
      <c r="FJA4555" s="719"/>
      <c r="FJB4555" s="719"/>
      <c r="FJC4555" s="721"/>
      <c r="FJD4555" s="720"/>
      <c r="FJE4555" s="718"/>
      <c r="FJF4555" s="721"/>
      <c r="FJG4555" s="712"/>
      <c r="FJH4555" s="719"/>
      <c r="FJI4555" s="721"/>
      <c r="FJJ4555" s="719"/>
      <c r="FJK4555" s="719"/>
      <c r="FJL4555" s="719"/>
      <c r="FJM4555" s="719"/>
      <c r="FJN4555" s="719"/>
      <c r="FJO4555" s="721"/>
      <c r="FJP4555" s="720"/>
      <c r="FJQ4555" s="718"/>
      <c r="FJR4555" s="721"/>
      <c r="FJS4555" s="712"/>
      <c r="FJT4555" s="719"/>
      <c r="FJU4555" s="721"/>
      <c r="FJV4555" s="719"/>
      <c r="FJW4555" s="719"/>
      <c r="FJX4555" s="719"/>
      <c r="FJY4555" s="719"/>
      <c r="FJZ4555" s="719"/>
      <c r="FKA4555" s="721"/>
      <c r="FKB4555" s="720"/>
      <c r="FKC4555" s="718"/>
      <c r="FKD4555" s="721"/>
      <c r="FKE4555" s="712"/>
      <c r="FKF4555" s="719"/>
      <c r="FKG4555" s="721"/>
      <c r="FKH4555" s="719"/>
      <c r="FKI4555" s="719"/>
      <c r="FKJ4555" s="719"/>
      <c r="FKK4555" s="719"/>
      <c r="FKL4555" s="719"/>
      <c r="FKM4555" s="721"/>
      <c r="FKN4555" s="720"/>
      <c r="FKO4555" s="718"/>
      <c r="FKP4555" s="721"/>
      <c r="FKQ4555" s="712"/>
      <c r="FKR4555" s="719"/>
      <c r="FKS4555" s="721"/>
      <c r="FKT4555" s="719"/>
      <c r="FKU4555" s="719"/>
      <c r="FKV4555" s="719"/>
      <c r="FKW4555" s="719"/>
      <c r="FKX4555" s="719"/>
      <c r="FKY4555" s="721"/>
      <c r="FKZ4555" s="720"/>
      <c r="FLA4555" s="718"/>
      <c r="FLB4555" s="721"/>
      <c r="FLC4555" s="712"/>
      <c r="FLD4555" s="719"/>
      <c r="FLE4555" s="721"/>
      <c r="FLF4555" s="719"/>
      <c r="FLG4555" s="719"/>
      <c r="FLH4555" s="719"/>
      <c r="FLI4555" s="719"/>
      <c r="FLJ4555" s="719"/>
      <c r="FLK4555" s="721"/>
      <c r="FLL4555" s="720"/>
      <c r="FLM4555" s="718"/>
      <c r="FLN4555" s="721"/>
      <c r="FLO4555" s="712"/>
      <c r="FLP4555" s="719"/>
      <c r="FLQ4555" s="721"/>
      <c r="FLR4555" s="719"/>
      <c r="FLS4555" s="719"/>
      <c r="FLT4555" s="719"/>
      <c r="FLU4555" s="719"/>
      <c r="FLV4555" s="719"/>
      <c r="FLW4555" s="721"/>
      <c r="FLX4555" s="720"/>
      <c r="FLY4555" s="718"/>
      <c r="FLZ4555" s="721"/>
      <c r="FMA4555" s="712"/>
      <c r="FMB4555" s="719"/>
      <c r="FMC4555" s="721"/>
      <c r="FMD4555" s="719"/>
      <c r="FME4555" s="719"/>
      <c r="FMF4555" s="719"/>
      <c r="FMG4555" s="719"/>
      <c r="FMH4555" s="719"/>
      <c r="FMI4555" s="721"/>
      <c r="FMJ4555" s="720"/>
      <c r="FMK4555" s="718"/>
      <c r="FML4555" s="721"/>
      <c r="FMM4555" s="712"/>
      <c r="FMN4555" s="719"/>
      <c r="FMO4555" s="721"/>
      <c r="FMP4555" s="719"/>
      <c r="FMQ4555" s="719"/>
      <c r="FMR4555" s="719"/>
      <c r="FMS4555" s="719"/>
      <c r="FMT4555" s="719"/>
      <c r="FMU4555" s="721"/>
      <c r="FMV4555" s="720"/>
      <c r="FMW4555" s="718"/>
      <c r="FMX4555" s="721"/>
      <c r="FMY4555" s="712"/>
      <c r="FMZ4555" s="719"/>
      <c r="FNA4555" s="721"/>
      <c r="FNB4555" s="719"/>
      <c r="FNC4555" s="719"/>
      <c r="FND4555" s="719"/>
      <c r="FNE4555" s="719"/>
      <c r="FNF4555" s="719"/>
      <c r="FNG4555" s="721"/>
      <c r="FNH4555" s="720"/>
      <c r="FNI4555" s="718"/>
      <c r="FNJ4555" s="721"/>
      <c r="FNK4555" s="712"/>
      <c r="FNL4555" s="719"/>
      <c r="FNM4555" s="721"/>
      <c r="FNN4555" s="719"/>
      <c r="FNO4555" s="719"/>
      <c r="FNP4555" s="719"/>
      <c r="FNQ4555" s="719"/>
      <c r="FNR4555" s="719"/>
      <c r="FNS4555" s="721"/>
      <c r="FNT4555" s="720"/>
      <c r="FNU4555" s="718"/>
      <c r="FNV4555" s="721"/>
      <c r="FNW4555" s="712"/>
      <c r="FNX4555" s="719"/>
      <c r="FNY4555" s="721"/>
      <c r="FNZ4555" s="719"/>
      <c r="FOA4555" s="719"/>
      <c r="FOB4555" s="719"/>
      <c r="FOC4555" s="719"/>
      <c r="FOD4555" s="719"/>
      <c r="FOE4555" s="721"/>
      <c r="FOF4555" s="720"/>
      <c r="FOG4555" s="718"/>
      <c r="FOH4555" s="721"/>
      <c r="FOI4555" s="712"/>
      <c r="FOJ4555" s="719"/>
      <c r="FOK4555" s="721"/>
      <c r="FOL4555" s="719"/>
      <c r="FOM4555" s="719"/>
      <c r="FON4555" s="719"/>
      <c r="FOO4555" s="719"/>
      <c r="FOP4555" s="719"/>
      <c r="FOQ4555" s="721"/>
      <c r="FOR4555" s="720"/>
      <c r="FOS4555" s="718"/>
      <c r="FOT4555" s="721"/>
      <c r="FOU4555" s="712"/>
      <c r="FOV4555" s="719"/>
      <c r="FOW4555" s="721"/>
      <c r="FOX4555" s="719"/>
      <c r="FOY4555" s="719"/>
      <c r="FOZ4555" s="719"/>
      <c r="FPA4555" s="719"/>
      <c r="FPB4555" s="719"/>
      <c r="FPC4555" s="721"/>
      <c r="FPD4555" s="720"/>
      <c r="FPE4555" s="718"/>
      <c r="FPF4555" s="721"/>
      <c r="FPG4555" s="712"/>
      <c r="FPH4555" s="719"/>
      <c r="FPI4555" s="721"/>
      <c r="FPJ4555" s="719"/>
      <c r="FPK4555" s="719"/>
      <c r="FPL4555" s="719"/>
      <c r="FPM4555" s="719"/>
      <c r="FPN4555" s="719"/>
      <c r="FPO4555" s="721"/>
      <c r="FPP4555" s="720"/>
      <c r="FPQ4555" s="718"/>
      <c r="FPR4555" s="721"/>
      <c r="FPS4555" s="712"/>
      <c r="FPT4555" s="719"/>
      <c r="FPU4555" s="721"/>
      <c r="FPV4555" s="719"/>
      <c r="FPW4555" s="719"/>
      <c r="FPX4555" s="719"/>
      <c r="FPY4555" s="719"/>
      <c r="FPZ4555" s="719"/>
      <c r="FQA4555" s="721"/>
      <c r="FQB4555" s="720"/>
      <c r="FQC4555" s="718"/>
      <c r="FQD4555" s="721"/>
      <c r="FQE4555" s="712"/>
      <c r="FQF4555" s="719"/>
      <c r="FQG4555" s="721"/>
      <c r="FQH4555" s="719"/>
      <c r="FQI4555" s="719"/>
      <c r="FQJ4555" s="719"/>
      <c r="FQK4555" s="719"/>
      <c r="FQL4555" s="719"/>
      <c r="FQM4555" s="721"/>
      <c r="FQN4555" s="720"/>
      <c r="FQO4555" s="718"/>
      <c r="FQP4555" s="721"/>
      <c r="FQQ4555" s="712"/>
      <c r="FQR4555" s="719"/>
      <c r="FQS4555" s="721"/>
      <c r="FQT4555" s="719"/>
      <c r="FQU4555" s="719"/>
      <c r="FQV4555" s="719"/>
      <c r="FQW4555" s="719"/>
      <c r="FQX4555" s="719"/>
      <c r="FQY4555" s="721"/>
      <c r="FQZ4555" s="720"/>
      <c r="FRA4555" s="718"/>
      <c r="FRB4555" s="721"/>
      <c r="FRC4555" s="712"/>
      <c r="FRD4555" s="719"/>
      <c r="FRE4555" s="721"/>
      <c r="FRF4555" s="719"/>
      <c r="FRG4555" s="719"/>
      <c r="FRH4555" s="719"/>
      <c r="FRI4555" s="719"/>
      <c r="FRJ4555" s="719"/>
      <c r="FRK4555" s="721"/>
      <c r="FRL4555" s="720"/>
      <c r="FRM4555" s="718"/>
      <c r="FRN4555" s="721"/>
      <c r="FRO4555" s="712"/>
      <c r="FRP4555" s="719"/>
      <c r="FRQ4555" s="721"/>
      <c r="FRR4555" s="719"/>
      <c r="FRS4555" s="719"/>
      <c r="FRT4555" s="719"/>
      <c r="FRU4555" s="719"/>
      <c r="FRV4555" s="719"/>
      <c r="FRW4555" s="721"/>
      <c r="FRX4555" s="720"/>
      <c r="FRY4555" s="718"/>
      <c r="FRZ4555" s="721"/>
      <c r="FSA4555" s="712"/>
      <c r="FSB4555" s="719"/>
      <c r="FSC4555" s="721"/>
      <c r="FSD4555" s="719"/>
      <c r="FSE4555" s="719"/>
      <c r="FSF4555" s="719"/>
      <c r="FSG4555" s="719"/>
      <c r="FSH4555" s="719"/>
      <c r="FSI4555" s="721"/>
      <c r="FSJ4555" s="720"/>
      <c r="FSK4555" s="718"/>
      <c r="FSL4555" s="721"/>
      <c r="FSM4555" s="712"/>
      <c r="FSN4555" s="719"/>
      <c r="FSO4555" s="721"/>
      <c r="FSP4555" s="719"/>
      <c r="FSQ4555" s="719"/>
      <c r="FSR4555" s="719"/>
      <c r="FSS4555" s="719"/>
      <c r="FST4555" s="719"/>
      <c r="FSU4555" s="721"/>
      <c r="FSV4555" s="720"/>
      <c r="FSW4555" s="718"/>
      <c r="FSX4555" s="721"/>
      <c r="FSY4555" s="712"/>
      <c r="FSZ4555" s="719"/>
      <c r="FTA4555" s="721"/>
      <c r="FTB4555" s="719"/>
      <c r="FTC4555" s="719"/>
      <c r="FTD4555" s="719"/>
      <c r="FTE4555" s="719"/>
      <c r="FTF4555" s="719"/>
      <c r="FTG4555" s="721"/>
      <c r="FTH4555" s="720"/>
      <c r="FTI4555" s="718"/>
      <c r="FTJ4555" s="721"/>
      <c r="FTK4555" s="712"/>
      <c r="FTL4555" s="719"/>
      <c r="FTM4555" s="721"/>
      <c r="FTN4555" s="719"/>
      <c r="FTO4555" s="719"/>
      <c r="FTP4555" s="719"/>
      <c r="FTQ4555" s="719"/>
      <c r="FTR4555" s="719"/>
      <c r="FTS4555" s="721"/>
      <c r="FTT4555" s="720"/>
      <c r="FTU4555" s="718"/>
      <c r="FTV4555" s="721"/>
      <c r="FTW4555" s="712"/>
      <c r="FTX4555" s="719"/>
      <c r="FTY4555" s="721"/>
      <c r="FTZ4555" s="719"/>
      <c r="FUA4555" s="719"/>
      <c r="FUB4555" s="719"/>
      <c r="FUC4555" s="719"/>
      <c r="FUD4555" s="719"/>
      <c r="FUE4555" s="721"/>
      <c r="FUF4555" s="720"/>
      <c r="FUG4555" s="718"/>
      <c r="FUH4555" s="721"/>
      <c r="FUI4555" s="712"/>
      <c r="FUJ4555" s="719"/>
      <c r="FUK4555" s="721"/>
      <c r="FUL4555" s="719"/>
      <c r="FUM4555" s="719"/>
      <c r="FUN4555" s="719"/>
      <c r="FUO4555" s="719"/>
      <c r="FUP4555" s="719"/>
      <c r="FUQ4555" s="721"/>
      <c r="FUR4555" s="720"/>
      <c r="FUS4555" s="718"/>
      <c r="FUT4555" s="721"/>
      <c r="FUU4555" s="712"/>
      <c r="FUV4555" s="719"/>
      <c r="FUW4555" s="721"/>
      <c r="FUX4555" s="719"/>
      <c r="FUY4555" s="719"/>
      <c r="FUZ4555" s="719"/>
      <c r="FVA4555" s="719"/>
      <c r="FVB4555" s="719"/>
      <c r="FVC4555" s="721"/>
      <c r="FVD4555" s="720"/>
      <c r="FVE4555" s="718"/>
      <c r="FVF4555" s="721"/>
      <c r="FVG4555" s="712"/>
      <c r="FVH4555" s="719"/>
      <c r="FVI4555" s="721"/>
      <c r="FVJ4555" s="719"/>
      <c r="FVK4555" s="719"/>
      <c r="FVL4555" s="719"/>
      <c r="FVM4555" s="719"/>
      <c r="FVN4555" s="719"/>
      <c r="FVO4555" s="721"/>
      <c r="FVP4555" s="720"/>
      <c r="FVQ4555" s="718"/>
      <c r="FVR4555" s="721"/>
      <c r="FVS4555" s="712"/>
      <c r="FVT4555" s="719"/>
      <c r="FVU4555" s="721"/>
      <c r="FVV4555" s="719"/>
      <c r="FVW4555" s="719"/>
      <c r="FVX4555" s="719"/>
      <c r="FVY4555" s="719"/>
      <c r="FVZ4555" s="719"/>
      <c r="FWA4555" s="721"/>
      <c r="FWB4555" s="720"/>
      <c r="FWC4555" s="718"/>
      <c r="FWD4555" s="721"/>
      <c r="FWE4555" s="712"/>
      <c r="FWF4555" s="719"/>
      <c r="FWG4555" s="721"/>
      <c r="FWH4555" s="719"/>
      <c r="FWI4555" s="719"/>
      <c r="FWJ4555" s="719"/>
      <c r="FWK4555" s="719"/>
      <c r="FWL4555" s="719"/>
      <c r="FWM4555" s="721"/>
      <c r="FWN4555" s="720"/>
      <c r="FWO4555" s="718"/>
      <c r="FWP4555" s="721"/>
      <c r="FWQ4555" s="712"/>
      <c r="FWR4555" s="719"/>
      <c r="FWS4555" s="721"/>
      <c r="FWT4555" s="719"/>
      <c r="FWU4555" s="719"/>
      <c r="FWV4555" s="719"/>
      <c r="FWW4555" s="719"/>
      <c r="FWX4555" s="719"/>
      <c r="FWY4555" s="721"/>
      <c r="FWZ4555" s="720"/>
      <c r="FXA4555" s="718"/>
      <c r="FXB4555" s="721"/>
      <c r="FXC4555" s="712"/>
      <c r="FXD4555" s="719"/>
      <c r="FXE4555" s="721"/>
      <c r="FXF4555" s="719"/>
      <c r="FXG4555" s="719"/>
      <c r="FXH4555" s="719"/>
      <c r="FXI4555" s="719"/>
      <c r="FXJ4555" s="719"/>
      <c r="FXK4555" s="721"/>
      <c r="FXL4555" s="720"/>
      <c r="FXM4555" s="718"/>
      <c r="FXN4555" s="721"/>
      <c r="FXO4555" s="712"/>
      <c r="FXP4555" s="719"/>
      <c r="FXQ4555" s="721"/>
      <c r="FXR4555" s="719"/>
      <c r="FXS4555" s="719"/>
      <c r="FXT4555" s="719"/>
      <c r="FXU4555" s="719"/>
      <c r="FXV4555" s="719"/>
      <c r="FXW4555" s="721"/>
      <c r="FXX4555" s="720"/>
      <c r="FXY4555" s="718"/>
      <c r="FXZ4555" s="721"/>
      <c r="FYA4555" s="712"/>
      <c r="FYB4555" s="719"/>
      <c r="FYC4555" s="721"/>
      <c r="FYD4555" s="719"/>
      <c r="FYE4555" s="719"/>
      <c r="FYF4555" s="719"/>
      <c r="FYG4555" s="719"/>
      <c r="FYH4555" s="719"/>
      <c r="FYI4555" s="721"/>
      <c r="FYJ4555" s="720"/>
      <c r="FYK4555" s="718"/>
      <c r="FYL4555" s="721"/>
      <c r="FYM4555" s="712"/>
      <c r="FYN4555" s="719"/>
      <c r="FYO4555" s="721"/>
      <c r="FYP4555" s="719"/>
      <c r="FYQ4555" s="719"/>
      <c r="FYR4555" s="719"/>
      <c r="FYS4555" s="719"/>
      <c r="FYT4555" s="719"/>
      <c r="FYU4555" s="721"/>
      <c r="FYV4555" s="720"/>
      <c r="FYW4555" s="718"/>
      <c r="FYX4555" s="721"/>
      <c r="FYY4555" s="712"/>
      <c r="FYZ4555" s="719"/>
      <c r="FZA4555" s="721"/>
      <c r="FZB4555" s="719"/>
      <c r="FZC4555" s="719"/>
      <c r="FZD4555" s="719"/>
      <c r="FZE4555" s="719"/>
      <c r="FZF4555" s="719"/>
      <c r="FZG4555" s="721"/>
      <c r="FZH4555" s="720"/>
      <c r="FZI4555" s="718"/>
      <c r="FZJ4555" s="721"/>
      <c r="FZK4555" s="712"/>
      <c r="FZL4555" s="719"/>
      <c r="FZM4555" s="721"/>
      <c r="FZN4555" s="719"/>
      <c r="FZO4555" s="719"/>
      <c r="FZP4555" s="719"/>
      <c r="FZQ4555" s="719"/>
      <c r="FZR4555" s="719"/>
      <c r="FZS4555" s="721"/>
      <c r="FZT4555" s="720"/>
      <c r="FZU4555" s="718"/>
      <c r="FZV4555" s="721"/>
      <c r="FZW4555" s="712"/>
      <c r="FZX4555" s="719"/>
      <c r="FZY4555" s="721"/>
      <c r="FZZ4555" s="719"/>
      <c r="GAA4555" s="719"/>
      <c r="GAB4555" s="719"/>
      <c r="GAC4555" s="719"/>
      <c r="GAD4555" s="719"/>
      <c r="GAE4555" s="721"/>
      <c r="GAF4555" s="720"/>
      <c r="GAG4555" s="718"/>
      <c r="GAH4555" s="721"/>
      <c r="GAI4555" s="712"/>
      <c r="GAJ4555" s="719"/>
      <c r="GAK4555" s="721"/>
      <c r="GAL4555" s="719"/>
      <c r="GAM4555" s="719"/>
      <c r="GAN4555" s="719"/>
      <c r="GAO4555" s="719"/>
      <c r="GAP4555" s="719"/>
      <c r="GAQ4555" s="721"/>
      <c r="GAR4555" s="720"/>
      <c r="GAS4555" s="718"/>
      <c r="GAT4555" s="721"/>
      <c r="GAU4555" s="712"/>
      <c r="GAV4555" s="719"/>
      <c r="GAW4555" s="721"/>
      <c r="GAX4555" s="719"/>
      <c r="GAY4555" s="719"/>
      <c r="GAZ4555" s="719"/>
      <c r="GBA4555" s="719"/>
      <c r="GBB4555" s="719"/>
      <c r="GBC4555" s="721"/>
      <c r="GBD4555" s="720"/>
      <c r="GBE4555" s="718"/>
      <c r="GBF4555" s="721"/>
      <c r="GBG4555" s="712"/>
      <c r="GBH4555" s="719"/>
      <c r="GBI4555" s="721"/>
      <c r="GBJ4555" s="719"/>
      <c r="GBK4555" s="719"/>
      <c r="GBL4555" s="719"/>
      <c r="GBM4555" s="719"/>
      <c r="GBN4555" s="719"/>
      <c r="GBO4555" s="721"/>
      <c r="GBP4555" s="720"/>
      <c r="GBQ4555" s="718"/>
      <c r="GBR4555" s="721"/>
      <c r="GBS4555" s="712"/>
      <c r="GBT4555" s="719"/>
      <c r="GBU4555" s="721"/>
      <c r="GBV4555" s="719"/>
      <c r="GBW4555" s="719"/>
      <c r="GBX4555" s="719"/>
      <c r="GBY4555" s="719"/>
      <c r="GBZ4555" s="719"/>
      <c r="GCA4555" s="721"/>
      <c r="GCB4555" s="720"/>
      <c r="GCC4555" s="718"/>
      <c r="GCD4555" s="721"/>
      <c r="GCE4555" s="712"/>
      <c r="GCF4555" s="719"/>
      <c r="GCG4555" s="721"/>
      <c r="GCH4555" s="719"/>
      <c r="GCI4555" s="719"/>
      <c r="GCJ4555" s="719"/>
      <c r="GCK4555" s="719"/>
      <c r="GCL4555" s="719"/>
      <c r="GCM4555" s="721"/>
      <c r="GCN4555" s="720"/>
      <c r="GCO4555" s="718"/>
      <c r="GCP4555" s="721"/>
      <c r="GCQ4555" s="712"/>
      <c r="GCR4555" s="719"/>
      <c r="GCS4555" s="721"/>
      <c r="GCT4555" s="719"/>
      <c r="GCU4555" s="719"/>
      <c r="GCV4555" s="719"/>
      <c r="GCW4555" s="719"/>
      <c r="GCX4555" s="719"/>
      <c r="GCY4555" s="721"/>
      <c r="GCZ4555" s="720"/>
      <c r="GDA4555" s="718"/>
      <c r="GDB4555" s="721"/>
      <c r="GDC4555" s="712"/>
      <c r="GDD4555" s="719"/>
      <c r="GDE4555" s="721"/>
      <c r="GDF4555" s="719"/>
      <c r="GDG4555" s="719"/>
      <c r="GDH4555" s="719"/>
      <c r="GDI4555" s="719"/>
      <c r="GDJ4555" s="719"/>
      <c r="GDK4555" s="721"/>
      <c r="GDL4555" s="720"/>
      <c r="GDM4555" s="718"/>
      <c r="GDN4555" s="721"/>
      <c r="GDO4555" s="712"/>
      <c r="GDP4555" s="719"/>
      <c r="GDQ4555" s="721"/>
      <c r="GDR4555" s="719"/>
      <c r="GDS4555" s="719"/>
      <c r="GDT4555" s="719"/>
      <c r="GDU4555" s="719"/>
      <c r="GDV4555" s="719"/>
      <c r="GDW4555" s="721"/>
      <c r="GDX4555" s="720"/>
      <c r="GDY4555" s="718"/>
      <c r="GDZ4555" s="721"/>
      <c r="GEA4555" s="712"/>
      <c r="GEB4555" s="719"/>
      <c r="GEC4555" s="721"/>
      <c r="GED4555" s="719"/>
      <c r="GEE4555" s="719"/>
      <c r="GEF4555" s="719"/>
      <c r="GEG4555" s="719"/>
      <c r="GEH4555" s="719"/>
      <c r="GEI4555" s="721"/>
      <c r="GEJ4555" s="720"/>
      <c r="GEK4555" s="718"/>
      <c r="GEL4555" s="721"/>
      <c r="GEM4555" s="712"/>
      <c r="GEN4555" s="719"/>
      <c r="GEO4555" s="721"/>
      <c r="GEP4555" s="719"/>
      <c r="GEQ4555" s="719"/>
      <c r="GER4555" s="719"/>
      <c r="GES4555" s="719"/>
      <c r="GET4555" s="719"/>
      <c r="GEU4555" s="721"/>
      <c r="GEV4555" s="720"/>
      <c r="GEW4555" s="718"/>
      <c r="GEX4555" s="721"/>
      <c r="GEY4555" s="712"/>
      <c r="GEZ4555" s="719"/>
      <c r="GFA4555" s="721"/>
      <c r="GFB4555" s="719"/>
      <c r="GFC4555" s="719"/>
      <c r="GFD4555" s="719"/>
      <c r="GFE4555" s="719"/>
      <c r="GFF4555" s="719"/>
      <c r="GFG4555" s="721"/>
      <c r="GFH4555" s="720"/>
      <c r="GFI4555" s="718"/>
      <c r="GFJ4555" s="721"/>
      <c r="GFK4555" s="712"/>
      <c r="GFL4555" s="719"/>
      <c r="GFM4555" s="721"/>
      <c r="GFN4555" s="719"/>
      <c r="GFO4555" s="719"/>
      <c r="GFP4555" s="719"/>
      <c r="GFQ4555" s="719"/>
      <c r="GFR4555" s="719"/>
      <c r="GFS4555" s="721"/>
      <c r="GFT4555" s="720"/>
      <c r="GFU4555" s="718"/>
      <c r="GFV4555" s="721"/>
      <c r="GFW4555" s="712"/>
      <c r="GFX4555" s="719"/>
      <c r="GFY4555" s="721"/>
      <c r="GFZ4555" s="719"/>
      <c r="GGA4555" s="719"/>
      <c r="GGB4555" s="719"/>
      <c r="GGC4555" s="719"/>
      <c r="GGD4555" s="719"/>
      <c r="GGE4555" s="721"/>
      <c r="GGF4555" s="720"/>
      <c r="GGG4555" s="718"/>
      <c r="GGH4555" s="721"/>
      <c r="GGI4555" s="712"/>
      <c r="GGJ4555" s="719"/>
      <c r="GGK4555" s="721"/>
      <c r="GGL4555" s="719"/>
      <c r="GGM4555" s="719"/>
      <c r="GGN4555" s="719"/>
      <c r="GGO4555" s="719"/>
      <c r="GGP4555" s="719"/>
      <c r="GGQ4555" s="721"/>
      <c r="GGR4555" s="720"/>
      <c r="GGS4555" s="718"/>
      <c r="GGT4555" s="721"/>
      <c r="GGU4555" s="712"/>
      <c r="GGV4555" s="719"/>
      <c r="GGW4555" s="721"/>
      <c r="GGX4555" s="719"/>
      <c r="GGY4555" s="719"/>
      <c r="GGZ4555" s="719"/>
      <c r="GHA4555" s="719"/>
      <c r="GHB4555" s="719"/>
      <c r="GHC4555" s="721"/>
      <c r="GHD4555" s="720"/>
      <c r="GHE4555" s="718"/>
      <c r="GHF4555" s="721"/>
      <c r="GHG4555" s="712"/>
      <c r="GHH4555" s="719"/>
      <c r="GHI4555" s="721"/>
      <c r="GHJ4555" s="719"/>
      <c r="GHK4555" s="719"/>
      <c r="GHL4555" s="719"/>
      <c r="GHM4555" s="719"/>
      <c r="GHN4555" s="719"/>
      <c r="GHO4555" s="721"/>
      <c r="GHP4555" s="720"/>
      <c r="GHQ4555" s="718"/>
      <c r="GHR4555" s="721"/>
      <c r="GHS4555" s="712"/>
      <c r="GHT4555" s="719"/>
      <c r="GHU4555" s="721"/>
      <c r="GHV4555" s="719"/>
      <c r="GHW4555" s="719"/>
      <c r="GHX4555" s="719"/>
      <c r="GHY4555" s="719"/>
      <c r="GHZ4555" s="719"/>
      <c r="GIA4555" s="721"/>
      <c r="GIB4555" s="720"/>
      <c r="GIC4555" s="718"/>
      <c r="GID4555" s="721"/>
      <c r="GIE4555" s="712"/>
      <c r="GIF4555" s="719"/>
      <c r="GIG4555" s="721"/>
      <c r="GIH4555" s="719"/>
      <c r="GII4555" s="719"/>
      <c r="GIJ4555" s="719"/>
      <c r="GIK4555" s="719"/>
      <c r="GIL4555" s="719"/>
      <c r="GIM4555" s="721"/>
      <c r="GIN4555" s="720"/>
      <c r="GIO4555" s="718"/>
      <c r="GIP4555" s="721"/>
      <c r="GIQ4555" s="712"/>
      <c r="GIR4555" s="719"/>
      <c r="GIS4555" s="721"/>
      <c r="GIT4555" s="719"/>
      <c r="GIU4555" s="719"/>
      <c r="GIV4555" s="719"/>
      <c r="GIW4555" s="719"/>
      <c r="GIX4555" s="719"/>
      <c r="GIY4555" s="721"/>
      <c r="GIZ4555" s="720"/>
      <c r="GJA4555" s="718"/>
      <c r="GJB4555" s="721"/>
      <c r="GJC4555" s="712"/>
      <c r="GJD4555" s="719"/>
      <c r="GJE4555" s="721"/>
      <c r="GJF4555" s="719"/>
      <c r="GJG4555" s="719"/>
      <c r="GJH4555" s="719"/>
      <c r="GJI4555" s="719"/>
      <c r="GJJ4555" s="719"/>
      <c r="GJK4555" s="721"/>
      <c r="GJL4555" s="720"/>
      <c r="GJM4555" s="718"/>
      <c r="GJN4555" s="721"/>
      <c r="GJO4555" s="712"/>
      <c r="GJP4555" s="719"/>
      <c r="GJQ4555" s="721"/>
      <c r="GJR4555" s="719"/>
      <c r="GJS4555" s="719"/>
      <c r="GJT4555" s="719"/>
      <c r="GJU4555" s="719"/>
      <c r="GJV4555" s="719"/>
      <c r="GJW4555" s="721"/>
      <c r="GJX4555" s="720"/>
      <c r="GJY4555" s="718"/>
      <c r="GJZ4555" s="721"/>
      <c r="GKA4555" s="712"/>
      <c r="GKB4555" s="719"/>
      <c r="GKC4555" s="721"/>
      <c r="GKD4555" s="719"/>
      <c r="GKE4555" s="719"/>
      <c r="GKF4555" s="719"/>
      <c r="GKG4555" s="719"/>
      <c r="GKH4555" s="719"/>
      <c r="GKI4555" s="721"/>
      <c r="GKJ4555" s="720"/>
      <c r="GKK4555" s="718"/>
      <c r="GKL4555" s="721"/>
      <c r="GKM4555" s="712"/>
      <c r="GKN4555" s="719"/>
      <c r="GKO4555" s="721"/>
      <c r="GKP4555" s="719"/>
      <c r="GKQ4555" s="719"/>
      <c r="GKR4555" s="719"/>
      <c r="GKS4555" s="719"/>
      <c r="GKT4555" s="719"/>
      <c r="GKU4555" s="721"/>
      <c r="GKV4555" s="720"/>
      <c r="GKW4555" s="718"/>
      <c r="GKX4555" s="721"/>
      <c r="GKY4555" s="712"/>
      <c r="GKZ4555" s="719"/>
      <c r="GLA4555" s="721"/>
      <c r="GLB4555" s="719"/>
      <c r="GLC4555" s="719"/>
      <c r="GLD4555" s="719"/>
      <c r="GLE4555" s="719"/>
      <c r="GLF4555" s="719"/>
      <c r="GLG4555" s="721"/>
      <c r="GLH4555" s="720"/>
      <c r="GLI4555" s="718"/>
      <c r="GLJ4555" s="721"/>
      <c r="GLK4555" s="712"/>
      <c r="GLL4555" s="719"/>
      <c r="GLM4555" s="721"/>
      <c r="GLN4555" s="719"/>
      <c r="GLO4555" s="719"/>
      <c r="GLP4555" s="719"/>
      <c r="GLQ4555" s="719"/>
      <c r="GLR4555" s="719"/>
      <c r="GLS4555" s="721"/>
      <c r="GLT4555" s="720"/>
      <c r="GLU4555" s="718"/>
      <c r="GLV4555" s="721"/>
      <c r="GLW4555" s="712"/>
      <c r="GLX4555" s="719"/>
      <c r="GLY4555" s="721"/>
      <c r="GLZ4555" s="719"/>
      <c r="GMA4555" s="719"/>
      <c r="GMB4555" s="719"/>
      <c r="GMC4555" s="719"/>
      <c r="GMD4555" s="719"/>
      <c r="GME4555" s="721"/>
      <c r="GMF4555" s="720"/>
      <c r="GMG4555" s="718"/>
      <c r="GMH4555" s="721"/>
      <c r="GMI4555" s="712"/>
      <c r="GMJ4555" s="719"/>
      <c r="GMK4555" s="721"/>
      <c r="GML4555" s="719"/>
      <c r="GMM4555" s="719"/>
      <c r="GMN4555" s="719"/>
      <c r="GMO4555" s="719"/>
      <c r="GMP4555" s="719"/>
      <c r="GMQ4555" s="721"/>
      <c r="GMR4555" s="720"/>
      <c r="GMS4555" s="718"/>
      <c r="GMT4555" s="721"/>
      <c r="GMU4555" s="712"/>
      <c r="GMV4555" s="719"/>
      <c r="GMW4555" s="721"/>
      <c r="GMX4555" s="719"/>
      <c r="GMY4555" s="719"/>
      <c r="GMZ4555" s="719"/>
      <c r="GNA4555" s="719"/>
      <c r="GNB4555" s="719"/>
      <c r="GNC4555" s="721"/>
      <c r="GND4555" s="720"/>
      <c r="GNE4555" s="718"/>
      <c r="GNF4555" s="721"/>
      <c r="GNG4555" s="712"/>
      <c r="GNH4555" s="719"/>
      <c r="GNI4555" s="721"/>
      <c r="GNJ4555" s="719"/>
      <c r="GNK4555" s="719"/>
      <c r="GNL4555" s="719"/>
      <c r="GNM4555" s="719"/>
      <c r="GNN4555" s="719"/>
      <c r="GNO4555" s="721"/>
      <c r="GNP4555" s="720"/>
      <c r="GNQ4555" s="718"/>
      <c r="GNR4555" s="721"/>
      <c r="GNS4555" s="712"/>
      <c r="GNT4555" s="719"/>
      <c r="GNU4555" s="721"/>
      <c r="GNV4555" s="719"/>
      <c r="GNW4555" s="719"/>
      <c r="GNX4555" s="719"/>
      <c r="GNY4555" s="719"/>
      <c r="GNZ4555" s="719"/>
      <c r="GOA4555" s="721"/>
      <c r="GOB4555" s="720"/>
      <c r="GOC4555" s="718"/>
      <c r="GOD4555" s="721"/>
      <c r="GOE4555" s="712"/>
      <c r="GOF4555" s="719"/>
      <c r="GOG4555" s="721"/>
      <c r="GOH4555" s="719"/>
      <c r="GOI4555" s="719"/>
      <c r="GOJ4555" s="719"/>
      <c r="GOK4555" s="719"/>
      <c r="GOL4555" s="719"/>
      <c r="GOM4555" s="721"/>
      <c r="GON4555" s="720"/>
      <c r="GOO4555" s="718"/>
      <c r="GOP4555" s="721"/>
      <c r="GOQ4555" s="712"/>
      <c r="GOR4555" s="719"/>
      <c r="GOS4555" s="721"/>
      <c r="GOT4555" s="719"/>
      <c r="GOU4555" s="719"/>
      <c r="GOV4555" s="719"/>
      <c r="GOW4555" s="719"/>
      <c r="GOX4555" s="719"/>
      <c r="GOY4555" s="721"/>
      <c r="GOZ4555" s="720"/>
      <c r="GPA4555" s="718"/>
      <c r="GPB4555" s="721"/>
      <c r="GPC4555" s="712"/>
      <c r="GPD4555" s="719"/>
      <c r="GPE4555" s="721"/>
      <c r="GPF4555" s="719"/>
      <c r="GPG4555" s="719"/>
      <c r="GPH4555" s="719"/>
      <c r="GPI4555" s="719"/>
      <c r="GPJ4555" s="719"/>
      <c r="GPK4555" s="721"/>
      <c r="GPL4555" s="720"/>
      <c r="GPM4555" s="718"/>
      <c r="GPN4555" s="721"/>
      <c r="GPO4555" s="712"/>
      <c r="GPP4555" s="719"/>
      <c r="GPQ4555" s="721"/>
      <c r="GPR4555" s="719"/>
      <c r="GPS4555" s="719"/>
      <c r="GPT4555" s="719"/>
      <c r="GPU4555" s="719"/>
      <c r="GPV4555" s="719"/>
      <c r="GPW4555" s="721"/>
      <c r="GPX4555" s="720"/>
      <c r="GPY4555" s="718"/>
      <c r="GPZ4555" s="721"/>
      <c r="GQA4555" s="712"/>
      <c r="GQB4555" s="719"/>
      <c r="GQC4555" s="721"/>
      <c r="GQD4555" s="719"/>
      <c r="GQE4555" s="719"/>
      <c r="GQF4555" s="719"/>
      <c r="GQG4555" s="719"/>
      <c r="GQH4555" s="719"/>
      <c r="GQI4555" s="721"/>
      <c r="GQJ4555" s="720"/>
      <c r="GQK4555" s="718"/>
      <c r="GQL4555" s="721"/>
      <c r="GQM4555" s="712"/>
      <c r="GQN4555" s="719"/>
      <c r="GQO4555" s="721"/>
      <c r="GQP4555" s="719"/>
      <c r="GQQ4555" s="719"/>
      <c r="GQR4555" s="719"/>
      <c r="GQS4555" s="719"/>
      <c r="GQT4555" s="719"/>
      <c r="GQU4555" s="721"/>
      <c r="GQV4555" s="720"/>
      <c r="GQW4555" s="718"/>
      <c r="GQX4555" s="721"/>
      <c r="GQY4555" s="712"/>
      <c r="GQZ4555" s="719"/>
      <c r="GRA4555" s="721"/>
      <c r="GRB4555" s="719"/>
      <c r="GRC4555" s="719"/>
      <c r="GRD4555" s="719"/>
      <c r="GRE4555" s="719"/>
      <c r="GRF4555" s="719"/>
      <c r="GRG4555" s="721"/>
      <c r="GRH4555" s="720"/>
      <c r="GRI4555" s="718"/>
      <c r="GRJ4555" s="721"/>
      <c r="GRK4555" s="712"/>
      <c r="GRL4555" s="719"/>
      <c r="GRM4555" s="721"/>
      <c r="GRN4555" s="719"/>
      <c r="GRO4555" s="719"/>
      <c r="GRP4555" s="719"/>
      <c r="GRQ4555" s="719"/>
      <c r="GRR4555" s="719"/>
      <c r="GRS4555" s="721"/>
      <c r="GRT4555" s="720"/>
      <c r="GRU4555" s="718"/>
      <c r="GRV4555" s="721"/>
      <c r="GRW4555" s="712"/>
      <c r="GRX4555" s="719"/>
      <c r="GRY4555" s="721"/>
      <c r="GRZ4555" s="719"/>
      <c r="GSA4555" s="719"/>
      <c r="GSB4555" s="719"/>
      <c r="GSC4555" s="719"/>
      <c r="GSD4555" s="719"/>
      <c r="GSE4555" s="721"/>
      <c r="GSF4555" s="720"/>
      <c r="GSG4555" s="718"/>
      <c r="GSH4555" s="721"/>
      <c r="GSI4555" s="712"/>
      <c r="GSJ4555" s="719"/>
      <c r="GSK4555" s="721"/>
      <c r="GSL4555" s="719"/>
      <c r="GSM4555" s="719"/>
      <c r="GSN4555" s="719"/>
      <c r="GSO4555" s="719"/>
      <c r="GSP4555" s="719"/>
      <c r="GSQ4555" s="721"/>
      <c r="GSR4555" s="720"/>
      <c r="GSS4555" s="718"/>
      <c r="GST4555" s="721"/>
      <c r="GSU4555" s="712"/>
      <c r="GSV4555" s="719"/>
      <c r="GSW4555" s="721"/>
      <c r="GSX4555" s="719"/>
      <c r="GSY4555" s="719"/>
      <c r="GSZ4555" s="719"/>
      <c r="GTA4555" s="719"/>
      <c r="GTB4555" s="719"/>
      <c r="GTC4555" s="721"/>
      <c r="GTD4555" s="720"/>
      <c r="GTE4555" s="718"/>
      <c r="GTF4555" s="721"/>
      <c r="GTG4555" s="712"/>
      <c r="GTH4555" s="719"/>
      <c r="GTI4555" s="721"/>
      <c r="GTJ4555" s="719"/>
      <c r="GTK4555" s="719"/>
      <c r="GTL4555" s="719"/>
      <c r="GTM4555" s="719"/>
      <c r="GTN4555" s="719"/>
      <c r="GTO4555" s="721"/>
      <c r="GTP4555" s="720"/>
      <c r="GTQ4555" s="718"/>
      <c r="GTR4555" s="721"/>
      <c r="GTS4555" s="712"/>
      <c r="GTT4555" s="719"/>
      <c r="GTU4555" s="721"/>
      <c r="GTV4555" s="719"/>
      <c r="GTW4555" s="719"/>
      <c r="GTX4555" s="719"/>
      <c r="GTY4555" s="719"/>
      <c r="GTZ4555" s="719"/>
      <c r="GUA4555" s="721"/>
      <c r="GUB4555" s="720"/>
      <c r="GUC4555" s="718"/>
      <c r="GUD4555" s="721"/>
      <c r="GUE4555" s="712"/>
      <c r="GUF4555" s="719"/>
      <c r="GUG4555" s="721"/>
      <c r="GUH4555" s="719"/>
      <c r="GUI4555" s="719"/>
      <c r="GUJ4555" s="719"/>
      <c r="GUK4555" s="719"/>
      <c r="GUL4555" s="719"/>
      <c r="GUM4555" s="721"/>
      <c r="GUN4555" s="720"/>
      <c r="GUO4555" s="718"/>
      <c r="GUP4555" s="721"/>
      <c r="GUQ4555" s="712"/>
      <c r="GUR4555" s="719"/>
      <c r="GUS4555" s="721"/>
      <c r="GUT4555" s="719"/>
      <c r="GUU4555" s="719"/>
      <c r="GUV4555" s="719"/>
      <c r="GUW4555" s="719"/>
      <c r="GUX4555" s="719"/>
      <c r="GUY4555" s="721"/>
      <c r="GUZ4555" s="720"/>
      <c r="GVA4555" s="718"/>
      <c r="GVB4555" s="721"/>
      <c r="GVC4555" s="712"/>
      <c r="GVD4555" s="719"/>
      <c r="GVE4555" s="721"/>
      <c r="GVF4555" s="719"/>
      <c r="GVG4555" s="719"/>
      <c r="GVH4555" s="719"/>
      <c r="GVI4555" s="719"/>
      <c r="GVJ4555" s="719"/>
      <c r="GVK4555" s="721"/>
      <c r="GVL4555" s="720"/>
      <c r="GVM4555" s="718"/>
      <c r="GVN4555" s="721"/>
      <c r="GVO4555" s="712"/>
      <c r="GVP4555" s="719"/>
      <c r="GVQ4555" s="721"/>
      <c r="GVR4555" s="719"/>
      <c r="GVS4555" s="719"/>
      <c r="GVT4555" s="719"/>
      <c r="GVU4555" s="719"/>
      <c r="GVV4555" s="719"/>
      <c r="GVW4555" s="721"/>
      <c r="GVX4555" s="720"/>
      <c r="GVY4555" s="718"/>
      <c r="GVZ4555" s="721"/>
      <c r="GWA4555" s="712"/>
      <c r="GWB4555" s="719"/>
      <c r="GWC4555" s="721"/>
      <c r="GWD4555" s="719"/>
      <c r="GWE4555" s="719"/>
      <c r="GWF4555" s="719"/>
      <c r="GWG4555" s="719"/>
      <c r="GWH4555" s="719"/>
      <c r="GWI4555" s="721"/>
      <c r="GWJ4555" s="720"/>
      <c r="GWK4555" s="718"/>
      <c r="GWL4555" s="721"/>
      <c r="GWM4555" s="712"/>
      <c r="GWN4555" s="719"/>
      <c r="GWO4555" s="721"/>
      <c r="GWP4555" s="719"/>
      <c r="GWQ4555" s="719"/>
      <c r="GWR4555" s="719"/>
      <c r="GWS4555" s="719"/>
      <c r="GWT4555" s="719"/>
      <c r="GWU4555" s="721"/>
      <c r="GWV4555" s="720"/>
      <c r="GWW4555" s="718"/>
      <c r="GWX4555" s="721"/>
      <c r="GWY4555" s="712"/>
      <c r="GWZ4555" s="719"/>
      <c r="GXA4555" s="721"/>
      <c r="GXB4555" s="719"/>
      <c r="GXC4555" s="719"/>
      <c r="GXD4555" s="719"/>
      <c r="GXE4555" s="719"/>
      <c r="GXF4555" s="719"/>
      <c r="GXG4555" s="721"/>
      <c r="GXH4555" s="720"/>
      <c r="GXI4555" s="718"/>
      <c r="GXJ4555" s="721"/>
      <c r="GXK4555" s="712"/>
      <c r="GXL4555" s="719"/>
      <c r="GXM4555" s="721"/>
      <c r="GXN4555" s="719"/>
      <c r="GXO4555" s="719"/>
      <c r="GXP4555" s="719"/>
      <c r="GXQ4555" s="719"/>
      <c r="GXR4555" s="719"/>
      <c r="GXS4555" s="721"/>
      <c r="GXT4555" s="720"/>
      <c r="GXU4555" s="718"/>
      <c r="GXV4555" s="721"/>
      <c r="GXW4555" s="712"/>
      <c r="GXX4555" s="719"/>
      <c r="GXY4555" s="721"/>
      <c r="GXZ4555" s="719"/>
      <c r="GYA4555" s="719"/>
      <c r="GYB4555" s="719"/>
      <c r="GYC4555" s="719"/>
      <c r="GYD4555" s="719"/>
      <c r="GYE4555" s="721"/>
      <c r="GYF4555" s="720"/>
      <c r="GYG4555" s="718"/>
      <c r="GYH4555" s="721"/>
      <c r="GYI4555" s="712"/>
      <c r="GYJ4555" s="719"/>
      <c r="GYK4555" s="721"/>
      <c r="GYL4555" s="719"/>
      <c r="GYM4555" s="719"/>
      <c r="GYN4555" s="719"/>
      <c r="GYO4555" s="719"/>
      <c r="GYP4555" s="719"/>
      <c r="GYQ4555" s="721"/>
      <c r="GYR4555" s="720"/>
      <c r="GYS4555" s="718"/>
      <c r="GYT4555" s="721"/>
      <c r="GYU4555" s="712"/>
      <c r="GYV4555" s="719"/>
      <c r="GYW4555" s="721"/>
      <c r="GYX4555" s="719"/>
      <c r="GYY4555" s="719"/>
      <c r="GYZ4555" s="719"/>
      <c r="GZA4555" s="719"/>
      <c r="GZB4555" s="719"/>
      <c r="GZC4555" s="721"/>
      <c r="GZD4555" s="720"/>
      <c r="GZE4555" s="718"/>
      <c r="GZF4555" s="721"/>
      <c r="GZG4555" s="712"/>
      <c r="GZH4555" s="719"/>
      <c r="GZI4555" s="721"/>
      <c r="GZJ4555" s="719"/>
      <c r="GZK4555" s="719"/>
      <c r="GZL4555" s="719"/>
      <c r="GZM4555" s="719"/>
      <c r="GZN4555" s="719"/>
      <c r="GZO4555" s="721"/>
      <c r="GZP4555" s="720"/>
      <c r="GZQ4555" s="718"/>
      <c r="GZR4555" s="721"/>
      <c r="GZS4555" s="712"/>
      <c r="GZT4555" s="719"/>
      <c r="GZU4555" s="721"/>
      <c r="GZV4555" s="719"/>
      <c r="GZW4555" s="719"/>
      <c r="GZX4555" s="719"/>
      <c r="GZY4555" s="719"/>
      <c r="GZZ4555" s="719"/>
      <c r="HAA4555" s="721"/>
      <c r="HAB4555" s="720"/>
      <c r="HAC4555" s="718"/>
      <c r="HAD4555" s="721"/>
      <c r="HAE4555" s="712"/>
      <c r="HAF4555" s="719"/>
      <c r="HAG4555" s="721"/>
      <c r="HAH4555" s="719"/>
      <c r="HAI4555" s="719"/>
      <c r="HAJ4555" s="719"/>
      <c r="HAK4555" s="719"/>
      <c r="HAL4555" s="719"/>
      <c r="HAM4555" s="721"/>
      <c r="HAN4555" s="720"/>
      <c r="HAO4555" s="718"/>
      <c r="HAP4555" s="721"/>
      <c r="HAQ4555" s="712"/>
      <c r="HAR4555" s="719"/>
      <c r="HAS4555" s="721"/>
      <c r="HAT4555" s="719"/>
      <c r="HAU4555" s="719"/>
      <c r="HAV4555" s="719"/>
      <c r="HAW4555" s="719"/>
      <c r="HAX4555" s="719"/>
      <c r="HAY4555" s="721"/>
      <c r="HAZ4555" s="720"/>
      <c r="HBA4555" s="718"/>
      <c r="HBB4555" s="721"/>
      <c r="HBC4555" s="712"/>
      <c r="HBD4555" s="719"/>
      <c r="HBE4555" s="721"/>
      <c r="HBF4555" s="719"/>
      <c r="HBG4555" s="719"/>
      <c r="HBH4555" s="719"/>
      <c r="HBI4555" s="719"/>
      <c r="HBJ4555" s="719"/>
      <c r="HBK4555" s="721"/>
      <c r="HBL4555" s="720"/>
      <c r="HBM4555" s="718"/>
      <c r="HBN4555" s="721"/>
      <c r="HBO4555" s="712"/>
      <c r="HBP4555" s="719"/>
      <c r="HBQ4555" s="721"/>
      <c r="HBR4555" s="719"/>
      <c r="HBS4555" s="719"/>
      <c r="HBT4555" s="719"/>
      <c r="HBU4555" s="719"/>
      <c r="HBV4555" s="719"/>
      <c r="HBW4555" s="721"/>
      <c r="HBX4555" s="720"/>
      <c r="HBY4555" s="718"/>
      <c r="HBZ4555" s="721"/>
      <c r="HCA4555" s="712"/>
      <c r="HCB4555" s="719"/>
      <c r="HCC4555" s="721"/>
      <c r="HCD4555" s="719"/>
      <c r="HCE4555" s="719"/>
      <c r="HCF4555" s="719"/>
      <c r="HCG4555" s="719"/>
      <c r="HCH4555" s="719"/>
      <c r="HCI4555" s="721"/>
      <c r="HCJ4555" s="720"/>
      <c r="HCK4555" s="718"/>
      <c r="HCL4555" s="721"/>
      <c r="HCM4555" s="712"/>
      <c r="HCN4555" s="719"/>
      <c r="HCO4555" s="721"/>
      <c r="HCP4555" s="719"/>
      <c r="HCQ4555" s="719"/>
      <c r="HCR4555" s="719"/>
      <c r="HCS4555" s="719"/>
      <c r="HCT4555" s="719"/>
      <c r="HCU4555" s="721"/>
      <c r="HCV4555" s="720"/>
      <c r="HCW4555" s="718"/>
      <c r="HCX4555" s="721"/>
      <c r="HCY4555" s="712"/>
      <c r="HCZ4555" s="719"/>
      <c r="HDA4555" s="721"/>
      <c r="HDB4555" s="719"/>
      <c r="HDC4555" s="719"/>
      <c r="HDD4555" s="719"/>
      <c r="HDE4555" s="719"/>
      <c r="HDF4555" s="719"/>
      <c r="HDG4555" s="721"/>
      <c r="HDH4555" s="720"/>
      <c r="HDI4555" s="718"/>
      <c r="HDJ4555" s="721"/>
      <c r="HDK4555" s="712"/>
      <c r="HDL4555" s="719"/>
      <c r="HDM4555" s="721"/>
      <c r="HDN4555" s="719"/>
      <c r="HDO4555" s="719"/>
      <c r="HDP4555" s="719"/>
      <c r="HDQ4555" s="719"/>
      <c r="HDR4555" s="719"/>
      <c r="HDS4555" s="721"/>
      <c r="HDT4555" s="720"/>
      <c r="HDU4555" s="718"/>
      <c r="HDV4555" s="721"/>
      <c r="HDW4555" s="712"/>
      <c r="HDX4555" s="719"/>
      <c r="HDY4555" s="721"/>
      <c r="HDZ4555" s="719"/>
      <c r="HEA4555" s="719"/>
      <c r="HEB4555" s="719"/>
      <c r="HEC4555" s="719"/>
      <c r="HED4555" s="719"/>
      <c r="HEE4555" s="721"/>
      <c r="HEF4555" s="720"/>
      <c r="HEG4555" s="718"/>
      <c r="HEH4555" s="721"/>
      <c r="HEI4555" s="712"/>
      <c r="HEJ4555" s="719"/>
      <c r="HEK4555" s="721"/>
      <c r="HEL4555" s="719"/>
      <c r="HEM4555" s="719"/>
      <c r="HEN4555" s="719"/>
      <c r="HEO4555" s="719"/>
      <c r="HEP4555" s="719"/>
      <c r="HEQ4555" s="721"/>
      <c r="HER4555" s="720"/>
      <c r="HES4555" s="718"/>
      <c r="HET4555" s="721"/>
      <c r="HEU4555" s="712"/>
      <c r="HEV4555" s="719"/>
      <c r="HEW4555" s="721"/>
      <c r="HEX4555" s="719"/>
      <c r="HEY4555" s="719"/>
      <c r="HEZ4555" s="719"/>
      <c r="HFA4555" s="719"/>
      <c r="HFB4555" s="719"/>
      <c r="HFC4555" s="721"/>
      <c r="HFD4555" s="720"/>
      <c r="HFE4555" s="718"/>
      <c r="HFF4555" s="721"/>
      <c r="HFG4555" s="712"/>
      <c r="HFH4555" s="719"/>
      <c r="HFI4555" s="721"/>
      <c r="HFJ4555" s="719"/>
      <c r="HFK4555" s="719"/>
      <c r="HFL4555" s="719"/>
      <c r="HFM4555" s="719"/>
      <c r="HFN4555" s="719"/>
      <c r="HFO4555" s="721"/>
      <c r="HFP4555" s="720"/>
      <c r="HFQ4555" s="718"/>
      <c r="HFR4555" s="721"/>
      <c r="HFS4555" s="712"/>
      <c r="HFT4555" s="719"/>
      <c r="HFU4555" s="721"/>
      <c r="HFV4555" s="719"/>
      <c r="HFW4555" s="719"/>
      <c r="HFX4555" s="719"/>
      <c r="HFY4555" s="719"/>
      <c r="HFZ4555" s="719"/>
      <c r="HGA4555" s="721"/>
      <c r="HGB4555" s="720"/>
      <c r="HGC4555" s="718"/>
      <c r="HGD4555" s="721"/>
      <c r="HGE4555" s="712"/>
      <c r="HGF4555" s="719"/>
      <c r="HGG4555" s="721"/>
      <c r="HGH4555" s="719"/>
      <c r="HGI4555" s="719"/>
      <c r="HGJ4555" s="719"/>
      <c r="HGK4555" s="719"/>
      <c r="HGL4555" s="719"/>
      <c r="HGM4555" s="721"/>
      <c r="HGN4555" s="720"/>
      <c r="HGO4555" s="718"/>
      <c r="HGP4555" s="721"/>
      <c r="HGQ4555" s="712"/>
      <c r="HGR4555" s="719"/>
      <c r="HGS4555" s="721"/>
      <c r="HGT4555" s="719"/>
      <c r="HGU4555" s="719"/>
      <c r="HGV4555" s="719"/>
      <c r="HGW4555" s="719"/>
      <c r="HGX4555" s="719"/>
      <c r="HGY4555" s="721"/>
      <c r="HGZ4555" s="720"/>
      <c r="HHA4555" s="718"/>
      <c r="HHB4555" s="721"/>
      <c r="HHC4555" s="712"/>
      <c r="HHD4555" s="719"/>
      <c r="HHE4555" s="721"/>
      <c r="HHF4555" s="719"/>
      <c r="HHG4555" s="719"/>
      <c r="HHH4555" s="719"/>
      <c r="HHI4555" s="719"/>
      <c r="HHJ4555" s="719"/>
      <c r="HHK4555" s="721"/>
      <c r="HHL4555" s="720"/>
      <c r="HHM4555" s="718"/>
      <c r="HHN4555" s="721"/>
      <c r="HHO4555" s="712"/>
      <c r="HHP4555" s="719"/>
      <c r="HHQ4555" s="721"/>
      <c r="HHR4555" s="719"/>
      <c r="HHS4555" s="719"/>
      <c r="HHT4555" s="719"/>
      <c r="HHU4555" s="719"/>
      <c r="HHV4555" s="719"/>
      <c r="HHW4555" s="721"/>
      <c r="HHX4555" s="720"/>
      <c r="HHY4555" s="718"/>
      <c r="HHZ4555" s="721"/>
      <c r="HIA4555" s="712"/>
      <c r="HIB4555" s="719"/>
      <c r="HIC4555" s="721"/>
      <c r="HID4555" s="719"/>
      <c r="HIE4555" s="719"/>
      <c r="HIF4555" s="719"/>
      <c r="HIG4555" s="719"/>
      <c r="HIH4555" s="719"/>
      <c r="HII4555" s="721"/>
      <c r="HIJ4555" s="720"/>
      <c r="HIK4555" s="718"/>
      <c r="HIL4555" s="721"/>
      <c r="HIM4555" s="712"/>
      <c r="HIN4555" s="719"/>
      <c r="HIO4555" s="721"/>
      <c r="HIP4555" s="719"/>
      <c r="HIQ4555" s="719"/>
      <c r="HIR4555" s="719"/>
      <c r="HIS4555" s="719"/>
      <c r="HIT4555" s="719"/>
      <c r="HIU4555" s="721"/>
      <c r="HIV4555" s="720"/>
      <c r="HIW4555" s="718"/>
      <c r="HIX4555" s="721"/>
      <c r="HIY4555" s="712"/>
      <c r="HIZ4555" s="719"/>
      <c r="HJA4555" s="721"/>
      <c r="HJB4555" s="719"/>
      <c r="HJC4555" s="719"/>
      <c r="HJD4555" s="719"/>
      <c r="HJE4555" s="719"/>
      <c r="HJF4555" s="719"/>
      <c r="HJG4555" s="721"/>
      <c r="HJH4555" s="720"/>
      <c r="HJI4555" s="718"/>
      <c r="HJJ4555" s="721"/>
      <c r="HJK4555" s="712"/>
      <c r="HJL4555" s="719"/>
      <c r="HJM4555" s="721"/>
      <c r="HJN4555" s="719"/>
      <c r="HJO4555" s="719"/>
      <c r="HJP4555" s="719"/>
      <c r="HJQ4555" s="719"/>
      <c r="HJR4555" s="719"/>
      <c r="HJS4555" s="721"/>
      <c r="HJT4555" s="720"/>
      <c r="HJU4555" s="718"/>
      <c r="HJV4555" s="721"/>
      <c r="HJW4555" s="712"/>
      <c r="HJX4555" s="719"/>
      <c r="HJY4555" s="721"/>
      <c r="HJZ4555" s="719"/>
      <c r="HKA4555" s="719"/>
      <c r="HKB4555" s="719"/>
      <c r="HKC4555" s="719"/>
      <c r="HKD4555" s="719"/>
      <c r="HKE4555" s="721"/>
      <c r="HKF4555" s="720"/>
      <c r="HKG4555" s="718"/>
      <c r="HKH4555" s="721"/>
      <c r="HKI4555" s="712"/>
      <c r="HKJ4555" s="719"/>
      <c r="HKK4555" s="721"/>
      <c r="HKL4555" s="719"/>
      <c r="HKM4555" s="719"/>
      <c r="HKN4555" s="719"/>
      <c r="HKO4555" s="719"/>
      <c r="HKP4555" s="719"/>
      <c r="HKQ4555" s="721"/>
      <c r="HKR4555" s="720"/>
      <c r="HKS4555" s="718"/>
      <c r="HKT4555" s="721"/>
      <c r="HKU4555" s="712"/>
      <c r="HKV4555" s="719"/>
      <c r="HKW4555" s="721"/>
      <c r="HKX4555" s="719"/>
      <c r="HKY4555" s="719"/>
      <c r="HKZ4555" s="719"/>
      <c r="HLA4555" s="719"/>
      <c r="HLB4555" s="719"/>
      <c r="HLC4555" s="721"/>
      <c r="HLD4555" s="720"/>
      <c r="HLE4555" s="718"/>
      <c r="HLF4555" s="721"/>
      <c r="HLG4555" s="712"/>
      <c r="HLH4555" s="719"/>
      <c r="HLI4555" s="721"/>
      <c r="HLJ4555" s="719"/>
      <c r="HLK4555" s="719"/>
      <c r="HLL4555" s="719"/>
      <c r="HLM4555" s="719"/>
      <c r="HLN4555" s="719"/>
      <c r="HLO4555" s="721"/>
      <c r="HLP4555" s="720"/>
      <c r="HLQ4555" s="718"/>
      <c r="HLR4555" s="721"/>
      <c r="HLS4555" s="712"/>
      <c r="HLT4555" s="719"/>
      <c r="HLU4555" s="721"/>
      <c r="HLV4555" s="719"/>
      <c r="HLW4555" s="719"/>
      <c r="HLX4555" s="719"/>
      <c r="HLY4555" s="719"/>
      <c r="HLZ4555" s="719"/>
      <c r="HMA4555" s="721"/>
      <c r="HMB4555" s="720"/>
      <c r="HMC4555" s="718"/>
      <c r="HMD4555" s="721"/>
      <c r="HME4555" s="712"/>
      <c r="HMF4555" s="719"/>
      <c r="HMG4555" s="721"/>
      <c r="HMH4555" s="719"/>
      <c r="HMI4555" s="719"/>
      <c r="HMJ4555" s="719"/>
      <c r="HMK4555" s="719"/>
      <c r="HML4555" s="719"/>
      <c r="HMM4555" s="721"/>
      <c r="HMN4555" s="720"/>
      <c r="HMO4555" s="718"/>
      <c r="HMP4555" s="721"/>
      <c r="HMQ4555" s="712"/>
      <c r="HMR4555" s="719"/>
      <c r="HMS4555" s="721"/>
      <c r="HMT4555" s="719"/>
      <c r="HMU4555" s="719"/>
      <c r="HMV4555" s="719"/>
      <c r="HMW4555" s="719"/>
      <c r="HMX4555" s="719"/>
      <c r="HMY4555" s="721"/>
      <c r="HMZ4555" s="720"/>
      <c r="HNA4555" s="718"/>
      <c r="HNB4555" s="721"/>
      <c r="HNC4555" s="712"/>
      <c r="HND4555" s="719"/>
      <c r="HNE4555" s="721"/>
      <c r="HNF4555" s="719"/>
      <c r="HNG4555" s="719"/>
      <c r="HNH4555" s="719"/>
      <c r="HNI4555" s="719"/>
      <c r="HNJ4555" s="719"/>
      <c r="HNK4555" s="721"/>
      <c r="HNL4555" s="720"/>
      <c r="HNM4555" s="718"/>
      <c r="HNN4555" s="721"/>
      <c r="HNO4555" s="712"/>
      <c r="HNP4555" s="719"/>
      <c r="HNQ4555" s="721"/>
      <c r="HNR4555" s="719"/>
      <c r="HNS4555" s="719"/>
      <c r="HNT4555" s="719"/>
      <c r="HNU4555" s="719"/>
      <c r="HNV4555" s="719"/>
      <c r="HNW4555" s="721"/>
      <c r="HNX4555" s="720"/>
      <c r="HNY4555" s="718"/>
      <c r="HNZ4555" s="721"/>
      <c r="HOA4555" s="712"/>
      <c r="HOB4555" s="719"/>
      <c r="HOC4555" s="721"/>
      <c r="HOD4555" s="719"/>
      <c r="HOE4555" s="719"/>
      <c r="HOF4555" s="719"/>
      <c r="HOG4555" s="719"/>
      <c r="HOH4555" s="719"/>
      <c r="HOI4555" s="721"/>
      <c r="HOJ4555" s="720"/>
      <c r="HOK4555" s="718"/>
      <c r="HOL4555" s="721"/>
      <c r="HOM4555" s="712"/>
      <c r="HON4555" s="719"/>
      <c r="HOO4555" s="721"/>
      <c r="HOP4555" s="719"/>
      <c r="HOQ4555" s="719"/>
      <c r="HOR4555" s="719"/>
      <c r="HOS4555" s="719"/>
      <c r="HOT4555" s="719"/>
      <c r="HOU4555" s="721"/>
      <c r="HOV4555" s="720"/>
      <c r="HOW4555" s="718"/>
      <c r="HOX4555" s="721"/>
      <c r="HOY4555" s="712"/>
      <c r="HOZ4555" s="719"/>
      <c r="HPA4555" s="721"/>
      <c r="HPB4555" s="719"/>
      <c r="HPC4555" s="719"/>
      <c r="HPD4555" s="719"/>
      <c r="HPE4555" s="719"/>
      <c r="HPF4555" s="719"/>
      <c r="HPG4555" s="721"/>
      <c r="HPH4555" s="720"/>
      <c r="HPI4555" s="718"/>
      <c r="HPJ4555" s="721"/>
      <c r="HPK4555" s="712"/>
      <c r="HPL4555" s="719"/>
      <c r="HPM4555" s="721"/>
      <c r="HPN4555" s="719"/>
      <c r="HPO4555" s="719"/>
      <c r="HPP4555" s="719"/>
      <c r="HPQ4555" s="719"/>
      <c r="HPR4555" s="719"/>
      <c r="HPS4555" s="721"/>
      <c r="HPT4555" s="720"/>
      <c r="HPU4555" s="718"/>
      <c r="HPV4555" s="721"/>
      <c r="HPW4555" s="712"/>
      <c r="HPX4555" s="719"/>
      <c r="HPY4555" s="721"/>
      <c r="HPZ4555" s="719"/>
      <c r="HQA4555" s="719"/>
      <c r="HQB4555" s="719"/>
      <c r="HQC4555" s="719"/>
      <c r="HQD4555" s="719"/>
      <c r="HQE4555" s="721"/>
      <c r="HQF4555" s="720"/>
      <c r="HQG4555" s="718"/>
      <c r="HQH4555" s="721"/>
      <c r="HQI4555" s="712"/>
      <c r="HQJ4555" s="719"/>
      <c r="HQK4555" s="721"/>
      <c r="HQL4555" s="719"/>
      <c r="HQM4555" s="719"/>
      <c r="HQN4555" s="719"/>
      <c r="HQO4555" s="719"/>
      <c r="HQP4555" s="719"/>
      <c r="HQQ4555" s="721"/>
      <c r="HQR4555" s="720"/>
      <c r="HQS4555" s="718"/>
      <c r="HQT4555" s="721"/>
      <c r="HQU4555" s="712"/>
      <c r="HQV4555" s="719"/>
      <c r="HQW4555" s="721"/>
      <c r="HQX4555" s="719"/>
      <c r="HQY4555" s="719"/>
      <c r="HQZ4555" s="719"/>
      <c r="HRA4555" s="719"/>
      <c r="HRB4555" s="719"/>
      <c r="HRC4555" s="721"/>
      <c r="HRD4555" s="720"/>
      <c r="HRE4555" s="718"/>
      <c r="HRF4555" s="721"/>
      <c r="HRG4555" s="712"/>
      <c r="HRH4555" s="719"/>
      <c r="HRI4555" s="721"/>
      <c r="HRJ4555" s="719"/>
      <c r="HRK4555" s="719"/>
      <c r="HRL4555" s="719"/>
      <c r="HRM4555" s="719"/>
      <c r="HRN4555" s="719"/>
      <c r="HRO4555" s="721"/>
      <c r="HRP4555" s="720"/>
      <c r="HRQ4555" s="718"/>
      <c r="HRR4555" s="721"/>
      <c r="HRS4555" s="712"/>
      <c r="HRT4555" s="719"/>
      <c r="HRU4555" s="721"/>
      <c r="HRV4555" s="719"/>
      <c r="HRW4555" s="719"/>
      <c r="HRX4555" s="719"/>
      <c r="HRY4555" s="719"/>
      <c r="HRZ4555" s="719"/>
      <c r="HSA4555" s="721"/>
      <c r="HSB4555" s="720"/>
      <c r="HSC4555" s="718"/>
      <c r="HSD4555" s="721"/>
      <c r="HSE4555" s="712"/>
      <c r="HSF4555" s="719"/>
      <c r="HSG4555" s="721"/>
      <c r="HSH4555" s="719"/>
      <c r="HSI4555" s="719"/>
      <c r="HSJ4555" s="719"/>
      <c r="HSK4555" s="719"/>
      <c r="HSL4555" s="719"/>
      <c r="HSM4555" s="721"/>
      <c r="HSN4555" s="720"/>
      <c r="HSO4555" s="718"/>
      <c r="HSP4555" s="721"/>
      <c r="HSQ4555" s="712"/>
      <c r="HSR4555" s="719"/>
      <c r="HSS4555" s="721"/>
      <c r="HST4555" s="719"/>
      <c r="HSU4555" s="719"/>
      <c r="HSV4555" s="719"/>
      <c r="HSW4555" s="719"/>
      <c r="HSX4555" s="719"/>
      <c r="HSY4555" s="721"/>
      <c r="HSZ4555" s="720"/>
      <c r="HTA4555" s="718"/>
      <c r="HTB4555" s="721"/>
      <c r="HTC4555" s="712"/>
      <c r="HTD4555" s="719"/>
      <c r="HTE4555" s="721"/>
      <c r="HTF4555" s="719"/>
      <c r="HTG4555" s="719"/>
      <c r="HTH4555" s="719"/>
      <c r="HTI4555" s="719"/>
      <c r="HTJ4555" s="719"/>
      <c r="HTK4555" s="721"/>
      <c r="HTL4555" s="720"/>
      <c r="HTM4555" s="718"/>
      <c r="HTN4555" s="721"/>
      <c r="HTO4555" s="712"/>
      <c r="HTP4555" s="719"/>
      <c r="HTQ4555" s="721"/>
      <c r="HTR4555" s="719"/>
      <c r="HTS4555" s="719"/>
      <c r="HTT4555" s="719"/>
      <c r="HTU4555" s="719"/>
      <c r="HTV4555" s="719"/>
      <c r="HTW4555" s="721"/>
      <c r="HTX4555" s="720"/>
      <c r="HTY4555" s="718"/>
      <c r="HTZ4555" s="721"/>
      <c r="HUA4555" s="712"/>
      <c r="HUB4555" s="719"/>
      <c r="HUC4555" s="721"/>
      <c r="HUD4555" s="719"/>
      <c r="HUE4555" s="719"/>
      <c r="HUF4555" s="719"/>
      <c r="HUG4555" s="719"/>
      <c r="HUH4555" s="719"/>
      <c r="HUI4555" s="721"/>
      <c r="HUJ4555" s="720"/>
      <c r="HUK4555" s="718"/>
      <c r="HUL4555" s="721"/>
      <c r="HUM4555" s="712"/>
      <c r="HUN4555" s="719"/>
      <c r="HUO4555" s="721"/>
      <c r="HUP4555" s="719"/>
      <c r="HUQ4555" s="719"/>
      <c r="HUR4555" s="719"/>
      <c r="HUS4555" s="719"/>
      <c r="HUT4555" s="719"/>
      <c r="HUU4555" s="721"/>
      <c r="HUV4555" s="720"/>
      <c r="HUW4555" s="718"/>
      <c r="HUX4555" s="721"/>
      <c r="HUY4555" s="712"/>
      <c r="HUZ4555" s="719"/>
      <c r="HVA4555" s="721"/>
      <c r="HVB4555" s="719"/>
      <c r="HVC4555" s="719"/>
      <c r="HVD4555" s="719"/>
      <c r="HVE4555" s="719"/>
      <c r="HVF4555" s="719"/>
      <c r="HVG4555" s="721"/>
      <c r="HVH4555" s="720"/>
      <c r="HVI4555" s="718"/>
      <c r="HVJ4555" s="721"/>
      <c r="HVK4555" s="712"/>
      <c r="HVL4555" s="719"/>
      <c r="HVM4555" s="721"/>
      <c r="HVN4555" s="719"/>
      <c r="HVO4555" s="719"/>
      <c r="HVP4555" s="719"/>
      <c r="HVQ4555" s="719"/>
      <c r="HVR4555" s="719"/>
      <c r="HVS4555" s="721"/>
      <c r="HVT4555" s="720"/>
      <c r="HVU4555" s="718"/>
      <c r="HVV4555" s="721"/>
      <c r="HVW4555" s="712"/>
      <c r="HVX4555" s="719"/>
      <c r="HVY4555" s="721"/>
      <c r="HVZ4555" s="719"/>
      <c r="HWA4555" s="719"/>
      <c r="HWB4555" s="719"/>
      <c r="HWC4555" s="719"/>
      <c r="HWD4555" s="719"/>
      <c r="HWE4555" s="721"/>
      <c r="HWF4555" s="720"/>
      <c r="HWG4555" s="718"/>
      <c r="HWH4555" s="721"/>
      <c r="HWI4555" s="712"/>
      <c r="HWJ4555" s="719"/>
      <c r="HWK4555" s="721"/>
      <c r="HWL4555" s="719"/>
      <c r="HWM4555" s="719"/>
      <c r="HWN4555" s="719"/>
      <c r="HWO4555" s="719"/>
      <c r="HWP4555" s="719"/>
      <c r="HWQ4555" s="721"/>
      <c r="HWR4555" s="720"/>
      <c r="HWS4555" s="718"/>
      <c r="HWT4555" s="721"/>
      <c r="HWU4555" s="712"/>
      <c r="HWV4555" s="719"/>
      <c r="HWW4555" s="721"/>
      <c r="HWX4555" s="719"/>
      <c r="HWY4555" s="719"/>
      <c r="HWZ4555" s="719"/>
      <c r="HXA4555" s="719"/>
      <c r="HXB4555" s="719"/>
      <c r="HXC4555" s="721"/>
      <c r="HXD4555" s="720"/>
      <c r="HXE4555" s="718"/>
      <c r="HXF4555" s="721"/>
      <c r="HXG4555" s="712"/>
      <c r="HXH4555" s="719"/>
      <c r="HXI4555" s="721"/>
      <c r="HXJ4555" s="719"/>
      <c r="HXK4555" s="719"/>
      <c r="HXL4555" s="719"/>
      <c r="HXM4555" s="719"/>
      <c r="HXN4555" s="719"/>
      <c r="HXO4555" s="721"/>
      <c r="HXP4555" s="720"/>
      <c r="HXQ4555" s="718"/>
      <c r="HXR4555" s="721"/>
      <c r="HXS4555" s="712"/>
      <c r="HXT4555" s="719"/>
      <c r="HXU4555" s="721"/>
      <c r="HXV4555" s="719"/>
      <c r="HXW4555" s="719"/>
      <c r="HXX4555" s="719"/>
      <c r="HXY4555" s="719"/>
      <c r="HXZ4555" s="719"/>
      <c r="HYA4555" s="721"/>
      <c r="HYB4555" s="720"/>
      <c r="HYC4555" s="718"/>
      <c r="HYD4555" s="721"/>
      <c r="HYE4555" s="712"/>
      <c r="HYF4555" s="719"/>
      <c r="HYG4555" s="721"/>
      <c r="HYH4555" s="719"/>
      <c r="HYI4555" s="719"/>
      <c r="HYJ4555" s="719"/>
      <c r="HYK4555" s="719"/>
      <c r="HYL4555" s="719"/>
      <c r="HYM4555" s="721"/>
      <c r="HYN4555" s="720"/>
      <c r="HYO4555" s="718"/>
      <c r="HYP4555" s="721"/>
      <c r="HYQ4555" s="712"/>
      <c r="HYR4555" s="719"/>
      <c r="HYS4555" s="721"/>
      <c r="HYT4555" s="719"/>
      <c r="HYU4555" s="719"/>
      <c r="HYV4555" s="719"/>
      <c r="HYW4555" s="719"/>
      <c r="HYX4555" s="719"/>
      <c r="HYY4555" s="721"/>
      <c r="HYZ4555" s="720"/>
      <c r="HZA4555" s="718"/>
      <c r="HZB4555" s="721"/>
      <c r="HZC4555" s="712"/>
      <c r="HZD4555" s="719"/>
      <c r="HZE4555" s="721"/>
      <c r="HZF4555" s="719"/>
      <c r="HZG4555" s="719"/>
      <c r="HZH4555" s="719"/>
      <c r="HZI4555" s="719"/>
      <c r="HZJ4555" s="719"/>
      <c r="HZK4555" s="721"/>
      <c r="HZL4555" s="720"/>
      <c r="HZM4555" s="718"/>
      <c r="HZN4555" s="721"/>
      <c r="HZO4555" s="712"/>
      <c r="HZP4555" s="719"/>
      <c r="HZQ4555" s="721"/>
      <c r="HZR4555" s="719"/>
      <c r="HZS4555" s="719"/>
      <c r="HZT4555" s="719"/>
      <c r="HZU4555" s="719"/>
      <c r="HZV4555" s="719"/>
      <c r="HZW4555" s="721"/>
      <c r="HZX4555" s="720"/>
      <c r="HZY4555" s="718"/>
      <c r="HZZ4555" s="721"/>
      <c r="IAA4555" s="712"/>
      <c r="IAB4555" s="719"/>
      <c r="IAC4555" s="721"/>
      <c r="IAD4555" s="719"/>
      <c r="IAE4555" s="719"/>
      <c r="IAF4555" s="719"/>
      <c r="IAG4555" s="719"/>
      <c r="IAH4555" s="719"/>
      <c r="IAI4555" s="721"/>
      <c r="IAJ4555" s="720"/>
      <c r="IAK4555" s="718"/>
      <c r="IAL4555" s="721"/>
      <c r="IAM4555" s="712"/>
      <c r="IAN4555" s="719"/>
      <c r="IAO4555" s="721"/>
      <c r="IAP4555" s="719"/>
      <c r="IAQ4555" s="719"/>
      <c r="IAR4555" s="719"/>
      <c r="IAS4555" s="719"/>
      <c r="IAT4555" s="719"/>
      <c r="IAU4555" s="721"/>
      <c r="IAV4555" s="720"/>
      <c r="IAW4555" s="718"/>
      <c r="IAX4555" s="721"/>
      <c r="IAY4555" s="712"/>
      <c r="IAZ4555" s="719"/>
      <c r="IBA4555" s="721"/>
      <c r="IBB4555" s="719"/>
      <c r="IBC4555" s="719"/>
      <c r="IBD4555" s="719"/>
      <c r="IBE4555" s="719"/>
      <c r="IBF4555" s="719"/>
      <c r="IBG4555" s="721"/>
      <c r="IBH4555" s="720"/>
      <c r="IBI4555" s="718"/>
      <c r="IBJ4555" s="721"/>
      <c r="IBK4555" s="712"/>
      <c r="IBL4555" s="719"/>
      <c r="IBM4555" s="721"/>
      <c r="IBN4555" s="719"/>
      <c r="IBO4555" s="719"/>
      <c r="IBP4555" s="719"/>
      <c r="IBQ4555" s="719"/>
      <c r="IBR4555" s="719"/>
      <c r="IBS4555" s="721"/>
      <c r="IBT4555" s="720"/>
      <c r="IBU4555" s="718"/>
      <c r="IBV4555" s="721"/>
      <c r="IBW4555" s="712"/>
      <c r="IBX4555" s="719"/>
      <c r="IBY4555" s="721"/>
      <c r="IBZ4555" s="719"/>
      <c r="ICA4555" s="719"/>
      <c r="ICB4555" s="719"/>
      <c r="ICC4555" s="719"/>
      <c r="ICD4555" s="719"/>
      <c r="ICE4555" s="721"/>
      <c r="ICF4555" s="720"/>
      <c r="ICG4555" s="718"/>
      <c r="ICH4555" s="721"/>
      <c r="ICI4555" s="712"/>
      <c r="ICJ4555" s="719"/>
      <c r="ICK4555" s="721"/>
      <c r="ICL4555" s="719"/>
      <c r="ICM4555" s="719"/>
      <c r="ICN4555" s="719"/>
      <c r="ICO4555" s="719"/>
      <c r="ICP4555" s="719"/>
      <c r="ICQ4555" s="721"/>
      <c r="ICR4555" s="720"/>
      <c r="ICS4555" s="718"/>
      <c r="ICT4555" s="721"/>
      <c r="ICU4555" s="712"/>
      <c r="ICV4555" s="719"/>
      <c r="ICW4555" s="721"/>
      <c r="ICX4555" s="719"/>
      <c r="ICY4555" s="719"/>
      <c r="ICZ4555" s="719"/>
      <c r="IDA4555" s="719"/>
      <c r="IDB4555" s="719"/>
      <c r="IDC4555" s="721"/>
      <c r="IDD4555" s="720"/>
      <c r="IDE4555" s="718"/>
      <c r="IDF4555" s="721"/>
      <c r="IDG4555" s="712"/>
      <c r="IDH4555" s="719"/>
      <c r="IDI4555" s="721"/>
      <c r="IDJ4555" s="719"/>
      <c r="IDK4555" s="719"/>
      <c r="IDL4555" s="719"/>
      <c r="IDM4555" s="719"/>
      <c r="IDN4555" s="719"/>
      <c r="IDO4555" s="721"/>
      <c r="IDP4555" s="720"/>
      <c r="IDQ4555" s="718"/>
      <c r="IDR4555" s="721"/>
      <c r="IDS4555" s="712"/>
      <c r="IDT4555" s="719"/>
      <c r="IDU4555" s="721"/>
      <c r="IDV4555" s="719"/>
      <c r="IDW4555" s="719"/>
      <c r="IDX4555" s="719"/>
      <c r="IDY4555" s="719"/>
      <c r="IDZ4555" s="719"/>
      <c r="IEA4555" s="721"/>
      <c r="IEB4555" s="720"/>
      <c r="IEC4555" s="718"/>
      <c r="IED4555" s="721"/>
      <c r="IEE4555" s="712"/>
      <c r="IEF4555" s="719"/>
      <c r="IEG4555" s="721"/>
      <c r="IEH4555" s="719"/>
      <c r="IEI4555" s="719"/>
      <c r="IEJ4555" s="719"/>
      <c r="IEK4555" s="719"/>
      <c r="IEL4555" s="719"/>
      <c r="IEM4555" s="721"/>
      <c r="IEN4555" s="720"/>
      <c r="IEO4555" s="718"/>
      <c r="IEP4555" s="721"/>
      <c r="IEQ4555" s="712"/>
      <c r="IER4555" s="719"/>
      <c r="IES4555" s="721"/>
      <c r="IET4555" s="719"/>
      <c r="IEU4555" s="719"/>
      <c r="IEV4555" s="719"/>
      <c r="IEW4555" s="719"/>
      <c r="IEX4555" s="719"/>
      <c r="IEY4555" s="721"/>
      <c r="IEZ4555" s="720"/>
      <c r="IFA4555" s="718"/>
      <c r="IFB4555" s="721"/>
      <c r="IFC4555" s="712"/>
      <c r="IFD4555" s="719"/>
      <c r="IFE4555" s="721"/>
      <c r="IFF4555" s="719"/>
      <c r="IFG4555" s="719"/>
      <c r="IFH4555" s="719"/>
      <c r="IFI4555" s="719"/>
      <c r="IFJ4555" s="719"/>
      <c r="IFK4555" s="721"/>
      <c r="IFL4555" s="720"/>
      <c r="IFM4555" s="718"/>
      <c r="IFN4555" s="721"/>
      <c r="IFO4555" s="712"/>
      <c r="IFP4555" s="719"/>
      <c r="IFQ4555" s="721"/>
      <c r="IFR4555" s="719"/>
      <c r="IFS4555" s="719"/>
      <c r="IFT4555" s="719"/>
      <c r="IFU4555" s="719"/>
      <c r="IFV4555" s="719"/>
      <c r="IFW4555" s="721"/>
      <c r="IFX4555" s="720"/>
      <c r="IFY4555" s="718"/>
      <c r="IFZ4555" s="721"/>
      <c r="IGA4555" s="712"/>
      <c r="IGB4555" s="719"/>
      <c r="IGC4555" s="721"/>
      <c r="IGD4555" s="719"/>
      <c r="IGE4555" s="719"/>
      <c r="IGF4555" s="719"/>
      <c r="IGG4555" s="719"/>
      <c r="IGH4555" s="719"/>
      <c r="IGI4555" s="721"/>
      <c r="IGJ4555" s="720"/>
      <c r="IGK4555" s="718"/>
      <c r="IGL4555" s="721"/>
      <c r="IGM4555" s="712"/>
      <c r="IGN4555" s="719"/>
      <c r="IGO4555" s="721"/>
      <c r="IGP4555" s="719"/>
      <c r="IGQ4555" s="719"/>
      <c r="IGR4555" s="719"/>
      <c r="IGS4555" s="719"/>
      <c r="IGT4555" s="719"/>
      <c r="IGU4555" s="721"/>
      <c r="IGV4555" s="720"/>
      <c r="IGW4555" s="718"/>
      <c r="IGX4555" s="721"/>
      <c r="IGY4555" s="712"/>
      <c r="IGZ4555" s="719"/>
      <c r="IHA4555" s="721"/>
      <c r="IHB4555" s="719"/>
      <c r="IHC4555" s="719"/>
      <c r="IHD4555" s="719"/>
      <c r="IHE4555" s="719"/>
      <c r="IHF4555" s="719"/>
      <c r="IHG4555" s="721"/>
      <c r="IHH4555" s="720"/>
      <c r="IHI4555" s="718"/>
      <c r="IHJ4555" s="721"/>
      <c r="IHK4555" s="712"/>
      <c r="IHL4555" s="719"/>
      <c r="IHM4555" s="721"/>
      <c r="IHN4555" s="719"/>
      <c r="IHO4555" s="719"/>
      <c r="IHP4555" s="719"/>
      <c r="IHQ4555" s="719"/>
      <c r="IHR4555" s="719"/>
      <c r="IHS4555" s="721"/>
      <c r="IHT4555" s="720"/>
      <c r="IHU4555" s="718"/>
      <c r="IHV4555" s="721"/>
      <c r="IHW4555" s="712"/>
      <c r="IHX4555" s="719"/>
      <c r="IHY4555" s="721"/>
      <c r="IHZ4555" s="719"/>
      <c r="IIA4555" s="719"/>
      <c r="IIB4555" s="719"/>
      <c r="IIC4555" s="719"/>
      <c r="IID4555" s="719"/>
      <c r="IIE4555" s="721"/>
      <c r="IIF4555" s="720"/>
      <c r="IIG4555" s="718"/>
      <c r="IIH4555" s="721"/>
      <c r="III4555" s="712"/>
      <c r="IIJ4555" s="719"/>
      <c r="IIK4555" s="721"/>
      <c r="IIL4555" s="719"/>
      <c r="IIM4555" s="719"/>
      <c r="IIN4555" s="719"/>
      <c r="IIO4555" s="719"/>
      <c r="IIP4555" s="719"/>
      <c r="IIQ4555" s="721"/>
      <c r="IIR4555" s="720"/>
      <c r="IIS4555" s="718"/>
      <c r="IIT4555" s="721"/>
      <c r="IIU4555" s="712"/>
      <c r="IIV4555" s="719"/>
      <c r="IIW4555" s="721"/>
      <c r="IIX4555" s="719"/>
      <c r="IIY4555" s="719"/>
      <c r="IIZ4555" s="719"/>
      <c r="IJA4555" s="719"/>
      <c r="IJB4555" s="719"/>
      <c r="IJC4555" s="721"/>
      <c r="IJD4555" s="720"/>
      <c r="IJE4555" s="718"/>
      <c r="IJF4555" s="721"/>
      <c r="IJG4555" s="712"/>
      <c r="IJH4555" s="719"/>
      <c r="IJI4555" s="721"/>
      <c r="IJJ4555" s="719"/>
      <c r="IJK4555" s="719"/>
      <c r="IJL4555" s="719"/>
      <c r="IJM4555" s="719"/>
      <c r="IJN4555" s="719"/>
      <c r="IJO4555" s="721"/>
      <c r="IJP4555" s="720"/>
      <c r="IJQ4555" s="718"/>
      <c r="IJR4555" s="721"/>
      <c r="IJS4555" s="712"/>
      <c r="IJT4555" s="719"/>
      <c r="IJU4555" s="721"/>
      <c r="IJV4555" s="719"/>
      <c r="IJW4555" s="719"/>
      <c r="IJX4555" s="719"/>
      <c r="IJY4555" s="719"/>
      <c r="IJZ4555" s="719"/>
      <c r="IKA4555" s="721"/>
      <c r="IKB4555" s="720"/>
      <c r="IKC4555" s="718"/>
      <c r="IKD4555" s="721"/>
      <c r="IKE4555" s="712"/>
      <c r="IKF4555" s="719"/>
      <c r="IKG4555" s="721"/>
      <c r="IKH4555" s="719"/>
      <c r="IKI4555" s="719"/>
      <c r="IKJ4555" s="719"/>
      <c r="IKK4555" s="719"/>
      <c r="IKL4555" s="719"/>
      <c r="IKM4555" s="721"/>
      <c r="IKN4555" s="720"/>
      <c r="IKO4555" s="718"/>
      <c r="IKP4555" s="721"/>
      <c r="IKQ4555" s="712"/>
      <c r="IKR4555" s="719"/>
      <c r="IKS4555" s="721"/>
      <c r="IKT4555" s="719"/>
      <c r="IKU4555" s="719"/>
      <c r="IKV4555" s="719"/>
      <c r="IKW4555" s="719"/>
      <c r="IKX4555" s="719"/>
      <c r="IKY4555" s="721"/>
      <c r="IKZ4555" s="720"/>
      <c r="ILA4555" s="718"/>
      <c r="ILB4555" s="721"/>
      <c r="ILC4555" s="712"/>
      <c r="ILD4555" s="719"/>
      <c r="ILE4555" s="721"/>
      <c r="ILF4555" s="719"/>
      <c r="ILG4555" s="719"/>
      <c r="ILH4555" s="719"/>
      <c r="ILI4555" s="719"/>
      <c r="ILJ4555" s="719"/>
      <c r="ILK4555" s="721"/>
      <c r="ILL4555" s="720"/>
      <c r="ILM4555" s="718"/>
      <c r="ILN4555" s="721"/>
      <c r="ILO4555" s="712"/>
      <c r="ILP4555" s="719"/>
      <c r="ILQ4555" s="721"/>
      <c r="ILR4555" s="719"/>
      <c r="ILS4555" s="719"/>
      <c r="ILT4555" s="719"/>
      <c r="ILU4555" s="719"/>
      <c r="ILV4555" s="719"/>
      <c r="ILW4555" s="721"/>
      <c r="ILX4555" s="720"/>
      <c r="ILY4555" s="718"/>
      <c r="ILZ4555" s="721"/>
      <c r="IMA4555" s="712"/>
      <c r="IMB4555" s="719"/>
      <c r="IMC4555" s="721"/>
      <c r="IMD4555" s="719"/>
      <c r="IME4555" s="719"/>
      <c r="IMF4555" s="719"/>
      <c r="IMG4555" s="719"/>
      <c r="IMH4555" s="719"/>
      <c r="IMI4555" s="721"/>
      <c r="IMJ4555" s="720"/>
      <c r="IMK4555" s="718"/>
      <c r="IML4555" s="721"/>
      <c r="IMM4555" s="712"/>
      <c r="IMN4555" s="719"/>
      <c r="IMO4555" s="721"/>
      <c r="IMP4555" s="719"/>
      <c r="IMQ4555" s="719"/>
      <c r="IMR4555" s="719"/>
      <c r="IMS4555" s="719"/>
      <c r="IMT4555" s="719"/>
      <c r="IMU4555" s="721"/>
      <c r="IMV4555" s="720"/>
      <c r="IMW4555" s="718"/>
      <c r="IMX4555" s="721"/>
      <c r="IMY4555" s="712"/>
      <c r="IMZ4555" s="719"/>
      <c r="INA4555" s="721"/>
      <c r="INB4555" s="719"/>
      <c r="INC4555" s="719"/>
      <c r="IND4555" s="719"/>
      <c r="INE4555" s="719"/>
      <c r="INF4555" s="719"/>
      <c r="ING4555" s="721"/>
      <c r="INH4555" s="720"/>
      <c r="INI4555" s="718"/>
      <c r="INJ4555" s="721"/>
      <c r="INK4555" s="712"/>
      <c r="INL4555" s="719"/>
      <c r="INM4555" s="721"/>
      <c r="INN4555" s="719"/>
      <c r="INO4555" s="719"/>
      <c r="INP4555" s="719"/>
      <c r="INQ4555" s="719"/>
      <c r="INR4555" s="719"/>
      <c r="INS4555" s="721"/>
      <c r="INT4555" s="720"/>
      <c r="INU4555" s="718"/>
      <c r="INV4555" s="721"/>
      <c r="INW4555" s="712"/>
      <c r="INX4555" s="719"/>
      <c r="INY4555" s="721"/>
      <c r="INZ4555" s="719"/>
      <c r="IOA4555" s="719"/>
      <c r="IOB4555" s="719"/>
      <c r="IOC4555" s="719"/>
      <c r="IOD4555" s="719"/>
      <c r="IOE4555" s="721"/>
      <c r="IOF4555" s="720"/>
      <c r="IOG4555" s="718"/>
      <c r="IOH4555" s="721"/>
      <c r="IOI4555" s="712"/>
      <c r="IOJ4555" s="719"/>
      <c r="IOK4555" s="721"/>
      <c r="IOL4555" s="719"/>
      <c r="IOM4555" s="719"/>
      <c r="ION4555" s="719"/>
      <c r="IOO4555" s="719"/>
      <c r="IOP4555" s="719"/>
      <c r="IOQ4555" s="721"/>
      <c r="IOR4555" s="720"/>
      <c r="IOS4555" s="718"/>
      <c r="IOT4555" s="721"/>
      <c r="IOU4555" s="712"/>
      <c r="IOV4555" s="719"/>
      <c r="IOW4555" s="721"/>
      <c r="IOX4555" s="719"/>
      <c r="IOY4555" s="719"/>
      <c r="IOZ4555" s="719"/>
      <c r="IPA4555" s="719"/>
      <c r="IPB4555" s="719"/>
      <c r="IPC4555" s="721"/>
      <c r="IPD4555" s="720"/>
      <c r="IPE4555" s="718"/>
      <c r="IPF4555" s="721"/>
      <c r="IPG4555" s="712"/>
      <c r="IPH4555" s="719"/>
      <c r="IPI4555" s="721"/>
      <c r="IPJ4555" s="719"/>
      <c r="IPK4555" s="719"/>
      <c r="IPL4555" s="719"/>
      <c r="IPM4555" s="719"/>
      <c r="IPN4555" s="719"/>
      <c r="IPO4555" s="721"/>
      <c r="IPP4555" s="720"/>
      <c r="IPQ4555" s="718"/>
      <c r="IPR4555" s="721"/>
      <c r="IPS4555" s="712"/>
      <c r="IPT4555" s="719"/>
      <c r="IPU4555" s="721"/>
      <c r="IPV4555" s="719"/>
      <c r="IPW4555" s="719"/>
      <c r="IPX4555" s="719"/>
      <c r="IPY4555" s="719"/>
      <c r="IPZ4555" s="719"/>
      <c r="IQA4555" s="721"/>
      <c r="IQB4555" s="720"/>
      <c r="IQC4555" s="718"/>
      <c r="IQD4555" s="721"/>
      <c r="IQE4555" s="712"/>
      <c r="IQF4555" s="719"/>
      <c r="IQG4555" s="721"/>
      <c r="IQH4555" s="719"/>
      <c r="IQI4555" s="719"/>
      <c r="IQJ4555" s="719"/>
      <c r="IQK4555" s="719"/>
      <c r="IQL4555" s="719"/>
      <c r="IQM4555" s="721"/>
      <c r="IQN4555" s="720"/>
      <c r="IQO4555" s="718"/>
      <c r="IQP4555" s="721"/>
      <c r="IQQ4555" s="712"/>
      <c r="IQR4555" s="719"/>
      <c r="IQS4555" s="721"/>
      <c r="IQT4555" s="719"/>
      <c r="IQU4555" s="719"/>
      <c r="IQV4555" s="719"/>
      <c r="IQW4555" s="719"/>
      <c r="IQX4555" s="719"/>
      <c r="IQY4555" s="721"/>
      <c r="IQZ4555" s="720"/>
      <c r="IRA4555" s="718"/>
      <c r="IRB4555" s="721"/>
      <c r="IRC4555" s="712"/>
      <c r="IRD4555" s="719"/>
      <c r="IRE4555" s="721"/>
      <c r="IRF4555" s="719"/>
      <c r="IRG4555" s="719"/>
      <c r="IRH4555" s="719"/>
      <c r="IRI4555" s="719"/>
      <c r="IRJ4555" s="719"/>
      <c r="IRK4555" s="721"/>
      <c r="IRL4555" s="720"/>
      <c r="IRM4555" s="718"/>
      <c r="IRN4555" s="721"/>
      <c r="IRO4555" s="712"/>
      <c r="IRP4555" s="719"/>
      <c r="IRQ4555" s="721"/>
      <c r="IRR4555" s="719"/>
      <c r="IRS4555" s="719"/>
      <c r="IRT4555" s="719"/>
      <c r="IRU4555" s="719"/>
      <c r="IRV4555" s="719"/>
      <c r="IRW4555" s="721"/>
      <c r="IRX4555" s="720"/>
      <c r="IRY4555" s="718"/>
      <c r="IRZ4555" s="721"/>
      <c r="ISA4555" s="712"/>
      <c r="ISB4555" s="719"/>
      <c r="ISC4555" s="721"/>
      <c r="ISD4555" s="719"/>
      <c r="ISE4555" s="719"/>
      <c r="ISF4555" s="719"/>
      <c r="ISG4555" s="719"/>
      <c r="ISH4555" s="719"/>
      <c r="ISI4555" s="721"/>
      <c r="ISJ4555" s="720"/>
      <c r="ISK4555" s="718"/>
      <c r="ISL4555" s="721"/>
      <c r="ISM4555" s="712"/>
      <c r="ISN4555" s="719"/>
      <c r="ISO4555" s="721"/>
      <c r="ISP4555" s="719"/>
      <c r="ISQ4555" s="719"/>
      <c r="ISR4555" s="719"/>
      <c r="ISS4555" s="719"/>
      <c r="IST4555" s="719"/>
      <c r="ISU4555" s="721"/>
      <c r="ISV4555" s="720"/>
      <c r="ISW4555" s="718"/>
      <c r="ISX4555" s="721"/>
      <c r="ISY4555" s="712"/>
      <c r="ISZ4555" s="719"/>
      <c r="ITA4555" s="721"/>
      <c r="ITB4555" s="719"/>
      <c r="ITC4555" s="719"/>
      <c r="ITD4555" s="719"/>
      <c r="ITE4555" s="719"/>
      <c r="ITF4555" s="719"/>
      <c r="ITG4555" s="721"/>
      <c r="ITH4555" s="720"/>
      <c r="ITI4555" s="718"/>
      <c r="ITJ4555" s="721"/>
      <c r="ITK4555" s="712"/>
      <c r="ITL4555" s="719"/>
      <c r="ITM4555" s="721"/>
      <c r="ITN4555" s="719"/>
      <c r="ITO4555" s="719"/>
      <c r="ITP4555" s="719"/>
      <c r="ITQ4555" s="719"/>
      <c r="ITR4555" s="719"/>
      <c r="ITS4555" s="721"/>
      <c r="ITT4555" s="720"/>
      <c r="ITU4555" s="718"/>
      <c r="ITV4555" s="721"/>
      <c r="ITW4555" s="712"/>
      <c r="ITX4555" s="719"/>
      <c r="ITY4555" s="721"/>
      <c r="ITZ4555" s="719"/>
      <c r="IUA4555" s="719"/>
      <c r="IUB4555" s="719"/>
      <c r="IUC4555" s="719"/>
      <c r="IUD4555" s="719"/>
      <c r="IUE4555" s="721"/>
      <c r="IUF4555" s="720"/>
      <c r="IUG4555" s="718"/>
      <c r="IUH4555" s="721"/>
      <c r="IUI4555" s="712"/>
      <c r="IUJ4555" s="719"/>
      <c r="IUK4555" s="721"/>
      <c r="IUL4555" s="719"/>
      <c r="IUM4555" s="719"/>
      <c r="IUN4555" s="719"/>
      <c r="IUO4555" s="719"/>
      <c r="IUP4555" s="719"/>
      <c r="IUQ4555" s="721"/>
      <c r="IUR4555" s="720"/>
      <c r="IUS4555" s="718"/>
      <c r="IUT4555" s="721"/>
      <c r="IUU4555" s="712"/>
      <c r="IUV4555" s="719"/>
      <c r="IUW4555" s="721"/>
      <c r="IUX4555" s="719"/>
      <c r="IUY4555" s="719"/>
      <c r="IUZ4555" s="719"/>
      <c r="IVA4555" s="719"/>
      <c r="IVB4555" s="719"/>
      <c r="IVC4555" s="721"/>
      <c r="IVD4555" s="720"/>
      <c r="IVE4555" s="718"/>
      <c r="IVF4555" s="721"/>
      <c r="IVG4555" s="712"/>
      <c r="IVH4555" s="719"/>
      <c r="IVI4555" s="721"/>
      <c r="IVJ4555" s="719"/>
      <c r="IVK4555" s="719"/>
      <c r="IVL4555" s="719"/>
      <c r="IVM4555" s="719"/>
      <c r="IVN4555" s="719"/>
      <c r="IVO4555" s="721"/>
      <c r="IVP4555" s="720"/>
      <c r="IVQ4555" s="718"/>
      <c r="IVR4555" s="721"/>
      <c r="IVS4555" s="712"/>
      <c r="IVT4555" s="719"/>
      <c r="IVU4555" s="721"/>
      <c r="IVV4555" s="719"/>
      <c r="IVW4555" s="719"/>
      <c r="IVX4555" s="719"/>
      <c r="IVY4555" s="719"/>
      <c r="IVZ4555" s="719"/>
      <c r="IWA4555" s="721"/>
      <c r="IWB4555" s="720"/>
      <c r="IWC4555" s="718"/>
      <c r="IWD4555" s="721"/>
      <c r="IWE4555" s="712"/>
      <c r="IWF4555" s="719"/>
      <c r="IWG4555" s="721"/>
      <c r="IWH4555" s="719"/>
      <c r="IWI4555" s="719"/>
      <c r="IWJ4555" s="719"/>
      <c r="IWK4555" s="719"/>
      <c r="IWL4555" s="719"/>
      <c r="IWM4555" s="721"/>
      <c r="IWN4555" s="720"/>
      <c r="IWO4555" s="718"/>
      <c r="IWP4555" s="721"/>
      <c r="IWQ4555" s="712"/>
      <c r="IWR4555" s="719"/>
      <c r="IWS4555" s="721"/>
      <c r="IWT4555" s="719"/>
      <c r="IWU4555" s="719"/>
      <c r="IWV4555" s="719"/>
      <c r="IWW4555" s="719"/>
      <c r="IWX4555" s="719"/>
      <c r="IWY4555" s="721"/>
      <c r="IWZ4555" s="720"/>
      <c r="IXA4555" s="718"/>
      <c r="IXB4555" s="721"/>
      <c r="IXC4555" s="712"/>
      <c r="IXD4555" s="719"/>
      <c r="IXE4555" s="721"/>
      <c r="IXF4555" s="719"/>
      <c r="IXG4555" s="719"/>
      <c r="IXH4555" s="719"/>
      <c r="IXI4555" s="719"/>
      <c r="IXJ4555" s="719"/>
      <c r="IXK4555" s="721"/>
      <c r="IXL4555" s="720"/>
      <c r="IXM4555" s="718"/>
      <c r="IXN4555" s="721"/>
      <c r="IXO4555" s="712"/>
      <c r="IXP4555" s="719"/>
      <c r="IXQ4555" s="721"/>
      <c r="IXR4555" s="719"/>
      <c r="IXS4555" s="719"/>
      <c r="IXT4555" s="719"/>
      <c r="IXU4555" s="719"/>
      <c r="IXV4555" s="719"/>
      <c r="IXW4555" s="721"/>
      <c r="IXX4555" s="720"/>
      <c r="IXY4555" s="718"/>
      <c r="IXZ4555" s="721"/>
      <c r="IYA4555" s="712"/>
      <c r="IYB4555" s="719"/>
      <c r="IYC4555" s="721"/>
      <c r="IYD4555" s="719"/>
      <c r="IYE4555" s="719"/>
      <c r="IYF4555" s="719"/>
      <c r="IYG4555" s="719"/>
      <c r="IYH4555" s="719"/>
      <c r="IYI4555" s="721"/>
      <c r="IYJ4555" s="720"/>
      <c r="IYK4555" s="718"/>
      <c r="IYL4555" s="721"/>
      <c r="IYM4555" s="712"/>
      <c r="IYN4555" s="719"/>
      <c r="IYO4555" s="721"/>
      <c r="IYP4555" s="719"/>
      <c r="IYQ4555" s="719"/>
      <c r="IYR4555" s="719"/>
      <c r="IYS4555" s="719"/>
      <c r="IYT4555" s="719"/>
      <c r="IYU4555" s="721"/>
      <c r="IYV4555" s="720"/>
      <c r="IYW4555" s="718"/>
      <c r="IYX4555" s="721"/>
      <c r="IYY4555" s="712"/>
      <c r="IYZ4555" s="719"/>
      <c r="IZA4555" s="721"/>
      <c r="IZB4555" s="719"/>
      <c r="IZC4555" s="719"/>
      <c r="IZD4555" s="719"/>
      <c r="IZE4555" s="719"/>
      <c r="IZF4555" s="719"/>
      <c r="IZG4555" s="721"/>
      <c r="IZH4555" s="720"/>
      <c r="IZI4555" s="718"/>
      <c r="IZJ4555" s="721"/>
      <c r="IZK4555" s="712"/>
      <c r="IZL4555" s="719"/>
      <c r="IZM4555" s="721"/>
      <c r="IZN4555" s="719"/>
      <c r="IZO4555" s="719"/>
      <c r="IZP4555" s="719"/>
      <c r="IZQ4555" s="719"/>
      <c r="IZR4555" s="719"/>
      <c r="IZS4555" s="721"/>
      <c r="IZT4555" s="720"/>
      <c r="IZU4555" s="718"/>
      <c r="IZV4555" s="721"/>
      <c r="IZW4555" s="712"/>
      <c r="IZX4555" s="719"/>
      <c r="IZY4555" s="721"/>
      <c r="IZZ4555" s="719"/>
      <c r="JAA4555" s="719"/>
      <c r="JAB4555" s="719"/>
      <c r="JAC4555" s="719"/>
      <c r="JAD4555" s="719"/>
      <c r="JAE4555" s="721"/>
      <c r="JAF4555" s="720"/>
      <c r="JAG4555" s="718"/>
      <c r="JAH4555" s="721"/>
      <c r="JAI4555" s="712"/>
      <c r="JAJ4555" s="719"/>
      <c r="JAK4555" s="721"/>
      <c r="JAL4555" s="719"/>
      <c r="JAM4555" s="719"/>
      <c r="JAN4555" s="719"/>
      <c r="JAO4555" s="719"/>
      <c r="JAP4555" s="719"/>
      <c r="JAQ4555" s="721"/>
      <c r="JAR4555" s="720"/>
      <c r="JAS4555" s="718"/>
      <c r="JAT4555" s="721"/>
      <c r="JAU4555" s="712"/>
      <c r="JAV4555" s="719"/>
      <c r="JAW4555" s="721"/>
      <c r="JAX4555" s="719"/>
      <c r="JAY4555" s="719"/>
      <c r="JAZ4555" s="719"/>
      <c r="JBA4555" s="719"/>
      <c r="JBB4555" s="719"/>
      <c r="JBC4555" s="721"/>
      <c r="JBD4555" s="720"/>
      <c r="JBE4555" s="718"/>
      <c r="JBF4555" s="721"/>
      <c r="JBG4555" s="712"/>
      <c r="JBH4555" s="719"/>
      <c r="JBI4555" s="721"/>
      <c r="JBJ4555" s="719"/>
      <c r="JBK4555" s="719"/>
      <c r="JBL4555" s="719"/>
      <c r="JBM4555" s="719"/>
      <c r="JBN4555" s="719"/>
      <c r="JBO4555" s="721"/>
      <c r="JBP4555" s="720"/>
      <c r="JBQ4555" s="718"/>
      <c r="JBR4555" s="721"/>
      <c r="JBS4555" s="712"/>
      <c r="JBT4555" s="719"/>
      <c r="JBU4555" s="721"/>
      <c r="JBV4555" s="719"/>
      <c r="JBW4555" s="719"/>
      <c r="JBX4555" s="719"/>
      <c r="JBY4555" s="719"/>
      <c r="JBZ4555" s="719"/>
      <c r="JCA4555" s="721"/>
      <c r="JCB4555" s="720"/>
      <c r="JCC4555" s="718"/>
      <c r="JCD4555" s="721"/>
      <c r="JCE4555" s="712"/>
      <c r="JCF4555" s="719"/>
      <c r="JCG4555" s="721"/>
      <c r="JCH4555" s="719"/>
      <c r="JCI4555" s="719"/>
      <c r="JCJ4555" s="719"/>
      <c r="JCK4555" s="719"/>
      <c r="JCL4555" s="719"/>
      <c r="JCM4555" s="721"/>
      <c r="JCN4555" s="720"/>
      <c r="JCO4555" s="718"/>
      <c r="JCP4555" s="721"/>
      <c r="JCQ4555" s="712"/>
      <c r="JCR4555" s="719"/>
      <c r="JCS4555" s="721"/>
      <c r="JCT4555" s="719"/>
      <c r="JCU4555" s="719"/>
      <c r="JCV4555" s="719"/>
      <c r="JCW4555" s="719"/>
      <c r="JCX4555" s="719"/>
      <c r="JCY4555" s="721"/>
      <c r="JCZ4555" s="720"/>
      <c r="JDA4555" s="718"/>
      <c r="JDB4555" s="721"/>
      <c r="JDC4555" s="712"/>
      <c r="JDD4555" s="719"/>
      <c r="JDE4555" s="721"/>
      <c r="JDF4555" s="719"/>
      <c r="JDG4555" s="719"/>
      <c r="JDH4555" s="719"/>
      <c r="JDI4555" s="719"/>
      <c r="JDJ4555" s="719"/>
      <c r="JDK4555" s="721"/>
      <c r="JDL4555" s="720"/>
      <c r="JDM4555" s="718"/>
      <c r="JDN4555" s="721"/>
      <c r="JDO4555" s="712"/>
      <c r="JDP4555" s="719"/>
      <c r="JDQ4555" s="721"/>
      <c r="JDR4555" s="719"/>
      <c r="JDS4555" s="719"/>
      <c r="JDT4555" s="719"/>
      <c r="JDU4555" s="719"/>
      <c r="JDV4555" s="719"/>
      <c r="JDW4555" s="721"/>
      <c r="JDX4555" s="720"/>
      <c r="JDY4555" s="718"/>
      <c r="JDZ4555" s="721"/>
      <c r="JEA4555" s="712"/>
      <c r="JEB4555" s="719"/>
      <c r="JEC4555" s="721"/>
      <c r="JED4555" s="719"/>
      <c r="JEE4555" s="719"/>
      <c r="JEF4555" s="719"/>
      <c r="JEG4555" s="719"/>
      <c r="JEH4555" s="719"/>
      <c r="JEI4555" s="721"/>
      <c r="JEJ4555" s="720"/>
      <c r="JEK4555" s="718"/>
      <c r="JEL4555" s="721"/>
      <c r="JEM4555" s="712"/>
      <c r="JEN4555" s="719"/>
      <c r="JEO4555" s="721"/>
      <c r="JEP4555" s="719"/>
      <c r="JEQ4555" s="719"/>
      <c r="JER4555" s="719"/>
      <c r="JES4555" s="719"/>
      <c r="JET4555" s="719"/>
      <c r="JEU4555" s="721"/>
      <c r="JEV4555" s="720"/>
      <c r="JEW4555" s="718"/>
      <c r="JEX4555" s="721"/>
      <c r="JEY4555" s="712"/>
      <c r="JEZ4555" s="719"/>
      <c r="JFA4555" s="721"/>
      <c r="JFB4555" s="719"/>
      <c r="JFC4555" s="719"/>
      <c r="JFD4555" s="719"/>
      <c r="JFE4555" s="719"/>
      <c r="JFF4555" s="719"/>
      <c r="JFG4555" s="721"/>
      <c r="JFH4555" s="720"/>
      <c r="JFI4555" s="718"/>
      <c r="JFJ4555" s="721"/>
      <c r="JFK4555" s="712"/>
      <c r="JFL4555" s="719"/>
      <c r="JFM4555" s="721"/>
      <c r="JFN4555" s="719"/>
      <c r="JFO4555" s="719"/>
      <c r="JFP4555" s="719"/>
      <c r="JFQ4555" s="719"/>
      <c r="JFR4555" s="719"/>
      <c r="JFS4555" s="721"/>
      <c r="JFT4555" s="720"/>
      <c r="JFU4555" s="718"/>
      <c r="JFV4555" s="721"/>
      <c r="JFW4555" s="712"/>
      <c r="JFX4555" s="719"/>
      <c r="JFY4555" s="721"/>
      <c r="JFZ4555" s="719"/>
      <c r="JGA4555" s="719"/>
      <c r="JGB4555" s="719"/>
      <c r="JGC4555" s="719"/>
      <c r="JGD4555" s="719"/>
      <c r="JGE4555" s="721"/>
      <c r="JGF4555" s="720"/>
      <c r="JGG4555" s="718"/>
      <c r="JGH4555" s="721"/>
      <c r="JGI4555" s="712"/>
      <c r="JGJ4555" s="719"/>
      <c r="JGK4555" s="721"/>
      <c r="JGL4555" s="719"/>
      <c r="JGM4555" s="719"/>
      <c r="JGN4555" s="719"/>
      <c r="JGO4555" s="719"/>
      <c r="JGP4555" s="719"/>
      <c r="JGQ4555" s="721"/>
      <c r="JGR4555" s="720"/>
      <c r="JGS4555" s="718"/>
      <c r="JGT4555" s="721"/>
      <c r="JGU4555" s="712"/>
      <c r="JGV4555" s="719"/>
      <c r="JGW4555" s="721"/>
      <c r="JGX4555" s="719"/>
      <c r="JGY4555" s="719"/>
      <c r="JGZ4555" s="719"/>
      <c r="JHA4555" s="719"/>
      <c r="JHB4555" s="719"/>
      <c r="JHC4555" s="721"/>
      <c r="JHD4555" s="720"/>
      <c r="JHE4555" s="718"/>
      <c r="JHF4555" s="721"/>
      <c r="JHG4555" s="712"/>
      <c r="JHH4555" s="719"/>
      <c r="JHI4555" s="721"/>
      <c r="JHJ4555" s="719"/>
      <c r="JHK4555" s="719"/>
      <c r="JHL4555" s="719"/>
      <c r="JHM4555" s="719"/>
      <c r="JHN4555" s="719"/>
      <c r="JHO4555" s="721"/>
      <c r="JHP4555" s="720"/>
      <c r="JHQ4555" s="718"/>
      <c r="JHR4555" s="721"/>
      <c r="JHS4555" s="712"/>
      <c r="JHT4555" s="719"/>
      <c r="JHU4555" s="721"/>
      <c r="JHV4555" s="719"/>
      <c r="JHW4555" s="719"/>
      <c r="JHX4555" s="719"/>
      <c r="JHY4555" s="719"/>
      <c r="JHZ4555" s="719"/>
      <c r="JIA4555" s="721"/>
      <c r="JIB4555" s="720"/>
      <c r="JIC4555" s="718"/>
      <c r="JID4555" s="721"/>
      <c r="JIE4555" s="712"/>
      <c r="JIF4555" s="719"/>
      <c r="JIG4555" s="721"/>
      <c r="JIH4555" s="719"/>
      <c r="JII4555" s="719"/>
      <c r="JIJ4555" s="719"/>
      <c r="JIK4555" s="719"/>
      <c r="JIL4555" s="719"/>
      <c r="JIM4555" s="721"/>
      <c r="JIN4555" s="720"/>
      <c r="JIO4555" s="718"/>
      <c r="JIP4555" s="721"/>
      <c r="JIQ4555" s="712"/>
      <c r="JIR4555" s="719"/>
      <c r="JIS4555" s="721"/>
      <c r="JIT4555" s="719"/>
      <c r="JIU4555" s="719"/>
      <c r="JIV4555" s="719"/>
      <c r="JIW4555" s="719"/>
      <c r="JIX4555" s="719"/>
      <c r="JIY4555" s="721"/>
      <c r="JIZ4555" s="720"/>
      <c r="JJA4555" s="718"/>
      <c r="JJB4555" s="721"/>
      <c r="JJC4555" s="712"/>
      <c r="JJD4555" s="719"/>
      <c r="JJE4555" s="721"/>
      <c r="JJF4555" s="719"/>
      <c r="JJG4555" s="719"/>
      <c r="JJH4555" s="719"/>
      <c r="JJI4555" s="719"/>
      <c r="JJJ4555" s="719"/>
      <c r="JJK4555" s="721"/>
      <c r="JJL4555" s="720"/>
      <c r="JJM4555" s="718"/>
      <c r="JJN4555" s="721"/>
      <c r="JJO4555" s="712"/>
      <c r="JJP4555" s="719"/>
      <c r="JJQ4555" s="721"/>
      <c r="JJR4555" s="719"/>
      <c r="JJS4555" s="719"/>
      <c r="JJT4555" s="719"/>
      <c r="JJU4555" s="719"/>
      <c r="JJV4555" s="719"/>
      <c r="JJW4555" s="721"/>
      <c r="JJX4555" s="720"/>
      <c r="JJY4555" s="718"/>
      <c r="JJZ4555" s="721"/>
      <c r="JKA4555" s="712"/>
      <c r="JKB4555" s="719"/>
      <c r="JKC4555" s="721"/>
      <c r="JKD4555" s="719"/>
      <c r="JKE4555" s="719"/>
      <c r="JKF4555" s="719"/>
      <c r="JKG4555" s="719"/>
      <c r="JKH4555" s="719"/>
      <c r="JKI4555" s="721"/>
      <c r="JKJ4555" s="720"/>
      <c r="JKK4555" s="718"/>
      <c r="JKL4555" s="721"/>
      <c r="JKM4555" s="712"/>
      <c r="JKN4555" s="719"/>
      <c r="JKO4555" s="721"/>
      <c r="JKP4555" s="719"/>
      <c r="JKQ4555" s="719"/>
      <c r="JKR4555" s="719"/>
      <c r="JKS4555" s="719"/>
      <c r="JKT4555" s="719"/>
      <c r="JKU4555" s="721"/>
      <c r="JKV4555" s="720"/>
      <c r="JKW4555" s="718"/>
      <c r="JKX4555" s="721"/>
      <c r="JKY4555" s="712"/>
      <c r="JKZ4555" s="719"/>
      <c r="JLA4555" s="721"/>
      <c r="JLB4555" s="719"/>
      <c r="JLC4555" s="719"/>
      <c r="JLD4555" s="719"/>
      <c r="JLE4555" s="719"/>
      <c r="JLF4555" s="719"/>
      <c r="JLG4555" s="721"/>
      <c r="JLH4555" s="720"/>
      <c r="JLI4555" s="718"/>
      <c r="JLJ4555" s="721"/>
      <c r="JLK4555" s="712"/>
      <c r="JLL4555" s="719"/>
      <c r="JLM4555" s="721"/>
      <c r="JLN4555" s="719"/>
      <c r="JLO4555" s="719"/>
      <c r="JLP4555" s="719"/>
      <c r="JLQ4555" s="719"/>
      <c r="JLR4555" s="719"/>
      <c r="JLS4555" s="721"/>
      <c r="JLT4555" s="720"/>
      <c r="JLU4555" s="718"/>
      <c r="JLV4555" s="721"/>
      <c r="JLW4555" s="712"/>
      <c r="JLX4555" s="719"/>
      <c r="JLY4555" s="721"/>
      <c r="JLZ4555" s="719"/>
      <c r="JMA4555" s="719"/>
      <c r="JMB4555" s="719"/>
      <c r="JMC4555" s="719"/>
      <c r="JMD4555" s="719"/>
      <c r="JME4555" s="721"/>
      <c r="JMF4555" s="720"/>
      <c r="JMG4555" s="718"/>
      <c r="JMH4555" s="721"/>
      <c r="JMI4555" s="712"/>
      <c r="JMJ4555" s="719"/>
      <c r="JMK4555" s="721"/>
      <c r="JML4555" s="719"/>
      <c r="JMM4555" s="719"/>
      <c r="JMN4555" s="719"/>
      <c r="JMO4555" s="719"/>
      <c r="JMP4555" s="719"/>
      <c r="JMQ4555" s="721"/>
      <c r="JMR4555" s="720"/>
      <c r="JMS4555" s="718"/>
      <c r="JMT4555" s="721"/>
      <c r="JMU4555" s="712"/>
      <c r="JMV4555" s="719"/>
      <c r="JMW4555" s="721"/>
      <c r="JMX4555" s="719"/>
      <c r="JMY4555" s="719"/>
      <c r="JMZ4555" s="719"/>
      <c r="JNA4555" s="719"/>
      <c r="JNB4555" s="719"/>
      <c r="JNC4555" s="721"/>
      <c r="JND4555" s="720"/>
      <c r="JNE4555" s="718"/>
      <c r="JNF4555" s="721"/>
      <c r="JNG4555" s="712"/>
      <c r="JNH4555" s="719"/>
      <c r="JNI4555" s="721"/>
      <c r="JNJ4555" s="719"/>
      <c r="JNK4555" s="719"/>
      <c r="JNL4555" s="719"/>
      <c r="JNM4555" s="719"/>
      <c r="JNN4555" s="719"/>
      <c r="JNO4555" s="721"/>
      <c r="JNP4555" s="720"/>
      <c r="JNQ4555" s="718"/>
      <c r="JNR4555" s="721"/>
      <c r="JNS4555" s="712"/>
      <c r="JNT4555" s="719"/>
      <c r="JNU4555" s="721"/>
      <c r="JNV4555" s="719"/>
      <c r="JNW4555" s="719"/>
      <c r="JNX4555" s="719"/>
      <c r="JNY4555" s="719"/>
      <c r="JNZ4555" s="719"/>
      <c r="JOA4555" s="721"/>
      <c r="JOB4555" s="720"/>
      <c r="JOC4555" s="718"/>
      <c r="JOD4555" s="721"/>
      <c r="JOE4555" s="712"/>
      <c r="JOF4555" s="719"/>
      <c r="JOG4555" s="721"/>
      <c r="JOH4555" s="719"/>
      <c r="JOI4555" s="719"/>
      <c r="JOJ4555" s="719"/>
      <c r="JOK4555" s="719"/>
      <c r="JOL4555" s="719"/>
      <c r="JOM4555" s="721"/>
      <c r="JON4555" s="720"/>
      <c r="JOO4555" s="718"/>
      <c r="JOP4555" s="721"/>
      <c r="JOQ4555" s="712"/>
      <c r="JOR4555" s="719"/>
      <c r="JOS4555" s="721"/>
      <c r="JOT4555" s="719"/>
      <c r="JOU4555" s="719"/>
      <c r="JOV4555" s="719"/>
      <c r="JOW4555" s="719"/>
      <c r="JOX4555" s="719"/>
      <c r="JOY4555" s="721"/>
      <c r="JOZ4555" s="720"/>
      <c r="JPA4555" s="718"/>
      <c r="JPB4555" s="721"/>
      <c r="JPC4555" s="712"/>
      <c r="JPD4555" s="719"/>
      <c r="JPE4555" s="721"/>
      <c r="JPF4555" s="719"/>
      <c r="JPG4555" s="719"/>
      <c r="JPH4555" s="719"/>
      <c r="JPI4555" s="719"/>
      <c r="JPJ4555" s="719"/>
      <c r="JPK4555" s="721"/>
      <c r="JPL4555" s="720"/>
      <c r="JPM4555" s="718"/>
      <c r="JPN4555" s="721"/>
      <c r="JPO4555" s="712"/>
      <c r="JPP4555" s="719"/>
      <c r="JPQ4555" s="721"/>
      <c r="JPR4555" s="719"/>
      <c r="JPS4555" s="719"/>
      <c r="JPT4555" s="719"/>
      <c r="JPU4555" s="719"/>
      <c r="JPV4555" s="719"/>
      <c r="JPW4555" s="721"/>
      <c r="JPX4555" s="720"/>
      <c r="JPY4555" s="718"/>
      <c r="JPZ4555" s="721"/>
      <c r="JQA4555" s="712"/>
      <c r="JQB4555" s="719"/>
      <c r="JQC4555" s="721"/>
      <c r="JQD4555" s="719"/>
      <c r="JQE4555" s="719"/>
      <c r="JQF4555" s="719"/>
      <c r="JQG4555" s="719"/>
      <c r="JQH4555" s="719"/>
      <c r="JQI4555" s="721"/>
      <c r="JQJ4555" s="720"/>
      <c r="JQK4555" s="718"/>
      <c r="JQL4555" s="721"/>
      <c r="JQM4555" s="712"/>
      <c r="JQN4555" s="719"/>
      <c r="JQO4555" s="721"/>
      <c r="JQP4555" s="719"/>
      <c r="JQQ4555" s="719"/>
      <c r="JQR4555" s="719"/>
      <c r="JQS4555" s="719"/>
      <c r="JQT4555" s="719"/>
      <c r="JQU4555" s="721"/>
      <c r="JQV4555" s="720"/>
      <c r="JQW4555" s="718"/>
      <c r="JQX4555" s="721"/>
      <c r="JQY4555" s="712"/>
      <c r="JQZ4555" s="719"/>
      <c r="JRA4555" s="721"/>
      <c r="JRB4555" s="719"/>
      <c r="JRC4555" s="719"/>
      <c r="JRD4555" s="719"/>
      <c r="JRE4555" s="719"/>
      <c r="JRF4555" s="719"/>
      <c r="JRG4555" s="721"/>
      <c r="JRH4555" s="720"/>
      <c r="JRI4555" s="718"/>
      <c r="JRJ4555" s="721"/>
      <c r="JRK4555" s="712"/>
      <c r="JRL4555" s="719"/>
      <c r="JRM4555" s="721"/>
      <c r="JRN4555" s="719"/>
      <c r="JRO4555" s="719"/>
      <c r="JRP4555" s="719"/>
      <c r="JRQ4555" s="719"/>
      <c r="JRR4555" s="719"/>
      <c r="JRS4555" s="721"/>
      <c r="JRT4555" s="720"/>
      <c r="JRU4555" s="718"/>
      <c r="JRV4555" s="721"/>
      <c r="JRW4555" s="712"/>
      <c r="JRX4555" s="719"/>
      <c r="JRY4555" s="721"/>
      <c r="JRZ4555" s="719"/>
      <c r="JSA4555" s="719"/>
      <c r="JSB4555" s="719"/>
      <c r="JSC4555" s="719"/>
      <c r="JSD4555" s="719"/>
      <c r="JSE4555" s="721"/>
      <c r="JSF4555" s="720"/>
      <c r="JSG4555" s="718"/>
      <c r="JSH4555" s="721"/>
      <c r="JSI4555" s="712"/>
      <c r="JSJ4555" s="719"/>
      <c r="JSK4555" s="721"/>
      <c r="JSL4555" s="719"/>
      <c r="JSM4555" s="719"/>
      <c r="JSN4555" s="719"/>
      <c r="JSO4555" s="719"/>
      <c r="JSP4555" s="719"/>
      <c r="JSQ4555" s="721"/>
      <c r="JSR4555" s="720"/>
      <c r="JSS4555" s="718"/>
      <c r="JST4555" s="721"/>
      <c r="JSU4555" s="712"/>
      <c r="JSV4555" s="719"/>
      <c r="JSW4555" s="721"/>
      <c r="JSX4555" s="719"/>
      <c r="JSY4555" s="719"/>
      <c r="JSZ4555" s="719"/>
      <c r="JTA4555" s="719"/>
      <c r="JTB4555" s="719"/>
      <c r="JTC4555" s="721"/>
      <c r="JTD4555" s="720"/>
      <c r="JTE4555" s="718"/>
      <c r="JTF4555" s="721"/>
      <c r="JTG4555" s="712"/>
      <c r="JTH4555" s="719"/>
      <c r="JTI4555" s="721"/>
      <c r="JTJ4555" s="719"/>
      <c r="JTK4555" s="719"/>
      <c r="JTL4555" s="719"/>
      <c r="JTM4555" s="719"/>
      <c r="JTN4555" s="719"/>
      <c r="JTO4555" s="721"/>
      <c r="JTP4555" s="720"/>
      <c r="JTQ4555" s="718"/>
      <c r="JTR4555" s="721"/>
      <c r="JTS4555" s="712"/>
      <c r="JTT4555" s="719"/>
      <c r="JTU4555" s="721"/>
      <c r="JTV4555" s="719"/>
      <c r="JTW4555" s="719"/>
      <c r="JTX4555" s="719"/>
      <c r="JTY4555" s="719"/>
      <c r="JTZ4555" s="719"/>
      <c r="JUA4555" s="721"/>
      <c r="JUB4555" s="720"/>
      <c r="JUC4555" s="718"/>
      <c r="JUD4555" s="721"/>
      <c r="JUE4555" s="712"/>
      <c r="JUF4555" s="719"/>
      <c r="JUG4555" s="721"/>
      <c r="JUH4555" s="719"/>
      <c r="JUI4555" s="719"/>
      <c r="JUJ4555" s="719"/>
      <c r="JUK4555" s="719"/>
      <c r="JUL4555" s="719"/>
      <c r="JUM4555" s="721"/>
      <c r="JUN4555" s="720"/>
      <c r="JUO4555" s="718"/>
      <c r="JUP4555" s="721"/>
      <c r="JUQ4555" s="712"/>
      <c r="JUR4555" s="719"/>
      <c r="JUS4555" s="721"/>
      <c r="JUT4555" s="719"/>
      <c r="JUU4555" s="719"/>
      <c r="JUV4555" s="719"/>
      <c r="JUW4555" s="719"/>
      <c r="JUX4555" s="719"/>
      <c r="JUY4555" s="721"/>
      <c r="JUZ4555" s="720"/>
      <c r="JVA4555" s="718"/>
      <c r="JVB4555" s="721"/>
      <c r="JVC4555" s="712"/>
      <c r="JVD4555" s="719"/>
      <c r="JVE4555" s="721"/>
      <c r="JVF4555" s="719"/>
      <c r="JVG4555" s="719"/>
      <c r="JVH4555" s="719"/>
      <c r="JVI4555" s="719"/>
      <c r="JVJ4555" s="719"/>
      <c r="JVK4555" s="721"/>
      <c r="JVL4555" s="720"/>
      <c r="JVM4555" s="718"/>
      <c r="JVN4555" s="721"/>
      <c r="JVO4555" s="712"/>
      <c r="JVP4555" s="719"/>
      <c r="JVQ4555" s="721"/>
      <c r="JVR4555" s="719"/>
      <c r="JVS4555" s="719"/>
      <c r="JVT4555" s="719"/>
      <c r="JVU4555" s="719"/>
      <c r="JVV4555" s="719"/>
      <c r="JVW4555" s="721"/>
      <c r="JVX4555" s="720"/>
      <c r="JVY4555" s="718"/>
      <c r="JVZ4555" s="721"/>
      <c r="JWA4555" s="712"/>
      <c r="JWB4555" s="719"/>
      <c r="JWC4555" s="721"/>
      <c r="JWD4555" s="719"/>
      <c r="JWE4555" s="719"/>
      <c r="JWF4555" s="719"/>
      <c r="JWG4555" s="719"/>
      <c r="JWH4555" s="719"/>
      <c r="JWI4555" s="721"/>
      <c r="JWJ4555" s="720"/>
      <c r="JWK4555" s="718"/>
      <c r="JWL4555" s="721"/>
      <c r="JWM4555" s="712"/>
      <c r="JWN4555" s="719"/>
      <c r="JWO4555" s="721"/>
      <c r="JWP4555" s="719"/>
      <c r="JWQ4555" s="719"/>
      <c r="JWR4555" s="719"/>
      <c r="JWS4555" s="719"/>
      <c r="JWT4555" s="719"/>
      <c r="JWU4555" s="721"/>
      <c r="JWV4555" s="720"/>
      <c r="JWW4555" s="718"/>
      <c r="JWX4555" s="721"/>
      <c r="JWY4555" s="712"/>
      <c r="JWZ4555" s="719"/>
      <c r="JXA4555" s="721"/>
      <c r="JXB4555" s="719"/>
      <c r="JXC4555" s="719"/>
      <c r="JXD4555" s="719"/>
      <c r="JXE4555" s="719"/>
      <c r="JXF4555" s="719"/>
      <c r="JXG4555" s="721"/>
      <c r="JXH4555" s="720"/>
      <c r="JXI4555" s="718"/>
      <c r="JXJ4555" s="721"/>
      <c r="JXK4555" s="712"/>
      <c r="JXL4555" s="719"/>
      <c r="JXM4555" s="721"/>
      <c r="JXN4555" s="719"/>
      <c r="JXO4555" s="719"/>
      <c r="JXP4555" s="719"/>
      <c r="JXQ4555" s="719"/>
      <c r="JXR4555" s="719"/>
      <c r="JXS4555" s="721"/>
      <c r="JXT4555" s="720"/>
      <c r="JXU4555" s="718"/>
      <c r="JXV4555" s="721"/>
      <c r="JXW4555" s="712"/>
      <c r="JXX4555" s="719"/>
      <c r="JXY4555" s="721"/>
      <c r="JXZ4555" s="719"/>
      <c r="JYA4555" s="719"/>
      <c r="JYB4555" s="719"/>
      <c r="JYC4555" s="719"/>
      <c r="JYD4555" s="719"/>
      <c r="JYE4555" s="721"/>
      <c r="JYF4555" s="720"/>
      <c r="JYG4555" s="718"/>
      <c r="JYH4555" s="721"/>
      <c r="JYI4555" s="712"/>
      <c r="JYJ4555" s="719"/>
      <c r="JYK4555" s="721"/>
      <c r="JYL4555" s="719"/>
      <c r="JYM4555" s="719"/>
      <c r="JYN4555" s="719"/>
      <c r="JYO4555" s="719"/>
      <c r="JYP4555" s="719"/>
      <c r="JYQ4555" s="721"/>
      <c r="JYR4555" s="720"/>
      <c r="JYS4555" s="718"/>
      <c r="JYT4555" s="721"/>
      <c r="JYU4555" s="712"/>
      <c r="JYV4555" s="719"/>
      <c r="JYW4555" s="721"/>
      <c r="JYX4555" s="719"/>
      <c r="JYY4555" s="719"/>
      <c r="JYZ4555" s="719"/>
      <c r="JZA4555" s="719"/>
      <c r="JZB4555" s="719"/>
      <c r="JZC4555" s="721"/>
      <c r="JZD4555" s="720"/>
      <c r="JZE4555" s="718"/>
      <c r="JZF4555" s="721"/>
      <c r="JZG4555" s="712"/>
      <c r="JZH4555" s="719"/>
      <c r="JZI4555" s="721"/>
      <c r="JZJ4555" s="719"/>
      <c r="JZK4555" s="719"/>
      <c r="JZL4555" s="719"/>
      <c r="JZM4555" s="719"/>
      <c r="JZN4555" s="719"/>
      <c r="JZO4555" s="721"/>
      <c r="JZP4555" s="720"/>
      <c r="JZQ4555" s="718"/>
      <c r="JZR4555" s="721"/>
      <c r="JZS4555" s="712"/>
      <c r="JZT4555" s="719"/>
      <c r="JZU4555" s="721"/>
      <c r="JZV4555" s="719"/>
      <c r="JZW4555" s="719"/>
      <c r="JZX4555" s="719"/>
      <c r="JZY4555" s="719"/>
      <c r="JZZ4555" s="719"/>
      <c r="KAA4555" s="721"/>
      <c r="KAB4555" s="720"/>
      <c r="KAC4555" s="718"/>
      <c r="KAD4555" s="721"/>
      <c r="KAE4555" s="712"/>
      <c r="KAF4555" s="719"/>
      <c r="KAG4555" s="721"/>
      <c r="KAH4555" s="719"/>
      <c r="KAI4555" s="719"/>
      <c r="KAJ4555" s="719"/>
      <c r="KAK4555" s="719"/>
      <c r="KAL4555" s="719"/>
      <c r="KAM4555" s="721"/>
      <c r="KAN4555" s="720"/>
      <c r="KAO4555" s="718"/>
      <c r="KAP4555" s="721"/>
      <c r="KAQ4555" s="712"/>
      <c r="KAR4555" s="719"/>
      <c r="KAS4555" s="721"/>
      <c r="KAT4555" s="719"/>
      <c r="KAU4555" s="719"/>
      <c r="KAV4555" s="719"/>
      <c r="KAW4555" s="719"/>
      <c r="KAX4555" s="719"/>
      <c r="KAY4555" s="721"/>
      <c r="KAZ4555" s="720"/>
      <c r="KBA4555" s="718"/>
      <c r="KBB4555" s="721"/>
      <c r="KBC4555" s="712"/>
      <c r="KBD4555" s="719"/>
      <c r="KBE4555" s="721"/>
      <c r="KBF4555" s="719"/>
      <c r="KBG4555" s="719"/>
      <c r="KBH4555" s="719"/>
      <c r="KBI4555" s="719"/>
      <c r="KBJ4555" s="719"/>
      <c r="KBK4555" s="721"/>
      <c r="KBL4555" s="720"/>
      <c r="KBM4555" s="718"/>
      <c r="KBN4555" s="721"/>
      <c r="KBO4555" s="712"/>
      <c r="KBP4555" s="719"/>
      <c r="KBQ4555" s="721"/>
      <c r="KBR4555" s="719"/>
      <c r="KBS4555" s="719"/>
      <c r="KBT4555" s="719"/>
      <c r="KBU4555" s="719"/>
      <c r="KBV4555" s="719"/>
      <c r="KBW4555" s="721"/>
      <c r="KBX4555" s="720"/>
      <c r="KBY4555" s="718"/>
      <c r="KBZ4555" s="721"/>
      <c r="KCA4555" s="712"/>
      <c r="KCB4555" s="719"/>
      <c r="KCC4555" s="721"/>
      <c r="KCD4555" s="719"/>
      <c r="KCE4555" s="719"/>
      <c r="KCF4555" s="719"/>
      <c r="KCG4555" s="719"/>
      <c r="KCH4555" s="719"/>
      <c r="KCI4555" s="721"/>
      <c r="KCJ4555" s="720"/>
      <c r="KCK4555" s="718"/>
      <c r="KCL4555" s="721"/>
      <c r="KCM4555" s="712"/>
      <c r="KCN4555" s="719"/>
      <c r="KCO4555" s="721"/>
      <c r="KCP4555" s="719"/>
      <c r="KCQ4555" s="719"/>
      <c r="KCR4555" s="719"/>
      <c r="KCS4555" s="719"/>
      <c r="KCT4555" s="719"/>
      <c r="KCU4555" s="721"/>
      <c r="KCV4555" s="720"/>
      <c r="KCW4555" s="718"/>
      <c r="KCX4555" s="721"/>
      <c r="KCY4555" s="712"/>
      <c r="KCZ4555" s="719"/>
      <c r="KDA4555" s="721"/>
      <c r="KDB4555" s="719"/>
      <c r="KDC4555" s="719"/>
      <c r="KDD4555" s="719"/>
      <c r="KDE4555" s="719"/>
      <c r="KDF4555" s="719"/>
      <c r="KDG4555" s="721"/>
      <c r="KDH4555" s="720"/>
      <c r="KDI4555" s="718"/>
      <c r="KDJ4555" s="721"/>
      <c r="KDK4555" s="712"/>
      <c r="KDL4555" s="719"/>
      <c r="KDM4555" s="721"/>
      <c r="KDN4555" s="719"/>
      <c r="KDO4555" s="719"/>
      <c r="KDP4555" s="719"/>
      <c r="KDQ4555" s="719"/>
      <c r="KDR4555" s="719"/>
      <c r="KDS4555" s="721"/>
      <c r="KDT4555" s="720"/>
      <c r="KDU4555" s="718"/>
      <c r="KDV4555" s="721"/>
      <c r="KDW4555" s="712"/>
      <c r="KDX4555" s="719"/>
      <c r="KDY4555" s="721"/>
      <c r="KDZ4555" s="719"/>
      <c r="KEA4555" s="719"/>
      <c r="KEB4555" s="719"/>
      <c r="KEC4555" s="719"/>
      <c r="KED4555" s="719"/>
      <c r="KEE4555" s="721"/>
      <c r="KEF4555" s="720"/>
      <c r="KEG4555" s="718"/>
      <c r="KEH4555" s="721"/>
      <c r="KEI4555" s="712"/>
      <c r="KEJ4555" s="719"/>
      <c r="KEK4555" s="721"/>
      <c r="KEL4555" s="719"/>
      <c r="KEM4555" s="719"/>
      <c r="KEN4555" s="719"/>
      <c r="KEO4555" s="719"/>
      <c r="KEP4555" s="719"/>
      <c r="KEQ4555" s="721"/>
      <c r="KER4555" s="720"/>
      <c r="KES4555" s="718"/>
      <c r="KET4555" s="721"/>
      <c r="KEU4555" s="712"/>
      <c r="KEV4555" s="719"/>
      <c r="KEW4555" s="721"/>
      <c r="KEX4555" s="719"/>
      <c r="KEY4555" s="719"/>
      <c r="KEZ4555" s="719"/>
      <c r="KFA4555" s="719"/>
      <c r="KFB4555" s="719"/>
      <c r="KFC4555" s="721"/>
      <c r="KFD4555" s="720"/>
      <c r="KFE4555" s="718"/>
      <c r="KFF4555" s="721"/>
      <c r="KFG4555" s="712"/>
      <c r="KFH4555" s="719"/>
      <c r="KFI4555" s="721"/>
      <c r="KFJ4555" s="719"/>
      <c r="KFK4555" s="719"/>
      <c r="KFL4555" s="719"/>
      <c r="KFM4555" s="719"/>
      <c r="KFN4555" s="719"/>
      <c r="KFO4555" s="721"/>
      <c r="KFP4555" s="720"/>
      <c r="KFQ4555" s="718"/>
      <c r="KFR4555" s="721"/>
      <c r="KFS4555" s="712"/>
      <c r="KFT4555" s="719"/>
      <c r="KFU4555" s="721"/>
      <c r="KFV4555" s="719"/>
      <c r="KFW4555" s="719"/>
      <c r="KFX4555" s="719"/>
      <c r="KFY4555" s="719"/>
      <c r="KFZ4555" s="719"/>
      <c r="KGA4555" s="721"/>
      <c r="KGB4555" s="720"/>
      <c r="KGC4555" s="718"/>
      <c r="KGD4555" s="721"/>
      <c r="KGE4555" s="712"/>
      <c r="KGF4555" s="719"/>
      <c r="KGG4555" s="721"/>
      <c r="KGH4555" s="719"/>
      <c r="KGI4555" s="719"/>
      <c r="KGJ4555" s="719"/>
      <c r="KGK4555" s="719"/>
      <c r="KGL4555" s="719"/>
      <c r="KGM4555" s="721"/>
      <c r="KGN4555" s="720"/>
      <c r="KGO4555" s="718"/>
      <c r="KGP4555" s="721"/>
      <c r="KGQ4555" s="712"/>
      <c r="KGR4555" s="719"/>
      <c r="KGS4555" s="721"/>
      <c r="KGT4555" s="719"/>
      <c r="KGU4555" s="719"/>
      <c r="KGV4555" s="719"/>
      <c r="KGW4555" s="719"/>
      <c r="KGX4555" s="719"/>
      <c r="KGY4555" s="721"/>
      <c r="KGZ4555" s="720"/>
      <c r="KHA4555" s="718"/>
      <c r="KHB4555" s="721"/>
      <c r="KHC4555" s="712"/>
      <c r="KHD4555" s="719"/>
      <c r="KHE4555" s="721"/>
      <c r="KHF4555" s="719"/>
      <c r="KHG4555" s="719"/>
      <c r="KHH4555" s="719"/>
      <c r="KHI4555" s="719"/>
      <c r="KHJ4555" s="719"/>
      <c r="KHK4555" s="721"/>
      <c r="KHL4555" s="720"/>
      <c r="KHM4555" s="718"/>
      <c r="KHN4555" s="721"/>
      <c r="KHO4555" s="712"/>
      <c r="KHP4555" s="719"/>
      <c r="KHQ4555" s="721"/>
      <c r="KHR4555" s="719"/>
      <c r="KHS4555" s="719"/>
      <c r="KHT4555" s="719"/>
      <c r="KHU4555" s="719"/>
      <c r="KHV4555" s="719"/>
      <c r="KHW4555" s="721"/>
      <c r="KHX4555" s="720"/>
      <c r="KHY4555" s="718"/>
      <c r="KHZ4555" s="721"/>
      <c r="KIA4555" s="712"/>
      <c r="KIB4555" s="719"/>
      <c r="KIC4555" s="721"/>
      <c r="KID4555" s="719"/>
      <c r="KIE4555" s="719"/>
      <c r="KIF4555" s="719"/>
      <c r="KIG4555" s="719"/>
      <c r="KIH4555" s="719"/>
      <c r="KII4555" s="721"/>
      <c r="KIJ4555" s="720"/>
      <c r="KIK4555" s="718"/>
      <c r="KIL4555" s="721"/>
      <c r="KIM4555" s="712"/>
      <c r="KIN4555" s="719"/>
      <c r="KIO4555" s="721"/>
      <c r="KIP4555" s="719"/>
      <c r="KIQ4555" s="719"/>
      <c r="KIR4555" s="719"/>
      <c r="KIS4555" s="719"/>
      <c r="KIT4555" s="719"/>
      <c r="KIU4555" s="721"/>
      <c r="KIV4555" s="720"/>
      <c r="KIW4555" s="718"/>
      <c r="KIX4555" s="721"/>
      <c r="KIY4555" s="712"/>
      <c r="KIZ4555" s="719"/>
      <c r="KJA4555" s="721"/>
      <c r="KJB4555" s="719"/>
      <c r="KJC4555" s="719"/>
      <c r="KJD4555" s="719"/>
      <c r="KJE4555" s="719"/>
      <c r="KJF4555" s="719"/>
      <c r="KJG4555" s="721"/>
      <c r="KJH4555" s="720"/>
      <c r="KJI4555" s="718"/>
      <c r="KJJ4555" s="721"/>
      <c r="KJK4555" s="712"/>
      <c r="KJL4555" s="719"/>
      <c r="KJM4555" s="721"/>
      <c r="KJN4555" s="719"/>
      <c r="KJO4555" s="719"/>
      <c r="KJP4555" s="719"/>
      <c r="KJQ4555" s="719"/>
      <c r="KJR4555" s="719"/>
      <c r="KJS4555" s="721"/>
      <c r="KJT4555" s="720"/>
      <c r="KJU4555" s="718"/>
      <c r="KJV4555" s="721"/>
      <c r="KJW4555" s="712"/>
      <c r="KJX4555" s="719"/>
      <c r="KJY4555" s="721"/>
      <c r="KJZ4555" s="719"/>
      <c r="KKA4555" s="719"/>
      <c r="KKB4555" s="719"/>
      <c r="KKC4555" s="719"/>
      <c r="KKD4555" s="719"/>
      <c r="KKE4555" s="721"/>
      <c r="KKF4555" s="720"/>
      <c r="KKG4555" s="718"/>
      <c r="KKH4555" s="721"/>
      <c r="KKI4555" s="712"/>
      <c r="KKJ4555" s="719"/>
      <c r="KKK4555" s="721"/>
      <c r="KKL4555" s="719"/>
      <c r="KKM4555" s="719"/>
      <c r="KKN4555" s="719"/>
      <c r="KKO4555" s="719"/>
      <c r="KKP4555" s="719"/>
      <c r="KKQ4555" s="721"/>
      <c r="KKR4555" s="720"/>
      <c r="KKS4555" s="718"/>
      <c r="KKT4555" s="721"/>
      <c r="KKU4555" s="712"/>
      <c r="KKV4555" s="719"/>
      <c r="KKW4555" s="721"/>
      <c r="KKX4555" s="719"/>
      <c r="KKY4555" s="719"/>
      <c r="KKZ4555" s="719"/>
      <c r="KLA4555" s="719"/>
      <c r="KLB4555" s="719"/>
      <c r="KLC4555" s="721"/>
      <c r="KLD4555" s="720"/>
      <c r="KLE4555" s="718"/>
      <c r="KLF4555" s="721"/>
      <c r="KLG4555" s="712"/>
      <c r="KLH4555" s="719"/>
      <c r="KLI4555" s="721"/>
      <c r="KLJ4555" s="719"/>
      <c r="KLK4555" s="719"/>
      <c r="KLL4555" s="719"/>
      <c r="KLM4555" s="719"/>
      <c r="KLN4555" s="719"/>
      <c r="KLO4555" s="721"/>
      <c r="KLP4555" s="720"/>
      <c r="KLQ4555" s="718"/>
      <c r="KLR4555" s="721"/>
      <c r="KLS4555" s="712"/>
      <c r="KLT4555" s="719"/>
      <c r="KLU4555" s="721"/>
      <c r="KLV4555" s="719"/>
      <c r="KLW4555" s="719"/>
      <c r="KLX4555" s="719"/>
      <c r="KLY4555" s="719"/>
      <c r="KLZ4555" s="719"/>
      <c r="KMA4555" s="721"/>
      <c r="KMB4555" s="720"/>
      <c r="KMC4555" s="718"/>
      <c r="KMD4555" s="721"/>
      <c r="KME4555" s="712"/>
      <c r="KMF4555" s="719"/>
      <c r="KMG4555" s="721"/>
      <c r="KMH4555" s="719"/>
      <c r="KMI4555" s="719"/>
      <c r="KMJ4555" s="719"/>
      <c r="KMK4555" s="719"/>
      <c r="KML4555" s="719"/>
      <c r="KMM4555" s="721"/>
      <c r="KMN4555" s="720"/>
      <c r="KMO4555" s="718"/>
      <c r="KMP4555" s="721"/>
      <c r="KMQ4555" s="712"/>
      <c r="KMR4555" s="719"/>
      <c r="KMS4555" s="721"/>
      <c r="KMT4555" s="719"/>
      <c r="KMU4555" s="719"/>
      <c r="KMV4555" s="719"/>
      <c r="KMW4555" s="719"/>
      <c r="KMX4555" s="719"/>
      <c r="KMY4555" s="721"/>
      <c r="KMZ4555" s="720"/>
      <c r="KNA4555" s="718"/>
      <c r="KNB4555" s="721"/>
      <c r="KNC4555" s="712"/>
      <c r="KND4555" s="719"/>
      <c r="KNE4555" s="721"/>
      <c r="KNF4555" s="719"/>
      <c r="KNG4555" s="719"/>
      <c r="KNH4555" s="719"/>
      <c r="KNI4555" s="719"/>
      <c r="KNJ4555" s="719"/>
      <c r="KNK4555" s="721"/>
      <c r="KNL4555" s="720"/>
      <c r="KNM4555" s="718"/>
      <c r="KNN4555" s="721"/>
      <c r="KNO4555" s="712"/>
      <c r="KNP4555" s="719"/>
      <c r="KNQ4555" s="721"/>
      <c r="KNR4555" s="719"/>
      <c r="KNS4555" s="719"/>
      <c r="KNT4555" s="719"/>
      <c r="KNU4555" s="719"/>
      <c r="KNV4555" s="719"/>
      <c r="KNW4555" s="721"/>
      <c r="KNX4555" s="720"/>
      <c r="KNY4555" s="718"/>
      <c r="KNZ4555" s="721"/>
      <c r="KOA4555" s="712"/>
      <c r="KOB4555" s="719"/>
      <c r="KOC4555" s="721"/>
      <c r="KOD4555" s="719"/>
      <c r="KOE4555" s="719"/>
      <c r="KOF4555" s="719"/>
      <c r="KOG4555" s="719"/>
      <c r="KOH4555" s="719"/>
      <c r="KOI4555" s="721"/>
      <c r="KOJ4555" s="720"/>
      <c r="KOK4555" s="718"/>
      <c r="KOL4555" s="721"/>
      <c r="KOM4555" s="712"/>
      <c r="KON4555" s="719"/>
      <c r="KOO4555" s="721"/>
      <c r="KOP4555" s="719"/>
      <c r="KOQ4555" s="719"/>
      <c r="KOR4555" s="719"/>
      <c r="KOS4555" s="719"/>
      <c r="KOT4555" s="719"/>
      <c r="KOU4555" s="721"/>
      <c r="KOV4555" s="720"/>
      <c r="KOW4555" s="718"/>
      <c r="KOX4555" s="721"/>
      <c r="KOY4555" s="712"/>
      <c r="KOZ4555" s="719"/>
      <c r="KPA4555" s="721"/>
      <c r="KPB4555" s="719"/>
      <c r="KPC4555" s="719"/>
      <c r="KPD4555" s="719"/>
      <c r="KPE4555" s="719"/>
      <c r="KPF4555" s="719"/>
      <c r="KPG4555" s="721"/>
      <c r="KPH4555" s="720"/>
      <c r="KPI4555" s="718"/>
      <c r="KPJ4555" s="721"/>
      <c r="KPK4555" s="712"/>
      <c r="KPL4555" s="719"/>
      <c r="KPM4555" s="721"/>
      <c r="KPN4555" s="719"/>
      <c r="KPO4555" s="719"/>
      <c r="KPP4555" s="719"/>
      <c r="KPQ4555" s="719"/>
      <c r="KPR4555" s="719"/>
      <c r="KPS4555" s="721"/>
      <c r="KPT4555" s="720"/>
      <c r="KPU4555" s="718"/>
      <c r="KPV4555" s="721"/>
      <c r="KPW4555" s="712"/>
      <c r="KPX4555" s="719"/>
      <c r="KPY4555" s="721"/>
      <c r="KPZ4555" s="719"/>
      <c r="KQA4555" s="719"/>
      <c r="KQB4555" s="719"/>
      <c r="KQC4555" s="719"/>
      <c r="KQD4555" s="719"/>
      <c r="KQE4555" s="721"/>
      <c r="KQF4555" s="720"/>
      <c r="KQG4555" s="718"/>
      <c r="KQH4555" s="721"/>
      <c r="KQI4555" s="712"/>
      <c r="KQJ4555" s="719"/>
      <c r="KQK4555" s="721"/>
      <c r="KQL4555" s="719"/>
      <c r="KQM4555" s="719"/>
      <c r="KQN4555" s="719"/>
      <c r="KQO4555" s="719"/>
      <c r="KQP4555" s="719"/>
      <c r="KQQ4555" s="721"/>
      <c r="KQR4555" s="720"/>
      <c r="KQS4555" s="718"/>
      <c r="KQT4555" s="721"/>
      <c r="KQU4555" s="712"/>
      <c r="KQV4555" s="719"/>
      <c r="KQW4555" s="721"/>
      <c r="KQX4555" s="719"/>
      <c r="KQY4555" s="719"/>
      <c r="KQZ4555" s="719"/>
      <c r="KRA4555" s="719"/>
      <c r="KRB4555" s="719"/>
      <c r="KRC4555" s="721"/>
      <c r="KRD4555" s="720"/>
      <c r="KRE4555" s="718"/>
      <c r="KRF4555" s="721"/>
      <c r="KRG4555" s="712"/>
      <c r="KRH4555" s="719"/>
      <c r="KRI4555" s="721"/>
      <c r="KRJ4555" s="719"/>
      <c r="KRK4555" s="719"/>
      <c r="KRL4555" s="719"/>
      <c r="KRM4555" s="719"/>
      <c r="KRN4555" s="719"/>
      <c r="KRO4555" s="721"/>
      <c r="KRP4555" s="720"/>
      <c r="KRQ4555" s="718"/>
      <c r="KRR4555" s="721"/>
      <c r="KRS4555" s="712"/>
      <c r="KRT4555" s="719"/>
      <c r="KRU4555" s="721"/>
      <c r="KRV4555" s="719"/>
      <c r="KRW4555" s="719"/>
      <c r="KRX4555" s="719"/>
      <c r="KRY4555" s="719"/>
      <c r="KRZ4555" s="719"/>
      <c r="KSA4555" s="721"/>
      <c r="KSB4555" s="720"/>
      <c r="KSC4555" s="718"/>
      <c r="KSD4555" s="721"/>
      <c r="KSE4555" s="712"/>
      <c r="KSF4555" s="719"/>
      <c r="KSG4555" s="721"/>
      <c r="KSH4555" s="719"/>
      <c r="KSI4555" s="719"/>
      <c r="KSJ4555" s="719"/>
      <c r="KSK4555" s="719"/>
      <c r="KSL4555" s="719"/>
      <c r="KSM4555" s="721"/>
      <c r="KSN4555" s="720"/>
      <c r="KSO4555" s="718"/>
      <c r="KSP4555" s="721"/>
      <c r="KSQ4555" s="712"/>
      <c r="KSR4555" s="719"/>
      <c r="KSS4555" s="721"/>
      <c r="KST4555" s="719"/>
      <c r="KSU4555" s="719"/>
      <c r="KSV4555" s="719"/>
      <c r="KSW4555" s="719"/>
      <c r="KSX4555" s="719"/>
      <c r="KSY4555" s="721"/>
      <c r="KSZ4555" s="720"/>
      <c r="KTA4555" s="718"/>
      <c r="KTB4555" s="721"/>
      <c r="KTC4555" s="712"/>
      <c r="KTD4555" s="719"/>
      <c r="KTE4555" s="721"/>
      <c r="KTF4555" s="719"/>
      <c r="KTG4555" s="719"/>
      <c r="KTH4555" s="719"/>
      <c r="KTI4555" s="719"/>
      <c r="KTJ4555" s="719"/>
      <c r="KTK4555" s="721"/>
      <c r="KTL4555" s="720"/>
      <c r="KTM4555" s="718"/>
      <c r="KTN4555" s="721"/>
      <c r="KTO4555" s="712"/>
      <c r="KTP4555" s="719"/>
      <c r="KTQ4555" s="721"/>
      <c r="KTR4555" s="719"/>
      <c r="KTS4555" s="719"/>
      <c r="KTT4555" s="719"/>
      <c r="KTU4555" s="719"/>
      <c r="KTV4555" s="719"/>
      <c r="KTW4555" s="721"/>
      <c r="KTX4555" s="720"/>
      <c r="KTY4555" s="718"/>
      <c r="KTZ4555" s="721"/>
      <c r="KUA4555" s="712"/>
      <c r="KUB4555" s="719"/>
      <c r="KUC4555" s="721"/>
      <c r="KUD4555" s="719"/>
      <c r="KUE4555" s="719"/>
      <c r="KUF4555" s="719"/>
      <c r="KUG4555" s="719"/>
      <c r="KUH4555" s="719"/>
      <c r="KUI4555" s="721"/>
      <c r="KUJ4555" s="720"/>
      <c r="KUK4555" s="718"/>
      <c r="KUL4555" s="721"/>
      <c r="KUM4555" s="712"/>
      <c r="KUN4555" s="719"/>
      <c r="KUO4555" s="721"/>
      <c r="KUP4555" s="719"/>
      <c r="KUQ4555" s="719"/>
      <c r="KUR4555" s="719"/>
      <c r="KUS4555" s="719"/>
      <c r="KUT4555" s="719"/>
      <c r="KUU4555" s="721"/>
      <c r="KUV4555" s="720"/>
      <c r="KUW4555" s="718"/>
      <c r="KUX4555" s="721"/>
      <c r="KUY4555" s="712"/>
      <c r="KUZ4555" s="719"/>
      <c r="KVA4555" s="721"/>
      <c r="KVB4555" s="719"/>
      <c r="KVC4555" s="719"/>
      <c r="KVD4555" s="719"/>
      <c r="KVE4555" s="719"/>
      <c r="KVF4555" s="719"/>
      <c r="KVG4555" s="721"/>
      <c r="KVH4555" s="720"/>
      <c r="KVI4555" s="718"/>
      <c r="KVJ4555" s="721"/>
      <c r="KVK4555" s="712"/>
      <c r="KVL4555" s="719"/>
      <c r="KVM4555" s="721"/>
      <c r="KVN4555" s="719"/>
      <c r="KVO4555" s="719"/>
      <c r="KVP4555" s="719"/>
      <c r="KVQ4555" s="719"/>
      <c r="KVR4555" s="719"/>
      <c r="KVS4555" s="721"/>
      <c r="KVT4555" s="720"/>
      <c r="KVU4555" s="718"/>
      <c r="KVV4555" s="721"/>
      <c r="KVW4555" s="712"/>
      <c r="KVX4555" s="719"/>
      <c r="KVY4555" s="721"/>
      <c r="KVZ4555" s="719"/>
      <c r="KWA4555" s="719"/>
      <c r="KWB4555" s="719"/>
      <c r="KWC4555" s="719"/>
      <c r="KWD4555" s="719"/>
      <c r="KWE4555" s="721"/>
      <c r="KWF4555" s="720"/>
      <c r="KWG4555" s="718"/>
      <c r="KWH4555" s="721"/>
      <c r="KWI4555" s="712"/>
      <c r="KWJ4555" s="719"/>
      <c r="KWK4555" s="721"/>
      <c r="KWL4555" s="719"/>
      <c r="KWM4555" s="719"/>
      <c r="KWN4555" s="719"/>
      <c r="KWO4555" s="719"/>
      <c r="KWP4555" s="719"/>
      <c r="KWQ4555" s="721"/>
      <c r="KWR4555" s="720"/>
      <c r="KWS4555" s="718"/>
      <c r="KWT4555" s="721"/>
      <c r="KWU4555" s="712"/>
      <c r="KWV4555" s="719"/>
      <c r="KWW4555" s="721"/>
      <c r="KWX4555" s="719"/>
      <c r="KWY4555" s="719"/>
      <c r="KWZ4555" s="719"/>
      <c r="KXA4555" s="719"/>
      <c r="KXB4555" s="719"/>
      <c r="KXC4555" s="721"/>
      <c r="KXD4555" s="720"/>
      <c r="KXE4555" s="718"/>
      <c r="KXF4555" s="721"/>
      <c r="KXG4555" s="712"/>
      <c r="KXH4555" s="719"/>
      <c r="KXI4555" s="721"/>
      <c r="KXJ4555" s="719"/>
      <c r="KXK4555" s="719"/>
      <c r="KXL4555" s="719"/>
      <c r="KXM4555" s="719"/>
      <c r="KXN4555" s="719"/>
      <c r="KXO4555" s="721"/>
      <c r="KXP4555" s="720"/>
      <c r="KXQ4555" s="718"/>
      <c r="KXR4555" s="721"/>
      <c r="KXS4555" s="712"/>
      <c r="KXT4555" s="719"/>
      <c r="KXU4555" s="721"/>
      <c r="KXV4555" s="719"/>
      <c r="KXW4555" s="719"/>
      <c r="KXX4555" s="719"/>
      <c r="KXY4555" s="719"/>
      <c r="KXZ4555" s="719"/>
      <c r="KYA4555" s="721"/>
      <c r="KYB4555" s="720"/>
      <c r="KYC4555" s="718"/>
      <c r="KYD4555" s="721"/>
      <c r="KYE4555" s="712"/>
      <c r="KYF4555" s="719"/>
      <c r="KYG4555" s="721"/>
      <c r="KYH4555" s="719"/>
      <c r="KYI4555" s="719"/>
      <c r="KYJ4555" s="719"/>
      <c r="KYK4555" s="719"/>
      <c r="KYL4555" s="719"/>
      <c r="KYM4555" s="721"/>
      <c r="KYN4555" s="720"/>
      <c r="KYO4555" s="718"/>
      <c r="KYP4555" s="721"/>
      <c r="KYQ4555" s="712"/>
      <c r="KYR4555" s="719"/>
      <c r="KYS4555" s="721"/>
      <c r="KYT4555" s="719"/>
      <c r="KYU4555" s="719"/>
      <c r="KYV4555" s="719"/>
      <c r="KYW4555" s="719"/>
      <c r="KYX4555" s="719"/>
      <c r="KYY4555" s="721"/>
      <c r="KYZ4555" s="720"/>
      <c r="KZA4555" s="718"/>
      <c r="KZB4555" s="721"/>
      <c r="KZC4555" s="712"/>
      <c r="KZD4555" s="719"/>
      <c r="KZE4555" s="721"/>
      <c r="KZF4555" s="719"/>
      <c r="KZG4555" s="719"/>
      <c r="KZH4555" s="719"/>
      <c r="KZI4555" s="719"/>
      <c r="KZJ4555" s="719"/>
      <c r="KZK4555" s="721"/>
      <c r="KZL4555" s="720"/>
      <c r="KZM4555" s="718"/>
      <c r="KZN4555" s="721"/>
      <c r="KZO4555" s="712"/>
      <c r="KZP4555" s="719"/>
      <c r="KZQ4555" s="721"/>
      <c r="KZR4555" s="719"/>
      <c r="KZS4555" s="719"/>
      <c r="KZT4555" s="719"/>
      <c r="KZU4555" s="719"/>
      <c r="KZV4555" s="719"/>
      <c r="KZW4555" s="721"/>
      <c r="KZX4555" s="720"/>
      <c r="KZY4555" s="718"/>
      <c r="KZZ4555" s="721"/>
      <c r="LAA4555" s="712"/>
      <c r="LAB4555" s="719"/>
      <c r="LAC4555" s="721"/>
      <c r="LAD4555" s="719"/>
      <c r="LAE4555" s="719"/>
      <c r="LAF4555" s="719"/>
      <c r="LAG4555" s="719"/>
      <c r="LAH4555" s="719"/>
      <c r="LAI4555" s="721"/>
      <c r="LAJ4555" s="720"/>
      <c r="LAK4555" s="718"/>
      <c r="LAL4555" s="721"/>
      <c r="LAM4555" s="712"/>
      <c r="LAN4555" s="719"/>
      <c r="LAO4555" s="721"/>
      <c r="LAP4555" s="719"/>
      <c r="LAQ4555" s="719"/>
      <c r="LAR4555" s="719"/>
      <c r="LAS4555" s="719"/>
      <c r="LAT4555" s="719"/>
      <c r="LAU4555" s="721"/>
      <c r="LAV4555" s="720"/>
      <c r="LAW4555" s="718"/>
      <c r="LAX4555" s="721"/>
      <c r="LAY4555" s="712"/>
      <c r="LAZ4555" s="719"/>
      <c r="LBA4555" s="721"/>
      <c r="LBB4555" s="719"/>
      <c r="LBC4555" s="719"/>
      <c r="LBD4555" s="719"/>
      <c r="LBE4555" s="719"/>
      <c r="LBF4555" s="719"/>
      <c r="LBG4555" s="721"/>
      <c r="LBH4555" s="720"/>
      <c r="LBI4555" s="718"/>
      <c r="LBJ4555" s="721"/>
      <c r="LBK4555" s="712"/>
      <c r="LBL4555" s="719"/>
      <c r="LBM4555" s="721"/>
      <c r="LBN4555" s="719"/>
      <c r="LBO4555" s="719"/>
      <c r="LBP4555" s="719"/>
      <c r="LBQ4555" s="719"/>
      <c r="LBR4555" s="719"/>
      <c r="LBS4555" s="721"/>
      <c r="LBT4555" s="720"/>
      <c r="LBU4555" s="718"/>
      <c r="LBV4555" s="721"/>
      <c r="LBW4555" s="712"/>
      <c r="LBX4555" s="719"/>
      <c r="LBY4555" s="721"/>
      <c r="LBZ4555" s="719"/>
      <c r="LCA4555" s="719"/>
      <c r="LCB4555" s="719"/>
      <c r="LCC4555" s="719"/>
      <c r="LCD4555" s="719"/>
      <c r="LCE4555" s="721"/>
      <c r="LCF4555" s="720"/>
      <c r="LCG4555" s="718"/>
      <c r="LCH4555" s="721"/>
      <c r="LCI4555" s="712"/>
      <c r="LCJ4555" s="719"/>
      <c r="LCK4555" s="721"/>
      <c r="LCL4555" s="719"/>
      <c r="LCM4555" s="719"/>
      <c r="LCN4555" s="719"/>
      <c r="LCO4555" s="719"/>
      <c r="LCP4555" s="719"/>
      <c r="LCQ4555" s="721"/>
      <c r="LCR4555" s="720"/>
      <c r="LCS4555" s="718"/>
      <c r="LCT4555" s="721"/>
      <c r="LCU4555" s="712"/>
      <c r="LCV4555" s="719"/>
      <c r="LCW4555" s="721"/>
      <c r="LCX4555" s="719"/>
      <c r="LCY4555" s="719"/>
      <c r="LCZ4555" s="719"/>
      <c r="LDA4555" s="719"/>
      <c r="LDB4555" s="719"/>
      <c r="LDC4555" s="721"/>
      <c r="LDD4555" s="720"/>
      <c r="LDE4555" s="718"/>
      <c r="LDF4555" s="721"/>
      <c r="LDG4555" s="712"/>
      <c r="LDH4555" s="719"/>
      <c r="LDI4555" s="721"/>
      <c r="LDJ4555" s="719"/>
      <c r="LDK4555" s="719"/>
      <c r="LDL4555" s="719"/>
      <c r="LDM4555" s="719"/>
      <c r="LDN4555" s="719"/>
      <c r="LDO4555" s="721"/>
      <c r="LDP4555" s="720"/>
      <c r="LDQ4555" s="718"/>
      <c r="LDR4555" s="721"/>
      <c r="LDS4555" s="712"/>
      <c r="LDT4555" s="719"/>
      <c r="LDU4555" s="721"/>
      <c r="LDV4555" s="719"/>
      <c r="LDW4555" s="719"/>
      <c r="LDX4555" s="719"/>
      <c r="LDY4555" s="719"/>
      <c r="LDZ4555" s="719"/>
      <c r="LEA4555" s="721"/>
      <c r="LEB4555" s="720"/>
      <c r="LEC4555" s="718"/>
      <c r="LED4555" s="721"/>
      <c r="LEE4555" s="712"/>
      <c r="LEF4555" s="719"/>
      <c r="LEG4555" s="721"/>
      <c r="LEH4555" s="719"/>
      <c r="LEI4555" s="719"/>
      <c r="LEJ4555" s="719"/>
      <c r="LEK4555" s="719"/>
      <c r="LEL4555" s="719"/>
      <c r="LEM4555" s="721"/>
      <c r="LEN4555" s="720"/>
      <c r="LEO4555" s="718"/>
      <c r="LEP4555" s="721"/>
      <c r="LEQ4555" s="712"/>
      <c r="LER4555" s="719"/>
      <c r="LES4555" s="721"/>
      <c r="LET4555" s="719"/>
      <c r="LEU4555" s="719"/>
      <c r="LEV4555" s="719"/>
      <c r="LEW4555" s="719"/>
      <c r="LEX4555" s="719"/>
      <c r="LEY4555" s="721"/>
      <c r="LEZ4555" s="720"/>
      <c r="LFA4555" s="718"/>
      <c r="LFB4555" s="721"/>
      <c r="LFC4555" s="712"/>
      <c r="LFD4555" s="719"/>
      <c r="LFE4555" s="721"/>
      <c r="LFF4555" s="719"/>
      <c r="LFG4555" s="719"/>
      <c r="LFH4555" s="719"/>
      <c r="LFI4555" s="719"/>
      <c r="LFJ4555" s="719"/>
      <c r="LFK4555" s="721"/>
      <c r="LFL4555" s="720"/>
      <c r="LFM4555" s="718"/>
      <c r="LFN4555" s="721"/>
      <c r="LFO4555" s="712"/>
      <c r="LFP4555" s="719"/>
      <c r="LFQ4555" s="721"/>
      <c r="LFR4555" s="719"/>
      <c r="LFS4555" s="719"/>
      <c r="LFT4555" s="719"/>
      <c r="LFU4555" s="719"/>
      <c r="LFV4555" s="719"/>
      <c r="LFW4555" s="721"/>
      <c r="LFX4555" s="720"/>
      <c r="LFY4555" s="718"/>
      <c r="LFZ4555" s="721"/>
      <c r="LGA4555" s="712"/>
      <c r="LGB4555" s="719"/>
      <c r="LGC4555" s="721"/>
      <c r="LGD4555" s="719"/>
      <c r="LGE4555" s="719"/>
      <c r="LGF4555" s="719"/>
      <c r="LGG4555" s="719"/>
      <c r="LGH4555" s="719"/>
      <c r="LGI4555" s="721"/>
      <c r="LGJ4555" s="720"/>
      <c r="LGK4555" s="718"/>
      <c r="LGL4555" s="721"/>
      <c r="LGM4555" s="712"/>
      <c r="LGN4555" s="719"/>
      <c r="LGO4555" s="721"/>
      <c r="LGP4555" s="719"/>
      <c r="LGQ4555" s="719"/>
      <c r="LGR4555" s="719"/>
      <c r="LGS4555" s="719"/>
      <c r="LGT4555" s="719"/>
      <c r="LGU4555" s="721"/>
      <c r="LGV4555" s="720"/>
      <c r="LGW4555" s="718"/>
      <c r="LGX4555" s="721"/>
      <c r="LGY4555" s="712"/>
      <c r="LGZ4555" s="719"/>
      <c r="LHA4555" s="721"/>
      <c r="LHB4555" s="719"/>
      <c r="LHC4555" s="719"/>
      <c r="LHD4555" s="719"/>
      <c r="LHE4555" s="719"/>
      <c r="LHF4555" s="719"/>
      <c r="LHG4555" s="721"/>
      <c r="LHH4555" s="720"/>
      <c r="LHI4555" s="718"/>
      <c r="LHJ4555" s="721"/>
      <c r="LHK4555" s="712"/>
      <c r="LHL4555" s="719"/>
      <c r="LHM4555" s="721"/>
      <c r="LHN4555" s="719"/>
      <c r="LHO4555" s="719"/>
      <c r="LHP4555" s="719"/>
      <c r="LHQ4555" s="719"/>
      <c r="LHR4555" s="719"/>
      <c r="LHS4555" s="721"/>
      <c r="LHT4555" s="720"/>
      <c r="LHU4555" s="718"/>
      <c r="LHV4555" s="721"/>
      <c r="LHW4555" s="712"/>
      <c r="LHX4555" s="719"/>
      <c r="LHY4555" s="721"/>
      <c r="LHZ4555" s="719"/>
      <c r="LIA4555" s="719"/>
      <c r="LIB4555" s="719"/>
      <c r="LIC4555" s="719"/>
      <c r="LID4555" s="719"/>
      <c r="LIE4555" s="721"/>
      <c r="LIF4555" s="720"/>
      <c r="LIG4555" s="718"/>
      <c r="LIH4555" s="721"/>
      <c r="LII4555" s="712"/>
      <c r="LIJ4555" s="719"/>
      <c r="LIK4555" s="721"/>
      <c r="LIL4555" s="719"/>
      <c r="LIM4555" s="719"/>
      <c r="LIN4555" s="719"/>
      <c r="LIO4555" s="719"/>
      <c r="LIP4555" s="719"/>
      <c r="LIQ4555" s="721"/>
      <c r="LIR4555" s="720"/>
      <c r="LIS4555" s="718"/>
      <c r="LIT4555" s="721"/>
      <c r="LIU4555" s="712"/>
      <c r="LIV4555" s="719"/>
      <c r="LIW4555" s="721"/>
      <c r="LIX4555" s="719"/>
      <c r="LIY4555" s="719"/>
      <c r="LIZ4555" s="719"/>
      <c r="LJA4555" s="719"/>
      <c r="LJB4555" s="719"/>
      <c r="LJC4555" s="721"/>
      <c r="LJD4555" s="720"/>
      <c r="LJE4555" s="718"/>
      <c r="LJF4555" s="721"/>
      <c r="LJG4555" s="712"/>
      <c r="LJH4555" s="719"/>
      <c r="LJI4555" s="721"/>
      <c r="LJJ4555" s="719"/>
      <c r="LJK4555" s="719"/>
      <c r="LJL4555" s="719"/>
      <c r="LJM4555" s="719"/>
      <c r="LJN4555" s="719"/>
      <c r="LJO4555" s="721"/>
      <c r="LJP4555" s="720"/>
      <c r="LJQ4555" s="718"/>
      <c r="LJR4555" s="721"/>
      <c r="LJS4555" s="712"/>
      <c r="LJT4555" s="719"/>
      <c r="LJU4555" s="721"/>
      <c r="LJV4555" s="719"/>
      <c r="LJW4555" s="719"/>
      <c r="LJX4555" s="719"/>
      <c r="LJY4555" s="719"/>
      <c r="LJZ4555" s="719"/>
      <c r="LKA4555" s="721"/>
      <c r="LKB4555" s="720"/>
      <c r="LKC4555" s="718"/>
      <c r="LKD4555" s="721"/>
      <c r="LKE4555" s="712"/>
      <c r="LKF4555" s="719"/>
      <c r="LKG4555" s="721"/>
      <c r="LKH4555" s="719"/>
      <c r="LKI4555" s="719"/>
      <c r="LKJ4555" s="719"/>
      <c r="LKK4555" s="719"/>
      <c r="LKL4555" s="719"/>
      <c r="LKM4555" s="721"/>
      <c r="LKN4555" s="720"/>
      <c r="LKO4555" s="718"/>
      <c r="LKP4555" s="721"/>
      <c r="LKQ4555" s="712"/>
      <c r="LKR4555" s="719"/>
      <c r="LKS4555" s="721"/>
      <c r="LKT4555" s="719"/>
      <c r="LKU4555" s="719"/>
      <c r="LKV4555" s="719"/>
      <c r="LKW4555" s="719"/>
      <c r="LKX4555" s="719"/>
      <c r="LKY4555" s="721"/>
      <c r="LKZ4555" s="720"/>
      <c r="LLA4555" s="718"/>
      <c r="LLB4555" s="721"/>
      <c r="LLC4555" s="712"/>
      <c r="LLD4555" s="719"/>
      <c r="LLE4555" s="721"/>
      <c r="LLF4555" s="719"/>
      <c r="LLG4555" s="719"/>
      <c r="LLH4555" s="719"/>
      <c r="LLI4555" s="719"/>
      <c r="LLJ4555" s="719"/>
      <c r="LLK4555" s="721"/>
      <c r="LLL4555" s="720"/>
      <c r="LLM4555" s="718"/>
      <c r="LLN4555" s="721"/>
      <c r="LLO4555" s="712"/>
      <c r="LLP4555" s="719"/>
      <c r="LLQ4555" s="721"/>
      <c r="LLR4555" s="719"/>
      <c r="LLS4555" s="719"/>
      <c r="LLT4555" s="719"/>
      <c r="LLU4555" s="719"/>
      <c r="LLV4555" s="719"/>
      <c r="LLW4555" s="721"/>
      <c r="LLX4555" s="720"/>
      <c r="LLY4555" s="718"/>
      <c r="LLZ4555" s="721"/>
      <c r="LMA4555" s="712"/>
      <c r="LMB4555" s="719"/>
      <c r="LMC4555" s="721"/>
      <c r="LMD4555" s="719"/>
      <c r="LME4555" s="719"/>
      <c r="LMF4555" s="719"/>
      <c r="LMG4555" s="719"/>
      <c r="LMH4555" s="719"/>
      <c r="LMI4555" s="721"/>
      <c r="LMJ4555" s="720"/>
      <c r="LMK4555" s="718"/>
      <c r="LML4555" s="721"/>
      <c r="LMM4555" s="712"/>
      <c r="LMN4555" s="719"/>
      <c r="LMO4555" s="721"/>
      <c r="LMP4555" s="719"/>
      <c r="LMQ4555" s="719"/>
      <c r="LMR4555" s="719"/>
      <c r="LMS4555" s="719"/>
      <c r="LMT4555" s="719"/>
      <c r="LMU4555" s="721"/>
      <c r="LMV4555" s="720"/>
      <c r="LMW4555" s="718"/>
      <c r="LMX4555" s="721"/>
      <c r="LMY4555" s="712"/>
      <c r="LMZ4555" s="719"/>
      <c r="LNA4555" s="721"/>
      <c r="LNB4555" s="719"/>
      <c r="LNC4555" s="719"/>
      <c r="LND4555" s="719"/>
      <c r="LNE4555" s="719"/>
      <c r="LNF4555" s="719"/>
      <c r="LNG4555" s="721"/>
      <c r="LNH4555" s="720"/>
      <c r="LNI4555" s="718"/>
      <c r="LNJ4555" s="721"/>
      <c r="LNK4555" s="712"/>
      <c r="LNL4555" s="719"/>
      <c r="LNM4555" s="721"/>
      <c r="LNN4555" s="719"/>
      <c r="LNO4555" s="719"/>
      <c r="LNP4555" s="719"/>
      <c r="LNQ4555" s="719"/>
      <c r="LNR4555" s="719"/>
      <c r="LNS4555" s="721"/>
      <c r="LNT4555" s="720"/>
      <c r="LNU4555" s="718"/>
      <c r="LNV4555" s="721"/>
      <c r="LNW4555" s="712"/>
      <c r="LNX4555" s="719"/>
      <c r="LNY4555" s="721"/>
      <c r="LNZ4555" s="719"/>
      <c r="LOA4555" s="719"/>
      <c r="LOB4555" s="719"/>
      <c r="LOC4555" s="719"/>
      <c r="LOD4555" s="719"/>
      <c r="LOE4555" s="721"/>
      <c r="LOF4555" s="720"/>
      <c r="LOG4555" s="718"/>
      <c r="LOH4555" s="721"/>
      <c r="LOI4555" s="712"/>
      <c r="LOJ4555" s="719"/>
      <c r="LOK4555" s="721"/>
      <c r="LOL4555" s="719"/>
      <c r="LOM4555" s="719"/>
      <c r="LON4555" s="719"/>
      <c r="LOO4555" s="719"/>
      <c r="LOP4555" s="719"/>
      <c r="LOQ4555" s="721"/>
      <c r="LOR4555" s="720"/>
      <c r="LOS4555" s="718"/>
      <c r="LOT4555" s="721"/>
      <c r="LOU4555" s="712"/>
      <c r="LOV4555" s="719"/>
      <c r="LOW4555" s="721"/>
      <c r="LOX4555" s="719"/>
      <c r="LOY4555" s="719"/>
      <c r="LOZ4555" s="719"/>
      <c r="LPA4555" s="719"/>
      <c r="LPB4555" s="719"/>
      <c r="LPC4555" s="721"/>
      <c r="LPD4555" s="720"/>
      <c r="LPE4555" s="718"/>
      <c r="LPF4555" s="721"/>
      <c r="LPG4555" s="712"/>
      <c r="LPH4555" s="719"/>
      <c r="LPI4555" s="721"/>
      <c r="LPJ4555" s="719"/>
      <c r="LPK4555" s="719"/>
      <c r="LPL4555" s="719"/>
      <c r="LPM4555" s="719"/>
      <c r="LPN4555" s="719"/>
      <c r="LPO4555" s="721"/>
      <c r="LPP4555" s="720"/>
      <c r="LPQ4555" s="718"/>
      <c r="LPR4555" s="721"/>
      <c r="LPS4555" s="712"/>
      <c r="LPT4555" s="719"/>
      <c r="LPU4555" s="721"/>
      <c r="LPV4555" s="719"/>
      <c r="LPW4555" s="719"/>
      <c r="LPX4555" s="719"/>
      <c r="LPY4555" s="719"/>
      <c r="LPZ4555" s="719"/>
      <c r="LQA4555" s="721"/>
      <c r="LQB4555" s="720"/>
      <c r="LQC4555" s="718"/>
      <c r="LQD4555" s="721"/>
      <c r="LQE4555" s="712"/>
      <c r="LQF4555" s="719"/>
      <c r="LQG4555" s="721"/>
      <c r="LQH4555" s="719"/>
      <c r="LQI4555" s="719"/>
      <c r="LQJ4555" s="719"/>
      <c r="LQK4555" s="719"/>
      <c r="LQL4555" s="719"/>
      <c r="LQM4555" s="721"/>
      <c r="LQN4555" s="720"/>
      <c r="LQO4555" s="718"/>
      <c r="LQP4555" s="721"/>
      <c r="LQQ4555" s="712"/>
      <c r="LQR4555" s="719"/>
      <c r="LQS4555" s="721"/>
      <c r="LQT4555" s="719"/>
      <c r="LQU4555" s="719"/>
      <c r="LQV4555" s="719"/>
      <c r="LQW4555" s="719"/>
      <c r="LQX4555" s="719"/>
      <c r="LQY4555" s="721"/>
      <c r="LQZ4555" s="720"/>
      <c r="LRA4555" s="718"/>
      <c r="LRB4555" s="721"/>
      <c r="LRC4555" s="712"/>
      <c r="LRD4555" s="719"/>
      <c r="LRE4555" s="721"/>
      <c r="LRF4555" s="719"/>
      <c r="LRG4555" s="719"/>
      <c r="LRH4555" s="719"/>
      <c r="LRI4555" s="719"/>
      <c r="LRJ4555" s="719"/>
      <c r="LRK4555" s="721"/>
      <c r="LRL4555" s="720"/>
      <c r="LRM4555" s="718"/>
      <c r="LRN4555" s="721"/>
      <c r="LRO4555" s="712"/>
      <c r="LRP4555" s="719"/>
      <c r="LRQ4555" s="721"/>
      <c r="LRR4555" s="719"/>
      <c r="LRS4555" s="719"/>
      <c r="LRT4555" s="719"/>
      <c r="LRU4555" s="719"/>
      <c r="LRV4555" s="719"/>
      <c r="LRW4555" s="721"/>
      <c r="LRX4555" s="720"/>
      <c r="LRY4555" s="718"/>
      <c r="LRZ4555" s="721"/>
      <c r="LSA4555" s="712"/>
      <c r="LSB4555" s="719"/>
      <c r="LSC4555" s="721"/>
      <c r="LSD4555" s="719"/>
      <c r="LSE4555" s="719"/>
      <c r="LSF4555" s="719"/>
      <c r="LSG4555" s="719"/>
      <c r="LSH4555" s="719"/>
      <c r="LSI4555" s="721"/>
      <c r="LSJ4555" s="720"/>
      <c r="LSK4555" s="718"/>
      <c r="LSL4555" s="721"/>
      <c r="LSM4555" s="712"/>
      <c r="LSN4555" s="719"/>
      <c r="LSO4555" s="721"/>
      <c r="LSP4555" s="719"/>
      <c r="LSQ4555" s="719"/>
      <c r="LSR4555" s="719"/>
      <c r="LSS4555" s="719"/>
      <c r="LST4555" s="719"/>
      <c r="LSU4555" s="721"/>
      <c r="LSV4555" s="720"/>
      <c r="LSW4555" s="718"/>
      <c r="LSX4555" s="721"/>
      <c r="LSY4555" s="712"/>
      <c r="LSZ4555" s="719"/>
      <c r="LTA4555" s="721"/>
      <c r="LTB4555" s="719"/>
      <c r="LTC4555" s="719"/>
      <c r="LTD4555" s="719"/>
      <c r="LTE4555" s="719"/>
      <c r="LTF4555" s="719"/>
      <c r="LTG4555" s="721"/>
      <c r="LTH4555" s="720"/>
      <c r="LTI4555" s="718"/>
      <c r="LTJ4555" s="721"/>
      <c r="LTK4555" s="712"/>
      <c r="LTL4555" s="719"/>
      <c r="LTM4555" s="721"/>
      <c r="LTN4555" s="719"/>
      <c r="LTO4555" s="719"/>
      <c r="LTP4555" s="719"/>
      <c r="LTQ4555" s="719"/>
      <c r="LTR4555" s="719"/>
      <c r="LTS4555" s="721"/>
      <c r="LTT4555" s="720"/>
      <c r="LTU4555" s="718"/>
      <c r="LTV4555" s="721"/>
      <c r="LTW4555" s="712"/>
      <c r="LTX4555" s="719"/>
      <c r="LTY4555" s="721"/>
      <c r="LTZ4555" s="719"/>
      <c r="LUA4555" s="719"/>
      <c r="LUB4555" s="719"/>
      <c r="LUC4555" s="719"/>
      <c r="LUD4555" s="719"/>
      <c r="LUE4555" s="721"/>
      <c r="LUF4555" s="720"/>
      <c r="LUG4555" s="718"/>
      <c r="LUH4555" s="721"/>
      <c r="LUI4555" s="712"/>
      <c r="LUJ4555" s="719"/>
      <c r="LUK4555" s="721"/>
      <c r="LUL4555" s="719"/>
      <c r="LUM4555" s="719"/>
      <c r="LUN4555" s="719"/>
      <c r="LUO4555" s="719"/>
      <c r="LUP4555" s="719"/>
      <c r="LUQ4555" s="721"/>
      <c r="LUR4555" s="720"/>
      <c r="LUS4555" s="718"/>
      <c r="LUT4555" s="721"/>
      <c r="LUU4555" s="712"/>
      <c r="LUV4555" s="719"/>
      <c r="LUW4555" s="721"/>
      <c r="LUX4555" s="719"/>
      <c r="LUY4555" s="719"/>
      <c r="LUZ4555" s="719"/>
      <c r="LVA4555" s="719"/>
      <c r="LVB4555" s="719"/>
      <c r="LVC4555" s="721"/>
      <c r="LVD4555" s="720"/>
      <c r="LVE4555" s="718"/>
      <c r="LVF4555" s="721"/>
      <c r="LVG4555" s="712"/>
      <c r="LVH4555" s="719"/>
      <c r="LVI4555" s="721"/>
      <c r="LVJ4555" s="719"/>
      <c r="LVK4555" s="719"/>
      <c r="LVL4555" s="719"/>
      <c r="LVM4555" s="719"/>
      <c r="LVN4555" s="719"/>
      <c r="LVO4555" s="721"/>
      <c r="LVP4555" s="720"/>
      <c r="LVQ4555" s="718"/>
      <c r="LVR4555" s="721"/>
      <c r="LVS4555" s="712"/>
      <c r="LVT4555" s="719"/>
      <c r="LVU4555" s="721"/>
      <c r="LVV4555" s="719"/>
      <c r="LVW4555" s="719"/>
      <c r="LVX4555" s="719"/>
      <c r="LVY4555" s="719"/>
      <c r="LVZ4555" s="719"/>
      <c r="LWA4555" s="721"/>
      <c r="LWB4555" s="720"/>
      <c r="LWC4555" s="718"/>
      <c r="LWD4555" s="721"/>
      <c r="LWE4555" s="712"/>
      <c r="LWF4555" s="719"/>
      <c r="LWG4555" s="721"/>
      <c r="LWH4555" s="719"/>
      <c r="LWI4555" s="719"/>
      <c r="LWJ4555" s="719"/>
      <c r="LWK4555" s="719"/>
      <c r="LWL4555" s="719"/>
      <c r="LWM4555" s="721"/>
      <c r="LWN4555" s="720"/>
      <c r="LWO4555" s="718"/>
      <c r="LWP4555" s="721"/>
      <c r="LWQ4555" s="712"/>
      <c r="LWR4555" s="719"/>
      <c r="LWS4555" s="721"/>
      <c r="LWT4555" s="719"/>
      <c r="LWU4555" s="719"/>
      <c r="LWV4555" s="719"/>
      <c r="LWW4555" s="719"/>
      <c r="LWX4555" s="719"/>
      <c r="LWY4555" s="721"/>
      <c r="LWZ4555" s="720"/>
      <c r="LXA4555" s="718"/>
      <c r="LXB4555" s="721"/>
      <c r="LXC4555" s="712"/>
      <c r="LXD4555" s="719"/>
      <c r="LXE4555" s="721"/>
      <c r="LXF4555" s="719"/>
      <c r="LXG4555" s="719"/>
      <c r="LXH4555" s="719"/>
      <c r="LXI4555" s="719"/>
      <c r="LXJ4555" s="719"/>
      <c r="LXK4555" s="721"/>
      <c r="LXL4555" s="720"/>
      <c r="LXM4555" s="718"/>
      <c r="LXN4555" s="721"/>
      <c r="LXO4555" s="712"/>
      <c r="LXP4555" s="719"/>
      <c r="LXQ4555" s="721"/>
      <c r="LXR4555" s="719"/>
      <c r="LXS4555" s="719"/>
      <c r="LXT4555" s="719"/>
      <c r="LXU4555" s="719"/>
      <c r="LXV4555" s="719"/>
      <c r="LXW4555" s="721"/>
      <c r="LXX4555" s="720"/>
      <c r="LXY4555" s="718"/>
      <c r="LXZ4555" s="721"/>
      <c r="LYA4555" s="712"/>
      <c r="LYB4555" s="719"/>
      <c r="LYC4555" s="721"/>
      <c r="LYD4555" s="719"/>
      <c r="LYE4555" s="719"/>
      <c r="LYF4555" s="719"/>
      <c r="LYG4555" s="719"/>
      <c r="LYH4555" s="719"/>
      <c r="LYI4555" s="721"/>
      <c r="LYJ4555" s="720"/>
      <c r="LYK4555" s="718"/>
      <c r="LYL4555" s="721"/>
      <c r="LYM4555" s="712"/>
      <c r="LYN4555" s="719"/>
      <c r="LYO4555" s="721"/>
      <c r="LYP4555" s="719"/>
      <c r="LYQ4555" s="719"/>
      <c r="LYR4555" s="719"/>
      <c r="LYS4555" s="719"/>
      <c r="LYT4555" s="719"/>
      <c r="LYU4555" s="721"/>
      <c r="LYV4555" s="720"/>
      <c r="LYW4555" s="718"/>
      <c r="LYX4555" s="721"/>
      <c r="LYY4555" s="712"/>
      <c r="LYZ4555" s="719"/>
      <c r="LZA4555" s="721"/>
      <c r="LZB4555" s="719"/>
      <c r="LZC4555" s="719"/>
      <c r="LZD4555" s="719"/>
      <c r="LZE4555" s="719"/>
      <c r="LZF4555" s="719"/>
      <c r="LZG4555" s="721"/>
      <c r="LZH4555" s="720"/>
      <c r="LZI4555" s="718"/>
      <c r="LZJ4555" s="721"/>
      <c r="LZK4555" s="712"/>
      <c r="LZL4555" s="719"/>
      <c r="LZM4555" s="721"/>
      <c r="LZN4555" s="719"/>
      <c r="LZO4555" s="719"/>
      <c r="LZP4555" s="719"/>
      <c r="LZQ4555" s="719"/>
      <c r="LZR4555" s="719"/>
      <c r="LZS4555" s="721"/>
      <c r="LZT4555" s="720"/>
      <c r="LZU4555" s="718"/>
      <c r="LZV4555" s="721"/>
      <c r="LZW4555" s="712"/>
      <c r="LZX4555" s="719"/>
      <c r="LZY4555" s="721"/>
      <c r="LZZ4555" s="719"/>
      <c r="MAA4555" s="719"/>
      <c r="MAB4555" s="719"/>
      <c r="MAC4555" s="719"/>
      <c r="MAD4555" s="719"/>
      <c r="MAE4555" s="721"/>
      <c r="MAF4555" s="720"/>
      <c r="MAG4555" s="718"/>
      <c r="MAH4555" s="721"/>
      <c r="MAI4555" s="712"/>
      <c r="MAJ4555" s="719"/>
      <c r="MAK4555" s="721"/>
      <c r="MAL4555" s="719"/>
      <c r="MAM4555" s="719"/>
      <c r="MAN4555" s="719"/>
      <c r="MAO4555" s="719"/>
      <c r="MAP4555" s="719"/>
      <c r="MAQ4555" s="721"/>
      <c r="MAR4555" s="720"/>
      <c r="MAS4555" s="718"/>
      <c r="MAT4555" s="721"/>
      <c r="MAU4555" s="712"/>
      <c r="MAV4555" s="719"/>
      <c r="MAW4555" s="721"/>
      <c r="MAX4555" s="719"/>
      <c r="MAY4555" s="719"/>
      <c r="MAZ4555" s="719"/>
      <c r="MBA4555" s="719"/>
      <c r="MBB4555" s="719"/>
      <c r="MBC4555" s="721"/>
      <c r="MBD4555" s="720"/>
      <c r="MBE4555" s="718"/>
      <c r="MBF4555" s="721"/>
      <c r="MBG4555" s="712"/>
      <c r="MBH4555" s="719"/>
      <c r="MBI4555" s="721"/>
      <c r="MBJ4555" s="719"/>
      <c r="MBK4555" s="719"/>
      <c r="MBL4555" s="719"/>
      <c r="MBM4555" s="719"/>
      <c r="MBN4555" s="719"/>
      <c r="MBO4555" s="721"/>
      <c r="MBP4555" s="720"/>
      <c r="MBQ4555" s="718"/>
      <c r="MBR4555" s="721"/>
      <c r="MBS4555" s="712"/>
      <c r="MBT4555" s="719"/>
      <c r="MBU4555" s="721"/>
      <c r="MBV4555" s="719"/>
      <c r="MBW4555" s="719"/>
      <c r="MBX4555" s="719"/>
      <c r="MBY4555" s="719"/>
      <c r="MBZ4555" s="719"/>
      <c r="MCA4555" s="721"/>
      <c r="MCB4555" s="720"/>
      <c r="MCC4555" s="718"/>
      <c r="MCD4555" s="721"/>
      <c r="MCE4555" s="712"/>
      <c r="MCF4555" s="719"/>
      <c r="MCG4555" s="721"/>
      <c r="MCH4555" s="719"/>
      <c r="MCI4555" s="719"/>
      <c r="MCJ4555" s="719"/>
      <c r="MCK4555" s="719"/>
      <c r="MCL4555" s="719"/>
      <c r="MCM4555" s="721"/>
      <c r="MCN4555" s="720"/>
      <c r="MCO4555" s="718"/>
      <c r="MCP4555" s="721"/>
      <c r="MCQ4555" s="712"/>
      <c r="MCR4555" s="719"/>
      <c r="MCS4555" s="721"/>
      <c r="MCT4555" s="719"/>
      <c r="MCU4555" s="719"/>
      <c r="MCV4555" s="719"/>
      <c r="MCW4555" s="719"/>
      <c r="MCX4555" s="719"/>
      <c r="MCY4555" s="721"/>
      <c r="MCZ4555" s="720"/>
      <c r="MDA4555" s="718"/>
      <c r="MDB4555" s="721"/>
      <c r="MDC4555" s="712"/>
      <c r="MDD4555" s="719"/>
      <c r="MDE4555" s="721"/>
      <c r="MDF4555" s="719"/>
      <c r="MDG4555" s="719"/>
      <c r="MDH4555" s="719"/>
      <c r="MDI4555" s="719"/>
      <c r="MDJ4555" s="719"/>
      <c r="MDK4555" s="721"/>
      <c r="MDL4555" s="720"/>
      <c r="MDM4555" s="718"/>
      <c r="MDN4555" s="721"/>
      <c r="MDO4555" s="712"/>
      <c r="MDP4555" s="719"/>
      <c r="MDQ4555" s="721"/>
      <c r="MDR4555" s="719"/>
      <c r="MDS4555" s="719"/>
      <c r="MDT4555" s="719"/>
      <c r="MDU4555" s="719"/>
      <c r="MDV4555" s="719"/>
      <c r="MDW4555" s="721"/>
      <c r="MDX4555" s="720"/>
      <c r="MDY4555" s="718"/>
      <c r="MDZ4555" s="721"/>
      <c r="MEA4555" s="712"/>
      <c r="MEB4555" s="719"/>
      <c r="MEC4555" s="721"/>
      <c r="MED4555" s="719"/>
      <c r="MEE4555" s="719"/>
      <c r="MEF4555" s="719"/>
      <c r="MEG4555" s="719"/>
      <c r="MEH4555" s="719"/>
      <c r="MEI4555" s="721"/>
      <c r="MEJ4555" s="720"/>
      <c r="MEK4555" s="718"/>
      <c r="MEL4555" s="721"/>
      <c r="MEM4555" s="712"/>
      <c r="MEN4555" s="719"/>
      <c r="MEO4555" s="721"/>
      <c r="MEP4555" s="719"/>
      <c r="MEQ4555" s="719"/>
      <c r="MER4555" s="719"/>
      <c r="MES4555" s="719"/>
      <c r="MET4555" s="719"/>
      <c r="MEU4555" s="721"/>
      <c r="MEV4555" s="720"/>
      <c r="MEW4555" s="718"/>
      <c r="MEX4555" s="721"/>
      <c r="MEY4555" s="712"/>
      <c r="MEZ4555" s="719"/>
      <c r="MFA4555" s="721"/>
      <c r="MFB4555" s="719"/>
      <c r="MFC4555" s="719"/>
      <c r="MFD4555" s="719"/>
      <c r="MFE4555" s="719"/>
      <c r="MFF4555" s="719"/>
      <c r="MFG4555" s="721"/>
      <c r="MFH4555" s="720"/>
      <c r="MFI4555" s="718"/>
      <c r="MFJ4555" s="721"/>
      <c r="MFK4555" s="712"/>
      <c r="MFL4555" s="719"/>
      <c r="MFM4555" s="721"/>
      <c r="MFN4555" s="719"/>
      <c r="MFO4555" s="719"/>
      <c r="MFP4555" s="719"/>
      <c r="MFQ4555" s="719"/>
      <c r="MFR4555" s="719"/>
      <c r="MFS4555" s="721"/>
      <c r="MFT4555" s="720"/>
      <c r="MFU4555" s="718"/>
      <c r="MFV4555" s="721"/>
      <c r="MFW4555" s="712"/>
      <c r="MFX4555" s="719"/>
      <c r="MFY4555" s="721"/>
      <c r="MFZ4555" s="719"/>
      <c r="MGA4555" s="719"/>
      <c r="MGB4555" s="719"/>
      <c r="MGC4555" s="719"/>
      <c r="MGD4555" s="719"/>
      <c r="MGE4555" s="721"/>
      <c r="MGF4555" s="720"/>
      <c r="MGG4555" s="718"/>
      <c r="MGH4555" s="721"/>
      <c r="MGI4555" s="712"/>
      <c r="MGJ4555" s="719"/>
      <c r="MGK4555" s="721"/>
      <c r="MGL4555" s="719"/>
      <c r="MGM4555" s="719"/>
      <c r="MGN4555" s="719"/>
      <c r="MGO4555" s="719"/>
      <c r="MGP4555" s="719"/>
      <c r="MGQ4555" s="721"/>
      <c r="MGR4555" s="720"/>
      <c r="MGS4555" s="718"/>
      <c r="MGT4555" s="721"/>
      <c r="MGU4555" s="712"/>
      <c r="MGV4555" s="719"/>
      <c r="MGW4555" s="721"/>
      <c r="MGX4555" s="719"/>
      <c r="MGY4555" s="719"/>
      <c r="MGZ4555" s="719"/>
      <c r="MHA4555" s="719"/>
      <c r="MHB4555" s="719"/>
      <c r="MHC4555" s="721"/>
      <c r="MHD4555" s="720"/>
      <c r="MHE4555" s="718"/>
      <c r="MHF4555" s="721"/>
      <c r="MHG4555" s="712"/>
      <c r="MHH4555" s="719"/>
      <c r="MHI4555" s="721"/>
      <c r="MHJ4555" s="719"/>
      <c r="MHK4555" s="719"/>
      <c r="MHL4555" s="719"/>
      <c r="MHM4555" s="719"/>
      <c r="MHN4555" s="719"/>
      <c r="MHO4555" s="721"/>
      <c r="MHP4555" s="720"/>
      <c r="MHQ4555" s="718"/>
      <c r="MHR4555" s="721"/>
      <c r="MHS4555" s="712"/>
      <c r="MHT4555" s="719"/>
      <c r="MHU4555" s="721"/>
      <c r="MHV4555" s="719"/>
      <c r="MHW4555" s="719"/>
      <c r="MHX4555" s="719"/>
      <c r="MHY4555" s="719"/>
      <c r="MHZ4555" s="719"/>
      <c r="MIA4555" s="721"/>
      <c r="MIB4555" s="720"/>
      <c r="MIC4555" s="718"/>
      <c r="MID4555" s="721"/>
      <c r="MIE4555" s="712"/>
      <c r="MIF4555" s="719"/>
      <c r="MIG4555" s="721"/>
      <c r="MIH4555" s="719"/>
      <c r="MII4555" s="719"/>
      <c r="MIJ4555" s="719"/>
      <c r="MIK4555" s="719"/>
      <c r="MIL4555" s="719"/>
      <c r="MIM4555" s="721"/>
      <c r="MIN4555" s="720"/>
      <c r="MIO4555" s="718"/>
      <c r="MIP4555" s="721"/>
      <c r="MIQ4555" s="712"/>
      <c r="MIR4555" s="719"/>
      <c r="MIS4555" s="721"/>
      <c r="MIT4555" s="719"/>
      <c r="MIU4555" s="719"/>
      <c r="MIV4555" s="719"/>
      <c r="MIW4555" s="719"/>
      <c r="MIX4555" s="719"/>
      <c r="MIY4555" s="721"/>
      <c r="MIZ4555" s="720"/>
      <c r="MJA4555" s="718"/>
      <c r="MJB4555" s="721"/>
      <c r="MJC4555" s="712"/>
      <c r="MJD4555" s="719"/>
      <c r="MJE4555" s="721"/>
      <c r="MJF4555" s="719"/>
      <c r="MJG4555" s="719"/>
      <c r="MJH4555" s="719"/>
      <c r="MJI4555" s="719"/>
      <c r="MJJ4555" s="719"/>
      <c r="MJK4555" s="721"/>
      <c r="MJL4555" s="720"/>
      <c r="MJM4555" s="718"/>
      <c r="MJN4555" s="721"/>
      <c r="MJO4555" s="712"/>
      <c r="MJP4555" s="719"/>
      <c r="MJQ4555" s="721"/>
      <c r="MJR4555" s="719"/>
      <c r="MJS4555" s="719"/>
      <c r="MJT4555" s="719"/>
      <c r="MJU4555" s="719"/>
      <c r="MJV4555" s="719"/>
      <c r="MJW4555" s="721"/>
      <c r="MJX4555" s="720"/>
      <c r="MJY4555" s="718"/>
      <c r="MJZ4555" s="721"/>
      <c r="MKA4555" s="712"/>
      <c r="MKB4555" s="719"/>
      <c r="MKC4555" s="721"/>
      <c r="MKD4555" s="719"/>
      <c r="MKE4555" s="719"/>
      <c r="MKF4555" s="719"/>
      <c r="MKG4555" s="719"/>
      <c r="MKH4555" s="719"/>
      <c r="MKI4555" s="721"/>
      <c r="MKJ4555" s="720"/>
      <c r="MKK4555" s="718"/>
      <c r="MKL4555" s="721"/>
      <c r="MKM4555" s="712"/>
      <c r="MKN4555" s="719"/>
      <c r="MKO4555" s="721"/>
      <c r="MKP4555" s="719"/>
      <c r="MKQ4555" s="719"/>
      <c r="MKR4555" s="719"/>
      <c r="MKS4555" s="719"/>
      <c r="MKT4555" s="719"/>
      <c r="MKU4555" s="721"/>
      <c r="MKV4555" s="720"/>
      <c r="MKW4555" s="718"/>
      <c r="MKX4555" s="721"/>
      <c r="MKY4555" s="712"/>
      <c r="MKZ4555" s="719"/>
      <c r="MLA4555" s="721"/>
      <c r="MLB4555" s="719"/>
      <c r="MLC4555" s="719"/>
      <c r="MLD4555" s="719"/>
      <c r="MLE4555" s="719"/>
      <c r="MLF4555" s="719"/>
      <c r="MLG4555" s="721"/>
      <c r="MLH4555" s="720"/>
      <c r="MLI4555" s="718"/>
      <c r="MLJ4555" s="721"/>
      <c r="MLK4555" s="712"/>
      <c r="MLL4555" s="719"/>
      <c r="MLM4555" s="721"/>
      <c r="MLN4555" s="719"/>
      <c r="MLO4555" s="719"/>
      <c r="MLP4555" s="719"/>
      <c r="MLQ4555" s="719"/>
      <c r="MLR4555" s="719"/>
      <c r="MLS4555" s="721"/>
      <c r="MLT4555" s="720"/>
      <c r="MLU4555" s="718"/>
      <c r="MLV4555" s="721"/>
      <c r="MLW4555" s="712"/>
      <c r="MLX4555" s="719"/>
      <c r="MLY4555" s="721"/>
      <c r="MLZ4555" s="719"/>
      <c r="MMA4555" s="719"/>
      <c r="MMB4555" s="719"/>
      <c r="MMC4555" s="719"/>
      <c r="MMD4555" s="719"/>
      <c r="MME4555" s="721"/>
      <c r="MMF4555" s="720"/>
      <c r="MMG4555" s="718"/>
      <c r="MMH4555" s="721"/>
      <c r="MMI4555" s="712"/>
      <c r="MMJ4555" s="719"/>
      <c r="MMK4555" s="721"/>
      <c r="MML4555" s="719"/>
      <c r="MMM4555" s="719"/>
      <c r="MMN4555" s="719"/>
      <c r="MMO4555" s="719"/>
      <c r="MMP4555" s="719"/>
      <c r="MMQ4555" s="721"/>
      <c r="MMR4555" s="720"/>
      <c r="MMS4555" s="718"/>
      <c r="MMT4555" s="721"/>
      <c r="MMU4555" s="712"/>
      <c r="MMV4555" s="719"/>
      <c r="MMW4555" s="721"/>
      <c r="MMX4555" s="719"/>
      <c r="MMY4555" s="719"/>
      <c r="MMZ4555" s="719"/>
      <c r="MNA4555" s="719"/>
      <c r="MNB4555" s="719"/>
      <c r="MNC4555" s="721"/>
      <c r="MND4555" s="720"/>
      <c r="MNE4555" s="718"/>
      <c r="MNF4555" s="721"/>
      <c r="MNG4555" s="712"/>
      <c r="MNH4555" s="719"/>
      <c r="MNI4555" s="721"/>
      <c r="MNJ4555" s="719"/>
      <c r="MNK4555" s="719"/>
      <c r="MNL4555" s="719"/>
      <c r="MNM4555" s="719"/>
      <c r="MNN4555" s="719"/>
      <c r="MNO4555" s="721"/>
      <c r="MNP4555" s="720"/>
      <c r="MNQ4555" s="718"/>
      <c r="MNR4555" s="721"/>
      <c r="MNS4555" s="712"/>
      <c r="MNT4555" s="719"/>
      <c r="MNU4555" s="721"/>
      <c r="MNV4555" s="719"/>
      <c r="MNW4555" s="719"/>
      <c r="MNX4555" s="719"/>
      <c r="MNY4555" s="719"/>
      <c r="MNZ4555" s="719"/>
      <c r="MOA4555" s="721"/>
      <c r="MOB4555" s="720"/>
      <c r="MOC4555" s="718"/>
      <c r="MOD4555" s="721"/>
      <c r="MOE4555" s="712"/>
      <c r="MOF4555" s="719"/>
      <c r="MOG4555" s="721"/>
      <c r="MOH4555" s="719"/>
      <c r="MOI4555" s="719"/>
      <c r="MOJ4555" s="719"/>
      <c r="MOK4555" s="719"/>
      <c r="MOL4555" s="719"/>
      <c r="MOM4555" s="721"/>
      <c r="MON4555" s="720"/>
      <c r="MOO4555" s="718"/>
      <c r="MOP4555" s="721"/>
      <c r="MOQ4555" s="712"/>
      <c r="MOR4555" s="719"/>
      <c r="MOS4555" s="721"/>
      <c r="MOT4555" s="719"/>
      <c r="MOU4555" s="719"/>
      <c r="MOV4555" s="719"/>
      <c r="MOW4555" s="719"/>
      <c r="MOX4555" s="719"/>
      <c r="MOY4555" s="721"/>
      <c r="MOZ4555" s="720"/>
      <c r="MPA4555" s="718"/>
      <c r="MPB4555" s="721"/>
      <c r="MPC4555" s="712"/>
      <c r="MPD4555" s="719"/>
      <c r="MPE4555" s="721"/>
      <c r="MPF4555" s="719"/>
      <c r="MPG4555" s="719"/>
      <c r="MPH4555" s="719"/>
      <c r="MPI4555" s="719"/>
      <c r="MPJ4555" s="719"/>
      <c r="MPK4555" s="721"/>
      <c r="MPL4555" s="720"/>
      <c r="MPM4555" s="718"/>
      <c r="MPN4555" s="721"/>
      <c r="MPO4555" s="712"/>
      <c r="MPP4555" s="719"/>
      <c r="MPQ4555" s="721"/>
      <c r="MPR4555" s="719"/>
      <c r="MPS4555" s="719"/>
      <c r="MPT4555" s="719"/>
      <c r="MPU4555" s="719"/>
      <c r="MPV4555" s="719"/>
      <c r="MPW4555" s="721"/>
      <c r="MPX4555" s="720"/>
      <c r="MPY4555" s="718"/>
      <c r="MPZ4555" s="721"/>
      <c r="MQA4555" s="712"/>
      <c r="MQB4555" s="719"/>
      <c r="MQC4555" s="721"/>
      <c r="MQD4555" s="719"/>
      <c r="MQE4555" s="719"/>
      <c r="MQF4555" s="719"/>
      <c r="MQG4555" s="719"/>
      <c r="MQH4555" s="719"/>
      <c r="MQI4555" s="721"/>
      <c r="MQJ4555" s="720"/>
      <c r="MQK4555" s="718"/>
      <c r="MQL4555" s="721"/>
      <c r="MQM4555" s="712"/>
      <c r="MQN4555" s="719"/>
      <c r="MQO4555" s="721"/>
      <c r="MQP4555" s="719"/>
      <c r="MQQ4555" s="719"/>
      <c r="MQR4555" s="719"/>
      <c r="MQS4555" s="719"/>
      <c r="MQT4555" s="719"/>
      <c r="MQU4555" s="721"/>
      <c r="MQV4555" s="720"/>
      <c r="MQW4555" s="718"/>
      <c r="MQX4555" s="721"/>
      <c r="MQY4555" s="712"/>
      <c r="MQZ4555" s="719"/>
      <c r="MRA4555" s="721"/>
      <c r="MRB4555" s="719"/>
      <c r="MRC4555" s="719"/>
      <c r="MRD4555" s="719"/>
      <c r="MRE4555" s="719"/>
      <c r="MRF4555" s="719"/>
      <c r="MRG4555" s="721"/>
      <c r="MRH4555" s="720"/>
      <c r="MRI4555" s="718"/>
      <c r="MRJ4555" s="721"/>
      <c r="MRK4555" s="712"/>
      <c r="MRL4555" s="719"/>
      <c r="MRM4555" s="721"/>
      <c r="MRN4555" s="719"/>
      <c r="MRO4555" s="719"/>
      <c r="MRP4555" s="719"/>
      <c r="MRQ4555" s="719"/>
      <c r="MRR4555" s="719"/>
      <c r="MRS4555" s="721"/>
      <c r="MRT4555" s="720"/>
      <c r="MRU4555" s="718"/>
      <c r="MRV4555" s="721"/>
      <c r="MRW4555" s="712"/>
      <c r="MRX4555" s="719"/>
      <c r="MRY4555" s="721"/>
      <c r="MRZ4555" s="719"/>
      <c r="MSA4555" s="719"/>
      <c r="MSB4555" s="719"/>
      <c r="MSC4555" s="719"/>
      <c r="MSD4555" s="719"/>
      <c r="MSE4555" s="721"/>
      <c r="MSF4555" s="720"/>
      <c r="MSG4555" s="718"/>
      <c r="MSH4555" s="721"/>
      <c r="MSI4555" s="712"/>
      <c r="MSJ4555" s="719"/>
      <c r="MSK4555" s="721"/>
      <c r="MSL4555" s="719"/>
      <c r="MSM4555" s="719"/>
      <c r="MSN4555" s="719"/>
      <c r="MSO4555" s="719"/>
      <c r="MSP4555" s="719"/>
      <c r="MSQ4555" s="721"/>
      <c r="MSR4555" s="720"/>
      <c r="MSS4555" s="718"/>
      <c r="MST4555" s="721"/>
      <c r="MSU4555" s="712"/>
      <c r="MSV4555" s="719"/>
      <c r="MSW4555" s="721"/>
      <c r="MSX4555" s="719"/>
      <c r="MSY4555" s="719"/>
      <c r="MSZ4555" s="719"/>
      <c r="MTA4555" s="719"/>
      <c r="MTB4555" s="719"/>
      <c r="MTC4555" s="721"/>
      <c r="MTD4555" s="720"/>
      <c r="MTE4555" s="718"/>
      <c r="MTF4555" s="721"/>
      <c r="MTG4555" s="712"/>
      <c r="MTH4555" s="719"/>
      <c r="MTI4555" s="721"/>
      <c r="MTJ4555" s="719"/>
      <c r="MTK4555" s="719"/>
      <c r="MTL4555" s="719"/>
      <c r="MTM4555" s="719"/>
      <c r="MTN4555" s="719"/>
      <c r="MTO4555" s="721"/>
      <c r="MTP4555" s="720"/>
      <c r="MTQ4555" s="718"/>
      <c r="MTR4555" s="721"/>
      <c r="MTS4555" s="712"/>
      <c r="MTT4555" s="719"/>
      <c r="MTU4555" s="721"/>
      <c r="MTV4555" s="719"/>
      <c r="MTW4555" s="719"/>
      <c r="MTX4555" s="719"/>
      <c r="MTY4555" s="719"/>
      <c r="MTZ4555" s="719"/>
      <c r="MUA4555" s="721"/>
      <c r="MUB4555" s="720"/>
      <c r="MUC4555" s="718"/>
      <c r="MUD4555" s="721"/>
      <c r="MUE4555" s="712"/>
      <c r="MUF4555" s="719"/>
      <c r="MUG4555" s="721"/>
      <c r="MUH4555" s="719"/>
      <c r="MUI4555" s="719"/>
      <c r="MUJ4555" s="719"/>
      <c r="MUK4555" s="719"/>
      <c r="MUL4555" s="719"/>
      <c r="MUM4555" s="721"/>
      <c r="MUN4555" s="720"/>
      <c r="MUO4555" s="718"/>
      <c r="MUP4555" s="721"/>
      <c r="MUQ4555" s="712"/>
      <c r="MUR4555" s="719"/>
      <c r="MUS4555" s="721"/>
      <c r="MUT4555" s="719"/>
      <c r="MUU4555" s="719"/>
      <c r="MUV4555" s="719"/>
      <c r="MUW4555" s="719"/>
      <c r="MUX4555" s="719"/>
      <c r="MUY4555" s="721"/>
      <c r="MUZ4555" s="720"/>
      <c r="MVA4555" s="718"/>
      <c r="MVB4555" s="721"/>
      <c r="MVC4555" s="712"/>
      <c r="MVD4555" s="719"/>
      <c r="MVE4555" s="721"/>
      <c r="MVF4555" s="719"/>
      <c r="MVG4555" s="719"/>
      <c r="MVH4555" s="719"/>
      <c r="MVI4555" s="719"/>
      <c r="MVJ4555" s="719"/>
      <c r="MVK4555" s="721"/>
      <c r="MVL4555" s="720"/>
      <c r="MVM4555" s="718"/>
      <c r="MVN4555" s="721"/>
      <c r="MVO4555" s="712"/>
      <c r="MVP4555" s="719"/>
      <c r="MVQ4555" s="721"/>
      <c r="MVR4555" s="719"/>
      <c r="MVS4555" s="719"/>
      <c r="MVT4555" s="719"/>
      <c r="MVU4555" s="719"/>
      <c r="MVV4555" s="719"/>
      <c r="MVW4555" s="721"/>
      <c r="MVX4555" s="720"/>
      <c r="MVY4555" s="718"/>
      <c r="MVZ4555" s="721"/>
      <c r="MWA4555" s="712"/>
      <c r="MWB4555" s="719"/>
      <c r="MWC4555" s="721"/>
      <c r="MWD4555" s="719"/>
      <c r="MWE4555" s="719"/>
      <c r="MWF4555" s="719"/>
      <c r="MWG4555" s="719"/>
      <c r="MWH4555" s="719"/>
      <c r="MWI4555" s="721"/>
      <c r="MWJ4555" s="720"/>
      <c r="MWK4555" s="718"/>
      <c r="MWL4555" s="721"/>
      <c r="MWM4555" s="712"/>
      <c r="MWN4555" s="719"/>
      <c r="MWO4555" s="721"/>
      <c r="MWP4555" s="719"/>
      <c r="MWQ4555" s="719"/>
      <c r="MWR4555" s="719"/>
      <c r="MWS4555" s="719"/>
      <c r="MWT4555" s="719"/>
      <c r="MWU4555" s="721"/>
      <c r="MWV4555" s="720"/>
      <c r="MWW4555" s="718"/>
      <c r="MWX4555" s="721"/>
      <c r="MWY4555" s="712"/>
      <c r="MWZ4555" s="719"/>
      <c r="MXA4555" s="721"/>
      <c r="MXB4555" s="719"/>
      <c r="MXC4555" s="719"/>
      <c r="MXD4555" s="719"/>
      <c r="MXE4555" s="719"/>
      <c r="MXF4555" s="719"/>
      <c r="MXG4555" s="721"/>
      <c r="MXH4555" s="720"/>
      <c r="MXI4555" s="718"/>
      <c r="MXJ4555" s="721"/>
      <c r="MXK4555" s="712"/>
      <c r="MXL4555" s="719"/>
      <c r="MXM4555" s="721"/>
      <c r="MXN4555" s="719"/>
      <c r="MXO4555" s="719"/>
      <c r="MXP4555" s="719"/>
      <c r="MXQ4555" s="719"/>
      <c r="MXR4555" s="719"/>
      <c r="MXS4555" s="721"/>
      <c r="MXT4555" s="720"/>
      <c r="MXU4555" s="718"/>
      <c r="MXV4555" s="721"/>
      <c r="MXW4555" s="712"/>
      <c r="MXX4555" s="719"/>
      <c r="MXY4555" s="721"/>
      <c r="MXZ4555" s="719"/>
      <c r="MYA4555" s="719"/>
      <c r="MYB4555" s="719"/>
      <c r="MYC4555" s="719"/>
      <c r="MYD4555" s="719"/>
      <c r="MYE4555" s="721"/>
      <c r="MYF4555" s="720"/>
      <c r="MYG4555" s="718"/>
      <c r="MYH4555" s="721"/>
      <c r="MYI4555" s="712"/>
      <c r="MYJ4555" s="719"/>
      <c r="MYK4555" s="721"/>
      <c r="MYL4555" s="719"/>
      <c r="MYM4555" s="719"/>
      <c r="MYN4555" s="719"/>
      <c r="MYO4555" s="719"/>
      <c r="MYP4555" s="719"/>
      <c r="MYQ4555" s="721"/>
      <c r="MYR4555" s="720"/>
      <c r="MYS4555" s="718"/>
      <c r="MYT4555" s="721"/>
      <c r="MYU4555" s="712"/>
      <c r="MYV4555" s="719"/>
      <c r="MYW4555" s="721"/>
      <c r="MYX4555" s="719"/>
      <c r="MYY4555" s="719"/>
      <c r="MYZ4555" s="719"/>
      <c r="MZA4555" s="719"/>
      <c r="MZB4555" s="719"/>
      <c r="MZC4555" s="721"/>
      <c r="MZD4555" s="720"/>
      <c r="MZE4555" s="718"/>
      <c r="MZF4555" s="721"/>
      <c r="MZG4555" s="712"/>
      <c r="MZH4555" s="719"/>
      <c r="MZI4555" s="721"/>
      <c r="MZJ4555" s="719"/>
      <c r="MZK4555" s="719"/>
      <c r="MZL4555" s="719"/>
      <c r="MZM4555" s="719"/>
      <c r="MZN4555" s="719"/>
      <c r="MZO4555" s="721"/>
      <c r="MZP4555" s="720"/>
      <c r="MZQ4555" s="718"/>
      <c r="MZR4555" s="721"/>
      <c r="MZS4555" s="712"/>
      <c r="MZT4555" s="719"/>
      <c r="MZU4555" s="721"/>
      <c r="MZV4555" s="719"/>
      <c r="MZW4555" s="719"/>
      <c r="MZX4555" s="719"/>
      <c r="MZY4555" s="719"/>
      <c r="MZZ4555" s="719"/>
      <c r="NAA4555" s="721"/>
      <c r="NAB4555" s="720"/>
      <c r="NAC4555" s="718"/>
      <c r="NAD4555" s="721"/>
      <c r="NAE4555" s="712"/>
      <c r="NAF4555" s="719"/>
      <c r="NAG4555" s="721"/>
      <c r="NAH4555" s="719"/>
      <c r="NAI4555" s="719"/>
      <c r="NAJ4555" s="719"/>
      <c r="NAK4555" s="719"/>
      <c r="NAL4555" s="719"/>
      <c r="NAM4555" s="721"/>
      <c r="NAN4555" s="720"/>
      <c r="NAO4555" s="718"/>
      <c r="NAP4555" s="721"/>
      <c r="NAQ4555" s="712"/>
      <c r="NAR4555" s="719"/>
      <c r="NAS4555" s="721"/>
      <c r="NAT4555" s="719"/>
      <c r="NAU4555" s="719"/>
      <c r="NAV4555" s="719"/>
      <c r="NAW4555" s="719"/>
      <c r="NAX4555" s="719"/>
      <c r="NAY4555" s="721"/>
      <c r="NAZ4555" s="720"/>
      <c r="NBA4555" s="718"/>
      <c r="NBB4555" s="721"/>
      <c r="NBC4555" s="712"/>
      <c r="NBD4555" s="719"/>
      <c r="NBE4555" s="721"/>
      <c r="NBF4555" s="719"/>
      <c r="NBG4555" s="719"/>
      <c r="NBH4555" s="719"/>
      <c r="NBI4555" s="719"/>
      <c r="NBJ4555" s="719"/>
      <c r="NBK4555" s="721"/>
      <c r="NBL4555" s="720"/>
      <c r="NBM4555" s="718"/>
      <c r="NBN4555" s="721"/>
      <c r="NBO4555" s="712"/>
      <c r="NBP4555" s="719"/>
      <c r="NBQ4555" s="721"/>
      <c r="NBR4555" s="719"/>
      <c r="NBS4555" s="719"/>
      <c r="NBT4555" s="719"/>
      <c r="NBU4555" s="719"/>
      <c r="NBV4555" s="719"/>
      <c r="NBW4555" s="721"/>
      <c r="NBX4555" s="720"/>
      <c r="NBY4555" s="718"/>
      <c r="NBZ4555" s="721"/>
      <c r="NCA4555" s="712"/>
      <c r="NCB4555" s="719"/>
      <c r="NCC4555" s="721"/>
      <c r="NCD4555" s="719"/>
      <c r="NCE4555" s="719"/>
      <c r="NCF4555" s="719"/>
      <c r="NCG4555" s="719"/>
      <c r="NCH4555" s="719"/>
      <c r="NCI4555" s="721"/>
      <c r="NCJ4555" s="720"/>
      <c r="NCK4555" s="718"/>
      <c r="NCL4555" s="721"/>
      <c r="NCM4555" s="712"/>
      <c r="NCN4555" s="719"/>
      <c r="NCO4555" s="721"/>
      <c r="NCP4555" s="719"/>
      <c r="NCQ4555" s="719"/>
      <c r="NCR4555" s="719"/>
      <c r="NCS4555" s="719"/>
      <c r="NCT4555" s="719"/>
      <c r="NCU4555" s="721"/>
      <c r="NCV4555" s="720"/>
      <c r="NCW4555" s="718"/>
      <c r="NCX4555" s="721"/>
      <c r="NCY4555" s="712"/>
      <c r="NCZ4555" s="719"/>
      <c r="NDA4555" s="721"/>
      <c r="NDB4555" s="719"/>
      <c r="NDC4555" s="719"/>
      <c r="NDD4555" s="719"/>
      <c r="NDE4555" s="719"/>
      <c r="NDF4555" s="719"/>
      <c r="NDG4555" s="721"/>
      <c r="NDH4555" s="720"/>
      <c r="NDI4555" s="718"/>
      <c r="NDJ4555" s="721"/>
      <c r="NDK4555" s="712"/>
      <c r="NDL4555" s="719"/>
      <c r="NDM4555" s="721"/>
      <c r="NDN4555" s="719"/>
      <c r="NDO4555" s="719"/>
      <c r="NDP4555" s="719"/>
      <c r="NDQ4555" s="719"/>
      <c r="NDR4555" s="719"/>
      <c r="NDS4555" s="721"/>
      <c r="NDT4555" s="720"/>
      <c r="NDU4555" s="718"/>
      <c r="NDV4555" s="721"/>
      <c r="NDW4555" s="712"/>
      <c r="NDX4555" s="719"/>
      <c r="NDY4555" s="721"/>
      <c r="NDZ4555" s="719"/>
      <c r="NEA4555" s="719"/>
      <c r="NEB4555" s="719"/>
      <c r="NEC4555" s="719"/>
      <c r="NED4555" s="719"/>
      <c r="NEE4555" s="721"/>
      <c r="NEF4555" s="720"/>
      <c r="NEG4555" s="718"/>
      <c r="NEH4555" s="721"/>
      <c r="NEI4555" s="712"/>
      <c r="NEJ4555" s="719"/>
      <c r="NEK4555" s="721"/>
      <c r="NEL4555" s="719"/>
      <c r="NEM4555" s="719"/>
      <c r="NEN4555" s="719"/>
      <c r="NEO4555" s="719"/>
      <c r="NEP4555" s="719"/>
      <c r="NEQ4555" s="721"/>
      <c r="NER4555" s="720"/>
      <c r="NES4555" s="718"/>
      <c r="NET4555" s="721"/>
      <c r="NEU4555" s="712"/>
      <c r="NEV4555" s="719"/>
      <c r="NEW4555" s="721"/>
      <c r="NEX4555" s="719"/>
      <c r="NEY4555" s="719"/>
      <c r="NEZ4555" s="719"/>
      <c r="NFA4555" s="719"/>
      <c r="NFB4555" s="719"/>
      <c r="NFC4555" s="721"/>
      <c r="NFD4555" s="720"/>
      <c r="NFE4555" s="718"/>
      <c r="NFF4555" s="721"/>
      <c r="NFG4555" s="712"/>
      <c r="NFH4555" s="719"/>
      <c r="NFI4555" s="721"/>
      <c r="NFJ4555" s="719"/>
      <c r="NFK4555" s="719"/>
      <c r="NFL4555" s="719"/>
      <c r="NFM4555" s="719"/>
      <c r="NFN4555" s="719"/>
      <c r="NFO4555" s="721"/>
      <c r="NFP4555" s="720"/>
      <c r="NFQ4555" s="718"/>
      <c r="NFR4555" s="721"/>
      <c r="NFS4555" s="712"/>
      <c r="NFT4555" s="719"/>
      <c r="NFU4555" s="721"/>
      <c r="NFV4555" s="719"/>
      <c r="NFW4555" s="719"/>
      <c r="NFX4555" s="719"/>
      <c r="NFY4555" s="719"/>
      <c r="NFZ4555" s="719"/>
      <c r="NGA4555" s="721"/>
      <c r="NGB4555" s="720"/>
      <c r="NGC4555" s="718"/>
      <c r="NGD4555" s="721"/>
      <c r="NGE4555" s="712"/>
      <c r="NGF4555" s="719"/>
      <c r="NGG4555" s="721"/>
      <c r="NGH4555" s="719"/>
      <c r="NGI4555" s="719"/>
      <c r="NGJ4555" s="719"/>
      <c r="NGK4555" s="719"/>
      <c r="NGL4555" s="719"/>
      <c r="NGM4555" s="721"/>
      <c r="NGN4555" s="720"/>
      <c r="NGO4555" s="718"/>
      <c r="NGP4555" s="721"/>
      <c r="NGQ4555" s="712"/>
      <c r="NGR4555" s="719"/>
      <c r="NGS4555" s="721"/>
      <c r="NGT4555" s="719"/>
      <c r="NGU4555" s="719"/>
      <c r="NGV4555" s="719"/>
      <c r="NGW4555" s="719"/>
      <c r="NGX4555" s="719"/>
      <c r="NGY4555" s="721"/>
      <c r="NGZ4555" s="720"/>
      <c r="NHA4555" s="718"/>
      <c r="NHB4555" s="721"/>
      <c r="NHC4555" s="712"/>
      <c r="NHD4555" s="719"/>
      <c r="NHE4555" s="721"/>
      <c r="NHF4555" s="719"/>
      <c r="NHG4555" s="719"/>
      <c r="NHH4555" s="719"/>
      <c r="NHI4555" s="719"/>
      <c r="NHJ4555" s="719"/>
      <c r="NHK4555" s="721"/>
      <c r="NHL4555" s="720"/>
      <c r="NHM4555" s="718"/>
      <c r="NHN4555" s="721"/>
      <c r="NHO4555" s="712"/>
      <c r="NHP4555" s="719"/>
      <c r="NHQ4555" s="721"/>
      <c r="NHR4555" s="719"/>
      <c r="NHS4555" s="719"/>
      <c r="NHT4555" s="719"/>
      <c r="NHU4555" s="719"/>
      <c r="NHV4555" s="719"/>
      <c r="NHW4555" s="721"/>
      <c r="NHX4555" s="720"/>
      <c r="NHY4555" s="718"/>
      <c r="NHZ4555" s="721"/>
      <c r="NIA4555" s="712"/>
      <c r="NIB4555" s="719"/>
      <c r="NIC4555" s="721"/>
      <c r="NID4555" s="719"/>
      <c r="NIE4555" s="719"/>
      <c r="NIF4555" s="719"/>
      <c r="NIG4555" s="719"/>
      <c r="NIH4555" s="719"/>
      <c r="NII4555" s="721"/>
      <c r="NIJ4555" s="720"/>
      <c r="NIK4555" s="718"/>
      <c r="NIL4555" s="721"/>
      <c r="NIM4555" s="712"/>
      <c r="NIN4555" s="719"/>
      <c r="NIO4555" s="721"/>
      <c r="NIP4555" s="719"/>
      <c r="NIQ4555" s="719"/>
      <c r="NIR4555" s="719"/>
      <c r="NIS4555" s="719"/>
      <c r="NIT4555" s="719"/>
      <c r="NIU4555" s="721"/>
      <c r="NIV4555" s="720"/>
      <c r="NIW4555" s="718"/>
      <c r="NIX4555" s="721"/>
      <c r="NIY4555" s="712"/>
      <c r="NIZ4555" s="719"/>
      <c r="NJA4555" s="721"/>
      <c r="NJB4555" s="719"/>
      <c r="NJC4555" s="719"/>
      <c r="NJD4555" s="719"/>
      <c r="NJE4555" s="719"/>
      <c r="NJF4555" s="719"/>
      <c r="NJG4555" s="721"/>
      <c r="NJH4555" s="720"/>
      <c r="NJI4555" s="718"/>
      <c r="NJJ4555" s="721"/>
      <c r="NJK4555" s="712"/>
      <c r="NJL4555" s="719"/>
      <c r="NJM4555" s="721"/>
      <c r="NJN4555" s="719"/>
      <c r="NJO4555" s="719"/>
      <c r="NJP4555" s="719"/>
      <c r="NJQ4555" s="719"/>
      <c r="NJR4555" s="719"/>
      <c r="NJS4555" s="721"/>
      <c r="NJT4555" s="720"/>
      <c r="NJU4555" s="718"/>
      <c r="NJV4555" s="721"/>
      <c r="NJW4555" s="712"/>
      <c r="NJX4555" s="719"/>
      <c r="NJY4555" s="721"/>
      <c r="NJZ4555" s="719"/>
      <c r="NKA4555" s="719"/>
      <c r="NKB4555" s="719"/>
      <c r="NKC4555" s="719"/>
      <c r="NKD4555" s="719"/>
      <c r="NKE4555" s="721"/>
      <c r="NKF4555" s="720"/>
      <c r="NKG4555" s="718"/>
      <c r="NKH4555" s="721"/>
      <c r="NKI4555" s="712"/>
      <c r="NKJ4555" s="719"/>
      <c r="NKK4555" s="721"/>
      <c r="NKL4555" s="719"/>
      <c r="NKM4555" s="719"/>
      <c r="NKN4555" s="719"/>
      <c r="NKO4555" s="719"/>
      <c r="NKP4555" s="719"/>
      <c r="NKQ4555" s="721"/>
      <c r="NKR4555" s="720"/>
      <c r="NKS4555" s="718"/>
      <c r="NKT4555" s="721"/>
      <c r="NKU4555" s="712"/>
      <c r="NKV4555" s="719"/>
      <c r="NKW4555" s="721"/>
      <c r="NKX4555" s="719"/>
      <c r="NKY4555" s="719"/>
      <c r="NKZ4555" s="719"/>
      <c r="NLA4555" s="719"/>
      <c r="NLB4555" s="719"/>
      <c r="NLC4555" s="721"/>
      <c r="NLD4555" s="720"/>
      <c r="NLE4555" s="718"/>
      <c r="NLF4555" s="721"/>
      <c r="NLG4555" s="712"/>
      <c r="NLH4555" s="719"/>
      <c r="NLI4555" s="721"/>
      <c r="NLJ4555" s="719"/>
      <c r="NLK4555" s="719"/>
      <c r="NLL4555" s="719"/>
      <c r="NLM4555" s="719"/>
      <c r="NLN4555" s="719"/>
      <c r="NLO4555" s="721"/>
      <c r="NLP4555" s="720"/>
      <c r="NLQ4555" s="718"/>
      <c r="NLR4555" s="721"/>
      <c r="NLS4555" s="712"/>
      <c r="NLT4555" s="719"/>
      <c r="NLU4555" s="721"/>
      <c r="NLV4555" s="719"/>
      <c r="NLW4555" s="719"/>
      <c r="NLX4555" s="719"/>
      <c r="NLY4555" s="719"/>
      <c r="NLZ4555" s="719"/>
      <c r="NMA4555" s="721"/>
      <c r="NMB4555" s="720"/>
      <c r="NMC4555" s="718"/>
      <c r="NMD4555" s="721"/>
      <c r="NME4555" s="712"/>
      <c r="NMF4555" s="719"/>
      <c r="NMG4555" s="721"/>
      <c r="NMH4555" s="719"/>
      <c r="NMI4555" s="719"/>
      <c r="NMJ4555" s="719"/>
      <c r="NMK4555" s="719"/>
      <c r="NML4555" s="719"/>
      <c r="NMM4555" s="721"/>
      <c r="NMN4555" s="720"/>
      <c r="NMO4555" s="718"/>
      <c r="NMP4555" s="721"/>
      <c r="NMQ4555" s="712"/>
      <c r="NMR4555" s="719"/>
      <c r="NMS4555" s="721"/>
      <c r="NMT4555" s="719"/>
      <c r="NMU4555" s="719"/>
      <c r="NMV4555" s="719"/>
      <c r="NMW4555" s="719"/>
      <c r="NMX4555" s="719"/>
      <c r="NMY4555" s="721"/>
      <c r="NMZ4555" s="720"/>
      <c r="NNA4555" s="718"/>
      <c r="NNB4555" s="721"/>
      <c r="NNC4555" s="712"/>
      <c r="NND4555" s="719"/>
      <c r="NNE4555" s="721"/>
      <c r="NNF4555" s="719"/>
      <c r="NNG4555" s="719"/>
      <c r="NNH4555" s="719"/>
      <c r="NNI4555" s="719"/>
      <c r="NNJ4555" s="719"/>
      <c r="NNK4555" s="721"/>
      <c r="NNL4555" s="720"/>
      <c r="NNM4555" s="718"/>
      <c r="NNN4555" s="721"/>
      <c r="NNO4555" s="712"/>
      <c r="NNP4555" s="719"/>
      <c r="NNQ4555" s="721"/>
      <c r="NNR4555" s="719"/>
      <c r="NNS4555" s="719"/>
      <c r="NNT4555" s="719"/>
      <c r="NNU4555" s="719"/>
      <c r="NNV4555" s="719"/>
      <c r="NNW4555" s="721"/>
      <c r="NNX4555" s="720"/>
      <c r="NNY4555" s="718"/>
      <c r="NNZ4555" s="721"/>
      <c r="NOA4555" s="712"/>
      <c r="NOB4555" s="719"/>
      <c r="NOC4555" s="721"/>
      <c r="NOD4555" s="719"/>
      <c r="NOE4555" s="719"/>
      <c r="NOF4555" s="719"/>
      <c r="NOG4555" s="719"/>
      <c r="NOH4555" s="719"/>
      <c r="NOI4555" s="721"/>
      <c r="NOJ4555" s="720"/>
      <c r="NOK4555" s="718"/>
      <c r="NOL4555" s="721"/>
      <c r="NOM4555" s="712"/>
      <c r="NON4555" s="719"/>
      <c r="NOO4555" s="721"/>
      <c r="NOP4555" s="719"/>
      <c r="NOQ4555" s="719"/>
      <c r="NOR4555" s="719"/>
      <c r="NOS4555" s="719"/>
      <c r="NOT4555" s="719"/>
      <c r="NOU4555" s="721"/>
      <c r="NOV4555" s="720"/>
      <c r="NOW4555" s="718"/>
      <c r="NOX4555" s="721"/>
      <c r="NOY4555" s="712"/>
      <c r="NOZ4555" s="719"/>
      <c r="NPA4555" s="721"/>
      <c r="NPB4555" s="719"/>
      <c r="NPC4555" s="719"/>
      <c r="NPD4555" s="719"/>
      <c r="NPE4555" s="719"/>
      <c r="NPF4555" s="719"/>
      <c r="NPG4555" s="721"/>
      <c r="NPH4555" s="720"/>
      <c r="NPI4555" s="718"/>
      <c r="NPJ4555" s="721"/>
      <c r="NPK4555" s="712"/>
      <c r="NPL4555" s="719"/>
      <c r="NPM4555" s="721"/>
      <c r="NPN4555" s="719"/>
      <c r="NPO4555" s="719"/>
      <c r="NPP4555" s="719"/>
      <c r="NPQ4555" s="719"/>
      <c r="NPR4555" s="719"/>
      <c r="NPS4555" s="721"/>
      <c r="NPT4555" s="720"/>
      <c r="NPU4555" s="718"/>
      <c r="NPV4555" s="721"/>
      <c r="NPW4555" s="712"/>
      <c r="NPX4555" s="719"/>
      <c r="NPY4555" s="721"/>
      <c r="NPZ4555" s="719"/>
      <c r="NQA4555" s="719"/>
      <c r="NQB4555" s="719"/>
      <c r="NQC4555" s="719"/>
      <c r="NQD4555" s="719"/>
      <c r="NQE4555" s="721"/>
      <c r="NQF4555" s="720"/>
      <c r="NQG4555" s="718"/>
      <c r="NQH4555" s="721"/>
      <c r="NQI4555" s="712"/>
      <c r="NQJ4555" s="719"/>
      <c r="NQK4555" s="721"/>
      <c r="NQL4555" s="719"/>
      <c r="NQM4555" s="719"/>
      <c r="NQN4555" s="719"/>
      <c r="NQO4555" s="719"/>
      <c r="NQP4555" s="719"/>
      <c r="NQQ4555" s="721"/>
      <c r="NQR4555" s="720"/>
      <c r="NQS4555" s="718"/>
      <c r="NQT4555" s="721"/>
      <c r="NQU4555" s="712"/>
      <c r="NQV4555" s="719"/>
      <c r="NQW4555" s="721"/>
      <c r="NQX4555" s="719"/>
      <c r="NQY4555" s="719"/>
      <c r="NQZ4555" s="719"/>
      <c r="NRA4555" s="719"/>
      <c r="NRB4555" s="719"/>
      <c r="NRC4555" s="721"/>
      <c r="NRD4555" s="720"/>
      <c r="NRE4555" s="718"/>
      <c r="NRF4555" s="721"/>
      <c r="NRG4555" s="712"/>
      <c r="NRH4555" s="719"/>
      <c r="NRI4555" s="721"/>
      <c r="NRJ4555" s="719"/>
      <c r="NRK4555" s="719"/>
      <c r="NRL4555" s="719"/>
      <c r="NRM4555" s="719"/>
      <c r="NRN4555" s="719"/>
      <c r="NRO4555" s="721"/>
      <c r="NRP4555" s="720"/>
      <c r="NRQ4555" s="718"/>
      <c r="NRR4555" s="721"/>
      <c r="NRS4555" s="712"/>
      <c r="NRT4555" s="719"/>
      <c r="NRU4555" s="721"/>
      <c r="NRV4555" s="719"/>
      <c r="NRW4555" s="719"/>
      <c r="NRX4555" s="719"/>
      <c r="NRY4555" s="719"/>
      <c r="NRZ4555" s="719"/>
      <c r="NSA4555" s="721"/>
      <c r="NSB4555" s="720"/>
      <c r="NSC4555" s="718"/>
      <c r="NSD4555" s="721"/>
      <c r="NSE4555" s="712"/>
      <c r="NSF4555" s="719"/>
      <c r="NSG4555" s="721"/>
      <c r="NSH4555" s="719"/>
      <c r="NSI4555" s="719"/>
      <c r="NSJ4555" s="719"/>
      <c r="NSK4555" s="719"/>
      <c r="NSL4555" s="719"/>
      <c r="NSM4555" s="721"/>
      <c r="NSN4555" s="720"/>
      <c r="NSO4555" s="718"/>
      <c r="NSP4555" s="721"/>
      <c r="NSQ4555" s="712"/>
      <c r="NSR4555" s="719"/>
      <c r="NSS4555" s="721"/>
      <c r="NST4555" s="719"/>
      <c r="NSU4555" s="719"/>
      <c r="NSV4555" s="719"/>
      <c r="NSW4555" s="719"/>
      <c r="NSX4555" s="719"/>
      <c r="NSY4555" s="721"/>
      <c r="NSZ4555" s="720"/>
      <c r="NTA4555" s="718"/>
      <c r="NTB4555" s="721"/>
      <c r="NTC4555" s="712"/>
      <c r="NTD4555" s="719"/>
      <c r="NTE4555" s="721"/>
      <c r="NTF4555" s="719"/>
      <c r="NTG4555" s="719"/>
      <c r="NTH4555" s="719"/>
      <c r="NTI4555" s="719"/>
      <c r="NTJ4555" s="719"/>
      <c r="NTK4555" s="721"/>
      <c r="NTL4555" s="720"/>
      <c r="NTM4555" s="718"/>
      <c r="NTN4555" s="721"/>
      <c r="NTO4555" s="712"/>
      <c r="NTP4555" s="719"/>
      <c r="NTQ4555" s="721"/>
      <c r="NTR4555" s="719"/>
      <c r="NTS4555" s="719"/>
      <c r="NTT4555" s="719"/>
      <c r="NTU4555" s="719"/>
      <c r="NTV4555" s="719"/>
      <c r="NTW4555" s="721"/>
      <c r="NTX4555" s="720"/>
      <c r="NTY4555" s="718"/>
      <c r="NTZ4555" s="721"/>
      <c r="NUA4555" s="712"/>
      <c r="NUB4555" s="719"/>
      <c r="NUC4555" s="721"/>
      <c r="NUD4555" s="719"/>
      <c r="NUE4555" s="719"/>
      <c r="NUF4555" s="719"/>
      <c r="NUG4555" s="719"/>
      <c r="NUH4555" s="719"/>
      <c r="NUI4555" s="721"/>
      <c r="NUJ4555" s="720"/>
      <c r="NUK4555" s="718"/>
      <c r="NUL4555" s="721"/>
      <c r="NUM4555" s="712"/>
      <c r="NUN4555" s="719"/>
      <c r="NUO4555" s="721"/>
      <c r="NUP4555" s="719"/>
      <c r="NUQ4555" s="719"/>
      <c r="NUR4555" s="719"/>
      <c r="NUS4555" s="719"/>
      <c r="NUT4555" s="719"/>
      <c r="NUU4555" s="721"/>
      <c r="NUV4555" s="720"/>
      <c r="NUW4555" s="718"/>
      <c r="NUX4555" s="721"/>
      <c r="NUY4555" s="712"/>
      <c r="NUZ4555" s="719"/>
      <c r="NVA4555" s="721"/>
      <c r="NVB4555" s="719"/>
      <c r="NVC4555" s="719"/>
      <c r="NVD4555" s="719"/>
      <c r="NVE4555" s="719"/>
      <c r="NVF4555" s="719"/>
      <c r="NVG4555" s="721"/>
      <c r="NVH4555" s="720"/>
      <c r="NVI4555" s="718"/>
      <c r="NVJ4555" s="721"/>
      <c r="NVK4555" s="712"/>
      <c r="NVL4555" s="719"/>
      <c r="NVM4555" s="721"/>
      <c r="NVN4555" s="719"/>
      <c r="NVO4555" s="719"/>
      <c r="NVP4555" s="719"/>
      <c r="NVQ4555" s="719"/>
      <c r="NVR4555" s="719"/>
      <c r="NVS4555" s="721"/>
      <c r="NVT4555" s="720"/>
      <c r="NVU4555" s="718"/>
      <c r="NVV4555" s="721"/>
      <c r="NVW4555" s="712"/>
      <c r="NVX4555" s="719"/>
      <c r="NVY4555" s="721"/>
      <c r="NVZ4555" s="719"/>
      <c r="NWA4555" s="719"/>
      <c r="NWB4555" s="719"/>
      <c r="NWC4555" s="719"/>
      <c r="NWD4555" s="719"/>
      <c r="NWE4555" s="721"/>
      <c r="NWF4555" s="720"/>
      <c r="NWG4555" s="718"/>
      <c r="NWH4555" s="721"/>
      <c r="NWI4555" s="712"/>
      <c r="NWJ4555" s="719"/>
      <c r="NWK4555" s="721"/>
      <c r="NWL4555" s="719"/>
      <c r="NWM4555" s="719"/>
      <c r="NWN4555" s="719"/>
      <c r="NWO4555" s="719"/>
      <c r="NWP4555" s="719"/>
      <c r="NWQ4555" s="721"/>
      <c r="NWR4555" s="720"/>
      <c r="NWS4555" s="718"/>
      <c r="NWT4555" s="721"/>
      <c r="NWU4555" s="712"/>
      <c r="NWV4555" s="719"/>
      <c r="NWW4555" s="721"/>
      <c r="NWX4555" s="719"/>
      <c r="NWY4555" s="719"/>
      <c r="NWZ4555" s="719"/>
      <c r="NXA4555" s="719"/>
      <c r="NXB4555" s="719"/>
      <c r="NXC4555" s="721"/>
      <c r="NXD4555" s="720"/>
      <c r="NXE4555" s="718"/>
      <c r="NXF4555" s="721"/>
      <c r="NXG4555" s="712"/>
      <c r="NXH4555" s="719"/>
      <c r="NXI4555" s="721"/>
      <c r="NXJ4555" s="719"/>
      <c r="NXK4555" s="719"/>
      <c r="NXL4555" s="719"/>
      <c r="NXM4555" s="719"/>
      <c r="NXN4555" s="719"/>
      <c r="NXO4555" s="721"/>
      <c r="NXP4555" s="720"/>
      <c r="NXQ4555" s="718"/>
      <c r="NXR4555" s="721"/>
      <c r="NXS4555" s="712"/>
      <c r="NXT4555" s="719"/>
      <c r="NXU4555" s="721"/>
      <c r="NXV4555" s="719"/>
      <c r="NXW4555" s="719"/>
      <c r="NXX4555" s="719"/>
      <c r="NXY4555" s="719"/>
      <c r="NXZ4555" s="719"/>
      <c r="NYA4555" s="721"/>
      <c r="NYB4555" s="720"/>
      <c r="NYC4555" s="718"/>
      <c r="NYD4555" s="721"/>
      <c r="NYE4555" s="712"/>
      <c r="NYF4555" s="719"/>
      <c r="NYG4555" s="721"/>
      <c r="NYH4555" s="719"/>
      <c r="NYI4555" s="719"/>
      <c r="NYJ4555" s="719"/>
      <c r="NYK4555" s="719"/>
      <c r="NYL4555" s="719"/>
      <c r="NYM4555" s="721"/>
      <c r="NYN4555" s="720"/>
      <c r="NYO4555" s="718"/>
      <c r="NYP4555" s="721"/>
      <c r="NYQ4555" s="712"/>
      <c r="NYR4555" s="719"/>
      <c r="NYS4555" s="721"/>
      <c r="NYT4555" s="719"/>
      <c r="NYU4555" s="719"/>
      <c r="NYV4555" s="719"/>
      <c r="NYW4555" s="719"/>
      <c r="NYX4555" s="719"/>
      <c r="NYY4555" s="721"/>
      <c r="NYZ4555" s="720"/>
      <c r="NZA4555" s="718"/>
      <c r="NZB4555" s="721"/>
      <c r="NZC4555" s="712"/>
      <c r="NZD4555" s="719"/>
      <c r="NZE4555" s="721"/>
      <c r="NZF4555" s="719"/>
      <c r="NZG4555" s="719"/>
      <c r="NZH4555" s="719"/>
      <c r="NZI4555" s="719"/>
      <c r="NZJ4555" s="719"/>
      <c r="NZK4555" s="721"/>
      <c r="NZL4555" s="720"/>
      <c r="NZM4555" s="718"/>
      <c r="NZN4555" s="721"/>
      <c r="NZO4555" s="712"/>
      <c r="NZP4555" s="719"/>
      <c r="NZQ4555" s="721"/>
      <c r="NZR4555" s="719"/>
      <c r="NZS4555" s="719"/>
      <c r="NZT4555" s="719"/>
      <c r="NZU4555" s="719"/>
      <c r="NZV4555" s="719"/>
      <c r="NZW4555" s="721"/>
      <c r="NZX4555" s="720"/>
      <c r="NZY4555" s="718"/>
      <c r="NZZ4555" s="721"/>
      <c r="OAA4555" s="712"/>
      <c r="OAB4555" s="719"/>
      <c r="OAC4555" s="721"/>
      <c r="OAD4555" s="719"/>
      <c r="OAE4555" s="719"/>
      <c r="OAF4555" s="719"/>
      <c r="OAG4555" s="719"/>
      <c r="OAH4555" s="719"/>
      <c r="OAI4555" s="721"/>
      <c r="OAJ4555" s="720"/>
      <c r="OAK4555" s="718"/>
      <c r="OAL4555" s="721"/>
      <c r="OAM4555" s="712"/>
      <c r="OAN4555" s="719"/>
      <c r="OAO4555" s="721"/>
      <c r="OAP4555" s="719"/>
      <c r="OAQ4555" s="719"/>
      <c r="OAR4555" s="719"/>
      <c r="OAS4555" s="719"/>
      <c r="OAT4555" s="719"/>
      <c r="OAU4555" s="721"/>
      <c r="OAV4555" s="720"/>
      <c r="OAW4555" s="718"/>
      <c r="OAX4555" s="721"/>
      <c r="OAY4555" s="712"/>
      <c r="OAZ4555" s="719"/>
      <c r="OBA4555" s="721"/>
      <c r="OBB4555" s="719"/>
      <c r="OBC4555" s="719"/>
      <c r="OBD4555" s="719"/>
      <c r="OBE4555" s="719"/>
      <c r="OBF4555" s="719"/>
      <c r="OBG4555" s="721"/>
      <c r="OBH4555" s="720"/>
      <c r="OBI4555" s="718"/>
      <c r="OBJ4555" s="721"/>
      <c r="OBK4555" s="712"/>
      <c r="OBL4555" s="719"/>
      <c r="OBM4555" s="721"/>
      <c r="OBN4555" s="719"/>
      <c r="OBO4555" s="719"/>
      <c r="OBP4555" s="719"/>
      <c r="OBQ4555" s="719"/>
      <c r="OBR4555" s="719"/>
      <c r="OBS4555" s="721"/>
      <c r="OBT4555" s="720"/>
      <c r="OBU4555" s="718"/>
      <c r="OBV4555" s="721"/>
      <c r="OBW4555" s="712"/>
      <c r="OBX4555" s="719"/>
      <c r="OBY4555" s="721"/>
      <c r="OBZ4555" s="719"/>
      <c r="OCA4555" s="719"/>
      <c r="OCB4555" s="719"/>
      <c r="OCC4555" s="719"/>
      <c r="OCD4555" s="719"/>
      <c r="OCE4555" s="721"/>
      <c r="OCF4555" s="720"/>
      <c r="OCG4555" s="718"/>
      <c r="OCH4555" s="721"/>
      <c r="OCI4555" s="712"/>
      <c r="OCJ4555" s="719"/>
      <c r="OCK4555" s="721"/>
      <c r="OCL4555" s="719"/>
      <c r="OCM4555" s="719"/>
      <c r="OCN4555" s="719"/>
      <c r="OCO4555" s="719"/>
      <c r="OCP4555" s="719"/>
      <c r="OCQ4555" s="721"/>
      <c r="OCR4555" s="720"/>
      <c r="OCS4555" s="718"/>
      <c r="OCT4555" s="721"/>
      <c r="OCU4555" s="712"/>
      <c r="OCV4555" s="719"/>
      <c r="OCW4555" s="721"/>
      <c r="OCX4555" s="719"/>
      <c r="OCY4555" s="719"/>
      <c r="OCZ4555" s="719"/>
      <c r="ODA4555" s="719"/>
      <c r="ODB4555" s="719"/>
      <c r="ODC4555" s="721"/>
      <c r="ODD4555" s="720"/>
      <c r="ODE4555" s="718"/>
      <c r="ODF4555" s="721"/>
      <c r="ODG4555" s="712"/>
      <c r="ODH4555" s="719"/>
      <c r="ODI4555" s="721"/>
      <c r="ODJ4555" s="719"/>
      <c r="ODK4555" s="719"/>
      <c r="ODL4555" s="719"/>
      <c r="ODM4555" s="719"/>
      <c r="ODN4555" s="719"/>
      <c r="ODO4555" s="721"/>
      <c r="ODP4555" s="720"/>
      <c r="ODQ4555" s="718"/>
      <c r="ODR4555" s="721"/>
      <c r="ODS4555" s="712"/>
      <c r="ODT4555" s="719"/>
      <c r="ODU4555" s="721"/>
      <c r="ODV4555" s="719"/>
      <c r="ODW4555" s="719"/>
      <c r="ODX4555" s="719"/>
      <c r="ODY4555" s="719"/>
      <c r="ODZ4555" s="719"/>
      <c r="OEA4555" s="721"/>
      <c r="OEB4555" s="720"/>
      <c r="OEC4555" s="718"/>
      <c r="OED4555" s="721"/>
      <c r="OEE4555" s="712"/>
      <c r="OEF4555" s="719"/>
      <c r="OEG4555" s="721"/>
      <c r="OEH4555" s="719"/>
      <c r="OEI4555" s="719"/>
      <c r="OEJ4555" s="719"/>
      <c r="OEK4555" s="719"/>
      <c r="OEL4555" s="719"/>
      <c r="OEM4555" s="721"/>
      <c r="OEN4555" s="720"/>
      <c r="OEO4555" s="718"/>
      <c r="OEP4555" s="721"/>
      <c r="OEQ4555" s="712"/>
      <c r="OER4555" s="719"/>
      <c r="OES4555" s="721"/>
      <c r="OET4555" s="719"/>
      <c r="OEU4555" s="719"/>
      <c r="OEV4555" s="719"/>
      <c r="OEW4555" s="719"/>
      <c r="OEX4555" s="719"/>
      <c r="OEY4555" s="721"/>
      <c r="OEZ4555" s="720"/>
      <c r="OFA4555" s="718"/>
      <c r="OFB4555" s="721"/>
      <c r="OFC4555" s="712"/>
      <c r="OFD4555" s="719"/>
      <c r="OFE4555" s="721"/>
      <c r="OFF4555" s="719"/>
      <c r="OFG4555" s="719"/>
      <c r="OFH4555" s="719"/>
      <c r="OFI4555" s="719"/>
      <c r="OFJ4555" s="719"/>
      <c r="OFK4555" s="721"/>
      <c r="OFL4555" s="720"/>
      <c r="OFM4555" s="718"/>
      <c r="OFN4555" s="721"/>
      <c r="OFO4555" s="712"/>
      <c r="OFP4555" s="719"/>
      <c r="OFQ4555" s="721"/>
      <c r="OFR4555" s="719"/>
      <c r="OFS4555" s="719"/>
      <c r="OFT4555" s="719"/>
      <c r="OFU4555" s="719"/>
      <c r="OFV4555" s="719"/>
      <c r="OFW4555" s="721"/>
      <c r="OFX4555" s="720"/>
      <c r="OFY4555" s="718"/>
      <c r="OFZ4555" s="721"/>
      <c r="OGA4555" s="712"/>
      <c r="OGB4555" s="719"/>
      <c r="OGC4555" s="721"/>
      <c r="OGD4555" s="719"/>
      <c r="OGE4555" s="719"/>
      <c r="OGF4555" s="719"/>
      <c r="OGG4555" s="719"/>
      <c r="OGH4555" s="719"/>
      <c r="OGI4555" s="721"/>
      <c r="OGJ4555" s="720"/>
      <c r="OGK4555" s="718"/>
      <c r="OGL4555" s="721"/>
      <c r="OGM4555" s="712"/>
      <c r="OGN4555" s="719"/>
      <c r="OGO4555" s="721"/>
      <c r="OGP4555" s="719"/>
      <c r="OGQ4555" s="719"/>
      <c r="OGR4555" s="719"/>
      <c r="OGS4555" s="719"/>
      <c r="OGT4555" s="719"/>
      <c r="OGU4555" s="721"/>
      <c r="OGV4555" s="720"/>
      <c r="OGW4555" s="718"/>
      <c r="OGX4555" s="721"/>
      <c r="OGY4555" s="712"/>
      <c r="OGZ4555" s="719"/>
      <c r="OHA4555" s="721"/>
      <c r="OHB4555" s="719"/>
      <c r="OHC4555" s="719"/>
      <c r="OHD4555" s="719"/>
      <c r="OHE4555" s="719"/>
      <c r="OHF4555" s="719"/>
      <c r="OHG4555" s="721"/>
      <c r="OHH4555" s="720"/>
      <c r="OHI4555" s="718"/>
      <c r="OHJ4555" s="721"/>
      <c r="OHK4555" s="712"/>
      <c r="OHL4555" s="719"/>
      <c r="OHM4555" s="721"/>
      <c r="OHN4555" s="719"/>
      <c r="OHO4555" s="719"/>
      <c r="OHP4555" s="719"/>
      <c r="OHQ4555" s="719"/>
      <c r="OHR4555" s="719"/>
      <c r="OHS4555" s="721"/>
      <c r="OHT4555" s="720"/>
      <c r="OHU4555" s="718"/>
      <c r="OHV4555" s="721"/>
      <c r="OHW4555" s="712"/>
      <c r="OHX4555" s="719"/>
      <c r="OHY4555" s="721"/>
      <c r="OHZ4555" s="719"/>
      <c r="OIA4555" s="719"/>
      <c r="OIB4555" s="719"/>
      <c r="OIC4555" s="719"/>
      <c r="OID4555" s="719"/>
      <c r="OIE4555" s="721"/>
      <c r="OIF4555" s="720"/>
      <c r="OIG4555" s="718"/>
      <c r="OIH4555" s="721"/>
      <c r="OII4555" s="712"/>
      <c r="OIJ4555" s="719"/>
      <c r="OIK4555" s="721"/>
      <c r="OIL4555" s="719"/>
      <c r="OIM4555" s="719"/>
      <c r="OIN4555" s="719"/>
      <c r="OIO4555" s="719"/>
      <c r="OIP4555" s="719"/>
      <c r="OIQ4555" s="721"/>
      <c r="OIR4555" s="720"/>
      <c r="OIS4555" s="718"/>
      <c r="OIT4555" s="721"/>
      <c r="OIU4555" s="712"/>
      <c r="OIV4555" s="719"/>
      <c r="OIW4555" s="721"/>
      <c r="OIX4555" s="719"/>
      <c r="OIY4555" s="719"/>
      <c r="OIZ4555" s="719"/>
      <c r="OJA4555" s="719"/>
      <c r="OJB4555" s="719"/>
      <c r="OJC4555" s="721"/>
      <c r="OJD4555" s="720"/>
      <c r="OJE4555" s="718"/>
      <c r="OJF4555" s="721"/>
      <c r="OJG4555" s="712"/>
      <c r="OJH4555" s="719"/>
      <c r="OJI4555" s="721"/>
      <c r="OJJ4555" s="719"/>
      <c r="OJK4555" s="719"/>
      <c r="OJL4555" s="719"/>
      <c r="OJM4555" s="719"/>
      <c r="OJN4555" s="719"/>
      <c r="OJO4555" s="721"/>
      <c r="OJP4555" s="720"/>
      <c r="OJQ4555" s="718"/>
      <c r="OJR4555" s="721"/>
      <c r="OJS4555" s="712"/>
      <c r="OJT4555" s="719"/>
      <c r="OJU4555" s="721"/>
      <c r="OJV4555" s="719"/>
      <c r="OJW4555" s="719"/>
      <c r="OJX4555" s="719"/>
      <c r="OJY4555" s="719"/>
      <c r="OJZ4555" s="719"/>
      <c r="OKA4555" s="721"/>
      <c r="OKB4555" s="720"/>
      <c r="OKC4555" s="718"/>
      <c r="OKD4555" s="721"/>
      <c r="OKE4555" s="712"/>
      <c r="OKF4555" s="719"/>
      <c r="OKG4555" s="721"/>
      <c r="OKH4555" s="719"/>
      <c r="OKI4555" s="719"/>
      <c r="OKJ4555" s="719"/>
      <c r="OKK4555" s="719"/>
      <c r="OKL4555" s="719"/>
      <c r="OKM4555" s="721"/>
      <c r="OKN4555" s="720"/>
      <c r="OKO4555" s="718"/>
      <c r="OKP4555" s="721"/>
      <c r="OKQ4555" s="712"/>
      <c r="OKR4555" s="719"/>
      <c r="OKS4555" s="721"/>
      <c r="OKT4555" s="719"/>
      <c r="OKU4555" s="719"/>
      <c r="OKV4555" s="719"/>
      <c r="OKW4555" s="719"/>
      <c r="OKX4555" s="719"/>
      <c r="OKY4555" s="721"/>
      <c r="OKZ4555" s="720"/>
      <c r="OLA4555" s="718"/>
      <c r="OLB4555" s="721"/>
      <c r="OLC4555" s="712"/>
      <c r="OLD4555" s="719"/>
      <c r="OLE4555" s="721"/>
      <c r="OLF4555" s="719"/>
      <c r="OLG4555" s="719"/>
      <c r="OLH4555" s="719"/>
      <c r="OLI4555" s="719"/>
      <c r="OLJ4555" s="719"/>
      <c r="OLK4555" s="721"/>
      <c r="OLL4555" s="720"/>
      <c r="OLM4555" s="718"/>
      <c r="OLN4555" s="721"/>
      <c r="OLO4555" s="712"/>
      <c r="OLP4555" s="719"/>
      <c r="OLQ4555" s="721"/>
      <c r="OLR4555" s="719"/>
      <c r="OLS4555" s="719"/>
      <c r="OLT4555" s="719"/>
      <c r="OLU4555" s="719"/>
      <c r="OLV4555" s="719"/>
      <c r="OLW4555" s="721"/>
      <c r="OLX4555" s="720"/>
      <c r="OLY4555" s="718"/>
      <c r="OLZ4555" s="721"/>
      <c r="OMA4555" s="712"/>
      <c r="OMB4555" s="719"/>
      <c r="OMC4555" s="721"/>
      <c r="OMD4555" s="719"/>
      <c r="OME4555" s="719"/>
      <c r="OMF4555" s="719"/>
      <c r="OMG4555" s="719"/>
      <c r="OMH4555" s="719"/>
      <c r="OMI4555" s="721"/>
      <c r="OMJ4555" s="720"/>
      <c r="OMK4555" s="718"/>
      <c r="OML4555" s="721"/>
      <c r="OMM4555" s="712"/>
      <c r="OMN4555" s="719"/>
      <c r="OMO4555" s="721"/>
      <c r="OMP4555" s="719"/>
      <c r="OMQ4555" s="719"/>
      <c r="OMR4555" s="719"/>
      <c r="OMS4555" s="719"/>
      <c r="OMT4555" s="719"/>
      <c r="OMU4555" s="721"/>
      <c r="OMV4555" s="720"/>
      <c r="OMW4555" s="718"/>
      <c r="OMX4555" s="721"/>
      <c r="OMY4555" s="712"/>
      <c r="OMZ4555" s="719"/>
      <c r="ONA4555" s="721"/>
      <c r="ONB4555" s="719"/>
      <c r="ONC4555" s="719"/>
      <c r="OND4555" s="719"/>
      <c r="ONE4555" s="719"/>
      <c r="ONF4555" s="719"/>
      <c r="ONG4555" s="721"/>
      <c r="ONH4555" s="720"/>
      <c r="ONI4555" s="718"/>
      <c r="ONJ4555" s="721"/>
      <c r="ONK4555" s="712"/>
      <c r="ONL4555" s="719"/>
      <c r="ONM4555" s="721"/>
      <c r="ONN4555" s="719"/>
      <c r="ONO4555" s="719"/>
      <c r="ONP4555" s="719"/>
      <c r="ONQ4555" s="719"/>
      <c r="ONR4555" s="719"/>
      <c r="ONS4555" s="721"/>
      <c r="ONT4555" s="720"/>
      <c r="ONU4555" s="718"/>
      <c r="ONV4555" s="721"/>
      <c r="ONW4555" s="712"/>
      <c r="ONX4555" s="719"/>
      <c r="ONY4555" s="721"/>
      <c r="ONZ4555" s="719"/>
      <c r="OOA4555" s="719"/>
      <c r="OOB4555" s="719"/>
      <c r="OOC4555" s="719"/>
      <c r="OOD4555" s="719"/>
      <c r="OOE4555" s="721"/>
      <c r="OOF4555" s="720"/>
      <c r="OOG4555" s="718"/>
      <c r="OOH4555" s="721"/>
      <c r="OOI4555" s="712"/>
      <c r="OOJ4555" s="719"/>
      <c r="OOK4555" s="721"/>
      <c r="OOL4555" s="719"/>
      <c r="OOM4555" s="719"/>
      <c r="OON4555" s="719"/>
      <c r="OOO4555" s="719"/>
      <c r="OOP4555" s="719"/>
      <c r="OOQ4555" s="721"/>
      <c r="OOR4555" s="720"/>
      <c r="OOS4555" s="718"/>
      <c r="OOT4555" s="721"/>
      <c r="OOU4555" s="712"/>
      <c r="OOV4555" s="719"/>
      <c r="OOW4555" s="721"/>
      <c r="OOX4555" s="719"/>
      <c r="OOY4555" s="719"/>
      <c r="OOZ4555" s="719"/>
      <c r="OPA4555" s="719"/>
      <c r="OPB4555" s="719"/>
      <c r="OPC4555" s="721"/>
      <c r="OPD4555" s="720"/>
      <c r="OPE4555" s="718"/>
      <c r="OPF4555" s="721"/>
      <c r="OPG4555" s="712"/>
      <c r="OPH4555" s="719"/>
      <c r="OPI4555" s="721"/>
      <c r="OPJ4555" s="719"/>
      <c r="OPK4555" s="719"/>
      <c r="OPL4555" s="719"/>
      <c r="OPM4555" s="719"/>
      <c r="OPN4555" s="719"/>
      <c r="OPO4555" s="721"/>
      <c r="OPP4555" s="720"/>
      <c r="OPQ4555" s="718"/>
      <c r="OPR4555" s="721"/>
      <c r="OPS4555" s="712"/>
      <c r="OPT4555" s="719"/>
      <c r="OPU4555" s="721"/>
      <c r="OPV4555" s="719"/>
      <c r="OPW4555" s="719"/>
      <c r="OPX4555" s="719"/>
      <c r="OPY4555" s="719"/>
      <c r="OPZ4555" s="719"/>
      <c r="OQA4555" s="721"/>
      <c r="OQB4555" s="720"/>
      <c r="OQC4555" s="718"/>
      <c r="OQD4555" s="721"/>
      <c r="OQE4555" s="712"/>
      <c r="OQF4555" s="719"/>
      <c r="OQG4555" s="721"/>
      <c r="OQH4555" s="719"/>
      <c r="OQI4555" s="719"/>
      <c r="OQJ4555" s="719"/>
      <c r="OQK4555" s="719"/>
      <c r="OQL4555" s="719"/>
      <c r="OQM4555" s="721"/>
      <c r="OQN4555" s="720"/>
      <c r="OQO4555" s="718"/>
      <c r="OQP4555" s="721"/>
      <c r="OQQ4555" s="712"/>
      <c r="OQR4555" s="719"/>
      <c r="OQS4555" s="721"/>
      <c r="OQT4555" s="719"/>
      <c r="OQU4555" s="719"/>
      <c r="OQV4555" s="719"/>
      <c r="OQW4555" s="719"/>
      <c r="OQX4555" s="719"/>
      <c r="OQY4555" s="721"/>
      <c r="OQZ4555" s="720"/>
      <c r="ORA4555" s="718"/>
      <c r="ORB4555" s="721"/>
      <c r="ORC4555" s="712"/>
      <c r="ORD4555" s="719"/>
      <c r="ORE4555" s="721"/>
      <c r="ORF4555" s="719"/>
      <c r="ORG4555" s="719"/>
      <c r="ORH4555" s="719"/>
      <c r="ORI4555" s="719"/>
      <c r="ORJ4555" s="719"/>
      <c r="ORK4555" s="721"/>
      <c r="ORL4555" s="720"/>
      <c r="ORM4555" s="718"/>
      <c r="ORN4555" s="721"/>
      <c r="ORO4555" s="712"/>
      <c r="ORP4555" s="719"/>
      <c r="ORQ4555" s="721"/>
      <c r="ORR4555" s="719"/>
      <c r="ORS4555" s="719"/>
      <c r="ORT4555" s="719"/>
      <c r="ORU4555" s="719"/>
      <c r="ORV4555" s="719"/>
      <c r="ORW4555" s="721"/>
      <c r="ORX4555" s="720"/>
      <c r="ORY4555" s="718"/>
      <c r="ORZ4555" s="721"/>
      <c r="OSA4555" s="712"/>
      <c r="OSB4555" s="719"/>
      <c r="OSC4555" s="721"/>
      <c r="OSD4555" s="719"/>
      <c r="OSE4555" s="719"/>
      <c r="OSF4555" s="719"/>
      <c r="OSG4555" s="719"/>
      <c r="OSH4555" s="719"/>
      <c r="OSI4555" s="721"/>
      <c r="OSJ4555" s="720"/>
      <c r="OSK4555" s="718"/>
      <c r="OSL4555" s="721"/>
      <c r="OSM4555" s="712"/>
      <c r="OSN4555" s="719"/>
      <c r="OSO4555" s="721"/>
      <c r="OSP4555" s="719"/>
      <c r="OSQ4555" s="719"/>
      <c r="OSR4555" s="719"/>
      <c r="OSS4555" s="719"/>
      <c r="OST4555" s="719"/>
      <c r="OSU4555" s="721"/>
      <c r="OSV4555" s="720"/>
      <c r="OSW4555" s="718"/>
      <c r="OSX4555" s="721"/>
      <c r="OSY4555" s="712"/>
      <c r="OSZ4555" s="719"/>
      <c r="OTA4555" s="721"/>
      <c r="OTB4555" s="719"/>
      <c r="OTC4555" s="719"/>
      <c r="OTD4555" s="719"/>
      <c r="OTE4555" s="719"/>
      <c r="OTF4555" s="719"/>
      <c r="OTG4555" s="721"/>
      <c r="OTH4555" s="720"/>
      <c r="OTI4555" s="718"/>
      <c r="OTJ4555" s="721"/>
      <c r="OTK4555" s="712"/>
      <c r="OTL4555" s="719"/>
      <c r="OTM4555" s="721"/>
      <c r="OTN4555" s="719"/>
      <c r="OTO4555" s="719"/>
      <c r="OTP4555" s="719"/>
      <c r="OTQ4555" s="719"/>
      <c r="OTR4555" s="719"/>
      <c r="OTS4555" s="721"/>
      <c r="OTT4555" s="720"/>
      <c r="OTU4555" s="718"/>
      <c r="OTV4555" s="721"/>
      <c r="OTW4555" s="712"/>
      <c r="OTX4555" s="719"/>
      <c r="OTY4555" s="721"/>
      <c r="OTZ4555" s="719"/>
      <c r="OUA4555" s="719"/>
      <c r="OUB4555" s="719"/>
      <c r="OUC4555" s="719"/>
      <c r="OUD4555" s="719"/>
      <c r="OUE4555" s="721"/>
      <c r="OUF4555" s="720"/>
      <c r="OUG4555" s="718"/>
      <c r="OUH4555" s="721"/>
      <c r="OUI4555" s="712"/>
      <c r="OUJ4555" s="719"/>
      <c r="OUK4555" s="721"/>
      <c r="OUL4555" s="719"/>
      <c r="OUM4555" s="719"/>
      <c r="OUN4555" s="719"/>
      <c r="OUO4555" s="719"/>
      <c r="OUP4555" s="719"/>
      <c r="OUQ4555" s="721"/>
      <c r="OUR4555" s="720"/>
      <c r="OUS4555" s="718"/>
      <c r="OUT4555" s="721"/>
      <c r="OUU4555" s="712"/>
      <c r="OUV4555" s="719"/>
      <c r="OUW4555" s="721"/>
      <c r="OUX4555" s="719"/>
      <c r="OUY4555" s="719"/>
      <c r="OUZ4555" s="719"/>
      <c r="OVA4555" s="719"/>
      <c r="OVB4555" s="719"/>
      <c r="OVC4555" s="721"/>
      <c r="OVD4555" s="720"/>
      <c r="OVE4555" s="718"/>
      <c r="OVF4555" s="721"/>
      <c r="OVG4555" s="712"/>
      <c r="OVH4555" s="719"/>
      <c r="OVI4555" s="721"/>
      <c r="OVJ4555" s="719"/>
      <c r="OVK4555" s="719"/>
      <c r="OVL4555" s="719"/>
      <c r="OVM4555" s="719"/>
      <c r="OVN4555" s="719"/>
      <c r="OVO4555" s="721"/>
      <c r="OVP4555" s="720"/>
      <c r="OVQ4555" s="718"/>
      <c r="OVR4555" s="721"/>
      <c r="OVS4555" s="712"/>
      <c r="OVT4555" s="719"/>
      <c r="OVU4555" s="721"/>
      <c r="OVV4555" s="719"/>
      <c r="OVW4555" s="719"/>
      <c r="OVX4555" s="719"/>
      <c r="OVY4555" s="719"/>
      <c r="OVZ4555" s="719"/>
      <c r="OWA4555" s="721"/>
      <c r="OWB4555" s="720"/>
      <c r="OWC4555" s="718"/>
      <c r="OWD4555" s="721"/>
      <c r="OWE4555" s="712"/>
      <c r="OWF4555" s="719"/>
      <c r="OWG4555" s="721"/>
      <c r="OWH4555" s="719"/>
      <c r="OWI4555" s="719"/>
      <c r="OWJ4555" s="719"/>
      <c r="OWK4555" s="719"/>
      <c r="OWL4555" s="719"/>
      <c r="OWM4555" s="721"/>
      <c r="OWN4555" s="720"/>
      <c r="OWO4555" s="718"/>
      <c r="OWP4555" s="721"/>
      <c r="OWQ4555" s="712"/>
      <c r="OWR4555" s="719"/>
      <c r="OWS4555" s="721"/>
      <c r="OWT4555" s="719"/>
      <c r="OWU4555" s="719"/>
      <c r="OWV4555" s="719"/>
      <c r="OWW4555" s="719"/>
      <c r="OWX4555" s="719"/>
      <c r="OWY4555" s="721"/>
      <c r="OWZ4555" s="720"/>
      <c r="OXA4555" s="718"/>
      <c r="OXB4555" s="721"/>
      <c r="OXC4555" s="712"/>
      <c r="OXD4555" s="719"/>
      <c r="OXE4555" s="721"/>
      <c r="OXF4555" s="719"/>
      <c r="OXG4555" s="719"/>
      <c r="OXH4555" s="719"/>
      <c r="OXI4555" s="719"/>
      <c r="OXJ4555" s="719"/>
      <c r="OXK4555" s="721"/>
      <c r="OXL4555" s="720"/>
      <c r="OXM4555" s="718"/>
      <c r="OXN4555" s="721"/>
      <c r="OXO4555" s="712"/>
      <c r="OXP4555" s="719"/>
      <c r="OXQ4555" s="721"/>
      <c r="OXR4555" s="719"/>
      <c r="OXS4555" s="719"/>
      <c r="OXT4555" s="719"/>
      <c r="OXU4555" s="719"/>
      <c r="OXV4555" s="719"/>
      <c r="OXW4555" s="721"/>
      <c r="OXX4555" s="720"/>
      <c r="OXY4555" s="718"/>
      <c r="OXZ4555" s="721"/>
      <c r="OYA4555" s="712"/>
      <c r="OYB4555" s="719"/>
      <c r="OYC4555" s="721"/>
      <c r="OYD4555" s="719"/>
      <c r="OYE4555" s="719"/>
      <c r="OYF4555" s="719"/>
      <c r="OYG4555" s="719"/>
      <c r="OYH4555" s="719"/>
      <c r="OYI4555" s="721"/>
      <c r="OYJ4555" s="720"/>
      <c r="OYK4555" s="718"/>
      <c r="OYL4555" s="721"/>
      <c r="OYM4555" s="712"/>
      <c r="OYN4555" s="719"/>
      <c r="OYO4555" s="721"/>
      <c r="OYP4555" s="719"/>
      <c r="OYQ4555" s="719"/>
      <c r="OYR4555" s="719"/>
      <c r="OYS4555" s="719"/>
      <c r="OYT4555" s="719"/>
      <c r="OYU4555" s="721"/>
      <c r="OYV4555" s="720"/>
      <c r="OYW4555" s="718"/>
      <c r="OYX4555" s="721"/>
      <c r="OYY4555" s="712"/>
      <c r="OYZ4555" s="719"/>
      <c r="OZA4555" s="721"/>
      <c r="OZB4555" s="719"/>
      <c r="OZC4555" s="719"/>
      <c r="OZD4555" s="719"/>
      <c r="OZE4555" s="719"/>
      <c r="OZF4555" s="719"/>
      <c r="OZG4555" s="721"/>
      <c r="OZH4555" s="720"/>
      <c r="OZI4555" s="718"/>
      <c r="OZJ4555" s="721"/>
      <c r="OZK4555" s="712"/>
      <c r="OZL4555" s="719"/>
      <c r="OZM4555" s="721"/>
      <c r="OZN4555" s="719"/>
      <c r="OZO4555" s="719"/>
      <c r="OZP4555" s="719"/>
      <c r="OZQ4555" s="719"/>
      <c r="OZR4555" s="719"/>
      <c r="OZS4555" s="721"/>
      <c r="OZT4555" s="720"/>
      <c r="OZU4555" s="718"/>
      <c r="OZV4555" s="721"/>
      <c r="OZW4555" s="712"/>
      <c r="OZX4555" s="719"/>
      <c r="OZY4555" s="721"/>
      <c r="OZZ4555" s="719"/>
      <c r="PAA4555" s="719"/>
      <c r="PAB4555" s="719"/>
      <c r="PAC4555" s="719"/>
      <c r="PAD4555" s="719"/>
      <c r="PAE4555" s="721"/>
      <c r="PAF4555" s="720"/>
      <c r="PAG4555" s="718"/>
      <c r="PAH4555" s="721"/>
      <c r="PAI4555" s="712"/>
      <c r="PAJ4555" s="719"/>
      <c r="PAK4555" s="721"/>
      <c r="PAL4555" s="719"/>
      <c r="PAM4555" s="719"/>
      <c r="PAN4555" s="719"/>
      <c r="PAO4555" s="719"/>
      <c r="PAP4555" s="719"/>
      <c r="PAQ4555" s="721"/>
      <c r="PAR4555" s="720"/>
      <c r="PAS4555" s="718"/>
      <c r="PAT4555" s="721"/>
      <c r="PAU4555" s="712"/>
      <c r="PAV4555" s="719"/>
      <c r="PAW4555" s="721"/>
      <c r="PAX4555" s="719"/>
      <c r="PAY4555" s="719"/>
      <c r="PAZ4555" s="719"/>
      <c r="PBA4555" s="719"/>
      <c r="PBB4555" s="719"/>
      <c r="PBC4555" s="721"/>
      <c r="PBD4555" s="720"/>
      <c r="PBE4555" s="718"/>
      <c r="PBF4555" s="721"/>
      <c r="PBG4555" s="712"/>
      <c r="PBH4555" s="719"/>
      <c r="PBI4555" s="721"/>
      <c r="PBJ4555" s="719"/>
      <c r="PBK4555" s="719"/>
      <c r="PBL4555" s="719"/>
      <c r="PBM4555" s="719"/>
      <c r="PBN4555" s="719"/>
      <c r="PBO4555" s="721"/>
      <c r="PBP4555" s="720"/>
      <c r="PBQ4555" s="718"/>
      <c r="PBR4555" s="721"/>
      <c r="PBS4555" s="712"/>
      <c r="PBT4555" s="719"/>
      <c r="PBU4555" s="721"/>
      <c r="PBV4555" s="719"/>
      <c r="PBW4555" s="719"/>
      <c r="PBX4555" s="719"/>
      <c r="PBY4555" s="719"/>
      <c r="PBZ4555" s="719"/>
      <c r="PCA4555" s="721"/>
      <c r="PCB4555" s="720"/>
      <c r="PCC4555" s="718"/>
      <c r="PCD4555" s="721"/>
      <c r="PCE4555" s="712"/>
      <c r="PCF4555" s="719"/>
      <c r="PCG4555" s="721"/>
      <c r="PCH4555" s="719"/>
      <c r="PCI4555" s="719"/>
      <c r="PCJ4555" s="719"/>
      <c r="PCK4555" s="719"/>
      <c r="PCL4555" s="719"/>
      <c r="PCM4555" s="721"/>
      <c r="PCN4555" s="720"/>
      <c r="PCO4555" s="718"/>
      <c r="PCP4555" s="721"/>
      <c r="PCQ4555" s="712"/>
      <c r="PCR4555" s="719"/>
      <c r="PCS4555" s="721"/>
      <c r="PCT4555" s="719"/>
      <c r="PCU4555" s="719"/>
      <c r="PCV4555" s="719"/>
      <c r="PCW4555" s="719"/>
      <c r="PCX4555" s="719"/>
      <c r="PCY4555" s="721"/>
      <c r="PCZ4555" s="720"/>
      <c r="PDA4555" s="718"/>
      <c r="PDB4555" s="721"/>
      <c r="PDC4555" s="712"/>
      <c r="PDD4555" s="719"/>
      <c r="PDE4555" s="721"/>
      <c r="PDF4555" s="719"/>
      <c r="PDG4555" s="719"/>
      <c r="PDH4555" s="719"/>
      <c r="PDI4555" s="719"/>
      <c r="PDJ4555" s="719"/>
      <c r="PDK4555" s="721"/>
      <c r="PDL4555" s="720"/>
      <c r="PDM4555" s="718"/>
      <c r="PDN4555" s="721"/>
      <c r="PDO4555" s="712"/>
      <c r="PDP4555" s="719"/>
      <c r="PDQ4555" s="721"/>
      <c r="PDR4555" s="719"/>
      <c r="PDS4555" s="719"/>
      <c r="PDT4555" s="719"/>
      <c r="PDU4555" s="719"/>
      <c r="PDV4555" s="719"/>
      <c r="PDW4555" s="721"/>
      <c r="PDX4555" s="720"/>
      <c r="PDY4555" s="718"/>
      <c r="PDZ4555" s="721"/>
      <c r="PEA4555" s="712"/>
      <c r="PEB4555" s="719"/>
      <c r="PEC4555" s="721"/>
      <c r="PED4555" s="719"/>
      <c r="PEE4555" s="719"/>
      <c r="PEF4555" s="719"/>
      <c r="PEG4555" s="719"/>
      <c r="PEH4555" s="719"/>
      <c r="PEI4555" s="721"/>
      <c r="PEJ4555" s="720"/>
      <c r="PEK4555" s="718"/>
      <c r="PEL4555" s="721"/>
      <c r="PEM4555" s="712"/>
      <c r="PEN4555" s="719"/>
      <c r="PEO4555" s="721"/>
      <c r="PEP4555" s="719"/>
      <c r="PEQ4555" s="719"/>
      <c r="PER4555" s="719"/>
      <c r="PES4555" s="719"/>
      <c r="PET4555" s="719"/>
      <c r="PEU4555" s="721"/>
      <c r="PEV4555" s="720"/>
      <c r="PEW4555" s="718"/>
      <c r="PEX4555" s="721"/>
      <c r="PEY4555" s="712"/>
      <c r="PEZ4555" s="719"/>
      <c r="PFA4555" s="721"/>
      <c r="PFB4555" s="719"/>
      <c r="PFC4555" s="719"/>
      <c r="PFD4555" s="719"/>
      <c r="PFE4555" s="719"/>
      <c r="PFF4555" s="719"/>
      <c r="PFG4555" s="721"/>
      <c r="PFH4555" s="720"/>
      <c r="PFI4555" s="718"/>
      <c r="PFJ4555" s="721"/>
      <c r="PFK4555" s="712"/>
      <c r="PFL4555" s="719"/>
      <c r="PFM4555" s="721"/>
      <c r="PFN4555" s="719"/>
      <c r="PFO4555" s="719"/>
      <c r="PFP4555" s="719"/>
      <c r="PFQ4555" s="719"/>
      <c r="PFR4555" s="719"/>
      <c r="PFS4555" s="721"/>
      <c r="PFT4555" s="720"/>
      <c r="PFU4555" s="718"/>
      <c r="PFV4555" s="721"/>
      <c r="PFW4555" s="712"/>
      <c r="PFX4555" s="719"/>
      <c r="PFY4555" s="721"/>
      <c r="PFZ4555" s="719"/>
      <c r="PGA4555" s="719"/>
      <c r="PGB4555" s="719"/>
      <c r="PGC4555" s="719"/>
      <c r="PGD4555" s="719"/>
      <c r="PGE4555" s="721"/>
      <c r="PGF4555" s="720"/>
      <c r="PGG4555" s="718"/>
      <c r="PGH4555" s="721"/>
      <c r="PGI4555" s="712"/>
      <c r="PGJ4555" s="719"/>
      <c r="PGK4555" s="721"/>
      <c r="PGL4555" s="719"/>
      <c r="PGM4555" s="719"/>
      <c r="PGN4555" s="719"/>
      <c r="PGO4555" s="719"/>
      <c r="PGP4555" s="719"/>
      <c r="PGQ4555" s="721"/>
      <c r="PGR4555" s="720"/>
      <c r="PGS4555" s="718"/>
      <c r="PGT4555" s="721"/>
      <c r="PGU4555" s="712"/>
      <c r="PGV4555" s="719"/>
      <c r="PGW4555" s="721"/>
      <c r="PGX4555" s="719"/>
      <c r="PGY4555" s="719"/>
      <c r="PGZ4555" s="719"/>
      <c r="PHA4555" s="719"/>
      <c r="PHB4555" s="719"/>
      <c r="PHC4555" s="721"/>
      <c r="PHD4555" s="720"/>
      <c r="PHE4555" s="718"/>
      <c r="PHF4555" s="721"/>
      <c r="PHG4555" s="712"/>
      <c r="PHH4555" s="719"/>
      <c r="PHI4555" s="721"/>
      <c r="PHJ4555" s="719"/>
      <c r="PHK4555" s="719"/>
      <c r="PHL4555" s="719"/>
      <c r="PHM4555" s="719"/>
      <c r="PHN4555" s="719"/>
      <c r="PHO4555" s="721"/>
      <c r="PHP4555" s="720"/>
      <c r="PHQ4555" s="718"/>
      <c r="PHR4555" s="721"/>
      <c r="PHS4555" s="712"/>
      <c r="PHT4555" s="719"/>
      <c r="PHU4555" s="721"/>
      <c r="PHV4555" s="719"/>
      <c r="PHW4555" s="719"/>
      <c r="PHX4555" s="719"/>
      <c r="PHY4555" s="719"/>
      <c r="PHZ4555" s="719"/>
      <c r="PIA4555" s="721"/>
      <c r="PIB4555" s="720"/>
      <c r="PIC4555" s="718"/>
      <c r="PID4555" s="721"/>
      <c r="PIE4555" s="712"/>
      <c r="PIF4555" s="719"/>
      <c r="PIG4555" s="721"/>
      <c r="PIH4555" s="719"/>
      <c r="PII4555" s="719"/>
      <c r="PIJ4555" s="719"/>
      <c r="PIK4555" s="719"/>
      <c r="PIL4555" s="719"/>
      <c r="PIM4555" s="721"/>
      <c r="PIN4555" s="720"/>
      <c r="PIO4555" s="718"/>
      <c r="PIP4555" s="721"/>
      <c r="PIQ4555" s="712"/>
      <c r="PIR4555" s="719"/>
      <c r="PIS4555" s="721"/>
      <c r="PIT4555" s="719"/>
      <c r="PIU4555" s="719"/>
      <c r="PIV4555" s="719"/>
      <c r="PIW4555" s="719"/>
      <c r="PIX4555" s="719"/>
      <c r="PIY4555" s="721"/>
      <c r="PIZ4555" s="720"/>
      <c r="PJA4555" s="718"/>
      <c r="PJB4555" s="721"/>
      <c r="PJC4555" s="712"/>
      <c r="PJD4555" s="719"/>
      <c r="PJE4555" s="721"/>
      <c r="PJF4555" s="719"/>
      <c r="PJG4555" s="719"/>
      <c r="PJH4555" s="719"/>
      <c r="PJI4555" s="719"/>
      <c r="PJJ4555" s="719"/>
      <c r="PJK4555" s="721"/>
      <c r="PJL4555" s="720"/>
      <c r="PJM4555" s="718"/>
      <c r="PJN4555" s="721"/>
      <c r="PJO4555" s="712"/>
      <c r="PJP4555" s="719"/>
      <c r="PJQ4555" s="721"/>
      <c r="PJR4555" s="719"/>
      <c r="PJS4555" s="719"/>
      <c r="PJT4555" s="719"/>
      <c r="PJU4555" s="719"/>
      <c r="PJV4555" s="719"/>
      <c r="PJW4555" s="721"/>
      <c r="PJX4555" s="720"/>
      <c r="PJY4555" s="718"/>
      <c r="PJZ4555" s="721"/>
      <c r="PKA4555" s="712"/>
      <c r="PKB4555" s="719"/>
      <c r="PKC4555" s="721"/>
      <c r="PKD4555" s="719"/>
      <c r="PKE4555" s="719"/>
      <c r="PKF4555" s="719"/>
      <c r="PKG4555" s="719"/>
      <c r="PKH4555" s="719"/>
      <c r="PKI4555" s="721"/>
      <c r="PKJ4555" s="720"/>
      <c r="PKK4555" s="718"/>
      <c r="PKL4555" s="721"/>
      <c r="PKM4555" s="712"/>
      <c r="PKN4555" s="719"/>
      <c r="PKO4555" s="721"/>
      <c r="PKP4555" s="719"/>
      <c r="PKQ4555" s="719"/>
      <c r="PKR4555" s="719"/>
      <c r="PKS4555" s="719"/>
      <c r="PKT4555" s="719"/>
      <c r="PKU4555" s="721"/>
      <c r="PKV4555" s="720"/>
      <c r="PKW4555" s="718"/>
      <c r="PKX4555" s="721"/>
      <c r="PKY4555" s="712"/>
      <c r="PKZ4555" s="719"/>
      <c r="PLA4555" s="721"/>
      <c r="PLB4555" s="719"/>
      <c r="PLC4555" s="719"/>
      <c r="PLD4555" s="719"/>
      <c r="PLE4555" s="719"/>
      <c r="PLF4555" s="719"/>
      <c r="PLG4555" s="721"/>
      <c r="PLH4555" s="720"/>
      <c r="PLI4555" s="718"/>
      <c r="PLJ4555" s="721"/>
      <c r="PLK4555" s="712"/>
      <c r="PLL4555" s="719"/>
      <c r="PLM4555" s="721"/>
      <c r="PLN4555" s="719"/>
      <c r="PLO4555" s="719"/>
      <c r="PLP4555" s="719"/>
      <c r="PLQ4555" s="719"/>
      <c r="PLR4555" s="719"/>
      <c r="PLS4555" s="721"/>
      <c r="PLT4555" s="720"/>
      <c r="PLU4555" s="718"/>
      <c r="PLV4555" s="721"/>
      <c r="PLW4555" s="712"/>
      <c r="PLX4555" s="719"/>
      <c r="PLY4555" s="721"/>
      <c r="PLZ4555" s="719"/>
      <c r="PMA4555" s="719"/>
      <c r="PMB4555" s="719"/>
      <c r="PMC4555" s="719"/>
      <c r="PMD4555" s="719"/>
      <c r="PME4555" s="721"/>
      <c r="PMF4555" s="720"/>
      <c r="PMG4555" s="718"/>
      <c r="PMH4555" s="721"/>
      <c r="PMI4555" s="712"/>
      <c r="PMJ4555" s="719"/>
      <c r="PMK4555" s="721"/>
      <c r="PML4555" s="719"/>
      <c r="PMM4555" s="719"/>
      <c r="PMN4555" s="719"/>
      <c r="PMO4555" s="719"/>
      <c r="PMP4555" s="719"/>
      <c r="PMQ4555" s="721"/>
      <c r="PMR4555" s="720"/>
      <c r="PMS4555" s="718"/>
      <c r="PMT4555" s="721"/>
      <c r="PMU4555" s="712"/>
      <c r="PMV4555" s="719"/>
      <c r="PMW4555" s="721"/>
      <c r="PMX4555" s="719"/>
      <c r="PMY4555" s="719"/>
      <c r="PMZ4555" s="719"/>
      <c r="PNA4555" s="719"/>
      <c r="PNB4555" s="719"/>
      <c r="PNC4555" s="721"/>
      <c r="PND4555" s="720"/>
      <c r="PNE4555" s="718"/>
      <c r="PNF4555" s="721"/>
      <c r="PNG4555" s="712"/>
      <c r="PNH4555" s="719"/>
      <c r="PNI4555" s="721"/>
      <c r="PNJ4555" s="719"/>
      <c r="PNK4555" s="719"/>
      <c r="PNL4555" s="719"/>
      <c r="PNM4555" s="719"/>
      <c r="PNN4555" s="719"/>
      <c r="PNO4555" s="721"/>
      <c r="PNP4555" s="720"/>
      <c r="PNQ4555" s="718"/>
      <c r="PNR4555" s="721"/>
      <c r="PNS4555" s="712"/>
      <c r="PNT4555" s="719"/>
      <c r="PNU4555" s="721"/>
      <c r="PNV4555" s="719"/>
      <c r="PNW4555" s="719"/>
      <c r="PNX4555" s="719"/>
      <c r="PNY4555" s="719"/>
      <c r="PNZ4555" s="719"/>
      <c r="POA4555" s="721"/>
      <c r="POB4555" s="720"/>
      <c r="POC4555" s="718"/>
      <c r="POD4555" s="721"/>
      <c r="POE4555" s="712"/>
      <c r="POF4555" s="719"/>
      <c r="POG4555" s="721"/>
      <c r="POH4555" s="719"/>
      <c r="POI4555" s="719"/>
      <c r="POJ4555" s="719"/>
      <c r="POK4555" s="719"/>
      <c r="POL4555" s="719"/>
      <c r="POM4555" s="721"/>
      <c r="PON4555" s="720"/>
      <c r="POO4555" s="718"/>
      <c r="POP4555" s="721"/>
      <c r="POQ4555" s="712"/>
      <c r="POR4555" s="719"/>
      <c r="POS4555" s="721"/>
      <c r="POT4555" s="719"/>
      <c r="POU4555" s="719"/>
      <c r="POV4555" s="719"/>
      <c r="POW4555" s="719"/>
      <c r="POX4555" s="719"/>
      <c r="POY4555" s="721"/>
      <c r="POZ4555" s="720"/>
      <c r="PPA4555" s="718"/>
      <c r="PPB4555" s="721"/>
      <c r="PPC4555" s="712"/>
      <c r="PPD4555" s="719"/>
      <c r="PPE4555" s="721"/>
      <c r="PPF4555" s="719"/>
      <c r="PPG4555" s="719"/>
      <c r="PPH4555" s="719"/>
      <c r="PPI4555" s="719"/>
      <c r="PPJ4555" s="719"/>
      <c r="PPK4555" s="721"/>
      <c r="PPL4555" s="720"/>
      <c r="PPM4555" s="718"/>
      <c r="PPN4555" s="721"/>
      <c r="PPO4555" s="712"/>
      <c r="PPP4555" s="719"/>
      <c r="PPQ4555" s="721"/>
      <c r="PPR4555" s="719"/>
      <c r="PPS4555" s="719"/>
      <c r="PPT4555" s="719"/>
      <c r="PPU4555" s="719"/>
      <c r="PPV4555" s="719"/>
      <c r="PPW4555" s="721"/>
      <c r="PPX4555" s="720"/>
      <c r="PPY4555" s="718"/>
      <c r="PPZ4555" s="721"/>
      <c r="PQA4555" s="712"/>
      <c r="PQB4555" s="719"/>
      <c r="PQC4555" s="721"/>
      <c r="PQD4555" s="719"/>
      <c r="PQE4555" s="719"/>
      <c r="PQF4555" s="719"/>
      <c r="PQG4555" s="719"/>
      <c r="PQH4555" s="719"/>
      <c r="PQI4555" s="721"/>
      <c r="PQJ4555" s="720"/>
      <c r="PQK4555" s="718"/>
      <c r="PQL4555" s="721"/>
      <c r="PQM4555" s="712"/>
      <c r="PQN4555" s="719"/>
      <c r="PQO4555" s="721"/>
      <c r="PQP4555" s="719"/>
      <c r="PQQ4555" s="719"/>
      <c r="PQR4555" s="719"/>
      <c r="PQS4555" s="719"/>
      <c r="PQT4555" s="719"/>
      <c r="PQU4555" s="721"/>
      <c r="PQV4555" s="720"/>
      <c r="PQW4555" s="718"/>
      <c r="PQX4555" s="721"/>
      <c r="PQY4555" s="712"/>
      <c r="PQZ4555" s="719"/>
      <c r="PRA4555" s="721"/>
      <c r="PRB4555" s="719"/>
      <c r="PRC4555" s="719"/>
      <c r="PRD4555" s="719"/>
      <c r="PRE4555" s="719"/>
      <c r="PRF4555" s="719"/>
      <c r="PRG4555" s="721"/>
      <c r="PRH4555" s="720"/>
      <c r="PRI4555" s="718"/>
      <c r="PRJ4555" s="721"/>
      <c r="PRK4555" s="712"/>
      <c r="PRL4555" s="719"/>
      <c r="PRM4555" s="721"/>
      <c r="PRN4555" s="719"/>
      <c r="PRO4555" s="719"/>
      <c r="PRP4555" s="719"/>
      <c r="PRQ4555" s="719"/>
      <c r="PRR4555" s="719"/>
      <c r="PRS4555" s="721"/>
      <c r="PRT4555" s="720"/>
      <c r="PRU4555" s="718"/>
      <c r="PRV4555" s="721"/>
      <c r="PRW4555" s="712"/>
      <c r="PRX4555" s="719"/>
      <c r="PRY4555" s="721"/>
      <c r="PRZ4555" s="719"/>
      <c r="PSA4555" s="719"/>
      <c r="PSB4555" s="719"/>
      <c r="PSC4555" s="719"/>
      <c r="PSD4555" s="719"/>
      <c r="PSE4555" s="721"/>
      <c r="PSF4555" s="720"/>
      <c r="PSG4555" s="718"/>
      <c r="PSH4555" s="721"/>
      <c r="PSI4555" s="712"/>
      <c r="PSJ4555" s="719"/>
      <c r="PSK4555" s="721"/>
      <c r="PSL4555" s="719"/>
      <c r="PSM4555" s="719"/>
      <c r="PSN4555" s="719"/>
      <c r="PSO4555" s="719"/>
      <c r="PSP4555" s="719"/>
      <c r="PSQ4555" s="721"/>
      <c r="PSR4555" s="720"/>
      <c r="PSS4555" s="718"/>
      <c r="PST4555" s="721"/>
      <c r="PSU4555" s="712"/>
      <c r="PSV4555" s="719"/>
      <c r="PSW4555" s="721"/>
      <c r="PSX4555" s="719"/>
      <c r="PSY4555" s="719"/>
      <c r="PSZ4555" s="719"/>
      <c r="PTA4555" s="719"/>
      <c r="PTB4555" s="719"/>
      <c r="PTC4555" s="721"/>
      <c r="PTD4555" s="720"/>
      <c r="PTE4555" s="718"/>
      <c r="PTF4555" s="721"/>
      <c r="PTG4555" s="712"/>
      <c r="PTH4555" s="719"/>
      <c r="PTI4555" s="721"/>
      <c r="PTJ4555" s="719"/>
      <c r="PTK4555" s="719"/>
      <c r="PTL4555" s="719"/>
      <c r="PTM4555" s="719"/>
      <c r="PTN4555" s="719"/>
      <c r="PTO4555" s="721"/>
      <c r="PTP4555" s="720"/>
      <c r="PTQ4555" s="718"/>
      <c r="PTR4555" s="721"/>
      <c r="PTS4555" s="712"/>
      <c r="PTT4555" s="719"/>
      <c r="PTU4555" s="721"/>
      <c r="PTV4555" s="719"/>
      <c r="PTW4555" s="719"/>
      <c r="PTX4555" s="719"/>
      <c r="PTY4555" s="719"/>
      <c r="PTZ4555" s="719"/>
      <c r="PUA4555" s="721"/>
      <c r="PUB4555" s="720"/>
      <c r="PUC4555" s="718"/>
      <c r="PUD4555" s="721"/>
      <c r="PUE4555" s="712"/>
      <c r="PUF4555" s="719"/>
      <c r="PUG4555" s="721"/>
      <c r="PUH4555" s="719"/>
      <c r="PUI4555" s="719"/>
      <c r="PUJ4555" s="719"/>
      <c r="PUK4555" s="719"/>
      <c r="PUL4555" s="719"/>
      <c r="PUM4555" s="721"/>
      <c r="PUN4555" s="720"/>
      <c r="PUO4555" s="718"/>
      <c r="PUP4555" s="721"/>
      <c r="PUQ4555" s="712"/>
      <c r="PUR4555" s="719"/>
      <c r="PUS4555" s="721"/>
      <c r="PUT4555" s="719"/>
      <c r="PUU4555" s="719"/>
      <c r="PUV4555" s="719"/>
      <c r="PUW4555" s="719"/>
      <c r="PUX4555" s="719"/>
      <c r="PUY4555" s="721"/>
      <c r="PUZ4555" s="720"/>
      <c r="PVA4555" s="718"/>
      <c r="PVB4555" s="721"/>
      <c r="PVC4555" s="712"/>
      <c r="PVD4555" s="719"/>
      <c r="PVE4555" s="721"/>
      <c r="PVF4555" s="719"/>
      <c r="PVG4555" s="719"/>
      <c r="PVH4555" s="719"/>
      <c r="PVI4555" s="719"/>
      <c r="PVJ4555" s="719"/>
      <c r="PVK4555" s="721"/>
      <c r="PVL4555" s="720"/>
      <c r="PVM4555" s="718"/>
      <c r="PVN4555" s="721"/>
      <c r="PVO4555" s="712"/>
      <c r="PVP4555" s="719"/>
      <c r="PVQ4555" s="721"/>
      <c r="PVR4555" s="719"/>
      <c r="PVS4555" s="719"/>
      <c r="PVT4555" s="719"/>
      <c r="PVU4555" s="719"/>
      <c r="PVV4555" s="719"/>
      <c r="PVW4555" s="721"/>
      <c r="PVX4555" s="720"/>
      <c r="PVY4555" s="718"/>
      <c r="PVZ4555" s="721"/>
      <c r="PWA4555" s="712"/>
      <c r="PWB4555" s="719"/>
      <c r="PWC4555" s="721"/>
      <c r="PWD4555" s="719"/>
      <c r="PWE4555" s="719"/>
      <c r="PWF4555" s="719"/>
      <c r="PWG4555" s="719"/>
      <c r="PWH4555" s="719"/>
      <c r="PWI4555" s="721"/>
      <c r="PWJ4555" s="720"/>
      <c r="PWK4555" s="718"/>
      <c r="PWL4555" s="721"/>
      <c r="PWM4555" s="712"/>
      <c r="PWN4555" s="719"/>
      <c r="PWO4555" s="721"/>
      <c r="PWP4555" s="719"/>
      <c r="PWQ4555" s="719"/>
      <c r="PWR4555" s="719"/>
      <c r="PWS4555" s="719"/>
      <c r="PWT4555" s="719"/>
      <c r="PWU4555" s="721"/>
      <c r="PWV4555" s="720"/>
      <c r="PWW4555" s="718"/>
      <c r="PWX4555" s="721"/>
      <c r="PWY4555" s="712"/>
      <c r="PWZ4555" s="719"/>
      <c r="PXA4555" s="721"/>
      <c r="PXB4555" s="719"/>
      <c r="PXC4555" s="719"/>
      <c r="PXD4555" s="719"/>
      <c r="PXE4555" s="719"/>
      <c r="PXF4555" s="719"/>
      <c r="PXG4555" s="721"/>
      <c r="PXH4555" s="720"/>
      <c r="PXI4555" s="718"/>
      <c r="PXJ4555" s="721"/>
      <c r="PXK4555" s="712"/>
      <c r="PXL4555" s="719"/>
      <c r="PXM4555" s="721"/>
      <c r="PXN4555" s="719"/>
      <c r="PXO4555" s="719"/>
      <c r="PXP4555" s="719"/>
      <c r="PXQ4555" s="719"/>
      <c r="PXR4555" s="719"/>
      <c r="PXS4555" s="721"/>
      <c r="PXT4555" s="720"/>
      <c r="PXU4555" s="718"/>
      <c r="PXV4555" s="721"/>
      <c r="PXW4555" s="712"/>
      <c r="PXX4555" s="719"/>
      <c r="PXY4555" s="721"/>
      <c r="PXZ4555" s="719"/>
      <c r="PYA4555" s="719"/>
      <c r="PYB4555" s="719"/>
      <c r="PYC4555" s="719"/>
      <c r="PYD4555" s="719"/>
      <c r="PYE4555" s="721"/>
      <c r="PYF4555" s="720"/>
      <c r="PYG4555" s="718"/>
      <c r="PYH4555" s="721"/>
      <c r="PYI4555" s="712"/>
      <c r="PYJ4555" s="719"/>
      <c r="PYK4555" s="721"/>
      <c r="PYL4555" s="719"/>
      <c r="PYM4555" s="719"/>
      <c r="PYN4555" s="719"/>
      <c r="PYO4555" s="719"/>
      <c r="PYP4555" s="719"/>
      <c r="PYQ4555" s="721"/>
      <c r="PYR4555" s="720"/>
      <c r="PYS4555" s="718"/>
      <c r="PYT4555" s="721"/>
      <c r="PYU4555" s="712"/>
      <c r="PYV4555" s="719"/>
      <c r="PYW4555" s="721"/>
      <c r="PYX4555" s="719"/>
      <c r="PYY4555" s="719"/>
      <c r="PYZ4555" s="719"/>
      <c r="PZA4555" s="719"/>
      <c r="PZB4555" s="719"/>
      <c r="PZC4555" s="721"/>
      <c r="PZD4555" s="720"/>
      <c r="PZE4555" s="718"/>
      <c r="PZF4555" s="721"/>
      <c r="PZG4555" s="712"/>
      <c r="PZH4555" s="719"/>
      <c r="PZI4555" s="721"/>
      <c r="PZJ4555" s="719"/>
      <c r="PZK4555" s="719"/>
      <c r="PZL4555" s="719"/>
      <c r="PZM4555" s="719"/>
      <c r="PZN4555" s="719"/>
      <c r="PZO4555" s="721"/>
      <c r="PZP4555" s="720"/>
      <c r="PZQ4555" s="718"/>
      <c r="PZR4555" s="721"/>
      <c r="PZS4555" s="712"/>
      <c r="PZT4555" s="719"/>
      <c r="PZU4555" s="721"/>
      <c r="PZV4555" s="719"/>
      <c r="PZW4555" s="719"/>
      <c r="PZX4555" s="719"/>
      <c r="PZY4555" s="719"/>
      <c r="PZZ4555" s="719"/>
      <c r="QAA4555" s="721"/>
      <c r="QAB4555" s="720"/>
      <c r="QAC4555" s="718"/>
      <c r="QAD4555" s="721"/>
      <c r="QAE4555" s="712"/>
      <c r="QAF4555" s="719"/>
      <c r="QAG4555" s="721"/>
      <c r="QAH4555" s="719"/>
      <c r="QAI4555" s="719"/>
      <c r="QAJ4555" s="719"/>
      <c r="QAK4555" s="719"/>
      <c r="QAL4555" s="719"/>
      <c r="QAM4555" s="721"/>
      <c r="QAN4555" s="720"/>
      <c r="QAO4555" s="718"/>
      <c r="QAP4555" s="721"/>
      <c r="QAQ4555" s="712"/>
      <c r="QAR4555" s="719"/>
      <c r="QAS4555" s="721"/>
      <c r="QAT4555" s="719"/>
      <c r="QAU4555" s="719"/>
      <c r="QAV4555" s="719"/>
      <c r="QAW4555" s="719"/>
      <c r="QAX4555" s="719"/>
      <c r="QAY4555" s="721"/>
      <c r="QAZ4555" s="720"/>
      <c r="QBA4555" s="718"/>
      <c r="QBB4555" s="721"/>
      <c r="QBC4555" s="712"/>
      <c r="QBD4555" s="719"/>
      <c r="QBE4555" s="721"/>
      <c r="QBF4555" s="719"/>
      <c r="QBG4555" s="719"/>
      <c r="QBH4555" s="719"/>
      <c r="QBI4555" s="719"/>
      <c r="QBJ4555" s="719"/>
      <c r="QBK4555" s="721"/>
      <c r="QBL4555" s="720"/>
      <c r="QBM4555" s="718"/>
      <c r="QBN4555" s="721"/>
      <c r="QBO4555" s="712"/>
      <c r="QBP4555" s="719"/>
      <c r="QBQ4555" s="721"/>
      <c r="QBR4555" s="719"/>
      <c r="QBS4555" s="719"/>
      <c r="QBT4555" s="719"/>
      <c r="QBU4555" s="719"/>
      <c r="QBV4555" s="719"/>
      <c r="QBW4555" s="721"/>
      <c r="QBX4555" s="720"/>
      <c r="QBY4555" s="718"/>
      <c r="QBZ4555" s="721"/>
      <c r="QCA4555" s="712"/>
      <c r="QCB4555" s="719"/>
      <c r="QCC4555" s="721"/>
      <c r="QCD4555" s="719"/>
      <c r="QCE4555" s="719"/>
      <c r="QCF4555" s="719"/>
      <c r="QCG4555" s="719"/>
      <c r="QCH4555" s="719"/>
      <c r="QCI4555" s="721"/>
      <c r="QCJ4555" s="720"/>
      <c r="QCK4555" s="718"/>
      <c r="QCL4555" s="721"/>
      <c r="QCM4555" s="712"/>
      <c r="QCN4555" s="719"/>
      <c r="QCO4555" s="721"/>
      <c r="QCP4555" s="719"/>
      <c r="QCQ4555" s="719"/>
      <c r="QCR4555" s="719"/>
      <c r="QCS4555" s="719"/>
      <c r="QCT4555" s="719"/>
      <c r="QCU4555" s="721"/>
      <c r="QCV4555" s="720"/>
      <c r="QCW4555" s="718"/>
      <c r="QCX4555" s="721"/>
      <c r="QCY4555" s="712"/>
      <c r="QCZ4555" s="719"/>
      <c r="QDA4555" s="721"/>
      <c r="QDB4555" s="719"/>
      <c r="QDC4555" s="719"/>
      <c r="QDD4555" s="719"/>
      <c r="QDE4555" s="719"/>
      <c r="QDF4555" s="719"/>
      <c r="QDG4555" s="721"/>
      <c r="QDH4555" s="720"/>
      <c r="QDI4555" s="718"/>
      <c r="QDJ4555" s="721"/>
      <c r="QDK4555" s="712"/>
      <c r="QDL4555" s="719"/>
      <c r="QDM4555" s="721"/>
      <c r="QDN4555" s="719"/>
      <c r="QDO4555" s="719"/>
      <c r="QDP4555" s="719"/>
      <c r="QDQ4555" s="719"/>
      <c r="QDR4555" s="719"/>
      <c r="QDS4555" s="721"/>
      <c r="QDT4555" s="720"/>
      <c r="QDU4555" s="718"/>
      <c r="QDV4555" s="721"/>
      <c r="QDW4555" s="712"/>
      <c r="QDX4555" s="719"/>
      <c r="QDY4555" s="721"/>
      <c r="QDZ4555" s="719"/>
      <c r="QEA4555" s="719"/>
      <c r="QEB4555" s="719"/>
      <c r="QEC4555" s="719"/>
      <c r="QED4555" s="719"/>
      <c r="QEE4555" s="721"/>
      <c r="QEF4555" s="720"/>
      <c r="QEG4555" s="718"/>
      <c r="QEH4555" s="721"/>
      <c r="QEI4555" s="712"/>
      <c r="QEJ4555" s="719"/>
      <c r="QEK4555" s="721"/>
      <c r="QEL4555" s="719"/>
      <c r="QEM4555" s="719"/>
      <c r="QEN4555" s="719"/>
      <c r="QEO4555" s="719"/>
      <c r="QEP4555" s="719"/>
      <c r="QEQ4555" s="721"/>
      <c r="QER4555" s="720"/>
      <c r="QES4555" s="718"/>
      <c r="QET4555" s="721"/>
      <c r="QEU4555" s="712"/>
      <c r="QEV4555" s="719"/>
      <c r="QEW4555" s="721"/>
      <c r="QEX4555" s="719"/>
      <c r="QEY4555" s="719"/>
      <c r="QEZ4555" s="719"/>
      <c r="QFA4555" s="719"/>
      <c r="QFB4555" s="719"/>
      <c r="QFC4555" s="721"/>
      <c r="QFD4555" s="720"/>
      <c r="QFE4555" s="718"/>
      <c r="QFF4555" s="721"/>
      <c r="QFG4555" s="712"/>
      <c r="QFH4555" s="719"/>
      <c r="QFI4555" s="721"/>
      <c r="QFJ4555" s="719"/>
      <c r="QFK4555" s="719"/>
      <c r="QFL4555" s="719"/>
      <c r="QFM4555" s="719"/>
      <c r="QFN4555" s="719"/>
      <c r="QFO4555" s="721"/>
      <c r="QFP4555" s="720"/>
      <c r="QFQ4555" s="718"/>
      <c r="QFR4555" s="721"/>
      <c r="QFS4555" s="712"/>
      <c r="QFT4555" s="719"/>
      <c r="QFU4555" s="721"/>
      <c r="QFV4555" s="719"/>
      <c r="QFW4555" s="719"/>
      <c r="QFX4555" s="719"/>
      <c r="QFY4555" s="719"/>
      <c r="QFZ4555" s="719"/>
      <c r="QGA4555" s="721"/>
      <c r="QGB4555" s="720"/>
      <c r="QGC4555" s="718"/>
      <c r="QGD4555" s="721"/>
      <c r="QGE4555" s="712"/>
      <c r="QGF4555" s="719"/>
      <c r="QGG4555" s="721"/>
      <c r="QGH4555" s="719"/>
      <c r="QGI4555" s="719"/>
      <c r="QGJ4555" s="719"/>
      <c r="QGK4555" s="719"/>
      <c r="QGL4555" s="719"/>
      <c r="QGM4555" s="721"/>
      <c r="QGN4555" s="720"/>
      <c r="QGO4555" s="718"/>
      <c r="QGP4555" s="721"/>
      <c r="QGQ4555" s="712"/>
      <c r="QGR4555" s="719"/>
      <c r="QGS4555" s="721"/>
      <c r="QGT4555" s="719"/>
      <c r="QGU4555" s="719"/>
      <c r="QGV4555" s="719"/>
      <c r="QGW4555" s="719"/>
      <c r="QGX4555" s="719"/>
      <c r="QGY4555" s="721"/>
      <c r="QGZ4555" s="720"/>
      <c r="QHA4555" s="718"/>
      <c r="QHB4555" s="721"/>
      <c r="QHC4555" s="712"/>
      <c r="QHD4555" s="719"/>
      <c r="QHE4555" s="721"/>
      <c r="QHF4555" s="719"/>
      <c r="QHG4555" s="719"/>
      <c r="QHH4555" s="719"/>
      <c r="QHI4555" s="719"/>
      <c r="QHJ4555" s="719"/>
      <c r="QHK4555" s="721"/>
      <c r="QHL4555" s="720"/>
      <c r="QHM4555" s="718"/>
      <c r="QHN4555" s="721"/>
      <c r="QHO4555" s="712"/>
      <c r="QHP4555" s="719"/>
      <c r="QHQ4555" s="721"/>
      <c r="QHR4555" s="719"/>
      <c r="QHS4555" s="719"/>
      <c r="QHT4555" s="719"/>
      <c r="QHU4555" s="719"/>
      <c r="QHV4555" s="719"/>
      <c r="QHW4555" s="721"/>
      <c r="QHX4555" s="720"/>
      <c r="QHY4555" s="718"/>
      <c r="QHZ4555" s="721"/>
      <c r="QIA4555" s="712"/>
      <c r="QIB4555" s="719"/>
      <c r="QIC4555" s="721"/>
      <c r="QID4555" s="719"/>
      <c r="QIE4555" s="719"/>
      <c r="QIF4555" s="719"/>
      <c r="QIG4555" s="719"/>
      <c r="QIH4555" s="719"/>
      <c r="QII4555" s="721"/>
      <c r="QIJ4555" s="720"/>
      <c r="QIK4555" s="718"/>
      <c r="QIL4555" s="721"/>
      <c r="QIM4555" s="712"/>
      <c r="QIN4555" s="719"/>
      <c r="QIO4555" s="721"/>
      <c r="QIP4555" s="719"/>
      <c r="QIQ4555" s="719"/>
      <c r="QIR4555" s="719"/>
      <c r="QIS4555" s="719"/>
      <c r="QIT4555" s="719"/>
      <c r="QIU4555" s="721"/>
      <c r="QIV4555" s="720"/>
      <c r="QIW4555" s="718"/>
      <c r="QIX4555" s="721"/>
      <c r="QIY4555" s="712"/>
      <c r="QIZ4555" s="719"/>
      <c r="QJA4555" s="721"/>
      <c r="QJB4555" s="719"/>
      <c r="QJC4555" s="719"/>
      <c r="QJD4555" s="719"/>
      <c r="QJE4555" s="719"/>
      <c r="QJF4555" s="719"/>
      <c r="QJG4555" s="721"/>
      <c r="QJH4555" s="720"/>
      <c r="QJI4555" s="718"/>
      <c r="QJJ4555" s="721"/>
      <c r="QJK4555" s="712"/>
      <c r="QJL4555" s="719"/>
      <c r="QJM4555" s="721"/>
      <c r="QJN4555" s="719"/>
      <c r="QJO4555" s="719"/>
      <c r="QJP4555" s="719"/>
      <c r="QJQ4555" s="719"/>
      <c r="QJR4555" s="719"/>
      <c r="QJS4555" s="721"/>
      <c r="QJT4555" s="720"/>
      <c r="QJU4555" s="718"/>
      <c r="QJV4555" s="721"/>
      <c r="QJW4555" s="712"/>
      <c r="QJX4555" s="719"/>
      <c r="QJY4555" s="721"/>
      <c r="QJZ4555" s="719"/>
      <c r="QKA4555" s="719"/>
      <c r="QKB4555" s="719"/>
      <c r="QKC4555" s="719"/>
      <c r="QKD4555" s="719"/>
      <c r="QKE4555" s="721"/>
      <c r="QKF4555" s="720"/>
      <c r="QKG4555" s="718"/>
      <c r="QKH4555" s="721"/>
      <c r="QKI4555" s="712"/>
      <c r="QKJ4555" s="719"/>
      <c r="QKK4555" s="721"/>
      <c r="QKL4555" s="719"/>
      <c r="QKM4555" s="719"/>
      <c r="QKN4555" s="719"/>
      <c r="QKO4555" s="719"/>
      <c r="QKP4555" s="719"/>
      <c r="QKQ4555" s="721"/>
      <c r="QKR4555" s="720"/>
      <c r="QKS4555" s="718"/>
      <c r="QKT4555" s="721"/>
      <c r="QKU4555" s="712"/>
      <c r="QKV4555" s="719"/>
      <c r="QKW4555" s="721"/>
      <c r="QKX4555" s="719"/>
      <c r="QKY4555" s="719"/>
      <c r="QKZ4555" s="719"/>
      <c r="QLA4555" s="719"/>
      <c r="QLB4555" s="719"/>
      <c r="QLC4555" s="721"/>
      <c r="QLD4555" s="720"/>
      <c r="QLE4555" s="718"/>
      <c r="QLF4555" s="721"/>
      <c r="QLG4555" s="712"/>
      <c r="QLH4555" s="719"/>
      <c r="QLI4555" s="721"/>
      <c r="QLJ4555" s="719"/>
      <c r="QLK4555" s="719"/>
      <c r="QLL4555" s="719"/>
      <c r="QLM4555" s="719"/>
      <c r="QLN4555" s="719"/>
      <c r="QLO4555" s="721"/>
      <c r="QLP4555" s="720"/>
      <c r="QLQ4555" s="718"/>
      <c r="QLR4555" s="721"/>
      <c r="QLS4555" s="712"/>
      <c r="QLT4555" s="719"/>
      <c r="QLU4555" s="721"/>
      <c r="QLV4555" s="719"/>
      <c r="QLW4555" s="719"/>
      <c r="QLX4555" s="719"/>
      <c r="QLY4555" s="719"/>
      <c r="QLZ4555" s="719"/>
      <c r="QMA4555" s="721"/>
      <c r="QMB4555" s="720"/>
      <c r="QMC4555" s="718"/>
      <c r="QMD4555" s="721"/>
      <c r="QME4555" s="712"/>
      <c r="QMF4555" s="719"/>
      <c r="QMG4555" s="721"/>
      <c r="QMH4555" s="719"/>
      <c r="QMI4555" s="719"/>
      <c r="QMJ4555" s="719"/>
      <c r="QMK4555" s="719"/>
      <c r="QML4555" s="719"/>
      <c r="QMM4555" s="721"/>
      <c r="QMN4555" s="720"/>
      <c r="QMO4555" s="718"/>
      <c r="QMP4555" s="721"/>
      <c r="QMQ4555" s="712"/>
      <c r="QMR4555" s="719"/>
      <c r="QMS4555" s="721"/>
      <c r="QMT4555" s="719"/>
      <c r="QMU4555" s="719"/>
      <c r="QMV4555" s="719"/>
      <c r="QMW4555" s="719"/>
      <c r="QMX4555" s="719"/>
      <c r="QMY4555" s="721"/>
      <c r="QMZ4555" s="720"/>
      <c r="QNA4555" s="718"/>
      <c r="QNB4555" s="721"/>
      <c r="QNC4555" s="712"/>
      <c r="QND4555" s="719"/>
      <c r="QNE4555" s="721"/>
      <c r="QNF4555" s="719"/>
      <c r="QNG4555" s="719"/>
      <c r="QNH4555" s="719"/>
      <c r="QNI4555" s="719"/>
      <c r="QNJ4555" s="719"/>
      <c r="QNK4555" s="721"/>
      <c r="QNL4555" s="720"/>
      <c r="QNM4555" s="718"/>
      <c r="QNN4555" s="721"/>
      <c r="QNO4555" s="712"/>
      <c r="QNP4555" s="719"/>
      <c r="QNQ4555" s="721"/>
      <c r="QNR4555" s="719"/>
      <c r="QNS4555" s="719"/>
      <c r="QNT4555" s="719"/>
      <c r="QNU4555" s="719"/>
      <c r="QNV4555" s="719"/>
      <c r="QNW4555" s="721"/>
      <c r="QNX4555" s="720"/>
      <c r="QNY4555" s="718"/>
      <c r="QNZ4555" s="721"/>
      <c r="QOA4555" s="712"/>
      <c r="QOB4555" s="719"/>
      <c r="QOC4555" s="721"/>
      <c r="QOD4555" s="719"/>
      <c r="QOE4555" s="719"/>
      <c r="QOF4555" s="719"/>
      <c r="QOG4555" s="719"/>
      <c r="QOH4555" s="719"/>
      <c r="QOI4555" s="721"/>
      <c r="QOJ4555" s="720"/>
      <c r="QOK4555" s="718"/>
      <c r="QOL4555" s="721"/>
      <c r="QOM4555" s="712"/>
      <c r="QON4555" s="719"/>
      <c r="QOO4555" s="721"/>
      <c r="QOP4555" s="719"/>
      <c r="QOQ4555" s="719"/>
      <c r="QOR4555" s="719"/>
      <c r="QOS4555" s="719"/>
      <c r="QOT4555" s="719"/>
      <c r="QOU4555" s="721"/>
      <c r="QOV4555" s="720"/>
      <c r="QOW4555" s="718"/>
      <c r="QOX4555" s="721"/>
      <c r="QOY4555" s="712"/>
      <c r="QOZ4555" s="719"/>
      <c r="QPA4555" s="721"/>
      <c r="QPB4555" s="719"/>
      <c r="QPC4555" s="719"/>
      <c r="QPD4555" s="719"/>
      <c r="QPE4555" s="719"/>
      <c r="QPF4555" s="719"/>
      <c r="QPG4555" s="721"/>
      <c r="QPH4555" s="720"/>
      <c r="QPI4555" s="718"/>
      <c r="QPJ4555" s="721"/>
      <c r="QPK4555" s="712"/>
      <c r="QPL4555" s="719"/>
      <c r="QPM4555" s="721"/>
      <c r="QPN4555" s="719"/>
      <c r="QPO4555" s="719"/>
      <c r="QPP4555" s="719"/>
      <c r="QPQ4555" s="719"/>
      <c r="QPR4555" s="719"/>
      <c r="QPS4555" s="721"/>
      <c r="QPT4555" s="720"/>
      <c r="QPU4555" s="718"/>
      <c r="QPV4555" s="721"/>
      <c r="QPW4555" s="712"/>
      <c r="QPX4555" s="719"/>
      <c r="QPY4555" s="721"/>
      <c r="QPZ4555" s="719"/>
      <c r="QQA4555" s="719"/>
      <c r="QQB4555" s="719"/>
      <c r="QQC4555" s="719"/>
      <c r="QQD4555" s="719"/>
      <c r="QQE4555" s="721"/>
      <c r="QQF4555" s="720"/>
      <c r="QQG4555" s="718"/>
      <c r="QQH4555" s="721"/>
      <c r="QQI4555" s="712"/>
      <c r="QQJ4555" s="719"/>
      <c r="QQK4555" s="721"/>
      <c r="QQL4555" s="719"/>
      <c r="QQM4555" s="719"/>
      <c r="QQN4555" s="719"/>
      <c r="QQO4555" s="719"/>
      <c r="QQP4555" s="719"/>
      <c r="QQQ4555" s="721"/>
      <c r="QQR4555" s="720"/>
      <c r="QQS4555" s="718"/>
      <c r="QQT4555" s="721"/>
      <c r="QQU4555" s="712"/>
      <c r="QQV4555" s="719"/>
      <c r="QQW4555" s="721"/>
      <c r="QQX4555" s="719"/>
      <c r="QQY4555" s="719"/>
      <c r="QQZ4555" s="719"/>
      <c r="QRA4555" s="719"/>
      <c r="QRB4555" s="719"/>
      <c r="QRC4555" s="721"/>
      <c r="QRD4555" s="720"/>
      <c r="QRE4555" s="718"/>
      <c r="QRF4555" s="721"/>
      <c r="QRG4555" s="712"/>
      <c r="QRH4555" s="719"/>
      <c r="QRI4555" s="721"/>
      <c r="QRJ4555" s="719"/>
      <c r="QRK4555" s="719"/>
      <c r="QRL4555" s="719"/>
      <c r="QRM4555" s="719"/>
      <c r="QRN4555" s="719"/>
      <c r="QRO4555" s="721"/>
      <c r="QRP4555" s="720"/>
      <c r="QRQ4555" s="718"/>
      <c r="QRR4555" s="721"/>
      <c r="QRS4555" s="712"/>
      <c r="QRT4555" s="719"/>
      <c r="QRU4555" s="721"/>
      <c r="QRV4555" s="719"/>
      <c r="QRW4555" s="719"/>
      <c r="QRX4555" s="719"/>
      <c r="QRY4555" s="719"/>
      <c r="QRZ4555" s="719"/>
      <c r="QSA4555" s="721"/>
      <c r="QSB4555" s="720"/>
      <c r="QSC4555" s="718"/>
      <c r="QSD4555" s="721"/>
      <c r="QSE4555" s="712"/>
      <c r="QSF4555" s="719"/>
      <c r="QSG4555" s="721"/>
      <c r="QSH4555" s="719"/>
      <c r="QSI4555" s="719"/>
      <c r="QSJ4555" s="719"/>
      <c r="QSK4555" s="719"/>
      <c r="QSL4555" s="719"/>
      <c r="QSM4555" s="721"/>
      <c r="QSN4555" s="720"/>
      <c r="QSO4555" s="718"/>
      <c r="QSP4555" s="721"/>
      <c r="QSQ4555" s="712"/>
      <c r="QSR4555" s="719"/>
      <c r="QSS4555" s="721"/>
      <c r="QST4555" s="719"/>
      <c r="QSU4555" s="719"/>
      <c r="QSV4555" s="719"/>
      <c r="QSW4555" s="719"/>
      <c r="QSX4555" s="719"/>
      <c r="QSY4555" s="721"/>
      <c r="QSZ4555" s="720"/>
      <c r="QTA4555" s="718"/>
      <c r="QTB4555" s="721"/>
      <c r="QTC4555" s="712"/>
      <c r="QTD4555" s="719"/>
      <c r="QTE4555" s="721"/>
      <c r="QTF4555" s="719"/>
      <c r="QTG4555" s="719"/>
      <c r="QTH4555" s="719"/>
      <c r="QTI4555" s="719"/>
      <c r="QTJ4555" s="719"/>
      <c r="QTK4555" s="721"/>
      <c r="QTL4555" s="720"/>
      <c r="QTM4555" s="718"/>
      <c r="QTN4555" s="721"/>
      <c r="QTO4555" s="712"/>
      <c r="QTP4555" s="719"/>
      <c r="QTQ4555" s="721"/>
      <c r="QTR4555" s="719"/>
      <c r="QTS4555" s="719"/>
      <c r="QTT4555" s="719"/>
      <c r="QTU4555" s="719"/>
      <c r="QTV4555" s="719"/>
      <c r="QTW4555" s="721"/>
      <c r="QTX4555" s="720"/>
      <c r="QTY4555" s="718"/>
      <c r="QTZ4555" s="721"/>
      <c r="QUA4555" s="712"/>
      <c r="QUB4555" s="719"/>
      <c r="QUC4555" s="721"/>
      <c r="QUD4555" s="719"/>
      <c r="QUE4555" s="719"/>
      <c r="QUF4555" s="719"/>
      <c r="QUG4555" s="719"/>
      <c r="QUH4555" s="719"/>
      <c r="QUI4555" s="721"/>
      <c r="QUJ4555" s="720"/>
      <c r="QUK4555" s="718"/>
      <c r="QUL4555" s="721"/>
      <c r="QUM4555" s="712"/>
      <c r="QUN4555" s="719"/>
      <c r="QUO4555" s="721"/>
      <c r="QUP4555" s="719"/>
      <c r="QUQ4555" s="719"/>
      <c r="QUR4555" s="719"/>
      <c r="QUS4555" s="719"/>
      <c r="QUT4555" s="719"/>
      <c r="QUU4555" s="721"/>
      <c r="QUV4555" s="720"/>
      <c r="QUW4555" s="718"/>
      <c r="QUX4555" s="721"/>
      <c r="QUY4555" s="712"/>
      <c r="QUZ4555" s="719"/>
      <c r="QVA4555" s="721"/>
      <c r="QVB4555" s="719"/>
      <c r="QVC4555" s="719"/>
      <c r="QVD4555" s="719"/>
      <c r="QVE4555" s="719"/>
      <c r="QVF4555" s="719"/>
      <c r="QVG4555" s="721"/>
      <c r="QVH4555" s="720"/>
      <c r="QVI4555" s="718"/>
      <c r="QVJ4555" s="721"/>
      <c r="QVK4555" s="712"/>
      <c r="QVL4555" s="719"/>
      <c r="QVM4555" s="721"/>
      <c r="QVN4555" s="719"/>
      <c r="QVO4555" s="719"/>
      <c r="QVP4555" s="719"/>
      <c r="QVQ4555" s="719"/>
      <c r="QVR4555" s="719"/>
      <c r="QVS4555" s="721"/>
      <c r="QVT4555" s="720"/>
      <c r="QVU4555" s="718"/>
      <c r="QVV4555" s="721"/>
      <c r="QVW4555" s="712"/>
      <c r="QVX4555" s="719"/>
      <c r="QVY4555" s="721"/>
      <c r="QVZ4555" s="719"/>
      <c r="QWA4555" s="719"/>
      <c r="QWB4555" s="719"/>
      <c r="QWC4555" s="719"/>
      <c r="QWD4555" s="719"/>
      <c r="QWE4555" s="721"/>
      <c r="QWF4555" s="720"/>
      <c r="QWG4555" s="718"/>
      <c r="QWH4555" s="721"/>
      <c r="QWI4555" s="712"/>
      <c r="QWJ4555" s="719"/>
      <c r="QWK4555" s="721"/>
      <c r="QWL4555" s="719"/>
      <c r="QWM4555" s="719"/>
      <c r="QWN4555" s="719"/>
      <c r="QWO4555" s="719"/>
      <c r="QWP4555" s="719"/>
      <c r="QWQ4555" s="721"/>
      <c r="QWR4555" s="720"/>
      <c r="QWS4555" s="718"/>
      <c r="QWT4555" s="721"/>
      <c r="QWU4555" s="712"/>
      <c r="QWV4555" s="719"/>
      <c r="QWW4555" s="721"/>
      <c r="QWX4555" s="719"/>
      <c r="QWY4555" s="719"/>
      <c r="QWZ4555" s="719"/>
      <c r="QXA4555" s="719"/>
      <c r="QXB4555" s="719"/>
      <c r="QXC4555" s="721"/>
      <c r="QXD4555" s="720"/>
      <c r="QXE4555" s="718"/>
      <c r="QXF4555" s="721"/>
      <c r="QXG4555" s="712"/>
      <c r="QXH4555" s="719"/>
      <c r="QXI4555" s="721"/>
      <c r="QXJ4555" s="719"/>
      <c r="QXK4555" s="719"/>
      <c r="QXL4555" s="719"/>
      <c r="QXM4555" s="719"/>
      <c r="QXN4555" s="719"/>
      <c r="QXO4555" s="721"/>
      <c r="QXP4555" s="720"/>
      <c r="QXQ4555" s="718"/>
      <c r="QXR4555" s="721"/>
      <c r="QXS4555" s="712"/>
      <c r="QXT4555" s="719"/>
      <c r="QXU4555" s="721"/>
      <c r="QXV4555" s="719"/>
      <c r="QXW4555" s="719"/>
      <c r="QXX4555" s="719"/>
      <c r="QXY4555" s="719"/>
      <c r="QXZ4555" s="719"/>
      <c r="QYA4555" s="721"/>
      <c r="QYB4555" s="720"/>
      <c r="QYC4555" s="718"/>
      <c r="QYD4555" s="721"/>
      <c r="QYE4555" s="712"/>
      <c r="QYF4555" s="719"/>
      <c r="QYG4555" s="721"/>
      <c r="QYH4555" s="719"/>
      <c r="QYI4555" s="719"/>
      <c r="QYJ4555" s="719"/>
      <c r="QYK4555" s="719"/>
      <c r="QYL4555" s="719"/>
      <c r="QYM4555" s="721"/>
      <c r="QYN4555" s="720"/>
      <c r="QYO4555" s="718"/>
      <c r="QYP4555" s="721"/>
      <c r="QYQ4555" s="712"/>
      <c r="QYR4555" s="719"/>
      <c r="QYS4555" s="721"/>
      <c r="QYT4555" s="719"/>
      <c r="QYU4555" s="719"/>
      <c r="QYV4555" s="719"/>
      <c r="QYW4555" s="719"/>
      <c r="QYX4555" s="719"/>
      <c r="QYY4555" s="721"/>
      <c r="QYZ4555" s="720"/>
      <c r="QZA4555" s="718"/>
      <c r="QZB4555" s="721"/>
      <c r="QZC4555" s="712"/>
      <c r="QZD4555" s="719"/>
      <c r="QZE4555" s="721"/>
      <c r="QZF4555" s="719"/>
      <c r="QZG4555" s="719"/>
      <c r="QZH4555" s="719"/>
      <c r="QZI4555" s="719"/>
      <c r="QZJ4555" s="719"/>
      <c r="QZK4555" s="721"/>
      <c r="QZL4555" s="720"/>
      <c r="QZM4555" s="718"/>
      <c r="QZN4555" s="721"/>
      <c r="QZO4555" s="712"/>
      <c r="QZP4555" s="719"/>
      <c r="QZQ4555" s="721"/>
      <c r="QZR4555" s="719"/>
      <c r="QZS4555" s="719"/>
      <c r="QZT4555" s="719"/>
      <c r="QZU4555" s="719"/>
      <c r="QZV4555" s="719"/>
      <c r="QZW4555" s="721"/>
      <c r="QZX4555" s="720"/>
      <c r="QZY4555" s="718"/>
      <c r="QZZ4555" s="721"/>
      <c r="RAA4555" s="712"/>
      <c r="RAB4555" s="719"/>
      <c r="RAC4555" s="721"/>
      <c r="RAD4555" s="719"/>
      <c r="RAE4555" s="719"/>
      <c r="RAF4555" s="719"/>
      <c r="RAG4555" s="719"/>
      <c r="RAH4555" s="719"/>
      <c r="RAI4555" s="721"/>
      <c r="RAJ4555" s="720"/>
      <c r="RAK4555" s="718"/>
      <c r="RAL4555" s="721"/>
      <c r="RAM4555" s="712"/>
      <c r="RAN4555" s="719"/>
      <c r="RAO4555" s="721"/>
      <c r="RAP4555" s="719"/>
      <c r="RAQ4555" s="719"/>
      <c r="RAR4555" s="719"/>
      <c r="RAS4555" s="719"/>
      <c r="RAT4555" s="719"/>
      <c r="RAU4555" s="721"/>
      <c r="RAV4555" s="720"/>
      <c r="RAW4555" s="718"/>
      <c r="RAX4555" s="721"/>
      <c r="RAY4555" s="712"/>
      <c r="RAZ4555" s="719"/>
      <c r="RBA4555" s="721"/>
      <c r="RBB4555" s="719"/>
      <c r="RBC4555" s="719"/>
      <c r="RBD4555" s="719"/>
      <c r="RBE4555" s="719"/>
      <c r="RBF4555" s="719"/>
      <c r="RBG4555" s="721"/>
      <c r="RBH4555" s="720"/>
      <c r="RBI4555" s="718"/>
      <c r="RBJ4555" s="721"/>
      <c r="RBK4555" s="712"/>
      <c r="RBL4555" s="719"/>
      <c r="RBM4555" s="721"/>
      <c r="RBN4555" s="719"/>
      <c r="RBO4555" s="719"/>
      <c r="RBP4555" s="719"/>
      <c r="RBQ4555" s="719"/>
      <c r="RBR4555" s="719"/>
      <c r="RBS4555" s="721"/>
      <c r="RBT4555" s="720"/>
      <c r="RBU4555" s="718"/>
      <c r="RBV4555" s="721"/>
      <c r="RBW4555" s="712"/>
      <c r="RBX4555" s="719"/>
      <c r="RBY4555" s="721"/>
      <c r="RBZ4555" s="719"/>
      <c r="RCA4555" s="719"/>
      <c r="RCB4555" s="719"/>
      <c r="RCC4555" s="719"/>
      <c r="RCD4555" s="719"/>
      <c r="RCE4555" s="721"/>
      <c r="RCF4555" s="720"/>
      <c r="RCG4555" s="718"/>
      <c r="RCH4555" s="721"/>
      <c r="RCI4555" s="712"/>
      <c r="RCJ4555" s="719"/>
      <c r="RCK4555" s="721"/>
      <c r="RCL4555" s="719"/>
      <c r="RCM4555" s="719"/>
      <c r="RCN4555" s="719"/>
      <c r="RCO4555" s="719"/>
      <c r="RCP4555" s="719"/>
      <c r="RCQ4555" s="721"/>
      <c r="RCR4555" s="720"/>
      <c r="RCS4555" s="718"/>
      <c r="RCT4555" s="721"/>
      <c r="RCU4555" s="712"/>
      <c r="RCV4555" s="719"/>
      <c r="RCW4555" s="721"/>
      <c r="RCX4555" s="719"/>
      <c r="RCY4555" s="719"/>
      <c r="RCZ4555" s="719"/>
      <c r="RDA4555" s="719"/>
      <c r="RDB4555" s="719"/>
      <c r="RDC4555" s="721"/>
      <c r="RDD4555" s="720"/>
      <c r="RDE4555" s="718"/>
      <c r="RDF4555" s="721"/>
      <c r="RDG4555" s="712"/>
      <c r="RDH4555" s="719"/>
      <c r="RDI4555" s="721"/>
      <c r="RDJ4555" s="719"/>
      <c r="RDK4555" s="719"/>
      <c r="RDL4555" s="719"/>
      <c r="RDM4555" s="719"/>
      <c r="RDN4555" s="719"/>
      <c r="RDO4555" s="721"/>
      <c r="RDP4555" s="720"/>
      <c r="RDQ4555" s="718"/>
      <c r="RDR4555" s="721"/>
      <c r="RDS4555" s="712"/>
      <c r="RDT4555" s="719"/>
      <c r="RDU4555" s="721"/>
      <c r="RDV4555" s="719"/>
      <c r="RDW4555" s="719"/>
      <c r="RDX4555" s="719"/>
      <c r="RDY4555" s="719"/>
      <c r="RDZ4555" s="719"/>
      <c r="REA4555" s="721"/>
      <c r="REB4555" s="720"/>
      <c r="REC4555" s="718"/>
      <c r="RED4555" s="721"/>
      <c r="REE4555" s="712"/>
      <c r="REF4555" s="719"/>
      <c r="REG4555" s="721"/>
      <c r="REH4555" s="719"/>
      <c r="REI4555" s="719"/>
      <c r="REJ4555" s="719"/>
      <c r="REK4555" s="719"/>
      <c r="REL4555" s="719"/>
      <c r="REM4555" s="721"/>
      <c r="REN4555" s="720"/>
      <c r="REO4555" s="718"/>
      <c r="REP4555" s="721"/>
      <c r="REQ4555" s="712"/>
      <c r="RER4555" s="719"/>
      <c r="RES4555" s="721"/>
      <c r="RET4555" s="719"/>
      <c r="REU4555" s="719"/>
      <c r="REV4555" s="719"/>
      <c r="REW4555" s="719"/>
      <c r="REX4555" s="719"/>
      <c r="REY4555" s="721"/>
      <c r="REZ4555" s="720"/>
      <c r="RFA4555" s="718"/>
      <c r="RFB4555" s="721"/>
      <c r="RFC4555" s="712"/>
      <c r="RFD4555" s="719"/>
      <c r="RFE4555" s="721"/>
      <c r="RFF4555" s="719"/>
      <c r="RFG4555" s="719"/>
      <c r="RFH4555" s="719"/>
      <c r="RFI4555" s="719"/>
      <c r="RFJ4555" s="719"/>
      <c r="RFK4555" s="721"/>
      <c r="RFL4555" s="720"/>
      <c r="RFM4555" s="718"/>
      <c r="RFN4555" s="721"/>
      <c r="RFO4555" s="712"/>
      <c r="RFP4555" s="719"/>
      <c r="RFQ4555" s="721"/>
      <c r="RFR4555" s="719"/>
      <c r="RFS4555" s="719"/>
      <c r="RFT4555" s="719"/>
      <c r="RFU4555" s="719"/>
      <c r="RFV4555" s="719"/>
      <c r="RFW4555" s="721"/>
      <c r="RFX4555" s="720"/>
      <c r="RFY4555" s="718"/>
      <c r="RFZ4555" s="721"/>
      <c r="RGA4555" s="712"/>
      <c r="RGB4555" s="719"/>
      <c r="RGC4555" s="721"/>
      <c r="RGD4555" s="719"/>
      <c r="RGE4555" s="719"/>
      <c r="RGF4555" s="719"/>
      <c r="RGG4555" s="719"/>
      <c r="RGH4555" s="719"/>
      <c r="RGI4555" s="721"/>
      <c r="RGJ4555" s="720"/>
      <c r="RGK4555" s="718"/>
      <c r="RGL4555" s="721"/>
      <c r="RGM4555" s="712"/>
      <c r="RGN4555" s="719"/>
      <c r="RGO4555" s="721"/>
      <c r="RGP4555" s="719"/>
      <c r="RGQ4555" s="719"/>
      <c r="RGR4555" s="719"/>
      <c r="RGS4555" s="719"/>
      <c r="RGT4555" s="719"/>
      <c r="RGU4555" s="721"/>
      <c r="RGV4555" s="720"/>
      <c r="RGW4555" s="718"/>
      <c r="RGX4555" s="721"/>
      <c r="RGY4555" s="712"/>
      <c r="RGZ4555" s="719"/>
      <c r="RHA4555" s="721"/>
      <c r="RHB4555" s="719"/>
      <c r="RHC4555" s="719"/>
      <c r="RHD4555" s="719"/>
      <c r="RHE4555" s="719"/>
      <c r="RHF4555" s="719"/>
      <c r="RHG4555" s="721"/>
      <c r="RHH4555" s="720"/>
      <c r="RHI4555" s="718"/>
      <c r="RHJ4555" s="721"/>
      <c r="RHK4555" s="712"/>
      <c r="RHL4555" s="719"/>
      <c r="RHM4555" s="721"/>
      <c r="RHN4555" s="719"/>
      <c r="RHO4555" s="719"/>
      <c r="RHP4555" s="719"/>
      <c r="RHQ4555" s="719"/>
      <c r="RHR4555" s="719"/>
      <c r="RHS4555" s="721"/>
      <c r="RHT4555" s="720"/>
      <c r="RHU4555" s="718"/>
      <c r="RHV4555" s="721"/>
      <c r="RHW4555" s="712"/>
      <c r="RHX4555" s="719"/>
      <c r="RHY4555" s="721"/>
      <c r="RHZ4555" s="719"/>
      <c r="RIA4555" s="719"/>
      <c r="RIB4555" s="719"/>
      <c r="RIC4555" s="719"/>
      <c r="RID4555" s="719"/>
      <c r="RIE4555" s="721"/>
      <c r="RIF4555" s="720"/>
      <c r="RIG4555" s="718"/>
      <c r="RIH4555" s="721"/>
      <c r="RII4555" s="712"/>
      <c r="RIJ4555" s="719"/>
      <c r="RIK4555" s="721"/>
      <c r="RIL4555" s="719"/>
      <c r="RIM4555" s="719"/>
      <c r="RIN4555" s="719"/>
      <c r="RIO4555" s="719"/>
      <c r="RIP4555" s="719"/>
      <c r="RIQ4555" s="721"/>
      <c r="RIR4555" s="720"/>
      <c r="RIS4555" s="718"/>
      <c r="RIT4555" s="721"/>
      <c r="RIU4555" s="712"/>
      <c r="RIV4555" s="719"/>
      <c r="RIW4555" s="721"/>
      <c r="RIX4555" s="719"/>
      <c r="RIY4555" s="719"/>
      <c r="RIZ4555" s="719"/>
      <c r="RJA4555" s="719"/>
      <c r="RJB4555" s="719"/>
      <c r="RJC4555" s="721"/>
      <c r="RJD4555" s="720"/>
      <c r="RJE4555" s="718"/>
      <c r="RJF4555" s="721"/>
      <c r="RJG4555" s="712"/>
      <c r="RJH4555" s="719"/>
      <c r="RJI4555" s="721"/>
      <c r="RJJ4555" s="719"/>
      <c r="RJK4555" s="719"/>
      <c r="RJL4555" s="719"/>
      <c r="RJM4555" s="719"/>
      <c r="RJN4555" s="719"/>
      <c r="RJO4555" s="721"/>
      <c r="RJP4555" s="720"/>
      <c r="RJQ4555" s="718"/>
      <c r="RJR4555" s="721"/>
      <c r="RJS4555" s="712"/>
      <c r="RJT4555" s="719"/>
      <c r="RJU4555" s="721"/>
      <c r="RJV4555" s="719"/>
      <c r="RJW4555" s="719"/>
      <c r="RJX4555" s="719"/>
      <c r="RJY4555" s="719"/>
      <c r="RJZ4555" s="719"/>
      <c r="RKA4555" s="721"/>
      <c r="RKB4555" s="720"/>
      <c r="RKC4555" s="718"/>
      <c r="RKD4555" s="721"/>
      <c r="RKE4555" s="712"/>
      <c r="RKF4555" s="719"/>
      <c r="RKG4555" s="721"/>
      <c r="RKH4555" s="719"/>
      <c r="RKI4555" s="719"/>
      <c r="RKJ4555" s="719"/>
      <c r="RKK4555" s="719"/>
      <c r="RKL4555" s="719"/>
      <c r="RKM4555" s="721"/>
      <c r="RKN4555" s="720"/>
      <c r="RKO4555" s="718"/>
      <c r="RKP4555" s="721"/>
      <c r="RKQ4555" s="712"/>
      <c r="RKR4555" s="719"/>
      <c r="RKS4555" s="721"/>
      <c r="RKT4555" s="719"/>
      <c r="RKU4555" s="719"/>
      <c r="RKV4555" s="719"/>
      <c r="RKW4555" s="719"/>
      <c r="RKX4555" s="719"/>
      <c r="RKY4555" s="721"/>
      <c r="RKZ4555" s="720"/>
      <c r="RLA4555" s="718"/>
      <c r="RLB4555" s="721"/>
      <c r="RLC4555" s="712"/>
      <c r="RLD4555" s="719"/>
      <c r="RLE4555" s="721"/>
      <c r="RLF4555" s="719"/>
      <c r="RLG4555" s="719"/>
      <c r="RLH4555" s="719"/>
      <c r="RLI4555" s="719"/>
      <c r="RLJ4555" s="719"/>
      <c r="RLK4555" s="721"/>
      <c r="RLL4555" s="720"/>
      <c r="RLM4555" s="718"/>
      <c r="RLN4555" s="721"/>
      <c r="RLO4555" s="712"/>
      <c r="RLP4555" s="719"/>
      <c r="RLQ4555" s="721"/>
      <c r="RLR4555" s="719"/>
      <c r="RLS4555" s="719"/>
      <c r="RLT4555" s="719"/>
      <c r="RLU4555" s="719"/>
      <c r="RLV4555" s="719"/>
      <c r="RLW4555" s="721"/>
      <c r="RLX4555" s="720"/>
      <c r="RLY4555" s="718"/>
      <c r="RLZ4555" s="721"/>
      <c r="RMA4555" s="712"/>
      <c r="RMB4555" s="719"/>
      <c r="RMC4555" s="721"/>
      <c r="RMD4555" s="719"/>
      <c r="RME4555" s="719"/>
      <c r="RMF4555" s="719"/>
      <c r="RMG4555" s="719"/>
      <c r="RMH4555" s="719"/>
      <c r="RMI4555" s="721"/>
      <c r="RMJ4555" s="720"/>
      <c r="RMK4555" s="718"/>
      <c r="RML4555" s="721"/>
      <c r="RMM4555" s="712"/>
      <c r="RMN4555" s="719"/>
      <c r="RMO4555" s="721"/>
      <c r="RMP4555" s="719"/>
      <c r="RMQ4555" s="719"/>
      <c r="RMR4555" s="719"/>
      <c r="RMS4555" s="719"/>
      <c r="RMT4555" s="719"/>
      <c r="RMU4555" s="721"/>
      <c r="RMV4555" s="720"/>
      <c r="RMW4555" s="718"/>
      <c r="RMX4555" s="721"/>
      <c r="RMY4555" s="712"/>
      <c r="RMZ4555" s="719"/>
      <c r="RNA4555" s="721"/>
      <c r="RNB4555" s="719"/>
      <c r="RNC4555" s="719"/>
      <c r="RND4555" s="719"/>
      <c r="RNE4555" s="719"/>
      <c r="RNF4555" s="719"/>
      <c r="RNG4555" s="721"/>
      <c r="RNH4555" s="720"/>
      <c r="RNI4555" s="718"/>
      <c r="RNJ4555" s="721"/>
      <c r="RNK4555" s="712"/>
      <c r="RNL4555" s="719"/>
      <c r="RNM4555" s="721"/>
      <c r="RNN4555" s="719"/>
      <c r="RNO4555" s="719"/>
      <c r="RNP4555" s="719"/>
      <c r="RNQ4555" s="719"/>
      <c r="RNR4555" s="719"/>
      <c r="RNS4555" s="721"/>
      <c r="RNT4555" s="720"/>
      <c r="RNU4555" s="718"/>
      <c r="RNV4555" s="721"/>
      <c r="RNW4555" s="712"/>
      <c r="RNX4555" s="719"/>
      <c r="RNY4555" s="721"/>
      <c r="RNZ4555" s="719"/>
      <c r="ROA4555" s="719"/>
      <c r="ROB4555" s="719"/>
      <c r="ROC4555" s="719"/>
      <c r="ROD4555" s="719"/>
      <c r="ROE4555" s="721"/>
      <c r="ROF4555" s="720"/>
      <c r="ROG4555" s="718"/>
      <c r="ROH4555" s="721"/>
      <c r="ROI4555" s="712"/>
      <c r="ROJ4555" s="719"/>
      <c r="ROK4555" s="721"/>
      <c r="ROL4555" s="719"/>
      <c r="ROM4555" s="719"/>
      <c r="RON4555" s="719"/>
      <c r="ROO4555" s="719"/>
      <c r="ROP4555" s="719"/>
      <c r="ROQ4555" s="721"/>
      <c r="ROR4555" s="720"/>
      <c r="ROS4555" s="718"/>
      <c r="ROT4555" s="721"/>
      <c r="ROU4555" s="712"/>
      <c r="ROV4555" s="719"/>
      <c r="ROW4555" s="721"/>
      <c r="ROX4555" s="719"/>
      <c r="ROY4555" s="719"/>
      <c r="ROZ4555" s="719"/>
      <c r="RPA4555" s="719"/>
      <c r="RPB4555" s="719"/>
      <c r="RPC4555" s="721"/>
      <c r="RPD4555" s="720"/>
      <c r="RPE4555" s="718"/>
      <c r="RPF4555" s="721"/>
      <c r="RPG4555" s="712"/>
      <c r="RPH4555" s="719"/>
      <c r="RPI4555" s="721"/>
      <c r="RPJ4555" s="719"/>
      <c r="RPK4555" s="719"/>
      <c r="RPL4555" s="719"/>
      <c r="RPM4555" s="719"/>
      <c r="RPN4555" s="719"/>
      <c r="RPO4555" s="721"/>
      <c r="RPP4555" s="720"/>
      <c r="RPQ4555" s="718"/>
      <c r="RPR4555" s="721"/>
      <c r="RPS4555" s="712"/>
      <c r="RPT4555" s="719"/>
      <c r="RPU4555" s="721"/>
      <c r="RPV4555" s="719"/>
      <c r="RPW4555" s="719"/>
      <c r="RPX4555" s="719"/>
      <c r="RPY4555" s="719"/>
      <c r="RPZ4555" s="719"/>
      <c r="RQA4555" s="721"/>
      <c r="RQB4555" s="720"/>
      <c r="RQC4555" s="718"/>
      <c r="RQD4555" s="721"/>
      <c r="RQE4555" s="712"/>
      <c r="RQF4555" s="719"/>
      <c r="RQG4555" s="721"/>
      <c r="RQH4555" s="719"/>
      <c r="RQI4555" s="719"/>
      <c r="RQJ4555" s="719"/>
      <c r="RQK4555" s="719"/>
      <c r="RQL4555" s="719"/>
      <c r="RQM4555" s="721"/>
      <c r="RQN4555" s="720"/>
      <c r="RQO4555" s="718"/>
      <c r="RQP4555" s="721"/>
      <c r="RQQ4555" s="712"/>
      <c r="RQR4555" s="719"/>
      <c r="RQS4555" s="721"/>
      <c r="RQT4555" s="719"/>
      <c r="RQU4555" s="719"/>
      <c r="RQV4555" s="719"/>
      <c r="RQW4555" s="719"/>
      <c r="RQX4555" s="719"/>
      <c r="RQY4555" s="721"/>
      <c r="RQZ4555" s="720"/>
      <c r="RRA4555" s="718"/>
      <c r="RRB4555" s="721"/>
      <c r="RRC4555" s="712"/>
      <c r="RRD4555" s="719"/>
      <c r="RRE4555" s="721"/>
      <c r="RRF4555" s="719"/>
      <c r="RRG4555" s="719"/>
      <c r="RRH4555" s="719"/>
      <c r="RRI4555" s="719"/>
      <c r="RRJ4555" s="719"/>
      <c r="RRK4555" s="721"/>
      <c r="RRL4555" s="720"/>
      <c r="RRM4555" s="718"/>
      <c r="RRN4555" s="721"/>
      <c r="RRO4555" s="712"/>
      <c r="RRP4555" s="719"/>
      <c r="RRQ4555" s="721"/>
      <c r="RRR4555" s="719"/>
      <c r="RRS4555" s="719"/>
      <c r="RRT4555" s="719"/>
      <c r="RRU4555" s="719"/>
      <c r="RRV4555" s="719"/>
      <c r="RRW4555" s="721"/>
      <c r="RRX4555" s="720"/>
      <c r="RRY4555" s="718"/>
      <c r="RRZ4555" s="721"/>
      <c r="RSA4555" s="712"/>
      <c r="RSB4555" s="719"/>
      <c r="RSC4555" s="721"/>
      <c r="RSD4555" s="719"/>
      <c r="RSE4555" s="719"/>
      <c r="RSF4555" s="719"/>
      <c r="RSG4555" s="719"/>
      <c r="RSH4555" s="719"/>
      <c r="RSI4555" s="721"/>
      <c r="RSJ4555" s="720"/>
      <c r="RSK4555" s="718"/>
      <c r="RSL4555" s="721"/>
      <c r="RSM4555" s="712"/>
      <c r="RSN4555" s="719"/>
      <c r="RSO4555" s="721"/>
      <c r="RSP4555" s="719"/>
      <c r="RSQ4555" s="719"/>
      <c r="RSR4555" s="719"/>
      <c r="RSS4555" s="719"/>
      <c r="RST4555" s="719"/>
      <c r="RSU4555" s="721"/>
      <c r="RSV4555" s="720"/>
      <c r="RSW4555" s="718"/>
      <c r="RSX4555" s="721"/>
      <c r="RSY4555" s="712"/>
      <c r="RSZ4555" s="719"/>
      <c r="RTA4555" s="721"/>
      <c r="RTB4555" s="719"/>
      <c r="RTC4555" s="719"/>
      <c r="RTD4555" s="719"/>
      <c r="RTE4555" s="719"/>
      <c r="RTF4555" s="719"/>
      <c r="RTG4555" s="721"/>
      <c r="RTH4555" s="720"/>
      <c r="RTI4555" s="718"/>
      <c r="RTJ4555" s="721"/>
      <c r="RTK4555" s="712"/>
      <c r="RTL4555" s="719"/>
      <c r="RTM4555" s="721"/>
      <c r="RTN4555" s="719"/>
      <c r="RTO4555" s="719"/>
      <c r="RTP4555" s="719"/>
      <c r="RTQ4555" s="719"/>
      <c r="RTR4555" s="719"/>
      <c r="RTS4555" s="721"/>
      <c r="RTT4555" s="720"/>
      <c r="RTU4555" s="718"/>
      <c r="RTV4555" s="721"/>
      <c r="RTW4555" s="712"/>
      <c r="RTX4555" s="719"/>
      <c r="RTY4555" s="721"/>
      <c r="RTZ4555" s="719"/>
      <c r="RUA4555" s="719"/>
      <c r="RUB4555" s="719"/>
      <c r="RUC4555" s="719"/>
      <c r="RUD4555" s="719"/>
      <c r="RUE4555" s="721"/>
      <c r="RUF4555" s="720"/>
      <c r="RUG4555" s="718"/>
      <c r="RUH4555" s="721"/>
      <c r="RUI4555" s="712"/>
      <c r="RUJ4555" s="719"/>
      <c r="RUK4555" s="721"/>
      <c r="RUL4555" s="719"/>
      <c r="RUM4555" s="719"/>
      <c r="RUN4555" s="719"/>
      <c r="RUO4555" s="719"/>
      <c r="RUP4555" s="719"/>
      <c r="RUQ4555" s="721"/>
      <c r="RUR4555" s="720"/>
      <c r="RUS4555" s="718"/>
      <c r="RUT4555" s="721"/>
      <c r="RUU4555" s="712"/>
      <c r="RUV4555" s="719"/>
      <c r="RUW4555" s="721"/>
      <c r="RUX4555" s="719"/>
      <c r="RUY4555" s="719"/>
      <c r="RUZ4555" s="719"/>
      <c r="RVA4555" s="719"/>
      <c r="RVB4555" s="719"/>
      <c r="RVC4555" s="721"/>
      <c r="RVD4555" s="720"/>
      <c r="RVE4555" s="718"/>
      <c r="RVF4555" s="721"/>
      <c r="RVG4555" s="712"/>
      <c r="RVH4555" s="719"/>
      <c r="RVI4555" s="721"/>
      <c r="RVJ4555" s="719"/>
      <c r="RVK4555" s="719"/>
      <c r="RVL4555" s="719"/>
      <c r="RVM4555" s="719"/>
      <c r="RVN4555" s="719"/>
      <c r="RVO4555" s="721"/>
      <c r="RVP4555" s="720"/>
      <c r="RVQ4555" s="718"/>
      <c r="RVR4555" s="721"/>
      <c r="RVS4555" s="712"/>
      <c r="RVT4555" s="719"/>
      <c r="RVU4555" s="721"/>
      <c r="RVV4555" s="719"/>
      <c r="RVW4555" s="719"/>
      <c r="RVX4555" s="719"/>
      <c r="RVY4555" s="719"/>
      <c r="RVZ4555" s="719"/>
      <c r="RWA4555" s="721"/>
      <c r="RWB4555" s="720"/>
      <c r="RWC4555" s="718"/>
      <c r="RWD4555" s="721"/>
      <c r="RWE4555" s="712"/>
      <c r="RWF4555" s="719"/>
      <c r="RWG4555" s="721"/>
      <c r="RWH4555" s="719"/>
      <c r="RWI4555" s="719"/>
      <c r="RWJ4555" s="719"/>
      <c r="RWK4555" s="719"/>
      <c r="RWL4555" s="719"/>
      <c r="RWM4555" s="721"/>
      <c r="RWN4555" s="720"/>
      <c r="RWO4555" s="718"/>
      <c r="RWP4555" s="721"/>
      <c r="RWQ4555" s="712"/>
      <c r="RWR4555" s="719"/>
      <c r="RWS4555" s="721"/>
      <c r="RWT4555" s="719"/>
      <c r="RWU4555" s="719"/>
      <c r="RWV4555" s="719"/>
      <c r="RWW4555" s="719"/>
      <c r="RWX4555" s="719"/>
      <c r="RWY4555" s="721"/>
      <c r="RWZ4555" s="720"/>
      <c r="RXA4555" s="718"/>
      <c r="RXB4555" s="721"/>
      <c r="RXC4555" s="712"/>
      <c r="RXD4555" s="719"/>
      <c r="RXE4555" s="721"/>
      <c r="RXF4555" s="719"/>
      <c r="RXG4555" s="719"/>
      <c r="RXH4555" s="719"/>
      <c r="RXI4555" s="719"/>
      <c r="RXJ4555" s="719"/>
      <c r="RXK4555" s="721"/>
      <c r="RXL4555" s="720"/>
      <c r="RXM4555" s="718"/>
      <c r="RXN4555" s="721"/>
      <c r="RXO4555" s="712"/>
      <c r="RXP4555" s="719"/>
      <c r="RXQ4555" s="721"/>
      <c r="RXR4555" s="719"/>
      <c r="RXS4555" s="719"/>
      <c r="RXT4555" s="719"/>
      <c r="RXU4555" s="719"/>
      <c r="RXV4555" s="719"/>
      <c r="RXW4555" s="721"/>
      <c r="RXX4555" s="720"/>
      <c r="RXY4555" s="718"/>
      <c r="RXZ4555" s="721"/>
      <c r="RYA4555" s="712"/>
      <c r="RYB4555" s="719"/>
      <c r="RYC4555" s="721"/>
      <c r="RYD4555" s="719"/>
      <c r="RYE4555" s="719"/>
      <c r="RYF4555" s="719"/>
      <c r="RYG4555" s="719"/>
      <c r="RYH4555" s="719"/>
      <c r="RYI4555" s="721"/>
      <c r="RYJ4555" s="720"/>
      <c r="RYK4555" s="718"/>
      <c r="RYL4555" s="721"/>
      <c r="RYM4555" s="712"/>
      <c r="RYN4555" s="719"/>
      <c r="RYO4555" s="721"/>
      <c r="RYP4555" s="719"/>
      <c r="RYQ4555" s="719"/>
      <c r="RYR4555" s="719"/>
      <c r="RYS4555" s="719"/>
      <c r="RYT4555" s="719"/>
      <c r="RYU4555" s="721"/>
      <c r="RYV4555" s="720"/>
      <c r="RYW4555" s="718"/>
      <c r="RYX4555" s="721"/>
      <c r="RYY4555" s="712"/>
      <c r="RYZ4555" s="719"/>
      <c r="RZA4555" s="721"/>
      <c r="RZB4555" s="719"/>
      <c r="RZC4555" s="719"/>
      <c r="RZD4555" s="719"/>
      <c r="RZE4555" s="719"/>
      <c r="RZF4555" s="719"/>
      <c r="RZG4555" s="721"/>
      <c r="RZH4555" s="720"/>
      <c r="RZI4555" s="718"/>
      <c r="RZJ4555" s="721"/>
      <c r="RZK4555" s="712"/>
      <c r="RZL4555" s="719"/>
      <c r="RZM4555" s="721"/>
      <c r="RZN4555" s="719"/>
      <c r="RZO4555" s="719"/>
      <c r="RZP4555" s="719"/>
      <c r="RZQ4555" s="719"/>
      <c r="RZR4555" s="719"/>
      <c r="RZS4555" s="721"/>
      <c r="RZT4555" s="720"/>
      <c r="RZU4555" s="718"/>
      <c r="RZV4555" s="721"/>
      <c r="RZW4555" s="712"/>
      <c r="RZX4555" s="719"/>
      <c r="RZY4555" s="721"/>
      <c r="RZZ4555" s="719"/>
      <c r="SAA4555" s="719"/>
      <c r="SAB4555" s="719"/>
      <c r="SAC4555" s="719"/>
      <c r="SAD4555" s="719"/>
      <c r="SAE4555" s="721"/>
      <c r="SAF4555" s="720"/>
      <c r="SAG4555" s="718"/>
      <c r="SAH4555" s="721"/>
      <c r="SAI4555" s="712"/>
      <c r="SAJ4555" s="719"/>
      <c r="SAK4555" s="721"/>
      <c r="SAL4555" s="719"/>
      <c r="SAM4555" s="719"/>
      <c r="SAN4555" s="719"/>
      <c r="SAO4555" s="719"/>
      <c r="SAP4555" s="719"/>
      <c r="SAQ4555" s="721"/>
      <c r="SAR4555" s="720"/>
      <c r="SAS4555" s="718"/>
      <c r="SAT4555" s="721"/>
      <c r="SAU4555" s="712"/>
      <c r="SAV4555" s="719"/>
      <c r="SAW4555" s="721"/>
      <c r="SAX4555" s="719"/>
      <c r="SAY4555" s="719"/>
      <c r="SAZ4555" s="719"/>
      <c r="SBA4555" s="719"/>
      <c r="SBB4555" s="719"/>
      <c r="SBC4555" s="721"/>
      <c r="SBD4555" s="720"/>
      <c r="SBE4555" s="718"/>
      <c r="SBF4555" s="721"/>
      <c r="SBG4555" s="712"/>
      <c r="SBH4555" s="719"/>
      <c r="SBI4555" s="721"/>
      <c r="SBJ4555" s="719"/>
      <c r="SBK4555" s="719"/>
      <c r="SBL4555" s="719"/>
      <c r="SBM4555" s="719"/>
      <c r="SBN4555" s="719"/>
      <c r="SBO4555" s="721"/>
      <c r="SBP4555" s="720"/>
      <c r="SBQ4555" s="718"/>
      <c r="SBR4555" s="721"/>
      <c r="SBS4555" s="712"/>
      <c r="SBT4555" s="719"/>
      <c r="SBU4555" s="721"/>
      <c r="SBV4555" s="719"/>
      <c r="SBW4555" s="719"/>
      <c r="SBX4555" s="719"/>
      <c r="SBY4555" s="719"/>
      <c r="SBZ4555" s="719"/>
      <c r="SCA4555" s="721"/>
      <c r="SCB4555" s="720"/>
      <c r="SCC4555" s="718"/>
      <c r="SCD4555" s="721"/>
      <c r="SCE4555" s="712"/>
      <c r="SCF4555" s="719"/>
      <c r="SCG4555" s="721"/>
      <c r="SCH4555" s="719"/>
      <c r="SCI4555" s="719"/>
      <c r="SCJ4555" s="719"/>
      <c r="SCK4555" s="719"/>
      <c r="SCL4555" s="719"/>
      <c r="SCM4555" s="721"/>
      <c r="SCN4555" s="720"/>
      <c r="SCO4555" s="718"/>
      <c r="SCP4555" s="721"/>
      <c r="SCQ4555" s="712"/>
      <c r="SCR4555" s="719"/>
      <c r="SCS4555" s="721"/>
      <c r="SCT4555" s="719"/>
      <c r="SCU4555" s="719"/>
      <c r="SCV4555" s="719"/>
      <c r="SCW4555" s="719"/>
      <c r="SCX4555" s="719"/>
      <c r="SCY4555" s="721"/>
      <c r="SCZ4555" s="720"/>
      <c r="SDA4555" s="718"/>
      <c r="SDB4555" s="721"/>
      <c r="SDC4555" s="712"/>
      <c r="SDD4555" s="719"/>
      <c r="SDE4555" s="721"/>
      <c r="SDF4555" s="719"/>
      <c r="SDG4555" s="719"/>
      <c r="SDH4555" s="719"/>
      <c r="SDI4555" s="719"/>
      <c r="SDJ4555" s="719"/>
      <c r="SDK4555" s="721"/>
      <c r="SDL4555" s="720"/>
      <c r="SDM4555" s="718"/>
      <c r="SDN4555" s="721"/>
      <c r="SDO4555" s="712"/>
      <c r="SDP4555" s="719"/>
      <c r="SDQ4555" s="721"/>
      <c r="SDR4555" s="719"/>
      <c r="SDS4555" s="719"/>
      <c r="SDT4555" s="719"/>
      <c r="SDU4555" s="719"/>
      <c r="SDV4555" s="719"/>
      <c r="SDW4555" s="721"/>
      <c r="SDX4555" s="720"/>
      <c r="SDY4555" s="718"/>
      <c r="SDZ4555" s="721"/>
      <c r="SEA4555" s="712"/>
      <c r="SEB4555" s="719"/>
      <c r="SEC4555" s="721"/>
      <c r="SED4555" s="719"/>
      <c r="SEE4555" s="719"/>
      <c r="SEF4555" s="719"/>
      <c r="SEG4555" s="719"/>
      <c r="SEH4555" s="719"/>
      <c r="SEI4555" s="721"/>
      <c r="SEJ4555" s="720"/>
      <c r="SEK4555" s="718"/>
      <c r="SEL4555" s="721"/>
      <c r="SEM4555" s="712"/>
      <c r="SEN4555" s="719"/>
      <c r="SEO4555" s="721"/>
      <c r="SEP4555" s="719"/>
      <c r="SEQ4555" s="719"/>
      <c r="SER4555" s="719"/>
      <c r="SES4555" s="719"/>
      <c r="SET4555" s="719"/>
      <c r="SEU4555" s="721"/>
      <c r="SEV4555" s="720"/>
      <c r="SEW4555" s="718"/>
      <c r="SEX4555" s="721"/>
      <c r="SEY4555" s="712"/>
      <c r="SEZ4555" s="719"/>
      <c r="SFA4555" s="721"/>
      <c r="SFB4555" s="719"/>
      <c r="SFC4555" s="719"/>
      <c r="SFD4555" s="719"/>
      <c r="SFE4555" s="719"/>
      <c r="SFF4555" s="719"/>
      <c r="SFG4555" s="721"/>
      <c r="SFH4555" s="720"/>
      <c r="SFI4555" s="718"/>
      <c r="SFJ4555" s="721"/>
      <c r="SFK4555" s="712"/>
      <c r="SFL4555" s="719"/>
      <c r="SFM4555" s="721"/>
      <c r="SFN4555" s="719"/>
      <c r="SFO4555" s="719"/>
      <c r="SFP4555" s="719"/>
      <c r="SFQ4555" s="719"/>
      <c r="SFR4555" s="719"/>
      <c r="SFS4555" s="721"/>
      <c r="SFT4555" s="720"/>
      <c r="SFU4555" s="718"/>
      <c r="SFV4555" s="721"/>
      <c r="SFW4555" s="712"/>
      <c r="SFX4555" s="719"/>
      <c r="SFY4555" s="721"/>
      <c r="SFZ4555" s="719"/>
      <c r="SGA4555" s="719"/>
      <c r="SGB4555" s="719"/>
      <c r="SGC4555" s="719"/>
      <c r="SGD4555" s="719"/>
      <c r="SGE4555" s="721"/>
      <c r="SGF4555" s="720"/>
      <c r="SGG4555" s="718"/>
      <c r="SGH4555" s="721"/>
      <c r="SGI4555" s="712"/>
      <c r="SGJ4555" s="719"/>
      <c r="SGK4555" s="721"/>
      <c r="SGL4555" s="719"/>
      <c r="SGM4555" s="719"/>
      <c r="SGN4555" s="719"/>
      <c r="SGO4555" s="719"/>
      <c r="SGP4555" s="719"/>
      <c r="SGQ4555" s="721"/>
      <c r="SGR4555" s="720"/>
      <c r="SGS4555" s="718"/>
      <c r="SGT4555" s="721"/>
      <c r="SGU4555" s="712"/>
      <c r="SGV4555" s="719"/>
      <c r="SGW4555" s="721"/>
      <c r="SGX4555" s="719"/>
      <c r="SGY4555" s="719"/>
      <c r="SGZ4555" s="719"/>
      <c r="SHA4555" s="719"/>
      <c r="SHB4555" s="719"/>
      <c r="SHC4555" s="721"/>
      <c r="SHD4555" s="720"/>
      <c r="SHE4555" s="718"/>
      <c r="SHF4555" s="721"/>
      <c r="SHG4555" s="712"/>
      <c r="SHH4555" s="719"/>
      <c r="SHI4555" s="721"/>
      <c r="SHJ4555" s="719"/>
      <c r="SHK4555" s="719"/>
      <c r="SHL4555" s="719"/>
      <c r="SHM4555" s="719"/>
      <c r="SHN4555" s="719"/>
      <c r="SHO4555" s="721"/>
      <c r="SHP4555" s="720"/>
      <c r="SHQ4555" s="718"/>
      <c r="SHR4555" s="721"/>
      <c r="SHS4555" s="712"/>
      <c r="SHT4555" s="719"/>
      <c r="SHU4555" s="721"/>
      <c r="SHV4555" s="719"/>
      <c r="SHW4555" s="719"/>
      <c r="SHX4555" s="719"/>
      <c r="SHY4555" s="719"/>
      <c r="SHZ4555" s="719"/>
      <c r="SIA4555" s="721"/>
      <c r="SIB4555" s="720"/>
      <c r="SIC4555" s="718"/>
      <c r="SID4555" s="721"/>
      <c r="SIE4555" s="712"/>
      <c r="SIF4555" s="719"/>
      <c r="SIG4555" s="721"/>
      <c r="SIH4555" s="719"/>
      <c r="SII4555" s="719"/>
      <c r="SIJ4555" s="719"/>
      <c r="SIK4555" s="719"/>
      <c r="SIL4555" s="719"/>
      <c r="SIM4555" s="721"/>
      <c r="SIN4555" s="720"/>
      <c r="SIO4555" s="718"/>
      <c r="SIP4555" s="721"/>
      <c r="SIQ4555" s="712"/>
      <c r="SIR4555" s="719"/>
      <c r="SIS4555" s="721"/>
      <c r="SIT4555" s="719"/>
      <c r="SIU4555" s="719"/>
      <c r="SIV4555" s="719"/>
      <c r="SIW4555" s="719"/>
      <c r="SIX4555" s="719"/>
      <c r="SIY4555" s="721"/>
      <c r="SIZ4555" s="720"/>
      <c r="SJA4555" s="718"/>
      <c r="SJB4555" s="721"/>
      <c r="SJC4555" s="712"/>
      <c r="SJD4555" s="719"/>
      <c r="SJE4555" s="721"/>
      <c r="SJF4555" s="719"/>
      <c r="SJG4555" s="719"/>
      <c r="SJH4555" s="719"/>
      <c r="SJI4555" s="719"/>
      <c r="SJJ4555" s="719"/>
      <c r="SJK4555" s="721"/>
      <c r="SJL4555" s="720"/>
      <c r="SJM4555" s="718"/>
      <c r="SJN4555" s="721"/>
      <c r="SJO4555" s="712"/>
      <c r="SJP4555" s="719"/>
      <c r="SJQ4555" s="721"/>
      <c r="SJR4555" s="719"/>
      <c r="SJS4555" s="719"/>
      <c r="SJT4555" s="719"/>
      <c r="SJU4555" s="719"/>
      <c r="SJV4555" s="719"/>
      <c r="SJW4555" s="721"/>
      <c r="SJX4555" s="720"/>
      <c r="SJY4555" s="718"/>
      <c r="SJZ4555" s="721"/>
      <c r="SKA4555" s="712"/>
      <c r="SKB4555" s="719"/>
      <c r="SKC4555" s="721"/>
      <c r="SKD4555" s="719"/>
      <c r="SKE4555" s="719"/>
      <c r="SKF4555" s="719"/>
      <c r="SKG4555" s="719"/>
      <c r="SKH4555" s="719"/>
      <c r="SKI4555" s="721"/>
      <c r="SKJ4555" s="720"/>
      <c r="SKK4555" s="718"/>
      <c r="SKL4555" s="721"/>
      <c r="SKM4555" s="712"/>
      <c r="SKN4555" s="719"/>
      <c r="SKO4555" s="721"/>
      <c r="SKP4555" s="719"/>
      <c r="SKQ4555" s="719"/>
      <c r="SKR4555" s="719"/>
      <c r="SKS4555" s="719"/>
      <c r="SKT4555" s="719"/>
      <c r="SKU4555" s="721"/>
      <c r="SKV4555" s="720"/>
      <c r="SKW4555" s="718"/>
      <c r="SKX4555" s="721"/>
      <c r="SKY4555" s="712"/>
      <c r="SKZ4555" s="719"/>
      <c r="SLA4555" s="721"/>
      <c r="SLB4555" s="719"/>
      <c r="SLC4555" s="719"/>
      <c r="SLD4555" s="719"/>
      <c r="SLE4555" s="719"/>
      <c r="SLF4555" s="719"/>
      <c r="SLG4555" s="721"/>
      <c r="SLH4555" s="720"/>
      <c r="SLI4555" s="718"/>
      <c r="SLJ4555" s="721"/>
      <c r="SLK4555" s="712"/>
      <c r="SLL4555" s="719"/>
      <c r="SLM4555" s="721"/>
      <c r="SLN4555" s="719"/>
      <c r="SLO4555" s="719"/>
      <c r="SLP4555" s="719"/>
      <c r="SLQ4555" s="719"/>
      <c r="SLR4555" s="719"/>
      <c r="SLS4555" s="721"/>
      <c r="SLT4555" s="720"/>
      <c r="SLU4555" s="718"/>
      <c r="SLV4555" s="721"/>
      <c r="SLW4555" s="712"/>
      <c r="SLX4555" s="719"/>
      <c r="SLY4555" s="721"/>
      <c r="SLZ4555" s="719"/>
      <c r="SMA4555" s="719"/>
      <c r="SMB4555" s="719"/>
      <c r="SMC4555" s="719"/>
      <c r="SMD4555" s="719"/>
      <c r="SME4555" s="721"/>
      <c r="SMF4555" s="720"/>
      <c r="SMG4555" s="718"/>
      <c r="SMH4555" s="721"/>
      <c r="SMI4555" s="712"/>
      <c r="SMJ4555" s="719"/>
      <c r="SMK4555" s="721"/>
      <c r="SML4555" s="719"/>
      <c r="SMM4555" s="719"/>
      <c r="SMN4555" s="719"/>
      <c r="SMO4555" s="719"/>
      <c r="SMP4555" s="719"/>
      <c r="SMQ4555" s="721"/>
      <c r="SMR4555" s="720"/>
      <c r="SMS4555" s="718"/>
      <c r="SMT4555" s="721"/>
      <c r="SMU4555" s="712"/>
      <c r="SMV4555" s="719"/>
      <c r="SMW4555" s="721"/>
      <c r="SMX4555" s="719"/>
      <c r="SMY4555" s="719"/>
      <c r="SMZ4555" s="719"/>
      <c r="SNA4555" s="719"/>
      <c r="SNB4555" s="719"/>
      <c r="SNC4555" s="721"/>
      <c r="SND4555" s="720"/>
      <c r="SNE4555" s="718"/>
      <c r="SNF4555" s="721"/>
      <c r="SNG4555" s="712"/>
      <c r="SNH4555" s="719"/>
      <c r="SNI4555" s="721"/>
      <c r="SNJ4555" s="719"/>
      <c r="SNK4555" s="719"/>
      <c r="SNL4555" s="719"/>
      <c r="SNM4555" s="719"/>
      <c r="SNN4555" s="719"/>
      <c r="SNO4555" s="721"/>
      <c r="SNP4555" s="720"/>
      <c r="SNQ4555" s="718"/>
      <c r="SNR4555" s="721"/>
      <c r="SNS4555" s="712"/>
      <c r="SNT4555" s="719"/>
      <c r="SNU4555" s="721"/>
      <c r="SNV4555" s="719"/>
      <c r="SNW4555" s="719"/>
      <c r="SNX4555" s="719"/>
      <c r="SNY4555" s="719"/>
      <c r="SNZ4555" s="719"/>
      <c r="SOA4555" s="721"/>
      <c r="SOB4555" s="720"/>
      <c r="SOC4555" s="718"/>
      <c r="SOD4555" s="721"/>
      <c r="SOE4555" s="712"/>
      <c r="SOF4555" s="719"/>
      <c r="SOG4555" s="721"/>
      <c r="SOH4555" s="719"/>
      <c r="SOI4555" s="719"/>
      <c r="SOJ4555" s="719"/>
      <c r="SOK4555" s="719"/>
      <c r="SOL4555" s="719"/>
      <c r="SOM4555" s="721"/>
      <c r="SON4555" s="720"/>
      <c r="SOO4555" s="718"/>
      <c r="SOP4555" s="721"/>
      <c r="SOQ4555" s="712"/>
      <c r="SOR4555" s="719"/>
      <c r="SOS4555" s="721"/>
      <c r="SOT4555" s="719"/>
      <c r="SOU4555" s="719"/>
      <c r="SOV4555" s="719"/>
      <c r="SOW4555" s="719"/>
      <c r="SOX4555" s="719"/>
      <c r="SOY4555" s="721"/>
      <c r="SOZ4555" s="720"/>
      <c r="SPA4555" s="718"/>
      <c r="SPB4555" s="721"/>
      <c r="SPC4555" s="712"/>
      <c r="SPD4555" s="719"/>
      <c r="SPE4555" s="721"/>
      <c r="SPF4555" s="719"/>
      <c r="SPG4555" s="719"/>
      <c r="SPH4555" s="719"/>
      <c r="SPI4555" s="719"/>
      <c r="SPJ4555" s="719"/>
      <c r="SPK4555" s="721"/>
      <c r="SPL4555" s="720"/>
      <c r="SPM4555" s="718"/>
      <c r="SPN4555" s="721"/>
      <c r="SPO4555" s="712"/>
      <c r="SPP4555" s="719"/>
      <c r="SPQ4555" s="721"/>
      <c r="SPR4555" s="719"/>
      <c r="SPS4555" s="719"/>
      <c r="SPT4555" s="719"/>
      <c r="SPU4555" s="719"/>
      <c r="SPV4555" s="719"/>
      <c r="SPW4555" s="721"/>
      <c r="SPX4555" s="720"/>
      <c r="SPY4555" s="718"/>
      <c r="SPZ4555" s="721"/>
      <c r="SQA4555" s="712"/>
      <c r="SQB4555" s="719"/>
      <c r="SQC4555" s="721"/>
      <c r="SQD4555" s="719"/>
      <c r="SQE4555" s="719"/>
      <c r="SQF4555" s="719"/>
      <c r="SQG4555" s="719"/>
      <c r="SQH4555" s="719"/>
      <c r="SQI4555" s="721"/>
      <c r="SQJ4555" s="720"/>
      <c r="SQK4555" s="718"/>
      <c r="SQL4555" s="721"/>
      <c r="SQM4555" s="712"/>
      <c r="SQN4555" s="719"/>
      <c r="SQO4555" s="721"/>
      <c r="SQP4555" s="719"/>
      <c r="SQQ4555" s="719"/>
      <c r="SQR4555" s="719"/>
      <c r="SQS4555" s="719"/>
      <c r="SQT4555" s="719"/>
      <c r="SQU4555" s="721"/>
      <c r="SQV4555" s="720"/>
      <c r="SQW4555" s="718"/>
      <c r="SQX4555" s="721"/>
      <c r="SQY4555" s="712"/>
      <c r="SQZ4555" s="719"/>
      <c r="SRA4555" s="721"/>
      <c r="SRB4555" s="719"/>
      <c r="SRC4555" s="719"/>
      <c r="SRD4555" s="719"/>
      <c r="SRE4555" s="719"/>
      <c r="SRF4555" s="719"/>
      <c r="SRG4555" s="721"/>
      <c r="SRH4555" s="720"/>
      <c r="SRI4555" s="718"/>
      <c r="SRJ4555" s="721"/>
      <c r="SRK4555" s="712"/>
      <c r="SRL4555" s="719"/>
      <c r="SRM4555" s="721"/>
      <c r="SRN4555" s="719"/>
      <c r="SRO4555" s="719"/>
      <c r="SRP4555" s="719"/>
      <c r="SRQ4555" s="719"/>
      <c r="SRR4555" s="719"/>
      <c r="SRS4555" s="721"/>
      <c r="SRT4555" s="720"/>
      <c r="SRU4555" s="718"/>
      <c r="SRV4555" s="721"/>
      <c r="SRW4555" s="712"/>
      <c r="SRX4555" s="719"/>
      <c r="SRY4555" s="721"/>
      <c r="SRZ4555" s="719"/>
      <c r="SSA4555" s="719"/>
      <c r="SSB4555" s="719"/>
      <c r="SSC4555" s="719"/>
      <c r="SSD4555" s="719"/>
      <c r="SSE4555" s="721"/>
      <c r="SSF4555" s="720"/>
      <c r="SSG4555" s="718"/>
      <c r="SSH4555" s="721"/>
      <c r="SSI4555" s="712"/>
      <c r="SSJ4555" s="719"/>
      <c r="SSK4555" s="721"/>
      <c r="SSL4555" s="719"/>
      <c r="SSM4555" s="719"/>
      <c r="SSN4555" s="719"/>
      <c r="SSO4555" s="719"/>
      <c r="SSP4555" s="719"/>
      <c r="SSQ4555" s="721"/>
      <c r="SSR4555" s="720"/>
      <c r="SSS4555" s="718"/>
      <c r="SST4555" s="721"/>
      <c r="SSU4555" s="712"/>
      <c r="SSV4555" s="719"/>
      <c r="SSW4555" s="721"/>
      <c r="SSX4555" s="719"/>
      <c r="SSY4555" s="719"/>
      <c r="SSZ4555" s="719"/>
      <c r="STA4555" s="719"/>
      <c r="STB4555" s="719"/>
      <c r="STC4555" s="721"/>
      <c r="STD4555" s="720"/>
      <c r="STE4555" s="718"/>
      <c r="STF4555" s="721"/>
      <c r="STG4555" s="712"/>
      <c r="STH4555" s="719"/>
      <c r="STI4555" s="721"/>
      <c r="STJ4555" s="719"/>
      <c r="STK4555" s="719"/>
      <c r="STL4555" s="719"/>
      <c r="STM4555" s="719"/>
      <c r="STN4555" s="719"/>
      <c r="STO4555" s="721"/>
      <c r="STP4555" s="720"/>
      <c r="STQ4555" s="718"/>
      <c r="STR4555" s="721"/>
      <c r="STS4555" s="712"/>
      <c r="STT4555" s="719"/>
      <c r="STU4555" s="721"/>
      <c r="STV4555" s="719"/>
      <c r="STW4555" s="719"/>
      <c r="STX4555" s="719"/>
      <c r="STY4555" s="719"/>
      <c r="STZ4555" s="719"/>
      <c r="SUA4555" s="721"/>
      <c r="SUB4555" s="720"/>
      <c r="SUC4555" s="718"/>
      <c r="SUD4555" s="721"/>
      <c r="SUE4555" s="712"/>
      <c r="SUF4555" s="719"/>
      <c r="SUG4555" s="721"/>
      <c r="SUH4555" s="719"/>
      <c r="SUI4555" s="719"/>
      <c r="SUJ4555" s="719"/>
      <c r="SUK4555" s="719"/>
      <c r="SUL4555" s="719"/>
      <c r="SUM4555" s="721"/>
      <c r="SUN4555" s="720"/>
      <c r="SUO4555" s="718"/>
      <c r="SUP4555" s="721"/>
      <c r="SUQ4555" s="712"/>
      <c r="SUR4555" s="719"/>
      <c r="SUS4555" s="721"/>
      <c r="SUT4555" s="719"/>
      <c r="SUU4555" s="719"/>
      <c r="SUV4555" s="719"/>
      <c r="SUW4555" s="719"/>
      <c r="SUX4555" s="719"/>
      <c r="SUY4555" s="721"/>
      <c r="SUZ4555" s="720"/>
      <c r="SVA4555" s="718"/>
      <c r="SVB4555" s="721"/>
      <c r="SVC4555" s="712"/>
      <c r="SVD4555" s="719"/>
      <c r="SVE4555" s="721"/>
      <c r="SVF4555" s="719"/>
      <c r="SVG4555" s="719"/>
      <c r="SVH4555" s="719"/>
      <c r="SVI4555" s="719"/>
      <c r="SVJ4555" s="719"/>
      <c r="SVK4555" s="721"/>
      <c r="SVL4555" s="720"/>
      <c r="SVM4555" s="718"/>
      <c r="SVN4555" s="721"/>
      <c r="SVO4555" s="712"/>
      <c r="SVP4555" s="719"/>
      <c r="SVQ4555" s="721"/>
      <c r="SVR4555" s="719"/>
      <c r="SVS4555" s="719"/>
      <c r="SVT4555" s="719"/>
      <c r="SVU4555" s="719"/>
      <c r="SVV4555" s="719"/>
      <c r="SVW4555" s="721"/>
      <c r="SVX4555" s="720"/>
      <c r="SVY4555" s="718"/>
      <c r="SVZ4555" s="721"/>
      <c r="SWA4555" s="712"/>
      <c r="SWB4555" s="719"/>
      <c r="SWC4555" s="721"/>
      <c r="SWD4555" s="719"/>
      <c r="SWE4555" s="719"/>
      <c r="SWF4555" s="719"/>
      <c r="SWG4555" s="719"/>
      <c r="SWH4555" s="719"/>
      <c r="SWI4555" s="721"/>
      <c r="SWJ4555" s="720"/>
      <c r="SWK4555" s="718"/>
      <c r="SWL4555" s="721"/>
      <c r="SWM4555" s="712"/>
      <c r="SWN4555" s="719"/>
      <c r="SWO4555" s="721"/>
      <c r="SWP4555" s="719"/>
      <c r="SWQ4555" s="719"/>
      <c r="SWR4555" s="719"/>
      <c r="SWS4555" s="719"/>
      <c r="SWT4555" s="719"/>
      <c r="SWU4555" s="721"/>
      <c r="SWV4555" s="720"/>
      <c r="SWW4555" s="718"/>
      <c r="SWX4555" s="721"/>
      <c r="SWY4555" s="712"/>
      <c r="SWZ4555" s="719"/>
      <c r="SXA4555" s="721"/>
      <c r="SXB4555" s="719"/>
      <c r="SXC4555" s="719"/>
      <c r="SXD4555" s="719"/>
      <c r="SXE4555" s="719"/>
      <c r="SXF4555" s="719"/>
      <c r="SXG4555" s="721"/>
      <c r="SXH4555" s="720"/>
      <c r="SXI4555" s="718"/>
      <c r="SXJ4555" s="721"/>
      <c r="SXK4555" s="712"/>
      <c r="SXL4555" s="719"/>
      <c r="SXM4555" s="721"/>
      <c r="SXN4555" s="719"/>
      <c r="SXO4555" s="719"/>
      <c r="SXP4555" s="719"/>
      <c r="SXQ4555" s="719"/>
      <c r="SXR4555" s="719"/>
      <c r="SXS4555" s="721"/>
      <c r="SXT4555" s="720"/>
      <c r="SXU4555" s="718"/>
      <c r="SXV4555" s="721"/>
      <c r="SXW4555" s="712"/>
      <c r="SXX4555" s="719"/>
      <c r="SXY4555" s="721"/>
      <c r="SXZ4555" s="719"/>
      <c r="SYA4555" s="719"/>
      <c r="SYB4555" s="719"/>
      <c r="SYC4555" s="719"/>
      <c r="SYD4555" s="719"/>
      <c r="SYE4555" s="721"/>
      <c r="SYF4555" s="720"/>
      <c r="SYG4555" s="718"/>
      <c r="SYH4555" s="721"/>
      <c r="SYI4555" s="712"/>
      <c r="SYJ4555" s="719"/>
      <c r="SYK4555" s="721"/>
      <c r="SYL4555" s="719"/>
      <c r="SYM4555" s="719"/>
      <c r="SYN4555" s="719"/>
      <c r="SYO4555" s="719"/>
      <c r="SYP4555" s="719"/>
      <c r="SYQ4555" s="721"/>
      <c r="SYR4555" s="720"/>
      <c r="SYS4555" s="718"/>
      <c r="SYT4555" s="721"/>
      <c r="SYU4555" s="712"/>
      <c r="SYV4555" s="719"/>
      <c r="SYW4555" s="721"/>
      <c r="SYX4555" s="719"/>
      <c r="SYY4555" s="719"/>
      <c r="SYZ4555" s="719"/>
      <c r="SZA4555" s="719"/>
      <c r="SZB4555" s="719"/>
      <c r="SZC4555" s="721"/>
      <c r="SZD4555" s="720"/>
      <c r="SZE4555" s="718"/>
      <c r="SZF4555" s="721"/>
      <c r="SZG4555" s="712"/>
      <c r="SZH4555" s="719"/>
      <c r="SZI4555" s="721"/>
      <c r="SZJ4555" s="719"/>
      <c r="SZK4555" s="719"/>
      <c r="SZL4555" s="719"/>
      <c r="SZM4555" s="719"/>
      <c r="SZN4555" s="719"/>
      <c r="SZO4555" s="721"/>
      <c r="SZP4555" s="720"/>
      <c r="SZQ4555" s="718"/>
      <c r="SZR4555" s="721"/>
      <c r="SZS4555" s="712"/>
      <c r="SZT4555" s="719"/>
      <c r="SZU4555" s="721"/>
      <c r="SZV4555" s="719"/>
      <c r="SZW4555" s="719"/>
      <c r="SZX4555" s="719"/>
      <c r="SZY4555" s="719"/>
      <c r="SZZ4555" s="719"/>
      <c r="TAA4555" s="721"/>
      <c r="TAB4555" s="720"/>
      <c r="TAC4555" s="718"/>
      <c r="TAD4555" s="721"/>
      <c r="TAE4555" s="712"/>
      <c r="TAF4555" s="719"/>
      <c r="TAG4555" s="721"/>
      <c r="TAH4555" s="719"/>
      <c r="TAI4555" s="719"/>
      <c r="TAJ4555" s="719"/>
      <c r="TAK4555" s="719"/>
      <c r="TAL4555" s="719"/>
      <c r="TAM4555" s="721"/>
      <c r="TAN4555" s="720"/>
      <c r="TAO4555" s="718"/>
      <c r="TAP4555" s="721"/>
      <c r="TAQ4555" s="712"/>
      <c r="TAR4555" s="719"/>
      <c r="TAS4555" s="721"/>
      <c r="TAT4555" s="719"/>
      <c r="TAU4555" s="719"/>
      <c r="TAV4555" s="719"/>
      <c r="TAW4555" s="719"/>
      <c r="TAX4555" s="719"/>
      <c r="TAY4555" s="721"/>
      <c r="TAZ4555" s="720"/>
      <c r="TBA4555" s="718"/>
      <c r="TBB4555" s="721"/>
      <c r="TBC4555" s="712"/>
      <c r="TBD4555" s="719"/>
      <c r="TBE4555" s="721"/>
      <c r="TBF4555" s="719"/>
      <c r="TBG4555" s="719"/>
      <c r="TBH4555" s="719"/>
      <c r="TBI4555" s="719"/>
      <c r="TBJ4555" s="719"/>
      <c r="TBK4555" s="721"/>
      <c r="TBL4555" s="720"/>
      <c r="TBM4555" s="718"/>
      <c r="TBN4555" s="721"/>
      <c r="TBO4555" s="712"/>
      <c r="TBP4555" s="719"/>
      <c r="TBQ4555" s="721"/>
      <c r="TBR4555" s="719"/>
      <c r="TBS4555" s="719"/>
      <c r="TBT4555" s="719"/>
      <c r="TBU4555" s="719"/>
      <c r="TBV4555" s="719"/>
      <c r="TBW4555" s="721"/>
      <c r="TBX4555" s="720"/>
      <c r="TBY4555" s="718"/>
      <c r="TBZ4555" s="721"/>
      <c r="TCA4555" s="712"/>
      <c r="TCB4555" s="719"/>
      <c r="TCC4555" s="721"/>
      <c r="TCD4555" s="719"/>
      <c r="TCE4555" s="719"/>
      <c r="TCF4555" s="719"/>
      <c r="TCG4555" s="719"/>
      <c r="TCH4555" s="719"/>
      <c r="TCI4555" s="721"/>
      <c r="TCJ4555" s="720"/>
      <c r="TCK4555" s="718"/>
      <c r="TCL4555" s="721"/>
      <c r="TCM4555" s="712"/>
      <c r="TCN4555" s="719"/>
      <c r="TCO4555" s="721"/>
      <c r="TCP4555" s="719"/>
      <c r="TCQ4555" s="719"/>
      <c r="TCR4555" s="719"/>
      <c r="TCS4555" s="719"/>
      <c r="TCT4555" s="719"/>
      <c r="TCU4555" s="721"/>
      <c r="TCV4555" s="720"/>
      <c r="TCW4555" s="718"/>
      <c r="TCX4555" s="721"/>
      <c r="TCY4555" s="712"/>
      <c r="TCZ4555" s="719"/>
      <c r="TDA4555" s="721"/>
      <c r="TDB4555" s="719"/>
      <c r="TDC4555" s="719"/>
      <c r="TDD4555" s="719"/>
      <c r="TDE4555" s="719"/>
      <c r="TDF4555" s="719"/>
      <c r="TDG4555" s="721"/>
      <c r="TDH4555" s="720"/>
      <c r="TDI4555" s="718"/>
      <c r="TDJ4555" s="721"/>
      <c r="TDK4555" s="712"/>
      <c r="TDL4555" s="719"/>
      <c r="TDM4555" s="721"/>
      <c r="TDN4555" s="719"/>
      <c r="TDO4555" s="719"/>
      <c r="TDP4555" s="719"/>
      <c r="TDQ4555" s="719"/>
      <c r="TDR4555" s="719"/>
      <c r="TDS4555" s="721"/>
      <c r="TDT4555" s="720"/>
      <c r="TDU4555" s="718"/>
      <c r="TDV4555" s="721"/>
      <c r="TDW4555" s="712"/>
      <c r="TDX4555" s="719"/>
      <c r="TDY4555" s="721"/>
      <c r="TDZ4555" s="719"/>
      <c r="TEA4555" s="719"/>
      <c r="TEB4555" s="719"/>
      <c r="TEC4555" s="719"/>
      <c r="TED4555" s="719"/>
      <c r="TEE4555" s="721"/>
      <c r="TEF4555" s="720"/>
      <c r="TEG4555" s="718"/>
      <c r="TEH4555" s="721"/>
      <c r="TEI4555" s="712"/>
      <c r="TEJ4555" s="719"/>
      <c r="TEK4555" s="721"/>
      <c r="TEL4555" s="719"/>
      <c r="TEM4555" s="719"/>
      <c r="TEN4555" s="719"/>
      <c r="TEO4555" s="719"/>
      <c r="TEP4555" s="719"/>
      <c r="TEQ4555" s="721"/>
      <c r="TER4555" s="720"/>
      <c r="TES4555" s="718"/>
      <c r="TET4555" s="721"/>
      <c r="TEU4555" s="712"/>
      <c r="TEV4555" s="719"/>
      <c r="TEW4555" s="721"/>
      <c r="TEX4555" s="719"/>
      <c r="TEY4555" s="719"/>
      <c r="TEZ4555" s="719"/>
      <c r="TFA4555" s="719"/>
      <c r="TFB4555" s="719"/>
      <c r="TFC4555" s="721"/>
      <c r="TFD4555" s="720"/>
      <c r="TFE4555" s="718"/>
      <c r="TFF4555" s="721"/>
      <c r="TFG4555" s="712"/>
      <c r="TFH4555" s="719"/>
      <c r="TFI4555" s="721"/>
      <c r="TFJ4555" s="719"/>
      <c r="TFK4555" s="719"/>
      <c r="TFL4555" s="719"/>
      <c r="TFM4555" s="719"/>
      <c r="TFN4555" s="719"/>
      <c r="TFO4555" s="721"/>
      <c r="TFP4555" s="720"/>
      <c r="TFQ4555" s="718"/>
      <c r="TFR4555" s="721"/>
      <c r="TFS4555" s="712"/>
      <c r="TFT4555" s="719"/>
      <c r="TFU4555" s="721"/>
      <c r="TFV4555" s="719"/>
      <c r="TFW4555" s="719"/>
      <c r="TFX4555" s="719"/>
      <c r="TFY4555" s="719"/>
      <c r="TFZ4555" s="719"/>
      <c r="TGA4555" s="721"/>
      <c r="TGB4555" s="720"/>
      <c r="TGC4555" s="718"/>
      <c r="TGD4555" s="721"/>
      <c r="TGE4555" s="712"/>
      <c r="TGF4555" s="719"/>
      <c r="TGG4555" s="721"/>
      <c r="TGH4555" s="719"/>
      <c r="TGI4555" s="719"/>
      <c r="TGJ4555" s="719"/>
      <c r="TGK4555" s="719"/>
      <c r="TGL4555" s="719"/>
      <c r="TGM4555" s="721"/>
      <c r="TGN4555" s="720"/>
      <c r="TGO4555" s="718"/>
      <c r="TGP4555" s="721"/>
      <c r="TGQ4555" s="712"/>
      <c r="TGR4555" s="719"/>
      <c r="TGS4555" s="721"/>
      <c r="TGT4555" s="719"/>
      <c r="TGU4555" s="719"/>
      <c r="TGV4555" s="719"/>
      <c r="TGW4555" s="719"/>
      <c r="TGX4555" s="719"/>
      <c r="TGY4555" s="721"/>
      <c r="TGZ4555" s="720"/>
      <c r="THA4555" s="718"/>
      <c r="THB4555" s="721"/>
      <c r="THC4555" s="712"/>
      <c r="THD4555" s="719"/>
      <c r="THE4555" s="721"/>
      <c r="THF4555" s="719"/>
      <c r="THG4555" s="719"/>
      <c r="THH4555" s="719"/>
      <c r="THI4555" s="719"/>
      <c r="THJ4555" s="719"/>
      <c r="THK4555" s="721"/>
      <c r="THL4555" s="720"/>
      <c r="THM4555" s="718"/>
      <c r="THN4555" s="721"/>
      <c r="THO4555" s="712"/>
      <c r="THP4555" s="719"/>
      <c r="THQ4555" s="721"/>
      <c r="THR4555" s="719"/>
      <c r="THS4555" s="719"/>
      <c r="THT4555" s="719"/>
      <c r="THU4555" s="719"/>
      <c r="THV4555" s="719"/>
      <c r="THW4555" s="721"/>
      <c r="THX4555" s="720"/>
      <c r="THY4555" s="718"/>
      <c r="THZ4555" s="721"/>
      <c r="TIA4555" s="712"/>
      <c r="TIB4555" s="719"/>
      <c r="TIC4555" s="721"/>
      <c r="TID4555" s="719"/>
      <c r="TIE4555" s="719"/>
      <c r="TIF4555" s="719"/>
      <c r="TIG4555" s="719"/>
      <c r="TIH4555" s="719"/>
      <c r="TII4555" s="721"/>
      <c r="TIJ4555" s="720"/>
      <c r="TIK4555" s="718"/>
      <c r="TIL4555" s="721"/>
      <c r="TIM4555" s="712"/>
      <c r="TIN4555" s="719"/>
      <c r="TIO4555" s="721"/>
      <c r="TIP4555" s="719"/>
      <c r="TIQ4555" s="719"/>
      <c r="TIR4555" s="719"/>
      <c r="TIS4555" s="719"/>
      <c r="TIT4555" s="719"/>
      <c r="TIU4555" s="721"/>
      <c r="TIV4555" s="720"/>
      <c r="TIW4555" s="718"/>
      <c r="TIX4555" s="721"/>
      <c r="TIY4555" s="712"/>
      <c r="TIZ4555" s="719"/>
      <c r="TJA4555" s="721"/>
      <c r="TJB4555" s="719"/>
      <c r="TJC4555" s="719"/>
      <c r="TJD4555" s="719"/>
      <c r="TJE4555" s="719"/>
      <c r="TJF4555" s="719"/>
      <c r="TJG4555" s="721"/>
      <c r="TJH4555" s="720"/>
      <c r="TJI4555" s="718"/>
      <c r="TJJ4555" s="721"/>
      <c r="TJK4555" s="712"/>
      <c r="TJL4555" s="719"/>
      <c r="TJM4555" s="721"/>
      <c r="TJN4555" s="719"/>
      <c r="TJO4555" s="719"/>
      <c r="TJP4555" s="719"/>
      <c r="TJQ4555" s="719"/>
      <c r="TJR4555" s="719"/>
      <c r="TJS4555" s="721"/>
      <c r="TJT4555" s="720"/>
      <c r="TJU4555" s="718"/>
      <c r="TJV4555" s="721"/>
      <c r="TJW4555" s="712"/>
      <c r="TJX4555" s="719"/>
      <c r="TJY4555" s="721"/>
      <c r="TJZ4555" s="719"/>
      <c r="TKA4555" s="719"/>
      <c r="TKB4555" s="719"/>
      <c r="TKC4555" s="719"/>
      <c r="TKD4555" s="719"/>
      <c r="TKE4555" s="721"/>
      <c r="TKF4555" s="720"/>
      <c r="TKG4555" s="718"/>
      <c r="TKH4555" s="721"/>
      <c r="TKI4555" s="712"/>
      <c r="TKJ4555" s="719"/>
      <c r="TKK4555" s="721"/>
      <c r="TKL4555" s="719"/>
      <c r="TKM4555" s="719"/>
      <c r="TKN4555" s="719"/>
      <c r="TKO4555" s="719"/>
      <c r="TKP4555" s="719"/>
      <c r="TKQ4555" s="721"/>
      <c r="TKR4555" s="720"/>
      <c r="TKS4555" s="718"/>
      <c r="TKT4555" s="721"/>
      <c r="TKU4555" s="712"/>
      <c r="TKV4555" s="719"/>
      <c r="TKW4555" s="721"/>
      <c r="TKX4555" s="719"/>
      <c r="TKY4555" s="719"/>
      <c r="TKZ4555" s="719"/>
      <c r="TLA4555" s="719"/>
      <c r="TLB4555" s="719"/>
      <c r="TLC4555" s="721"/>
      <c r="TLD4555" s="720"/>
      <c r="TLE4555" s="718"/>
      <c r="TLF4555" s="721"/>
      <c r="TLG4555" s="712"/>
      <c r="TLH4555" s="719"/>
      <c r="TLI4555" s="721"/>
      <c r="TLJ4555" s="719"/>
      <c r="TLK4555" s="719"/>
      <c r="TLL4555" s="719"/>
      <c r="TLM4555" s="719"/>
      <c r="TLN4555" s="719"/>
      <c r="TLO4555" s="721"/>
      <c r="TLP4555" s="720"/>
      <c r="TLQ4555" s="718"/>
      <c r="TLR4555" s="721"/>
      <c r="TLS4555" s="712"/>
      <c r="TLT4555" s="719"/>
      <c r="TLU4555" s="721"/>
      <c r="TLV4555" s="719"/>
      <c r="TLW4555" s="719"/>
      <c r="TLX4555" s="719"/>
      <c r="TLY4555" s="719"/>
      <c r="TLZ4555" s="719"/>
      <c r="TMA4555" s="721"/>
      <c r="TMB4555" s="720"/>
      <c r="TMC4555" s="718"/>
      <c r="TMD4555" s="721"/>
      <c r="TME4555" s="712"/>
      <c r="TMF4555" s="719"/>
      <c r="TMG4555" s="721"/>
      <c r="TMH4555" s="719"/>
      <c r="TMI4555" s="719"/>
      <c r="TMJ4555" s="719"/>
      <c r="TMK4555" s="719"/>
      <c r="TML4555" s="719"/>
      <c r="TMM4555" s="721"/>
      <c r="TMN4555" s="720"/>
      <c r="TMO4555" s="718"/>
      <c r="TMP4555" s="721"/>
      <c r="TMQ4555" s="712"/>
      <c r="TMR4555" s="719"/>
      <c r="TMS4555" s="721"/>
      <c r="TMT4555" s="719"/>
      <c r="TMU4555" s="719"/>
      <c r="TMV4555" s="719"/>
      <c r="TMW4555" s="719"/>
      <c r="TMX4555" s="719"/>
      <c r="TMY4555" s="721"/>
      <c r="TMZ4555" s="720"/>
      <c r="TNA4555" s="718"/>
      <c r="TNB4555" s="721"/>
      <c r="TNC4555" s="712"/>
      <c r="TND4555" s="719"/>
      <c r="TNE4555" s="721"/>
      <c r="TNF4555" s="719"/>
      <c r="TNG4555" s="719"/>
      <c r="TNH4555" s="719"/>
      <c r="TNI4555" s="719"/>
      <c r="TNJ4555" s="719"/>
      <c r="TNK4555" s="721"/>
      <c r="TNL4555" s="720"/>
      <c r="TNM4555" s="718"/>
      <c r="TNN4555" s="721"/>
      <c r="TNO4555" s="712"/>
      <c r="TNP4555" s="719"/>
      <c r="TNQ4555" s="721"/>
      <c r="TNR4555" s="719"/>
      <c r="TNS4555" s="719"/>
      <c r="TNT4555" s="719"/>
      <c r="TNU4555" s="719"/>
      <c r="TNV4555" s="719"/>
      <c r="TNW4555" s="721"/>
      <c r="TNX4555" s="720"/>
      <c r="TNY4555" s="718"/>
      <c r="TNZ4555" s="721"/>
      <c r="TOA4555" s="712"/>
      <c r="TOB4555" s="719"/>
      <c r="TOC4555" s="721"/>
      <c r="TOD4555" s="719"/>
      <c r="TOE4555" s="719"/>
      <c r="TOF4555" s="719"/>
      <c r="TOG4555" s="719"/>
      <c r="TOH4555" s="719"/>
      <c r="TOI4555" s="721"/>
      <c r="TOJ4555" s="720"/>
      <c r="TOK4555" s="718"/>
      <c r="TOL4555" s="721"/>
      <c r="TOM4555" s="712"/>
      <c r="TON4555" s="719"/>
      <c r="TOO4555" s="721"/>
      <c r="TOP4555" s="719"/>
      <c r="TOQ4555" s="719"/>
      <c r="TOR4555" s="719"/>
      <c r="TOS4555" s="719"/>
      <c r="TOT4555" s="719"/>
      <c r="TOU4555" s="721"/>
      <c r="TOV4555" s="720"/>
      <c r="TOW4555" s="718"/>
      <c r="TOX4555" s="721"/>
      <c r="TOY4555" s="712"/>
      <c r="TOZ4555" s="719"/>
      <c r="TPA4555" s="721"/>
      <c r="TPB4555" s="719"/>
      <c r="TPC4555" s="719"/>
      <c r="TPD4555" s="719"/>
      <c r="TPE4555" s="719"/>
      <c r="TPF4555" s="719"/>
      <c r="TPG4555" s="721"/>
      <c r="TPH4555" s="720"/>
      <c r="TPI4555" s="718"/>
      <c r="TPJ4555" s="721"/>
      <c r="TPK4555" s="712"/>
      <c r="TPL4555" s="719"/>
      <c r="TPM4555" s="721"/>
      <c r="TPN4555" s="719"/>
      <c r="TPO4555" s="719"/>
      <c r="TPP4555" s="719"/>
      <c r="TPQ4555" s="719"/>
      <c r="TPR4555" s="719"/>
      <c r="TPS4555" s="721"/>
      <c r="TPT4555" s="720"/>
      <c r="TPU4555" s="718"/>
      <c r="TPV4555" s="721"/>
      <c r="TPW4555" s="712"/>
      <c r="TPX4555" s="719"/>
      <c r="TPY4555" s="721"/>
      <c r="TPZ4555" s="719"/>
      <c r="TQA4555" s="719"/>
      <c r="TQB4555" s="719"/>
      <c r="TQC4555" s="719"/>
      <c r="TQD4555" s="719"/>
      <c r="TQE4555" s="721"/>
      <c r="TQF4555" s="720"/>
      <c r="TQG4555" s="718"/>
      <c r="TQH4555" s="721"/>
      <c r="TQI4555" s="712"/>
      <c r="TQJ4555" s="719"/>
      <c r="TQK4555" s="721"/>
      <c r="TQL4555" s="719"/>
      <c r="TQM4555" s="719"/>
      <c r="TQN4555" s="719"/>
      <c r="TQO4555" s="719"/>
      <c r="TQP4555" s="719"/>
      <c r="TQQ4555" s="721"/>
      <c r="TQR4555" s="720"/>
      <c r="TQS4555" s="718"/>
      <c r="TQT4555" s="721"/>
      <c r="TQU4555" s="712"/>
      <c r="TQV4555" s="719"/>
      <c r="TQW4555" s="721"/>
      <c r="TQX4555" s="719"/>
      <c r="TQY4555" s="719"/>
      <c r="TQZ4555" s="719"/>
      <c r="TRA4555" s="719"/>
      <c r="TRB4555" s="719"/>
      <c r="TRC4555" s="721"/>
      <c r="TRD4555" s="720"/>
      <c r="TRE4555" s="718"/>
      <c r="TRF4555" s="721"/>
      <c r="TRG4555" s="712"/>
      <c r="TRH4555" s="719"/>
      <c r="TRI4555" s="721"/>
      <c r="TRJ4555" s="719"/>
      <c r="TRK4555" s="719"/>
      <c r="TRL4555" s="719"/>
      <c r="TRM4555" s="719"/>
      <c r="TRN4555" s="719"/>
      <c r="TRO4555" s="721"/>
      <c r="TRP4555" s="720"/>
      <c r="TRQ4555" s="718"/>
      <c r="TRR4555" s="721"/>
      <c r="TRS4555" s="712"/>
      <c r="TRT4555" s="719"/>
      <c r="TRU4555" s="721"/>
      <c r="TRV4555" s="719"/>
      <c r="TRW4555" s="719"/>
      <c r="TRX4555" s="719"/>
      <c r="TRY4555" s="719"/>
      <c r="TRZ4555" s="719"/>
      <c r="TSA4555" s="721"/>
      <c r="TSB4555" s="720"/>
      <c r="TSC4555" s="718"/>
      <c r="TSD4555" s="721"/>
      <c r="TSE4555" s="712"/>
      <c r="TSF4555" s="719"/>
      <c r="TSG4555" s="721"/>
      <c r="TSH4555" s="719"/>
      <c r="TSI4555" s="719"/>
      <c r="TSJ4555" s="719"/>
      <c r="TSK4555" s="719"/>
      <c r="TSL4555" s="719"/>
      <c r="TSM4555" s="721"/>
      <c r="TSN4555" s="720"/>
      <c r="TSO4555" s="718"/>
      <c r="TSP4555" s="721"/>
      <c r="TSQ4555" s="712"/>
      <c r="TSR4555" s="719"/>
      <c r="TSS4555" s="721"/>
      <c r="TST4555" s="719"/>
      <c r="TSU4555" s="719"/>
      <c r="TSV4555" s="719"/>
      <c r="TSW4555" s="719"/>
      <c r="TSX4555" s="719"/>
      <c r="TSY4555" s="721"/>
      <c r="TSZ4555" s="720"/>
      <c r="TTA4555" s="718"/>
      <c r="TTB4555" s="721"/>
      <c r="TTC4555" s="712"/>
      <c r="TTD4555" s="719"/>
      <c r="TTE4555" s="721"/>
      <c r="TTF4555" s="719"/>
      <c r="TTG4555" s="719"/>
      <c r="TTH4555" s="719"/>
      <c r="TTI4555" s="719"/>
      <c r="TTJ4555" s="719"/>
      <c r="TTK4555" s="721"/>
      <c r="TTL4555" s="720"/>
      <c r="TTM4555" s="718"/>
      <c r="TTN4555" s="721"/>
      <c r="TTO4555" s="712"/>
      <c r="TTP4555" s="719"/>
      <c r="TTQ4555" s="721"/>
      <c r="TTR4555" s="719"/>
      <c r="TTS4555" s="719"/>
      <c r="TTT4555" s="719"/>
      <c r="TTU4555" s="719"/>
      <c r="TTV4555" s="719"/>
      <c r="TTW4555" s="721"/>
      <c r="TTX4555" s="720"/>
      <c r="TTY4555" s="718"/>
      <c r="TTZ4555" s="721"/>
      <c r="TUA4555" s="712"/>
      <c r="TUB4555" s="719"/>
      <c r="TUC4555" s="721"/>
      <c r="TUD4555" s="719"/>
      <c r="TUE4555" s="719"/>
      <c r="TUF4555" s="719"/>
      <c r="TUG4555" s="719"/>
      <c r="TUH4555" s="719"/>
      <c r="TUI4555" s="721"/>
      <c r="TUJ4555" s="720"/>
      <c r="TUK4555" s="718"/>
      <c r="TUL4555" s="721"/>
      <c r="TUM4555" s="712"/>
      <c r="TUN4555" s="719"/>
      <c r="TUO4555" s="721"/>
      <c r="TUP4555" s="719"/>
      <c r="TUQ4555" s="719"/>
      <c r="TUR4555" s="719"/>
      <c r="TUS4555" s="719"/>
      <c r="TUT4555" s="719"/>
      <c r="TUU4555" s="721"/>
      <c r="TUV4555" s="720"/>
      <c r="TUW4555" s="718"/>
      <c r="TUX4555" s="721"/>
      <c r="TUY4555" s="712"/>
      <c r="TUZ4555" s="719"/>
      <c r="TVA4555" s="721"/>
      <c r="TVB4555" s="719"/>
      <c r="TVC4555" s="719"/>
      <c r="TVD4555" s="719"/>
      <c r="TVE4555" s="719"/>
      <c r="TVF4555" s="719"/>
      <c r="TVG4555" s="721"/>
      <c r="TVH4555" s="720"/>
      <c r="TVI4555" s="718"/>
      <c r="TVJ4555" s="721"/>
      <c r="TVK4555" s="712"/>
      <c r="TVL4555" s="719"/>
      <c r="TVM4555" s="721"/>
      <c r="TVN4555" s="719"/>
      <c r="TVO4555" s="719"/>
      <c r="TVP4555" s="719"/>
      <c r="TVQ4555" s="719"/>
      <c r="TVR4555" s="719"/>
      <c r="TVS4555" s="721"/>
      <c r="TVT4555" s="720"/>
      <c r="TVU4555" s="718"/>
      <c r="TVV4555" s="721"/>
      <c r="TVW4555" s="712"/>
      <c r="TVX4555" s="719"/>
      <c r="TVY4555" s="721"/>
      <c r="TVZ4555" s="719"/>
      <c r="TWA4555" s="719"/>
      <c r="TWB4555" s="719"/>
      <c r="TWC4555" s="719"/>
      <c r="TWD4555" s="719"/>
      <c r="TWE4555" s="721"/>
      <c r="TWF4555" s="720"/>
      <c r="TWG4555" s="718"/>
      <c r="TWH4555" s="721"/>
      <c r="TWI4555" s="712"/>
      <c r="TWJ4555" s="719"/>
      <c r="TWK4555" s="721"/>
      <c r="TWL4555" s="719"/>
      <c r="TWM4555" s="719"/>
      <c r="TWN4555" s="719"/>
      <c r="TWO4555" s="719"/>
      <c r="TWP4555" s="719"/>
      <c r="TWQ4555" s="721"/>
      <c r="TWR4555" s="720"/>
      <c r="TWS4555" s="718"/>
      <c r="TWT4555" s="721"/>
      <c r="TWU4555" s="712"/>
      <c r="TWV4555" s="719"/>
      <c r="TWW4555" s="721"/>
      <c r="TWX4555" s="719"/>
      <c r="TWY4555" s="719"/>
      <c r="TWZ4555" s="719"/>
      <c r="TXA4555" s="719"/>
      <c r="TXB4555" s="719"/>
      <c r="TXC4555" s="721"/>
      <c r="TXD4555" s="720"/>
      <c r="TXE4555" s="718"/>
      <c r="TXF4555" s="721"/>
      <c r="TXG4555" s="712"/>
      <c r="TXH4555" s="719"/>
      <c r="TXI4555" s="721"/>
      <c r="TXJ4555" s="719"/>
      <c r="TXK4555" s="719"/>
      <c r="TXL4555" s="719"/>
      <c r="TXM4555" s="719"/>
      <c r="TXN4555" s="719"/>
      <c r="TXO4555" s="721"/>
      <c r="TXP4555" s="720"/>
      <c r="TXQ4555" s="718"/>
      <c r="TXR4555" s="721"/>
      <c r="TXS4555" s="712"/>
      <c r="TXT4555" s="719"/>
      <c r="TXU4555" s="721"/>
      <c r="TXV4555" s="719"/>
      <c r="TXW4555" s="719"/>
      <c r="TXX4555" s="719"/>
      <c r="TXY4555" s="719"/>
      <c r="TXZ4555" s="719"/>
      <c r="TYA4555" s="721"/>
      <c r="TYB4555" s="720"/>
      <c r="TYC4555" s="718"/>
      <c r="TYD4555" s="721"/>
      <c r="TYE4555" s="712"/>
      <c r="TYF4555" s="719"/>
      <c r="TYG4555" s="721"/>
      <c r="TYH4555" s="719"/>
      <c r="TYI4555" s="719"/>
      <c r="TYJ4555" s="719"/>
      <c r="TYK4555" s="719"/>
      <c r="TYL4555" s="719"/>
      <c r="TYM4555" s="721"/>
      <c r="TYN4555" s="720"/>
      <c r="TYO4555" s="718"/>
      <c r="TYP4555" s="721"/>
      <c r="TYQ4555" s="712"/>
      <c r="TYR4555" s="719"/>
      <c r="TYS4555" s="721"/>
      <c r="TYT4555" s="719"/>
      <c r="TYU4555" s="719"/>
      <c r="TYV4555" s="719"/>
      <c r="TYW4555" s="719"/>
      <c r="TYX4555" s="719"/>
      <c r="TYY4555" s="721"/>
      <c r="TYZ4555" s="720"/>
      <c r="TZA4555" s="718"/>
      <c r="TZB4555" s="721"/>
      <c r="TZC4555" s="712"/>
      <c r="TZD4555" s="719"/>
      <c r="TZE4555" s="721"/>
      <c r="TZF4555" s="719"/>
      <c r="TZG4555" s="719"/>
      <c r="TZH4555" s="719"/>
      <c r="TZI4555" s="719"/>
      <c r="TZJ4555" s="719"/>
      <c r="TZK4555" s="721"/>
      <c r="TZL4555" s="720"/>
      <c r="TZM4555" s="718"/>
      <c r="TZN4555" s="721"/>
      <c r="TZO4555" s="712"/>
      <c r="TZP4555" s="719"/>
      <c r="TZQ4555" s="721"/>
      <c r="TZR4555" s="719"/>
      <c r="TZS4555" s="719"/>
      <c r="TZT4555" s="719"/>
      <c r="TZU4555" s="719"/>
      <c r="TZV4555" s="719"/>
      <c r="TZW4555" s="721"/>
      <c r="TZX4555" s="720"/>
      <c r="TZY4555" s="718"/>
      <c r="TZZ4555" s="721"/>
      <c r="UAA4555" s="712"/>
      <c r="UAB4555" s="719"/>
      <c r="UAC4555" s="721"/>
      <c r="UAD4555" s="719"/>
      <c r="UAE4555" s="719"/>
      <c r="UAF4555" s="719"/>
      <c r="UAG4555" s="719"/>
      <c r="UAH4555" s="719"/>
      <c r="UAI4555" s="721"/>
      <c r="UAJ4555" s="720"/>
      <c r="UAK4555" s="718"/>
      <c r="UAL4555" s="721"/>
      <c r="UAM4555" s="712"/>
      <c r="UAN4555" s="719"/>
      <c r="UAO4555" s="721"/>
      <c r="UAP4555" s="719"/>
      <c r="UAQ4555" s="719"/>
      <c r="UAR4555" s="719"/>
      <c r="UAS4555" s="719"/>
      <c r="UAT4555" s="719"/>
      <c r="UAU4555" s="721"/>
      <c r="UAV4555" s="720"/>
      <c r="UAW4555" s="718"/>
      <c r="UAX4555" s="721"/>
      <c r="UAY4555" s="712"/>
      <c r="UAZ4555" s="719"/>
      <c r="UBA4555" s="721"/>
      <c r="UBB4555" s="719"/>
      <c r="UBC4555" s="719"/>
      <c r="UBD4555" s="719"/>
      <c r="UBE4555" s="719"/>
      <c r="UBF4555" s="719"/>
      <c r="UBG4555" s="721"/>
      <c r="UBH4555" s="720"/>
      <c r="UBI4555" s="718"/>
      <c r="UBJ4555" s="721"/>
      <c r="UBK4555" s="712"/>
      <c r="UBL4555" s="719"/>
      <c r="UBM4555" s="721"/>
      <c r="UBN4555" s="719"/>
      <c r="UBO4555" s="719"/>
      <c r="UBP4555" s="719"/>
      <c r="UBQ4555" s="719"/>
      <c r="UBR4555" s="719"/>
      <c r="UBS4555" s="721"/>
      <c r="UBT4555" s="720"/>
      <c r="UBU4555" s="718"/>
      <c r="UBV4555" s="721"/>
      <c r="UBW4555" s="712"/>
      <c r="UBX4555" s="719"/>
      <c r="UBY4555" s="721"/>
      <c r="UBZ4555" s="719"/>
      <c r="UCA4555" s="719"/>
      <c r="UCB4555" s="719"/>
      <c r="UCC4555" s="719"/>
      <c r="UCD4555" s="719"/>
      <c r="UCE4555" s="721"/>
      <c r="UCF4555" s="720"/>
      <c r="UCG4555" s="718"/>
      <c r="UCH4555" s="721"/>
      <c r="UCI4555" s="712"/>
      <c r="UCJ4555" s="719"/>
      <c r="UCK4555" s="721"/>
      <c r="UCL4555" s="719"/>
      <c r="UCM4555" s="719"/>
      <c r="UCN4555" s="719"/>
      <c r="UCO4555" s="719"/>
      <c r="UCP4555" s="719"/>
      <c r="UCQ4555" s="721"/>
      <c r="UCR4555" s="720"/>
      <c r="UCS4555" s="718"/>
      <c r="UCT4555" s="721"/>
      <c r="UCU4555" s="712"/>
      <c r="UCV4555" s="719"/>
      <c r="UCW4555" s="721"/>
      <c r="UCX4555" s="719"/>
      <c r="UCY4555" s="719"/>
      <c r="UCZ4555" s="719"/>
      <c r="UDA4555" s="719"/>
      <c r="UDB4555" s="719"/>
      <c r="UDC4555" s="721"/>
      <c r="UDD4555" s="720"/>
      <c r="UDE4555" s="718"/>
      <c r="UDF4555" s="721"/>
      <c r="UDG4555" s="712"/>
      <c r="UDH4555" s="719"/>
      <c r="UDI4555" s="721"/>
      <c r="UDJ4555" s="719"/>
      <c r="UDK4555" s="719"/>
      <c r="UDL4555" s="719"/>
      <c r="UDM4555" s="719"/>
      <c r="UDN4555" s="719"/>
      <c r="UDO4555" s="721"/>
      <c r="UDP4555" s="720"/>
      <c r="UDQ4555" s="718"/>
      <c r="UDR4555" s="721"/>
      <c r="UDS4555" s="712"/>
      <c r="UDT4555" s="719"/>
      <c r="UDU4555" s="721"/>
      <c r="UDV4555" s="719"/>
      <c r="UDW4555" s="719"/>
      <c r="UDX4555" s="719"/>
      <c r="UDY4555" s="719"/>
      <c r="UDZ4555" s="719"/>
      <c r="UEA4555" s="721"/>
      <c r="UEB4555" s="720"/>
      <c r="UEC4555" s="718"/>
      <c r="UED4555" s="721"/>
      <c r="UEE4555" s="712"/>
      <c r="UEF4555" s="719"/>
      <c r="UEG4555" s="721"/>
      <c r="UEH4555" s="719"/>
      <c r="UEI4555" s="719"/>
      <c r="UEJ4555" s="719"/>
      <c r="UEK4555" s="719"/>
      <c r="UEL4555" s="719"/>
      <c r="UEM4555" s="721"/>
      <c r="UEN4555" s="720"/>
      <c r="UEO4555" s="718"/>
      <c r="UEP4555" s="721"/>
      <c r="UEQ4555" s="712"/>
      <c r="UER4555" s="719"/>
      <c r="UES4555" s="721"/>
      <c r="UET4555" s="719"/>
      <c r="UEU4555" s="719"/>
      <c r="UEV4555" s="719"/>
      <c r="UEW4555" s="719"/>
      <c r="UEX4555" s="719"/>
      <c r="UEY4555" s="721"/>
      <c r="UEZ4555" s="720"/>
      <c r="UFA4555" s="718"/>
      <c r="UFB4555" s="721"/>
      <c r="UFC4555" s="712"/>
      <c r="UFD4555" s="719"/>
      <c r="UFE4555" s="721"/>
      <c r="UFF4555" s="719"/>
      <c r="UFG4555" s="719"/>
      <c r="UFH4555" s="719"/>
      <c r="UFI4555" s="719"/>
      <c r="UFJ4555" s="719"/>
      <c r="UFK4555" s="721"/>
      <c r="UFL4555" s="720"/>
      <c r="UFM4555" s="718"/>
      <c r="UFN4555" s="721"/>
      <c r="UFO4555" s="712"/>
      <c r="UFP4555" s="719"/>
      <c r="UFQ4555" s="721"/>
      <c r="UFR4555" s="719"/>
      <c r="UFS4555" s="719"/>
      <c r="UFT4555" s="719"/>
      <c r="UFU4555" s="719"/>
      <c r="UFV4555" s="719"/>
      <c r="UFW4555" s="721"/>
      <c r="UFX4555" s="720"/>
      <c r="UFY4555" s="718"/>
      <c r="UFZ4555" s="721"/>
      <c r="UGA4555" s="712"/>
      <c r="UGB4555" s="719"/>
      <c r="UGC4555" s="721"/>
      <c r="UGD4555" s="719"/>
      <c r="UGE4555" s="719"/>
      <c r="UGF4555" s="719"/>
      <c r="UGG4555" s="719"/>
      <c r="UGH4555" s="719"/>
      <c r="UGI4555" s="721"/>
      <c r="UGJ4555" s="720"/>
      <c r="UGK4555" s="718"/>
      <c r="UGL4555" s="721"/>
      <c r="UGM4555" s="712"/>
      <c r="UGN4555" s="719"/>
      <c r="UGO4555" s="721"/>
      <c r="UGP4555" s="719"/>
      <c r="UGQ4555" s="719"/>
      <c r="UGR4555" s="719"/>
      <c r="UGS4555" s="719"/>
      <c r="UGT4555" s="719"/>
      <c r="UGU4555" s="721"/>
      <c r="UGV4555" s="720"/>
      <c r="UGW4555" s="718"/>
      <c r="UGX4555" s="721"/>
      <c r="UGY4555" s="712"/>
      <c r="UGZ4555" s="719"/>
      <c r="UHA4555" s="721"/>
      <c r="UHB4555" s="719"/>
      <c r="UHC4555" s="719"/>
      <c r="UHD4555" s="719"/>
      <c r="UHE4555" s="719"/>
      <c r="UHF4555" s="719"/>
      <c r="UHG4555" s="721"/>
      <c r="UHH4555" s="720"/>
      <c r="UHI4555" s="718"/>
      <c r="UHJ4555" s="721"/>
      <c r="UHK4555" s="712"/>
      <c r="UHL4555" s="719"/>
      <c r="UHM4555" s="721"/>
      <c r="UHN4555" s="719"/>
      <c r="UHO4555" s="719"/>
      <c r="UHP4555" s="719"/>
      <c r="UHQ4555" s="719"/>
      <c r="UHR4555" s="719"/>
      <c r="UHS4555" s="721"/>
      <c r="UHT4555" s="720"/>
      <c r="UHU4555" s="718"/>
      <c r="UHV4555" s="721"/>
      <c r="UHW4555" s="712"/>
      <c r="UHX4555" s="719"/>
      <c r="UHY4555" s="721"/>
      <c r="UHZ4555" s="719"/>
      <c r="UIA4555" s="719"/>
      <c r="UIB4555" s="719"/>
      <c r="UIC4555" s="719"/>
      <c r="UID4555" s="719"/>
      <c r="UIE4555" s="721"/>
      <c r="UIF4555" s="720"/>
      <c r="UIG4555" s="718"/>
      <c r="UIH4555" s="721"/>
      <c r="UII4555" s="712"/>
      <c r="UIJ4555" s="719"/>
      <c r="UIK4555" s="721"/>
      <c r="UIL4555" s="719"/>
      <c r="UIM4555" s="719"/>
      <c r="UIN4555" s="719"/>
      <c r="UIO4555" s="719"/>
      <c r="UIP4555" s="719"/>
      <c r="UIQ4555" s="721"/>
      <c r="UIR4555" s="720"/>
      <c r="UIS4555" s="718"/>
      <c r="UIT4555" s="721"/>
      <c r="UIU4555" s="712"/>
      <c r="UIV4555" s="719"/>
      <c r="UIW4555" s="721"/>
      <c r="UIX4555" s="719"/>
      <c r="UIY4555" s="719"/>
      <c r="UIZ4555" s="719"/>
      <c r="UJA4555" s="719"/>
      <c r="UJB4555" s="719"/>
      <c r="UJC4555" s="721"/>
      <c r="UJD4555" s="720"/>
      <c r="UJE4555" s="718"/>
      <c r="UJF4555" s="721"/>
      <c r="UJG4555" s="712"/>
      <c r="UJH4555" s="719"/>
      <c r="UJI4555" s="721"/>
      <c r="UJJ4555" s="719"/>
      <c r="UJK4555" s="719"/>
      <c r="UJL4555" s="719"/>
      <c r="UJM4555" s="719"/>
      <c r="UJN4555" s="719"/>
      <c r="UJO4555" s="721"/>
      <c r="UJP4555" s="720"/>
      <c r="UJQ4555" s="718"/>
      <c r="UJR4555" s="721"/>
      <c r="UJS4555" s="712"/>
      <c r="UJT4555" s="719"/>
      <c r="UJU4555" s="721"/>
      <c r="UJV4555" s="719"/>
      <c r="UJW4555" s="719"/>
      <c r="UJX4555" s="719"/>
      <c r="UJY4555" s="719"/>
      <c r="UJZ4555" s="719"/>
      <c r="UKA4555" s="721"/>
      <c r="UKB4555" s="720"/>
      <c r="UKC4555" s="718"/>
      <c r="UKD4555" s="721"/>
      <c r="UKE4555" s="712"/>
      <c r="UKF4555" s="719"/>
      <c r="UKG4555" s="721"/>
      <c r="UKH4555" s="719"/>
      <c r="UKI4555" s="719"/>
      <c r="UKJ4555" s="719"/>
      <c r="UKK4555" s="719"/>
      <c r="UKL4555" s="719"/>
      <c r="UKM4555" s="721"/>
      <c r="UKN4555" s="720"/>
      <c r="UKO4555" s="718"/>
      <c r="UKP4555" s="721"/>
      <c r="UKQ4555" s="712"/>
      <c r="UKR4555" s="719"/>
      <c r="UKS4555" s="721"/>
      <c r="UKT4555" s="719"/>
      <c r="UKU4555" s="719"/>
      <c r="UKV4555" s="719"/>
      <c r="UKW4555" s="719"/>
      <c r="UKX4555" s="719"/>
      <c r="UKY4555" s="721"/>
      <c r="UKZ4555" s="720"/>
      <c r="ULA4555" s="718"/>
      <c r="ULB4555" s="721"/>
      <c r="ULC4555" s="712"/>
      <c r="ULD4555" s="719"/>
      <c r="ULE4555" s="721"/>
      <c r="ULF4555" s="719"/>
      <c r="ULG4555" s="719"/>
      <c r="ULH4555" s="719"/>
      <c r="ULI4555" s="719"/>
      <c r="ULJ4555" s="719"/>
      <c r="ULK4555" s="721"/>
      <c r="ULL4555" s="720"/>
      <c r="ULM4555" s="718"/>
      <c r="ULN4555" s="721"/>
      <c r="ULO4555" s="712"/>
      <c r="ULP4555" s="719"/>
      <c r="ULQ4555" s="721"/>
      <c r="ULR4555" s="719"/>
      <c r="ULS4555" s="719"/>
      <c r="ULT4555" s="719"/>
      <c r="ULU4555" s="719"/>
      <c r="ULV4555" s="719"/>
      <c r="ULW4555" s="721"/>
      <c r="ULX4555" s="720"/>
      <c r="ULY4555" s="718"/>
      <c r="ULZ4555" s="721"/>
      <c r="UMA4555" s="712"/>
      <c r="UMB4555" s="719"/>
      <c r="UMC4555" s="721"/>
      <c r="UMD4555" s="719"/>
      <c r="UME4555" s="719"/>
      <c r="UMF4555" s="719"/>
      <c r="UMG4555" s="719"/>
      <c r="UMH4555" s="719"/>
      <c r="UMI4555" s="721"/>
      <c r="UMJ4555" s="720"/>
      <c r="UMK4555" s="718"/>
      <c r="UML4555" s="721"/>
      <c r="UMM4555" s="712"/>
      <c r="UMN4555" s="719"/>
      <c r="UMO4555" s="721"/>
      <c r="UMP4555" s="719"/>
      <c r="UMQ4555" s="719"/>
      <c r="UMR4555" s="719"/>
      <c r="UMS4555" s="719"/>
      <c r="UMT4555" s="719"/>
      <c r="UMU4555" s="721"/>
      <c r="UMV4555" s="720"/>
      <c r="UMW4555" s="718"/>
      <c r="UMX4555" s="721"/>
      <c r="UMY4555" s="712"/>
      <c r="UMZ4555" s="719"/>
      <c r="UNA4555" s="721"/>
      <c r="UNB4555" s="719"/>
      <c r="UNC4555" s="719"/>
      <c r="UND4555" s="719"/>
      <c r="UNE4555" s="719"/>
      <c r="UNF4555" s="719"/>
      <c r="UNG4555" s="721"/>
      <c r="UNH4555" s="720"/>
      <c r="UNI4555" s="718"/>
      <c r="UNJ4555" s="721"/>
      <c r="UNK4555" s="712"/>
      <c r="UNL4555" s="719"/>
      <c r="UNM4555" s="721"/>
      <c r="UNN4555" s="719"/>
      <c r="UNO4555" s="719"/>
      <c r="UNP4555" s="719"/>
      <c r="UNQ4555" s="719"/>
      <c r="UNR4555" s="719"/>
      <c r="UNS4555" s="721"/>
      <c r="UNT4555" s="720"/>
      <c r="UNU4555" s="718"/>
      <c r="UNV4555" s="721"/>
      <c r="UNW4555" s="712"/>
      <c r="UNX4555" s="719"/>
      <c r="UNY4555" s="721"/>
      <c r="UNZ4555" s="719"/>
      <c r="UOA4555" s="719"/>
      <c r="UOB4555" s="719"/>
      <c r="UOC4555" s="719"/>
      <c r="UOD4555" s="719"/>
      <c r="UOE4555" s="721"/>
      <c r="UOF4555" s="720"/>
      <c r="UOG4555" s="718"/>
      <c r="UOH4555" s="721"/>
      <c r="UOI4555" s="712"/>
      <c r="UOJ4555" s="719"/>
      <c r="UOK4555" s="721"/>
      <c r="UOL4555" s="719"/>
      <c r="UOM4555" s="719"/>
      <c r="UON4555" s="719"/>
      <c r="UOO4555" s="719"/>
      <c r="UOP4555" s="719"/>
      <c r="UOQ4555" s="721"/>
      <c r="UOR4555" s="720"/>
      <c r="UOS4555" s="718"/>
      <c r="UOT4555" s="721"/>
      <c r="UOU4555" s="712"/>
      <c r="UOV4555" s="719"/>
      <c r="UOW4555" s="721"/>
      <c r="UOX4555" s="719"/>
      <c r="UOY4555" s="719"/>
      <c r="UOZ4555" s="719"/>
      <c r="UPA4555" s="719"/>
      <c r="UPB4555" s="719"/>
      <c r="UPC4555" s="721"/>
      <c r="UPD4555" s="720"/>
      <c r="UPE4555" s="718"/>
      <c r="UPF4555" s="721"/>
      <c r="UPG4555" s="712"/>
      <c r="UPH4555" s="719"/>
      <c r="UPI4555" s="721"/>
      <c r="UPJ4555" s="719"/>
      <c r="UPK4555" s="719"/>
      <c r="UPL4555" s="719"/>
      <c r="UPM4555" s="719"/>
      <c r="UPN4555" s="719"/>
      <c r="UPO4555" s="721"/>
      <c r="UPP4555" s="720"/>
      <c r="UPQ4555" s="718"/>
      <c r="UPR4555" s="721"/>
      <c r="UPS4555" s="712"/>
      <c r="UPT4555" s="719"/>
      <c r="UPU4555" s="721"/>
      <c r="UPV4555" s="719"/>
      <c r="UPW4555" s="719"/>
      <c r="UPX4555" s="719"/>
      <c r="UPY4555" s="719"/>
      <c r="UPZ4555" s="719"/>
      <c r="UQA4555" s="721"/>
      <c r="UQB4555" s="720"/>
      <c r="UQC4555" s="718"/>
      <c r="UQD4555" s="721"/>
      <c r="UQE4555" s="712"/>
      <c r="UQF4555" s="719"/>
      <c r="UQG4555" s="721"/>
      <c r="UQH4555" s="719"/>
      <c r="UQI4555" s="719"/>
      <c r="UQJ4555" s="719"/>
      <c r="UQK4555" s="719"/>
      <c r="UQL4555" s="719"/>
      <c r="UQM4555" s="721"/>
      <c r="UQN4555" s="720"/>
      <c r="UQO4555" s="718"/>
      <c r="UQP4555" s="721"/>
      <c r="UQQ4555" s="712"/>
      <c r="UQR4555" s="719"/>
      <c r="UQS4555" s="721"/>
      <c r="UQT4555" s="719"/>
      <c r="UQU4555" s="719"/>
      <c r="UQV4555" s="719"/>
      <c r="UQW4555" s="719"/>
      <c r="UQX4555" s="719"/>
      <c r="UQY4555" s="721"/>
      <c r="UQZ4555" s="720"/>
      <c r="URA4555" s="718"/>
      <c r="URB4555" s="721"/>
      <c r="URC4555" s="712"/>
      <c r="URD4555" s="719"/>
      <c r="URE4555" s="721"/>
      <c r="URF4555" s="719"/>
      <c r="URG4555" s="719"/>
      <c r="URH4555" s="719"/>
      <c r="URI4555" s="719"/>
      <c r="URJ4555" s="719"/>
      <c r="URK4555" s="721"/>
      <c r="URL4555" s="720"/>
      <c r="URM4555" s="718"/>
      <c r="URN4555" s="721"/>
      <c r="URO4555" s="712"/>
      <c r="URP4555" s="719"/>
      <c r="URQ4555" s="721"/>
      <c r="URR4555" s="719"/>
      <c r="URS4555" s="719"/>
      <c r="URT4555" s="719"/>
      <c r="URU4555" s="719"/>
      <c r="URV4555" s="719"/>
      <c r="URW4555" s="721"/>
      <c r="URX4555" s="720"/>
      <c r="URY4555" s="718"/>
      <c r="URZ4555" s="721"/>
      <c r="USA4555" s="712"/>
      <c r="USB4555" s="719"/>
      <c r="USC4555" s="721"/>
      <c r="USD4555" s="719"/>
      <c r="USE4555" s="719"/>
      <c r="USF4555" s="719"/>
      <c r="USG4555" s="719"/>
      <c r="USH4555" s="719"/>
      <c r="USI4555" s="721"/>
      <c r="USJ4555" s="720"/>
      <c r="USK4555" s="718"/>
      <c r="USL4555" s="721"/>
      <c r="USM4555" s="712"/>
      <c r="USN4555" s="719"/>
      <c r="USO4555" s="721"/>
      <c r="USP4555" s="719"/>
      <c r="USQ4555" s="719"/>
      <c r="USR4555" s="719"/>
      <c r="USS4555" s="719"/>
      <c r="UST4555" s="719"/>
      <c r="USU4555" s="721"/>
      <c r="USV4555" s="720"/>
      <c r="USW4555" s="718"/>
      <c r="USX4555" s="721"/>
      <c r="USY4555" s="712"/>
      <c r="USZ4555" s="719"/>
      <c r="UTA4555" s="721"/>
      <c r="UTB4555" s="719"/>
      <c r="UTC4555" s="719"/>
      <c r="UTD4555" s="719"/>
      <c r="UTE4555" s="719"/>
      <c r="UTF4555" s="719"/>
      <c r="UTG4555" s="721"/>
      <c r="UTH4555" s="720"/>
      <c r="UTI4555" s="718"/>
      <c r="UTJ4555" s="721"/>
      <c r="UTK4555" s="712"/>
      <c r="UTL4555" s="719"/>
      <c r="UTM4555" s="721"/>
      <c r="UTN4555" s="719"/>
      <c r="UTO4555" s="719"/>
      <c r="UTP4555" s="719"/>
      <c r="UTQ4555" s="719"/>
      <c r="UTR4555" s="719"/>
      <c r="UTS4555" s="721"/>
      <c r="UTT4555" s="720"/>
      <c r="UTU4555" s="718"/>
      <c r="UTV4555" s="721"/>
      <c r="UTW4555" s="712"/>
      <c r="UTX4555" s="719"/>
      <c r="UTY4555" s="721"/>
      <c r="UTZ4555" s="719"/>
      <c r="UUA4555" s="719"/>
      <c r="UUB4555" s="719"/>
      <c r="UUC4555" s="719"/>
      <c r="UUD4555" s="719"/>
      <c r="UUE4555" s="721"/>
      <c r="UUF4555" s="720"/>
      <c r="UUG4555" s="718"/>
      <c r="UUH4555" s="721"/>
      <c r="UUI4555" s="712"/>
      <c r="UUJ4555" s="719"/>
      <c r="UUK4555" s="721"/>
      <c r="UUL4555" s="719"/>
      <c r="UUM4555" s="719"/>
      <c r="UUN4555" s="719"/>
      <c r="UUO4555" s="719"/>
      <c r="UUP4555" s="719"/>
      <c r="UUQ4555" s="721"/>
      <c r="UUR4555" s="720"/>
      <c r="UUS4555" s="718"/>
      <c r="UUT4555" s="721"/>
      <c r="UUU4555" s="712"/>
      <c r="UUV4555" s="719"/>
      <c r="UUW4555" s="721"/>
      <c r="UUX4555" s="719"/>
      <c r="UUY4555" s="719"/>
      <c r="UUZ4555" s="719"/>
      <c r="UVA4555" s="719"/>
      <c r="UVB4555" s="719"/>
      <c r="UVC4555" s="721"/>
      <c r="UVD4555" s="720"/>
      <c r="UVE4555" s="718"/>
      <c r="UVF4555" s="721"/>
      <c r="UVG4555" s="712"/>
      <c r="UVH4555" s="719"/>
      <c r="UVI4555" s="721"/>
      <c r="UVJ4555" s="719"/>
      <c r="UVK4555" s="719"/>
      <c r="UVL4555" s="719"/>
      <c r="UVM4555" s="719"/>
      <c r="UVN4555" s="719"/>
      <c r="UVO4555" s="721"/>
      <c r="UVP4555" s="720"/>
      <c r="UVQ4555" s="718"/>
      <c r="UVR4555" s="721"/>
      <c r="UVS4555" s="712"/>
      <c r="UVT4555" s="719"/>
      <c r="UVU4555" s="721"/>
      <c r="UVV4555" s="719"/>
      <c r="UVW4555" s="719"/>
      <c r="UVX4555" s="719"/>
      <c r="UVY4555" s="719"/>
      <c r="UVZ4555" s="719"/>
      <c r="UWA4555" s="721"/>
      <c r="UWB4555" s="720"/>
      <c r="UWC4555" s="718"/>
      <c r="UWD4555" s="721"/>
      <c r="UWE4555" s="712"/>
      <c r="UWF4555" s="719"/>
      <c r="UWG4555" s="721"/>
      <c r="UWH4555" s="719"/>
      <c r="UWI4555" s="719"/>
      <c r="UWJ4555" s="719"/>
      <c r="UWK4555" s="719"/>
      <c r="UWL4555" s="719"/>
      <c r="UWM4555" s="721"/>
      <c r="UWN4555" s="720"/>
      <c r="UWO4555" s="718"/>
      <c r="UWP4555" s="721"/>
      <c r="UWQ4555" s="712"/>
      <c r="UWR4555" s="719"/>
      <c r="UWS4555" s="721"/>
      <c r="UWT4555" s="719"/>
      <c r="UWU4555" s="719"/>
      <c r="UWV4555" s="719"/>
      <c r="UWW4555" s="719"/>
      <c r="UWX4555" s="719"/>
      <c r="UWY4555" s="721"/>
      <c r="UWZ4555" s="720"/>
      <c r="UXA4555" s="718"/>
      <c r="UXB4555" s="721"/>
      <c r="UXC4555" s="712"/>
      <c r="UXD4555" s="719"/>
      <c r="UXE4555" s="721"/>
      <c r="UXF4555" s="719"/>
      <c r="UXG4555" s="719"/>
      <c r="UXH4555" s="719"/>
      <c r="UXI4555" s="719"/>
      <c r="UXJ4555" s="719"/>
      <c r="UXK4555" s="721"/>
      <c r="UXL4555" s="720"/>
      <c r="UXM4555" s="718"/>
      <c r="UXN4555" s="721"/>
      <c r="UXO4555" s="712"/>
      <c r="UXP4555" s="719"/>
      <c r="UXQ4555" s="721"/>
      <c r="UXR4555" s="719"/>
      <c r="UXS4555" s="719"/>
      <c r="UXT4555" s="719"/>
      <c r="UXU4555" s="719"/>
      <c r="UXV4555" s="719"/>
      <c r="UXW4555" s="721"/>
      <c r="UXX4555" s="720"/>
      <c r="UXY4555" s="718"/>
      <c r="UXZ4555" s="721"/>
      <c r="UYA4555" s="712"/>
      <c r="UYB4555" s="719"/>
      <c r="UYC4555" s="721"/>
      <c r="UYD4555" s="719"/>
      <c r="UYE4555" s="719"/>
      <c r="UYF4555" s="719"/>
      <c r="UYG4555" s="719"/>
      <c r="UYH4555" s="719"/>
      <c r="UYI4555" s="721"/>
      <c r="UYJ4555" s="720"/>
      <c r="UYK4555" s="718"/>
      <c r="UYL4555" s="721"/>
      <c r="UYM4555" s="712"/>
      <c r="UYN4555" s="719"/>
      <c r="UYO4555" s="721"/>
      <c r="UYP4555" s="719"/>
      <c r="UYQ4555" s="719"/>
      <c r="UYR4555" s="719"/>
      <c r="UYS4555" s="719"/>
      <c r="UYT4555" s="719"/>
      <c r="UYU4555" s="721"/>
      <c r="UYV4555" s="720"/>
      <c r="UYW4555" s="718"/>
      <c r="UYX4555" s="721"/>
      <c r="UYY4555" s="712"/>
      <c r="UYZ4555" s="719"/>
      <c r="UZA4555" s="721"/>
      <c r="UZB4555" s="719"/>
      <c r="UZC4555" s="719"/>
      <c r="UZD4555" s="719"/>
      <c r="UZE4555" s="719"/>
      <c r="UZF4555" s="719"/>
      <c r="UZG4555" s="721"/>
      <c r="UZH4555" s="720"/>
      <c r="UZI4555" s="718"/>
      <c r="UZJ4555" s="721"/>
      <c r="UZK4555" s="712"/>
      <c r="UZL4555" s="719"/>
      <c r="UZM4555" s="721"/>
      <c r="UZN4555" s="719"/>
      <c r="UZO4555" s="719"/>
      <c r="UZP4555" s="719"/>
      <c r="UZQ4555" s="719"/>
      <c r="UZR4555" s="719"/>
      <c r="UZS4555" s="721"/>
      <c r="UZT4555" s="720"/>
      <c r="UZU4555" s="718"/>
      <c r="UZV4555" s="721"/>
      <c r="UZW4555" s="712"/>
      <c r="UZX4555" s="719"/>
      <c r="UZY4555" s="721"/>
      <c r="UZZ4555" s="719"/>
      <c r="VAA4555" s="719"/>
      <c r="VAB4555" s="719"/>
      <c r="VAC4555" s="719"/>
      <c r="VAD4555" s="719"/>
      <c r="VAE4555" s="721"/>
      <c r="VAF4555" s="720"/>
      <c r="VAG4555" s="718"/>
      <c r="VAH4555" s="721"/>
      <c r="VAI4555" s="712"/>
      <c r="VAJ4555" s="719"/>
      <c r="VAK4555" s="721"/>
      <c r="VAL4555" s="719"/>
      <c r="VAM4555" s="719"/>
      <c r="VAN4555" s="719"/>
      <c r="VAO4555" s="719"/>
      <c r="VAP4555" s="719"/>
      <c r="VAQ4555" s="721"/>
      <c r="VAR4555" s="720"/>
      <c r="VAS4555" s="718"/>
      <c r="VAT4555" s="721"/>
      <c r="VAU4555" s="712"/>
      <c r="VAV4555" s="719"/>
      <c r="VAW4555" s="721"/>
      <c r="VAX4555" s="719"/>
      <c r="VAY4555" s="719"/>
      <c r="VAZ4555" s="719"/>
      <c r="VBA4555" s="719"/>
      <c r="VBB4555" s="719"/>
      <c r="VBC4555" s="721"/>
      <c r="VBD4555" s="720"/>
      <c r="VBE4555" s="718"/>
      <c r="VBF4555" s="721"/>
      <c r="VBG4555" s="712"/>
      <c r="VBH4555" s="719"/>
      <c r="VBI4555" s="721"/>
      <c r="VBJ4555" s="719"/>
      <c r="VBK4555" s="719"/>
      <c r="VBL4555" s="719"/>
      <c r="VBM4555" s="719"/>
      <c r="VBN4555" s="719"/>
      <c r="VBO4555" s="721"/>
      <c r="VBP4555" s="720"/>
      <c r="VBQ4555" s="718"/>
      <c r="VBR4555" s="721"/>
      <c r="VBS4555" s="712"/>
      <c r="VBT4555" s="719"/>
      <c r="VBU4555" s="721"/>
      <c r="VBV4555" s="719"/>
      <c r="VBW4555" s="719"/>
      <c r="VBX4555" s="719"/>
      <c r="VBY4555" s="719"/>
      <c r="VBZ4555" s="719"/>
      <c r="VCA4555" s="721"/>
      <c r="VCB4555" s="720"/>
      <c r="VCC4555" s="718"/>
      <c r="VCD4555" s="721"/>
      <c r="VCE4555" s="712"/>
      <c r="VCF4555" s="719"/>
      <c r="VCG4555" s="721"/>
      <c r="VCH4555" s="719"/>
      <c r="VCI4555" s="719"/>
      <c r="VCJ4555" s="719"/>
      <c r="VCK4555" s="719"/>
      <c r="VCL4555" s="719"/>
      <c r="VCM4555" s="721"/>
      <c r="VCN4555" s="720"/>
      <c r="VCO4555" s="718"/>
      <c r="VCP4555" s="721"/>
      <c r="VCQ4555" s="712"/>
      <c r="VCR4555" s="719"/>
      <c r="VCS4555" s="721"/>
      <c r="VCT4555" s="719"/>
      <c r="VCU4555" s="719"/>
      <c r="VCV4555" s="719"/>
      <c r="VCW4555" s="719"/>
      <c r="VCX4555" s="719"/>
      <c r="VCY4555" s="721"/>
      <c r="VCZ4555" s="720"/>
      <c r="VDA4555" s="718"/>
      <c r="VDB4555" s="721"/>
      <c r="VDC4555" s="712"/>
      <c r="VDD4555" s="719"/>
      <c r="VDE4555" s="721"/>
      <c r="VDF4555" s="719"/>
      <c r="VDG4555" s="719"/>
      <c r="VDH4555" s="719"/>
      <c r="VDI4555" s="719"/>
      <c r="VDJ4555" s="719"/>
      <c r="VDK4555" s="721"/>
      <c r="VDL4555" s="720"/>
      <c r="VDM4555" s="718"/>
      <c r="VDN4555" s="721"/>
      <c r="VDO4555" s="712"/>
      <c r="VDP4555" s="719"/>
      <c r="VDQ4555" s="721"/>
      <c r="VDR4555" s="719"/>
      <c r="VDS4555" s="719"/>
      <c r="VDT4555" s="719"/>
      <c r="VDU4555" s="719"/>
      <c r="VDV4555" s="719"/>
      <c r="VDW4555" s="721"/>
      <c r="VDX4555" s="720"/>
      <c r="VDY4555" s="718"/>
      <c r="VDZ4555" s="721"/>
      <c r="VEA4555" s="712"/>
      <c r="VEB4555" s="719"/>
      <c r="VEC4555" s="721"/>
      <c r="VED4555" s="719"/>
      <c r="VEE4555" s="719"/>
      <c r="VEF4555" s="719"/>
      <c r="VEG4555" s="719"/>
      <c r="VEH4555" s="719"/>
      <c r="VEI4555" s="721"/>
      <c r="VEJ4555" s="720"/>
      <c r="VEK4555" s="718"/>
      <c r="VEL4555" s="721"/>
      <c r="VEM4555" s="712"/>
      <c r="VEN4555" s="719"/>
      <c r="VEO4555" s="721"/>
      <c r="VEP4555" s="719"/>
      <c r="VEQ4555" s="719"/>
      <c r="VER4555" s="719"/>
      <c r="VES4555" s="719"/>
      <c r="VET4555" s="719"/>
      <c r="VEU4555" s="721"/>
      <c r="VEV4555" s="720"/>
      <c r="VEW4555" s="718"/>
      <c r="VEX4555" s="721"/>
      <c r="VEY4555" s="712"/>
      <c r="VEZ4555" s="719"/>
      <c r="VFA4555" s="721"/>
      <c r="VFB4555" s="719"/>
      <c r="VFC4555" s="719"/>
      <c r="VFD4555" s="719"/>
      <c r="VFE4555" s="719"/>
      <c r="VFF4555" s="719"/>
      <c r="VFG4555" s="721"/>
      <c r="VFH4555" s="720"/>
      <c r="VFI4555" s="718"/>
      <c r="VFJ4555" s="721"/>
      <c r="VFK4555" s="712"/>
      <c r="VFL4555" s="719"/>
      <c r="VFM4555" s="721"/>
      <c r="VFN4555" s="719"/>
      <c r="VFO4555" s="719"/>
      <c r="VFP4555" s="719"/>
      <c r="VFQ4555" s="719"/>
      <c r="VFR4555" s="719"/>
      <c r="VFS4555" s="721"/>
      <c r="VFT4555" s="720"/>
      <c r="VFU4555" s="718"/>
      <c r="VFV4555" s="721"/>
      <c r="VFW4555" s="712"/>
      <c r="VFX4555" s="719"/>
      <c r="VFY4555" s="721"/>
      <c r="VFZ4555" s="719"/>
      <c r="VGA4555" s="719"/>
      <c r="VGB4555" s="719"/>
      <c r="VGC4555" s="719"/>
      <c r="VGD4555" s="719"/>
      <c r="VGE4555" s="721"/>
      <c r="VGF4555" s="720"/>
      <c r="VGG4555" s="718"/>
      <c r="VGH4555" s="721"/>
      <c r="VGI4555" s="712"/>
      <c r="VGJ4555" s="719"/>
      <c r="VGK4555" s="721"/>
      <c r="VGL4555" s="719"/>
      <c r="VGM4555" s="719"/>
      <c r="VGN4555" s="719"/>
      <c r="VGO4555" s="719"/>
      <c r="VGP4555" s="719"/>
      <c r="VGQ4555" s="721"/>
      <c r="VGR4555" s="720"/>
      <c r="VGS4555" s="718"/>
      <c r="VGT4555" s="721"/>
      <c r="VGU4555" s="712"/>
      <c r="VGV4555" s="719"/>
      <c r="VGW4555" s="721"/>
      <c r="VGX4555" s="719"/>
      <c r="VGY4555" s="719"/>
      <c r="VGZ4555" s="719"/>
      <c r="VHA4555" s="719"/>
      <c r="VHB4555" s="719"/>
      <c r="VHC4555" s="721"/>
      <c r="VHD4555" s="720"/>
      <c r="VHE4555" s="718"/>
      <c r="VHF4555" s="721"/>
      <c r="VHG4555" s="712"/>
      <c r="VHH4555" s="719"/>
      <c r="VHI4555" s="721"/>
      <c r="VHJ4555" s="719"/>
      <c r="VHK4555" s="719"/>
      <c r="VHL4555" s="719"/>
      <c r="VHM4555" s="719"/>
      <c r="VHN4555" s="719"/>
      <c r="VHO4555" s="721"/>
      <c r="VHP4555" s="720"/>
      <c r="VHQ4555" s="718"/>
      <c r="VHR4555" s="721"/>
      <c r="VHS4555" s="712"/>
      <c r="VHT4555" s="719"/>
      <c r="VHU4555" s="721"/>
      <c r="VHV4555" s="719"/>
      <c r="VHW4555" s="719"/>
      <c r="VHX4555" s="719"/>
      <c r="VHY4555" s="719"/>
      <c r="VHZ4555" s="719"/>
      <c r="VIA4555" s="721"/>
      <c r="VIB4555" s="720"/>
      <c r="VIC4555" s="718"/>
      <c r="VID4555" s="721"/>
      <c r="VIE4555" s="712"/>
      <c r="VIF4555" s="719"/>
      <c r="VIG4555" s="721"/>
      <c r="VIH4555" s="719"/>
      <c r="VII4555" s="719"/>
      <c r="VIJ4555" s="719"/>
      <c r="VIK4555" s="719"/>
      <c r="VIL4555" s="719"/>
      <c r="VIM4555" s="721"/>
      <c r="VIN4555" s="720"/>
      <c r="VIO4555" s="718"/>
      <c r="VIP4555" s="721"/>
      <c r="VIQ4555" s="712"/>
      <c r="VIR4555" s="719"/>
      <c r="VIS4555" s="721"/>
      <c r="VIT4555" s="719"/>
      <c r="VIU4555" s="719"/>
      <c r="VIV4555" s="719"/>
      <c r="VIW4555" s="719"/>
      <c r="VIX4555" s="719"/>
      <c r="VIY4555" s="721"/>
      <c r="VIZ4555" s="720"/>
      <c r="VJA4555" s="718"/>
      <c r="VJB4555" s="721"/>
      <c r="VJC4555" s="712"/>
      <c r="VJD4555" s="719"/>
      <c r="VJE4555" s="721"/>
      <c r="VJF4555" s="719"/>
      <c r="VJG4555" s="719"/>
      <c r="VJH4555" s="719"/>
      <c r="VJI4555" s="719"/>
      <c r="VJJ4555" s="719"/>
      <c r="VJK4555" s="721"/>
      <c r="VJL4555" s="720"/>
      <c r="VJM4555" s="718"/>
      <c r="VJN4555" s="721"/>
      <c r="VJO4555" s="712"/>
      <c r="VJP4555" s="719"/>
      <c r="VJQ4555" s="721"/>
      <c r="VJR4555" s="719"/>
      <c r="VJS4555" s="719"/>
      <c r="VJT4555" s="719"/>
      <c r="VJU4555" s="719"/>
      <c r="VJV4555" s="719"/>
      <c r="VJW4555" s="721"/>
      <c r="VJX4555" s="720"/>
      <c r="VJY4555" s="718"/>
      <c r="VJZ4555" s="721"/>
      <c r="VKA4555" s="712"/>
      <c r="VKB4555" s="719"/>
      <c r="VKC4555" s="721"/>
      <c r="VKD4555" s="719"/>
      <c r="VKE4555" s="719"/>
      <c r="VKF4555" s="719"/>
      <c r="VKG4555" s="719"/>
      <c r="VKH4555" s="719"/>
      <c r="VKI4555" s="721"/>
      <c r="VKJ4555" s="720"/>
      <c r="VKK4555" s="718"/>
      <c r="VKL4555" s="721"/>
      <c r="VKM4555" s="712"/>
      <c r="VKN4555" s="719"/>
      <c r="VKO4555" s="721"/>
      <c r="VKP4555" s="719"/>
      <c r="VKQ4555" s="719"/>
      <c r="VKR4555" s="719"/>
      <c r="VKS4555" s="719"/>
      <c r="VKT4555" s="719"/>
      <c r="VKU4555" s="721"/>
      <c r="VKV4555" s="720"/>
      <c r="VKW4555" s="718"/>
      <c r="VKX4555" s="721"/>
      <c r="VKY4555" s="712"/>
      <c r="VKZ4555" s="719"/>
      <c r="VLA4555" s="721"/>
      <c r="VLB4555" s="719"/>
      <c r="VLC4555" s="719"/>
      <c r="VLD4555" s="719"/>
      <c r="VLE4555" s="719"/>
      <c r="VLF4555" s="719"/>
      <c r="VLG4555" s="721"/>
      <c r="VLH4555" s="720"/>
      <c r="VLI4555" s="718"/>
      <c r="VLJ4555" s="721"/>
      <c r="VLK4555" s="712"/>
      <c r="VLL4555" s="719"/>
      <c r="VLM4555" s="721"/>
      <c r="VLN4555" s="719"/>
      <c r="VLO4555" s="719"/>
      <c r="VLP4555" s="719"/>
      <c r="VLQ4555" s="719"/>
      <c r="VLR4555" s="719"/>
      <c r="VLS4555" s="721"/>
      <c r="VLT4555" s="720"/>
      <c r="VLU4555" s="718"/>
      <c r="VLV4555" s="721"/>
      <c r="VLW4555" s="712"/>
      <c r="VLX4555" s="719"/>
      <c r="VLY4555" s="721"/>
      <c r="VLZ4555" s="719"/>
      <c r="VMA4555" s="719"/>
      <c r="VMB4555" s="719"/>
      <c r="VMC4555" s="719"/>
      <c r="VMD4555" s="719"/>
      <c r="VME4555" s="721"/>
      <c r="VMF4555" s="720"/>
      <c r="VMG4555" s="718"/>
      <c r="VMH4555" s="721"/>
      <c r="VMI4555" s="712"/>
      <c r="VMJ4555" s="719"/>
      <c r="VMK4555" s="721"/>
      <c r="VML4555" s="719"/>
      <c r="VMM4555" s="719"/>
      <c r="VMN4555" s="719"/>
      <c r="VMO4555" s="719"/>
      <c r="VMP4555" s="719"/>
      <c r="VMQ4555" s="721"/>
      <c r="VMR4555" s="720"/>
      <c r="VMS4555" s="718"/>
      <c r="VMT4555" s="721"/>
      <c r="VMU4555" s="712"/>
      <c r="VMV4555" s="719"/>
      <c r="VMW4555" s="721"/>
      <c r="VMX4555" s="719"/>
      <c r="VMY4555" s="719"/>
      <c r="VMZ4555" s="719"/>
      <c r="VNA4555" s="719"/>
      <c r="VNB4555" s="719"/>
      <c r="VNC4555" s="721"/>
      <c r="VND4555" s="720"/>
      <c r="VNE4555" s="718"/>
      <c r="VNF4555" s="721"/>
      <c r="VNG4555" s="712"/>
      <c r="VNH4555" s="719"/>
      <c r="VNI4555" s="721"/>
      <c r="VNJ4555" s="719"/>
      <c r="VNK4555" s="719"/>
      <c r="VNL4555" s="719"/>
      <c r="VNM4555" s="719"/>
      <c r="VNN4555" s="719"/>
      <c r="VNO4555" s="721"/>
      <c r="VNP4555" s="720"/>
      <c r="VNQ4555" s="718"/>
      <c r="VNR4555" s="721"/>
      <c r="VNS4555" s="712"/>
      <c r="VNT4555" s="719"/>
      <c r="VNU4555" s="721"/>
      <c r="VNV4555" s="719"/>
      <c r="VNW4555" s="719"/>
      <c r="VNX4555" s="719"/>
      <c r="VNY4555" s="719"/>
      <c r="VNZ4555" s="719"/>
      <c r="VOA4555" s="721"/>
      <c r="VOB4555" s="720"/>
      <c r="VOC4555" s="718"/>
      <c r="VOD4555" s="721"/>
      <c r="VOE4555" s="712"/>
      <c r="VOF4555" s="719"/>
      <c r="VOG4555" s="721"/>
      <c r="VOH4555" s="719"/>
      <c r="VOI4555" s="719"/>
      <c r="VOJ4555" s="719"/>
      <c r="VOK4555" s="719"/>
      <c r="VOL4555" s="719"/>
      <c r="VOM4555" s="721"/>
      <c r="VON4555" s="720"/>
      <c r="VOO4555" s="718"/>
      <c r="VOP4555" s="721"/>
      <c r="VOQ4555" s="712"/>
      <c r="VOR4555" s="719"/>
      <c r="VOS4555" s="721"/>
      <c r="VOT4555" s="719"/>
      <c r="VOU4555" s="719"/>
      <c r="VOV4555" s="719"/>
      <c r="VOW4555" s="719"/>
      <c r="VOX4555" s="719"/>
      <c r="VOY4555" s="721"/>
      <c r="VOZ4555" s="720"/>
      <c r="VPA4555" s="718"/>
      <c r="VPB4555" s="721"/>
      <c r="VPC4555" s="712"/>
      <c r="VPD4555" s="719"/>
      <c r="VPE4555" s="721"/>
      <c r="VPF4555" s="719"/>
      <c r="VPG4555" s="719"/>
      <c r="VPH4555" s="719"/>
      <c r="VPI4555" s="719"/>
      <c r="VPJ4555" s="719"/>
      <c r="VPK4555" s="721"/>
      <c r="VPL4555" s="720"/>
      <c r="VPM4555" s="718"/>
      <c r="VPN4555" s="721"/>
      <c r="VPO4555" s="712"/>
      <c r="VPP4555" s="719"/>
      <c r="VPQ4555" s="721"/>
      <c r="VPR4555" s="719"/>
      <c r="VPS4555" s="719"/>
      <c r="VPT4555" s="719"/>
      <c r="VPU4555" s="719"/>
      <c r="VPV4555" s="719"/>
      <c r="VPW4555" s="721"/>
      <c r="VPX4555" s="720"/>
      <c r="VPY4555" s="718"/>
      <c r="VPZ4555" s="721"/>
      <c r="VQA4555" s="712"/>
      <c r="VQB4555" s="719"/>
      <c r="VQC4555" s="721"/>
      <c r="VQD4555" s="719"/>
      <c r="VQE4555" s="719"/>
      <c r="VQF4555" s="719"/>
      <c r="VQG4555" s="719"/>
      <c r="VQH4555" s="719"/>
      <c r="VQI4555" s="721"/>
      <c r="VQJ4555" s="720"/>
      <c r="VQK4555" s="718"/>
      <c r="VQL4555" s="721"/>
      <c r="VQM4555" s="712"/>
      <c r="VQN4555" s="719"/>
      <c r="VQO4555" s="721"/>
      <c r="VQP4555" s="719"/>
      <c r="VQQ4555" s="719"/>
      <c r="VQR4555" s="719"/>
      <c r="VQS4555" s="719"/>
      <c r="VQT4555" s="719"/>
      <c r="VQU4555" s="721"/>
      <c r="VQV4555" s="720"/>
      <c r="VQW4555" s="718"/>
      <c r="VQX4555" s="721"/>
      <c r="VQY4555" s="712"/>
      <c r="VQZ4555" s="719"/>
      <c r="VRA4555" s="721"/>
      <c r="VRB4555" s="719"/>
      <c r="VRC4555" s="719"/>
      <c r="VRD4555" s="719"/>
      <c r="VRE4555" s="719"/>
      <c r="VRF4555" s="719"/>
      <c r="VRG4555" s="721"/>
      <c r="VRH4555" s="720"/>
      <c r="VRI4555" s="718"/>
      <c r="VRJ4555" s="721"/>
      <c r="VRK4555" s="712"/>
      <c r="VRL4555" s="719"/>
      <c r="VRM4555" s="721"/>
      <c r="VRN4555" s="719"/>
      <c r="VRO4555" s="719"/>
      <c r="VRP4555" s="719"/>
      <c r="VRQ4555" s="719"/>
      <c r="VRR4555" s="719"/>
      <c r="VRS4555" s="721"/>
      <c r="VRT4555" s="720"/>
      <c r="VRU4555" s="718"/>
      <c r="VRV4555" s="721"/>
      <c r="VRW4555" s="712"/>
      <c r="VRX4555" s="719"/>
      <c r="VRY4555" s="721"/>
      <c r="VRZ4555" s="719"/>
      <c r="VSA4555" s="719"/>
      <c r="VSB4555" s="719"/>
      <c r="VSC4555" s="719"/>
      <c r="VSD4555" s="719"/>
      <c r="VSE4555" s="721"/>
      <c r="VSF4555" s="720"/>
      <c r="VSG4555" s="718"/>
      <c r="VSH4555" s="721"/>
      <c r="VSI4555" s="712"/>
      <c r="VSJ4555" s="719"/>
      <c r="VSK4555" s="721"/>
      <c r="VSL4555" s="719"/>
      <c r="VSM4555" s="719"/>
      <c r="VSN4555" s="719"/>
      <c r="VSO4555" s="719"/>
      <c r="VSP4555" s="719"/>
      <c r="VSQ4555" s="721"/>
      <c r="VSR4555" s="720"/>
      <c r="VSS4555" s="718"/>
      <c r="VST4555" s="721"/>
      <c r="VSU4555" s="712"/>
      <c r="VSV4555" s="719"/>
      <c r="VSW4555" s="721"/>
      <c r="VSX4555" s="719"/>
      <c r="VSY4555" s="719"/>
      <c r="VSZ4555" s="719"/>
      <c r="VTA4555" s="719"/>
      <c r="VTB4555" s="719"/>
      <c r="VTC4555" s="721"/>
      <c r="VTD4555" s="720"/>
      <c r="VTE4555" s="718"/>
      <c r="VTF4555" s="721"/>
      <c r="VTG4555" s="712"/>
      <c r="VTH4555" s="719"/>
      <c r="VTI4555" s="721"/>
      <c r="VTJ4555" s="719"/>
      <c r="VTK4555" s="719"/>
      <c r="VTL4555" s="719"/>
      <c r="VTM4555" s="719"/>
      <c r="VTN4555" s="719"/>
      <c r="VTO4555" s="721"/>
      <c r="VTP4555" s="720"/>
      <c r="VTQ4555" s="718"/>
      <c r="VTR4555" s="721"/>
      <c r="VTS4555" s="712"/>
      <c r="VTT4555" s="719"/>
      <c r="VTU4555" s="721"/>
      <c r="VTV4555" s="719"/>
      <c r="VTW4555" s="719"/>
      <c r="VTX4555" s="719"/>
      <c r="VTY4555" s="719"/>
      <c r="VTZ4555" s="719"/>
      <c r="VUA4555" s="721"/>
      <c r="VUB4555" s="720"/>
      <c r="VUC4555" s="718"/>
      <c r="VUD4555" s="721"/>
      <c r="VUE4555" s="712"/>
      <c r="VUF4555" s="719"/>
      <c r="VUG4555" s="721"/>
      <c r="VUH4555" s="719"/>
      <c r="VUI4555" s="719"/>
      <c r="VUJ4555" s="719"/>
      <c r="VUK4555" s="719"/>
      <c r="VUL4555" s="719"/>
      <c r="VUM4555" s="721"/>
      <c r="VUN4555" s="720"/>
      <c r="VUO4555" s="718"/>
      <c r="VUP4555" s="721"/>
      <c r="VUQ4555" s="712"/>
      <c r="VUR4555" s="719"/>
      <c r="VUS4555" s="721"/>
      <c r="VUT4555" s="719"/>
      <c r="VUU4555" s="719"/>
      <c r="VUV4555" s="719"/>
      <c r="VUW4555" s="719"/>
      <c r="VUX4555" s="719"/>
      <c r="VUY4555" s="721"/>
      <c r="VUZ4555" s="720"/>
      <c r="VVA4555" s="718"/>
      <c r="VVB4555" s="721"/>
      <c r="VVC4555" s="712"/>
      <c r="VVD4555" s="719"/>
      <c r="VVE4555" s="721"/>
      <c r="VVF4555" s="719"/>
      <c r="VVG4555" s="719"/>
      <c r="VVH4555" s="719"/>
      <c r="VVI4555" s="719"/>
      <c r="VVJ4555" s="719"/>
      <c r="VVK4555" s="721"/>
      <c r="VVL4555" s="720"/>
      <c r="VVM4555" s="718"/>
      <c r="VVN4555" s="721"/>
      <c r="VVO4555" s="712"/>
      <c r="VVP4555" s="719"/>
      <c r="VVQ4555" s="721"/>
      <c r="VVR4555" s="719"/>
      <c r="VVS4555" s="719"/>
      <c r="VVT4555" s="719"/>
      <c r="VVU4555" s="719"/>
      <c r="VVV4555" s="719"/>
      <c r="VVW4555" s="721"/>
      <c r="VVX4555" s="720"/>
      <c r="VVY4555" s="718"/>
      <c r="VVZ4555" s="721"/>
      <c r="VWA4555" s="712"/>
      <c r="VWB4555" s="719"/>
      <c r="VWC4555" s="721"/>
      <c r="VWD4555" s="719"/>
      <c r="VWE4555" s="719"/>
      <c r="VWF4555" s="719"/>
      <c r="VWG4555" s="719"/>
      <c r="VWH4555" s="719"/>
      <c r="VWI4555" s="721"/>
      <c r="VWJ4555" s="720"/>
      <c r="VWK4555" s="718"/>
      <c r="VWL4555" s="721"/>
      <c r="VWM4555" s="712"/>
      <c r="VWN4555" s="719"/>
      <c r="VWO4555" s="721"/>
      <c r="VWP4555" s="719"/>
      <c r="VWQ4555" s="719"/>
      <c r="VWR4555" s="719"/>
      <c r="VWS4555" s="719"/>
      <c r="VWT4555" s="719"/>
      <c r="VWU4555" s="721"/>
      <c r="VWV4555" s="720"/>
      <c r="VWW4555" s="718"/>
      <c r="VWX4555" s="721"/>
      <c r="VWY4555" s="712"/>
      <c r="VWZ4555" s="719"/>
      <c r="VXA4555" s="721"/>
      <c r="VXB4555" s="719"/>
      <c r="VXC4555" s="719"/>
      <c r="VXD4555" s="719"/>
      <c r="VXE4555" s="719"/>
      <c r="VXF4555" s="719"/>
      <c r="VXG4555" s="721"/>
      <c r="VXH4555" s="720"/>
      <c r="VXI4555" s="718"/>
      <c r="VXJ4555" s="721"/>
      <c r="VXK4555" s="712"/>
      <c r="VXL4555" s="719"/>
      <c r="VXM4555" s="721"/>
      <c r="VXN4555" s="719"/>
      <c r="VXO4555" s="719"/>
      <c r="VXP4555" s="719"/>
      <c r="VXQ4555" s="719"/>
      <c r="VXR4555" s="719"/>
      <c r="VXS4555" s="721"/>
      <c r="VXT4555" s="720"/>
      <c r="VXU4555" s="718"/>
      <c r="VXV4555" s="721"/>
      <c r="VXW4555" s="712"/>
      <c r="VXX4555" s="719"/>
      <c r="VXY4555" s="721"/>
      <c r="VXZ4555" s="719"/>
      <c r="VYA4555" s="719"/>
      <c r="VYB4555" s="719"/>
      <c r="VYC4555" s="719"/>
      <c r="VYD4555" s="719"/>
      <c r="VYE4555" s="721"/>
      <c r="VYF4555" s="720"/>
      <c r="VYG4555" s="718"/>
      <c r="VYH4555" s="721"/>
      <c r="VYI4555" s="712"/>
      <c r="VYJ4555" s="719"/>
      <c r="VYK4555" s="721"/>
      <c r="VYL4555" s="719"/>
      <c r="VYM4555" s="719"/>
      <c r="VYN4555" s="719"/>
      <c r="VYO4555" s="719"/>
      <c r="VYP4555" s="719"/>
      <c r="VYQ4555" s="721"/>
      <c r="VYR4555" s="720"/>
      <c r="VYS4555" s="718"/>
      <c r="VYT4555" s="721"/>
      <c r="VYU4555" s="712"/>
      <c r="VYV4555" s="719"/>
      <c r="VYW4555" s="721"/>
      <c r="VYX4555" s="719"/>
      <c r="VYY4555" s="719"/>
      <c r="VYZ4555" s="719"/>
      <c r="VZA4555" s="719"/>
      <c r="VZB4555" s="719"/>
      <c r="VZC4555" s="721"/>
      <c r="VZD4555" s="720"/>
      <c r="VZE4555" s="718"/>
      <c r="VZF4555" s="721"/>
      <c r="VZG4555" s="712"/>
      <c r="VZH4555" s="719"/>
      <c r="VZI4555" s="721"/>
      <c r="VZJ4555" s="719"/>
      <c r="VZK4555" s="719"/>
      <c r="VZL4555" s="719"/>
      <c r="VZM4555" s="719"/>
      <c r="VZN4555" s="719"/>
      <c r="VZO4555" s="721"/>
      <c r="VZP4555" s="720"/>
      <c r="VZQ4555" s="718"/>
      <c r="VZR4555" s="721"/>
      <c r="VZS4555" s="712"/>
      <c r="VZT4555" s="719"/>
      <c r="VZU4555" s="721"/>
      <c r="VZV4555" s="719"/>
      <c r="VZW4555" s="719"/>
      <c r="VZX4555" s="719"/>
      <c r="VZY4555" s="719"/>
      <c r="VZZ4555" s="719"/>
      <c r="WAA4555" s="721"/>
      <c r="WAB4555" s="720"/>
      <c r="WAC4555" s="718"/>
      <c r="WAD4555" s="721"/>
      <c r="WAE4555" s="712"/>
      <c r="WAF4555" s="719"/>
      <c r="WAG4555" s="721"/>
      <c r="WAH4555" s="719"/>
      <c r="WAI4555" s="719"/>
      <c r="WAJ4555" s="719"/>
      <c r="WAK4555" s="719"/>
      <c r="WAL4555" s="719"/>
      <c r="WAM4555" s="721"/>
      <c r="WAN4555" s="720"/>
      <c r="WAO4555" s="718"/>
      <c r="WAP4555" s="721"/>
      <c r="WAQ4555" s="712"/>
      <c r="WAR4555" s="719"/>
      <c r="WAS4555" s="721"/>
      <c r="WAT4555" s="719"/>
      <c r="WAU4555" s="719"/>
      <c r="WAV4555" s="719"/>
      <c r="WAW4555" s="719"/>
      <c r="WAX4555" s="719"/>
      <c r="WAY4555" s="721"/>
      <c r="WAZ4555" s="720"/>
      <c r="WBA4555" s="718"/>
      <c r="WBB4555" s="721"/>
      <c r="WBC4555" s="712"/>
      <c r="WBD4555" s="719"/>
      <c r="WBE4555" s="721"/>
      <c r="WBF4555" s="719"/>
      <c r="WBG4555" s="719"/>
      <c r="WBH4555" s="719"/>
      <c r="WBI4555" s="719"/>
      <c r="WBJ4555" s="719"/>
      <c r="WBK4555" s="721"/>
      <c r="WBL4555" s="720"/>
      <c r="WBM4555" s="718"/>
      <c r="WBN4555" s="721"/>
      <c r="WBO4555" s="712"/>
      <c r="WBP4555" s="719"/>
      <c r="WBQ4555" s="721"/>
      <c r="WBR4555" s="719"/>
      <c r="WBS4555" s="719"/>
      <c r="WBT4555" s="719"/>
      <c r="WBU4555" s="719"/>
      <c r="WBV4555" s="719"/>
      <c r="WBW4555" s="721"/>
      <c r="WBX4555" s="720"/>
      <c r="WBY4555" s="718"/>
      <c r="WBZ4555" s="721"/>
      <c r="WCA4555" s="712"/>
      <c r="WCB4555" s="719"/>
      <c r="WCC4555" s="721"/>
      <c r="WCD4555" s="719"/>
      <c r="WCE4555" s="719"/>
      <c r="WCF4555" s="719"/>
      <c r="WCG4555" s="719"/>
      <c r="WCH4555" s="719"/>
      <c r="WCI4555" s="721"/>
      <c r="WCJ4555" s="720"/>
      <c r="WCK4555" s="718"/>
      <c r="WCL4555" s="721"/>
      <c r="WCM4555" s="712"/>
      <c r="WCN4555" s="719"/>
      <c r="WCO4555" s="721"/>
      <c r="WCP4555" s="719"/>
      <c r="WCQ4555" s="719"/>
      <c r="WCR4555" s="719"/>
      <c r="WCS4555" s="719"/>
      <c r="WCT4555" s="719"/>
      <c r="WCU4555" s="721"/>
      <c r="WCV4555" s="720"/>
      <c r="WCW4555" s="718"/>
      <c r="WCX4555" s="721"/>
      <c r="WCY4555" s="712"/>
      <c r="WCZ4555" s="719"/>
      <c r="WDA4555" s="721"/>
      <c r="WDB4555" s="719"/>
      <c r="WDC4555" s="719"/>
      <c r="WDD4555" s="719"/>
      <c r="WDE4555" s="719"/>
      <c r="WDF4555" s="719"/>
      <c r="WDG4555" s="721"/>
      <c r="WDH4555" s="720"/>
      <c r="WDI4555" s="718"/>
      <c r="WDJ4555" s="721"/>
      <c r="WDK4555" s="712"/>
      <c r="WDL4555" s="719"/>
      <c r="WDM4555" s="721"/>
      <c r="WDN4555" s="719"/>
      <c r="WDO4555" s="719"/>
      <c r="WDP4555" s="719"/>
      <c r="WDQ4555" s="719"/>
      <c r="WDR4555" s="719"/>
      <c r="WDS4555" s="721"/>
      <c r="WDT4555" s="720"/>
      <c r="WDU4555" s="718"/>
      <c r="WDV4555" s="721"/>
      <c r="WDW4555" s="712"/>
      <c r="WDX4555" s="719"/>
      <c r="WDY4555" s="721"/>
      <c r="WDZ4555" s="719"/>
      <c r="WEA4555" s="719"/>
      <c r="WEB4555" s="719"/>
      <c r="WEC4555" s="719"/>
      <c r="WED4555" s="719"/>
      <c r="WEE4555" s="721"/>
      <c r="WEF4555" s="720"/>
      <c r="WEG4555" s="718"/>
      <c r="WEH4555" s="721"/>
      <c r="WEI4555" s="712"/>
      <c r="WEJ4555" s="719"/>
      <c r="WEK4555" s="721"/>
      <c r="WEL4555" s="719"/>
      <c r="WEM4555" s="719"/>
      <c r="WEN4555" s="719"/>
      <c r="WEO4555" s="719"/>
      <c r="WEP4555" s="719"/>
      <c r="WEQ4555" s="721"/>
      <c r="WER4555" s="720"/>
      <c r="WES4555" s="718"/>
      <c r="WET4555" s="721"/>
      <c r="WEU4555" s="712"/>
      <c r="WEV4555" s="719"/>
      <c r="WEW4555" s="721"/>
      <c r="WEX4555" s="719"/>
      <c r="WEY4555" s="719"/>
      <c r="WEZ4555" s="719"/>
      <c r="WFA4555" s="719"/>
      <c r="WFB4555" s="719"/>
      <c r="WFC4555" s="721"/>
      <c r="WFD4555" s="720"/>
      <c r="WFE4555" s="718"/>
      <c r="WFF4555" s="721"/>
      <c r="WFG4555" s="712"/>
      <c r="WFH4555" s="719"/>
      <c r="WFI4555" s="721"/>
      <c r="WFJ4555" s="719"/>
      <c r="WFK4555" s="719"/>
      <c r="WFL4555" s="719"/>
      <c r="WFM4555" s="719"/>
      <c r="WFN4555" s="719"/>
      <c r="WFO4555" s="721"/>
      <c r="WFP4555" s="720"/>
      <c r="WFQ4555" s="718"/>
      <c r="WFR4555" s="721"/>
      <c r="WFS4555" s="712"/>
      <c r="WFT4555" s="719"/>
      <c r="WFU4555" s="721"/>
      <c r="WFV4555" s="719"/>
      <c r="WFW4555" s="719"/>
      <c r="WFX4555" s="719"/>
      <c r="WFY4555" s="719"/>
      <c r="WFZ4555" s="719"/>
      <c r="WGA4555" s="721"/>
      <c r="WGB4555" s="720"/>
      <c r="WGC4555" s="718"/>
      <c r="WGD4555" s="721"/>
      <c r="WGE4555" s="712"/>
      <c r="WGF4555" s="719"/>
      <c r="WGG4555" s="721"/>
      <c r="WGH4555" s="719"/>
      <c r="WGI4555" s="719"/>
      <c r="WGJ4555" s="719"/>
      <c r="WGK4555" s="719"/>
      <c r="WGL4555" s="719"/>
      <c r="WGM4555" s="721"/>
      <c r="WGN4555" s="720"/>
      <c r="WGO4555" s="718"/>
      <c r="WGP4555" s="721"/>
      <c r="WGQ4555" s="712"/>
      <c r="WGR4555" s="719"/>
      <c r="WGS4555" s="721"/>
      <c r="WGT4555" s="719"/>
      <c r="WGU4555" s="719"/>
      <c r="WGV4555" s="719"/>
      <c r="WGW4555" s="719"/>
      <c r="WGX4555" s="719"/>
      <c r="WGY4555" s="721"/>
      <c r="WGZ4555" s="720"/>
      <c r="WHA4555" s="718"/>
      <c r="WHB4555" s="721"/>
      <c r="WHC4555" s="712"/>
      <c r="WHD4555" s="719"/>
      <c r="WHE4555" s="721"/>
      <c r="WHF4555" s="719"/>
      <c r="WHG4555" s="719"/>
      <c r="WHH4555" s="719"/>
      <c r="WHI4555" s="719"/>
      <c r="WHJ4555" s="719"/>
      <c r="WHK4555" s="721"/>
      <c r="WHL4555" s="720"/>
      <c r="WHM4555" s="718"/>
      <c r="WHN4555" s="721"/>
      <c r="WHO4555" s="712"/>
      <c r="WHP4555" s="719"/>
      <c r="WHQ4555" s="721"/>
      <c r="WHR4555" s="719"/>
      <c r="WHS4555" s="719"/>
      <c r="WHT4555" s="719"/>
      <c r="WHU4555" s="719"/>
      <c r="WHV4555" s="719"/>
      <c r="WHW4555" s="721"/>
      <c r="WHX4555" s="720"/>
      <c r="WHY4555" s="718"/>
      <c r="WHZ4555" s="721"/>
      <c r="WIA4555" s="712"/>
      <c r="WIB4555" s="719"/>
      <c r="WIC4555" s="721"/>
      <c r="WID4555" s="719"/>
      <c r="WIE4555" s="719"/>
      <c r="WIF4555" s="719"/>
      <c r="WIG4555" s="719"/>
      <c r="WIH4555" s="719"/>
      <c r="WII4555" s="721"/>
      <c r="WIJ4555" s="720"/>
      <c r="WIK4555" s="718"/>
      <c r="WIL4555" s="721"/>
      <c r="WIM4555" s="712"/>
      <c r="WIN4555" s="719"/>
      <c r="WIO4555" s="721"/>
      <c r="WIP4555" s="719"/>
      <c r="WIQ4555" s="719"/>
      <c r="WIR4555" s="719"/>
      <c r="WIS4555" s="719"/>
      <c r="WIT4555" s="719"/>
      <c r="WIU4555" s="721"/>
      <c r="WIV4555" s="720"/>
      <c r="WIW4555" s="718"/>
      <c r="WIX4555" s="721"/>
      <c r="WIY4555" s="712"/>
      <c r="WIZ4555" s="719"/>
      <c r="WJA4555" s="721"/>
      <c r="WJB4555" s="719"/>
      <c r="WJC4555" s="719"/>
      <c r="WJD4555" s="719"/>
      <c r="WJE4555" s="719"/>
      <c r="WJF4555" s="719"/>
      <c r="WJG4555" s="721"/>
      <c r="WJH4555" s="720"/>
      <c r="WJI4555" s="718"/>
      <c r="WJJ4555" s="721"/>
      <c r="WJK4555" s="712"/>
      <c r="WJL4555" s="719"/>
      <c r="WJM4555" s="721"/>
      <c r="WJN4555" s="719"/>
      <c r="WJO4555" s="719"/>
      <c r="WJP4555" s="719"/>
      <c r="WJQ4555" s="719"/>
      <c r="WJR4555" s="719"/>
      <c r="WJS4555" s="721"/>
      <c r="WJT4555" s="720"/>
      <c r="WJU4555" s="718"/>
      <c r="WJV4555" s="721"/>
      <c r="WJW4555" s="712"/>
      <c r="WJX4555" s="719"/>
      <c r="WJY4555" s="721"/>
      <c r="WJZ4555" s="719"/>
      <c r="WKA4555" s="719"/>
      <c r="WKB4555" s="719"/>
      <c r="WKC4555" s="719"/>
      <c r="WKD4555" s="719"/>
      <c r="WKE4555" s="721"/>
      <c r="WKF4555" s="720"/>
      <c r="WKG4555" s="718"/>
      <c r="WKH4555" s="721"/>
      <c r="WKI4555" s="712"/>
      <c r="WKJ4555" s="719"/>
      <c r="WKK4555" s="721"/>
      <c r="WKL4555" s="719"/>
      <c r="WKM4555" s="719"/>
      <c r="WKN4555" s="719"/>
      <c r="WKO4555" s="719"/>
      <c r="WKP4555" s="719"/>
      <c r="WKQ4555" s="721"/>
      <c r="WKR4555" s="720"/>
      <c r="WKS4555" s="718"/>
      <c r="WKT4555" s="721"/>
      <c r="WKU4555" s="712"/>
      <c r="WKV4555" s="719"/>
      <c r="WKW4555" s="721"/>
      <c r="WKX4555" s="719"/>
      <c r="WKY4555" s="719"/>
      <c r="WKZ4555" s="719"/>
      <c r="WLA4555" s="719"/>
      <c r="WLB4555" s="719"/>
      <c r="WLC4555" s="721"/>
      <c r="WLD4555" s="720"/>
      <c r="WLE4555" s="718"/>
      <c r="WLF4555" s="721"/>
      <c r="WLG4555" s="712"/>
      <c r="WLH4555" s="719"/>
      <c r="WLI4555" s="721"/>
      <c r="WLJ4555" s="719"/>
      <c r="WLK4555" s="719"/>
      <c r="WLL4555" s="719"/>
      <c r="WLM4555" s="719"/>
      <c r="WLN4555" s="719"/>
      <c r="WLO4555" s="721"/>
      <c r="WLP4555" s="720"/>
      <c r="WLQ4555" s="718"/>
      <c r="WLR4555" s="721"/>
      <c r="WLS4555" s="712"/>
      <c r="WLT4555" s="719"/>
      <c r="WLU4555" s="721"/>
      <c r="WLV4555" s="719"/>
      <c r="WLW4555" s="719"/>
      <c r="WLX4555" s="719"/>
      <c r="WLY4555" s="719"/>
      <c r="WLZ4555" s="719"/>
      <c r="WMA4555" s="721"/>
      <c r="WMB4555" s="720"/>
      <c r="WMC4555" s="718"/>
      <c r="WMD4555" s="721"/>
      <c r="WME4555" s="712"/>
      <c r="WMF4555" s="719"/>
      <c r="WMG4555" s="721"/>
      <c r="WMH4555" s="719"/>
      <c r="WMI4555" s="719"/>
      <c r="WMJ4555" s="719"/>
      <c r="WMK4555" s="719"/>
      <c r="WML4555" s="719"/>
      <c r="WMM4555" s="721"/>
      <c r="WMN4555" s="720"/>
      <c r="WMO4555" s="718"/>
      <c r="WMP4555" s="721"/>
      <c r="WMQ4555" s="712"/>
      <c r="WMR4555" s="719"/>
      <c r="WMS4555" s="721"/>
      <c r="WMT4555" s="719"/>
      <c r="WMU4555" s="719"/>
      <c r="WMV4555" s="719"/>
      <c r="WMW4555" s="719"/>
      <c r="WMX4555" s="719"/>
      <c r="WMY4555" s="721"/>
      <c r="WMZ4555" s="720"/>
      <c r="WNA4555" s="718"/>
      <c r="WNB4555" s="721"/>
      <c r="WNC4555" s="712"/>
      <c r="WND4555" s="719"/>
      <c r="WNE4555" s="721"/>
      <c r="WNF4555" s="719"/>
      <c r="WNG4555" s="719"/>
      <c r="WNH4555" s="719"/>
      <c r="WNI4555" s="719"/>
      <c r="WNJ4555" s="719"/>
      <c r="WNK4555" s="721"/>
      <c r="WNL4555" s="720"/>
      <c r="WNM4555" s="718"/>
      <c r="WNN4555" s="721"/>
      <c r="WNO4555" s="712"/>
      <c r="WNP4555" s="719"/>
      <c r="WNQ4555" s="721"/>
      <c r="WNR4555" s="719"/>
      <c r="WNS4555" s="719"/>
      <c r="WNT4555" s="719"/>
      <c r="WNU4555" s="719"/>
      <c r="WNV4555" s="719"/>
      <c r="WNW4555" s="721"/>
      <c r="WNX4555" s="720"/>
      <c r="WNY4555" s="718"/>
      <c r="WNZ4555" s="721"/>
      <c r="WOA4555" s="712"/>
      <c r="WOB4555" s="719"/>
      <c r="WOC4555" s="721"/>
      <c r="WOD4555" s="719"/>
      <c r="WOE4555" s="719"/>
      <c r="WOF4555" s="719"/>
      <c r="WOG4555" s="719"/>
      <c r="WOH4555" s="719"/>
      <c r="WOI4555" s="721"/>
      <c r="WOJ4555" s="720"/>
      <c r="WOK4555" s="718"/>
      <c r="WOL4555" s="721"/>
      <c r="WOM4555" s="712"/>
      <c r="WON4555" s="719"/>
      <c r="WOO4555" s="721"/>
      <c r="WOP4555" s="719"/>
      <c r="WOQ4555" s="719"/>
      <c r="WOR4555" s="719"/>
      <c r="WOS4555" s="719"/>
      <c r="WOT4555" s="719"/>
      <c r="WOU4555" s="721"/>
      <c r="WOV4555" s="720"/>
      <c r="WOW4555" s="718"/>
      <c r="WOX4555" s="721"/>
      <c r="WOY4555" s="712"/>
      <c r="WOZ4555" s="719"/>
      <c r="WPA4555" s="721"/>
      <c r="WPB4555" s="719"/>
      <c r="WPC4555" s="719"/>
      <c r="WPD4555" s="719"/>
      <c r="WPE4555" s="719"/>
      <c r="WPF4555" s="719"/>
      <c r="WPG4555" s="721"/>
      <c r="WPH4555" s="720"/>
      <c r="WPI4555" s="718"/>
      <c r="WPJ4555" s="721"/>
      <c r="WPK4555" s="712"/>
      <c r="WPL4555" s="719"/>
      <c r="WPM4555" s="721"/>
      <c r="WPN4555" s="719"/>
      <c r="WPO4555" s="719"/>
      <c r="WPP4555" s="719"/>
      <c r="WPQ4555" s="719"/>
      <c r="WPR4555" s="719"/>
      <c r="WPS4555" s="721"/>
      <c r="WPT4555" s="720"/>
      <c r="WPU4555" s="718"/>
      <c r="WPV4555" s="721"/>
      <c r="WPW4555" s="712"/>
      <c r="WPX4555" s="719"/>
      <c r="WPY4555" s="721"/>
      <c r="WPZ4555" s="719"/>
      <c r="WQA4555" s="719"/>
      <c r="WQB4555" s="719"/>
      <c r="WQC4555" s="719"/>
      <c r="WQD4555" s="719"/>
      <c r="WQE4555" s="721"/>
      <c r="WQF4555" s="720"/>
      <c r="WQG4555" s="718"/>
      <c r="WQH4555" s="721"/>
      <c r="WQI4555" s="712"/>
      <c r="WQJ4555" s="719"/>
      <c r="WQK4555" s="721"/>
      <c r="WQL4555" s="719"/>
      <c r="WQM4555" s="719"/>
      <c r="WQN4555" s="719"/>
      <c r="WQO4555" s="719"/>
      <c r="WQP4555" s="719"/>
      <c r="WQQ4555" s="721"/>
      <c r="WQR4555" s="720"/>
      <c r="WQS4555" s="718"/>
      <c r="WQT4555" s="721"/>
      <c r="WQU4555" s="712"/>
      <c r="WQV4555" s="719"/>
      <c r="WQW4555" s="721"/>
      <c r="WQX4555" s="719"/>
      <c r="WQY4555" s="719"/>
      <c r="WQZ4555" s="719"/>
      <c r="WRA4555" s="719"/>
      <c r="WRB4555" s="719"/>
      <c r="WRC4555" s="721"/>
      <c r="WRD4555" s="720"/>
      <c r="WRE4555" s="718"/>
      <c r="WRF4555" s="721"/>
      <c r="WRG4555" s="712"/>
      <c r="WRH4555" s="719"/>
      <c r="WRI4555" s="721"/>
      <c r="WRJ4555" s="719"/>
      <c r="WRK4555" s="719"/>
      <c r="WRL4555" s="719"/>
      <c r="WRM4555" s="719"/>
      <c r="WRN4555" s="719"/>
      <c r="WRO4555" s="721"/>
      <c r="WRP4555" s="720"/>
      <c r="WRQ4555" s="718"/>
      <c r="WRR4555" s="721"/>
      <c r="WRS4555" s="712"/>
      <c r="WRT4555" s="719"/>
      <c r="WRU4555" s="721"/>
      <c r="WRV4555" s="719"/>
      <c r="WRW4555" s="719"/>
      <c r="WRX4555" s="719"/>
      <c r="WRY4555" s="719"/>
      <c r="WRZ4555" s="719"/>
      <c r="WSA4555" s="721"/>
      <c r="WSB4555" s="720"/>
      <c r="WSC4555" s="718"/>
      <c r="WSD4555" s="721"/>
      <c r="WSE4555" s="712"/>
      <c r="WSF4555" s="719"/>
      <c r="WSG4555" s="721"/>
      <c r="WSH4555" s="719"/>
      <c r="WSI4555" s="719"/>
      <c r="WSJ4555" s="719"/>
      <c r="WSK4555" s="719"/>
      <c r="WSL4555" s="719"/>
      <c r="WSM4555" s="721"/>
      <c r="WSN4555" s="720"/>
      <c r="WSO4555" s="718"/>
      <c r="WSP4555" s="721"/>
      <c r="WSQ4555" s="712"/>
      <c r="WSR4555" s="719"/>
      <c r="WSS4555" s="721"/>
      <c r="WST4555" s="719"/>
      <c r="WSU4555" s="719"/>
      <c r="WSV4555" s="719"/>
      <c r="WSW4555" s="719"/>
      <c r="WSX4555" s="719"/>
      <c r="WSY4555" s="721"/>
      <c r="WSZ4555" s="720"/>
      <c r="WTA4555" s="718"/>
      <c r="WTB4555" s="721"/>
      <c r="WTC4555" s="712"/>
      <c r="WTD4555" s="719"/>
      <c r="WTE4555" s="721"/>
      <c r="WTF4555" s="719"/>
      <c r="WTG4555" s="719"/>
      <c r="WTH4555" s="719"/>
      <c r="WTI4555" s="719"/>
      <c r="WTJ4555" s="719"/>
      <c r="WTK4555" s="721"/>
      <c r="WTL4555" s="720"/>
      <c r="WTM4555" s="718"/>
      <c r="WTN4555" s="721"/>
      <c r="WTO4555" s="712"/>
      <c r="WTP4555" s="719"/>
      <c r="WTQ4555" s="721"/>
      <c r="WTR4555" s="719"/>
      <c r="WTS4555" s="719"/>
      <c r="WTT4555" s="719"/>
      <c r="WTU4555" s="719"/>
      <c r="WTV4555" s="719"/>
      <c r="WTW4555" s="721"/>
      <c r="WTX4555" s="720"/>
      <c r="WTY4555" s="718"/>
      <c r="WTZ4555" s="721"/>
      <c r="WUA4555" s="712"/>
      <c r="WUB4555" s="719"/>
      <c r="WUC4555" s="721"/>
      <c r="WUD4555" s="719"/>
      <c r="WUE4555" s="719"/>
      <c r="WUF4555" s="719"/>
      <c r="WUG4555" s="719"/>
      <c r="WUH4555" s="719"/>
      <c r="WUI4555" s="721"/>
      <c r="WUJ4555" s="720"/>
      <c r="WUK4555" s="718"/>
      <c r="WUL4555" s="721"/>
      <c r="WUM4555" s="712"/>
      <c r="WUN4555" s="719"/>
      <c r="WUO4555" s="721"/>
      <c r="WUP4555" s="719"/>
      <c r="WUQ4555" s="719"/>
      <c r="WUR4555" s="719"/>
      <c r="WUS4555" s="719"/>
      <c r="WUT4555" s="719"/>
      <c r="WUU4555" s="721"/>
      <c r="WUV4555" s="720"/>
      <c r="WUW4555" s="718"/>
      <c r="WUX4555" s="721"/>
      <c r="WUY4555" s="712"/>
      <c r="WUZ4555" s="719"/>
      <c r="WVA4555" s="721"/>
      <c r="WVB4555" s="719"/>
      <c r="WVC4555" s="719"/>
      <c r="WVD4555" s="719"/>
      <c r="WVE4555" s="719"/>
      <c r="WVF4555" s="719"/>
      <c r="WVG4555" s="721"/>
      <c r="WVH4555" s="720"/>
      <c r="WVI4555" s="718"/>
      <c r="WVJ4555" s="721"/>
      <c r="WVK4555" s="712"/>
      <c r="WVL4555" s="719"/>
      <c r="WVM4555" s="721"/>
      <c r="WVN4555" s="719"/>
      <c r="WVO4555" s="719"/>
      <c r="WVP4555" s="719"/>
      <c r="WVQ4555" s="719"/>
      <c r="WVR4555" s="719"/>
      <c r="WVS4555" s="721"/>
      <c r="WVT4555" s="720"/>
      <c r="WVU4555" s="718"/>
      <c r="WVV4555" s="721"/>
      <c r="WVW4555" s="712"/>
      <c r="WVX4555" s="719"/>
      <c r="WVY4555" s="721"/>
      <c r="WVZ4555" s="719"/>
      <c r="WWA4555" s="719"/>
      <c r="WWB4555" s="719"/>
      <c r="WWC4555" s="719"/>
      <c r="WWD4555" s="719"/>
      <c r="WWE4555" s="721"/>
      <c r="WWF4555" s="720"/>
      <c r="WWG4555" s="718"/>
      <c r="WWH4555" s="721"/>
      <c r="WWI4555" s="712"/>
      <c r="WWJ4555" s="719"/>
      <c r="WWK4555" s="721"/>
      <c r="WWL4555" s="719"/>
      <c r="WWM4555" s="719"/>
      <c r="WWN4555" s="719"/>
      <c r="WWO4555" s="719"/>
      <c r="WWP4555" s="719"/>
      <c r="WWQ4555" s="721"/>
      <c r="WWR4555" s="720"/>
      <c r="WWS4555" s="718"/>
      <c r="WWT4555" s="721"/>
      <c r="WWU4555" s="712"/>
      <c r="WWV4555" s="719"/>
      <c r="WWW4555" s="721"/>
      <c r="WWX4555" s="719"/>
      <c r="WWY4555" s="719"/>
      <c r="WWZ4555" s="719"/>
      <c r="WXA4555" s="719"/>
      <c r="WXB4555" s="719"/>
      <c r="WXC4555" s="721"/>
      <c r="WXD4555" s="720"/>
      <c r="WXE4555" s="718"/>
      <c r="WXF4555" s="721"/>
      <c r="WXG4555" s="712"/>
      <c r="WXH4555" s="719"/>
      <c r="WXI4555" s="721"/>
      <c r="WXJ4555" s="719"/>
      <c r="WXK4555" s="719"/>
      <c r="WXL4555" s="719"/>
      <c r="WXM4555" s="719"/>
      <c r="WXN4555" s="719"/>
      <c r="WXO4555" s="721"/>
      <c r="WXP4555" s="720"/>
      <c r="WXQ4555" s="718"/>
      <c r="WXR4555" s="721"/>
      <c r="WXS4555" s="712"/>
      <c r="WXT4555" s="719"/>
      <c r="WXU4555" s="721"/>
      <c r="WXV4555" s="719"/>
      <c r="WXW4555" s="719"/>
      <c r="WXX4555" s="719"/>
      <c r="WXY4555" s="719"/>
      <c r="WXZ4555" s="719"/>
      <c r="WYA4555" s="721"/>
      <c r="WYB4555" s="720"/>
      <c r="WYC4555" s="718"/>
      <c r="WYD4555" s="721"/>
      <c r="WYE4555" s="712"/>
      <c r="WYF4555" s="719"/>
      <c r="WYG4555" s="721"/>
      <c r="WYH4555" s="719"/>
      <c r="WYI4555" s="719"/>
      <c r="WYJ4555" s="719"/>
      <c r="WYK4555" s="719"/>
      <c r="WYL4555" s="719"/>
      <c r="WYM4555" s="721"/>
      <c r="WYN4555" s="720"/>
      <c r="WYO4555" s="718"/>
      <c r="WYP4555" s="721"/>
      <c r="WYQ4555" s="712"/>
      <c r="WYR4555" s="719"/>
      <c r="WYS4555" s="721"/>
      <c r="WYT4555" s="719"/>
      <c r="WYU4555" s="719"/>
      <c r="WYV4555" s="719"/>
      <c r="WYW4555" s="719"/>
      <c r="WYX4555" s="719"/>
      <c r="WYY4555" s="721"/>
      <c r="WYZ4555" s="720"/>
      <c r="WZA4555" s="718"/>
      <c r="WZB4555" s="721"/>
      <c r="WZC4555" s="712"/>
      <c r="WZD4555" s="719"/>
      <c r="WZE4555" s="721"/>
      <c r="WZF4555" s="719"/>
      <c r="WZG4555" s="719"/>
      <c r="WZH4555" s="719"/>
      <c r="WZI4555" s="719"/>
      <c r="WZJ4555" s="719"/>
      <c r="WZK4555" s="721"/>
      <c r="WZL4555" s="720"/>
      <c r="WZM4555" s="718"/>
      <c r="WZN4555" s="721"/>
      <c r="WZO4555" s="712"/>
      <c r="WZP4555" s="719"/>
      <c r="WZQ4555" s="721"/>
      <c r="WZR4555" s="719"/>
      <c r="WZS4555" s="719"/>
      <c r="WZT4555" s="719"/>
      <c r="WZU4555" s="719"/>
      <c r="WZV4555" s="719"/>
      <c r="WZW4555" s="721"/>
      <c r="WZX4555" s="720"/>
      <c r="WZY4555" s="718"/>
      <c r="WZZ4555" s="721"/>
      <c r="XAA4555" s="712"/>
      <c r="XAB4555" s="719"/>
      <c r="XAC4555" s="721"/>
      <c r="XAD4555" s="719"/>
      <c r="XAE4555" s="719"/>
      <c r="XAF4555" s="719"/>
      <c r="XAG4555" s="719"/>
      <c r="XAH4555" s="719"/>
      <c r="XAI4555" s="721"/>
      <c r="XAJ4555" s="720"/>
      <c r="XAK4555" s="718"/>
      <c r="XAL4555" s="721"/>
      <c r="XAM4555" s="712"/>
      <c r="XAN4555" s="719"/>
      <c r="XAO4555" s="721"/>
      <c r="XAP4555" s="719"/>
      <c r="XAQ4555" s="719"/>
      <c r="XAR4555" s="719"/>
      <c r="XAS4555" s="719"/>
      <c r="XAT4555" s="719"/>
      <c r="XAU4555" s="721"/>
      <c r="XAV4555" s="720"/>
      <c r="XAW4555" s="718"/>
      <c r="XAX4555" s="721"/>
      <c r="XAY4555" s="712"/>
      <c r="XAZ4555" s="719"/>
      <c r="XBA4555" s="721"/>
      <c r="XBB4555" s="719"/>
      <c r="XBC4555" s="719"/>
      <c r="XBD4555" s="719"/>
      <c r="XBE4555" s="719"/>
      <c r="XBF4555" s="719"/>
      <c r="XBG4555" s="721"/>
      <c r="XBH4555" s="720"/>
      <c r="XBI4555" s="718"/>
      <c r="XBJ4555" s="721"/>
      <c r="XBK4555" s="712"/>
      <c r="XBL4555" s="719"/>
      <c r="XBM4555" s="721"/>
      <c r="XBN4555" s="719"/>
      <c r="XBO4555" s="719"/>
      <c r="XBP4555" s="719"/>
      <c r="XBQ4555" s="719"/>
      <c r="XBR4555" s="719"/>
      <c r="XBS4555" s="721"/>
      <c r="XBT4555" s="720"/>
      <c r="XBU4555" s="718"/>
      <c r="XBV4555" s="721"/>
      <c r="XBW4555" s="712"/>
      <c r="XBX4555" s="719"/>
      <c r="XBY4555" s="721"/>
      <c r="XBZ4555" s="719"/>
      <c r="XCA4555" s="719"/>
      <c r="XCB4555" s="719"/>
      <c r="XCC4555" s="719"/>
      <c r="XCD4555" s="719"/>
      <c r="XCE4555" s="721"/>
      <c r="XCF4555" s="720"/>
      <c r="XCG4555" s="718"/>
      <c r="XCH4555" s="721"/>
      <c r="XCI4555" s="712"/>
      <c r="XCJ4555" s="719"/>
      <c r="XCK4555" s="721"/>
      <c r="XCL4555" s="719"/>
      <c r="XCM4555" s="719"/>
      <c r="XCN4555" s="719"/>
      <c r="XCO4555" s="719"/>
      <c r="XCP4555" s="719"/>
      <c r="XCQ4555" s="721"/>
      <c r="XCR4555" s="720"/>
      <c r="XCS4555" s="718"/>
      <c r="XCT4555" s="721"/>
      <c r="XCU4555" s="712"/>
      <c r="XCV4555" s="719"/>
      <c r="XCW4555" s="721"/>
      <c r="XCX4555" s="719"/>
      <c r="XCY4555" s="719"/>
      <c r="XCZ4555" s="719"/>
      <c r="XDA4555" s="719"/>
      <c r="XDB4555" s="719"/>
      <c r="XDC4555" s="721"/>
      <c r="XDD4555" s="720"/>
      <c r="XDE4555" s="718"/>
      <c r="XDF4555" s="721"/>
      <c r="XDG4555" s="712"/>
      <c r="XDH4555" s="719"/>
      <c r="XDI4555" s="721"/>
      <c r="XDJ4555" s="719"/>
      <c r="XDK4555" s="719"/>
      <c r="XDL4555" s="719"/>
      <c r="XDM4555" s="719"/>
      <c r="XDN4555" s="719"/>
      <c r="XDO4555" s="721"/>
      <c r="XDP4555" s="720"/>
      <c r="XDQ4555" s="718"/>
      <c r="XDR4555" s="721"/>
      <c r="XDS4555" s="712"/>
      <c r="XDT4555" s="719"/>
      <c r="XDU4555" s="721"/>
      <c r="XDV4555" s="719"/>
      <c r="XDW4555" s="719"/>
      <c r="XDX4555" s="719"/>
      <c r="XDY4555" s="719"/>
      <c r="XDZ4555" s="719"/>
      <c r="XEA4555" s="721"/>
      <c r="XEB4555" s="720"/>
      <c r="XEC4555" s="718"/>
      <c r="XED4555" s="721"/>
      <c r="XEE4555" s="712"/>
      <c r="XEF4555" s="719"/>
      <c r="XEG4555" s="721"/>
      <c r="XEH4555" s="719"/>
      <c r="XEI4555" s="719"/>
      <c r="XEJ4555" s="719"/>
      <c r="XEK4555" s="719"/>
      <c r="XEL4555" s="719"/>
      <c r="XEM4555" s="721"/>
      <c r="XEN4555" s="720"/>
      <c r="XEO4555" s="718"/>
      <c r="XEP4555" s="721"/>
      <c r="XEQ4555" s="712"/>
      <c r="XER4555" s="719"/>
      <c r="XES4555" s="721"/>
      <c r="XET4555" s="719"/>
      <c r="XEU4555" s="719"/>
      <c r="XEV4555" s="719"/>
      <c r="XEW4555" s="719"/>
      <c r="XEX4555" s="719"/>
      <c r="XEY4555" s="721"/>
      <c r="XEZ4555" s="720"/>
      <c r="XFA4555" s="718"/>
      <c r="XFB4555" s="721"/>
      <c r="XFC4555" s="712"/>
      <c r="XFD4555" s="719"/>
    </row>
    <row r="4556" spans="1:16384" ht="24">
      <c r="B4556" s="465" t="s">
        <v>648</v>
      </c>
      <c r="C4556" s="1023" t="s">
        <v>10202</v>
      </c>
      <c r="E4556" s="732" t="s">
        <v>10275</v>
      </c>
      <c r="K4556" s="465" t="s">
        <v>265</v>
      </c>
    </row>
    <row r="4557" spans="1:16384" ht="24">
      <c r="B4557" s="465" t="s">
        <v>648</v>
      </c>
      <c r="C4557" s="1023" t="s">
        <v>10202</v>
      </c>
      <c r="E4557" s="732" t="s">
        <v>10276</v>
      </c>
      <c r="K4557" s="465" t="s">
        <v>265</v>
      </c>
    </row>
    <row r="4558" spans="1:16384" ht="24">
      <c r="B4558" s="465" t="s">
        <v>648</v>
      </c>
      <c r="C4558" s="1023" t="s">
        <v>10202</v>
      </c>
      <c r="E4558" s="732" t="s">
        <v>10277</v>
      </c>
      <c r="K4558" s="465" t="s">
        <v>265</v>
      </c>
    </row>
    <row r="4559" spans="1:16384" ht="24">
      <c r="B4559" s="465" t="s">
        <v>648</v>
      </c>
      <c r="C4559" s="1023" t="s">
        <v>10202</v>
      </c>
      <c r="E4559" s="732" t="s">
        <v>10278</v>
      </c>
      <c r="K4559" s="465" t="s">
        <v>265</v>
      </c>
    </row>
    <row r="4560" spans="1:16384" ht="24">
      <c r="B4560" s="465" t="s">
        <v>648</v>
      </c>
      <c r="C4560" s="1023" t="s">
        <v>10202</v>
      </c>
      <c r="E4560" s="732" t="s">
        <v>10279</v>
      </c>
      <c r="K4560" s="465" t="s">
        <v>265</v>
      </c>
    </row>
    <row r="4561" spans="1:22" ht="24">
      <c r="B4561" s="465" t="s">
        <v>648</v>
      </c>
      <c r="C4561" s="1023" t="s">
        <v>10202</v>
      </c>
      <c r="E4561" s="732" t="s">
        <v>10280</v>
      </c>
      <c r="K4561" s="465" t="s">
        <v>265</v>
      </c>
    </row>
    <row r="4562" spans="1:22" ht="24">
      <c r="B4562" s="465" t="s">
        <v>648</v>
      </c>
      <c r="C4562" s="1023" t="s">
        <v>10202</v>
      </c>
      <c r="E4562" s="732" t="s">
        <v>10281</v>
      </c>
      <c r="K4562" s="465" t="s">
        <v>265</v>
      </c>
    </row>
    <row r="4563" spans="1:22" ht="24">
      <c r="B4563" s="465" t="s">
        <v>648</v>
      </c>
      <c r="C4563" s="1023" t="s">
        <v>10202</v>
      </c>
      <c r="E4563" s="732" t="s">
        <v>10282</v>
      </c>
      <c r="K4563" s="465" t="s">
        <v>265</v>
      </c>
    </row>
    <row r="4564" spans="1:22" ht="24">
      <c r="B4564" s="465" t="s">
        <v>648</v>
      </c>
      <c r="C4564" s="1023" t="s">
        <v>10202</v>
      </c>
      <c r="E4564" s="732" t="s">
        <v>10283</v>
      </c>
      <c r="K4564" s="465" t="s">
        <v>265</v>
      </c>
    </row>
    <row r="4565" spans="1:22" ht="24">
      <c r="B4565" s="465" t="s">
        <v>648</v>
      </c>
      <c r="C4565" s="1023" t="s">
        <v>10202</v>
      </c>
      <c r="E4565" s="732" t="s">
        <v>10284</v>
      </c>
      <c r="K4565" s="465" t="s">
        <v>265</v>
      </c>
    </row>
    <row r="4566" spans="1:22" ht="24">
      <c r="B4566" s="465" t="s">
        <v>648</v>
      </c>
      <c r="C4566" s="1023" t="s">
        <v>10202</v>
      </c>
      <c r="E4566" s="732" t="s">
        <v>10285</v>
      </c>
      <c r="K4566" s="465" t="s">
        <v>265</v>
      </c>
    </row>
    <row r="4567" spans="1:22" ht="24">
      <c r="B4567" s="465" t="s">
        <v>648</v>
      </c>
      <c r="C4567" s="1023" t="s">
        <v>10202</v>
      </c>
      <c r="E4567" s="732" t="s">
        <v>10286</v>
      </c>
      <c r="K4567" s="465" t="s">
        <v>265</v>
      </c>
    </row>
    <row r="4568" spans="1:22">
      <c r="A4568" s="718"/>
      <c r="B4568" s="721" t="s">
        <v>638</v>
      </c>
      <c r="C4568" s="721" t="s">
        <v>10203</v>
      </c>
      <c r="D4568" s="718"/>
      <c r="E4568" s="721" t="s">
        <v>10287</v>
      </c>
      <c r="F4568" s="718"/>
      <c r="G4568" s="718"/>
      <c r="H4568" s="718"/>
      <c r="I4568" s="718"/>
      <c r="J4568" s="718"/>
      <c r="K4568" s="712" t="s">
        <v>265</v>
      </c>
      <c r="L4568" s="718"/>
      <c r="M4568" s="718"/>
      <c r="N4568" s="719"/>
      <c r="O4568" s="721"/>
      <c r="P4568" s="719"/>
      <c r="Q4568" s="719"/>
      <c r="R4568" s="719"/>
      <c r="S4568" s="719"/>
      <c r="T4568" s="719"/>
      <c r="U4568" s="721"/>
      <c r="V4568" s="720"/>
    </row>
    <row r="4569" spans="1:22" ht="24">
      <c r="B4569" s="465" t="s">
        <v>648</v>
      </c>
      <c r="C4569" s="1023" t="s">
        <v>10203</v>
      </c>
      <c r="E4569" s="732" t="s">
        <v>10288</v>
      </c>
      <c r="K4569" s="465" t="s">
        <v>265</v>
      </c>
    </row>
    <row r="4570" spans="1:22" ht="24">
      <c r="B4570" s="465" t="s">
        <v>648</v>
      </c>
      <c r="C4570" s="1023" t="s">
        <v>10203</v>
      </c>
      <c r="E4570" s="732" t="s">
        <v>10289</v>
      </c>
      <c r="K4570" s="465" t="s">
        <v>265</v>
      </c>
    </row>
    <row r="4571" spans="1:22" ht="24">
      <c r="B4571" s="465" t="s">
        <v>648</v>
      </c>
      <c r="C4571" s="1023" t="s">
        <v>10203</v>
      </c>
      <c r="E4571" s="732" t="s">
        <v>10290</v>
      </c>
      <c r="K4571" s="465" t="s">
        <v>265</v>
      </c>
    </row>
    <row r="4572" spans="1:22" ht="24">
      <c r="B4572" s="465" t="s">
        <v>648</v>
      </c>
      <c r="C4572" s="1023" t="s">
        <v>10203</v>
      </c>
      <c r="E4572" s="732" t="s">
        <v>10291</v>
      </c>
      <c r="K4572" s="465" t="s">
        <v>265</v>
      </c>
    </row>
    <row r="4573" spans="1:22" ht="24">
      <c r="B4573" s="465" t="s">
        <v>648</v>
      </c>
      <c r="C4573" s="1023" t="s">
        <v>10203</v>
      </c>
      <c r="E4573" s="732" t="s">
        <v>10292</v>
      </c>
      <c r="K4573" s="465" t="s">
        <v>265</v>
      </c>
    </row>
    <row r="4574" spans="1:22" ht="24">
      <c r="B4574" s="465" t="s">
        <v>648</v>
      </c>
      <c r="C4574" s="1023" t="s">
        <v>10203</v>
      </c>
      <c r="E4574" s="732" t="s">
        <v>10293</v>
      </c>
      <c r="K4574" s="465" t="s">
        <v>265</v>
      </c>
    </row>
    <row r="4575" spans="1:22" ht="24">
      <c r="B4575" s="465" t="s">
        <v>648</v>
      </c>
      <c r="C4575" s="1023" t="s">
        <v>10203</v>
      </c>
      <c r="E4575" s="732" t="s">
        <v>10294</v>
      </c>
      <c r="K4575" s="465" t="s">
        <v>265</v>
      </c>
    </row>
    <row r="4576" spans="1:22" ht="24">
      <c r="B4576" s="465" t="s">
        <v>648</v>
      </c>
      <c r="C4576" s="1023" t="s">
        <v>10203</v>
      </c>
      <c r="E4576" s="732" t="s">
        <v>10295</v>
      </c>
      <c r="K4576" s="465" t="s">
        <v>265</v>
      </c>
    </row>
    <row r="4577" spans="1:13" ht="24">
      <c r="B4577" s="465" t="s">
        <v>648</v>
      </c>
      <c r="C4577" s="1023" t="s">
        <v>10203</v>
      </c>
      <c r="E4577" s="732" t="s">
        <v>10296</v>
      </c>
      <c r="K4577" s="465" t="s">
        <v>265</v>
      </c>
    </row>
    <row r="4578" spans="1:13" ht="24">
      <c r="B4578" s="465" t="s">
        <v>648</v>
      </c>
      <c r="C4578" s="1023" t="s">
        <v>10203</v>
      </c>
      <c r="E4578" s="732" t="s">
        <v>10297</v>
      </c>
      <c r="K4578" s="465" t="s">
        <v>265</v>
      </c>
    </row>
    <row r="4579" spans="1:13" ht="24">
      <c r="B4579" s="465" t="s">
        <v>648</v>
      </c>
      <c r="C4579" s="1023" t="s">
        <v>10203</v>
      </c>
      <c r="E4579" s="732" t="s">
        <v>10298</v>
      </c>
      <c r="K4579" s="465" t="s">
        <v>265</v>
      </c>
    </row>
    <row r="4580" spans="1:13" ht="24">
      <c r="B4580" s="465" t="s">
        <v>648</v>
      </c>
      <c r="C4580" s="1023" t="s">
        <v>10203</v>
      </c>
      <c r="E4580" s="732" t="s">
        <v>10299</v>
      </c>
      <c r="K4580" s="465" t="s">
        <v>265</v>
      </c>
    </row>
    <row r="4581" spans="1:13" ht="24">
      <c r="A4581" s="712"/>
      <c r="B4581" s="721" t="s">
        <v>638</v>
      </c>
      <c r="C4581" s="712" t="s">
        <v>10204</v>
      </c>
      <c r="D4581" s="712"/>
      <c r="E4581" s="712" t="s">
        <v>10300</v>
      </c>
      <c r="F4581" s="712"/>
      <c r="G4581" s="712"/>
      <c r="H4581" s="712"/>
      <c r="I4581" s="712"/>
      <c r="J4581" s="712"/>
      <c r="K4581" s="712" t="s">
        <v>265</v>
      </c>
      <c r="L4581" s="712"/>
      <c r="M4581" s="712"/>
    </row>
    <row r="4582" spans="1:13" ht="24">
      <c r="B4582" s="465" t="s">
        <v>648</v>
      </c>
      <c r="C4582" s="1023" t="s">
        <v>10204</v>
      </c>
      <c r="E4582" s="732" t="s">
        <v>10312</v>
      </c>
      <c r="K4582" s="465" t="s">
        <v>265</v>
      </c>
    </row>
    <row r="4583" spans="1:13" ht="24">
      <c r="B4583" s="465" t="s">
        <v>648</v>
      </c>
      <c r="C4583" s="1023" t="s">
        <v>10204</v>
      </c>
      <c r="E4583" s="732" t="s">
        <v>10307</v>
      </c>
      <c r="K4583" s="465" t="s">
        <v>265</v>
      </c>
    </row>
    <row r="4584" spans="1:13" ht="24">
      <c r="B4584" s="465" t="s">
        <v>648</v>
      </c>
      <c r="C4584" s="1023" t="s">
        <v>10204</v>
      </c>
      <c r="E4584" s="732" t="s">
        <v>10308</v>
      </c>
      <c r="K4584" s="465" t="s">
        <v>265</v>
      </c>
    </row>
    <row r="4585" spans="1:13" ht="24">
      <c r="B4585" s="465" t="s">
        <v>648</v>
      </c>
      <c r="C4585" s="1023" t="s">
        <v>10204</v>
      </c>
      <c r="E4585" s="732" t="s">
        <v>10309</v>
      </c>
      <c r="K4585" s="465" t="s">
        <v>265</v>
      </c>
    </row>
    <row r="4586" spans="1:13" ht="24">
      <c r="B4586" s="465" t="s">
        <v>648</v>
      </c>
      <c r="C4586" s="1023" t="s">
        <v>10204</v>
      </c>
      <c r="E4586" s="732" t="s">
        <v>10311</v>
      </c>
      <c r="K4586" s="465" t="s">
        <v>265</v>
      </c>
    </row>
    <row r="4587" spans="1:13" ht="24">
      <c r="B4587" s="465" t="s">
        <v>648</v>
      </c>
      <c r="C4587" s="1023" t="s">
        <v>10204</v>
      </c>
      <c r="E4587" s="732" t="s">
        <v>10310</v>
      </c>
      <c r="K4587" s="465" t="s">
        <v>265</v>
      </c>
    </row>
    <row r="4588" spans="1:13" ht="24">
      <c r="B4588" s="465" t="s">
        <v>648</v>
      </c>
      <c r="C4588" s="1023" t="s">
        <v>10204</v>
      </c>
      <c r="E4588" s="732" t="s">
        <v>10301</v>
      </c>
      <c r="K4588" s="465" t="s">
        <v>265</v>
      </c>
    </row>
    <row r="4589" spans="1:13" ht="24">
      <c r="B4589" s="465" t="s">
        <v>648</v>
      </c>
      <c r="C4589" s="1023" t="s">
        <v>10204</v>
      </c>
      <c r="E4589" s="732" t="s">
        <v>10302</v>
      </c>
      <c r="K4589" s="465" t="s">
        <v>265</v>
      </c>
    </row>
    <row r="4590" spans="1:13" ht="24">
      <c r="B4590" s="465" t="s">
        <v>648</v>
      </c>
      <c r="C4590" s="1023" t="s">
        <v>10204</v>
      </c>
      <c r="E4590" s="732" t="s">
        <v>10303</v>
      </c>
      <c r="K4590" s="465" t="s">
        <v>265</v>
      </c>
    </row>
    <row r="4591" spans="1:13" ht="24">
      <c r="B4591" s="465" t="s">
        <v>648</v>
      </c>
      <c r="C4591" s="1023" t="s">
        <v>10204</v>
      </c>
      <c r="E4591" s="732" t="s">
        <v>10304</v>
      </c>
      <c r="K4591" s="465" t="s">
        <v>265</v>
      </c>
    </row>
    <row r="4592" spans="1:13" ht="24">
      <c r="B4592" s="465" t="s">
        <v>648</v>
      </c>
      <c r="C4592" s="1023" t="s">
        <v>10204</v>
      </c>
      <c r="E4592" s="732" t="s">
        <v>10305</v>
      </c>
      <c r="K4592" s="465" t="s">
        <v>265</v>
      </c>
    </row>
    <row r="4593" spans="1:13" ht="24">
      <c r="B4593" s="465" t="s">
        <v>648</v>
      </c>
      <c r="C4593" s="1023" t="s">
        <v>10204</v>
      </c>
      <c r="E4593" s="733" t="s">
        <v>10306</v>
      </c>
      <c r="K4593" s="465" t="s">
        <v>265</v>
      </c>
    </row>
    <row r="4594" spans="1:13" ht="24">
      <c r="A4594" s="712"/>
      <c r="B4594" s="721" t="s">
        <v>638</v>
      </c>
      <c r="C4594" s="712" t="s">
        <v>10205</v>
      </c>
      <c r="D4594" s="712"/>
      <c r="E4594" s="712" t="s">
        <v>10313</v>
      </c>
      <c r="F4594" s="712"/>
      <c r="G4594" s="712"/>
      <c r="H4594" s="712"/>
      <c r="I4594" s="712"/>
      <c r="J4594" s="712"/>
      <c r="K4594" s="712" t="s">
        <v>265</v>
      </c>
      <c r="L4594" s="712"/>
      <c r="M4594" s="712"/>
    </row>
    <row r="4595" spans="1:13">
      <c r="B4595" s="465" t="s">
        <v>648</v>
      </c>
      <c r="C4595" s="465" t="s">
        <v>10205</v>
      </c>
      <c r="E4595" s="732" t="s">
        <v>10314</v>
      </c>
      <c r="K4595" s="465" t="s">
        <v>265</v>
      </c>
    </row>
    <row r="4596" spans="1:13">
      <c r="B4596" s="465" t="s">
        <v>648</v>
      </c>
      <c r="C4596" s="465" t="s">
        <v>10205</v>
      </c>
      <c r="E4596" s="732" t="s">
        <v>10315</v>
      </c>
      <c r="K4596" s="465" t="s">
        <v>265</v>
      </c>
    </row>
    <row r="4597" spans="1:13">
      <c r="B4597" s="465" t="s">
        <v>648</v>
      </c>
      <c r="C4597" s="465" t="s">
        <v>10205</v>
      </c>
      <c r="E4597" s="732" t="s">
        <v>10316</v>
      </c>
      <c r="K4597" s="465" t="s">
        <v>265</v>
      </c>
    </row>
    <row r="4598" spans="1:13">
      <c r="B4598" s="465" t="s">
        <v>648</v>
      </c>
      <c r="C4598" s="465" t="s">
        <v>10205</v>
      </c>
      <c r="E4598" s="732" t="s">
        <v>10317</v>
      </c>
      <c r="K4598" s="465" t="s">
        <v>265</v>
      </c>
    </row>
    <row r="4599" spans="1:13">
      <c r="B4599" s="465" t="s">
        <v>648</v>
      </c>
      <c r="C4599" s="465" t="s">
        <v>10205</v>
      </c>
      <c r="E4599" s="732" t="s">
        <v>10318</v>
      </c>
      <c r="K4599" s="465" t="s">
        <v>265</v>
      </c>
    </row>
    <row r="4600" spans="1:13">
      <c r="B4600" s="465" t="s">
        <v>648</v>
      </c>
      <c r="C4600" s="465" t="s">
        <v>10205</v>
      </c>
      <c r="E4600" s="732" t="s">
        <v>10319</v>
      </c>
      <c r="K4600" s="465" t="s">
        <v>265</v>
      </c>
    </row>
    <row r="4601" spans="1:13">
      <c r="B4601" s="465" t="s">
        <v>648</v>
      </c>
      <c r="C4601" s="465" t="s">
        <v>10205</v>
      </c>
      <c r="E4601" s="732" t="s">
        <v>10320</v>
      </c>
      <c r="K4601" s="465" t="s">
        <v>265</v>
      </c>
    </row>
    <row r="4602" spans="1:13">
      <c r="B4602" s="465" t="s">
        <v>648</v>
      </c>
      <c r="C4602" s="465" t="s">
        <v>10205</v>
      </c>
      <c r="E4602" s="732" t="s">
        <v>10321</v>
      </c>
      <c r="K4602" s="465" t="s">
        <v>265</v>
      </c>
    </row>
    <row r="4603" spans="1:13">
      <c r="B4603" s="465" t="s">
        <v>648</v>
      </c>
      <c r="C4603" s="465" t="s">
        <v>10205</v>
      </c>
      <c r="E4603" s="732" t="s">
        <v>10322</v>
      </c>
      <c r="K4603" s="465" t="s">
        <v>265</v>
      </c>
    </row>
    <row r="4604" spans="1:13">
      <c r="B4604" s="465" t="s">
        <v>648</v>
      </c>
      <c r="C4604" s="465" t="s">
        <v>10205</v>
      </c>
      <c r="E4604" s="732" t="s">
        <v>10323</v>
      </c>
      <c r="K4604" s="465" t="s">
        <v>265</v>
      </c>
    </row>
    <row r="4605" spans="1:13">
      <c r="B4605" s="465" t="s">
        <v>648</v>
      </c>
      <c r="C4605" s="465" t="s">
        <v>10205</v>
      </c>
      <c r="E4605" s="732" t="s">
        <v>10324</v>
      </c>
      <c r="K4605" s="465" t="s">
        <v>265</v>
      </c>
    </row>
    <row r="4606" spans="1:13">
      <c r="B4606" s="465" t="s">
        <v>648</v>
      </c>
      <c r="C4606" s="465" t="s">
        <v>10205</v>
      </c>
      <c r="E4606" s="733" t="s">
        <v>10325</v>
      </c>
      <c r="K4606" s="465" t="s">
        <v>265</v>
      </c>
    </row>
    <row r="4607" spans="1:13" ht="24">
      <c r="A4607" s="712"/>
      <c r="B4607" s="721" t="s">
        <v>638</v>
      </c>
      <c r="C4607" s="712" t="s">
        <v>10206</v>
      </c>
      <c r="D4607" s="712"/>
      <c r="E4607" s="712" t="s">
        <v>10326</v>
      </c>
      <c r="F4607" s="712"/>
      <c r="G4607" s="712"/>
      <c r="H4607" s="712"/>
      <c r="I4607" s="712"/>
      <c r="J4607" s="712"/>
      <c r="K4607" s="712" t="s">
        <v>265</v>
      </c>
      <c r="L4607" s="712"/>
      <c r="M4607" s="712"/>
    </row>
    <row r="4608" spans="1:13">
      <c r="B4608" s="465" t="s">
        <v>648</v>
      </c>
      <c r="C4608" s="465" t="s">
        <v>10206</v>
      </c>
      <c r="E4608" s="732" t="s">
        <v>10327</v>
      </c>
      <c r="K4608" s="465" t="s">
        <v>265</v>
      </c>
    </row>
    <row r="4609" spans="1:13">
      <c r="B4609" s="465" t="s">
        <v>648</v>
      </c>
      <c r="C4609" s="465" t="s">
        <v>10206</v>
      </c>
      <c r="E4609" s="732" t="s">
        <v>10328</v>
      </c>
      <c r="K4609" s="465" t="s">
        <v>265</v>
      </c>
    </row>
    <row r="4610" spans="1:13">
      <c r="B4610" s="465" t="s">
        <v>648</v>
      </c>
      <c r="C4610" s="465" t="s">
        <v>10206</v>
      </c>
      <c r="E4610" s="732" t="s">
        <v>10329</v>
      </c>
      <c r="K4610" s="465" t="s">
        <v>265</v>
      </c>
    </row>
    <row r="4611" spans="1:13">
      <c r="B4611" s="465" t="s">
        <v>648</v>
      </c>
      <c r="C4611" s="465" t="s">
        <v>10206</v>
      </c>
      <c r="E4611" s="732" t="s">
        <v>10330</v>
      </c>
      <c r="K4611" s="465" t="s">
        <v>265</v>
      </c>
    </row>
    <row r="4612" spans="1:13">
      <c r="B4612" s="465" t="s">
        <v>648</v>
      </c>
      <c r="C4612" s="465" t="s">
        <v>10206</v>
      </c>
      <c r="E4612" s="732" t="s">
        <v>10331</v>
      </c>
      <c r="K4612" s="465" t="s">
        <v>265</v>
      </c>
    </row>
    <row r="4613" spans="1:13">
      <c r="B4613" s="465" t="s">
        <v>648</v>
      </c>
      <c r="C4613" s="465" t="s">
        <v>10206</v>
      </c>
      <c r="E4613" s="732" t="s">
        <v>10332</v>
      </c>
      <c r="K4613" s="465" t="s">
        <v>265</v>
      </c>
    </row>
    <row r="4614" spans="1:13">
      <c r="B4614" s="465" t="s">
        <v>648</v>
      </c>
      <c r="C4614" s="465" t="s">
        <v>10206</v>
      </c>
      <c r="E4614" s="732" t="s">
        <v>10333</v>
      </c>
      <c r="K4614" s="465" t="s">
        <v>265</v>
      </c>
    </row>
    <row r="4615" spans="1:13">
      <c r="B4615" s="465" t="s">
        <v>648</v>
      </c>
      <c r="C4615" s="465" t="s">
        <v>10206</v>
      </c>
      <c r="E4615" s="732" t="s">
        <v>10334</v>
      </c>
      <c r="K4615" s="465" t="s">
        <v>265</v>
      </c>
    </row>
    <row r="4616" spans="1:13">
      <c r="B4616" s="465" t="s">
        <v>648</v>
      </c>
      <c r="C4616" s="465" t="s">
        <v>10206</v>
      </c>
      <c r="E4616" s="732" t="s">
        <v>10335</v>
      </c>
      <c r="K4616" s="465" t="s">
        <v>265</v>
      </c>
    </row>
    <row r="4617" spans="1:13">
      <c r="B4617" s="465" t="s">
        <v>648</v>
      </c>
      <c r="C4617" s="465" t="s">
        <v>10206</v>
      </c>
      <c r="E4617" s="732" t="s">
        <v>10336</v>
      </c>
      <c r="K4617" s="465" t="s">
        <v>265</v>
      </c>
    </row>
    <row r="4618" spans="1:13">
      <c r="B4618" s="465" t="s">
        <v>648</v>
      </c>
      <c r="C4618" s="465" t="s">
        <v>10206</v>
      </c>
      <c r="E4618" s="732" t="s">
        <v>10337</v>
      </c>
      <c r="K4618" s="465" t="s">
        <v>265</v>
      </c>
    </row>
    <row r="4619" spans="1:13">
      <c r="B4619" s="465" t="s">
        <v>648</v>
      </c>
      <c r="C4619" s="465" t="s">
        <v>10206</v>
      </c>
      <c r="E4619" s="733" t="s">
        <v>10338</v>
      </c>
      <c r="K4619" s="465" t="s">
        <v>265</v>
      </c>
    </row>
    <row r="4620" spans="1:13" ht="24">
      <c r="A4620" s="712"/>
      <c r="B4620" s="721" t="s">
        <v>638</v>
      </c>
      <c r="C4620" s="712" t="s">
        <v>10207</v>
      </c>
      <c r="D4620" s="712"/>
      <c r="E4620" s="712" t="s">
        <v>10339</v>
      </c>
      <c r="F4620" s="712"/>
      <c r="G4620" s="712"/>
      <c r="H4620" s="712"/>
      <c r="I4620" s="712"/>
      <c r="J4620" s="712"/>
      <c r="K4620" s="712" t="s">
        <v>265</v>
      </c>
      <c r="L4620" s="712"/>
      <c r="M4620" s="712"/>
    </row>
    <row r="4621" spans="1:13">
      <c r="B4621" s="465" t="s">
        <v>648</v>
      </c>
      <c r="C4621" s="465" t="s">
        <v>10207</v>
      </c>
      <c r="E4621" s="732" t="s">
        <v>10346</v>
      </c>
      <c r="K4621" s="465" t="s">
        <v>265</v>
      </c>
    </row>
    <row r="4622" spans="1:13">
      <c r="B4622" s="465" t="s">
        <v>648</v>
      </c>
      <c r="C4622" s="465" t="s">
        <v>10207</v>
      </c>
      <c r="E4622" s="732" t="s">
        <v>10347</v>
      </c>
      <c r="K4622" s="465" t="s">
        <v>265</v>
      </c>
    </row>
    <row r="4623" spans="1:13">
      <c r="B4623" s="465" t="s">
        <v>648</v>
      </c>
      <c r="C4623" s="465" t="s">
        <v>10207</v>
      </c>
      <c r="E4623" s="732" t="s">
        <v>10348</v>
      </c>
      <c r="K4623" s="465" t="s">
        <v>265</v>
      </c>
    </row>
    <row r="4624" spans="1:13">
      <c r="B4624" s="465" t="s">
        <v>648</v>
      </c>
      <c r="C4624" s="465" t="s">
        <v>10207</v>
      </c>
      <c r="E4624" s="732" t="s">
        <v>10349</v>
      </c>
      <c r="K4624" s="465" t="s">
        <v>265</v>
      </c>
    </row>
    <row r="4625" spans="1:14">
      <c r="B4625" s="465" t="s">
        <v>648</v>
      </c>
      <c r="C4625" s="465" t="s">
        <v>10207</v>
      </c>
      <c r="E4625" s="732" t="s">
        <v>10350</v>
      </c>
      <c r="K4625" s="465" t="s">
        <v>265</v>
      </c>
    </row>
    <row r="4626" spans="1:14">
      <c r="B4626" s="465" t="s">
        <v>648</v>
      </c>
      <c r="C4626" s="465" t="s">
        <v>10207</v>
      </c>
      <c r="E4626" s="732" t="s">
        <v>10351</v>
      </c>
      <c r="K4626" s="465" t="s">
        <v>265</v>
      </c>
    </row>
    <row r="4627" spans="1:14">
      <c r="B4627" s="465" t="s">
        <v>648</v>
      </c>
      <c r="C4627" s="465" t="s">
        <v>10207</v>
      </c>
      <c r="E4627" s="732" t="s">
        <v>10340</v>
      </c>
      <c r="K4627" s="465" t="s">
        <v>265</v>
      </c>
    </row>
    <row r="4628" spans="1:14">
      <c r="B4628" s="465" t="s">
        <v>648</v>
      </c>
      <c r="C4628" s="465" t="s">
        <v>10207</v>
      </c>
      <c r="E4628" s="732" t="s">
        <v>10341</v>
      </c>
      <c r="K4628" s="465" t="s">
        <v>265</v>
      </c>
    </row>
    <row r="4629" spans="1:14">
      <c r="B4629" s="465" t="s">
        <v>648</v>
      </c>
      <c r="C4629" s="465" t="s">
        <v>10207</v>
      </c>
      <c r="E4629" s="732" t="s">
        <v>10342</v>
      </c>
      <c r="K4629" s="465" t="s">
        <v>265</v>
      </c>
    </row>
    <row r="4630" spans="1:14">
      <c r="B4630" s="465" t="s">
        <v>648</v>
      </c>
      <c r="C4630" s="465" t="s">
        <v>10207</v>
      </c>
      <c r="E4630" s="732" t="s">
        <v>10343</v>
      </c>
      <c r="K4630" s="465" t="s">
        <v>265</v>
      </c>
    </row>
    <row r="4631" spans="1:14">
      <c r="B4631" s="465" t="s">
        <v>648</v>
      </c>
      <c r="C4631" s="465" t="s">
        <v>10207</v>
      </c>
      <c r="E4631" s="732" t="s">
        <v>10344</v>
      </c>
      <c r="K4631" s="465" t="s">
        <v>265</v>
      </c>
    </row>
    <row r="4632" spans="1:14">
      <c r="B4632" s="465" t="s">
        <v>648</v>
      </c>
      <c r="C4632" s="465" t="s">
        <v>10207</v>
      </c>
      <c r="E4632" s="733" t="s">
        <v>10345</v>
      </c>
      <c r="K4632" s="465" t="s">
        <v>265</v>
      </c>
    </row>
    <row r="4633" spans="1:14" ht="24">
      <c r="A4633" s="718"/>
      <c r="B4633" s="721" t="s">
        <v>638</v>
      </c>
      <c r="C4633" s="712" t="s">
        <v>9894</v>
      </c>
      <c r="D4633" s="719"/>
      <c r="E4633" s="721" t="s">
        <v>10132</v>
      </c>
      <c r="F4633" s="719"/>
      <c r="G4633" s="719"/>
      <c r="H4633" s="719"/>
      <c r="I4633" s="719"/>
      <c r="J4633" s="719"/>
      <c r="K4633" s="721" t="s">
        <v>10145</v>
      </c>
      <c r="L4633" s="719"/>
      <c r="M4633" s="719"/>
      <c r="N4633" s="465"/>
    </row>
    <row r="4634" spans="1:14">
      <c r="B4634" s="465" t="s">
        <v>648</v>
      </c>
      <c r="C4634" s="465" t="s">
        <v>9894</v>
      </c>
      <c r="D4634" s="465"/>
      <c r="E4634" s="465" t="s">
        <v>10133</v>
      </c>
      <c r="F4634" s="465"/>
      <c r="G4634" s="465"/>
      <c r="H4634" s="465"/>
      <c r="I4634" s="465"/>
      <c r="J4634" s="465"/>
      <c r="K4634" s="465" t="s">
        <v>10145</v>
      </c>
      <c r="L4634" s="465"/>
      <c r="M4634" s="465"/>
      <c r="N4634" s="465"/>
    </row>
    <row r="4635" spans="1:14">
      <c r="B4635" s="465" t="s">
        <v>648</v>
      </c>
      <c r="C4635" s="465" t="s">
        <v>9894</v>
      </c>
      <c r="D4635" s="465"/>
      <c r="E4635" s="465" t="s">
        <v>10134</v>
      </c>
      <c r="F4635" s="465"/>
      <c r="G4635" s="465"/>
      <c r="H4635" s="465"/>
      <c r="I4635" s="465"/>
      <c r="J4635" s="465"/>
      <c r="K4635" s="465" t="s">
        <v>10145</v>
      </c>
      <c r="L4635" s="465"/>
      <c r="M4635" s="465"/>
      <c r="N4635" s="465"/>
    </row>
    <row r="4636" spans="1:14">
      <c r="B4636" s="465" t="s">
        <v>648</v>
      </c>
      <c r="C4636" s="465" t="s">
        <v>9894</v>
      </c>
      <c r="D4636" s="465"/>
      <c r="E4636" s="465" t="s">
        <v>10135</v>
      </c>
      <c r="F4636" s="465"/>
      <c r="G4636" s="465"/>
      <c r="H4636" s="465"/>
      <c r="I4636" s="465"/>
      <c r="J4636" s="465"/>
      <c r="K4636" s="465" t="s">
        <v>10145</v>
      </c>
      <c r="L4636" s="465"/>
      <c r="M4636" s="465"/>
      <c r="N4636" s="465"/>
    </row>
    <row r="4637" spans="1:14">
      <c r="B4637" s="465" t="s">
        <v>648</v>
      </c>
      <c r="C4637" s="465" t="s">
        <v>9894</v>
      </c>
      <c r="D4637" s="465"/>
      <c r="E4637" s="465" t="s">
        <v>10136</v>
      </c>
      <c r="F4637" s="465"/>
      <c r="G4637" s="465"/>
      <c r="H4637" s="465"/>
      <c r="I4637" s="465"/>
      <c r="J4637" s="465"/>
      <c r="K4637" s="465" t="s">
        <v>10145</v>
      </c>
      <c r="L4637" s="465"/>
      <c r="M4637" s="465"/>
      <c r="N4637" s="465"/>
    </row>
    <row r="4638" spans="1:14">
      <c r="B4638" s="465" t="s">
        <v>648</v>
      </c>
      <c r="C4638" s="465" t="s">
        <v>9894</v>
      </c>
      <c r="D4638" s="465"/>
      <c r="E4638" s="465" t="s">
        <v>10137</v>
      </c>
      <c r="F4638" s="465"/>
      <c r="G4638" s="465"/>
      <c r="H4638" s="465"/>
      <c r="I4638" s="465"/>
      <c r="J4638" s="465"/>
      <c r="K4638" s="465" t="s">
        <v>10145</v>
      </c>
      <c r="L4638" s="465"/>
      <c r="M4638" s="465"/>
      <c r="N4638" s="465"/>
    </row>
    <row r="4639" spans="1:14">
      <c r="B4639" s="465" t="s">
        <v>648</v>
      </c>
      <c r="C4639" s="465" t="s">
        <v>9894</v>
      </c>
      <c r="D4639" s="465"/>
      <c r="E4639" s="465" t="s">
        <v>10138</v>
      </c>
      <c r="F4639" s="465"/>
      <c r="G4639" s="465"/>
      <c r="H4639" s="465"/>
      <c r="I4639" s="465"/>
      <c r="J4639" s="465"/>
      <c r="K4639" s="465" t="s">
        <v>10145</v>
      </c>
      <c r="L4639" s="465"/>
      <c r="M4639" s="465"/>
      <c r="N4639" s="465"/>
    </row>
    <row r="4640" spans="1:14">
      <c r="B4640" s="465" t="s">
        <v>648</v>
      </c>
      <c r="C4640" s="465" t="s">
        <v>9894</v>
      </c>
      <c r="D4640" s="465"/>
      <c r="E4640" s="465" t="s">
        <v>10139</v>
      </c>
      <c r="F4640" s="465"/>
      <c r="G4640" s="465"/>
      <c r="H4640" s="465"/>
      <c r="I4640" s="465"/>
      <c r="J4640" s="465"/>
      <c r="K4640" s="465" t="s">
        <v>10145</v>
      </c>
      <c r="L4640" s="465"/>
      <c r="M4640" s="465"/>
      <c r="N4640" s="465"/>
    </row>
    <row r="4641" spans="1:14">
      <c r="B4641" s="465" t="s">
        <v>648</v>
      </c>
      <c r="C4641" s="465" t="s">
        <v>9894</v>
      </c>
      <c r="D4641" s="465"/>
      <c r="E4641" s="465" t="s">
        <v>10140</v>
      </c>
      <c r="F4641" s="465"/>
      <c r="G4641" s="465"/>
      <c r="H4641" s="465"/>
      <c r="I4641" s="465"/>
      <c r="J4641" s="465"/>
      <c r="K4641" s="465" t="s">
        <v>10145</v>
      </c>
      <c r="L4641" s="465"/>
      <c r="M4641" s="465"/>
      <c r="N4641" s="465"/>
    </row>
    <row r="4642" spans="1:14">
      <c r="B4642" s="465" t="s">
        <v>648</v>
      </c>
      <c r="C4642" s="465" t="s">
        <v>9894</v>
      </c>
      <c r="D4642" s="465"/>
      <c r="E4642" s="465" t="s">
        <v>10141</v>
      </c>
      <c r="F4642" s="465"/>
      <c r="G4642" s="465"/>
      <c r="H4642" s="465"/>
      <c r="I4642" s="465"/>
      <c r="J4642" s="465"/>
      <c r="K4642" s="465" t="s">
        <v>10145</v>
      </c>
      <c r="L4642" s="465"/>
      <c r="M4642" s="465"/>
      <c r="N4642" s="465"/>
    </row>
    <row r="4643" spans="1:14">
      <c r="B4643" s="465" t="s">
        <v>648</v>
      </c>
      <c r="C4643" s="465" t="s">
        <v>9894</v>
      </c>
      <c r="D4643" s="465"/>
      <c r="E4643" s="465" t="s">
        <v>10142</v>
      </c>
      <c r="F4643" s="465"/>
      <c r="G4643" s="465"/>
      <c r="H4643" s="465"/>
      <c r="I4643" s="465"/>
      <c r="J4643" s="465"/>
      <c r="K4643" s="465" t="s">
        <v>10145</v>
      </c>
      <c r="L4643" s="465"/>
      <c r="M4643" s="465"/>
      <c r="N4643" s="465"/>
    </row>
    <row r="4644" spans="1:14">
      <c r="B4644" s="465" t="s">
        <v>648</v>
      </c>
      <c r="C4644" s="465" t="s">
        <v>9894</v>
      </c>
      <c r="D4644" s="465"/>
      <c r="E4644" s="465" t="s">
        <v>10143</v>
      </c>
      <c r="F4644" s="465"/>
      <c r="G4644" s="465"/>
      <c r="H4644" s="465"/>
      <c r="I4644" s="465"/>
      <c r="J4644" s="465"/>
      <c r="K4644" s="465" t="s">
        <v>10145</v>
      </c>
      <c r="L4644" s="465"/>
      <c r="M4644" s="465"/>
      <c r="N4644" s="465"/>
    </row>
    <row r="4645" spans="1:14">
      <c r="B4645" s="465" t="s">
        <v>648</v>
      </c>
      <c r="C4645" s="465" t="s">
        <v>9894</v>
      </c>
      <c r="D4645" s="465"/>
      <c r="E4645" s="465" t="s">
        <v>10144</v>
      </c>
      <c r="F4645" s="465"/>
      <c r="G4645" s="465"/>
      <c r="H4645" s="465"/>
      <c r="I4645" s="465"/>
      <c r="J4645" s="465"/>
      <c r="K4645" s="465" t="s">
        <v>10145</v>
      </c>
      <c r="L4645" s="465"/>
      <c r="M4645" s="465"/>
      <c r="N4645" s="465"/>
    </row>
    <row r="4646" spans="1:14">
      <c r="A4646" s="718"/>
      <c r="B4646" s="721" t="s">
        <v>638</v>
      </c>
      <c r="C4646" s="712" t="s">
        <v>9895</v>
      </c>
      <c r="D4646" s="719"/>
      <c r="E4646" s="721" t="s">
        <v>10146</v>
      </c>
      <c r="F4646" s="719"/>
      <c r="G4646" s="719"/>
      <c r="H4646" s="719"/>
      <c r="I4646" s="719"/>
      <c r="J4646" s="719"/>
      <c r="K4646" s="721" t="s">
        <v>10145</v>
      </c>
      <c r="L4646" s="719"/>
      <c r="M4646" s="719"/>
      <c r="N4646" s="465"/>
    </row>
    <row r="4647" spans="1:14">
      <c r="B4647" s="465" t="s">
        <v>648</v>
      </c>
      <c r="C4647" s="465" t="s">
        <v>9895</v>
      </c>
      <c r="D4647" s="465"/>
      <c r="E4647" s="465" t="s">
        <v>10147</v>
      </c>
      <c r="F4647" s="465"/>
      <c r="G4647" s="465"/>
      <c r="H4647" s="465"/>
      <c r="I4647" s="465"/>
      <c r="J4647" s="465"/>
      <c r="K4647" s="465" t="s">
        <v>10145</v>
      </c>
      <c r="L4647" s="465"/>
      <c r="M4647" s="465"/>
      <c r="N4647" s="465"/>
    </row>
    <row r="4648" spans="1:14">
      <c r="B4648" s="465" t="s">
        <v>648</v>
      </c>
      <c r="C4648" s="465" t="s">
        <v>9895</v>
      </c>
      <c r="D4648" s="465"/>
      <c r="E4648" s="465" t="s">
        <v>10148</v>
      </c>
      <c r="F4648" s="465"/>
      <c r="G4648" s="465"/>
      <c r="H4648" s="465"/>
      <c r="I4648" s="465"/>
      <c r="J4648" s="465"/>
      <c r="K4648" s="465" t="s">
        <v>10145</v>
      </c>
      <c r="L4648" s="465"/>
      <c r="M4648" s="465"/>
      <c r="N4648" s="465"/>
    </row>
    <row r="4649" spans="1:14">
      <c r="B4649" s="465" t="s">
        <v>648</v>
      </c>
      <c r="C4649" s="465" t="s">
        <v>9895</v>
      </c>
      <c r="D4649" s="465"/>
      <c r="E4649" s="465" t="s">
        <v>10149</v>
      </c>
      <c r="F4649" s="465"/>
      <c r="G4649" s="465"/>
      <c r="H4649" s="465"/>
      <c r="I4649" s="465"/>
      <c r="J4649" s="465"/>
      <c r="K4649" s="465" t="s">
        <v>10145</v>
      </c>
      <c r="L4649" s="465"/>
      <c r="M4649" s="465"/>
      <c r="N4649" s="465"/>
    </row>
    <row r="4650" spans="1:14">
      <c r="B4650" s="465" t="s">
        <v>648</v>
      </c>
      <c r="C4650" s="465" t="s">
        <v>9895</v>
      </c>
      <c r="D4650" s="465"/>
      <c r="E4650" s="465" t="s">
        <v>10150</v>
      </c>
      <c r="F4650" s="465"/>
      <c r="G4650" s="465"/>
      <c r="H4650" s="465"/>
      <c r="I4650" s="465"/>
      <c r="J4650" s="465"/>
      <c r="K4650" s="465" t="s">
        <v>10145</v>
      </c>
      <c r="L4650" s="465"/>
      <c r="M4650" s="465"/>
      <c r="N4650" s="465"/>
    </row>
    <row r="4651" spans="1:14">
      <c r="B4651" s="465" t="s">
        <v>648</v>
      </c>
      <c r="C4651" s="465" t="s">
        <v>9895</v>
      </c>
      <c r="D4651" s="465"/>
      <c r="E4651" s="465" t="s">
        <v>10151</v>
      </c>
      <c r="F4651" s="465"/>
      <c r="G4651" s="465"/>
      <c r="H4651" s="465"/>
      <c r="I4651" s="465"/>
      <c r="J4651" s="465"/>
      <c r="K4651" s="465" t="s">
        <v>10145</v>
      </c>
      <c r="L4651" s="465"/>
      <c r="M4651" s="465"/>
      <c r="N4651" s="465"/>
    </row>
    <row r="4652" spans="1:14">
      <c r="B4652" s="465" t="s">
        <v>648</v>
      </c>
      <c r="C4652" s="465" t="s">
        <v>9895</v>
      </c>
      <c r="D4652" s="465"/>
      <c r="E4652" s="465" t="s">
        <v>10152</v>
      </c>
      <c r="F4652" s="465"/>
      <c r="G4652" s="465"/>
      <c r="H4652" s="465"/>
      <c r="I4652" s="465"/>
      <c r="J4652" s="465"/>
      <c r="K4652" s="465" t="s">
        <v>10145</v>
      </c>
      <c r="L4652" s="465"/>
      <c r="M4652" s="465"/>
      <c r="N4652" s="465"/>
    </row>
    <row r="4653" spans="1:14">
      <c r="B4653" s="465" t="s">
        <v>648</v>
      </c>
      <c r="C4653" s="465" t="s">
        <v>9895</v>
      </c>
      <c r="D4653" s="465"/>
      <c r="E4653" s="465" t="s">
        <v>10153</v>
      </c>
      <c r="F4653" s="465"/>
      <c r="G4653" s="465"/>
      <c r="H4653" s="465"/>
      <c r="I4653" s="465"/>
      <c r="J4653" s="465"/>
      <c r="K4653" s="465" t="s">
        <v>10145</v>
      </c>
      <c r="L4653" s="465"/>
      <c r="M4653" s="465"/>
      <c r="N4653" s="465"/>
    </row>
    <row r="4654" spans="1:14">
      <c r="B4654" s="465" t="s">
        <v>648</v>
      </c>
      <c r="C4654" s="465" t="s">
        <v>9895</v>
      </c>
      <c r="D4654" s="465"/>
      <c r="E4654" s="465" t="s">
        <v>10154</v>
      </c>
      <c r="F4654" s="465"/>
      <c r="G4654" s="465"/>
      <c r="H4654" s="465"/>
      <c r="I4654" s="465"/>
      <c r="J4654" s="465"/>
      <c r="K4654" s="465" t="s">
        <v>10145</v>
      </c>
      <c r="L4654" s="465"/>
      <c r="M4654" s="465"/>
      <c r="N4654" s="465"/>
    </row>
    <row r="4655" spans="1:14">
      <c r="B4655" s="465" t="s">
        <v>648</v>
      </c>
      <c r="C4655" s="465" t="s">
        <v>9895</v>
      </c>
      <c r="D4655" s="465"/>
      <c r="E4655" s="465" t="s">
        <v>10155</v>
      </c>
      <c r="F4655" s="465"/>
      <c r="G4655" s="465"/>
      <c r="H4655" s="465"/>
      <c r="I4655" s="465"/>
      <c r="J4655" s="465"/>
      <c r="K4655" s="465" t="s">
        <v>10145</v>
      </c>
      <c r="L4655" s="465"/>
      <c r="M4655" s="465"/>
      <c r="N4655" s="465"/>
    </row>
    <row r="4656" spans="1:14">
      <c r="B4656" s="465" t="s">
        <v>648</v>
      </c>
      <c r="C4656" s="465" t="s">
        <v>9895</v>
      </c>
      <c r="D4656" s="465"/>
      <c r="E4656" s="465" t="s">
        <v>10156</v>
      </c>
      <c r="F4656" s="465"/>
      <c r="G4656" s="465"/>
      <c r="H4656" s="465"/>
      <c r="I4656" s="465"/>
      <c r="J4656" s="465"/>
      <c r="K4656" s="465" t="s">
        <v>10145</v>
      </c>
      <c r="L4656" s="465"/>
      <c r="M4656" s="465"/>
      <c r="N4656" s="465"/>
    </row>
    <row r="4657" spans="1:14">
      <c r="B4657" s="465" t="s">
        <v>648</v>
      </c>
      <c r="C4657" s="465" t="s">
        <v>9895</v>
      </c>
      <c r="D4657" s="465"/>
      <c r="E4657" s="465" t="s">
        <v>10157</v>
      </c>
      <c r="F4657" s="465"/>
      <c r="G4657" s="465"/>
      <c r="H4657" s="465"/>
      <c r="I4657" s="465"/>
      <c r="J4657" s="465"/>
      <c r="K4657" s="465" t="s">
        <v>10145</v>
      </c>
      <c r="L4657" s="465"/>
      <c r="M4657" s="465"/>
      <c r="N4657" s="465"/>
    </row>
    <row r="4658" spans="1:14">
      <c r="B4658" s="465" t="s">
        <v>648</v>
      </c>
      <c r="C4658" s="465" t="s">
        <v>9895</v>
      </c>
      <c r="D4658" s="465"/>
      <c r="E4658" s="465" t="s">
        <v>10158</v>
      </c>
      <c r="F4658" s="465"/>
      <c r="G4658" s="465"/>
      <c r="H4658" s="465"/>
      <c r="I4658" s="465"/>
      <c r="J4658" s="465"/>
      <c r="K4658" s="465" t="s">
        <v>10145</v>
      </c>
      <c r="L4658" s="465"/>
      <c r="M4658" s="465"/>
      <c r="N4658" s="465"/>
    </row>
    <row r="4659" spans="1:14">
      <c r="A4659" s="718"/>
      <c r="B4659" s="721" t="s">
        <v>638</v>
      </c>
      <c r="C4659" s="712" t="s">
        <v>9901</v>
      </c>
      <c r="D4659" s="719"/>
      <c r="E4659" s="721" t="s">
        <v>10159</v>
      </c>
      <c r="F4659" s="719"/>
      <c r="G4659" s="719"/>
      <c r="H4659" s="719"/>
      <c r="I4659" s="719"/>
      <c r="J4659" s="719"/>
      <c r="K4659" s="721" t="s">
        <v>31</v>
      </c>
      <c r="L4659" s="719"/>
      <c r="M4659" s="719"/>
      <c r="N4659" s="465"/>
    </row>
    <row r="4660" spans="1:14">
      <c r="B4660" s="465" t="s">
        <v>648</v>
      </c>
      <c r="C4660" s="465" t="s">
        <v>9901</v>
      </c>
      <c r="D4660" s="465"/>
      <c r="E4660" s="465" t="s">
        <v>10170</v>
      </c>
      <c r="F4660" s="465"/>
      <c r="G4660" s="465"/>
      <c r="H4660" s="465"/>
      <c r="I4660" s="465"/>
      <c r="J4660" s="465"/>
      <c r="K4660" s="465" t="s">
        <v>31</v>
      </c>
      <c r="L4660" s="465"/>
      <c r="M4660" s="465"/>
      <c r="N4660" s="465"/>
    </row>
    <row r="4661" spans="1:14">
      <c r="B4661" s="465" t="s">
        <v>648</v>
      </c>
      <c r="C4661" s="465" t="s">
        <v>9901</v>
      </c>
      <c r="D4661" s="465"/>
      <c r="E4661" s="465" t="s">
        <v>10160</v>
      </c>
      <c r="F4661" s="465"/>
      <c r="G4661" s="465"/>
      <c r="H4661" s="465"/>
      <c r="I4661" s="465"/>
      <c r="J4661" s="465"/>
      <c r="K4661" s="465" t="s">
        <v>31</v>
      </c>
      <c r="L4661" s="465"/>
      <c r="M4661" s="465"/>
      <c r="N4661" s="465"/>
    </row>
    <row r="4662" spans="1:14">
      <c r="B4662" s="465" t="s">
        <v>648</v>
      </c>
      <c r="C4662" s="465" t="s">
        <v>9901</v>
      </c>
      <c r="D4662" s="465"/>
      <c r="E4662" s="465" t="s">
        <v>10161</v>
      </c>
      <c r="F4662" s="465"/>
      <c r="G4662" s="465"/>
      <c r="H4662" s="465"/>
      <c r="I4662" s="465"/>
      <c r="J4662" s="465"/>
      <c r="K4662" s="465" t="s">
        <v>31</v>
      </c>
      <c r="L4662" s="465"/>
      <c r="M4662" s="465"/>
      <c r="N4662" s="465"/>
    </row>
    <row r="4663" spans="1:14">
      <c r="B4663" s="465" t="s">
        <v>648</v>
      </c>
      <c r="C4663" s="465" t="s">
        <v>9901</v>
      </c>
      <c r="D4663" s="465"/>
      <c r="E4663" s="465" t="s">
        <v>10162</v>
      </c>
      <c r="F4663" s="465"/>
      <c r="G4663" s="465"/>
      <c r="H4663" s="465"/>
      <c r="I4663" s="465"/>
      <c r="J4663" s="465"/>
      <c r="K4663" s="465" t="s">
        <v>31</v>
      </c>
      <c r="L4663" s="465"/>
      <c r="M4663" s="465"/>
      <c r="N4663" s="465"/>
    </row>
    <row r="4664" spans="1:14">
      <c r="B4664" s="465" t="s">
        <v>648</v>
      </c>
      <c r="C4664" s="465" t="s">
        <v>9901</v>
      </c>
      <c r="D4664" s="465"/>
      <c r="E4664" s="465" t="s">
        <v>10163</v>
      </c>
      <c r="F4664" s="465"/>
      <c r="G4664" s="465"/>
      <c r="H4664" s="465"/>
      <c r="I4664" s="465"/>
      <c r="J4664" s="465"/>
      <c r="K4664" s="465" t="s">
        <v>31</v>
      </c>
      <c r="L4664" s="465"/>
      <c r="M4664" s="465"/>
      <c r="N4664" s="465"/>
    </row>
    <row r="4665" spans="1:14">
      <c r="B4665" s="465" t="s">
        <v>648</v>
      </c>
      <c r="C4665" s="465" t="s">
        <v>9901</v>
      </c>
      <c r="D4665" s="465"/>
      <c r="E4665" s="465" t="s">
        <v>10164</v>
      </c>
      <c r="F4665" s="465"/>
      <c r="G4665" s="465"/>
      <c r="H4665" s="465"/>
      <c r="I4665" s="465"/>
      <c r="J4665" s="465"/>
      <c r="K4665" s="465" t="s">
        <v>31</v>
      </c>
      <c r="L4665" s="465"/>
      <c r="M4665" s="465"/>
      <c r="N4665" s="465"/>
    </row>
    <row r="4666" spans="1:14">
      <c r="B4666" s="465" t="s">
        <v>648</v>
      </c>
      <c r="C4666" s="465" t="s">
        <v>9901</v>
      </c>
      <c r="D4666" s="465"/>
      <c r="E4666" s="465" t="s">
        <v>10165</v>
      </c>
      <c r="F4666" s="465"/>
      <c r="G4666" s="465"/>
      <c r="H4666" s="465"/>
      <c r="I4666" s="465"/>
      <c r="J4666" s="465"/>
      <c r="K4666" s="465" t="s">
        <v>31</v>
      </c>
      <c r="L4666" s="465"/>
      <c r="M4666" s="465"/>
      <c r="N4666" s="465"/>
    </row>
    <row r="4667" spans="1:14">
      <c r="B4667" s="465" t="s">
        <v>648</v>
      </c>
      <c r="C4667" s="465" t="s">
        <v>9901</v>
      </c>
      <c r="D4667" s="465"/>
      <c r="E4667" s="465" t="s">
        <v>10166</v>
      </c>
      <c r="F4667" s="465"/>
      <c r="G4667" s="465"/>
      <c r="H4667" s="465"/>
      <c r="I4667" s="465"/>
      <c r="J4667" s="465"/>
      <c r="K4667" s="465" t="s">
        <v>31</v>
      </c>
      <c r="L4667" s="465"/>
      <c r="M4667" s="465"/>
      <c r="N4667" s="465"/>
    </row>
    <row r="4668" spans="1:14">
      <c r="B4668" s="465" t="s">
        <v>648</v>
      </c>
      <c r="C4668" s="465" t="s">
        <v>9901</v>
      </c>
      <c r="D4668" s="465"/>
      <c r="E4668" s="465" t="s">
        <v>10167</v>
      </c>
      <c r="F4668" s="465"/>
      <c r="G4668" s="465"/>
      <c r="H4668" s="465"/>
      <c r="I4668" s="465"/>
      <c r="J4668" s="465"/>
      <c r="K4668" s="465" t="s">
        <v>31</v>
      </c>
      <c r="L4668" s="465"/>
      <c r="M4668" s="465"/>
      <c r="N4668" s="465"/>
    </row>
    <row r="4669" spans="1:14">
      <c r="B4669" s="465" t="s">
        <v>648</v>
      </c>
      <c r="C4669" s="465" t="s">
        <v>9901</v>
      </c>
      <c r="D4669" s="465"/>
      <c r="E4669" s="465" t="s">
        <v>10168</v>
      </c>
      <c r="F4669" s="465"/>
      <c r="G4669" s="465"/>
      <c r="H4669" s="465"/>
      <c r="I4669" s="465"/>
      <c r="J4669" s="465"/>
      <c r="K4669" s="465" t="s">
        <v>31</v>
      </c>
      <c r="L4669" s="465"/>
      <c r="M4669" s="465"/>
      <c r="N4669" s="465"/>
    </row>
    <row r="4670" spans="1:14">
      <c r="B4670" s="465" t="s">
        <v>648</v>
      </c>
      <c r="C4670" s="465" t="s">
        <v>9901</v>
      </c>
      <c r="D4670" s="465"/>
      <c r="E4670" s="465" t="s">
        <v>10169</v>
      </c>
      <c r="F4670" s="465"/>
      <c r="G4670" s="465"/>
      <c r="H4670" s="465"/>
      <c r="I4670" s="465"/>
      <c r="J4670" s="465"/>
      <c r="K4670" s="465" t="s">
        <v>31</v>
      </c>
      <c r="L4670" s="465"/>
      <c r="M4670" s="465"/>
      <c r="N4670" s="465"/>
    </row>
    <row r="4671" spans="1:14">
      <c r="A4671" s="718"/>
      <c r="B4671" s="721" t="s">
        <v>638</v>
      </c>
      <c r="C4671" s="712" t="s">
        <v>10374</v>
      </c>
      <c r="D4671" s="719"/>
      <c r="E4671" s="721" t="s">
        <v>10375</v>
      </c>
      <c r="F4671" s="719"/>
      <c r="G4671" s="719"/>
      <c r="H4671" s="719"/>
      <c r="I4671" s="719"/>
      <c r="J4671" s="719"/>
      <c r="K4671" s="721" t="s">
        <v>31</v>
      </c>
      <c r="L4671" s="719"/>
      <c r="M4671" s="719"/>
      <c r="N4671" s="465"/>
    </row>
    <row r="4672" spans="1:14">
      <c r="B4672" s="465" t="s">
        <v>648</v>
      </c>
      <c r="C4672" s="465" t="s">
        <v>10374</v>
      </c>
      <c r="D4672" s="465"/>
      <c r="E4672" s="465" t="s">
        <v>10376</v>
      </c>
      <c r="F4672" s="465"/>
      <c r="G4672" s="465"/>
      <c r="H4672" s="465"/>
      <c r="I4672" s="465"/>
      <c r="J4672" s="465"/>
      <c r="K4672" s="465" t="s">
        <v>31</v>
      </c>
      <c r="L4672" s="465"/>
      <c r="M4672" s="465"/>
      <c r="N4672" s="465"/>
    </row>
    <row r="4673" spans="1:14">
      <c r="B4673" s="465" t="s">
        <v>648</v>
      </c>
      <c r="C4673" s="465" t="s">
        <v>10374</v>
      </c>
      <c r="D4673" s="465"/>
      <c r="E4673" s="465" t="s">
        <v>10377</v>
      </c>
      <c r="F4673" s="465"/>
      <c r="G4673" s="465"/>
      <c r="H4673" s="465"/>
      <c r="I4673" s="465"/>
      <c r="J4673" s="465"/>
      <c r="K4673" s="465" t="s">
        <v>31</v>
      </c>
      <c r="L4673" s="465"/>
      <c r="M4673" s="465"/>
      <c r="N4673" s="465"/>
    </row>
    <row r="4674" spans="1:14">
      <c r="B4674" s="465" t="s">
        <v>648</v>
      </c>
      <c r="C4674" s="465" t="s">
        <v>10374</v>
      </c>
      <c r="D4674" s="465"/>
      <c r="E4674" s="465" t="s">
        <v>10378</v>
      </c>
      <c r="F4674" s="465"/>
      <c r="G4674" s="465"/>
      <c r="H4674" s="465"/>
      <c r="I4674" s="465"/>
      <c r="J4674" s="465"/>
      <c r="K4674" s="465" t="s">
        <v>31</v>
      </c>
      <c r="L4674" s="465"/>
      <c r="M4674" s="465"/>
      <c r="N4674" s="465"/>
    </row>
    <row r="4675" spans="1:14">
      <c r="B4675" s="465" t="s">
        <v>648</v>
      </c>
      <c r="C4675" s="465" t="s">
        <v>10374</v>
      </c>
      <c r="D4675" s="465"/>
      <c r="E4675" s="465" t="s">
        <v>10379</v>
      </c>
      <c r="F4675" s="465"/>
      <c r="G4675" s="465"/>
      <c r="H4675" s="465"/>
      <c r="I4675" s="465"/>
      <c r="J4675" s="465"/>
      <c r="K4675" s="465" t="s">
        <v>31</v>
      </c>
      <c r="L4675" s="465"/>
      <c r="M4675" s="465"/>
      <c r="N4675" s="465"/>
    </row>
    <row r="4676" spans="1:14">
      <c r="B4676" s="465" t="s">
        <v>648</v>
      </c>
      <c r="C4676" s="465" t="s">
        <v>10374</v>
      </c>
      <c r="D4676" s="465"/>
      <c r="E4676" s="465" t="s">
        <v>10380</v>
      </c>
      <c r="F4676" s="465"/>
      <c r="G4676" s="465"/>
      <c r="H4676" s="465"/>
      <c r="I4676" s="465"/>
      <c r="J4676" s="465"/>
      <c r="K4676" s="465" t="s">
        <v>31</v>
      </c>
      <c r="L4676" s="465"/>
      <c r="M4676" s="465"/>
      <c r="N4676" s="465"/>
    </row>
    <row r="4677" spans="1:14">
      <c r="B4677" s="465" t="s">
        <v>648</v>
      </c>
      <c r="C4677" s="465" t="s">
        <v>10374</v>
      </c>
      <c r="D4677" s="465"/>
      <c r="E4677" s="465" t="s">
        <v>10381</v>
      </c>
      <c r="F4677" s="465"/>
      <c r="G4677" s="465"/>
      <c r="H4677" s="465"/>
      <c r="I4677" s="465"/>
      <c r="J4677" s="465"/>
      <c r="K4677" s="465" t="s">
        <v>31</v>
      </c>
      <c r="L4677" s="465"/>
      <c r="M4677" s="465"/>
      <c r="N4677" s="465"/>
    </row>
    <row r="4678" spans="1:14">
      <c r="B4678" s="465" t="s">
        <v>648</v>
      </c>
      <c r="C4678" s="465" t="s">
        <v>10374</v>
      </c>
      <c r="D4678" s="465"/>
      <c r="E4678" s="465" t="s">
        <v>10382</v>
      </c>
      <c r="F4678" s="465"/>
      <c r="G4678" s="465"/>
      <c r="H4678" s="465"/>
      <c r="I4678" s="465"/>
      <c r="J4678" s="465"/>
      <c r="K4678" s="465" t="s">
        <v>31</v>
      </c>
      <c r="L4678" s="465"/>
      <c r="M4678" s="465"/>
      <c r="N4678" s="465"/>
    </row>
    <row r="4679" spans="1:14">
      <c r="B4679" s="465" t="s">
        <v>648</v>
      </c>
      <c r="C4679" s="465" t="s">
        <v>10374</v>
      </c>
      <c r="D4679" s="465"/>
      <c r="E4679" s="465" t="s">
        <v>10383</v>
      </c>
      <c r="F4679" s="465"/>
      <c r="G4679" s="465"/>
      <c r="H4679" s="465"/>
      <c r="I4679" s="465"/>
      <c r="J4679" s="465"/>
      <c r="K4679" s="465" t="s">
        <v>31</v>
      </c>
      <c r="L4679" s="465"/>
      <c r="M4679" s="465"/>
      <c r="N4679" s="465"/>
    </row>
    <row r="4680" spans="1:14">
      <c r="B4680" s="465" t="s">
        <v>648</v>
      </c>
      <c r="C4680" s="465" t="s">
        <v>10374</v>
      </c>
      <c r="D4680" s="465"/>
      <c r="E4680" s="465" t="s">
        <v>10384</v>
      </c>
      <c r="F4680" s="465"/>
      <c r="G4680" s="465"/>
      <c r="H4680" s="465"/>
      <c r="I4680" s="465"/>
      <c r="J4680" s="465"/>
      <c r="K4680" s="465" t="s">
        <v>31</v>
      </c>
      <c r="L4680" s="465"/>
      <c r="M4680" s="465"/>
      <c r="N4680" s="465"/>
    </row>
    <row r="4681" spans="1:14">
      <c r="B4681" s="465" t="s">
        <v>648</v>
      </c>
      <c r="C4681" s="465" t="s">
        <v>10374</v>
      </c>
      <c r="D4681" s="465"/>
      <c r="E4681" s="465" t="s">
        <v>10385</v>
      </c>
      <c r="F4681" s="465"/>
      <c r="G4681" s="465"/>
      <c r="H4681" s="465"/>
      <c r="I4681" s="465"/>
      <c r="J4681" s="465"/>
      <c r="K4681" s="465" t="s">
        <v>31</v>
      </c>
      <c r="L4681" s="465"/>
      <c r="M4681" s="465"/>
      <c r="N4681" s="465"/>
    </row>
    <row r="4682" spans="1:14">
      <c r="B4682" s="465" t="s">
        <v>648</v>
      </c>
      <c r="C4682" s="465" t="s">
        <v>10374</v>
      </c>
      <c r="D4682" s="465"/>
      <c r="E4682" s="465" t="s">
        <v>10386</v>
      </c>
      <c r="F4682" s="465"/>
      <c r="G4682" s="465"/>
      <c r="H4682" s="465"/>
      <c r="I4682" s="465"/>
      <c r="J4682" s="465"/>
      <c r="K4682" s="465" t="s">
        <v>31</v>
      </c>
      <c r="L4682" s="465"/>
      <c r="M4682" s="465"/>
      <c r="N4682" s="465"/>
    </row>
    <row r="4683" spans="1:14">
      <c r="A4683" s="718"/>
      <c r="B4683" s="721" t="s">
        <v>638</v>
      </c>
      <c r="C4683" s="712" t="s">
        <v>9902</v>
      </c>
      <c r="D4683" s="719"/>
      <c r="E4683" s="721" t="s">
        <v>10171</v>
      </c>
      <c r="F4683" s="719"/>
      <c r="G4683" s="719"/>
      <c r="H4683" s="719"/>
      <c r="I4683" s="719"/>
      <c r="J4683" s="719"/>
      <c r="K4683" s="721" t="s">
        <v>31</v>
      </c>
      <c r="L4683" s="719"/>
      <c r="M4683" s="719"/>
      <c r="N4683" s="465"/>
    </row>
    <row r="4684" spans="1:14">
      <c r="B4684" s="465" t="s">
        <v>648</v>
      </c>
      <c r="C4684" s="465" t="s">
        <v>9902</v>
      </c>
      <c r="D4684" s="465"/>
      <c r="E4684" s="465" t="s">
        <v>10172</v>
      </c>
      <c r="F4684" s="465"/>
      <c r="G4684" s="465"/>
      <c r="H4684" s="465"/>
      <c r="I4684" s="465"/>
      <c r="J4684" s="465"/>
      <c r="K4684" s="465" t="s">
        <v>31</v>
      </c>
      <c r="L4684" s="465"/>
      <c r="M4684" s="465"/>
      <c r="N4684" s="465"/>
    </row>
    <row r="4685" spans="1:14">
      <c r="B4685" s="465" t="s">
        <v>648</v>
      </c>
      <c r="C4685" s="465" t="s">
        <v>9902</v>
      </c>
      <c r="D4685" s="465"/>
      <c r="E4685" s="465" t="s">
        <v>10173</v>
      </c>
      <c r="F4685" s="465"/>
      <c r="G4685" s="465"/>
      <c r="H4685" s="465"/>
      <c r="I4685" s="465"/>
      <c r="J4685" s="465"/>
      <c r="K4685" s="465" t="s">
        <v>31</v>
      </c>
      <c r="L4685" s="465"/>
      <c r="M4685" s="465"/>
      <c r="N4685" s="465"/>
    </row>
    <row r="4686" spans="1:14">
      <c r="B4686" s="465" t="s">
        <v>648</v>
      </c>
      <c r="C4686" s="465" t="s">
        <v>9902</v>
      </c>
      <c r="D4686" s="465"/>
      <c r="E4686" s="465" t="s">
        <v>10174</v>
      </c>
      <c r="F4686" s="465"/>
      <c r="G4686" s="465"/>
      <c r="H4686" s="465"/>
      <c r="I4686" s="465"/>
      <c r="J4686" s="465"/>
      <c r="K4686" s="465" t="s">
        <v>31</v>
      </c>
      <c r="L4686" s="465"/>
      <c r="M4686" s="465"/>
      <c r="N4686" s="465"/>
    </row>
    <row r="4687" spans="1:14">
      <c r="B4687" s="465" t="s">
        <v>648</v>
      </c>
      <c r="C4687" s="465" t="s">
        <v>9902</v>
      </c>
      <c r="D4687" s="465"/>
      <c r="E4687" s="465" t="s">
        <v>10175</v>
      </c>
      <c r="F4687" s="465"/>
      <c r="G4687" s="465"/>
      <c r="H4687" s="465"/>
      <c r="I4687" s="465"/>
      <c r="J4687" s="465"/>
      <c r="K4687" s="465" t="s">
        <v>31</v>
      </c>
      <c r="L4687" s="465"/>
      <c r="M4687" s="465"/>
      <c r="N4687" s="465"/>
    </row>
    <row r="4688" spans="1:14">
      <c r="B4688" s="465" t="s">
        <v>648</v>
      </c>
      <c r="C4688" s="465" t="s">
        <v>9902</v>
      </c>
      <c r="D4688" s="465"/>
      <c r="E4688" s="465" t="s">
        <v>10176</v>
      </c>
      <c r="F4688" s="465"/>
      <c r="G4688" s="465"/>
      <c r="H4688" s="465"/>
      <c r="I4688" s="465"/>
      <c r="J4688" s="465"/>
      <c r="K4688" s="465" t="s">
        <v>31</v>
      </c>
      <c r="L4688" s="465"/>
      <c r="M4688" s="465"/>
      <c r="N4688" s="465"/>
    </row>
    <row r="4689" spans="1:14">
      <c r="B4689" s="465" t="s">
        <v>648</v>
      </c>
      <c r="C4689" s="465" t="s">
        <v>9902</v>
      </c>
      <c r="D4689" s="465"/>
      <c r="E4689" s="465" t="s">
        <v>10177</v>
      </c>
      <c r="F4689" s="465"/>
      <c r="G4689" s="465"/>
      <c r="H4689" s="465"/>
      <c r="I4689" s="465"/>
      <c r="J4689" s="465"/>
      <c r="K4689" s="465" t="s">
        <v>31</v>
      </c>
      <c r="L4689" s="465"/>
      <c r="M4689" s="465"/>
      <c r="N4689" s="465"/>
    </row>
    <row r="4690" spans="1:14">
      <c r="B4690" s="465" t="s">
        <v>648</v>
      </c>
      <c r="C4690" s="465" t="s">
        <v>9902</v>
      </c>
      <c r="D4690" s="465"/>
      <c r="E4690" s="465" t="s">
        <v>10178</v>
      </c>
      <c r="F4690" s="465"/>
      <c r="G4690" s="465"/>
      <c r="H4690" s="465"/>
      <c r="I4690" s="465"/>
      <c r="J4690" s="465"/>
      <c r="K4690" s="465" t="s">
        <v>31</v>
      </c>
      <c r="L4690" s="465"/>
      <c r="M4690" s="465"/>
      <c r="N4690" s="465"/>
    </row>
    <row r="4691" spans="1:14">
      <c r="B4691" s="465" t="s">
        <v>648</v>
      </c>
      <c r="C4691" s="465" t="s">
        <v>9902</v>
      </c>
      <c r="D4691" s="465"/>
      <c r="E4691" s="465" t="s">
        <v>10179</v>
      </c>
      <c r="F4691" s="465"/>
      <c r="G4691" s="465"/>
      <c r="H4691" s="465"/>
      <c r="I4691" s="465"/>
      <c r="J4691" s="465"/>
      <c r="K4691" s="465" t="s">
        <v>31</v>
      </c>
      <c r="L4691" s="465"/>
      <c r="M4691" s="465"/>
      <c r="N4691" s="465"/>
    </row>
    <row r="4692" spans="1:14">
      <c r="B4692" s="465" t="s">
        <v>648</v>
      </c>
      <c r="C4692" s="465" t="s">
        <v>9902</v>
      </c>
      <c r="D4692" s="465"/>
      <c r="E4692" s="465" t="s">
        <v>10180</v>
      </c>
      <c r="F4692" s="465"/>
      <c r="G4692" s="465"/>
      <c r="H4692" s="465"/>
      <c r="I4692" s="465"/>
      <c r="J4692" s="465"/>
      <c r="K4692" s="465" t="s">
        <v>31</v>
      </c>
      <c r="L4692" s="465"/>
      <c r="M4692" s="465"/>
      <c r="N4692" s="465"/>
    </row>
    <row r="4693" spans="1:14">
      <c r="B4693" s="465" t="s">
        <v>648</v>
      </c>
      <c r="C4693" s="465" t="s">
        <v>9902</v>
      </c>
      <c r="D4693" s="465"/>
      <c r="E4693" s="465" t="s">
        <v>10181</v>
      </c>
      <c r="F4693" s="465"/>
      <c r="G4693" s="465"/>
      <c r="H4693" s="465"/>
      <c r="I4693" s="465"/>
      <c r="J4693" s="465"/>
      <c r="K4693" s="465" t="s">
        <v>31</v>
      </c>
      <c r="L4693" s="465"/>
      <c r="M4693" s="465"/>
      <c r="N4693" s="465"/>
    </row>
    <row r="4694" spans="1:14">
      <c r="B4694" s="465" t="s">
        <v>648</v>
      </c>
      <c r="C4694" s="465" t="s">
        <v>9902</v>
      </c>
      <c r="D4694" s="465"/>
      <c r="E4694" s="465" t="s">
        <v>10182</v>
      </c>
      <c r="F4694" s="465"/>
      <c r="G4694" s="465"/>
      <c r="H4694" s="465"/>
      <c r="I4694" s="465"/>
      <c r="J4694" s="465"/>
      <c r="K4694" s="465" t="s">
        <v>31</v>
      </c>
      <c r="L4694" s="465"/>
      <c r="M4694" s="465"/>
      <c r="N4694" s="465"/>
    </row>
    <row r="4695" spans="1:14">
      <c r="A4695" s="718"/>
      <c r="B4695" s="721" t="s">
        <v>638</v>
      </c>
      <c r="C4695" s="712" t="s">
        <v>9995</v>
      </c>
      <c r="D4695" s="719"/>
      <c r="E4695" s="721" t="s">
        <v>10183</v>
      </c>
      <c r="F4695" s="719"/>
      <c r="G4695" s="719"/>
      <c r="H4695" s="719"/>
      <c r="I4695" s="719"/>
      <c r="J4695" s="719"/>
      <c r="K4695" s="721" t="s">
        <v>31</v>
      </c>
      <c r="L4695" s="719"/>
      <c r="M4695" s="719"/>
      <c r="N4695" s="465"/>
    </row>
    <row r="4696" spans="1:14">
      <c r="B4696" s="465" t="s">
        <v>648</v>
      </c>
      <c r="C4696" s="465" t="s">
        <v>9995</v>
      </c>
      <c r="D4696" s="465"/>
      <c r="E4696" s="465" t="s">
        <v>10184</v>
      </c>
      <c r="F4696" s="465"/>
      <c r="G4696" s="465"/>
      <c r="H4696" s="465"/>
      <c r="I4696" s="465"/>
      <c r="J4696" s="465"/>
      <c r="K4696" s="465" t="s">
        <v>31</v>
      </c>
      <c r="L4696" s="465"/>
      <c r="M4696" s="465"/>
      <c r="N4696" s="465"/>
    </row>
    <row r="4697" spans="1:14">
      <c r="B4697" s="465" t="s">
        <v>648</v>
      </c>
      <c r="C4697" s="465" t="s">
        <v>9995</v>
      </c>
      <c r="D4697" s="465"/>
      <c r="E4697" s="465" t="s">
        <v>10185</v>
      </c>
      <c r="F4697" s="465"/>
      <c r="G4697" s="465"/>
      <c r="H4697" s="465"/>
      <c r="I4697" s="465"/>
      <c r="J4697" s="465"/>
      <c r="K4697" s="465" t="s">
        <v>31</v>
      </c>
      <c r="L4697" s="465"/>
      <c r="M4697" s="465"/>
      <c r="N4697" s="465"/>
    </row>
    <row r="4698" spans="1:14">
      <c r="B4698" s="465" t="s">
        <v>648</v>
      </c>
      <c r="C4698" s="465" t="s">
        <v>9995</v>
      </c>
      <c r="D4698" s="465"/>
      <c r="E4698" s="465" t="s">
        <v>10186</v>
      </c>
      <c r="F4698" s="465"/>
      <c r="G4698" s="465"/>
      <c r="H4698" s="465"/>
      <c r="I4698" s="465"/>
      <c r="J4698" s="465"/>
      <c r="K4698" s="465" t="s">
        <v>31</v>
      </c>
      <c r="L4698" s="465"/>
      <c r="M4698" s="465"/>
      <c r="N4698" s="465"/>
    </row>
    <row r="4699" spans="1:14">
      <c r="B4699" s="465" t="s">
        <v>648</v>
      </c>
      <c r="C4699" s="465" t="s">
        <v>9995</v>
      </c>
      <c r="D4699" s="465"/>
      <c r="E4699" s="465" t="s">
        <v>10187</v>
      </c>
      <c r="F4699" s="465"/>
      <c r="G4699" s="465"/>
      <c r="H4699" s="465"/>
      <c r="I4699" s="465"/>
      <c r="J4699" s="465"/>
      <c r="K4699" s="465" t="s">
        <v>31</v>
      </c>
      <c r="L4699" s="465"/>
      <c r="M4699" s="465"/>
      <c r="N4699" s="465"/>
    </row>
    <row r="4700" spans="1:14">
      <c r="B4700" s="465" t="s">
        <v>648</v>
      </c>
      <c r="C4700" s="465" t="s">
        <v>9995</v>
      </c>
      <c r="D4700" s="465"/>
      <c r="E4700" s="465" t="s">
        <v>10188</v>
      </c>
      <c r="F4700" s="465"/>
      <c r="G4700" s="465"/>
      <c r="H4700" s="465"/>
      <c r="I4700" s="465"/>
      <c r="J4700" s="465"/>
      <c r="K4700" s="465" t="s">
        <v>31</v>
      </c>
      <c r="L4700" s="465"/>
      <c r="M4700" s="465"/>
      <c r="N4700" s="465"/>
    </row>
    <row r="4701" spans="1:14">
      <c r="B4701" s="465" t="s">
        <v>648</v>
      </c>
      <c r="C4701" s="465" t="s">
        <v>9995</v>
      </c>
      <c r="D4701" s="465"/>
      <c r="E4701" s="465" t="s">
        <v>10189</v>
      </c>
      <c r="F4701" s="465"/>
      <c r="G4701" s="465"/>
      <c r="H4701" s="465"/>
      <c r="I4701" s="465"/>
      <c r="J4701" s="465"/>
      <c r="K4701" s="465" t="s">
        <v>31</v>
      </c>
      <c r="L4701" s="465"/>
      <c r="M4701" s="465"/>
      <c r="N4701" s="465"/>
    </row>
    <row r="4702" spans="1:14">
      <c r="B4702" s="465" t="s">
        <v>648</v>
      </c>
      <c r="C4702" s="465" t="s">
        <v>9995</v>
      </c>
      <c r="D4702" s="465"/>
      <c r="E4702" s="465" t="s">
        <v>10190</v>
      </c>
      <c r="F4702" s="465"/>
      <c r="G4702" s="465"/>
      <c r="H4702" s="465"/>
      <c r="I4702" s="465"/>
      <c r="J4702" s="465"/>
      <c r="K4702" s="465" t="s">
        <v>31</v>
      </c>
      <c r="L4702" s="465"/>
      <c r="M4702" s="465"/>
      <c r="N4702" s="465"/>
    </row>
    <row r="4703" spans="1:14">
      <c r="B4703" s="465" t="s">
        <v>648</v>
      </c>
      <c r="C4703" s="465" t="s">
        <v>9995</v>
      </c>
      <c r="D4703" s="465"/>
      <c r="E4703" s="465" t="s">
        <v>10191</v>
      </c>
      <c r="F4703" s="465"/>
      <c r="G4703" s="465"/>
      <c r="H4703" s="465"/>
      <c r="I4703" s="465"/>
      <c r="J4703" s="465"/>
      <c r="K4703" s="465" t="s">
        <v>31</v>
      </c>
      <c r="L4703" s="465"/>
      <c r="M4703" s="465"/>
      <c r="N4703" s="465"/>
    </row>
    <row r="4704" spans="1:14">
      <c r="B4704" s="465" t="s">
        <v>648</v>
      </c>
      <c r="C4704" s="465" t="s">
        <v>9995</v>
      </c>
      <c r="D4704" s="465"/>
      <c r="E4704" s="465" t="s">
        <v>10192</v>
      </c>
      <c r="F4704" s="465"/>
      <c r="G4704" s="465"/>
      <c r="H4704" s="465"/>
      <c r="I4704" s="465"/>
      <c r="J4704" s="465"/>
      <c r="K4704" s="465" t="s">
        <v>31</v>
      </c>
      <c r="L4704" s="465"/>
      <c r="M4704" s="465"/>
      <c r="N4704" s="465"/>
    </row>
    <row r="4705" spans="1:14">
      <c r="B4705" s="465" t="s">
        <v>648</v>
      </c>
      <c r="C4705" s="465" t="s">
        <v>9995</v>
      </c>
      <c r="D4705" s="465"/>
      <c r="E4705" s="465" t="s">
        <v>10193</v>
      </c>
      <c r="F4705" s="465"/>
      <c r="G4705" s="465"/>
      <c r="H4705" s="465"/>
      <c r="I4705" s="465"/>
      <c r="J4705" s="465"/>
      <c r="K4705" s="465" t="s">
        <v>31</v>
      </c>
      <c r="L4705" s="465"/>
      <c r="M4705" s="465"/>
      <c r="N4705" s="465"/>
    </row>
    <row r="4706" spans="1:14">
      <c r="B4706" s="465" t="s">
        <v>648</v>
      </c>
      <c r="C4706" s="465" t="s">
        <v>9995</v>
      </c>
      <c r="D4706" s="465"/>
      <c r="E4706" s="465" t="s">
        <v>10194</v>
      </c>
      <c r="F4706" s="465"/>
      <c r="G4706" s="465"/>
      <c r="H4706" s="465"/>
      <c r="I4706" s="465"/>
      <c r="J4706" s="465"/>
      <c r="K4706" s="465" t="s">
        <v>31</v>
      </c>
      <c r="L4706" s="465"/>
      <c r="M4706" s="465"/>
      <c r="N4706" s="465"/>
    </row>
    <row r="4707" spans="1:14">
      <c r="A4707" s="718"/>
      <c r="B4707" s="721"/>
      <c r="C4707" s="712"/>
      <c r="D4707" s="719"/>
      <c r="E4707" s="721"/>
      <c r="F4707" s="719"/>
      <c r="G4707" s="719"/>
      <c r="H4707" s="719"/>
      <c r="I4707" s="719"/>
      <c r="J4707" s="719"/>
      <c r="K4707" s="721"/>
      <c r="L4707" s="719"/>
      <c r="M4707" s="719"/>
      <c r="N4707" s="465"/>
    </row>
    <row r="4708" spans="1:14">
      <c r="B4708" s="465"/>
      <c r="C4708" s="465"/>
      <c r="D4708" s="465"/>
      <c r="E4708" s="465"/>
      <c r="F4708" s="465"/>
      <c r="G4708" s="465"/>
      <c r="H4708" s="465"/>
      <c r="I4708" s="465"/>
      <c r="J4708" s="465"/>
      <c r="K4708" s="465"/>
      <c r="L4708" s="465"/>
      <c r="M4708" s="465"/>
      <c r="N4708" s="465"/>
    </row>
    <row r="4709" spans="1:14">
      <c r="B4709" s="465"/>
      <c r="C4709" s="465"/>
      <c r="D4709" s="465"/>
      <c r="E4709" s="465"/>
      <c r="F4709" s="465"/>
      <c r="G4709" s="465"/>
      <c r="H4709" s="465"/>
      <c r="I4709" s="465"/>
      <c r="J4709" s="465"/>
      <c r="K4709" s="465"/>
      <c r="L4709" s="465"/>
      <c r="M4709" s="465"/>
      <c r="N4709" s="465"/>
    </row>
    <row r="4710" spans="1:14">
      <c r="B4710" s="465"/>
      <c r="C4710" s="465"/>
      <c r="D4710" s="465"/>
      <c r="E4710" s="465"/>
      <c r="F4710" s="465"/>
      <c r="G4710" s="465"/>
      <c r="H4710" s="465"/>
      <c r="I4710" s="465"/>
      <c r="J4710" s="465"/>
      <c r="K4710" s="465"/>
      <c r="L4710" s="465"/>
      <c r="M4710" s="465"/>
      <c r="N4710" s="465"/>
    </row>
    <row r="4711" spans="1:14">
      <c r="B4711" s="465"/>
      <c r="C4711" s="465"/>
      <c r="D4711" s="465"/>
      <c r="E4711" s="465"/>
      <c r="F4711" s="465"/>
      <c r="G4711" s="465"/>
      <c r="H4711" s="465"/>
      <c r="I4711" s="465"/>
      <c r="J4711" s="465"/>
      <c r="K4711" s="465"/>
      <c r="L4711" s="465"/>
      <c r="M4711" s="465"/>
      <c r="N4711" s="465"/>
    </row>
    <row r="4712" spans="1:14">
      <c r="B4712" s="465"/>
      <c r="C4712" s="465"/>
      <c r="D4712" s="465"/>
      <c r="E4712" s="465"/>
      <c r="F4712" s="465"/>
      <c r="G4712" s="465"/>
      <c r="H4712" s="465"/>
      <c r="I4712" s="465"/>
      <c r="J4712" s="465"/>
      <c r="K4712" s="465"/>
      <c r="L4712" s="465"/>
      <c r="M4712" s="465"/>
      <c r="N4712" s="465"/>
    </row>
    <row r="4713" spans="1:14">
      <c r="B4713" s="465"/>
      <c r="C4713" s="465"/>
      <c r="D4713" s="465"/>
      <c r="E4713" s="465"/>
      <c r="F4713" s="465"/>
      <c r="G4713" s="465"/>
      <c r="H4713" s="465"/>
      <c r="I4713" s="465"/>
      <c r="J4713" s="465"/>
      <c r="K4713" s="465"/>
      <c r="L4713" s="465"/>
      <c r="M4713" s="465"/>
      <c r="N4713" s="465"/>
    </row>
    <row r="4714" spans="1:14">
      <c r="B4714" s="465"/>
      <c r="C4714" s="465"/>
      <c r="D4714" s="465"/>
      <c r="E4714" s="465"/>
      <c r="F4714" s="465"/>
      <c r="G4714" s="465"/>
      <c r="H4714" s="465"/>
      <c r="I4714" s="465"/>
      <c r="J4714" s="465"/>
      <c r="K4714" s="465"/>
      <c r="L4714" s="465"/>
      <c r="M4714" s="465"/>
      <c r="N4714" s="465"/>
    </row>
    <row r="4715" spans="1:14">
      <c r="B4715" s="465"/>
      <c r="C4715" s="465"/>
      <c r="D4715" s="465"/>
      <c r="E4715" s="465"/>
      <c r="F4715" s="465"/>
      <c r="G4715" s="465"/>
      <c r="H4715" s="465"/>
      <c r="I4715" s="465"/>
      <c r="J4715" s="465"/>
      <c r="K4715" s="465"/>
      <c r="L4715" s="465"/>
      <c r="M4715" s="465"/>
      <c r="N4715" s="465"/>
    </row>
    <row r="4716" spans="1:14">
      <c r="B4716" s="465"/>
      <c r="C4716" s="465"/>
      <c r="D4716" s="465"/>
      <c r="E4716" s="465"/>
      <c r="F4716" s="465"/>
      <c r="G4716" s="465"/>
      <c r="H4716" s="465"/>
      <c r="I4716" s="465"/>
      <c r="J4716" s="465"/>
      <c r="K4716" s="465"/>
      <c r="L4716" s="465"/>
      <c r="M4716" s="465"/>
      <c r="N4716" s="465"/>
    </row>
    <row r="4717" spans="1:14">
      <c r="B4717" s="465"/>
      <c r="C4717" s="465"/>
      <c r="D4717" s="465"/>
      <c r="E4717" s="465"/>
      <c r="F4717" s="465"/>
      <c r="G4717" s="465"/>
      <c r="H4717" s="465"/>
      <c r="I4717" s="465"/>
      <c r="J4717" s="465"/>
      <c r="K4717" s="465"/>
      <c r="L4717" s="465"/>
      <c r="M4717" s="465"/>
      <c r="N4717" s="465"/>
    </row>
    <row r="4718" spans="1:14">
      <c r="B4718" s="465"/>
      <c r="C4718" s="465"/>
      <c r="D4718" s="465"/>
      <c r="E4718" s="465"/>
      <c r="F4718" s="465"/>
      <c r="G4718" s="465"/>
      <c r="H4718" s="465"/>
      <c r="I4718" s="465"/>
      <c r="J4718" s="465"/>
      <c r="K4718" s="465"/>
      <c r="L4718" s="465"/>
      <c r="M4718" s="465"/>
      <c r="N4718" s="465"/>
    </row>
    <row r="4719" spans="1:14">
      <c r="B4719" s="465"/>
      <c r="C4719" s="465"/>
      <c r="D4719" s="465"/>
      <c r="E4719" s="465"/>
      <c r="F4719" s="465"/>
      <c r="G4719" s="465"/>
      <c r="H4719" s="465"/>
      <c r="I4719" s="465"/>
      <c r="J4719" s="465"/>
      <c r="K4719" s="465"/>
      <c r="L4719" s="465"/>
      <c r="M4719" s="465"/>
      <c r="N4719" s="465"/>
    </row>
    <row r="4720" spans="1:14">
      <c r="B4720" s="465"/>
      <c r="C4720" s="465"/>
      <c r="D4720" s="465"/>
      <c r="E4720" s="465"/>
      <c r="F4720" s="465"/>
      <c r="G4720" s="465"/>
      <c r="H4720" s="465"/>
      <c r="I4720" s="465"/>
      <c r="J4720" s="465"/>
      <c r="K4720" s="465"/>
      <c r="L4720" s="465"/>
      <c r="M4720" s="465"/>
      <c r="N4720" s="465"/>
    </row>
    <row r="4721" spans="2:14">
      <c r="B4721" s="465"/>
      <c r="C4721" s="465"/>
      <c r="D4721" s="465"/>
      <c r="E4721" s="465"/>
      <c r="F4721" s="465"/>
      <c r="G4721" s="465"/>
      <c r="H4721" s="465"/>
      <c r="I4721" s="465"/>
      <c r="J4721" s="465"/>
      <c r="K4721" s="465"/>
      <c r="L4721" s="465"/>
      <c r="M4721" s="465"/>
      <c r="N4721" s="465"/>
    </row>
    <row r="4722" spans="2:14">
      <c r="B4722" s="465"/>
      <c r="C4722" s="465"/>
      <c r="D4722" s="465"/>
      <c r="E4722" s="465"/>
      <c r="F4722" s="465"/>
      <c r="G4722" s="465"/>
      <c r="H4722" s="465"/>
      <c r="I4722" s="465"/>
      <c r="J4722" s="465"/>
      <c r="K4722" s="465"/>
      <c r="L4722" s="465"/>
      <c r="M4722" s="465"/>
      <c r="N4722" s="465"/>
    </row>
    <row r="4723" spans="2:14">
      <c r="B4723" s="465"/>
      <c r="C4723" s="465"/>
      <c r="D4723" s="465"/>
      <c r="E4723" s="465"/>
      <c r="F4723" s="465"/>
      <c r="G4723" s="465"/>
      <c r="H4723" s="465"/>
      <c r="I4723" s="465"/>
      <c r="J4723" s="465"/>
      <c r="K4723" s="465"/>
      <c r="L4723" s="465"/>
      <c r="M4723" s="465"/>
      <c r="N4723" s="465"/>
    </row>
    <row r="4724" spans="2:14">
      <c r="B4724" s="465"/>
      <c r="C4724" s="465"/>
      <c r="D4724" s="465"/>
      <c r="E4724" s="465"/>
      <c r="F4724" s="465"/>
      <c r="G4724" s="465"/>
      <c r="H4724" s="465"/>
      <c r="I4724" s="465"/>
      <c r="J4724" s="465"/>
      <c r="K4724" s="465"/>
      <c r="L4724" s="465"/>
      <c r="M4724" s="465"/>
      <c r="N4724" s="465"/>
    </row>
    <row r="4725" spans="2:14">
      <c r="B4725" s="465"/>
      <c r="C4725" s="465"/>
      <c r="D4725" s="465"/>
      <c r="E4725" s="465"/>
      <c r="F4725" s="465"/>
      <c r="G4725" s="465"/>
      <c r="H4725" s="465"/>
      <c r="I4725" s="465"/>
      <c r="J4725" s="465"/>
      <c r="K4725" s="465"/>
      <c r="L4725" s="465"/>
      <c r="M4725" s="465"/>
      <c r="N4725" s="465"/>
    </row>
    <row r="4726" spans="2:14">
      <c r="B4726" s="465"/>
      <c r="C4726" s="465"/>
      <c r="D4726" s="465"/>
      <c r="E4726" s="465"/>
      <c r="F4726" s="465"/>
      <c r="G4726" s="465"/>
      <c r="H4726" s="465"/>
      <c r="I4726" s="465"/>
      <c r="J4726" s="465"/>
      <c r="K4726" s="465"/>
      <c r="L4726" s="465"/>
      <c r="M4726" s="465"/>
      <c r="N4726" s="465"/>
    </row>
    <row r="4727" spans="2:14">
      <c r="B4727" s="465"/>
      <c r="C4727" s="465"/>
      <c r="D4727" s="465"/>
      <c r="E4727" s="465"/>
      <c r="F4727" s="465"/>
      <c r="G4727" s="465"/>
      <c r="H4727" s="465"/>
      <c r="I4727" s="465"/>
      <c r="J4727" s="465"/>
      <c r="K4727" s="465"/>
      <c r="L4727" s="465"/>
      <c r="M4727" s="465"/>
      <c r="N4727" s="465"/>
    </row>
    <row r="4728" spans="2:14">
      <c r="B4728" s="465"/>
      <c r="C4728" s="465"/>
      <c r="D4728" s="465"/>
      <c r="E4728" s="465"/>
      <c r="F4728" s="465"/>
      <c r="G4728" s="465"/>
      <c r="H4728" s="465"/>
      <c r="I4728" s="465"/>
      <c r="J4728" s="465"/>
      <c r="K4728" s="465"/>
      <c r="L4728" s="465"/>
      <c r="M4728" s="465"/>
      <c r="N4728" s="465"/>
    </row>
    <row r="4729" spans="2:14">
      <c r="B4729" s="465"/>
      <c r="C4729" s="465"/>
      <c r="D4729" s="465"/>
      <c r="E4729" s="465"/>
      <c r="F4729" s="465"/>
      <c r="G4729" s="465"/>
      <c r="H4729" s="465"/>
      <c r="I4729" s="465"/>
      <c r="J4729" s="465"/>
      <c r="K4729" s="465"/>
      <c r="L4729" s="465"/>
      <c r="M4729" s="465"/>
      <c r="N4729" s="465"/>
    </row>
    <row r="4730" spans="2:14">
      <c r="B4730" s="465"/>
      <c r="C4730" s="465"/>
      <c r="D4730" s="465"/>
      <c r="E4730" s="465"/>
      <c r="F4730" s="465"/>
      <c r="G4730" s="465"/>
      <c r="H4730" s="465"/>
      <c r="I4730" s="465"/>
      <c r="J4730" s="465"/>
      <c r="K4730" s="465"/>
      <c r="L4730" s="465"/>
      <c r="M4730" s="465"/>
      <c r="N4730" s="465"/>
    </row>
    <row r="4731" spans="2:14">
      <c r="B4731" s="465"/>
      <c r="C4731" s="465"/>
      <c r="D4731" s="465"/>
      <c r="E4731" s="465"/>
      <c r="F4731" s="465"/>
      <c r="G4731" s="465"/>
      <c r="H4731" s="465"/>
      <c r="I4731" s="465"/>
      <c r="J4731" s="465"/>
      <c r="K4731" s="465"/>
      <c r="L4731" s="465"/>
      <c r="M4731" s="465"/>
      <c r="N4731" s="465"/>
    </row>
    <row r="4732" spans="2:14">
      <c r="B4732" s="465"/>
      <c r="C4732" s="465"/>
      <c r="D4732" s="465"/>
      <c r="E4732" s="465"/>
      <c r="F4732" s="465"/>
      <c r="G4732" s="465"/>
      <c r="H4732" s="465"/>
      <c r="I4732" s="465"/>
      <c r="J4732" s="465"/>
      <c r="K4732" s="465"/>
      <c r="L4732" s="465"/>
      <c r="M4732" s="465"/>
      <c r="N4732" s="465"/>
    </row>
    <row r="4733" spans="2:14">
      <c r="B4733" s="465"/>
      <c r="C4733" s="465"/>
      <c r="D4733" s="465"/>
      <c r="E4733" s="465"/>
      <c r="F4733" s="465"/>
      <c r="G4733" s="465"/>
      <c r="H4733" s="465"/>
      <c r="I4733" s="465"/>
      <c r="J4733" s="465"/>
      <c r="K4733" s="465"/>
      <c r="L4733" s="465"/>
      <c r="M4733" s="465"/>
      <c r="N4733" s="465"/>
    </row>
    <row r="4734" spans="2:14">
      <c r="B4734" s="465"/>
      <c r="C4734" s="465"/>
      <c r="D4734" s="465"/>
      <c r="E4734" s="465"/>
      <c r="F4734" s="465"/>
      <c r="G4734" s="465"/>
      <c r="H4734" s="465"/>
      <c r="I4734" s="465"/>
      <c r="J4734" s="465"/>
      <c r="K4734" s="465"/>
      <c r="L4734" s="465"/>
      <c r="M4734" s="465"/>
      <c r="N4734" s="465"/>
    </row>
    <row r="4735" spans="2:14">
      <c r="B4735" s="465"/>
      <c r="C4735" s="465"/>
      <c r="D4735" s="465"/>
      <c r="E4735" s="465"/>
      <c r="F4735" s="465"/>
      <c r="G4735" s="465"/>
      <c r="H4735" s="465"/>
      <c r="I4735" s="465"/>
      <c r="J4735" s="465"/>
      <c r="K4735" s="465"/>
      <c r="L4735" s="465"/>
      <c r="M4735" s="465"/>
      <c r="N4735" s="465"/>
    </row>
    <row r="4736" spans="2:14">
      <c r="B4736" s="465"/>
      <c r="C4736" s="465"/>
      <c r="D4736" s="465"/>
      <c r="E4736" s="465"/>
      <c r="F4736" s="465"/>
      <c r="G4736" s="465"/>
      <c r="H4736" s="465"/>
      <c r="I4736" s="465"/>
      <c r="J4736" s="465"/>
      <c r="K4736" s="465"/>
      <c r="L4736" s="465"/>
      <c r="M4736" s="465"/>
      <c r="N4736" s="465"/>
    </row>
    <row r="4737" spans="2:14">
      <c r="B4737" s="465"/>
      <c r="C4737" s="465"/>
      <c r="D4737" s="465"/>
      <c r="E4737" s="465"/>
      <c r="F4737" s="465"/>
      <c r="G4737" s="465"/>
      <c r="H4737" s="465"/>
      <c r="I4737" s="465"/>
      <c r="J4737" s="465"/>
      <c r="K4737" s="465"/>
      <c r="L4737" s="465"/>
      <c r="M4737" s="465"/>
      <c r="N4737" s="465"/>
    </row>
    <row r="4738" spans="2:14">
      <c r="B4738" s="465"/>
      <c r="C4738" s="465"/>
      <c r="D4738" s="465"/>
      <c r="E4738" s="465"/>
      <c r="F4738" s="465"/>
      <c r="G4738" s="465"/>
      <c r="H4738" s="465"/>
      <c r="I4738" s="465"/>
      <c r="J4738" s="465"/>
      <c r="K4738" s="465"/>
      <c r="L4738" s="465"/>
      <c r="M4738" s="465"/>
      <c r="N4738" s="465"/>
    </row>
    <row r="4739" spans="2:14">
      <c r="B4739" s="465"/>
      <c r="C4739" s="465"/>
      <c r="D4739" s="465"/>
      <c r="E4739" s="465"/>
      <c r="F4739" s="465"/>
      <c r="G4739" s="465"/>
      <c r="H4739" s="465"/>
      <c r="I4739" s="465"/>
      <c r="J4739" s="465"/>
      <c r="K4739" s="465"/>
      <c r="L4739" s="465"/>
      <c r="M4739" s="465"/>
      <c r="N4739" s="465"/>
    </row>
    <row r="4740" spans="2:14">
      <c r="B4740" s="465"/>
      <c r="C4740" s="465"/>
      <c r="D4740" s="465"/>
      <c r="E4740" s="465"/>
      <c r="F4740" s="465"/>
      <c r="G4740" s="465"/>
      <c r="H4740" s="465"/>
      <c r="I4740" s="465"/>
      <c r="J4740" s="465"/>
      <c r="K4740" s="465"/>
      <c r="L4740" s="465"/>
      <c r="M4740" s="465"/>
      <c r="N4740" s="465"/>
    </row>
    <row r="4741" spans="2:14">
      <c r="B4741" s="465"/>
      <c r="C4741" s="465"/>
      <c r="D4741" s="465"/>
      <c r="E4741" s="465"/>
      <c r="F4741" s="465"/>
      <c r="G4741" s="465"/>
      <c r="H4741" s="465"/>
      <c r="I4741" s="465"/>
      <c r="J4741" s="465"/>
      <c r="K4741" s="465"/>
      <c r="L4741" s="465"/>
      <c r="M4741" s="465"/>
      <c r="N4741" s="465"/>
    </row>
    <row r="4742" spans="2:14">
      <c r="B4742" s="465"/>
      <c r="C4742" s="465"/>
      <c r="D4742" s="465"/>
      <c r="E4742" s="465"/>
      <c r="F4742" s="465"/>
      <c r="G4742" s="465"/>
      <c r="H4742" s="465"/>
      <c r="I4742" s="465"/>
      <c r="J4742" s="465"/>
      <c r="K4742" s="465"/>
      <c r="L4742" s="465"/>
      <c r="M4742" s="465"/>
      <c r="N4742" s="465"/>
    </row>
    <row r="4743" spans="2:14">
      <c r="B4743" s="465"/>
      <c r="C4743" s="465"/>
      <c r="D4743" s="465"/>
      <c r="E4743" s="465"/>
      <c r="F4743" s="465"/>
      <c r="G4743" s="465"/>
      <c r="H4743" s="465"/>
      <c r="I4743" s="465"/>
      <c r="J4743" s="465"/>
      <c r="K4743" s="465"/>
      <c r="L4743" s="465"/>
      <c r="M4743" s="465"/>
      <c r="N4743" s="465"/>
    </row>
    <row r="4744" spans="2:14">
      <c r="B4744" s="465"/>
      <c r="C4744" s="465"/>
      <c r="D4744" s="465"/>
      <c r="E4744" s="465"/>
      <c r="F4744" s="465"/>
      <c r="G4744" s="465"/>
      <c r="H4744" s="465"/>
      <c r="I4744" s="465"/>
      <c r="J4744" s="465"/>
      <c r="K4744" s="465"/>
      <c r="L4744" s="465"/>
      <c r="M4744" s="465"/>
      <c r="N4744" s="465"/>
    </row>
    <row r="4745" spans="2:14">
      <c r="B4745" s="465"/>
      <c r="C4745" s="465"/>
      <c r="D4745" s="465"/>
      <c r="E4745" s="465"/>
      <c r="F4745" s="465"/>
      <c r="G4745" s="465"/>
      <c r="H4745" s="465"/>
      <c r="I4745" s="465"/>
      <c r="J4745" s="465"/>
      <c r="K4745" s="465"/>
      <c r="L4745" s="465"/>
      <c r="M4745" s="465"/>
      <c r="N4745" s="465"/>
    </row>
    <row r="4746" spans="2:14">
      <c r="B4746" s="465"/>
      <c r="C4746" s="465"/>
      <c r="D4746" s="465"/>
      <c r="E4746" s="465"/>
      <c r="F4746" s="465"/>
      <c r="G4746" s="465"/>
      <c r="H4746" s="465"/>
      <c r="I4746" s="465"/>
      <c r="J4746" s="465"/>
      <c r="K4746" s="465"/>
      <c r="L4746" s="465"/>
      <c r="M4746" s="465"/>
      <c r="N4746" s="465"/>
    </row>
    <row r="4747" spans="2:14">
      <c r="B4747" s="465"/>
      <c r="C4747" s="465"/>
      <c r="D4747" s="465"/>
      <c r="E4747" s="465"/>
      <c r="F4747" s="465"/>
      <c r="G4747" s="465"/>
      <c r="H4747" s="465"/>
      <c r="I4747" s="465"/>
      <c r="J4747" s="465"/>
      <c r="K4747" s="465"/>
      <c r="L4747" s="465"/>
      <c r="M4747" s="465"/>
      <c r="N4747" s="465"/>
    </row>
    <row r="4748" spans="2:14">
      <c r="B4748" s="465"/>
      <c r="C4748" s="465"/>
      <c r="D4748" s="465"/>
      <c r="E4748" s="465"/>
      <c r="F4748" s="465"/>
      <c r="G4748" s="465"/>
      <c r="H4748" s="465"/>
      <c r="I4748" s="465"/>
      <c r="J4748" s="465"/>
      <c r="K4748" s="465"/>
      <c r="L4748" s="465"/>
      <c r="M4748" s="465"/>
      <c r="N4748" s="465"/>
    </row>
    <row r="4749" spans="2:14">
      <c r="B4749" s="465"/>
      <c r="C4749" s="465"/>
      <c r="D4749" s="465"/>
      <c r="E4749" s="465"/>
      <c r="F4749" s="465"/>
      <c r="G4749" s="465"/>
      <c r="H4749" s="465"/>
      <c r="I4749" s="465"/>
      <c r="J4749" s="465"/>
      <c r="K4749" s="465"/>
      <c r="L4749" s="465"/>
      <c r="M4749" s="465"/>
      <c r="N4749" s="465"/>
    </row>
    <row r="4750" spans="2:14">
      <c r="B4750" s="465"/>
      <c r="C4750" s="465"/>
      <c r="D4750" s="465"/>
      <c r="E4750" s="465"/>
      <c r="F4750" s="465"/>
      <c r="G4750" s="465"/>
      <c r="H4750" s="465"/>
      <c r="I4750" s="465"/>
      <c r="J4750" s="465"/>
      <c r="K4750" s="465"/>
      <c r="L4750" s="465"/>
      <c r="M4750" s="465"/>
      <c r="N4750" s="465"/>
    </row>
    <row r="4751" spans="2:14">
      <c r="B4751" s="465"/>
      <c r="C4751" s="465"/>
      <c r="D4751" s="465"/>
      <c r="E4751" s="465"/>
      <c r="F4751" s="465"/>
      <c r="G4751" s="465"/>
      <c r="H4751" s="465"/>
      <c r="I4751" s="465"/>
      <c r="J4751" s="465"/>
      <c r="K4751" s="465"/>
      <c r="L4751" s="465"/>
      <c r="M4751" s="465"/>
      <c r="N4751" s="465"/>
    </row>
    <row r="4752" spans="2:14">
      <c r="B4752" s="465"/>
      <c r="C4752" s="465"/>
      <c r="D4752" s="465"/>
      <c r="E4752" s="465"/>
      <c r="F4752" s="465"/>
      <c r="G4752" s="465"/>
      <c r="H4752" s="465"/>
      <c r="I4752" s="465"/>
      <c r="J4752" s="465"/>
      <c r="K4752" s="465"/>
      <c r="L4752" s="465"/>
      <c r="M4752" s="465"/>
      <c r="N4752" s="465"/>
    </row>
    <row r="4753" spans="2:14">
      <c r="B4753" s="465"/>
      <c r="C4753" s="465"/>
      <c r="D4753" s="465"/>
      <c r="E4753" s="465"/>
      <c r="F4753" s="465"/>
      <c r="G4753" s="465"/>
      <c r="H4753" s="465"/>
      <c r="I4753" s="465"/>
      <c r="J4753" s="465"/>
      <c r="K4753" s="465"/>
      <c r="L4753" s="465"/>
      <c r="M4753" s="465"/>
      <c r="N4753" s="465"/>
    </row>
    <row r="4754" spans="2:14">
      <c r="B4754" s="465"/>
      <c r="C4754" s="465"/>
      <c r="D4754" s="465"/>
      <c r="E4754" s="465"/>
      <c r="F4754" s="465"/>
      <c r="G4754" s="465"/>
      <c r="H4754" s="465"/>
      <c r="I4754" s="465"/>
      <c r="J4754" s="465"/>
      <c r="K4754" s="465"/>
      <c r="L4754" s="465"/>
      <c r="M4754" s="465"/>
      <c r="N4754" s="465"/>
    </row>
    <row r="4755" spans="2:14">
      <c r="B4755" s="465"/>
      <c r="C4755" s="465"/>
      <c r="D4755" s="465"/>
      <c r="E4755" s="465"/>
      <c r="F4755" s="465"/>
      <c r="G4755" s="465"/>
      <c r="H4755" s="465"/>
      <c r="I4755" s="465"/>
      <c r="J4755" s="465"/>
      <c r="K4755" s="465"/>
      <c r="L4755" s="465"/>
      <c r="M4755" s="465"/>
      <c r="N4755" s="465"/>
    </row>
    <row r="4756" spans="2:14">
      <c r="B4756" s="465"/>
      <c r="C4756" s="465"/>
      <c r="D4756" s="465"/>
      <c r="E4756" s="465"/>
      <c r="F4756" s="465"/>
      <c r="G4756" s="465"/>
      <c r="H4756" s="465"/>
      <c r="I4756" s="465"/>
      <c r="J4756" s="465"/>
      <c r="K4756" s="465"/>
      <c r="L4756" s="465"/>
      <c r="M4756" s="465"/>
      <c r="N4756" s="465"/>
    </row>
    <row r="4757" spans="2:14">
      <c r="B4757" s="465"/>
      <c r="C4757" s="465"/>
      <c r="D4757" s="465"/>
      <c r="E4757" s="465"/>
      <c r="F4757" s="465"/>
      <c r="G4757" s="465"/>
      <c r="H4757" s="465"/>
      <c r="I4757" s="465"/>
      <c r="J4757" s="465"/>
      <c r="K4757" s="465"/>
      <c r="L4757" s="465"/>
      <c r="M4757" s="465"/>
      <c r="N4757" s="465"/>
    </row>
    <row r="4758" spans="2:14">
      <c r="B4758" s="465"/>
      <c r="C4758" s="465"/>
      <c r="D4758" s="465"/>
      <c r="E4758" s="465"/>
      <c r="F4758" s="465"/>
      <c r="G4758" s="465"/>
      <c r="H4758" s="465"/>
      <c r="I4758" s="465"/>
      <c r="J4758" s="465"/>
      <c r="K4758" s="465"/>
      <c r="L4758" s="465"/>
      <c r="M4758" s="465"/>
      <c r="N4758" s="465"/>
    </row>
    <row r="4759" spans="2:14">
      <c r="B4759" s="465"/>
      <c r="C4759" s="465"/>
      <c r="D4759" s="465"/>
      <c r="E4759" s="465"/>
      <c r="F4759" s="465"/>
      <c r="G4759" s="465"/>
      <c r="H4759" s="465"/>
      <c r="I4759" s="465"/>
      <c r="J4759" s="465"/>
      <c r="K4759" s="465"/>
      <c r="L4759" s="465"/>
      <c r="M4759" s="465"/>
      <c r="N4759" s="465"/>
    </row>
    <row r="4760" spans="2:14">
      <c r="B4760" s="465"/>
      <c r="C4760" s="465"/>
      <c r="D4760" s="465"/>
      <c r="E4760" s="465"/>
      <c r="F4760" s="465"/>
      <c r="G4760" s="465"/>
      <c r="H4760" s="465"/>
      <c r="I4760" s="465"/>
      <c r="J4760" s="465"/>
      <c r="K4760" s="465"/>
      <c r="L4760" s="465"/>
      <c r="M4760" s="465"/>
      <c r="N4760" s="465"/>
    </row>
    <row r="4761" spans="2:14">
      <c r="B4761" s="465"/>
      <c r="C4761" s="465"/>
      <c r="D4761" s="465"/>
      <c r="E4761" s="465"/>
      <c r="F4761" s="465"/>
      <c r="G4761" s="465"/>
      <c r="H4761" s="465"/>
      <c r="I4761" s="465"/>
      <c r="J4761" s="465"/>
      <c r="K4761" s="465"/>
      <c r="L4761" s="465"/>
      <c r="M4761" s="465"/>
      <c r="N4761" s="465"/>
    </row>
    <row r="4762" spans="2:14">
      <c r="B4762" s="465"/>
      <c r="C4762" s="465"/>
      <c r="D4762" s="465"/>
      <c r="E4762" s="465"/>
      <c r="F4762" s="465"/>
      <c r="G4762" s="465"/>
      <c r="H4762" s="465"/>
      <c r="I4762" s="465"/>
      <c r="J4762" s="465"/>
      <c r="K4762" s="465"/>
      <c r="L4762" s="465"/>
      <c r="M4762" s="465"/>
      <c r="N4762" s="465"/>
    </row>
    <row r="4763" spans="2:14">
      <c r="B4763" s="465"/>
      <c r="C4763" s="465"/>
      <c r="D4763" s="465"/>
      <c r="E4763" s="465"/>
      <c r="F4763" s="465"/>
      <c r="G4763" s="465"/>
      <c r="H4763" s="465"/>
      <c r="I4763" s="465"/>
      <c r="J4763" s="465"/>
      <c r="K4763" s="465"/>
      <c r="L4763" s="465"/>
      <c r="M4763" s="465"/>
      <c r="N4763" s="465"/>
    </row>
    <row r="4764" spans="2:14">
      <c r="B4764" s="465"/>
      <c r="C4764" s="465"/>
      <c r="D4764" s="465"/>
      <c r="E4764" s="465"/>
      <c r="F4764" s="465"/>
      <c r="G4764" s="465"/>
      <c r="H4764" s="465"/>
      <c r="I4764" s="465"/>
      <c r="J4764" s="465"/>
      <c r="K4764" s="465"/>
      <c r="L4764" s="465"/>
      <c r="M4764" s="465"/>
      <c r="N4764" s="465"/>
    </row>
    <row r="4765" spans="2:14">
      <c r="B4765" s="465"/>
      <c r="C4765" s="465"/>
      <c r="D4765" s="465"/>
      <c r="E4765" s="465"/>
      <c r="F4765" s="465"/>
      <c r="G4765" s="465"/>
      <c r="H4765" s="465"/>
      <c r="I4765" s="465"/>
      <c r="J4765" s="465"/>
      <c r="K4765" s="465"/>
      <c r="L4765" s="465"/>
      <c r="M4765" s="465"/>
      <c r="N4765" s="465"/>
    </row>
    <row r="4766" spans="2:14">
      <c r="B4766" s="465"/>
      <c r="C4766" s="465"/>
      <c r="D4766" s="465"/>
      <c r="E4766" s="465"/>
      <c r="F4766" s="465"/>
      <c r="G4766" s="465"/>
      <c r="H4766" s="465"/>
      <c r="I4766" s="465"/>
      <c r="J4766" s="465"/>
      <c r="K4766" s="465"/>
      <c r="L4766" s="465"/>
      <c r="M4766" s="465"/>
      <c r="N4766" s="465"/>
    </row>
    <row r="4767" spans="2:14">
      <c r="B4767" s="465"/>
      <c r="C4767" s="465"/>
      <c r="D4767" s="465"/>
      <c r="E4767" s="465"/>
      <c r="F4767" s="465"/>
      <c r="G4767" s="465"/>
      <c r="H4767" s="465"/>
      <c r="I4767" s="465"/>
      <c r="J4767" s="465"/>
      <c r="K4767" s="465"/>
      <c r="L4767" s="465"/>
      <c r="M4767" s="465"/>
      <c r="N4767" s="465"/>
    </row>
    <row r="4768" spans="2:14">
      <c r="B4768" s="465"/>
      <c r="C4768" s="465"/>
      <c r="D4768" s="465"/>
      <c r="E4768" s="465"/>
      <c r="F4768" s="465"/>
      <c r="G4768" s="465"/>
      <c r="H4768" s="465"/>
      <c r="I4768" s="465"/>
      <c r="J4768" s="465"/>
      <c r="K4768" s="465"/>
      <c r="L4768" s="465"/>
      <c r="M4768" s="465"/>
      <c r="N4768" s="465"/>
    </row>
    <row r="4769" spans="2:14">
      <c r="B4769" s="465"/>
      <c r="C4769" s="465"/>
      <c r="D4769" s="465"/>
      <c r="E4769" s="465"/>
      <c r="F4769" s="465"/>
      <c r="G4769" s="465"/>
      <c r="H4769" s="465"/>
      <c r="I4769" s="465"/>
      <c r="J4769" s="465"/>
      <c r="K4769" s="465"/>
      <c r="L4769" s="465"/>
      <c r="M4769" s="465"/>
      <c r="N4769" s="465"/>
    </row>
    <row r="4770" spans="2:14">
      <c r="B4770" s="465"/>
      <c r="C4770" s="465"/>
      <c r="D4770" s="465"/>
      <c r="E4770" s="465"/>
      <c r="F4770" s="465"/>
      <c r="G4770" s="465"/>
      <c r="H4770" s="465"/>
      <c r="I4770" s="465"/>
      <c r="J4770" s="465"/>
      <c r="K4770" s="465"/>
      <c r="L4770" s="465"/>
      <c r="M4770" s="465"/>
      <c r="N4770" s="465"/>
    </row>
    <row r="4771" spans="2:14">
      <c r="B4771" s="465"/>
      <c r="C4771" s="465"/>
      <c r="D4771" s="465"/>
      <c r="E4771" s="465"/>
      <c r="F4771" s="465"/>
      <c r="G4771" s="465"/>
      <c r="H4771" s="465"/>
      <c r="I4771" s="465"/>
      <c r="J4771" s="465"/>
      <c r="K4771" s="465"/>
      <c r="L4771" s="465"/>
      <c r="M4771" s="465"/>
      <c r="N4771" s="465"/>
    </row>
    <row r="4772" spans="2:14">
      <c r="B4772" s="465"/>
      <c r="C4772" s="465"/>
      <c r="D4772" s="465"/>
      <c r="E4772" s="465"/>
      <c r="F4772" s="465"/>
      <c r="G4772" s="465"/>
      <c r="H4772" s="465"/>
      <c r="I4772" s="465"/>
      <c r="J4772" s="465"/>
      <c r="K4772" s="465"/>
      <c r="L4772" s="465"/>
      <c r="M4772" s="465"/>
      <c r="N4772" s="465"/>
    </row>
    <row r="4773" spans="2:14">
      <c r="B4773" s="465"/>
      <c r="C4773" s="465"/>
      <c r="D4773" s="465"/>
      <c r="E4773" s="465"/>
      <c r="F4773" s="465"/>
      <c r="G4773" s="465"/>
      <c r="H4773" s="465"/>
      <c r="I4773" s="465"/>
      <c r="J4773" s="465"/>
      <c r="K4773" s="465"/>
      <c r="L4773" s="465"/>
      <c r="M4773" s="465"/>
      <c r="N4773" s="465"/>
    </row>
    <row r="4774" spans="2:14">
      <c r="B4774" s="465"/>
      <c r="C4774" s="465"/>
      <c r="D4774" s="465"/>
      <c r="E4774" s="465"/>
      <c r="F4774" s="465"/>
      <c r="G4774" s="465"/>
      <c r="H4774" s="465"/>
      <c r="I4774" s="465"/>
      <c r="J4774" s="465"/>
      <c r="K4774" s="465"/>
      <c r="L4774" s="465"/>
      <c r="M4774" s="465"/>
      <c r="N4774" s="465"/>
    </row>
    <row r="4775" spans="2:14">
      <c r="B4775" s="465"/>
      <c r="C4775" s="465"/>
      <c r="D4775" s="465"/>
      <c r="E4775" s="465"/>
      <c r="F4775" s="465"/>
      <c r="G4775" s="465"/>
      <c r="H4775" s="465"/>
      <c r="I4775" s="465"/>
      <c r="J4775" s="465"/>
      <c r="K4775" s="465"/>
      <c r="L4775" s="465"/>
      <c r="M4775" s="465"/>
      <c r="N4775" s="465"/>
    </row>
    <row r="4776" spans="2:14">
      <c r="B4776" s="465"/>
      <c r="C4776" s="465"/>
      <c r="D4776" s="465"/>
      <c r="E4776" s="465"/>
      <c r="F4776" s="465"/>
      <c r="G4776" s="465"/>
      <c r="H4776" s="465"/>
      <c r="I4776" s="465"/>
      <c r="J4776" s="465"/>
      <c r="K4776" s="465"/>
      <c r="L4776" s="465"/>
      <c r="M4776" s="465"/>
      <c r="N4776" s="465"/>
    </row>
    <row r="4777" spans="2:14">
      <c r="B4777" s="465"/>
      <c r="C4777" s="465"/>
      <c r="D4777" s="465"/>
      <c r="E4777" s="465"/>
      <c r="F4777" s="465"/>
      <c r="G4777" s="465"/>
      <c r="H4777" s="465"/>
      <c r="I4777" s="465"/>
      <c r="J4777" s="465"/>
      <c r="K4777" s="465"/>
      <c r="L4777" s="465"/>
      <c r="M4777" s="465"/>
      <c r="N4777" s="465"/>
    </row>
    <row r="4778" spans="2:14">
      <c r="B4778" s="465"/>
      <c r="C4778" s="465"/>
      <c r="D4778" s="465"/>
      <c r="E4778" s="465"/>
      <c r="F4778" s="465"/>
      <c r="G4778" s="465"/>
      <c r="H4778" s="465"/>
      <c r="I4778" s="465"/>
      <c r="J4778" s="465"/>
      <c r="K4778" s="465"/>
      <c r="L4778" s="465"/>
      <c r="M4778" s="465"/>
      <c r="N4778" s="465"/>
    </row>
    <row r="4779" spans="2:14">
      <c r="B4779" s="465"/>
      <c r="C4779" s="465"/>
      <c r="D4779" s="465"/>
      <c r="E4779" s="465"/>
      <c r="F4779" s="465"/>
      <c r="G4779" s="465"/>
      <c r="H4779" s="465"/>
      <c r="I4779" s="465"/>
      <c r="J4779" s="465"/>
      <c r="K4779" s="465"/>
      <c r="L4779" s="465"/>
      <c r="M4779" s="465"/>
      <c r="N4779" s="465"/>
    </row>
    <row r="4780" spans="2:14">
      <c r="B4780" s="465"/>
      <c r="C4780" s="465"/>
      <c r="D4780" s="465"/>
      <c r="E4780" s="465"/>
      <c r="F4780" s="465"/>
      <c r="G4780" s="465"/>
      <c r="H4780" s="465"/>
      <c r="I4780" s="465"/>
      <c r="J4780" s="465"/>
      <c r="K4780" s="465"/>
      <c r="L4780" s="465"/>
      <c r="M4780" s="465"/>
      <c r="N4780" s="465"/>
    </row>
    <row r="4781" spans="2:14">
      <c r="B4781" s="465"/>
      <c r="C4781" s="465"/>
      <c r="D4781" s="465"/>
      <c r="E4781" s="465"/>
      <c r="F4781" s="465"/>
      <c r="G4781" s="465"/>
      <c r="H4781" s="465"/>
      <c r="I4781" s="465"/>
      <c r="J4781" s="465"/>
      <c r="K4781" s="465"/>
      <c r="L4781" s="465"/>
      <c r="M4781" s="465"/>
      <c r="N4781" s="465"/>
    </row>
    <row r="4782" spans="2:14">
      <c r="B4782" s="465"/>
      <c r="C4782" s="465"/>
      <c r="D4782" s="465"/>
      <c r="E4782" s="465"/>
      <c r="F4782" s="465"/>
      <c r="G4782" s="465"/>
      <c r="H4782" s="465"/>
      <c r="I4782" s="465"/>
      <c r="J4782" s="465"/>
      <c r="K4782" s="465"/>
      <c r="L4782" s="465"/>
      <c r="M4782" s="465"/>
      <c r="N4782" s="465"/>
    </row>
    <row r="4783" spans="2:14">
      <c r="B4783" s="465"/>
      <c r="C4783" s="465"/>
      <c r="D4783" s="465"/>
      <c r="E4783" s="465"/>
      <c r="F4783" s="465"/>
      <c r="G4783" s="465"/>
      <c r="H4783" s="465"/>
      <c r="I4783" s="465"/>
      <c r="J4783" s="465"/>
      <c r="K4783" s="465"/>
      <c r="L4783" s="465"/>
      <c r="M4783" s="465"/>
      <c r="N4783" s="465"/>
    </row>
    <row r="4784" spans="2:14">
      <c r="B4784" s="465"/>
      <c r="C4784" s="465"/>
      <c r="D4784" s="465"/>
      <c r="E4784" s="465"/>
      <c r="F4784" s="465"/>
      <c r="G4784" s="465"/>
      <c r="H4784" s="465"/>
      <c r="I4784" s="465"/>
      <c r="J4784" s="465"/>
      <c r="K4784" s="465"/>
      <c r="L4784" s="465"/>
      <c r="M4784" s="465"/>
      <c r="N4784" s="465"/>
    </row>
    <row r="4785" spans="2:14">
      <c r="B4785" s="465"/>
      <c r="C4785" s="465"/>
      <c r="D4785" s="465"/>
      <c r="E4785" s="465"/>
      <c r="F4785" s="465"/>
      <c r="G4785" s="465"/>
      <c r="H4785" s="465"/>
      <c r="I4785" s="465"/>
      <c r="J4785" s="465"/>
      <c r="K4785" s="465"/>
      <c r="L4785" s="465"/>
      <c r="M4785" s="465"/>
      <c r="N4785" s="465"/>
    </row>
    <row r="4786" spans="2:14">
      <c r="B4786" s="465"/>
      <c r="C4786" s="465"/>
      <c r="D4786" s="465"/>
      <c r="E4786" s="465"/>
      <c r="F4786" s="465"/>
      <c r="G4786" s="465"/>
      <c r="H4786" s="465"/>
      <c r="I4786" s="465"/>
      <c r="J4786" s="465"/>
      <c r="K4786" s="465"/>
      <c r="L4786" s="465"/>
      <c r="M4786" s="465"/>
      <c r="N4786" s="465"/>
    </row>
    <row r="4787" spans="2:14">
      <c r="B4787" s="465"/>
      <c r="C4787" s="465"/>
      <c r="D4787" s="465"/>
      <c r="E4787" s="465"/>
      <c r="F4787" s="465"/>
      <c r="G4787" s="465"/>
      <c r="H4787" s="465"/>
      <c r="I4787" s="465"/>
      <c r="J4787" s="465"/>
      <c r="K4787" s="465"/>
      <c r="L4787" s="465"/>
      <c r="M4787" s="465"/>
      <c r="N4787" s="465"/>
    </row>
    <row r="4788" spans="2:14">
      <c r="B4788" s="465"/>
      <c r="C4788" s="465"/>
      <c r="D4788" s="465"/>
      <c r="E4788" s="465"/>
      <c r="F4788" s="465"/>
      <c r="G4788" s="465"/>
      <c r="H4788" s="465"/>
      <c r="I4788" s="465"/>
      <c r="J4788" s="465"/>
      <c r="K4788" s="465"/>
      <c r="L4788" s="465"/>
      <c r="M4788" s="465"/>
      <c r="N4788" s="465"/>
    </row>
    <row r="4789" spans="2:14">
      <c r="B4789" s="465"/>
      <c r="C4789" s="465"/>
      <c r="D4789" s="465"/>
      <c r="E4789" s="465"/>
      <c r="F4789" s="465"/>
      <c r="G4789" s="465"/>
      <c r="H4789" s="465"/>
      <c r="I4789" s="465"/>
      <c r="J4789" s="465"/>
      <c r="K4789" s="465"/>
      <c r="L4789" s="465"/>
      <c r="M4789" s="465"/>
      <c r="N4789" s="465"/>
    </row>
    <row r="4790" spans="2:14">
      <c r="B4790" s="465"/>
      <c r="C4790" s="465"/>
      <c r="D4790" s="465"/>
      <c r="E4790" s="465"/>
      <c r="F4790" s="465"/>
      <c r="G4790" s="465"/>
      <c r="H4790" s="465"/>
      <c r="I4790" s="465"/>
      <c r="J4790" s="465"/>
      <c r="K4790" s="465"/>
      <c r="L4790" s="465"/>
      <c r="M4790" s="465"/>
      <c r="N4790" s="465"/>
    </row>
    <row r="4791" spans="2:14">
      <c r="B4791" s="465"/>
      <c r="C4791" s="465"/>
      <c r="D4791" s="465"/>
      <c r="E4791" s="465"/>
      <c r="F4791" s="465"/>
      <c r="G4791" s="465"/>
      <c r="H4791" s="465"/>
      <c r="I4791" s="465"/>
      <c r="J4791" s="465"/>
      <c r="K4791" s="465"/>
      <c r="L4791" s="465"/>
      <c r="M4791" s="465"/>
      <c r="N4791" s="465"/>
    </row>
    <row r="4792" spans="2:14">
      <c r="B4792" s="465"/>
      <c r="C4792" s="465"/>
      <c r="D4792" s="465"/>
      <c r="E4792" s="465"/>
      <c r="F4792" s="465"/>
      <c r="G4792" s="465"/>
      <c r="H4792" s="465"/>
      <c r="I4792" s="465"/>
      <c r="J4792" s="465"/>
      <c r="K4792" s="465"/>
      <c r="L4792" s="465"/>
      <c r="M4792" s="465"/>
      <c r="N4792" s="465"/>
    </row>
    <row r="4793" spans="2:14">
      <c r="B4793" s="465"/>
      <c r="C4793" s="465"/>
      <c r="D4793" s="465"/>
      <c r="E4793" s="465"/>
      <c r="F4793" s="465"/>
      <c r="G4793" s="465"/>
      <c r="H4793" s="465"/>
      <c r="I4793" s="465"/>
      <c r="J4793" s="465"/>
      <c r="K4793" s="465"/>
      <c r="L4793" s="465"/>
      <c r="M4793" s="465"/>
      <c r="N4793" s="465"/>
    </row>
    <row r="4794" spans="2:14">
      <c r="B4794" s="465"/>
      <c r="C4794" s="465"/>
      <c r="D4794" s="465"/>
      <c r="E4794" s="465"/>
      <c r="F4794" s="465"/>
      <c r="G4794" s="465"/>
      <c r="H4794" s="465"/>
      <c r="I4794" s="465"/>
      <c r="J4794" s="465"/>
      <c r="K4794" s="465"/>
      <c r="L4794" s="465"/>
      <c r="M4794" s="465"/>
      <c r="N4794" s="465"/>
    </row>
    <row r="4795" spans="2:14">
      <c r="B4795" s="465"/>
      <c r="C4795" s="465"/>
      <c r="D4795" s="465"/>
      <c r="E4795" s="465"/>
      <c r="F4795" s="465"/>
      <c r="G4795" s="465"/>
      <c r="H4795" s="465"/>
      <c r="I4795" s="465"/>
      <c r="J4795" s="465"/>
      <c r="K4795" s="465"/>
      <c r="L4795" s="465"/>
      <c r="M4795" s="465"/>
      <c r="N4795" s="465"/>
    </row>
    <row r="4796" spans="2:14">
      <c r="B4796" s="465"/>
      <c r="C4796" s="465"/>
      <c r="D4796" s="465"/>
      <c r="E4796" s="465"/>
      <c r="F4796" s="465"/>
      <c r="G4796" s="465"/>
      <c r="H4796" s="465"/>
      <c r="I4796" s="465"/>
      <c r="J4796" s="465"/>
      <c r="K4796" s="465"/>
      <c r="L4796" s="465"/>
      <c r="M4796" s="465"/>
      <c r="N4796" s="465"/>
    </row>
    <row r="4797" spans="2:14">
      <c r="B4797" s="465"/>
      <c r="C4797" s="465"/>
      <c r="D4797" s="465"/>
      <c r="E4797" s="465"/>
      <c r="F4797" s="465"/>
      <c r="G4797" s="465"/>
      <c r="H4797" s="465"/>
      <c r="I4797" s="465"/>
      <c r="J4797" s="465"/>
      <c r="K4797" s="465"/>
      <c r="L4797" s="465"/>
      <c r="M4797" s="465"/>
      <c r="N4797" s="465"/>
    </row>
    <row r="4798" spans="2:14">
      <c r="B4798" s="465"/>
      <c r="C4798" s="465"/>
      <c r="D4798" s="465"/>
      <c r="E4798" s="465"/>
      <c r="F4798" s="465"/>
      <c r="G4798" s="465"/>
      <c r="H4798" s="465"/>
      <c r="I4798" s="465"/>
      <c r="J4798" s="465"/>
      <c r="K4798" s="465"/>
      <c r="L4798" s="465"/>
      <c r="M4798" s="465"/>
      <c r="N4798" s="465"/>
    </row>
    <row r="4799" spans="2:14">
      <c r="B4799" s="465"/>
      <c r="C4799" s="465"/>
      <c r="D4799" s="465"/>
      <c r="E4799" s="465"/>
      <c r="F4799" s="465"/>
      <c r="G4799" s="465"/>
      <c r="H4799" s="465"/>
      <c r="I4799" s="465"/>
      <c r="J4799" s="465"/>
      <c r="K4799" s="465"/>
      <c r="L4799" s="465"/>
      <c r="M4799" s="465"/>
      <c r="N4799" s="465"/>
    </row>
    <row r="4800" spans="2:14">
      <c r="B4800" s="465"/>
      <c r="C4800" s="465"/>
      <c r="D4800" s="465"/>
      <c r="E4800" s="465"/>
      <c r="F4800" s="465"/>
      <c r="G4800" s="465"/>
      <c r="H4800" s="465"/>
      <c r="I4800" s="465"/>
      <c r="J4800" s="465"/>
      <c r="K4800" s="465"/>
      <c r="L4800" s="465"/>
      <c r="M4800" s="465"/>
      <c r="N4800" s="465"/>
    </row>
    <row r="4801" spans="2:14">
      <c r="B4801" s="465"/>
      <c r="C4801" s="465"/>
      <c r="D4801" s="465"/>
      <c r="E4801" s="465"/>
      <c r="F4801" s="465"/>
      <c r="G4801" s="465"/>
      <c r="H4801" s="465"/>
      <c r="I4801" s="465"/>
      <c r="J4801" s="465"/>
      <c r="K4801" s="465"/>
      <c r="L4801" s="465"/>
      <c r="M4801" s="465"/>
      <c r="N4801" s="465"/>
    </row>
    <row r="4802" spans="2:14">
      <c r="B4802" s="465"/>
      <c r="C4802" s="465"/>
      <c r="D4802" s="465"/>
      <c r="E4802" s="465"/>
      <c r="F4802" s="465"/>
      <c r="G4802" s="465"/>
      <c r="H4802" s="465"/>
      <c r="I4802" s="465"/>
      <c r="J4802" s="465"/>
      <c r="K4802" s="465"/>
      <c r="L4802" s="465"/>
      <c r="M4802" s="465"/>
      <c r="N4802" s="465"/>
    </row>
    <row r="4803" spans="2:14">
      <c r="B4803" s="465"/>
      <c r="C4803" s="465"/>
      <c r="D4803" s="465"/>
      <c r="E4803" s="465"/>
      <c r="F4803" s="465"/>
      <c r="G4803" s="465"/>
      <c r="H4803" s="465"/>
      <c r="I4803" s="465"/>
      <c r="J4803" s="465"/>
      <c r="K4803" s="465"/>
      <c r="L4803" s="465"/>
      <c r="M4803" s="465"/>
      <c r="N4803" s="465"/>
    </row>
    <row r="4804" spans="2:14">
      <c r="B4804" s="465"/>
      <c r="C4804" s="465"/>
      <c r="D4804" s="465"/>
      <c r="E4804" s="465"/>
      <c r="F4804" s="465"/>
      <c r="G4804" s="465"/>
      <c r="H4804" s="465"/>
      <c r="I4804" s="465"/>
      <c r="J4804" s="465"/>
      <c r="K4804" s="465"/>
      <c r="L4804" s="465"/>
      <c r="M4804" s="465"/>
      <c r="N4804" s="465"/>
    </row>
    <row r="4805" spans="2:14">
      <c r="B4805" s="465"/>
      <c r="C4805" s="465"/>
      <c r="D4805" s="465"/>
      <c r="E4805" s="465"/>
      <c r="F4805" s="465"/>
      <c r="G4805" s="465"/>
      <c r="H4805" s="465"/>
      <c r="I4805" s="465"/>
      <c r="J4805" s="465"/>
      <c r="K4805" s="465"/>
      <c r="L4805" s="465"/>
      <c r="M4805" s="465"/>
      <c r="N4805" s="465"/>
    </row>
    <row r="4806" spans="2:14">
      <c r="B4806" s="465"/>
      <c r="C4806" s="465"/>
      <c r="D4806" s="465"/>
      <c r="E4806" s="465"/>
      <c r="F4806" s="465"/>
      <c r="G4806" s="465"/>
      <c r="H4806" s="465"/>
      <c r="I4806" s="465"/>
      <c r="J4806" s="465"/>
      <c r="K4806" s="465"/>
      <c r="L4806" s="465"/>
      <c r="M4806" s="465"/>
      <c r="N4806" s="465"/>
    </row>
    <row r="4807" spans="2:14">
      <c r="B4807" s="465"/>
      <c r="C4807" s="465"/>
      <c r="D4807" s="465"/>
      <c r="E4807" s="465"/>
      <c r="F4807" s="465"/>
      <c r="G4807" s="465"/>
      <c r="H4807" s="465"/>
      <c r="I4807" s="465"/>
      <c r="J4807" s="465"/>
      <c r="K4807" s="465"/>
      <c r="L4807" s="465"/>
      <c r="M4807" s="465"/>
      <c r="N4807" s="465"/>
    </row>
    <row r="4808" spans="2:14">
      <c r="B4808" s="465"/>
      <c r="C4808" s="465"/>
      <c r="D4808" s="465"/>
      <c r="E4808" s="465"/>
      <c r="F4808" s="465"/>
      <c r="G4808" s="465"/>
      <c r="H4808" s="465"/>
      <c r="I4808" s="465"/>
      <c r="J4808" s="465"/>
      <c r="K4808" s="465"/>
      <c r="L4808" s="465"/>
      <c r="M4808" s="465"/>
      <c r="N4808" s="465"/>
    </row>
    <row r="4809" spans="2:14">
      <c r="B4809" s="465"/>
      <c r="C4809" s="465"/>
      <c r="D4809" s="465"/>
      <c r="E4809" s="465"/>
      <c r="F4809" s="465"/>
      <c r="G4809" s="465"/>
      <c r="H4809" s="465"/>
      <c r="I4809" s="465"/>
      <c r="J4809" s="465"/>
      <c r="K4809" s="465"/>
      <c r="L4809" s="465"/>
      <c r="M4809" s="465"/>
      <c r="N4809" s="465"/>
    </row>
    <row r="4810" spans="2:14">
      <c r="B4810" s="465"/>
      <c r="C4810" s="465"/>
      <c r="D4810" s="465"/>
      <c r="E4810" s="465"/>
      <c r="F4810" s="465"/>
      <c r="G4810" s="465"/>
      <c r="H4810" s="465"/>
      <c r="I4810" s="465"/>
      <c r="J4810" s="465"/>
      <c r="K4810" s="465"/>
      <c r="L4810" s="465"/>
      <c r="M4810" s="465"/>
      <c r="N4810" s="465"/>
    </row>
    <row r="4811" spans="2:14">
      <c r="B4811" s="465"/>
      <c r="C4811" s="465"/>
      <c r="D4811" s="465"/>
      <c r="E4811" s="465"/>
      <c r="F4811" s="465"/>
      <c r="G4811" s="465"/>
      <c r="H4811" s="465"/>
      <c r="I4811" s="465"/>
      <c r="J4811" s="465"/>
      <c r="K4811" s="465"/>
      <c r="L4811" s="465"/>
      <c r="M4811" s="465"/>
      <c r="N4811" s="465"/>
    </row>
    <row r="4812" spans="2:14">
      <c r="B4812" s="465"/>
      <c r="C4812" s="465"/>
      <c r="D4812" s="465"/>
      <c r="E4812" s="465"/>
      <c r="F4812" s="465"/>
      <c r="G4812" s="465"/>
      <c r="H4812" s="465"/>
      <c r="I4812" s="465"/>
      <c r="J4812" s="465"/>
      <c r="K4812" s="465"/>
      <c r="L4812" s="465"/>
      <c r="M4812" s="465"/>
      <c r="N4812" s="465"/>
    </row>
    <row r="4813" spans="2:14">
      <c r="B4813" s="465"/>
      <c r="C4813" s="465"/>
      <c r="D4813" s="465"/>
      <c r="E4813" s="465"/>
      <c r="F4813" s="465"/>
      <c r="G4813" s="465"/>
      <c r="H4813" s="465"/>
      <c r="I4813" s="465"/>
      <c r="J4813" s="465"/>
      <c r="K4813" s="465"/>
      <c r="L4813" s="465"/>
      <c r="M4813" s="465"/>
      <c r="N4813" s="465"/>
    </row>
    <row r="4814" spans="2:14">
      <c r="B4814" s="465"/>
      <c r="C4814" s="465"/>
      <c r="D4814" s="465"/>
      <c r="E4814" s="465"/>
      <c r="F4814" s="465"/>
      <c r="G4814" s="465"/>
      <c r="H4814" s="465"/>
      <c r="I4814" s="465"/>
      <c r="J4814" s="465"/>
      <c r="K4814" s="465"/>
      <c r="L4814" s="465"/>
      <c r="M4814" s="465"/>
      <c r="N4814" s="465"/>
    </row>
    <row r="4815" spans="2:14">
      <c r="B4815" s="465"/>
      <c r="C4815" s="465"/>
      <c r="D4815" s="465"/>
      <c r="E4815" s="465"/>
      <c r="F4815" s="465"/>
      <c r="G4815" s="465"/>
      <c r="H4815" s="465"/>
      <c r="I4815" s="465"/>
      <c r="J4815" s="465"/>
      <c r="K4815" s="465"/>
      <c r="L4815" s="465"/>
      <c r="M4815" s="465"/>
      <c r="N4815" s="465"/>
    </row>
    <row r="4816" spans="2:14">
      <c r="B4816" s="465"/>
      <c r="C4816" s="465"/>
      <c r="D4816" s="465"/>
      <c r="E4816" s="465"/>
      <c r="F4816" s="465"/>
      <c r="G4816" s="465"/>
      <c r="H4816" s="465"/>
      <c r="I4816" s="465"/>
      <c r="J4816" s="465"/>
      <c r="K4816" s="465"/>
      <c r="L4816" s="465"/>
      <c r="M4816" s="465"/>
      <c r="N4816" s="465"/>
    </row>
    <row r="4817" spans="2:14">
      <c r="B4817" s="465"/>
      <c r="C4817" s="465"/>
      <c r="D4817" s="465"/>
      <c r="E4817" s="465"/>
      <c r="F4817" s="465"/>
      <c r="G4817" s="465"/>
      <c r="H4817" s="465"/>
      <c r="I4817" s="465"/>
      <c r="J4817" s="465"/>
      <c r="K4817" s="465"/>
      <c r="L4817" s="465"/>
      <c r="M4817" s="465"/>
      <c r="N4817" s="465"/>
    </row>
    <row r="4818" spans="2:14">
      <c r="B4818" s="465"/>
      <c r="C4818" s="465"/>
      <c r="D4818" s="465"/>
      <c r="E4818" s="465"/>
      <c r="F4818" s="465"/>
      <c r="G4818" s="465"/>
      <c r="H4818" s="465"/>
      <c r="I4818" s="465"/>
      <c r="J4818" s="465"/>
      <c r="K4818" s="465"/>
      <c r="L4818" s="465"/>
      <c r="M4818" s="465"/>
      <c r="N4818" s="465"/>
    </row>
    <row r="4819" spans="2:14">
      <c r="B4819" s="465"/>
      <c r="C4819" s="465"/>
      <c r="D4819" s="465"/>
      <c r="E4819" s="465"/>
      <c r="F4819" s="465"/>
      <c r="G4819" s="465"/>
      <c r="H4819" s="465"/>
      <c r="I4819" s="465"/>
      <c r="J4819" s="465"/>
      <c r="K4819" s="465"/>
      <c r="L4819" s="465"/>
      <c r="M4819" s="465"/>
      <c r="N4819" s="465"/>
    </row>
    <row r="4820" spans="2:14">
      <c r="B4820" s="465"/>
      <c r="C4820" s="465"/>
      <c r="D4820" s="465"/>
      <c r="E4820" s="465"/>
      <c r="F4820" s="465"/>
      <c r="G4820" s="465"/>
      <c r="H4820" s="465"/>
      <c r="I4820" s="465"/>
      <c r="J4820" s="465"/>
      <c r="K4820" s="465"/>
      <c r="L4820" s="465"/>
      <c r="M4820" s="465"/>
      <c r="N4820" s="465"/>
    </row>
    <row r="4821" spans="2:14">
      <c r="B4821" s="465"/>
      <c r="C4821" s="465"/>
      <c r="D4821" s="465"/>
      <c r="E4821" s="465"/>
      <c r="F4821" s="465"/>
      <c r="G4821" s="465"/>
      <c r="H4821" s="465"/>
      <c r="I4821" s="465"/>
      <c r="J4821" s="465"/>
      <c r="K4821" s="465"/>
      <c r="L4821" s="465"/>
      <c r="M4821" s="465"/>
      <c r="N4821" s="465"/>
    </row>
    <row r="4822" spans="2:14">
      <c r="B4822" s="465"/>
      <c r="C4822" s="465"/>
      <c r="D4822" s="465"/>
      <c r="E4822" s="465"/>
      <c r="F4822" s="465"/>
      <c r="G4822" s="465"/>
      <c r="H4822" s="465"/>
      <c r="I4822" s="465"/>
      <c r="J4822" s="465"/>
      <c r="K4822" s="465"/>
      <c r="L4822" s="465"/>
      <c r="M4822" s="465"/>
      <c r="N4822" s="465"/>
    </row>
    <row r="4823" spans="2:14">
      <c r="B4823" s="465"/>
      <c r="C4823" s="465"/>
      <c r="D4823" s="465"/>
      <c r="E4823" s="465"/>
      <c r="F4823" s="465"/>
      <c r="G4823" s="465"/>
      <c r="H4823" s="465"/>
      <c r="I4823" s="465"/>
      <c r="J4823" s="465"/>
      <c r="K4823" s="465"/>
      <c r="L4823" s="465"/>
      <c r="M4823" s="465"/>
      <c r="N4823" s="465"/>
    </row>
    <row r="4824" spans="2:14">
      <c r="B4824" s="465"/>
      <c r="C4824" s="465"/>
      <c r="D4824" s="465"/>
      <c r="E4824" s="465"/>
      <c r="F4824" s="465"/>
      <c r="G4824" s="465"/>
      <c r="H4824" s="465"/>
      <c r="I4824" s="465"/>
      <c r="J4824" s="465"/>
      <c r="K4824" s="465"/>
      <c r="L4824" s="465"/>
      <c r="M4824" s="465"/>
      <c r="N4824" s="465"/>
    </row>
    <row r="4825" spans="2:14">
      <c r="B4825" s="465"/>
      <c r="C4825" s="465"/>
      <c r="D4825" s="465"/>
      <c r="E4825" s="465"/>
      <c r="F4825" s="465"/>
      <c r="G4825" s="465"/>
      <c r="H4825" s="465"/>
      <c r="I4825" s="465"/>
      <c r="J4825" s="465"/>
      <c r="K4825" s="465"/>
      <c r="L4825" s="465"/>
      <c r="M4825" s="465"/>
      <c r="N4825" s="465"/>
    </row>
    <row r="4826" spans="2:14">
      <c r="B4826" s="465"/>
      <c r="C4826" s="465"/>
      <c r="D4826" s="465"/>
      <c r="E4826" s="465"/>
      <c r="F4826" s="465"/>
      <c r="G4826" s="465"/>
      <c r="H4826" s="465"/>
      <c r="I4826" s="465"/>
      <c r="J4826" s="465"/>
      <c r="K4826" s="465"/>
      <c r="L4826" s="465"/>
      <c r="M4826" s="465"/>
      <c r="N4826" s="465"/>
    </row>
    <row r="4827" spans="2:14">
      <c r="B4827" s="465"/>
      <c r="C4827" s="465"/>
      <c r="D4827" s="465"/>
      <c r="E4827" s="465"/>
      <c r="F4827" s="465"/>
      <c r="G4827" s="465"/>
      <c r="H4827" s="465"/>
      <c r="I4827" s="465"/>
      <c r="J4827" s="465"/>
      <c r="K4827" s="465"/>
      <c r="L4827" s="465"/>
      <c r="M4827" s="465"/>
      <c r="N4827" s="465"/>
    </row>
    <row r="4828" spans="2:14">
      <c r="B4828" s="465"/>
      <c r="C4828" s="465"/>
      <c r="D4828" s="465"/>
      <c r="E4828" s="465"/>
      <c r="F4828" s="465"/>
      <c r="G4828" s="465"/>
      <c r="H4828" s="465"/>
      <c r="I4828" s="465"/>
      <c r="J4828" s="465"/>
      <c r="K4828" s="465"/>
      <c r="L4828" s="465"/>
      <c r="M4828" s="465"/>
      <c r="N4828" s="465"/>
    </row>
    <row r="4829" spans="2:14">
      <c r="B4829" s="465"/>
      <c r="C4829" s="465"/>
      <c r="D4829" s="465"/>
      <c r="E4829" s="465"/>
      <c r="F4829" s="465"/>
      <c r="G4829" s="465"/>
      <c r="H4829" s="465"/>
      <c r="I4829" s="465"/>
      <c r="J4829" s="465"/>
      <c r="K4829" s="465"/>
      <c r="L4829" s="465"/>
      <c r="M4829" s="465"/>
      <c r="N4829" s="465"/>
    </row>
    <row r="4830" spans="2:14">
      <c r="B4830" s="465"/>
      <c r="C4830" s="465"/>
      <c r="D4830" s="465"/>
      <c r="E4830" s="465"/>
      <c r="F4830" s="465"/>
      <c r="G4830" s="465"/>
      <c r="H4830" s="465"/>
      <c r="I4830" s="465"/>
      <c r="J4830" s="465"/>
      <c r="K4830" s="465"/>
      <c r="L4830" s="465"/>
      <c r="M4830" s="465"/>
      <c r="N4830" s="465"/>
    </row>
    <row r="4831" spans="2:14">
      <c r="B4831" s="465"/>
      <c r="C4831" s="465"/>
      <c r="D4831" s="465"/>
      <c r="E4831" s="465"/>
      <c r="F4831" s="465"/>
      <c r="G4831" s="465"/>
      <c r="H4831" s="465"/>
      <c r="I4831" s="465"/>
      <c r="J4831" s="465"/>
      <c r="K4831" s="465"/>
      <c r="L4831" s="465"/>
      <c r="M4831" s="465"/>
      <c r="N4831" s="465"/>
    </row>
    <row r="4832" spans="2:14">
      <c r="B4832" s="465"/>
      <c r="C4832" s="465"/>
      <c r="D4832" s="465"/>
      <c r="E4832" s="465"/>
      <c r="F4832" s="465"/>
      <c r="G4832" s="465"/>
      <c r="H4832" s="465"/>
      <c r="I4832" s="465"/>
      <c r="J4832" s="465"/>
      <c r="K4832" s="465"/>
      <c r="L4832" s="465"/>
      <c r="M4832" s="465"/>
      <c r="N4832" s="465"/>
    </row>
    <row r="4833" spans="2:14">
      <c r="B4833" s="465"/>
      <c r="C4833" s="465"/>
      <c r="D4833" s="465"/>
      <c r="E4833" s="465"/>
      <c r="F4833" s="465"/>
      <c r="G4833" s="465"/>
      <c r="H4833" s="465"/>
      <c r="I4833" s="465"/>
      <c r="J4833" s="465"/>
      <c r="K4833" s="465"/>
      <c r="L4833" s="465"/>
      <c r="M4833" s="465"/>
      <c r="N4833" s="465"/>
    </row>
    <row r="4834" spans="2:14">
      <c r="B4834" s="465"/>
      <c r="C4834" s="465"/>
      <c r="D4834" s="465"/>
      <c r="E4834" s="465"/>
      <c r="F4834" s="465"/>
      <c r="G4834" s="465"/>
      <c r="H4834" s="465"/>
      <c r="I4834" s="465"/>
      <c r="J4834" s="465"/>
      <c r="K4834" s="465"/>
      <c r="L4834" s="465"/>
      <c r="M4834" s="465"/>
      <c r="N4834" s="465"/>
    </row>
    <row r="4835" spans="2:14">
      <c r="B4835" s="465"/>
      <c r="C4835" s="465"/>
      <c r="D4835" s="465"/>
      <c r="E4835" s="465"/>
      <c r="F4835" s="465"/>
      <c r="G4835" s="465"/>
      <c r="H4835" s="465"/>
      <c r="I4835" s="465"/>
      <c r="J4835" s="465"/>
      <c r="K4835" s="465"/>
      <c r="L4835" s="465"/>
      <c r="M4835" s="465"/>
      <c r="N4835" s="465"/>
    </row>
    <row r="4836" spans="2:14">
      <c r="B4836" s="465"/>
      <c r="C4836" s="465"/>
      <c r="D4836" s="465"/>
      <c r="E4836" s="465"/>
      <c r="F4836" s="465"/>
      <c r="G4836" s="465"/>
      <c r="H4836" s="465"/>
      <c r="I4836" s="465"/>
      <c r="J4836" s="465"/>
      <c r="K4836" s="465"/>
      <c r="L4836" s="465"/>
      <c r="M4836" s="465"/>
      <c r="N4836" s="465"/>
    </row>
    <row r="4837" spans="2:14">
      <c r="B4837" s="465"/>
      <c r="C4837" s="465"/>
      <c r="D4837" s="465"/>
      <c r="E4837" s="465"/>
      <c r="F4837" s="465"/>
      <c r="G4837" s="465"/>
      <c r="H4837" s="465"/>
      <c r="I4837" s="465"/>
      <c r="J4837" s="465"/>
      <c r="K4837" s="465"/>
      <c r="L4837" s="465"/>
      <c r="M4837" s="465"/>
      <c r="N4837" s="465"/>
    </row>
    <row r="4838" spans="2:14">
      <c r="B4838" s="465"/>
      <c r="C4838" s="465"/>
      <c r="D4838" s="465"/>
      <c r="E4838" s="465"/>
      <c r="F4838" s="465"/>
      <c r="G4838" s="465"/>
      <c r="H4838" s="465"/>
      <c r="I4838" s="465"/>
      <c r="J4838" s="465"/>
      <c r="K4838" s="465"/>
      <c r="L4838" s="465"/>
      <c r="M4838" s="465"/>
      <c r="N4838" s="465"/>
    </row>
    <row r="4839" spans="2:14">
      <c r="B4839" s="465"/>
      <c r="C4839" s="465"/>
      <c r="D4839" s="465"/>
      <c r="E4839" s="465"/>
      <c r="F4839" s="465"/>
      <c r="G4839" s="465"/>
      <c r="H4839" s="465"/>
      <c r="I4839" s="465"/>
      <c r="J4839" s="465"/>
      <c r="K4839" s="465"/>
      <c r="L4839" s="465"/>
      <c r="M4839" s="465"/>
      <c r="N4839" s="465"/>
    </row>
    <row r="4840" spans="2:14">
      <c r="B4840" s="465"/>
      <c r="C4840" s="465"/>
      <c r="D4840" s="465"/>
      <c r="E4840" s="465"/>
      <c r="F4840" s="465"/>
      <c r="G4840" s="465"/>
      <c r="H4840" s="465"/>
      <c r="I4840" s="465"/>
      <c r="J4840" s="465"/>
      <c r="K4840" s="465"/>
      <c r="L4840" s="465"/>
      <c r="M4840" s="465"/>
      <c r="N4840" s="465"/>
    </row>
    <row r="4841" spans="2:14">
      <c r="B4841" s="465"/>
      <c r="C4841" s="465"/>
      <c r="D4841" s="465"/>
      <c r="E4841" s="465"/>
      <c r="F4841" s="465"/>
      <c r="G4841" s="465"/>
      <c r="H4841" s="465"/>
      <c r="I4841" s="465"/>
      <c r="J4841" s="465"/>
      <c r="K4841" s="465"/>
      <c r="L4841" s="465"/>
      <c r="M4841" s="465"/>
      <c r="N4841" s="465"/>
    </row>
    <row r="4842" spans="2:14">
      <c r="B4842" s="465"/>
      <c r="C4842" s="465"/>
      <c r="D4842" s="465"/>
      <c r="E4842" s="465"/>
      <c r="F4842" s="465"/>
      <c r="G4842" s="465"/>
      <c r="H4842" s="465"/>
      <c r="I4842" s="465"/>
      <c r="J4842" s="465"/>
      <c r="K4842" s="465"/>
      <c r="L4842" s="465"/>
      <c r="M4842" s="465"/>
      <c r="N4842" s="465"/>
    </row>
    <row r="4843" spans="2:14">
      <c r="B4843" s="465"/>
      <c r="C4843" s="465"/>
      <c r="D4843" s="465"/>
      <c r="E4843" s="465"/>
      <c r="F4843" s="465"/>
      <c r="G4843" s="465"/>
      <c r="H4843" s="465"/>
      <c r="I4843" s="465"/>
      <c r="J4843" s="465"/>
      <c r="K4843" s="465"/>
      <c r="L4843" s="465"/>
      <c r="M4843" s="465"/>
      <c r="N4843" s="465"/>
    </row>
    <row r="4844" spans="2:14">
      <c r="B4844" s="465"/>
      <c r="C4844" s="465"/>
      <c r="D4844" s="465"/>
      <c r="E4844" s="465"/>
      <c r="F4844" s="465"/>
      <c r="G4844" s="465"/>
      <c r="H4844" s="465"/>
      <c r="I4844" s="465"/>
      <c r="J4844" s="465"/>
      <c r="K4844" s="465"/>
      <c r="L4844" s="465"/>
      <c r="M4844" s="465"/>
      <c r="N4844" s="465"/>
    </row>
    <row r="4845" spans="2:14">
      <c r="B4845" s="465"/>
      <c r="C4845" s="465"/>
      <c r="D4845" s="465"/>
      <c r="E4845" s="465"/>
      <c r="F4845" s="465"/>
      <c r="G4845" s="465"/>
      <c r="H4845" s="465"/>
      <c r="I4845" s="465"/>
      <c r="J4845" s="465"/>
      <c r="K4845" s="465"/>
      <c r="L4845" s="465"/>
      <c r="M4845" s="465"/>
      <c r="N4845" s="465"/>
    </row>
    <row r="4846" spans="2:14">
      <c r="B4846" s="465"/>
      <c r="C4846" s="465"/>
      <c r="D4846" s="465"/>
      <c r="E4846" s="465"/>
      <c r="F4846" s="465"/>
      <c r="G4846" s="465"/>
      <c r="H4846" s="465"/>
      <c r="I4846" s="465"/>
      <c r="J4846" s="465"/>
      <c r="K4846" s="465"/>
      <c r="L4846" s="465"/>
      <c r="M4846" s="465"/>
      <c r="N4846" s="465"/>
    </row>
    <row r="4847" spans="2:14">
      <c r="B4847" s="465"/>
      <c r="C4847" s="465"/>
      <c r="D4847" s="465"/>
      <c r="E4847" s="465"/>
      <c r="F4847" s="465"/>
      <c r="G4847" s="465"/>
      <c r="H4847" s="465"/>
      <c r="I4847" s="465"/>
      <c r="J4847" s="465"/>
      <c r="K4847" s="465"/>
      <c r="L4847" s="465"/>
      <c r="M4847" s="465"/>
      <c r="N4847" s="465"/>
    </row>
    <row r="4848" spans="2:14">
      <c r="B4848" s="465"/>
      <c r="C4848" s="465"/>
      <c r="D4848" s="465"/>
      <c r="E4848" s="465"/>
      <c r="F4848" s="465"/>
      <c r="G4848" s="465"/>
      <c r="H4848" s="465"/>
      <c r="I4848" s="465"/>
      <c r="J4848" s="465"/>
      <c r="K4848" s="465"/>
      <c r="L4848" s="465"/>
      <c r="M4848" s="465"/>
      <c r="N4848" s="465"/>
    </row>
    <row r="4849" spans="2:14">
      <c r="B4849" s="465"/>
      <c r="C4849" s="465"/>
      <c r="D4849" s="465"/>
      <c r="E4849" s="465"/>
      <c r="F4849" s="465"/>
      <c r="G4849" s="465"/>
      <c r="H4849" s="465"/>
      <c r="I4849" s="465"/>
      <c r="J4849" s="465"/>
      <c r="K4849" s="465"/>
      <c r="L4849" s="465"/>
      <c r="M4849" s="465"/>
      <c r="N4849" s="465"/>
    </row>
    <row r="4850" spans="2:14">
      <c r="B4850" s="465"/>
      <c r="C4850" s="465"/>
      <c r="D4850" s="465"/>
      <c r="E4850" s="465"/>
      <c r="F4850" s="465"/>
      <c r="G4850" s="465"/>
      <c r="H4850" s="465"/>
      <c r="I4850" s="465"/>
      <c r="J4850" s="465"/>
      <c r="K4850" s="465"/>
      <c r="L4850" s="465"/>
      <c r="M4850" s="465"/>
      <c r="N4850" s="465"/>
    </row>
    <row r="4851" spans="2:14">
      <c r="B4851" s="465"/>
      <c r="C4851" s="465"/>
      <c r="D4851" s="465"/>
      <c r="E4851" s="465"/>
      <c r="F4851" s="465"/>
      <c r="G4851" s="465"/>
      <c r="H4851" s="465"/>
      <c r="I4851" s="465"/>
      <c r="J4851" s="465"/>
      <c r="K4851" s="465"/>
      <c r="L4851" s="465"/>
      <c r="M4851" s="465"/>
      <c r="N4851" s="465"/>
    </row>
    <row r="4852" spans="2:14">
      <c r="B4852" s="465"/>
      <c r="C4852" s="465"/>
      <c r="D4852" s="465"/>
      <c r="E4852" s="465"/>
      <c r="F4852" s="465"/>
      <c r="G4852" s="465"/>
      <c r="H4852" s="465"/>
      <c r="I4852" s="465"/>
      <c r="J4852" s="465"/>
      <c r="K4852" s="465"/>
      <c r="L4852" s="465"/>
      <c r="M4852" s="465"/>
      <c r="N4852" s="465"/>
    </row>
    <row r="4853" spans="2:14">
      <c r="B4853" s="465"/>
      <c r="C4853" s="465"/>
      <c r="D4853" s="465"/>
      <c r="E4853" s="465"/>
      <c r="F4853" s="465"/>
      <c r="G4853" s="465"/>
      <c r="H4853" s="465"/>
      <c r="I4853" s="465"/>
      <c r="J4853" s="465"/>
      <c r="K4853" s="465"/>
      <c r="L4853" s="465"/>
      <c r="M4853" s="465"/>
      <c r="N4853" s="465"/>
    </row>
    <row r="4854" spans="2:14">
      <c r="B4854" s="465"/>
      <c r="C4854" s="465"/>
      <c r="D4854" s="465"/>
      <c r="E4854" s="465"/>
      <c r="F4854" s="465"/>
      <c r="G4854" s="465"/>
      <c r="H4854" s="465"/>
      <c r="I4854" s="465"/>
      <c r="J4854" s="465"/>
      <c r="K4854" s="465"/>
      <c r="L4854" s="465"/>
      <c r="M4854" s="465"/>
      <c r="N4854" s="465"/>
    </row>
    <row r="4855" spans="2:14">
      <c r="B4855" s="465"/>
      <c r="C4855" s="465"/>
      <c r="D4855" s="465"/>
      <c r="E4855" s="465"/>
      <c r="F4855" s="465"/>
      <c r="G4855" s="465"/>
      <c r="H4855" s="465"/>
      <c r="I4855" s="465"/>
      <c r="J4855" s="465"/>
      <c r="K4855" s="465"/>
      <c r="L4855" s="465"/>
      <c r="M4855" s="465"/>
      <c r="N4855" s="465"/>
    </row>
    <row r="4856" spans="2:14">
      <c r="B4856" s="465"/>
      <c r="C4856" s="465"/>
      <c r="D4856" s="465"/>
      <c r="E4856" s="465"/>
      <c r="F4856" s="465"/>
      <c r="G4856" s="465"/>
      <c r="H4856" s="465"/>
      <c r="I4856" s="465"/>
      <c r="J4856" s="465"/>
      <c r="K4856" s="465"/>
      <c r="L4856" s="465"/>
      <c r="M4856" s="465"/>
      <c r="N4856" s="465"/>
    </row>
    <row r="4857" spans="2:14">
      <c r="B4857" s="465"/>
      <c r="C4857" s="465"/>
      <c r="D4857" s="465"/>
      <c r="E4857" s="465"/>
      <c r="F4857" s="465"/>
      <c r="G4857" s="465"/>
      <c r="H4857" s="465"/>
      <c r="I4857" s="465"/>
      <c r="J4857" s="465"/>
      <c r="K4857" s="465"/>
      <c r="L4857" s="465"/>
      <c r="M4857" s="465"/>
      <c r="N4857" s="465"/>
    </row>
    <row r="4858" spans="2:14">
      <c r="B4858" s="465"/>
      <c r="C4858" s="465"/>
      <c r="D4858" s="465"/>
      <c r="E4858" s="465"/>
      <c r="F4858" s="465"/>
      <c r="G4858" s="465"/>
      <c r="H4858" s="465"/>
      <c r="I4858" s="465"/>
      <c r="J4858" s="465"/>
      <c r="K4858" s="465"/>
      <c r="L4858" s="465"/>
      <c r="M4858" s="465"/>
      <c r="N4858" s="465"/>
    </row>
    <row r="4859" spans="2:14">
      <c r="B4859" s="465"/>
      <c r="C4859" s="465"/>
      <c r="D4859" s="465"/>
      <c r="E4859" s="465"/>
      <c r="F4859" s="465"/>
      <c r="G4859" s="465"/>
      <c r="H4859" s="465"/>
      <c r="I4859" s="465"/>
      <c r="J4859" s="465"/>
      <c r="K4859" s="465"/>
      <c r="L4859" s="465"/>
      <c r="M4859" s="465"/>
      <c r="N4859" s="465"/>
    </row>
    <row r="4860" spans="2:14">
      <c r="B4860" s="465"/>
      <c r="C4860" s="465"/>
      <c r="D4860" s="465"/>
      <c r="E4860" s="465"/>
      <c r="F4860" s="465"/>
      <c r="G4860" s="465"/>
      <c r="H4860" s="465"/>
      <c r="I4860" s="465"/>
      <c r="J4860" s="465"/>
      <c r="K4860" s="465"/>
      <c r="L4860" s="465"/>
      <c r="M4860" s="465"/>
      <c r="N4860" s="465"/>
    </row>
    <row r="4861" spans="2:14">
      <c r="B4861" s="465"/>
      <c r="C4861" s="465"/>
      <c r="D4861" s="465"/>
      <c r="E4861" s="465"/>
      <c r="F4861" s="465"/>
      <c r="G4861" s="465"/>
      <c r="H4861" s="465"/>
      <c r="I4861" s="465"/>
      <c r="J4861" s="465"/>
      <c r="K4861" s="465"/>
      <c r="L4861" s="465"/>
      <c r="M4861" s="465"/>
      <c r="N4861" s="465"/>
    </row>
    <row r="4862" spans="2:14">
      <c r="B4862" s="465"/>
      <c r="C4862" s="465"/>
      <c r="D4862" s="465"/>
      <c r="E4862" s="465"/>
      <c r="F4862" s="465"/>
      <c r="G4862" s="465"/>
      <c r="H4862" s="465"/>
      <c r="I4862" s="465"/>
      <c r="J4862" s="465"/>
      <c r="K4862" s="465"/>
      <c r="L4862" s="465"/>
      <c r="M4862" s="465"/>
      <c r="N4862" s="465"/>
    </row>
    <row r="4863" spans="2:14">
      <c r="B4863" s="465"/>
      <c r="C4863" s="465"/>
      <c r="D4863" s="465"/>
      <c r="E4863" s="465"/>
      <c r="F4863" s="465"/>
      <c r="G4863" s="465"/>
      <c r="H4863" s="465"/>
      <c r="I4863" s="465"/>
      <c r="J4863" s="465"/>
      <c r="K4863" s="465"/>
      <c r="L4863" s="465"/>
      <c r="M4863" s="465"/>
      <c r="N4863" s="465"/>
    </row>
    <row r="4864" spans="2:14">
      <c r="B4864" s="465"/>
      <c r="C4864" s="465"/>
      <c r="D4864" s="465"/>
      <c r="E4864" s="465"/>
      <c r="F4864" s="465"/>
      <c r="G4864" s="465"/>
      <c r="H4864" s="465"/>
      <c r="I4864" s="465"/>
      <c r="J4864" s="465"/>
      <c r="K4864" s="465"/>
      <c r="L4864" s="465"/>
      <c r="M4864" s="465"/>
      <c r="N4864" s="465"/>
    </row>
    <row r="4865" spans="2:14">
      <c r="B4865" s="465"/>
      <c r="C4865" s="465"/>
      <c r="D4865" s="465"/>
      <c r="E4865" s="465"/>
      <c r="F4865" s="465"/>
      <c r="G4865" s="465"/>
      <c r="H4865" s="465"/>
      <c r="I4865" s="465"/>
      <c r="J4865" s="465"/>
      <c r="K4865" s="465"/>
      <c r="L4865" s="465"/>
      <c r="M4865" s="465"/>
      <c r="N4865" s="465"/>
    </row>
    <row r="4866" spans="2:14">
      <c r="B4866" s="465"/>
      <c r="C4866" s="465"/>
      <c r="D4866" s="465"/>
      <c r="E4866" s="465"/>
      <c r="F4866" s="465"/>
      <c r="G4866" s="465"/>
      <c r="H4866" s="465"/>
      <c r="I4866" s="465"/>
      <c r="J4866" s="465"/>
      <c r="K4866" s="465"/>
      <c r="L4866" s="465"/>
      <c r="M4866" s="465"/>
      <c r="N4866" s="465"/>
    </row>
    <row r="4867" spans="2:14">
      <c r="B4867" s="465"/>
      <c r="C4867" s="465"/>
      <c r="D4867" s="465"/>
      <c r="E4867" s="465"/>
      <c r="F4867" s="465"/>
      <c r="G4867" s="465"/>
      <c r="H4867" s="465"/>
      <c r="I4867" s="465"/>
      <c r="J4867" s="465"/>
      <c r="K4867" s="465"/>
      <c r="L4867" s="465"/>
      <c r="M4867" s="465"/>
      <c r="N4867" s="465"/>
    </row>
    <row r="4868" spans="2:14">
      <c r="B4868" s="465"/>
      <c r="C4868" s="465"/>
      <c r="D4868" s="465"/>
      <c r="E4868" s="465"/>
      <c r="F4868" s="465"/>
      <c r="G4868" s="465"/>
      <c r="H4868" s="465"/>
      <c r="I4868" s="465"/>
      <c r="J4868" s="465"/>
      <c r="K4868" s="465"/>
      <c r="L4868" s="465"/>
      <c r="M4868" s="465"/>
      <c r="N4868" s="465"/>
    </row>
    <row r="4869" spans="2:14">
      <c r="B4869" s="465"/>
      <c r="C4869" s="465"/>
      <c r="D4869" s="465"/>
      <c r="E4869" s="465"/>
      <c r="F4869" s="465"/>
      <c r="G4869" s="465"/>
      <c r="H4869" s="465"/>
      <c r="I4869" s="465"/>
      <c r="J4869" s="465"/>
      <c r="K4869" s="465"/>
      <c r="L4869" s="465"/>
      <c r="M4869" s="465"/>
      <c r="N4869" s="465"/>
    </row>
    <row r="4870" spans="2:14">
      <c r="B4870" s="465"/>
      <c r="C4870" s="465"/>
      <c r="D4870" s="465"/>
      <c r="E4870" s="465"/>
      <c r="F4870" s="465"/>
      <c r="G4870" s="465"/>
      <c r="H4870" s="465"/>
      <c r="I4870" s="465"/>
      <c r="J4870" s="465"/>
      <c r="K4870" s="465"/>
      <c r="L4870" s="465"/>
      <c r="M4870" s="465"/>
      <c r="N4870" s="465"/>
    </row>
    <row r="4871" spans="2:14">
      <c r="B4871" s="465"/>
      <c r="C4871" s="465"/>
      <c r="D4871" s="465"/>
      <c r="E4871" s="465"/>
      <c r="F4871" s="465"/>
      <c r="G4871" s="465"/>
      <c r="H4871" s="465"/>
      <c r="I4871" s="465"/>
      <c r="J4871" s="465"/>
      <c r="K4871" s="465"/>
      <c r="L4871" s="465"/>
      <c r="M4871" s="465"/>
      <c r="N4871" s="465"/>
    </row>
    <row r="4872" spans="2:14">
      <c r="B4872" s="465"/>
      <c r="C4872" s="465"/>
      <c r="D4872" s="465"/>
      <c r="E4872" s="465"/>
      <c r="F4872" s="465"/>
      <c r="G4872" s="465"/>
      <c r="H4872" s="465"/>
      <c r="I4872" s="465"/>
      <c r="J4872" s="465"/>
      <c r="K4872" s="465"/>
      <c r="L4872" s="465"/>
      <c r="M4872" s="465"/>
      <c r="N4872" s="465"/>
    </row>
    <row r="4873" spans="2:14">
      <c r="B4873" s="465"/>
      <c r="C4873" s="465"/>
      <c r="D4873" s="465"/>
      <c r="E4873" s="465"/>
      <c r="F4873" s="465"/>
      <c r="G4873" s="465"/>
      <c r="H4873" s="465"/>
      <c r="I4873" s="465"/>
      <c r="J4873" s="465"/>
      <c r="K4873" s="465"/>
      <c r="L4873" s="465"/>
      <c r="M4873" s="465"/>
      <c r="N4873" s="465"/>
    </row>
    <row r="4874" spans="2:14">
      <c r="B4874" s="465"/>
      <c r="C4874" s="465"/>
      <c r="D4874" s="465"/>
      <c r="E4874" s="465"/>
      <c r="F4874" s="465"/>
      <c r="G4874" s="465"/>
      <c r="H4874" s="465"/>
      <c r="I4874" s="465"/>
      <c r="J4874" s="465"/>
      <c r="K4874" s="465"/>
      <c r="L4874" s="465"/>
      <c r="M4874" s="465"/>
      <c r="N4874" s="465"/>
    </row>
    <row r="4875" spans="2:14">
      <c r="B4875" s="465"/>
      <c r="C4875" s="465"/>
      <c r="D4875" s="465"/>
      <c r="E4875" s="465"/>
      <c r="F4875" s="465"/>
      <c r="G4875" s="465"/>
      <c r="H4875" s="465"/>
      <c r="I4875" s="465"/>
      <c r="J4875" s="465"/>
      <c r="K4875" s="465"/>
      <c r="L4875" s="465"/>
      <c r="M4875" s="465"/>
      <c r="N4875" s="465"/>
    </row>
    <row r="4876" spans="2:14">
      <c r="B4876" s="465"/>
      <c r="C4876" s="465"/>
      <c r="D4876" s="465"/>
      <c r="E4876" s="465"/>
      <c r="F4876" s="465"/>
      <c r="G4876" s="465"/>
      <c r="H4876" s="465"/>
      <c r="I4876" s="465"/>
      <c r="J4876" s="465"/>
      <c r="K4876" s="465"/>
      <c r="L4876" s="465"/>
      <c r="M4876" s="465"/>
      <c r="N4876" s="465"/>
    </row>
    <row r="4877" spans="2:14">
      <c r="B4877" s="465"/>
      <c r="C4877" s="465"/>
      <c r="D4877" s="465"/>
      <c r="E4877" s="465"/>
      <c r="F4877" s="465"/>
      <c r="G4877" s="465"/>
      <c r="H4877" s="465"/>
      <c r="I4877" s="465"/>
      <c r="J4877" s="465"/>
      <c r="K4877" s="465"/>
      <c r="L4877" s="465"/>
      <c r="M4877" s="465"/>
      <c r="N4877" s="465"/>
    </row>
    <row r="4878" spans="2:14">
      <c r="B4878" s="465"/>
      <c r="C4878" s="465"/>
      <c r="D4878" s="465"/>
      <c r="E4878" s="465"/>
      <c r="F4878" s="465"/>
      <c r="G4878" s="465"/>
      <c r="H4878" s="465"/>
      <c r="I4878" s="465"/>
      <c r="J4878" s="465"/>
      <c r="K4878" s="465"/>
      <c r="L4878" s="465"/>
      <c r="M4878" s="465"/>
      <c r="N4878" s="465"/>
    </row>
    <row r="4879" spans="2:14">
      <c r="B4879" s="465"/>
      <c r="C4879" s="465"/>
      <c r="D4879" s="465"/>
      <c r="E4879" s="465"/>
      <c r="F4879" s="465"/>
      <c r="G4879" s="465"/>
      <c r="H4879" s="465"/>
      <c r="I4879" s="465"/>
      <c r="J4879" s="465"/>
      <c r="K4879" s="465"/>
      <c r="L4879" s="465"/>
      <c r="M4879" s="465"/>
      <c r="N4879" s="465"/>
    </row>
    <row r="4880" spans="2:14">
      <c r="B4880" s="465"/>
      <c r="C4880" s="465"/>
      <c r="D4880" s="465"/>
      <c r="E4880" s="465"/>
      <c r="F4880" s="465"/>
      <c r="G4880" s="465"/>
      <c r="H4880" s="465"/>
      <c r="I4880" s="465"/>
      <c r="J4880" s="465"/>
      <c r="K4880" s="465"/>
      <c r="L4880" s="465"/>
      <c r="M4880" s="465"/>
      <c r="N4880" s="465"/>
    </row>
    <row r="4881" spans="2:14">
      <c r="B4881" s="465"/>
      <c r="C4881" s="465"/>
      <c r="D4881" s="465"/>
      <c r="E4881" s="465"/>
      <c r="F4881" s="465"/>
      <c r="G4881" s="465"/>
      <c r="H4881" s="465"/>
      <c r="I4881" s="465"/>
      <c r="J4881" s="465"/>
      <c r="K4881" s="465"/>
      <c r="L4881" s="465"/>
      <c r="M4881" s="465"/>
      <c r="N4881" s="465"/>
    </row>
    <row r="4882" spans="2:14">
      <c r="B4882" s="465"/>
      <c r="C4882" s="465"/>
      <c r="D4882" s="465"/>
      <c r="E4882" s="465"/>
      <c r="F4882" s="465"/>
      <c r="G4882" s="465"/>
      <c r="H4882" s="465"/>
      <c r="I4882" s="465"/>
      <c r="J4882" s="465"/>
      <c r="K4882" s="465"/>
      <c r="L4882" s="465"/>
      <c r="M4882" s="465"/>
      <c r="N4882" s="465"/>
    </row>
    <row r="4883" spans="2:14">
      <c r="B4883" s="465"/>
      <c r="C4883" s="465"/>
      <c r="D4883" s="465"/>
      <c r="E4883" s="465"/>
      <c r="F4883" s="465"/>
      <c r="G4883" s="465"/>
      <c r="H4883" s="465"/>
      <c r="I4883" s="465"/>
      <c r="J4883" s="465"/>
      <c r="K4883" s="465"/>
      <c r="L4883" s="465"/>
      <c r="M4883" s="465"/>
      <c r="N4883" s="465"/>
    </row>
    <row r="4884" spans="2:14">
      <c r="B4884" s="465"/>
      <c r="C4884" s="465"/>
      <c r="D4884" s="465"/>
      <c r="E4884" s="465"/>
      <c r="F4884" s="465"/>
      <c r="G4884" s="465"/>
      <c r="H4884" s="465"/>
      <c r="I4884" s="465"/>
      <c r="J4884" s="465"/>
      <c r="K4884" s="465"/>
      <c r="L4884" s="465"/>
      <c r="M4884" s="465"/>
      <c r="N4884" s="465"/>
    </row>
    <row r="4885" spans="2:14">
      <c r="B4885" s="465"/>
      <c r="C4885" s="465"/>
      <c r="D4885" s="465"/>
      <c r="E4885" s="465"/>
      <c r="F4885" s="465"/>
      <c r="G4885" s="465"/>
      <c r="H4885" s="465"/>
      <c r="I4885" s="465"/>
      <c r="J4885" s="465"/>
      <c r="K4885" s="465"/>
      <c r="L4885" s="465"/>
      <c r="M4885" s="465"/>
      <c r="N4885" s="465"/>
    </row>
    <row r="4886" spans="2:14">
      <c r="B4886" s="465"/>
      <c r="C4886" s="465"/>
      <c r="D4886" s="465"/>
      <c r="E4886" s="465"/>
      <c r="F4886" s="465"/>
      <c r="G4886" s="465"/>
      <c r="H4886" s="465"/>
      <c r="I4886" s="465"/>
      <c r="J4886" s="465"/>
      <c r="K4886" s="465"/>
      <c r="L4886" s="465"/>
      <c r="M4886" s="465"/>
      <c r="N4886" s="465"/>
    </row>
    <row r="4887" spans="2:14">
      <c r="B4887" s="465"/>
      <c r="C4887" s="465"/>
      <c r="D4887" s="465"/>
      <c r="E4887" s="465"/>
      <c r="F4887" s="465"/>
      <c r="G4887" s="465"/>
      <c r="H4887" s="465"/>
      <c r="I4887" s="465"/>
      <c r="J4887" s="465"/>
      <c r="K4887" s="465"/>
      <c r="L4887" s="465"/>
      <c r="M4887" s="465"/>
      <c r="N4887" s="465"/>
    </row>
    <row r="4888" spans="2:14">
      <c r="B4888" s="465"/>
      <c r="C4888" s="465"/>
      <c r="D4888" s="465"/>
      <c r="E4888" s="465"/>
      <c r="F4888" s="465"/>
      <c r="G4888" s="465"/>
      <c r="H4888" s="465"/>
      <c r="I4888" s="465"/>
      <c r="J4888" s="465"/>
      <c r="K4888" s="465"/>
      <c r="L4888" s="465"/>
      <c r="M4888" s="465"/>
      <c r="N4888" s="465"/>
    </row>
    <row r="4889" spans="2:14">
      <c r="B4889" s="465"/>
      <c r="C4889" s="465"/>
      <c r="D4889" s="465"/>
      <c r="E4889" s="465"/>
      <c r="F4889" s="465"/>
      <c r="G4889" s="465"/>
      <c r="H4889" s="465"/>
      <c r="I4889" s="465"/>
      <c r="J4889" s="465"/>
      <c r="K4889" s="465"/>
      <c r="L4889" s="465"/>
      <c r="M4889" s="465"/>
      <c r="N4889" s="465"/>
    </row>
    <row r="4890" spans="2:14">
      <c r="B4890" s="465"/>
      <c r="C4890" s="465"/>
      <c r="D4890" s="465"/>
      <c r="E4890" s="465"/>
      <c r="F4890" s="465"/>
      <c r="G4890" s="465"/>
      <c r="H4890" s="465"/>
      <c r="I4890" s="465"/>
      <c r="J4890" s="465"/>
      <c r="K4890" s="465"/>
      <c r="L4890" s="465"/>
      <c r="M4890" s="465"/>
      <c r="N4890" s="465"/>
    </row>
    <row r="4891" spans="2:14">
      <c r="B4891" s="465"/>
      <c r="C4891" s="465"/>
      <c r="D4891" s="465"/>
      <c r="E4891" s="465"/>
      <c r="F4891" s="465"/>
      <c r="G4891" s="465"/>
      <c r="H4891" s="465"/>
      <c r="I4891" s="465"/>
      <c r="J4891" s="465"/>
      <c r="K4891" s="465"/>
      <c r="L4891" s="465"/>
      <c r="M4891" s="465"/>
      <c r="N4891" s="465"/>
    </row>
    <row r="4892" spans="2:14">
      <c r="B4892" s="465"/>
      <c r="C4892" s="465"/>
      <c r="D4892" s="465"/>
      <c r="E4892" s="465"/>
      <c r="F4892" s="465"/>
      <c r="G4892" s="465"/>
      <c r="H4892" s="465"/>
      <c r="I4892" s="465"/>
      <c r="J4892" s="465"/>
      <c r="K4892" s="465"/>
      <c r="L4892" s="465"/>
      <c r="M4892" s="465"/>
      <c r="N4892" s="465"/>
    </row>
    <row r="4893" spans="2:14">
      <c r="B4893" s="465"/>
      <c r="C4893" s="465"/>
      <c r="D4893" s="465"/>
      <c r="E4893" s="465"/>
      <c r="F4893" s="465"/>
      <c r="G4893" s="465"/>
      <c r="H4893" s="465"/>
      <c r="I4893" s="465"/>
      <c r="J4893" s="465"/>
      <c r="K4893" s="465"/>
      <c r="L4893" s="465"/>
      <c r="M4893" s="465"/>
      <c r="N4893" s="465"/>
    </row>
    <row r="4894" spans="2:14">
      <c r="B4894" s="465"/>
      <c r="C4894" s="465"/>
      <c r="D4894" s="465"/>
      <c r="E4894" s="465"/>
      <c r="F4894" s="465"/>
      <c r="G4894" s="465"/>
      <c r="H4894" s="465"/>
      <c r="I4894" s="465"/>
      <c r="J4894" s="465"/>
      <c r="K4894" s="465"/>
      <c r="L4894" s="465"/>
      <c r="M4894" s="465"/>
      <c r="N4894" s="465"/>
    </row>
    <row r="4895" spans="2:14">
      <c r="B4895" s="465"/>
      <c r="C4895" s="465"/>
      <c r="D4895" s="465"/>
      <c r="E4895" s="465"/>
      <c r="F4895" s="465"/>
      <c r="G4895" s="465"/>
      <c r="H4895" s="465"/>
      <c r="I4895" s="465"/>
      <c r="J4895" s="465"/>
      <c r="K4895" s="465"/>
      <c r="L4895" s="465"/>
      <c r="M4895" s="465"/>
      <c r="N4895" s="465"/>
    </row>
    <row r="4896" spans="2:14">
      <c r="B4896" s="465"/>
      <c r="C4896" s="465"/>
      <c r="D4896" s="465"/>
      <c r="E4896" s="465"/>
      <c r="F4896" s="465"/>
      <c r="G4896" s="465"/>
      <c r="H4896" s="465"/>
      <c r="I4896" s="465"/>
      <c r="J4896" s="465"/>
      <c r="K4896" s="465"/>
      <c r="L4896" s="465"/>
      <c r="M4896" s="465"/>
      <c r="N4896" s="465"/>
    </row>
    <row r="4897" spans="2:14">
      <c r="B4897" s="465"/>
      <c r="C4897" s="465"/>
      <c r="D4897" s="465"/>
      <c r="E4897" s="465"/>
      <c r="F4897" s="465"/>
      <c r="G4897" s="465"/>
      <c r="H4897" s="465"/>
      <c r="I4897" s="465"/>
      <c r="J4897" s="465"/>
      <c r="K4897" s="465"/>
      <c r="L4897" s="465"/>
      <c r="M4897" s="465"/>
      <c r="N4897" s="465"/>
    </row>
    <row r="4898" spans="2:14">
      <c r="B4898" s="465"/>
      <c r="C4898" s="465"/>
      <c r="D4898" s="465"/>
      <c r="E4898" s="465"/>
      <c r="F4898" s="465"/>
      <c r="G4898" s="465"/>
      <c r="H4898" s="465"/>
      <c r="I4898" s="465"/>
      <c r="J4898" s="465"/>
      <c r="K4898" s="465"/>
      <c r="L4898" s="465"/>
      <c r="M4898" s="465"/>
      <c r="N4898" s="465"/>
    </row>
    <row r="4899" spans="2:14">
      <c r="B4899" s="465"/>
      <c r="C4899" s="465"/>
      <c r="D4899" s="465"/>
      <c r="E4899" s="465"/>
      <c r="F4899" s="465"/>
      <c r="G4899" s="465"/>
      <c r="H4899" s="465"/>
      <c r="I4899" s="465"/>
      <c r="J4899" s="465"/>
      <c r="K4899" s="465"/>
      <c r="L4899" s="465"/>
      <c r="M4899" s="465"/>
      <c r="N4899" s="465"/>
    </row>
  </sheetData>
  <sheetProtection algorithmName="SHA-512" hashValue="Iwic0NOMASaqKO/+U8X8QtiQJQU0cQZsfcGHxKpLGAVY27QeSUG2J0iGC6cj7SHYonEOLI0ck2c7pHG74824HA==" saltValue="OC+qKtq+Sr3CrPH5mjP5ug==" spinCount="100000" sheet="1" objects="1" scenarios="1"/>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668:A6669"/>
  <sheetViews>
    <sheetView workbookViewId="0"/>
  </sheetViews>
  <sheetFormatPr defaultColWidth="8.85546875" defaultRowHeight="12.75"/>
  <cols>
    <col min="1" max="16384" width="8.85546875" style="505"/>
  </cols>
  <sheetData>
    <row r="1668" spans="1:1">
      <c r="A1668" s="1077"/>
    </row>
    <row r="3335" spans="1:1">
      <c r="A3335" s="1077"/>
    </row>
    <row r="5002" spans="1:1">
      <c r="A5002" s="1077"/>
    </row>
    <row r="6669" spans="1:1">
      <c r="A6669" s="1077"/>
    </row>
  </sheetData>
  <sheetProtection algorithmName="SHA-512" hashValue="cEc7iASfmjVf2yvHRFSjt62eEiZOM/8vGGz3bJfAdCyy+WWHkRpTWDNATBDBGwyaDSeWG2Jgwd8svd/EWd3zfw==" saltValue="fXlQ5/JkUSdjH7983eMA0w==" spinCount="100000" sheet="1" objects="1" scenarios="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B4:L2474"/>
  <sheetViews>
    <sheetView topLeftCell="D31" workbookViewId="0">
      <selection activeCell="F67" sqref="F67"/>
    </sheetView>
  </sheetViews>
  <sheetFormatPr defaultColWidth="8.85546875" defaultRowHeight="12.75"/>
  <cols>
    <col min="1" max="1" width="8.85546875" style="508"/>
    <col min="2" max="2" width="35.7109375" style="508" bestFit="1" customWidth="1"/>
    <col min="3" max="3" width="39" style="508" customWidth="1"/>
    <col min="4" max="4" width="8.85546875" style="508"/>
    <col min="5" max="5" width="35.7109375" style="508" bestFit="1" customWidth="1"/>
    <col min="6" max="6" width="145.7109375" style="508" bestFit="1" customWidth="1"/>
    <col min="7" max="16384" width="8.85546875" style="508"/>
  </cols>
  <sheetData>
    <row r="4" spans="2:12">
      <c r="B4" s="507" t="s">
        <v>6690</v>
      </c>
      <c r="C4" s="507"/>
      <c r="E4" s="506" t="s">
        <v>6691</v>
      </c>
      <c r="F4" s="506"/>
    </row>
    <row r="5" spans="2:12">
      <c r="G5" s="508" t="s">
        <v>6692</v>
      </c>
      <c r="H5" s="508" t="s">
        <v>6693</v>
      </c>
      <c r="I5" s="508" t="s">
        <v>6690</v>
      </c>
      <c r="J5" s="508" t="s">
        <v>6694</v>
      </c>
      <c r="K5" s="508" t="s">
        <v>6696</v>
      </c>
      <c r="L5" s="508" t="s">
        <v>6695</v>
      </c>
    </row>
    <row r="6" spans="2:12">
      <c r="B6" s="508" t="s">
        <v>3727</v>
      </c>
      <c r="C6" s="508" t="s">
        <v>3728</v>
      </c>
      <c r="E6" s="508" t="s">
        <v>3727</v>
      </c>
      <c r="F6" s="508" t="s">
        <v>3728</v>
      </c>
      <c r="G6" s="508" t="b">
        <f>B6=E6</f>
        <v>1</v>
      </c>
      <c r="H6" s="508" t="b">
        <f>C6=F6</f>
        <v>1</v>
      </c>
      <c r="I6" s="508" t="str">
        <f>RIGHT(C6,LEN(C6)-FIND("$",C6,1)-2)</f>
        <v>13</v>
      </c>
      <c r="J6" s="508" t="str">
        <f>RIGHT(F6,LEN(F6)-FIND("$",F6,1)-2)</f>
        <v>13</v>
      </c>
      <c r="K6" s="508">
        <f>J6-I6</f>
        <v>0</v>
      </c>
      <c r="L6" s="508" t="b">
        <f t="shared" ref="L6:L70" si="0">I6=J6</f>
        <v>1</v>
      </c>
    </row>
    <row r="7" spans="2:12">
      <c r="B7" s="508" t="s">
        <v>3729</v>
      </c>
      <c r="C7" s="508" t="s">
        <v>3730</v>
      </c>
      <c r="E7" s="508" t="s">
        <v>3729</v>
      </c>
      <c r="F7" s="508" t="s">
        <v>3730</v>
      </c>
      <c r="G7" s="508" t="b">
        <f t="shared" ref="G7:G70" si="1">B7=E7</f>
        <v>1</v>
      </c>
      <c r="H7" s="508" t="b">
        <f t="shared" ref="H7:H70" si="2">C7=F7</f>
        <v>1</v>
      </c>
      <c r="I7" s="508" t="str">
        <f t="shared" ref="I7:I70" si="3">RIGHT(C7,LEN(C7)-FIND("$",C7,1)-2)</f>
        <v>21</v>
      </c>
      <c r="J7" s="508" t="str">
        <f t="shared" ref="J7:J70" si="4">RIGHT(F7,LEN(F7)-FIND("$",F7,1)-2)</f>
        <v>21</v>
      </c>
      <c r="K7" s="508">
        <f t="shared" ref="K7:K70" si="5">J7-I7</f>
        <v>0</v>
      </c>
      <c r="L7" s="508" t="b">
        <f t="shared" si="0"/>
        <v>1</v>
      </c>
    </row>
    <row r="8" spans="2:12">
      <c r="B8" s="508" t="s">
        <v>3731</v>
      </c>
      <c r="C8" s="508" t="s">
        <v>3732</v>
      </c>
      <c r="E8" s="508" t="s">
        <v>3731</v>
      </c>
      <c r="F8" s="508" t="s">
        <v>3732</v>
      </c>
      <c r="G8" s="508" t="b">
        <f t="shared" si="1"/>
        <v>1</v>
      </c>
      <c r="H8" s="508" t="b">
        <f t="shared" si="2"/>
        <v>1</v>
      </c>
      <c r="I8" s="508" t="str">
        <f t="shared" si="3"/>
        <v>91</v>
      </c>
      <c r="J8" s="508" t="str">
        <f t="shared" si="4"/>
        <v>91</v>
      </c>
      <c r="K8" s="508">
        <f t="shared" si="5"/>
        <v>0</v>
      </c>
      <c r="L8" s="508" t="b">
        <f t="shared" si="0"/>
        <v>1</v>
      </c>
    </row>
    <row r="9" spans="2:12">
      <c r="B9" s="508" t="s">
        <v>3733</v>
      </c>
      <c r="C9" s="508" t="s">
        <v>3734</v>
      </c>
      <c r="E9" s="508" t="s">
        <v>3733</v>
      </c>
      <c r="F9" s="508" t="s">
        <v>3734</v>
      </c>
      <c r="G9" s="508" t="b">
        <f t="shared" si="1"/>
        <v>1</v>
      </c>
      <c r="H9" s="508" t="b">
        <f t="shared" si="2"/>
        <v>1</v>
      </c>
      <c r="I9" s="508" t="str">
        <f t="shared" si="3"/>
        <v>125</v>
      </c>
      <c r="J9" s="508" t="str">
        <f t="shared" si="4"/>
        <v>125</v>
      </c>
      <c r="K9" s="508">
        <f t="shared" si="5"/>
        <v>0</v>
      </c>
      <c r="L9" s="508" t="b">
        <f t="shared" si="0"/>
        <v>1</v>
      </c>
    </row>
    <row r="10" spans="2:12">
      <c r="B10" s="508" t="s">
        <v>3735</v>
      </c>
      <c r="C10" s="508" t="s">
        <v>3736</v>
      </c>
      <c r="E10" s="508" t="s">
        <v>3735</v>
      </c>
      <c r="F10" s="508" t="s">
        <v>3736</v>
      </c>
      <c r="G10" s="508" t="b">
        <f t="shared" si="1"/>
        <v>1</v>
      </c>
      <c r="H10" s="508" t="b">
        <f t="shared" si="2"/>
        <v>1</v>
      </c>
      <c r="I10" s="508" t="e">
        <f t="shared" si="3"/>
        <v>#VALUE!</v>
      </c>
      <c r="J10" s="508" t="e">
        <f t="shared" si="4"/>
        <v>#VALUE!</v>
      </c>
      <c r="K10" s="508" t="e">
        <f t="shared" si="5"/>
        <v>#VALUE!</v>
      </c>
      <c r="L10" s="508" t="e">
        <f t="shared" si="0"/>
        <v>#VALUE!</v>
      </c>
    </row>
    <row r="11" spans="2:12">
      <c r="B11" s="508" t="s">
        <v>3737</v>
      </c>
      <c r="C11" s="508" t="s">
        <v>3738</v>
      </c>
      <c r="E11" s="508" t="s">
        <v>3737</v>
      </c>
      <c r="F11" s="508" t="s">
        <v>3738</v>
      </c>
      <c r="G11" s="508" t="b">
        <f t="shared" si="1"/>
        <v>1</v>
      </c>
      <c r="H11" s="508" t="b">
        <f t="shared" si="2"/>
        <v>1</v>
      </c>
      <c r="I11" s="508" t="str">
        <f t="shared" si="3"/>
        <v>57</v>
      </c>
      <c r="J11" s="508" t="str">
        <f t="shared" si="4"/>
        <v>57</v>
      </c>
      <c r="K11" s="508">
        <f t="shared" si="5"/>
        <v>0</v>
      </c>
      <c r="L11" s="508" t="b">
        <f t="shared" si="0"/>
        <v>1</v>
      </c>
    </row>
    <row r="12" spans="2:12">
      <c r="B12" s="508" t="s">
        <v>3739</v>
      </c>
      <c r="C12" s="508" t="s">
        <v>3736</v>
      </c>
      <c r="E12" s="508" t="s">
        <v>3739</v>
      </c>
      <c r="F12" s="508" t="s">
        <v>3736</v>
      </c>
      <c r="G12" s="508" t="b">
        <f t="shared" si="1"/>
        <v>1</v>
      </c>
      <c r="H12" s="508" t="b">
        <f t="shared" si="2"/>
        <v>1</v>
      </c>
      <c r="I12" s="508" t="e">
        <f t="shared" si="3"/>
        <v>#VALUE!</v>
      </c>
      <c r="J12" s="508" t="e">
        <f t="shared" si="4"/>
        <v>#VALUE!</v>
      </c>
      <c r="K12" s="508" t="e">
        <f t="shared" si="5"/>
        <v>#VALUE!</v>
      </c>
      <c r="L12" s="508" t="e">
        <f t="shared" si="0"/>
        <v>#VALUE!</v>
      </c>
    </row>
    <row r="13" spans="2:12">
      <c r="B13" s="508" t="s">
        <v>3740</v>
      </c>
      <c r="C13" s="508" t="s">
        <v>3736</v>
      </c>
      <c r="E13" s="508" t="s">
        <v>3740</v>
      </c>
      <c r="F13" s="508" t="s">
        <v>3736</v>
      </c>
      <c r="G13" s="508" t="b">
        <f t="shared" si="1"/>
        <v>1</v>
      </c>
      <c r="H13" s="508" t="b">
        <f t="shared" si="2"/>
        <v>1</v>
      </c>
      <c r="I13" s="508" t="e">
        <f t="shared" si="3"/>
        <v>#VALUE!</v>
      </c>
      <c r="J13" s="508" t="e">
        <f t="shared" si="4"/>
        <v>#VALUE!</v>
      </c>
      <c r="K13" s="508" t="e">
        <f t="shared" si="5"/>
        <v>#VALUE!</v>
      </c>
      <c r="L13" s="508" t="e">
        <f t="shared" si="0"/>
        <v>#VALUE!</v>
      </c>
    </row>
    <row r="14" spans="2:12">
      <c r="B14" s="508" t="s">
        <v>3741</v>
      </c>
      <c r="C14" s="508" t="s">
        <v>3742</v>
      </c>
      <c r="E14" s="508" t="s">
        <v>3741</v>
      </c>
      <c r="F14" s="508" t="s">
        <v>3742</v>
      </c>
      <c r="G14" s="508" t="b">
        <f t="shared" si="1"/>
        <v>1</v>
      </c>
      <c r="H14" s="508" t="b">
        <f t="shared" si="2"/>
        <v>1</v>
      </c>
      <c r="I14" s="508" t="str">
        <f t="shared" si="3"/>
        <v>13</v>
      </c>
      <c r="J14" s="508" t="str">
        <f t="shared" si="4"/>
        <v>13</v>
      </c>
      <c r="K14" s="508">
        <f t="shared" si="5"/>
        <v>0</v>
      </c>
      <c r="L14" s="508" t="b">
        <f t="shared" si="0"/>
        <v>1</v>
      </c>
    </row>
    <row r="15" spans="2:12">
      <c r="B15" s="508" t="s">
        <v>3743</v>
      </c>
      <c r="C15" s="508" t="s">
        <v>3744</v>
      </c>
      <c r="E15" s="508" t="s">
        <v>3743</v>
      </c>
      <c r="F15" s="508" t="s">
        <v>6336</v>
      </c>
      <c r="G15" s="508" t="b">
        <f t="shared" si="1"/>
        <v>1</v>
      </c>
      <c r="H15" s="508" t="b">
        <f t="shared" si="2"/>
        <v>0</v>
      </c>
      <c r="I15" s="508" t="str">
        <f t="shared" si="3"/>
        <v>57</v>
      </c>
      <c r="J15" s="508" t="str">
        <f t="shared" si="4"/>
        <v>56</v>
      </c>
      <c r="K15" s="508">
        <f t="shared" si="5"/>
        <v>-1</v>
      </c>
      <c r="L15" s="508" t="b">
        <f t="shared" si="0"/>
        <v>0</v>
      </c>
    </row>
    <row r="16" spans="2:12">
      <c r="B16" s="508" t="s">
        <v>3745</v>
      </c>
      <c r="C16" s="508" t="s">
        <v>3746</v>
      </c>
      <c r="E16" s="508" t="s">
        <v>3745</v>
      </c>
      <c r="F16" s="508" t="s">
        <v>6337</v>
      </c>
      <c r="G16" s="508" t="b">
        <f t="shared" si="1"/>
        <v>1</v>
      </c>
      <c r="H16" s="508" t="b">
        <f t="shared" si="2"/>
        <v>0</v>
      </c>
      <c r="I16" s="508" t="str">
        <f t="shared" si="3"/>
        <v>123</v>
      </c>
      <c r="J16" s="508" t="str">
        <f t="shared" si="4"/>
        <v>122</v>
      </c>
      <c r="K16" s="508">
        <f t="shared" si="5"/>
        <v>-1</v>
      </c>
      <c r="L16" s="508" t="b">
        <f t="shared" si="0"/>
        <v>0</v>
      </c>
    </row>
    <row r="17" spans="2:12">
      <c r="B17" s="508" t="s">
        <v>1603</v>
      </c>
      <c r="C17" s="508" t="s">
        <v>3747</v>
      </c>
      <c r="E17" s="508" t="s">
        <v>1603</v>
      </c>
      <c r="F17" s="508" t="s">
        <v>4346</v>
      </c>
      <c r="G17" s="508" t="b">
        <f t="shared" si="1"/>
        <v>1</v>
      </c>
      <c r="H17" s="508" t="b">
        <f t="shared" si="2"/>
        <v>0</v>
      </c>
      <c r="I17" s="508" t="str">
        <f t="shared" si="3"/>
        <v>88</v>
      </c>
      <c r="J17" s="508" t="str">
        <f t="shared" si="4"/>
        <v>87</v>
      </c>
      <c r="K17" s="508">
        <f t="shared" si="5"/>
        <v>-1</v>
      </c>
      <c r="L17" s="508" t="b">
        <f t="shared" si="0"/>
        <v>0</v>
      </c>
    </row>
    <row r="18" spans="2:12">
      <c r="B18" s="508" t="s">
        <v>1604</v>
      </c>
      <c r="C18" s="508" t="s">
        <v>3748</v>
      </c>
      <c r="E18" s="508" t="s">
        <v>1604</v>
      </c>
      <c r="F18" s="508" t="s">
        <v>4347</v>
      </c>
      <c r="G18" s="508" t="b">
        <f t="shared" si="1"/>
        <v>1</v>
      </c>
      <c r="H18" s="508" t="b">
        <f t="shared" si="2"/>
        <v>0</v>
      </c>
      <c r="I18" s="508" t="str">
        <f t="shared" si="3"/>
        <v>88</v>
      </c>
      <c r="J18" s="508" t="str">
        <f t="shared" si="4"/>
        <v>87</v>
      </c>
      <c r="K18" s="508">
        <f t="shared" si="5"/>
        <v>-1</v>
      </c>
      <c r="L18" s="508" t="b">
        <f t="shared" si="0"/>
        <v>0</v>
      </c>
    </row>
    <row r="19" spans="2:12">
      <c r="B19" s="508" t="s">
        <v>1605</v>
      </c>
      <c r="C19" s="508" t="s">
        <v>3749</v>
      </c>
      <c r="E19" s="508" t="s">
        <v>1605</v>
      </c>
      <c r="F19" s="508" t="s">
        <v>4348</v>
      </c>
      <c r="G19" s="508" t="b">
        <f t="shared" si="1"/>
        <v>1</v>
      </c>
      <c r="H19" s="508" t="b">
        <f t="shared" si="2"/>
        <v>0</v>
      </c>
      <c r="I19" s="508" t="str">
        <f t="shared" si="3"/>
        <v>88</v>
      </c>
      <c r="J19" s="508" t="str">
        <f t="shared" si="4"/>
        <v>87</v>
      </c>
      <c r="K19" s="508">
        <f t="shared" si="5"/>
        <v>-1</v>
      </c>
      <c r="L19" s="508" t="b">
        <f t="shared" si="0"/>
        <v>0</v>
      </c>
    </row>
    <row r="20" spans="2:12">
      <c r="B20" s="508" t="s">
        <v>1606</v>
      </c>
      <c r="C20" s="508" t="s">
        <v>3750</v>
      </c>
      <c r="E20" s="508" t="s">
        <v>1606</v>
      </c>
      <c r="F20" s="508" t="s">
        <v>4349</v>
      </c>
      <c r="G20" s="508" t="b">
        <f t="shared" si="1"/>
        <v>1</v>
      </c>
      <c r="H20" s="508" t="b">
        <f t="shared" si="2"/>
        <v>0</v>
      </c>
      <c r="I20" s="508" t="str">
        <f t="shared" si="3"/>
        <v>88</v>
      </c>
      <c r="J20" s="508" t="str">
        <f t="shared" si="4"/>
        <v>87</v>
      </c>
      <c r="K20" s="508">
        <f t="shared" si="5"/>
        <v>-1</v>
      </c>
      <c r="L20" s="508" t="b">
        <f t="shared" si="0"/>
        <v>0</v>
      </c>
    </row>
    <row r="21" spans="2:12">
      <c r="B21" s="508" t="s">
        <v>1607</v>
      </c>
      <c r="C21" s="508" t="s">
        <v>3751</v>
      </c>
      <c r="E21" s="508" t="s">
        <v>1607</v>
      </c>
      <c r="F21" s="508" t="s">
        <v>4350</v>
      </c>
      <c r="G21" s="508" t="b">
        <f t="shared" si="1"/>
        <v>1</v>
      </c>
      <c r="H21" s="508" t="b">
        <f t="shared" si="2"/>
        <v>0</v>
      </c>
      <c r="I21" s="508" t="str">
        <f t="shared" si="3"/>
        <v>88</v>
      </c>
      <c r="J21" s="508" t="str">
        <f t="shared" si="4"/>
        <v>87</v>
      </c>
      <c r="K21" s="508">
        <f t="shared" si="5"/>
        <v>-1</v>
      </c>
      <c r="L21" s="508" t="b">
        <f t="shared" si="0"/>
        <v>0</v>
      </c>
    </row>
    <row r="22" spans="2:12">
      <c r="B22" s="508" t="s">
        <v>1608</v>
      </c>
      <c r="C22" s="508" t="s">
        <v>3752</v>
      </c>
      <c r="E22" s="508" t="s">
        <v>1608</v>
      </c>
      <c r="F22" s="508" t="s">
        <v>4351</v>
      </c>
      <c r="G22" s="508" t="b">
        <f t="shared" si="1"/>
        <v>1</v>
      </c>
      <c r="H22" s="508" t="b">
        <f t="shared" si="2"/>
        <v>0</v>
      </c>
      <c r="I22" s="508" t="str">
        <f t="shared" si="3"/>
        <v>88</v>
      </c>
      <c r="J22" s="508" t="str">
        <f t="shared" si="4"/>
        <v>87</v>
      </c>
      <c r="K22" s="508">
        <f t="shared" si="5"/>
        <v>-1</v>
      </c>
      <c r="L22" s="508" t="b">
        <f t="shared" si="0"/>
        <v>0</v>
      </c>
    </row>
    <row r="23" spans="2:12">
      <c r="B23" s="508" t="s">
        <v>1609</v>
      </c>
      <c r="C23" s="508" t="s">
        <v>3753</v>
      </c>
      <c r="E23" s="508" t="s">
        <v>1609</v>
      </c>
      <c r="F23" s="508" t="s">
        <v>4352</v>
      </c>
      <c r="G23" s="508" t="b">
        <f t="shared" si="1"/>
        <v>1</v>
      </c>
      <c r="H23" s="508" t="b">
        <f t="shared" si="2"/>
        <v>0</v>
      </c>
      <c r="I23" s="508" t="str">
        <f t="shared" si="3"/>
        <v>88</v>
      </c>
      <c r="J23" s="508" t="str">
        <f t="shared" si="4"/>
        <v>87</v>
      </c>
      <c r="K23" s="508">
        <f t="shared" si="5"/>
        <v>-1</v>
      </c>
      <c r="L23" s="508" t="b">
        <f t="shared" si="0"/>
        <v>0</v>
      </c>
    </row>
    <row r="24" spans="2:12">
      <c r="B24" s="508" t="s">
        <v>1610</v>
      </c>
      <c r="C24" s="508" t="s">
        <v>3754</v>
      </c>
      <c r="E24" s="508" t="s">
        <v>1610</v>
      </c>
      <c r="F24" s="508" t="s">
        <v>4353</v>
      </c>
      <c r="G24" s="508" t="b">
        <f t="shared" si="1"/>
        <v>1</v>
      </c>
      <c r="H24" s="508" t="b">
        <f t="shared" si="2"/>
        <v>0</v>
      </c>
      <c r="I24" s="508" t="str">
        <f t="shared" si="3"/>
        <v>88</v>
      </c>
      <c r="J24" s="508" t="str">
        <f t="shared" si="4"/>
        <v>87</v>
      </c>
      <c r="K24" s="508">
        <f t="shared" si="5"/>
        <v>-1</v>
      </c>
      <c r="L24" s="508" t="b">
        <f t="shared" si="0"/>
        <v>0</v>
      </c>
    </row>
    <row r="25" spans="2:12">
      <c r="B25" s="508" t="s">
        <v>1611</v>
      </c>
      <c r="C25" s="508" t="s">
        <v>3755</v>
      </c>
      <c r="E25" s="508" t="s">
        <v>1611</v>
      </c>
      <c r="F25" s="508" t="s">
        <v>4354</v>
      </c>
      <c r="G25" s="508" t="b">
        <f t="shared" si="1"/>
        <v>1</v>
      </c>
      <c r="H25" s="508" t="b">
        <f t="shared" si="2"/>
        <v>0</v>
      </c>
      <c r="I25" s="508" t="str">
        <f t="shared" si="3"/>
        <v>88</v>
      </c>
      <c r="J25" s="508" t="str">
        <f t="shared" si="4"/>
        <v>87</v>
      </c>
      <c r="K25" s="508">
        <f t="shared" si="5"/>
        <v>-1</v>
      </c>
      <c r="L25" s="508" t="b">
        <f t="shared" si="0"/>
        <v>0</v>
      </c>
    </row>
    <row r="26" spans="2:12">
      <c r="B26" s="508" t="s">
        <v>1612</v>
      </c>
      <c r="C26" s="508" t="s">
        <v>3756</v>
      </c>
      <c r="E26" s="508" t="s">
        <v>1612</v>
      </c>
      <c r="F26" s="508" t="s">
        <v>4355</v>
      </c>
      <c r="G26" s="508" t="b">
        <f t="shared" si="1"/>
        <v>1</v>
      </c>
      <c r="H26" s="508" t="b">
        <f t="shared" si="2"/>
        <v>0</v>
      </c>
      <c r="I26" s="508" t="str">
        <f t="shared" si="3"/>
        <v>88</v>
      </c>
      <c r="J26" s="508" t="str">
        <f t="shared" si="4"/>
        <v>87</v>
      </c>
      <c r="K26" s="508">
        <f t="shared" si="5"/>
        <v>-1</v>
      </c>
      <c r="L26" s="508" t="b">
        <f t="shared" si="0"/>
        <v>0</v>
      </c>
    </row>
    <row r="27" spans="2:12">
      <c r="B27" s="508" t="s">
        <v>1613</v>
      </c>
      <c r="C27" s="508" t="s">
        <v>3757</v>
      </c>
      <c r="E27" s="508" t="s">
        <v>1613</v>
      </c>
      <c r="F27" s="508" t="s">
        <v>4356</v>
      </c>
      <c r="G27" s="508" t="b">
        <f t="shared" si="1"/>
        <v>1</v>
      </c>
      <c r="H27" s="508" t="b">
        <f t="shared" si="2"/>
        <v>0</v>
      </c>
      <c r="I27" s="508" t="str">
        <f t="shared" si="3"/>
        <v>88</v>
      </c>
      <c r="J27" s="508" t="str">
        <f t="shared" si="4"/>
        <v>87</v>
      </c>
      <c r="K27" s="508">
        <f t="shared" si="5"/>
        <v>-1</v>
      </c>
      <c r="L27" s="508" t="b">
        <f t="shared" si="0"/>
        <v>0</v>
      </c>
    </row>
    <row r="28" spans="2:12">
      <c r="B28" s="508" t="s">
        <v>1614</v>
      </c>
      <c r="C28" s="508" t="s">
        <v>3758</v>
      </c>
      <c r="E28" s="508" t="s">
        <v>1614</v>
      </c>
      <c r="F28" s="508" t="s">
        <v>4357</v>
      </c>
      <c r="G28" s="508" t="b">
        <f t="shared" si="1"/>
        <v>1</v>
      </c>
      <c r="H28" s="508" t="b">
        <f t="shared" si="2"/>
        <v>0</v>
      </c>
      <c r="I28" s="508" t="str">
        <f t="shared" si="3"/>
        <v>88</v>
      </c>
      <c r="J28" s="508" t="str">
        <f t="shared" si="4"/>
        <v>87</v>
      </c>
      <c r="K28" s="508">
        <f t="shared" si="5"/>
        <v>-1</v>
      </c>
      <c r="L28" s="508" t="b">
        <f t="shared" si="0"/>
        <v>0</v>
      </c>
    </row>
    <row r="29" spans="2:12">
      <c r="B29" s="508" t="s">
        <v>1615</v>
      </c>
      <c r="C29" s="508" t="s">
        <v>3759</v>
      </c>
      <c r="E29" s="508" t="s">
        <v>1615</v>
      </c>
      <c r="F29" s="508" t="s">
        <v>4358</v>
      </c>
      <c r="G29" s="508" t="b">
        <f t="shared" si="1"/>
        <v>1</v>
      </c>
      <c r="H29" s="508" t="b">
        <f t="shared" si="2"/>
        <v>0</v>
      </c>
      <c r="I29" s="508" t="str">
        <f t="shared" si="3"/>
        <v>88</v>
      </c>
      <c r="J29" s="508" t="str">
        <f t="shared" si="4"/>
        <v>87</v>
      </c>
      <c r="K29" s="508">
        <f t="shared" si="5"/>
        <v>-1</v>
      </c>
      <c r="L29" s="508" t="b">
        <f t="shared" si="0"/>
        <v>0</v>
      </c>
    </row>
    <row r="30" spans="2:12">
      <c r="B30" s="508" t="s">
        <v>1600</v>
      </c>
      <c r="C30" s="508" t="s">
        <v>3760</v>
      </c>
      <c r="E30" s="508" t="s">
        <v>1600</v>
      </c>
      <c r="F30" s="508" t="s">
        <v>4723</v>
      </c>
      <c r="G30" s="508" t="b">
        <f t="shared" si="1"/>
        <v>1</v>
      </c>
      <c r="H30" s="508" t="b">
        <f t="shared" si="2"/>
        <v>0</v>
      </c>
      <c r="I30" s="508" t="str">
        <f t="shared" si="3"/>
        <v>88</v>
      </c>
      <c r="J30" s="508" t="str">
        <f t="shared" si="4"/>
        <v>87</v>
      </c>
      <c r="K30" s="508">
        <f t="shared" si="5"/>
        <v>-1</v>
      </c>
      <c r="L30" s="508" t="b">
        <f t="shared" si="0"/>
        <v>0</v>
      </c>
    </row>
    <row r="31" spans="2:12">
      <c r="B31" s="508" t="s">
        <v>2520</v>
      </c>
      <c r="C31" s="508" t="s">
        <v>3761</v>
      </c>
      <c r="E31" s="508" t="s">
        <v>2520</v>
      </c>
      <c r="F31" s="508" t="s">
        <v>5191</v>
      </c>
      <c r="G31" s="508" t="b">
        <f t="shared" si="1"/>
        <v>1</v>
      </c>
      <c r="H31" s="508" t="b">
        <f t="shared" si="2"/>
        <v>0</v>
      </c>
      <c r="I31" s="508" t="str">
        <f t="shared" si="3"/>
        <v>170</v>
      </c>
      <c r="J31" s="508" t="str">
        <f t="shared" si="4"/>
        <v>169</v>
      </c>
      <c r="K31" s="508">
        <f t="shared" si="5"/>
        <v>-1</v>
      </c>
      <c r="L31" s="508" t="b">
        <f t="shared" si="0"/>
        <v>0</v>
      </c>
    </row>
    <row r="32" spans="2:12">
      <c r="B32" s="508" t="s">
        <v>2521</v>
      </c>
      <c r="C32" s="508" t="s">
        <v>3762</v>
      </c>
      <c r="E32" s="508" t="s">
        <v>2521</v>
      </c>
      <c r="F32" s="508" t="s">
        <v>5192</v>
      </c>
      <c r="G32" s="508" t="b">
        <f t="shared" si="1"/>
        <v>1</v>
      </c>
      <c r="H32" s="508" t="b">
        <f t="shared" si="2"/>
        <v>0</v>
      </c>
      <c r="I32" s="508" t="str">
        <f t="shared" si="3"/>
        <v>170</v>
      </c>
      <c r="J32" s="508" t="str">
        <f t="shared" si="4"/>
        <v>169</v>
      </c>
      <c r="K32" s="508">
        <f t="shared" si="5"/>
        <v>-1</v>
      </c>
      <c r="L32" s="508" t="b">
        <f t="shared" si="0"/>
        <v>0</v>
      </c>
    </row>
    <row r="33" spans="2:12">
      <c r="B33" s="508" t="s">
        <v>2522</v>
      </c>
      <c r="C33" s="508" t="s">
        <v>3763</v>
      </c>
      <c r="E33" s="508" t="s">
        <v>2522</v>
      </c>
      <c r="F33" s="508" t="s">
        <v>5193</v>
      </c>
      <c r="G33" s="508" t="b">
        <f t="shared" si="1"/>
        <v>1</v>
      </c>
      <c r="H33" s="508" t="b">
        <f t="shared" si="2"/>
        <v>0</v>
      </c>
      <c r="I33" s="508" t="str">
        <f t="shared" si="3"/>
        <v>170</v>
      </c>
      <c r="J33" s="508" t="str">
        <f t="shared" si="4"/>
        <v>169</v>
      </c>
      <c r="K33" s="508">
        <f t="shared" si="5"/>
        <v>-1</v>
      </c>
      <c r="L33" s="508" t="b">
        <f t="shared" si="0"/>
        <v>0</v>
      </c>
    </row>
    <row r="34" spans="2:12">
      <c r="B34" s="508" t="s">
        <v>2523</v>
      </c>
      <c r="C34" s="508" t="s">
        <v>3764</v>
      </c>
      <c r="E34" s="508" t="s">
        <v>2523</v>
      </c>
      <c r="F34" s="508" t="s">
        <v>5194</v>
      </c>
      <c r="G34" s="508" t="b">
        <f t="shared" si="1"/>
        <v>1</v>
      </c>
      <c r="H34" s="508" t="b">
        <f t="shared" si="2"/>
        <v>0</v>
      </c>
      <c r="I34" s="508" t="str">
        <f t="shared" si="3"/>
        <v>170</v>
      </c>
      <c r="J34" s="508" t="str">
        <f t="shared" si="4"/>
        <v>169</v>
      </c>
      <c r="K34" s="508">
        <f t="shared" si="5"/>
        <v>-1</v>
      </c>
      <c r="L34" s="508" t="b">
        <f t="shared" si="0"/>
        <v>0</v>
      </c>
    </row>
    <row r="35" spans="2:12">
      <c r="B35" s="508" t="s">
        <v>2524</v>
      </c>
      <c r="C35" s="508" t="s">
        <v>3765</v>
      </c>
      <c r="E35" s="508" t="s">
        <v>2524</v>
      </c>
      <c r="F35" s="508" t="s">
        <v>5195</v>
      </c>
      <c r="G35" s="508" t="b">
        <f t="shared" si="1"/>
        <v>1</v>
      </c>
      <c r="H35" s="508" t="b">
        <f t="shared" si="2"/>
        <v>0</v>
      </c>
      <c r="I35" s="508" t="str">
        <f t="shared" si="3"/>
        <v>170</v>
      </c>
      <c r="J35" s="508" t="str">
        <f t="shared" si="4"/>
        <v>169</v>
      </c>
      <c r="K35" s="508">
        <f t="shared" si="5"/>
        <v>-1</v>
      </c>
      <c r="L35" s="508" t="b">
        <f t="shared" si="0"/>
        <v>0</v>
      </c>
    </row>
    <row r="36" spans="2:12">
      <c r="B36" s="508" t="s">
        <v>2525</v>
      </c>
      <c r="C36" s="508" t="s">
        <v>3766</v>
      </c>
      <c r="E36" s="508" t="s">
        <v>2525</v>
      </c>
      <c r="F36" s="508" t="s">
        <v>5196</v>
      </c>
      <c r="G36" s="508" t="b">
        <f t="shared" si="1"/>
        <v>1</v>
      </c>
      <c r="H36" s="508" t="b">
        <f t="shared" si="2"/>
        <v>0</v>
      </c>
      <c r="I36" s="508" t="str">
        <f t="shared" si="3"/>
        <v>170</v>
      </c>
      <c r="J36" s="508" t="str">
        <f t="shared" si="4"/>
        <v>169</v>
      </c>
      <c r="K36" s="508">
        <f t="shared" si="5"/>
        <v>-1</v>
      </c>
      <c r="L36" s="508" t="b">
        <f t="shared" si="0"/>
        <v>0</v>
      </c>
    </row>
    <row r="37" spans="2:12">
      <c r="B37" s="508" t="s">
        <v>2526</v>
      </c>
      <c r="C37" s="508" t="s">
        <v>3767</v>
      </c>
      <c r="E37" s="508" t="s">
        <v>2526</v>
      </c>
      <c r="F37" s="508" t="s">
        <v>5197</v>
      </c>
      <c r="G37" s="508" t="b">
        <f t="shared" si="1"/>
        <v>1</v>
      </c>
      <c r="H37" s="508" t="b">
        <f t="shared" si="2"/>
        <v>0</v>
      </c>
      <c r="I37" s="508" t="str">
        <f t="shared" si="3"/>
        <v>170</v>
      </c>
      <c r="J37" s="508" t="str">
        <f t="shared" si="4"/>
        <v>169</v>
      </c>
      <c r="K37" s="508">
        <f t="shared" si="5"/>
        <v>-1</v>
      </c>
      <c r="L37" s="508" t="b">
        <f t="shared" si="0"/>
        <v>0</v>
      </c>
    </row>
    <row r="38" spans="2:12">
      <c r="B38" s="508" t="s">
        <v>2527</v>
      </c>
      <c r="C38" s="508" t="s">
        <v>3768</v>
      </c>
      <c r="E38" s="508" t="s">
        <v>2527</v>
      </c>
      <c r="F38" s="508" t="s">
        <v>5198</v>
      </c>
      <c r="G38" s="508" t="b">
        <f t="shared" si="1"/>
        <v>1</v>
      </c>
      <c r="H38" s="508" t="b">
        <f t="shared" si="2"/>
        <v>0</v>
      </c>
      <c r="I38" s="508" t="str">
        <f t="shared" si="3"/>
        <v>170</v>
      </c>
      <c r="J38" s="508" t="str">
        <f t="shared" si="4"/>
        <v>169</v>
      </c>
      <c r="K38" s="508">
        <f t="shared" si="5"/>
        <v>-1</v>
      </c>
      <c r="L38" s="508" t="b">
        <f t="shared" si="0"/>
        <v>0</v>
      </c>
    </row>
    <row r="39" spans="2:12">
      <c r="B39" s="508" t="s">
        <v>2528</v>
      </c>
      <c r="C39" s="508" t="s">
        <v>3769</v>
      </c>
      <c r="E39" s="508" t="s">
        <v>2528</v>
      </c>
      <c r="F39" s="508" t="s">
        <v>5199</v>
      </c>
      <c r="G39" s="508" t="b">
        <f t="shared" si="1"/>
        <v>1</v>
      </c>
      <c r="H39" s="508" t="b">
        <f t="shared" si="2"/>
        <v>0</v>
      </c>
      <c r="I39" s="508" t="str">
        <f t="shared" si="3"/>
        <v>170</v>
      </c>
      <c r="J39" s="508" t="str">
        <f t="shared" si="4"/>
        <v>169</v>
      </c>
      <c r="K39" s="508">
        <f t="shared" si="5"/>
        <v>-1</v>
      </c>
      <c r="L39" s="508" t="b">
        <f t="shared" si="0"/>
        <v>0</v>
      </c>
    </row>
    <row r="40" spans="2:12">
      <c r="B40" s="508" t="s">
        <v>2529</v>
      </c>
      <c r="C40" s="508" t="s">
        <v>3770</v>
      </c>
      <c r="E40" s="508" t="s">
        <v>2529</v>
      </c>
      <c r="F40" s="508" t="s">
        <v>5200</v>
      </c>
      <c r="G40" s="508" t="b">
        <f t="shared" si="1"/>
        <v>1</v>
      </c>
      <c r="H40" s="508" t="b">
        <f t="shared" si="2"/>
        <v>0</v>
      </c>
      <c r="I40" s="508" t="str">
        <f t="shared" si="3"/>
        <v>170</v>
      </c>
      <c r="J40" s="508" t="str">
        <f t="shared" si="4"/>
        <v>169</v>
      </c>
      <c r="K40" s="508">
        <f t="shared" si="5"/>
        <v>-1</v>
      </c>
      <c r="L40" s="508" t="b">
        <f t="shared" si="0"/>
        <v>0</v>
      </c>
    </row>
    <row r="41" spans="2:12">
      <c r="B41" s="508" t="s">
        <v>2530</v>
      </c>
      <c r="C41" s="508" t="s">
        <v>3771</v>
      </c>
      <c r="E41" s="508" t="s">
        <v>2530</v>
      </c>
      <c r="F41" s="508" t="s">
        <v>5201</v>
      </c>
      <c r="G41" s="508" t="b">
        <f t="shared" si="1"/>
        <v>1</v>
      </c>
      <c r="H41" s="508" t="b">
        <f t="shared" si="2"/>
        <v>0</v>
      </c>
      <c r="I41" s="508" t="str">
        <f t="shared" si="3"/>
        <v>170</v>
      </c>
      <c r="J41" s="508" t="str">
        <f t="shared" si="4"/>
        <v>169</v>
      </c>
      <c r="K41" s="508">
        <f t="shared" si="5"/>
        <v>-1</v>
      </c>
      <c r="L41" s="508" t="b">
        <f t="shared" si="0"/>
        <v>0</v>
      </c>
    </row>
    <row r="42" spans="2:12">
      <c r="B42" s="508" t="s">
        <v>2531</v>
      </c>
      <c r="C42" s="508" t="s">
        <v>3772</v>
      </c>
      <c r="E42" s="508" t="s">
        <v>2531</v>
      </c>
      <c r="F42" s="508" t="s">
        <v>5202</v>
      </c>
      <c r="G42" s="508" t="b">
        <f t="shared" si="1"/>
        <v>1</v>
      </c>
      <c r="H42" s="508" t="b">
        <f t="shared" si="2"/>
        <v>0</v>
      </c>
      <c r="I42" s="508" t="str">
        <f t="shared" si="3"/>
        <v>170</v>
      </c>
      <c r="J42" s="508" t="str">
        <f t="shared" si="4"/>
        <v>169</v>
      </c>
      <c r="K42" s="508">
        <f t="shared" si="5"/>
        <v>-1</v>
      </c>
      <c r="L42" s="508" t="b">
        <f t="shared" si="0"/>
        <v>0</v>
      </c>
    </row>
    <row r="43" spans="2:12">
      <c r="B43" s="508" t="s">
        <v>2532</v>
      </c>
      <c r="C43" s="508" t="s">
        <v>3773</v>
      </c>
      <c r="E43" s="508" t="s">
        <v>2532</v>
      </c>
      <c r="F43" s="508" t="s">
        <v>5203</v>
      </c>
      <c r="G43" s="508" t="b">
        <f t="shared" si="1"/>
        <v>1</v>
      </c>
      <c r="H43" s="508" t="b">
        <f t="shared" si="2"/>
        <v>0</v>
      </c>
      <c r="I43" s="508" t="str">
        <f t="shared" si="3"/>
        <v>170</v>
      </c>
      <c r="J43" s="508" t="str">
        <f t="shared" si="4"/>
        <v>169</v>
      </c>
      <c r="K43" s="508">
        <f t="shared" si="5"/>
        <v>-1</v>
      </c>
      <c r="L43" s="508" t="b">
        <f t="shared" si="0"/>
        <v>0</v>
      </c>
    </row>
    <row r="44" spans="2:12">
      <c r="B44" s="508" t="s">
        <v>2518</v>
      </c>
      <c r="C44" s="508" t="s">
        <v>3774</v>
      </c>
      <c r="E44" s="508" t="s">
        <v>2518</v>
      </c>
      <c r="F44" s="508" t="s">
        <v>5204</v>
      </c>
      <c r="G44" s="508" t="b">
        <f t="shared" si="1"/>
        <v>1</v>
      </c>
      <c r="H44" s="508" t="b">
        <f t="shared" si="2"/>
        <v>0</v>
      </c>
      <c r="I44" s="508" t="str">
        <f t="shared" si="3"/>
        <v>170</v>
      </c>
      <c r="J44" s="508" t="str">
        <f t="shared" si="4"/>
        <v>169</v>
      </c>
      <c r="K44" s="508">
        <f t="shared" si="5"/>
        <v>-1</v>
      </c>
      <c r="L44" s="508" t="b">
        <f t="shared" si="0"/>
        <v>0</v>
      </c>
    </row>
    <row r="45" spans="2:12">
      <c r="B45" s="508" t="s">
        <v>2536</v>
      </c>
      <c r="C45" s="508" t="s">
        <v>3775</v>
      </c>
      <c r="E45" s="508" t="s">
        <v>2536</v>
      </c>
      <c r="F45" s="508" t="s">
        <v>3761</v>
      </c>
      <c r="G45" s="508" t="b">
        <f t="shared" si="1"/>
        <v>1</v>
      </c>
      <c r="H45" s="508" t="b">
        <f t="shared" si="2"/>
        <v>0</v>
      </c>
      <c r="I45" s="508" t="str">
        <f t="shared" si="3"/>
        <v>171</v>
      </c>
      <c r="J45" s="508" t="str">
        <f t="shared" si="4"/>
        <v>170</v>
      </c>
      <c r="K45" s="508">
        <f t="shared" si="5"/>
        <v>-1</v>
      </c>
      <c r="L45" s="508" t="b">
        <f t="shared" si="0"/>
        <v>0</v>
      </c>
    </row>
    <row r="46" spans="2:12">
      <c r="B46" s="508" t="s">
        <v>2537</v>
      </c>
      <c r="C46" s="508" t="s">
        <v>3776</v>
      </c>
      <c r="E46" s="508" t="s">
        <v>2537</v>
      </c>
      <c r="F46" s="508" t="s">
        <v>3762</v>
      </c>
      <c r="G46" s="508" t="b">
        <f t="shared" si="1"/>
        <v>1</v>
      </c>
      <c r="H46" s="508" t="b">
        <f t="shared" si="2"/>
        <v>0</v>
      </c>
      <c r="I46" s="508" t="str">
        <f t="shared" si="3"/>
        <v>171</v>
      </c>
      <c r="J46" s="508" t="str">
        <f t="shared" si="4"/>
        <v>170</v>
      </c>
      <c r="K46" s="508">
        <f t="shared" si="5"/>
        <v>-1</v>
      </c>
      <c r="L46" s="508" t="b">
        <f t="shared" si="0"/>
        <v>0</v>
      </c>
    </row>
    <row r="47" spans="2:12">
      <c r="B47" s="508" t="s">
        <v>2538</v>
      </c>
      <c r="C47" s="508" t="s">
        <v>3777</v>
      </c>
      <c r="E47" s="508" t="s">
        <v>2538</v>
      </c>
      <c r="F47" s="508" t="s">
        <v>3763</v>
      </c>
      <c r="G47" s="508" t="b">
        <f t="shared" si="1"/>
        <v>1</v>
      </c>
      <c r="H47" s="508" t="b">
        <f t="shared" si="2"/>
        <v>0</v>
      </c>
      <c r="I47" s="508" t="str">
        <f t="shared" si="3"/>
        <v>171</v>
      </c>
      <c r="J47" s="508" t="str">
        <f t="shared" si="4"/>
        <v>170</v>
      </c>
      <c r="K47" s="508">
        <f t="shared" si="5"/>
        <v>-1</v>
      </c>
      <c r="L47" s="508" t="b">
        <f t="shared" si="0"/>
        <v>0</v>
      </c>
    </row>
    <row r="48" spans="2:12">
      <c r="B48" s="508" t="s">
        <v>2539</v>
      </c>
      <c r="C48" s="508" t="s">
        <v>3778</v>
      </c>
      <c r="E48" s="508" t="s">
        <v>2539</v>
      </c>
      <c r="F48" s="508" t="s">
        <v>3764</v>
      </c>
      <c r="G48" s="508" t="b">
        <f t="shared" si="1"/>
        <v>1</v>
      </c>
      <c r="H48" s="508" t="b">
        <f t="shared" si="2"/>
        <v>0</v>
      </c>
      <c r="I48" s="508" t="str">
        <f t="shared" si="3"/>
        <v>171</v>
      </c>
      <c r="J48" s="508" t="str">
        <f t="shared" si="4"/>
        <v>170</v>
      </c>
      <c r="K48" s="508">
        <f t="shared" si="5"/>
        <v>-1</v>
      </c>
      <c r="L48" s="508" t="b">
        <f t="shared" si="0"/>
        <v>0</v>
      </c>
    </row>
    <row r="49" spans="2:12">
      <c r="B49" s="508" t="s">
        <v>2540</v>
      </c>
      <c r="C49" s="508" t="s">
        <v>3779</v>
      </c>
      <c r="E49" s="508" t="s">
        <v>2540</v>
      </c>
      <c r="F49" s="508" t="s">
        <v>3765</v>
      </c>
      <c r="G49" s="508" t="b">
        <f t="shared" si="1"/>
        <v>1</v>
      </c>
      <c r="H49" s="508" t="b">
        <f t="shared" si="2"/>
        <v>0</v>
      </c>
      <c r="I49" s="508" t="str">
        <f t="shared" si="3"/>
        <v>171</v>
      </c>
      <c r="J49" s="508" t="str">
        <f t="shared" si="4"/>
        <v>170</v>
      </c>
      <c r="K49" s="508">
        <f t="shared" si="5"/>
        <v>-1</v>
      </c>
      <c r="L49" s="508" t="b">
        <f t="shared" si="0"/>
        <v>0</v>
      </c>
    </row>
    <row r="50" spans="2:12">
      <c r="B50" s="508" t="s">
        <v>2541</v>
      </c>
      <c r="C50" s="508" t="s">
        <v>3780</v>
      </c>
      <c r="E50" s="508" t="s">
        <v>2541</v>
      </c>
      <c r="F50" s="508" t="s">
        <v>3766</v>
      </c>
      <c r="G50" s="508" t="b">
        <f t="shared" si="1"/>
        <v>1</v>
      </c>
      <c r="H50" s="508" t="b">
        <f t="shared" si="2"/>
        <v>0</v>
      </c>
      <c r="I50" s="508" t="str">
        <f t="shared" si="3"/>
        <v>171</v>
      </c>
      <c r="J50" s="508" t="str">
        <f t="shared" si="4"/>
        <v>170</v>
      </c>
      <c r="K50" s="508">
        <f t="shared" si="5"/>
        <v>-1</v>
      </c>
      <c r="L50" s="508" t="b">
        <f t="shared" si="0"/>
        <v>0</v>
      </c>
    </row>
    <row r="51" spans="2:12">
      <c r="B51" s="508" t="s">
        <v>2542</v>
      </c>
      <c r="C51" s="508" t="s">
        <v>3781</v>
      </c>
      <c r="E51" s="508" t="s">
        <v>2542</v>
      </c>
      <c r="F51" s="508" t="s">
        <v>3767</v>
      </c>
      <c r="G51" s="508" t="b">
        <f t="shared" si="1"/>
        <v>1</v>
      </c>
      <c r="H51" s="508" t="b">
        <f t="shared" si="2"/>
        <v>0</v>
      </c>
      <c r="I51" s="508" t="str">
        <f t="shared" si="3"/>
        <v>171</v>
      </c>
      <c r="J51" s="508" t="str">
        <f t="shared" si="4"/>
        <v>170</v>
      </c>
      <c r="K51" s="508">
        <f t="shared" si="5"/>
        <v>-1</v>
      </c>
      <c r="L51" s="508" t="b">
        <f t="shared" si="0"/>
        <v>0</v>
      </c>
    </row>
    <row r="52" spans="2:12">
      <c r="B52" s="508" t="s">
        <v>2543</v>
      </c>
      <c r="C52" s="508" t="s">
        <v>3782</v>
      </c>
      <c r="E52" s="508" t="s">
        <v>2543</v>
      </c>
      <c r="F52" s="508" t="s">
        <v>3768</v>
      </c>
      <c r="G52" s="508" t="b">
        <f t="shared" si="1"/>
        <v>1</v>
      </c>
      <c r="H52" s="508" t="b">
        <f t="shared" si="2"/>
        <v>0</v>
      </c>
      <c r="I52" s="508" t="str">
        <f t="shared" si="3"/>
        <v>171</v>
      </c>
      <c r="J52" s="508" t="str">
        <f t="shared" si="4"/>
        <v>170</v>
      </c>
      <c r="K52" s="508">
        <f t="shared" si="5"/>
        <v>-1</v>
      </c>
      <c r="L52" s="508" t="b">
        <f t="shared" si="0"/>
        <v>0</v>
      </c>
    </row>
    <row r="53" spans="2:12">
      <c r="B53" s="508" t="s">
        <v>2544</v>
      </c>
      <c r="C53" s="508" t="s">
        <v>3783</v>
      </c>
      <c r="E53" s="508" t="s">
        <v>2544</v>
      </c>
      <c r="F53" s="508" t="s">
        <v>3769</v>
      </c>
      <c r="G53" s="508" t="b">
        <f t="shared" si="1"/>
        <v>1</v>
      </c>
      <c r="H53" s="508" t="b">
        <f t="shared" si="2"/>
        <v>0</v>
      </c>
      <c r="I53" s="508" t="str">
        <f t="shared" si="3"/>
        <v>171</v>
      </c>
      <c r="J53" s="508" t="str">
        <f t="shared" si="4"/>
        <v>170</v>
      </c>
      <c r="K53" s="508">
        <f t="shared" si="5"/>
        <v>-1</v>
      </c>
      <c r="L53" s="508" t="b">
        <f t="shared" si="0"/>
        <v>0</v>
      </c>
    </row>
    <row r="54" spans="2:12">
      <c r="B54" s="508" t="s">
        <v>2545</v>
      </c>
      <c r="C54" s="508" t="s">
        <v>3784</v>
      </c>
      <c r="E54" s="508" t="s">
        <v>2545</v>
      </c>
      <c r="F54" s="508" t="s">
        <v>3770</v>
      </c>
      <c r="G54" s="508" t="b">
        <f t="shared" si="1"/>
        <v>1</v>
      </c>
      <c r="H54" s="508" t="b">
        <f t="shared" si="2"/>
        <v>0</v>
      </c>
      <c r="I54" s="508" t="str">
        <f t="shared" si="3"/>
        <v>171</v>
      </c>
      <c r="J54" s="508" t="str">
        <f t="shared" si="4"/>
        <v>170</v>
      </c>
      <c r="K54" s="508">
        <f t="shared" si="5"/>
        <v>-1</v>
      </c>
      <c r="L54" s="508" t="b">
        <f t="shared" si="0"/>
        <v>0</v>
      </c>
    </row>
    <row r="55" spans="2:12">
      <c r="B55" s="508" t="s">
        <v>2546</v>
      </c>
      <c r="C55" s="508" t="s">
        <v>3785</v>
      </c>
      <c r="E55" s="508" t="s">
        <v>2546</v>
      </c>
      <c r="F55" s="508" t="s">
        <v>3771</v>
      </c>
      <c r="G55" s="508" t="b">
        <f t="shared" si="1"/>
        <v>1</v>
      </c>
      <c r="H55" s="508" t="b">
        <f t="shared" si="2"/>
        <v>0</v>
      </c>
      <c r="I55" s="508" t="str">
        <f t="shared" si="3"/>
        <v>171</v>
      </c>
      <c r="J55" s="508" t="str">
        <f t="shared" si="4"/>
        <v>170</v>
      </c>
      <c r="K55" s="508">
        <f t="shared" si="5"/>
        <v>-1</v>
      </c>
      <c r="L55" s="508" t="b">
        <f t="shared" si="0"/>
        <v>0</v>
      </c>
    </row>
    <row r="56" spans="2:12">
      <c r="B56" s="508" t="s">
        <v>2547</v>
      </c>
      <c r="C56" s="508" t="s">
        <v>3786</v>
      </c>
      <c r="E56" s="508" t="s">
        <v>2547</v>
      </c>
      <c r="F56" s="508" t="s">
        <v>3772</v>
      </c>
      <c r="G56" s="508" t="b">
        <f t="shared" si="1"/>
        <v>1</v>
      </c>
      <c r="H56" s="508" t="b">
        <f t="shared" si="2"/>
        <v>0</v>
      </c>
      <c r="I56" s="508" t="str">
        <f t="shared" si="3"/>
        <v>171</v>
      </c>
      <c r="J56" s="508" t="str">
        <f t="shared" si="4"/>
        <v>170</v>
      </c>
      <c r="K56" s="508">
        <f t="shared" si="5"/>
        <v>-1</v>
      </c>
      <c r="L56" s="508" t="b">
        <f t="shared" si="0"/>
        <v>0</v>
      </c>
    </row>
    <row r="57" spans="2:12">
      <c r="B57" s="508" t="s">
        <v>2548</v>
      </c>
      <c r="C57" s="508" t="s">
        <v>3787</v>
      </c>
      <c r="E57" s="508" t="s">
        <v>2548</v>
      </c>
      <c r="F57" s="508" t="s">
        <v>3773</v>
      </c>
      <c r="G57" s="508" t="b">
        <f t="shared" si="1"/>
        <v>1</v>
      </c>
      <c r="H57" s="508" t="b">
        <f t="shared" si="2"/>
        <v>0</v>
      </c>
      <c r="I57" s="508" t="str">
        <f t="shared" si="3"/>
        <v>171</v>
      </c>
      <c r="J57" s="508" t="str">
        <f t="shared" si="4"/>
        <v>170</v>
      </c>
      <c r="K57" s="508">
        <f t="shared" si="5"/>
        <v>-1</v>
      </c>
      <c r="L57" s="508" t="b">
        <f t="shared" si="0"/>
        <v>0</v>
      </c>
    </row>
    <row r="58" spans="2:12">
      <c r="B58" s="508" t="s">
        <v>2534</v>
      </c>
      <c r="C58" s="508" t="s">
        <v>3788</v>
      </c>
      <c r="E58" s="508" t="s">
        <v>2534</v>
      </c>
      <c r="F58" s="508" t="s">
        <v>3774</v>
      </c>
      <c r="G58" s="508" t="b">
        <f t="shared" si="1"/>
        <v>1</v>
      </c>
      <c r="H58" s="508" t="b">
        <f t="shared" si="2"/>
        <v>0</v>
      </c>
      <c r="I58" s="508" t="str">
        <f t="shared" si="3"/>
        <v>171</v>
      </c>
      <c r="J58" s="508" t="str">
        <f t="shared" si="4"/>
        <v>170</v>
      </c>
      <c r="K58" s="508">
        <f t="shared" si="5"/>
        <v>-1</v>
      </c>
      <c r="L58" s="508" t="b">
        <f t="shared" si="0"/>
        <v>0</v>
      </c>
    </row>
    <row r="59" spans="2:12">
      <c r="B59" s="508" t="s">
        <v>1950</v>
      </c>
      <c r="C59" s="508" t="s">
        <v>3789</v>
      </c>
      <c r="E59" s="508" t="s">
        <v>1950</v>
      </c>
      <c r="F59" s="508" t="s">
        <v>5413</v>
      </c>
      <c r="G59" s="508" t="b">
        <f t="shared" si="1"/>
        <v>1</v>
      </c>
      <c r="H59" s="508" t="b">
        <f t="shared" si="2"/>
        <v>0</v>
      </c>
      <c r="I59" s="508" t="str">
        <f t="shared" si="3"/>
        <v>113</v>
      </c>
      <c r="J59" s="508" t="str">
        <f t="shared" si="4"/>
        <v>112</v>
      </c>
      <c r="K59" s="508">
        <f t="shared" si="5"/>
        <v>-1</v>
      </c>
      <c r="L59" s="508" t="b">
        <f t="shared" si="0"/>
        <v>0</v>
      </c>
    </row>
    <row r="60" spans="2:12">
      <c r="B60" s="508" t="s">
        <v>1951</v>
      </c>
      <c r="C60" s="508" t="s">
        <v>3790</v>
      </c>
      <c r="E60" s="508" t="s">
        <v>1951</v>
      </c>
      <c r="F60" s="508" t="s">
        <v>5414</v>
      </c>
      <c r="G60" s="508" t="b">
        <f t="shared" si="1"/>
        <v>1</v>
      </c>
      <c r="H60" s="508" t="b">
        <f t="shared" si="2"/>
        <v>0</v>
      </c>
      <c r="I60" s="508" t="str">
        <f t="shared" si="3"/>
        <v>113</v>
      </c>
      <c r="J60" s="508" t="str">
        <f t="shared" si="4"/>
        <v>112</v>
      </c>
      <c r="K60" s="508">
        <f t="shared" si="5"/>
        <v>-1</v>
      </c>
      <c r="L60" s="508" t="b">
        <f t="shared" si="0"/>
        <v>0</v>
      </c>
    </row>
    <row r="61" spans="2:12">
      <c r="B61" s="508" t="s">
        <v>1952</v>
      </c>
      <c r="C61" s="508" t="s">
        <v>3791</v>
      </c>
      <c r="E61" s="508" t="s">
        <v>1952</v>
      </c>
      <c r="F61" s="508" t="s">
        <v>5415</v>
      </c>
      <c r="G61" s="508" t="b">
        <f t="shared" si="1"/>
        <v>1</v>
      </c>
      <c r="H61" s="508" t="b">
        <f t="shared" si="2"/>
        <v>0</v>
      </c>
      <c r="I61" s="508" t="str">
        <f t="shared" si="3"/>
        <v>113</v>
      </c>
      <c r="J61" s="508" t="str">
        <f t="shared" si="4"/>
        <v>112</v>
      </c>
      <c r="K61" s="508">
        <f t="shared" si="5"/>
        <v>-1</v>
      </c>
      <c r="L61" s="508" t="b">
        <f t="shared" si="0"/>
        <v>0</v>
      </c>
    </row>
    <row r="62" spans="2:12">
      <c r="B62" s="508" t="s">
        <v>1953</v>
      </c>
      <c r="C62" s="508" t="s">
        <v>3792</v>
      </c>
      <c r="E62" s="508" t="s">
        <v>1953</v>
      </c>
      <c r="F62" s="508" t="s">
        <v>5416</v>
      </c>
      <c r="G62" s="508" t="b">
        <f t="shared" si="1"/>
        <v>1</v>
      </c>
      <c r="H62" s="508" t="b">
        <f t="shared" si="2"/>
        <v>0</v>
      </c>
      <c r="I62" s="508" t="str">
        <f t="shared" si="3"/>
        <v>113</v>
      </c>
      <c r="J62" s="508" t="str">
        <f t="shared" si="4"/>
        <v>112</v>
      </c>
      <c r="K62" s="508">
        <f t="shared" si="5"/>
        <v>-1</v>
      </c>
      <c r="L62" s="508" t="b">
        <f t="shared" si="0"/>
        <v>0</v>
      </c>
    </row>
    <row r="63" spans="2:12">
      <c r="B63" s="508" t="s">
        <v>1954</v>
      </c>
      <c r="C63" s="508" t="s">
        <v>3793</v>
      </c>
      <c r="E63" s="508" t="s">
        <v>1954</v>
      </c>
      <c r="F63" s="508" t="s">
        <v>5417</v>
      </c>
      <c r="G63" s="508" t="b">
        <f t="shared" si="1"/>
        <v>1</v>
      </c>
      <c r="H63" s="508" t="b">
        <f t="shared" si="2"/>
        <v>0</v>
      </c>
      <c r="I63" s="508" t="str">
        <f t="shared" si="3"/>
        <v>113</v>
      </c>
      <c r="J63" s="508" t="str">
        <f t="shared" si="4"/>
        <v>112</v>
      </c>
      <c r="K63" s="508">
        <f t="shared" si="5"/>
        <v>-1</v>
      </c>
      <c r="L63" s="508" t="b">
        <f t="shared" si="0"/>
        <v>0</v>
      </c>
    </row>
    <row r="64" spans="2:12">
      <c r="B64" s="508" t="s">
        <v>1955</v>
      </c>
      <c r="C64" s="508" t="s">
        <v>3794</v>
      </c>
      <c r="E64" s="508" t="s">
        <v>1955</v>
      </c>
      <c r="F64" s="508" t="s">
        <v>5418</v>
      </c>
      <c r="G64" s="508" t="b">
        <f t="shared" si="1"/>
        <v>1</v>
      </c>
      <c r="H64" s="508" t="b">
        <f t="shared" si="2"/>
        <v>0</v>
      </c>
      <c r="I64" s="508" t="str">
        <f t="shared" si="3"/>
        <v>113</v>
      </c>
      <c r="J64" s="508" t="str">
        <f t="shared" si="4"/>
        <v>112</v>
      </c>
      <c r="K64" s="508">
        <f t="shared" si="5"/>
        <v>-1</v>
      </c>
      <c r="L64" s="508" t="b">
        <f t="shared" si="0"/>
        <v>0</v>
      </c>
    </row>
    <row r="65" spans="2:12">
      <c r="B65" s="508" t="s">
        <v>1956</v>
      </c>
      <c r="C65" s="508" t="s">
        <v>3795</v>
      </c>
      <c r="E65" s="508" t="s">
        <v>1956</v>
      </c>
      <c r="F65" s="508" t="s">
        <v>5419</v>
      </c>
      <c r="G65" s="508" t="b">
        <f t="shared" si="1"/>
        <v>1</v>
      </c>
      <c r="H65" s="508" t="b">
        <f t="shared" si="2"/>
        <v>0</v>
      </c>
      <c r="I65" s="508" t="str">
        <f t="shared" si="3"/>
        <v>113</v>
      </c>
      <c r="J65" s="508" t="str">
        <f t="shared" si="4"/>
        <v>112</v>
      </c>
      <c r="K65" s="508">
        <f t="shared" si="5"/>
        <v>-1</v>
      </c>
      <c r="L65" s="508" t="b">
        <f t="shared" si="0"/>
        <v>0</v>
      </c>
    </row>
    <row r="66" spans="2:12">
      <c r="B66" s="508" t="s">
        <v>1957</v>
      </c>
      <c r="C66" s="508" t="s">
        <v>3796</v>
      </c>
      <c r="E66" s="508" t="s">
        <v>1957</v>
      </c>
      <c r="F66" s="508" t="s">
        <v>5420</v>
      </c>
      <c r="G66" s="508" t="b">
        <f t="shared" si="1"/>
        <v>1</v>
      </c>
      <c r="H66" s="508" t="b">
        <f t="shared" si="2"/>
        <v>0</v>
      </c>
      <c r="I66" s="508" t="str">
        <f t="shared" si="3"/>
        <v>113</v>
      </c>
      <c r="J66" s="508" t="str">
        <f t="shared" si="4"/>
        <v>112</v>
      </c>
      <c r="K66" s="508">
        <f t="shared" si="5"/>
        <v>-1</v>
      </c>
      <c r="L66" s="508" t="b">
        <f t="shared" si="0"/>
        <v>0</v>
      </c>
    </row>
    <row r="67" spans="2:12">
      <c r="B67" s="508" t="s">
        <v>1958</v>
      </c>
      <c r="C67" s="508" t="s">
        <v>3797</v>
      </c>
      <c r="E67" s="508" t="s">
        <v>1958</v>
      </c>
      <c r="F67" s="508" t="s">
        <v>5421</v>
      </c>
      <c r="G67" s="508" t="b">
        <f t="shared" si="1"/>
        <v>1</v>
      </c>
      <c r="H67" s="508" t="b">
        <f t="shared" si="2"/>
        <v>0</v>
      </c>
      <c r="I67" s="508" t="str">
        <f t="shared" si="3"/>
        <v>113</v>
      </c>
      <c r="J67" s="508" t="str">
        <f t="shared" si="4"/>
        <v>112</v>
      </c>
      <c r="K67" s="508">
        <f t="shared" si="5"/>
        <v>-1</v>
      </c>
      <c r="L67" s="508" t="b">
        <f t="shared" si="0"/>
        <v>0</v>
      </c>
    </row>
    <row r="68" spans="2:12">
      <c r="B68" s="508" t="s">
        <v>1959</v>
      </c>
      <c r="C68" s="508" t="s">
        <v>3798</v>
      </c>
      <c r="E68" s="508" t="s">
        <v>1959</v>
      </c>
      <c r="F68" s="508" t="s">
        <v>5422</v>
      </c>
      <c r="G68" s="508" t="b">
        <f t="shared" si="1"/>
        <v>1</v>
      </c>
      <c r="H68" s="508" t="b">
        <f t="shared" si="2"/>
        <v>0</v>
      </c>
      <c r="I68" s="508" t="str">
        <f t="shared" si="3"/>
        <v>113</v>
      </c>
      <c r="J68" s="508" t="str">
        <f t="shared" si="4"/>
        <v>112</v>
      </c>
      <c r="K68" s="508">
        <f t="shared" si="5"/>
        <v>-1</v>
      </c>
      <c r="L68" s="508" t="b">
        <f t="shared" si="0"/>
        <v>0</v>
      </c>
    </row>
    <row r="69" spans="2:12">
      <c r="B69" s="508" t="s">
        <v>1960</v>
      </c>
      <c r="C69" s="508" t="s">
        <v>3799</v>
      </c>
      <c r="E69" s="508" t="s">
        <v>1960</v>
      </c>
      <c r="F69" s="508" t="s">
        <v>5423</v>
      </c>
      <c r="G69" s="508" t="b">
        <f t="shared" si="1"/>
        <v>1</v>
      </c>
      <c r="H69" s="508" t="b">
        <f t="shared" si="2"/>
        <v>0</v>
      </c>
      <c r="I69" s="508" t="str">
        <f t="shared" si="3"/>
        <v>113</v>
      </c>
      <c r="J69" s="508" t="str">
        <f t="shared" si="4"/>
        <v>112</v>
      </c>
      <c r="K69" s="508">
        <f t="shared" si="5"/>
        <v>-1</v>
      </c>
      <c r="L69" s="508" t="b">
        <f t="shared" si="0"/>
        <v>0</v>
      </c>
    </row>
    <row r="70" spans="2:12">
      <c r="B70" s="508" t="s">
        <v>1961</v>
      </c>
      <c r="C70" s="508" t="s">
        <v>3800</v>
      </c>
      <c r="E70" s="508" t="s">
        <v>1961</v>
      </c>
      <c r="F70" s="508" t="s">
        <v>5424</v>
      </c>
      <c r="G70" s="508" t="b">
        <f t="shared" si="1"/>
        <v>1</v>
      </c>
      <c r="H70" s="508" t="b">
        <f t="shared" si="2"/>
        <v>0</v>
      </c>
      <c r="I70" s="508" t="str">
        <f t="shared" si="3"/>
        <v>113</v>
      </c>
      <c r="J70" s="508" t="str">
        <f t="shared" si="4"/>
        <v>112</v>
      </c>
      <c r="K70" s="508">
        <f t="shared" si="5"/>
        <v>-1</v>
      </c>
      <c r="L70" s="508" t="b">
        <f t="shared" si="0"/>
        <v>0</v>
      </c>
    </row>
    <row r="71" spans="2:12">
      <c r="B71" s="508" t="s">
        <v>1962</v>
      </c>
      <c r="C71" s="508" t="s">
        <v>3801</v>
      </c>
      <c r="E71" s="508" t="s">
        <v>1962</v>
      </c>
      <c r="F71" s="508" t="s">
        <v>5425</v>
      </c>
      <c r="G71" s="508" t="b">
        <f t="shared" ref="G71:G134" si="6">B71=E71</f>
        <v>1</v>
      </c>
      <c r="H71" s="508" t="b">
        <f t="shared" ref="H71:H134" si="7">C71=F71</f>
        <v>0</v>
      </c>
      <c r="I71" s="508" t="str">
        <f t="shared" ref="I71:I134" si="8">RIGHT(C71,LEN(C71)-FIND("$",C71,1)-2)</f>
        <v>113</v>
      </c>
      <c r="J71" s="508" t="str">
        <f t="shared" ref="J71:J134" si="9">RIGHT(F71,LEN(F71)-FIND("$",F71,1)-2)</f>
        <v>112</v>
      </c>
      <c r="K71" s="508">
        <f t="shared" ref="K71:K134" si="10">J71-I71</f>
        <v>-1</v>
      </c>
      <c r="L71" s="508" t="b">
        <f t="shared" ref="L71:L134" si="11">I71=J71</f>
        <v>0</v>
      </c>
    </row>
    <row r="72" spans="2:12">
      <c r="B72" s="508" t="s">
        <v>1948</v>
      </c>
      <c r="C72" s="508" t="s">
        <v>3802</v>
      </c>
      <c r="E72" s="508" t="s">
        <v>1948</v>
      </c>
      <c r="F72" s="508" t="s">
        <v>5426</v>
      </c>
      <c r="G72" s="508" t="b">
        <f t="shared" si="6"/>
        <v>1</v>
      </c>
      <c r="H72" s="508" t="b">
        <f t="shared" si="7"/>
        <v>0</v>
      </c>
      <c r="I72" s="508" t="str">
        <f t="shared" si="8"/>
        <v>113</v>
      </c>
      <c r="J72" s="508" t="str">
        <f t="shared" si="9"/>
        <v>112</v>
      </c>
      <c r="K72" s="508">
        <f t="shared" si="10"/>
        <v>-1</v>
      </c>
      <c r="L72" s="508" t="b">
        <f t="shared" si="11"/>
        <v>0</v>
      </c>
    </row>
    <row r="73" spans="2:12">
      <c r="B73" s="508" t="s">
        <v>1996</v>
      </c>
      <c r="C73" s="508" t="s">
        <v>3803</v>
      </c>
      <c r="E73" s="508" t="s">
        <v>1996</v>
      </c>
      <c r="F73" s="508" t="s">
        <v>6338</v>
      </c>
      <c r="G73" s="508" t="b">
        <f t="shared" si="6"/>
        <v>1</v>
      </c>
      <c r="H73" s="508" t="b">
        <f t="shared" si="7"/>
        <v>0</v>
      </c>
      <c r="I73" s="508" t="str">
        <f t="shared" si="8"/>
        <v>118</v>
      </c>
      <c r="J73" s="508" t="str">
        <f t="shared" si="9"/>
        <v>117</v>
      </c>
      <c r="K73" s="508">
        <f t="shared" si="10"/>
        <v>-1</v>
      </c>
      <c r="L73" s="508" t="b">
        <f t="shared" si="11"/>
        <v>0</v>
      </c>
    </row>
    <row r="74" spans="2:12">
      <c r="B74" s="508" t="s">
        <v>1997</v>
      </c>
      <c r="C74" s="508" t="s">
        <v>3804</v>
      </c>
      <c r="E74" s="508" t="s">
        <v>1997</v>
      </c>
      <c r="F74" s="508" t="s">
        <v>6339</v>
      </c>
      <c r="G74" s="508" t="b">
        <f t="shared" si="6"/>
        <v>1</v>
      </c>
      <c r="H74" s="508" t="b">
        <f t="shared" si="7"/>
        <v>0</v>
      </c>
      <c r="I74" s="508" t="str">
        <f t="shared" si="8"/>
        <v>118</v>
      </c>
      <c r="J74" s="508" t="str">
        <f t="shared" si="9"/>
        <v>117</v>
      </c>
      <c r="K74" s="508">
        <f t="shared" si="10"/>
        <v>-1</v>
      </c>
      <c r="L74" s="508" t="b">
        <f t="shared" si="11"/>
        <v>0</v>
      </c>
    </row>
    <row r="75" spans="2:12">
      <c r="B75" s="508" t="s">
        <v>1998</v>
      </c>
      <c r="C75" s="508" t="s">
        <v>3805</v>
      </c>
      <c r="E75" s="508" t="s">
        <v>1998</v>
      </c>
      <c r="F75" s="508" t="s">
        <v>6340</v>
      </c>
      <c r="G75" s="508" t="b">
        <f t="shared" si="6"/>
        <v>1</v>
      </c>
      <c r="H75" s="508" t="b">
        <f t="shared" si="7"/>
        <v>0</v>
      </c>
      <c r="I75" s="508" t="str">
        <f t="shared" si="8"/>
        <v>118</v>
      </c>
      <c r="J75" s="508" t="str">
        <f t="shared" si="9"/>
        <v>117</v>
      </c>
      <c r="K75" s="508">
        <f t="shared" si="10"/>
        <v>-1</v>
      </c>
      <c r="L75" s="508" t="b">
        <f t="shared" si="11"/>
        <v>0</v>
      </c>
    </row>
    <row r="76" spans="2:12">
      <c r="B76" s="508" t="s">
        <v>1999</v>
      </c>
      <c r="C76" s="508" t="s">
        <v>3806</v>
      </c>
      <c r="E76" s="508" t="s">
        <v>1999</v>
      </c>
      <c r="F76" s="508" t="s">
        <v>6341</v>
      </c>
      <c r="G76" s="508" t="b">
        <f t="shared" si="6"/>
        <v>1</v>
      </c>
      <c r="H76" s="508" t="b">
        <f t="shared" si="7"/>
        <v>0</v>
      </c>
      <c r="I76" s="508" t="str">
        <f t="shared" si="8"/>
        <v>118</v>
      </c>
      <c r="J76" s="508" t="str">
        <f t="shared" si="9"/>
        <v>117</v>
      </c>
      <c r="K76" s="508">
        <f t="shared" si="10"/>
        <v>-1</v>
      </c>
      <c r="L76" s="508" t="b">
        <f t="shared" si="11"/>
        <v>0</v>
      </c>
    </row>
    <row r="77" spans="2:12">
      <c r="B77" s="508" t="s">
        <v>2000</v>
      </c>
      <c r="C77" s="508" t="s">
        <v>3807</v>
      </c>
      <c r="E77" s="508" t="s">
        <v>2000</v>
      </c>
      <c r="F77" s="508" t="s">
        <v>6342</v>
      </c>
      <c r="G77" s="508" t="b">
        <f t="shared" si="6"/>
        <v>1</v>
      </c>
      <c r="H77" s="508" t="b">
        <f t="shared" si="7"/>
        <v>0</v>
      </c>
      <c r="I77" s="508" t="str">
        <f t="shared" si="8"/>
        <v>118</v>
      </c>
      <c r="J77" s="508" t="str">
        <f t="shared" si="9"/>
        <v>117</v>
      </c>
      <c r="K77" s="508">
        <f t="shared" si="10"/>
        <v>-1</v>
      </c>
      <c r="L77" s="508" t="b">
        <f t="shared" si="11"/>
        <v>0</v>
      </c>
    </row>
    <row r="78" spans="2:12">
      <c r="B78" s="508" t="s">
        <v>2001</v>
      </c>
      <c r="C78" s="508" t="s">
        <v>3808</v>
      </c>
      <c r="E78" s="508" t="s">
        <v>2001</v>
      </c>
      <c r="F78" s="508" t="s">
        <v>6343</v>
      </c>
      <c r="G78" s="508" t="b">
        <f t="shared" si="6"/>
        <v>1</v>
      </c>
      <c r="H78" s="508" t="b">
        <f t="shared" si="7"/>
        <v>0</v>
      </c>
      <c r="I78" s="508" t="str">
        <f t="shared" si="8"/>
        <v>118</v>
      </c>
      <c r="J78" s="508" t="str">
        <f t="shared" si="9"/>
        <v>117</v>
      </c>
      <c r="K78" s="508">
        <f t="shared" si="10"/>
        <v>-1</v>
      </c>
      <c r="L78" s="508" t="b">
        <f t="shared" si="11"/>
        <v>0</v>
      </c>
    </row>
    <row r="79" spans="2:12">
      <c r="B79" s="508" t="s">
        <v>2002</v>
      </c>
      <c r="C79" s="508" t="s">
        <v>3809</v>
      </c>
      <c r="E79" s="508" t="s">
        <v>2002</v>
      </c>
      <c r="F79" s="508" t="s">
        <v>6344</v>
      </c>
      <c r="G79" s="508" t="b">
        <f t="shared" si="6"/>
        <v>1</v>
      </c>
      <c r="H79" s="508" t="b">
        <f t="shared" si="7"/>
        <v>0</v>
      </c>
      <c r="I79" s="508" t="str">
        <f t="shared" si="8"/>
        <v>118</v>
      </c>
      <c r="J79" s="508" t="str">
        <f t="shared" si="9"/>
        <v>117</v>
      </c>
      <c r="K79" s="508">
        <f t="shared" si="10"/>
        <v>-1</v>
      </c>
      <c r="L79" s="508" t="b">
        <f t="shared" si="11"/>
        <v>0</v>
      </c>
    </row>
    <row r="80" spans="2:12">
      <c r="B80" s="508" t="s">
        <v>2003</v>
      </c>
      <c r="C80" s="508" t="s">
        <v>3810</v>
      </c>
      <c r="E80" s="508" t="s">
        <v>2003</v>
      </c>
      <c r="F80" s="508" t="s">
        <v>6345</v>
      </c>
      <c r="G80" s="508" t="b">
        <f t="shared" si="6"/>
        <v>1</v>
      </c>
      <c r="H80" s="508" t="b">
        <f t="shared" si="7"/>
        <v>0</v>
      </c>
      <c r="I80" s="508" t="str">
        <f t="shared" si="8"/>
        <v>118</v>
      </c>
      <c r="J80" s="508" t="str">
        <f t="shared" si="9"/>
        <v>117</v>
      </c>
      <c r="K80" s="508">
        <f t="shared" si="10"/>
        <v>-1</v>
      </c>
      <c r="L80" s="508" t="b">
        <f t="shared" si="11"/>
        <v>0</v>
      </c>
    </row>
    <row r="81" spans="2:12">
      <c r="B81" s="508" t="s">
        <v>2004</v>
      </c>
      <c r="C81" s="508" t="s">
        <v>3811</v>
      </c>
      <c r="E81" s="508" t="s">
        <v>2004</v>
      </c>
      <c r="F81" s="508" t="s">
        <v>6346</v>
      </c>
      <c r="G81" s="508" t="b">
        <f t="shared" si="6"/>
        <v>1</v>
      </c>
      <c r="H81" s="508" t="b">
        <f t="shared" si="7"/>
        <v>0</v>
      </c>
      <c r="I81" s="508" t="str">
        <f t="shared" si="8"/>
        <v>118</v>
      </c>
      <c r="J81" s="508" t="str">
        <f t="shared" si="9"/>
        <v>117</v>
      </c>
      <c r="K81" s="508">
        <f t="shared" si="10"/>
        <v>-1</v>
      </c>
      <c r="L81" s="508" t="b">
        <f t="shared" si="11"/>
        <v>0</v>
      </c>
    </row>
    <row r="82" spans="2:12">
      <c r="B82" s="508" t="s">
        <v>2005</v>
      </c>
      <c r="C82" s="508" t="s">
        <v>3812</v>
      </c>
      <c r="E82" s="508" t="s">
        <v>2005</v>
      </c>
      <c r="F82" s="508" t="s">
        <v>6347</v>
      </c>
      <c r="G82" s="508" t="b">
        <f t="shared" si="6"/>
        <v>1</v>
      </c>
      <c r="H82" s="508" t="b">
        <f t="shared" si="7"/>
        <v>0</v>
      </c>
      <c r="I82" s="508" t="str">
        <f t="shared" si="8"/>
        <v>118</v>
      </c>
      <c r="J82" s="508" t="str">
        <f t="shared" si="9"/>
        <v>117</v>
      </c>
      <c r="K82" s="508">
        <f t="shared" si="10"/>
        <v>-1</v>
      </c>
      <c r="L82" s="508" t="b">
        <f t="shared" si="11"/>
        <v>0</v>
      </c>
    </row>
    <row r="83" spans="2:12">
      <c r="B83" s="508" t="s">
        <v>2006</v>
      </c>
      <c r="C83" s="508" t="s">
        <v>3813</v>
      </c>
      <c r="E83" s="508" t="s">
        <v>2006</v>
      </c>
      <c r="F83" s="508" t="s">
        <v>6348</v>
      </c>
      <c r="G83" s="508" t="b">
        <f t="shared" si="6"/>
        <v>1</v>
      </c>
      <c r="H83" s="508" t="b">
        <f t="shared" si="7"/>
        <v>0</v>
      </c>
      <c r="I83" s="508" t="str">
        <f t="shared" si="8"/>
        <v>118</v>
      </c>
      <c r="J83" s="508" t="str">
        <f t="shared" si="9"/>
        <v>117</v>
      </c>
      <c r="K83" s="508">
        <f t="shared" si="10"/>
        <v>-1</v>
      </c>
      <c r="L83" s="508" t="b">
        <f t="shared" si="11"/>
        <v>0</v>
      </c>
    </row>
    <row r="84" spans="2:12">
      <c r="B84" s="508" t="s">
        <v>2007</v>
      </c>
      <c r="C84" s="508" t="s">
        <v>3814</v>
      </c>
      <c r="E84" s="508" t="s">
        <v>2007</v>
      </c>
      <c r="F84" s="508" t="s">
        <v>6349</v>
      </c>
      <c r="G84" s="508" t="b">
        <f t="shared" si="6"/>
        <v>1</v>
      </c>
      <c r="H84" s="508" t="b">
        <f t="shared" si="7"/>
        <v>0</v>
      </c>
      <c r="I84" s="508" t="str">
        <f t="shared" si="8"/>
        <v>118</v>
      </c>
      <c r="J84" s="508" t="str">
        <f t="shared" si="9"/>
        <v>117</v>
      </c>
      <c r="K84" s="508">
        <f t="shared" si="10"/>
        <v>-1</v>
      </c>
      <c r="L84" s="508" t="b">
        <f t="shared" si="11"/>
        <v>0</v>
      </c>
    </row>
    <row r="85" spans="2:12">
      <c r="B85" s="508" t="s">
        <v>2008</v>
      </c>
      <c r="C85" s="508" t="s">
        <v>3815</v>
      </c>
      <c r="E85" s="508" t="s">
        <v>2008</v>
      </c>
      <c r="F85" s="508" t="s">
        <v>6350</v>
      </c>
      <c r="G85" s="508" t="b">
        <f t="shared" si="6"/>
        <v>1</v>
      </c>
      <c r="H85" s="508" t="b">
        <f t="shared" si="7"/>
        <v>0</v>
      </c>
      <c r="I85" s="508" t="str">
        <f t="shared" si="8"/>
        <v>118</v>
      </c>
      <c r="J85" s="508" t="str">
        <f t="shared" si="9"/>
        <v>117</v>
      </c>
      <c r="K85" s="508">
        <f t="shared" si="10"/>
        <v>-1</v>
      </c>
      <c r="L85" s="508" t="b">
        <f t="shared" si="11"/>
        <v>0</v>
      </c>
    </row>
    <row r="86" spans="2:12">
      <c r="B86" s="508" t="s">
        <v>1994</v>
      </c>
      <c r="C86" s="508" t="s">
        <v>3816</v>
      </c>
      <c r="E86" s="508" t="s">
        <v>1994</v>
      </c>
      <c r="F86" s="508" t="s">
        <v>6351</v>
      </c>
      <c r="G86" s="508" t="b">
        <f t="shared" si="6"/>
        <v>1</v>
      </c>
      <c r="H86" s="508" t="b">
        <f t="shared" si="7"/>
        <v>0</v>
      </c>
      <c r="I86" s="508" t="str">
        <f t="shared" si="8"/>
        <v>118</v>
      </c>
      <c r="J86" s="508" t="str">
        <f t="shared" si="9"/>
        <v>117</v>
      </c>
      <c r="K86" s="508">
        <f t="shared" si="10"/>
        <v>-1</v>
      </c>
      <c r="L86" s="508" t="b">
        <f t="shared" si="11"/>
        <v>0</v>
      </c>
    </row>
    <row r="87" spans="2:12">
      <c r="B87" s="508" t="s">
        <v>2823</v>
      </c>
      <c r="C87" s="508" t="s">
        <v>3817</v>
      </c>
      <c r="E87" s="508" t="s">
        <v>2823</v>
      </c>
      <c r="F87" s="508" t="s">
        <v>4752</v>
      </c>
      <c r="G87" s="508" t="b">
        <f t="shared" si="6"/>
        <v>1</v>
      </c>
      <c r="H87" s="508" t="b">
        <f t="shared" si="7"/>
        <v>0</v>
      </c>
      <c r="I87" s="508" t="str">
        <f t="shared" si="8"/>
        <v>204</v>
      </c>
      <c r="J87" s="508" t="str">
        <f t="shared" si="9"/>
        <v>202</v>
      </c>
      <c r="K87" s="508">
        <f t="shared" si="10"/>
        <v>-2</v>
      </c>
      <c r="L87" s="508" t="b">
        <f t="shared" si="11"/>
        <v>0</v>
      </c>
    </row>
    <row r="88" spans="2:12">
      <c r="B88" s="508" t="s">
        <v>2824</v>
      </c>
      <c r="C88" s="508" t="s">
        <v>3818</v>
      </c>
      <c r="E88" s="508" t="s">
        <v>2824</v>
      </c>
      <c r="F88" s="508" t="s">
        <v>4753</v>
      </c>
      <c r="G88" s="508" t="b">
        <f t="shared" si="6"/>
        <v>1</v>
      </c>
      <c r="H88" s="508" t="b">
        <f t="shared" si="7"/>
        <v>0</v>
      </c>
      <c r="I88" s="508" t="str">
        <f t="shared" si="8"/>
        <v>204</v>
      </c>
      <c r="J88" s="508" t="str">
        <f t="shared" si="9"/>
        <v>202</v>
      </c>
      <c r="K88" s="508">
        <f t="shared" si="10"/>
        <v>-2</v>
      </c>
      <c r="L88" s="508" t="b">
        <f t="shared" si="11"/>
        <v>0</v>
      </c>
    </row>
    <row r="89" spans="2:12">
      <c r="B89" s="508" t="s">
        <v>2825</v>
      </c>
      <c r="C89" s="508" t="s">
        <v>3819</v>
      </c>
      <c r="E89" s="508" t="s">
        <v>2825</v>
      </c>
      <c r="F89" s="508" t="s">
        <v>4754</v>
      </c>
      <c r="G89" s="508" t="b">
        <f t="shared" si="6"/>
        <v>1</v>
      </c>
      <c r="H89" s="508" t="b">
        <f t="shared" si="7"/>
        <v>0</v>
      </c>
      <c r="I89" s="508" t="str">
        <f t="shared" si="8"/>
        <v>204</v>
      </c>
      <c r="J89" s="508" t="str">
        <f t="shared" si="9"/>
        <v>202</v>
      </c>
      <c r="K89" s="508">
        <f t="shared" si="10"/>
        <v>-2</v>
      </c>
      <c r="L89" s="508" t="b">
        <f t="shared" si="11"/>
        <v>0</v>
      </c>
    </row>
    <row r="90" spans="2:12">
      <c r="B90" s="508" t="s">
        <v>2826</v>
      </c>
      <c r="C90" s="508" t="s">
        <v>3820</v>
      </c>
      <c r="E90" s="508" t="s">
        <v>2826</v>
      </c>
      <c r="F90" s="508" t="s">
        <v>4755</v>
      </c>
      <c r="G90" s="508" t="b">
        <f t="shared" si="6"/>
        <v>1</v>
      </c>
      <c r="H90" s="508" t="b">
        <f t="shared" si="7"/>
        <v>0</v>
      </c>
      <c r="I90" s="508" t="str">
        <f t="shared" si="8"/>
        <v>204</v>
      </c>
      <c r="J90" s="508" t="str">
        <f t="shared" si="9"/>
        <v>202</v>
      </c>
      <c r="K90" s="508">
        <f t="shared" si="10"/>
        <v>-2</v>
      </c>
      <c r="L90" s="508" t="b">
        <f t="shared" si="11"/>
        <v>0</v>
      </c>
    </row>
    <row r="91" spans="2:12">
      <c r="B91" s="508" t="s">
        <v>2827</v>
      </c>
      <c r="C91" s="508" t="s">
        <v>3821</v>
      </c>
      <c r="E91" s="508" t="s">
        <v>2827</v>
      </c>
      <c r="F91" s="508" t="s">
        <v>4756</v>
      </c>
      <c r="G91" s="508" t="b">
        <f t="shared" si="6"/>
        <v>1</v>
      </c>
      <c r="H91" s="508" t="b">
        <f t="shared" si="7"/>
        <v>0</v>
      </c>
      <c r="I91" s="508" t="str">
        <f t="shared" si="8"/>
        <v>204</v>
      </c>
      <c r="J91" s="508" t="str">
        <f t="shared" si="9"/>
        <v>202</v>
      </c>
      <c r="K91" s="508">
        <f t="shared" si="10"/>
        <v>-2</v>
      </c>
      <c r="L91" s="508" t="b">
        <f t="shared" si="11"/>
        <v>0</v>
      </c>
    </row>
    <row r="92" spans="2:12">
      <c r="B92" s="508" t="s">
        <v>2828</v>
      </c>
      <c r="C92" s="508" t="s">
        <v>3822</v>
      </c>
      <c r="E92" s="508" t="s">
        <v>2828</v>
      </c>
      <c r="F92" s="508" t="s">
        <v>4757</v>
      </c>
      <c r="G92" s="508" t="b">
        <f t="shared" si="6"/>
        <v>1</v>
      </c>
      <c r="H92" s="508" t="b">
        <f t="shared" si="7"/>
        <v>0</v>
      </c>
      <c r="I92" s="508" t="str">
        <f t="shared" si="8"/>
        <v>204</v>
      </c>
      <c r="J92" s="508" t="str">
        <f t="shared" si="9"/>
        <v>202</v>
      </c>
      <c r="K92" s="508">
        <f t="shared" si="10"/>
        <v>-2</v>
      </c>
      <c r="L92" s="508" t="b">
        <f t="shared" si="11"/>
        <v>0</v>
      </c>
    </row>
    <row r="93" spans="2:12">
      <c r="B93" s="508" t="s">
        <v>2829</v>
      </c>
      <c r="C93" s="508" t="s">
        <v>3823</v>
      </c>
      <c r="E93" s="508" t="s">
        <v>2829</v>
      </c>
      <c r="F93" s="508" t="s">
        <v>4758</v>
      </c>
      <c r="G93" s="508" t="b">
        <f t="shared" si="6"/>
        <v>1</v>
      </c>
      <c r="H93" s="508" t="b">
        <f t="shared" si="7"/>
        <v>0</v>
      </c>
      <c r="I93" s="508" t="str">
        <f t="shared" si="8"/>
        <v>204</v>
      </c>
      <c r="J93" s="508" t="str">
        <f t="shared" si="9"/>
        <v>202</v>
      </c>
      <c r="K93" s="508">
        <f t="shared" si="10"/>
        <v>-2</v>
      </c>
      <c r="L93" s="508" t="b">
        <f t="shared" si="11"/>
        <v>0</v>
      </c>
    </row>
    <row r="94" spans="2:12">
      <c r="B94" s="508" t="s">
        <v>2830</v>
      </c>
      <c r="C94" s="508" t="s">
        <v>3824</v>
      </c>
      <c r="E94" s="508" t="s">
        <v>2830</v>
      </c>
      <c r="F94" s="508" t="s">
        <v>4759</v>
      </c>
      <c r="G94" s="508" t="b">
        <f t="shared" si="6"/>
        <v>1</v>
      </c>
      <c r="H94" s="508" t="b">
        <f t="shared" si="7"/>
        <v>0</v>
      </c>
      <c r="I94" s="508" t="str">
        <f t="shared" si="8"/>
        <v>204</v>
      </c>
      <c r="J94" s="508" t="str">
        <f t="shared" si="9"/>
        <v>202</v>
      </c>
      <c r="K94" s="508">
        <f t="shared" si="10"/>
        <v>-2</v>
      </c>
      <c r="L94" s="508" t="b">
        <f t="shared" si="11"/>
        <v>0</v>
      </c>
    </row>
    <row r="95" spans="2:12">
      <c r="B95" s="508" t="s">
        <v>2831</v>
      </c>
      <c r="C95" s="508" t="s">
        <v>3825</v>
      </c>
      <c r="E95" s="508" t="s">
        <v>2831</v>
      </c>
      <c r="F95" s="508" t="s">
        <v>4760</v>
      </c>
      <c r="G95" s="508" t="b">
        <f t="shared" si="6"/>
        <v>1</v>
      </c>
      <c r="H95" s="508" t="b">
        <f t="shared" si="7"/>
        <v>0</v>
      </c>
      <c r="I95" s="508" t="str">
        <f t="shared" si="8"/>
        <v>204</v>
      </c>
      <c r="J95" s="508" t="str">
        <f t="shared" si="9"/>
        <v>202</v>
      </c>
      <c r="K95" s="508">
        <f t="shared" si="10"/>
        <v>-2</v>
      </c>
      <c r="L95" s="508" t="b">
        <f t="shared" si="11"/>
        <v>0</v>
      </c>
    </row>
    <row r="96" spans="2:12">
      <c r="B96" s="508" t="s">
        <v>2832</v>
      </c>
      <c r="C96" s="508" t="s">
        <v>3826</v>
      </c>
      <c r="E96" s="508" t="s">
        <v>2832</v>
      </c>
      <c r="F96" s="508" t="s">
        <v>4761</v>
      </c>
      <c r="G96" s="508" t="b">
        <f t="shared" si="6"/>
        <v>1</v>
      </c>
      <c r="H96" s="508" t="b">
        <f t="shared" si="7"/>
        <v>0</v>
      </c>
      <c r="I96" s="508" t="str">
        <f t="shared" si="8"/>
        <v>204</v>
      </c>
      <c r="J96" s="508" t="str">
        <f t="shared" si="9"/>
        <v>202</v>
      </c>
      <c r="K96" s="508">
        <f t="shared" si="10"/>
        <v>-2</v>
      </c>
      <c r="L96" s="508" t="b">
        <f t="shared" si="11"/>
        <v>0</v>
      </c>
    </row>
    <row r="97" spans="2:12">
      <c r="B97" s="508" t="s">
        <v>2833</v>
      </c>
      <c r="C97" s="508" t="s">
        <v>3827</v>
      </c>
      <c r="E97" s="508" t="s">
        <v>2833</v>
      </c>
      <c r="F97" s="508" t="s">
        <v>4762</v>
      </c>
      <c r="G97" s="508" t="b">
        <f t="shared" si="6"/>
        <v>1</v>
      </c>
      <c r="H97" s="508" t="b">
        <f t="shared" si="7"/>
        <v>0</v>
      </c>
      <c r="I97" s="508" t="str">
        <f t="shared" si="8"/>
        <v>204</v>
      </c>
      <c r="J97" s="508" t="str">
        <f t="shared" si="9"/>
        <v>202</v>
      </c>
      <c r="K97" s="508">
        <f t="shared" si="10"/>
        <v>-2</v>
      </c>
      <c r="L97" s="508" t="b">
        <f t="shared" si="11"/>
        <v>0</v>
      </c>
    </row>
    <row r="98" spans="2:12">
      <c r="B98" s="508" t="s">
        <v>2834</v>
      </c>
      <c r="C98" s="508" t="s">
        <v>3828</v>
      </c>
      <c r="E98" s="508" t="s">
        <v>2834</v>
      </c>
      <c r="F98" s="508" t="s">
        <v>4763</v>
      </c>
      <c r="G98" s="508" t="b">
        <f t="shared" si="6"/>
        <v>1</v>
      </c>
      <c r="H98" s="508" t="b">
        <f t="shared" si="7"/>
        <v>0</v>
      </c>
      <c r="I98" s="508" t="str">
        <f t="shared" si="8"/>
        <v>204</v>
      </c>
      <c r="J98" s="508" t="str">
        <f t="shared" si="9"/>
        <v>202</v>
      </c>
      <c r="K98" s="508">
        <f t="shared" si="10"/>
        <v>-2</v>
      </c>
      <c r="L98" s="508" t="b">
        <f t="shared" si="11"/>
        <v>0</v>
      </c>
    </row>
    <row r="99" spans="2:12">
      <c r="B99" s="508" t="s">
        <v>2835</v>
      </c>
      <c r="C99" s="508" t="s">
        <v>3829</v>
      </c>
      <c r="E99" s="508" t="s">
        <v>2835</v>
      </c>
      <c r="F99" s="508" t="s">
        <v>4764</v>
      </c>
      <c r="G99" s="508" t="b">
        <f t="shared" si="6"/>
        <v>1</v>
      </c>
      <c r="H99" s="508" t="b">
        <f t="shared" si="7"/>
        <v>0</v>
      </c>
      <c r="I99" s="508" t="str">
        <f t="shared" si="8"/>
        <v>204</v>
      </c>
      <c r="J99" s="508" t="str">
        <f t="shared" si="9"/>
        <v>202</v>
      </c>
      <c r="K99" s="508">
        <f t="shared" si="10"/>
        <v>-2</v>
      </c>
      <c r="L99" s="508" t="b">
        <f t="shared" si="11"/>
        <v>0</v>
      </c>
    </row>
    <row r="100" spans="2:12">
      <c r="B100" s="508" t="s">
        <v>2821</v>
      </c>
      <c r="C100" s="508" t="s">
        <v>3830</v>
      </c>
      <c r="E100" s="508" t="s">
        <v>2821</v>
      </c>
      <c r="F100" s="508" t="s">
        <v>4765</v>
      </c>
      <c r="G100" s="508" t="b">
        <f t="shared" si="6"/>
        <v>1</v>
      </c>
      <c r="H100" s="508" t="b">
        <f t="shared" si="7"/>
        <v>0</v>
      </c>
      <c r="I100" s="508" t="str">
        <f t="shared" si="8"/>
        <v>204</v>
      </c>
      <c r="J100" s="508" t="str">
        <f t="shared" si="9"/>
        <v>202</v>
      </c>
      <c r="K100" s="508">
        <f t="shared" si="10"/>
        <v>-2</v>
      </c>
      <c r="L100" s="508" t="b">
        <f t="shared" si="11"/>
        <v>0</v>
      </c>
    </row>
    <row r="101" spans="2:12">
      <c r="B101" s="508" t="s">
        <v>701</v>
      </c>
      <c r="C101" s="508" t="s">
        <v>3831</v>
      </c>
      <c r="E101" s="508" t="s">
        <v>701</v>
      </c>
      <c r="F101" s="508" t="s">
        <v>4068</v>
      </c>
      <c r="G101" s="508" t="b">
        <f t="shared" si="6"/>
        <v>1</v>
      </c>
      <c r="H101" s="508" t="b">
        <f t="shared" si="7"/>
        <v>0</v>
      </c>
      <c r="I101" s="508" t="str">
        <f t="shared" si="8"/>
        <v>16</v>
      </c>
      <c r="J101" s="508" t="str">
        <f t="shared" si="9"/>
        <v>31</v>
      </c>
      <c r="K101" s="508">
        <f t="shared" si="10"/>
        <v>15</v>
      </c>
      <c r="L101" s="508" t="b">
        <f t="shared" si="11"/>
        <v>0</v>
      </c>
    </row>
    <row r="102" spans="2:12">
      <c r="B102" s="508" t="s">
        <v>702</v>
      </c>
      <c r="C102" s="508" t="s">
        <v>3832</v>
      </c>
      <c r="E102" s="508" t="s">
        <v>702</v>
      </c>
      <c r="F102" s="508" t="s">
        <v>4069</v>
      </c>
      <c r="G102" s="508" t="b">
        <f t="shared" si="6"/>
        <v>1</v>
      </c>
      <c r="H102" s="508" t="b">
        <f t="shared" si="7"/>
        <v>0</v>
      </c>
      <c r="I102" s="508" t="str">
        <f t="shared" si="8"/>
        <v>16</v>
      </c>
      <c r="J102" s="508" t="str">
        <f t="shared" si="9"/>
        <v>31</v>
      </c>
      <c r="K102" s="508">
        <f t="shared" si="10"/>
        <v>15</v>
      </c>
      <c r="L102" s="508" t="b">
        <f t="shared" si="11"/>
        <v>0</v>
      </c>
    </row>
    <row r="103" spans="2:12">
      <c r="B103" s="508" t="s">
        <v>703</v>
      </c>
      <c r="C103" s="508" t="s">
        <v>3833</v>
      </c>
      <c r="E103" s="508" t="s">
        <v>703</v>
      </c>
      <c r="F103" s="508" t="s">
        <v>4070</v>
      </c>
      <c r="G103" s="508" t="b">
        <f t="shared" si="6"/>
        <v>1</v>
      </c>
      <c r="H103" s="508" t="b">
        <f t="shared" si="7"/>
        <v>0</v>
      </c>
      <c r="I103" s="508" t="str">
        <f t="shared" si="8"/>
        <v>16</v>
      </c>
      <c r="J103" s="508" t="str">
        <f t="shared" si="9"/>
        <v>31</v>
      </c>
      <c r="K103" s="508">
        <f t="shared" si="10"/>
        <v>15</v>
      </c>
      <c r="L103" s="508" t="b">
        <f t="shared" si="11"/>
        <v>0</v>
      </c>
    </row>
    <row r="104" spans="2:12">
      <c r="B104" s="508" t="s">
        <v>704</v>
      </c>
      <c r="C104" s="508" t="s">
        <v>3834</v>
      </c>
      <c r="E104" s="508" t="s">
        <v>704</v>
      </c>
      <c r="F104" s="508" t="s">
        <v>4071</v>
      </c>
      <c r="G104" s="508" t="b">
        <f t="shared" si="6"/>
        <v>1</v>
      </c>
      <c r="H104" s="508" t="b">
        <f t="shared" si="7"/>
        <v>0</v>
      </c>
      <c r="I104" s="508" t="str">
        <f t="shared" si="8"/>
        <v>16</v>
      </c>
      <c r="J104" s="508" t="str">
        <f t="shared" si="9"/>
        <v>31</v>
      </c>
      <c r="K104" s="508">
        <f t="shared" si="10"/>
        <v>15</v>
      </c>
      <c r="L104" s="508" t="b">
        <f t="shared" si="11"/>
        <v>0</v>
      </c>
    </row>
    <row r="105" spans="2:12">
      <c r="B105" s="508" t="s">
        <v>705</v>
      </c>
      <c r="C105" s="508" t="s">
        <v>3835</v>
      </c>
      <c r="E105" s="508" t="s">
        <v>705</v>
      </c>
      <c r="F105" s="508" t="s">
        <v>4072</v>
      </c>
      <c r="G105" s="508" t="b">
        <f t="shared" si="6"/>
        <v>1</v>
      </c>
      <c r="H105" s="508" t="b">
        <f t="shared" si="7"/>
        <v>0</v>
      </c>
      <c r="I105" s="508" t="str">
        <f t="shared" si="8"/>
        <v>16</v>
      </c>
      <c r="J105" s="508" t="str">
        <f t="shared" si="9"/>
        <v>31</v>
      </c>
      <c r="K105" s="508">
        <f t="shared" si="10"/>
        <v>15</v>
      </c>
      <c r="L105" s="508" t="b">
        <f t="shared" si="11"/>
        <v>0</v>
      </c>
    </row>
    <row r="106" spans="2:12">
      <c r="B106" s="508" t="s">
        <v>706</v>
      </c>
      <c r="C106" s="508" t="s">
        <v>3836</v>
      </c>
      <c r="E106" s="508" t="s">
        <v>706</v>
      </c>
      <c r="F106" s="508" t="s">
        <v>4073</v>
      </c>
      <c r="G106" s="508" t="b">
        <f t="shared" si="6"/>
        <v>1</v>
      </c>
      <c r="H106" s="508" t="b">
        <f t="shared" si="7"/>
        <v>0</v>
      </c>
      <c r="I106" s="508" t="str">
        <f t="shared" si="8"/>
        <v>16</v>
      </c>
      <c r="J106" s="508" t="str">
        <f t="shared" si="9"/>
        <v>31</v>
      </c>
      <c r="K106" s="508">
        <f t="shared" si="10"/>
        <v>15</v>
      </c>
      <c r="L106" s="508" t="b">
        <f t="shared" si="11"/>
        <v>0</v>
      </c>
    </row>
    <row r="107" spans="2:12">
      <c r="B107" s="508" t="s">
        <v>707</v>
      </c>
      <c r="C107" s="508" t="s">
        <v>3837</v>
      </c>
      <c r="E107" s="508" t="s">
        <v>707</v>
      </c>
      <c r="F107" s="508" t="s">
        <v>4074</v>
      </c>
      <c r="G107" s="508" t="b">
        <f t="shared" si="6"/>
        <v>1</v>
      </c>
      <c r="H107" s="508" t="b">
        <f t="shared" si="7"/>
        <v>0</v>
      </c>
      <c r="I107" s="508" t="str">
        <f t="shared" si="8"/>
        <v>16</v>
      </c>
      <c r="J107" s="508" t="str">
        <f t="shared" si="9"/>
        <v>31</v>
      </c>
      <c r="K107" s="508">
        <f t="shared" si="10"/>
        <v>15</v>
      </c>
      <c r="L107" s="508" t="b">
        <f t="shared" si="11"/>
        <v>0</v>
      </c>
    </row>
    <row r="108" spans="2:12">
      <c r="B108" s="508" t="s">
        <v>708</v>
      </c>
      <c r="C108" s="508" t="s">
        <v>3838</v>
      </c>
      <c r="E108" s="508" t="s">
        <v>708</v>
      </c>
      <c r="F108" s="508" t="s">
        <v>4075</v>
      </c>
      <c r="G108" s="508" t="b">
        <f t="shared" si="6"/>
        <v>1</v>
      </c>
      <c r="H108" s="508" t="b">
        <f t="shared" si="7"/>
        <v>0</v>
      </c>
      <c r="I108" s="508" t="str">
        <f t="shared" si="8"/>
        <v>16</v>
      </c>
      <c r="J108" s="508" t="str">
        <f t="shared" si="9"/>
        <v>31</v>
      </c>
      <c r="K108" s="508">
        <f t="shared" si="10"/>
        <v>15</v>
      </c>
      <c r="L108" s="508" t="b">
        <f t="shared" si="11"/>
        <v>0</v>
      </c>
    </row>
    <row r="109" spans="2:12">
      <c r="B109" s="508" t="s">
        <v>709</v>
      </c>
      <c r="C109" s="508" t="s">
        <v>3839</v>
      </c>
      <c r="E109" s="508" t="s">
        <v>709</v>
      </c>
      <c r="F109" s="508" t="s">
        <v>4076</v>
      </c>
      <c r="G109" s="508" t="b">
        <f t="shared" si="6"/>
        <v>1</v>
      </c>
      <c r="H109" s="508" t="b">
        <f t="shared" si="7"/>
        <v>0</v>
      </c>
      <c r="I109" s="508" t="str">
        <f t="shared" si="8"/>
        <v>16</v>
      </c>
      <c r="J109" s="508" t="str">
        <f t="shared" si="9"/>
        <v>31</v>
      </c>
      <c r="K109" s="508">
        <f t="shared" si="10"/>
        <v>15</v>
      </c>
      <c r="L109" s="508" t="b">
        <f t="shared" si="11"/>
        <v>0</v>
      </c>
    </row>
    <row r="110" spans="2:12">
      <c r="B110" s="508" t="s">
        <v>710</v>
      </c>
      <c r="C110" s="508" t="s">
        <v>3840</v>
      </c>
      <c r="E110" s="508" t="s">
        <v>710</v>
      </c>
      <c r="F110" s="508" t="s">
        <v>4077</v>
      </c>
      <c r="G110" s="508" t="b">
        <f t="shared" si="6"/>
        <v>1</v>
      </c>
      <c r="H110" s="508" t="b">
        <f t="shared" si="7"/>
        <v>0</v>
      </c>
      <c r="I110" s="508" t="str">
        <f t="shared" si="8"/>
        <v>16</v>
      </c>
      <c r="J110" s="508" t="str">
        <f t="shared" si="9"/>
        <v>31</v>
      </c>
      <c r="K110" s="508">
        <f t="shared" si="10"/>
        <v>15</v>
      </c>
      <c r="L110" s="508" t="b">
        <f t="shared" si="11"/>
        <v>0</v>
      </c>
    </row>
    <row r="111" spans="2:12">
      <c r="B111" s="508" t="s">
        <v>711</v>
      </c>
      <c r="C111" s="508" t="s">
        <v>3841</v>
      </c>
      <c r="E111" s="508" t="s">
        <v>711</v>
      </c>
      <c r="F111" s="508" t="s">
        <v>4078</v>
      </c>
      <c r="G111" s="508" t="b">
        <f t="shared" si="6"/>
        <v>1</v>
      </c>
      <c r="H111" s="508" t="b">
        <f t="shared" si="7"/>
        <v>0</v>
      </c>
      <c r="I111" s="508" t="str">
        <f t="shared" si="8"/>
        <v>16</v>
      </c>
      <c r="J111" s="508" t="str">
        <f t="shared" si="9"/>
        <v>31</v>
      </c>
      <c r="K111" s="508">
        <f t="shared" si="10"/>
        <v>15</v>
      </c>
      <c r="L111" s="508" t="b">
        <f t="shared" si="11"/>
        <v>0</v>
      </c>
    </row>
    <row r="112" spans="2:12">
      <c r="B112" s="508" t="s">
        <v>712</v>
      </c>
      <c r="C112" s="508" t="s">
        <v>3842</v>
      </c>
      <c r="E112" s="508" t="s">
        <v>712</v>
      </c>
      <c r="F112" s="508" t="s">
        <v>4079</v>
      </c>
      <c r="G112" s="508" t="b">
        <f t="shared" si="6"/>
        <v>1</v>
      </c>
      <c r="H112" s="508" t="b">
        <f t="shared" si="7"/>
        <v>0</v>
      </c>
      <c r="I112" s="508" t="str">
        <f t="shared" si="8"/>
        <v>16</v>
      </c>
      <c r="J112" s="508" t="str">
        <f t="shared" si="9"/>
        <v>31</v>
      </c>
      <c r="K112" s="508">
        <f t="shared" si="10"/>
        <v>15</v>
      </c>
      <c r="L112" s="508" t="b">
        <f t="shared" si="11"/>
        <v>0</v>
      </c>
    </row>
    <row r="113" spans="2:12">
      <c r="B113" s="508" t="s">
        <v>713</v>
      </c>
      <c r="C113" s="508" t="s">
        <v>3843</v>
      </c>
      <c r="E113" s="508" t="s">
        <v>713</v>
      </c>
      <c r="F113" s="508" t="s">
        <v>4080</v>
      </c>
      <c r="G113" s="508" t="b">
        <f t="shared" si="6"/>
        <v>1</v>
      </c>
      <c r="H113" s="508" t="b">
        <f t="shared" si="7"/>
        <v>0</v>
      </c>
      <c r="I113" s="508" t="str">
        <f t="shared" si="8"/>
        <v>16</v>
      </c>
      <c r="J113" s="508" t="str">
        <f t="shared" si="9"/>
        <v>31</v>
      </c>
      <c r="K113" s="508">
        <f t="shared" si="10"/>
        <v>15</v>
      </c>
      <c r="L113" s="508" t="b">
        <f t="shared" si="11"/>
        <v>0</v>
      </c>
    </row>
    <row r="114" spans="2:12">
      <c r="B114" s="508" t="s">
        <v>698</v>
      </c>
      <c r="C114" s="508" t="s">
        <v>3844</v>
      </c>
      <c r="E114" s="508" t="s">
        <v>698</v>
      </c>
      <c r="F114" s="508" t="s">
        <v>4081</v>
      </c>
      <c r="G114" s="508" t="b">
        <f t="shared" si="6"/>
        <v>1</v>
      </c>
      <c r="H114" s="508" t="b">
        <f t="shared" si="7"/>
        <v>0</v>
      </c>
      <c r="I114" s="508" t="str">
        <f t="shared" si="8"/>
        <v>16</v>
      </c>
      <c r="J114" s="508" t="str">
        <f t="shared" si="9"/>
        <v>31</v>
      </c>
      <c r="K114" s="508">
        <f t="shared" si="10"/>
        <v>15</v>
      </c>
      <c r="L114" s="508" t="b">
        <f t="shared" si="11"/>
        <v>0</v>
      </c>
    </row>
    <row r="115" spans="2:12">
      <c r="B115" s="508" t="s">
        <v>1474</v>
      </c>
      <c r="C115" s="508" t="s">
        <v>3845</v>
      </c>
      <c r="E115" s="508" t="s">
        <v>1474</v>
      </c>
      <c r="F115" s="508" t="s">
        <v>6352</v>
      </c>
      <c r="G115" s="508" t="b">
        <f t="shared" si="6"/>
        <v>1</v>
      </c>
      <c r="H115" s="508" t="b">
        <f t="shared" si="7"/>
        <v>0</v>
      </c>
      <c r="I115" s="508" t="str">
        <f t="shared" si="8"/>
        <v>80</v>
      </c>
      <c r="J115" s="508" t="str">
        <f t="shared" si="9"/>
        <v>79</v>
      </c>
      <c r="K115" s="508">
        <f t="shared" si="10"/>
        <v>-1</v>
      </c>
      <c r="L115" s="508" t="b">
        <f t="shared" si="11"/>
        <v>0</v>
      </c>
    </row>
    <row r="116" spans="2:12">
      <c r="B116" s="508" t="s">
        <v>1475</v>
      </c>
      <c r="C116" s="508" t="s">
        <v>3846</v>
      </c>
      <c r="E116" s="508" t="s">
        <v>1475</v>
      </c>
      <c r="F116" s="508" t="s">
        <v>6353</v>
      </c>
      <c r="G116" s="508" t="b">
        <f t="shared" si="6"/>
        <v>1</v>
      </c>
      <c r="H116" s="508" t="b">
        <f t="shared" si="7"/>
        <v>0</v>
      </c>
      <c r="I116" s="508" t="str">
        <f t="shared" si="8"/>
        <v>80</v>
      </c>
      <c r="J116" s="508" t="str">
        <f t="shared" si="9"/>
        <v>79</v>
      </c>
      <c r="K116" s="508">
        <f t="shared" si="10"/>
        <v>-1</v>
      </c>
      <c r="L116" s="508" t="b">
        <f t="shared" si="11"/>
        <v>0</v>
      </c>
    </row>
    <row r="117" spans="2:12">
      <c r="B117" s="508" t="s">
        <v>1476</v>
      </c>
      <c r="C117" s="508" t="s">
        <v>3847</v>
      </c>
      <c r="E117" s="508" t="s">
        <v>1476</v>
      </c>
      <c r="F117" s="508" t="s">
        <v>6354</v>
      </c>
      <c r="G117" s="508" t="b">
        <f t="shared" si="6"/>
        <v>1</v>
      </c>
      <c r="H117" s="508" t="b">
        <f t="shared" si="7"/>
        <v>0</v>
      </c>
      <c r="I117" s="508" t="str">
        <f t="shared" si="8"/>
        <v>80</v>
      </c>
      <c r="J117" s="508" t="str">
        <f t="shared" si="9"/>
        <v>79</v>
      </c>
      <c r="K117" s="508">
        <f t="shared" si="10"/>
        <v>-1</v>
      </c>
      <c r="L117" s="508" t="b">
        <f t="shared" si="11"/>
        <v>0</v>
      </c>
    </row>
    <row r="118" spans="2:12">
      <c r="B118" s="508" t="s">
        <v>1477</v>
      </c>
      <c r="C118" s="508" t="s">
        <v>3848</v>
      </c>
      <c r="E118" s="508" t="s">
        <v>1477</v>
      </c>
      <c r="F118" s="508" t="s">
        <v>6355</v>
      </c>
      <c r="G118" s="508" t="b">
        <f t="shared" si="6"/>
        <v>1</v>
      </c>
      <c r="H118" s="508" t="b">
        <f t="shared" si="7"/>
        <v>0</v>
      </c>
      <c r="I118" s="508" t="str">
        <f t="shared" si="8"/>
        <v>80</v>
      </c>
      <c r="J118" s="508" t="str">
        <f t="shared" si="9"/>
        <v>79</v>
      </c>
      <c r="K118" s="508">
        <f t="shared" si="10"/>
        <v>-1</v>
      </c>
      <c r="L118" s="508" t="b">
        <f t="shared" si="11"/>
        <v>0</v>
      </c>
    </row>
    <row r="119" spans="2:12">
      <c r="B119" s="508" t="s">
        <v>1478</v>
      </c>
      <c r="C119" s="508" t="s">
        <v>3849</v>
      </c>
      <c r="E119" s="508" t="s">
        <v>1478</v>
      </c>
      <c r="F119" s="508" t="s">
        <v>6356</v>
      </c>
      <c r="G119" s="508" t="b">
        <f t="shared" si="6"/>
        <v>1</v>
      </c>
      <c r="H119" s="508" t="b">
        <f t="shared" si="7"/>
        <v>0</v>
      </c>
      <c r="I119" s="508" t="str">
        <f t="shared" si="8"/>
        <v>80</v>
      </c>
      <c r="J119" s="508" t="str">
        <f t="shared" si="9"/>
        <v>79</v>
      </c>
      <c r="K119" s="508">
        <f t="shared" si="10"/>
        <v>-1</v>
      </c>
      <c r="L119" s="508" t="b">
        <f t="shared" si="11"/>
        <v>0</v>
      </c>
    </row>
    <row r="120" spans="2:12">
      <c r="B120" s="508" t="s">
        <v>1479</v>
      </c>
      <c r="C120" s="508" t="s">
        <v>3850</v>
      </c>
      <c r="E120" s="508" t="s">
        <v>1479</v>
      </c>
      <c r="F120" s="508" t="s">
        <v>6357</v>
      </c>
      <c r="G120" s="508" t="b">
        <f t="shared" si="6"/>
        <v>1</v>
      </c>
      <c r="H120" s="508" t="b">
        <f t="shared" si="7"/>
        <v>0</v>
      </c>
      <c r="I120" s="508" t="str">
        <f t="shared" si="8"/>
        <v>80</v>
      </c>
      <c r="J120" s="508" t="str">
        <f t="shared" si="9"/>
        <v>79</v>
      </c>
      <c r="K120" s="508">
        <f t="shared" si="10"/>
        <v>-1</v>
      </c>
      <c r="L120" s="508" t="b">
        <f t="shared" si="11"/>
        <v>0</v>
      </c>
    </row>
    <row r="121" spans="2:12">
      <c r="B121" s="508" t="s">
        <v>1480</v>
      </c>
      <c r="C121" s="508" t="s">
        <v>3851</v>
      </c>
      <c r="E121" s="508" t="s">
        <v>1480</v>
      </c>
      <c r="F121" s="508" t="s">
        <v>6358</v>
      </c>
      <c r="G121" s="508" t="b">
        <f t="shared" si="6"/>
        <v>1</v>
      </c>
      <c r="H121" s="508" t="b">
        <f t="shared" si="7"/>
        <v>0</v>
      </c>
      <c r="I121" s="508" t="str">
        <f t="shared" si="8"/>
        <v>80</v>
      </c>
      <c r="J121" s="508" t="str">
        <f t="shared" si="9"/>
        <v>79</v>
      </c>
      <c r="K121" s="508">
        <f t="shared" si="10"/>
        <v>-1</v>
      </c>
      <c r="L121" s="508" t="b">
        <f t="shared" si="11"/>
        <v>0</v>
      </c>
    </row>
    <row r="122" spans="2:12">
      <c r="B122" s="508" t="s">
        <v>1481</v>
      </c>
      <c r="C122" s="508" t="s">
        <v>3852</v>
      </c>
      <c r="E122" s="508" t="s">
        <v>1481</v>
      </c>
      <c r="F122" s="508" t="s">
        <v>6359</v>
      </c>
      <c r="G122" s="508" t="b">
        <f t="shared" si="6"/>
        <v>1</v>
      </c>
      <c r="H122" s="508" t="b">
        <f t="shared" si="7"/>
        <v>0</v>
      </c>
      <c r="I122" s="508" t="str">
        <f t="shared" si="8"/>
        <v>80</v>
      </c>
      <c r="J122" s="508" t="str">
        <f t="shared" si="9"/>
        <v>79</v>
      </c>
      <c r="K122" s="508">
        <f t="shared" si="10"/>
        <v>-1</v>
      </c>
      <c r="L122" s="508" t="b">
        <f t="shared" si="11"/>
        <v>0</v>
      </c>
    </row>
    <row r="123" spans="2:12">
      <c r="B123" s="508" t="s">
        <v>1482</v>
      </c>
      <c r="C123" s="508" t="s">
        <v>3853</v>
      </c>
      <c r="E123" s="508" t="s">
        <v>1482</v>
      </c>
      <c r="F123" s="508" t="s">
        <v>6360</v>
      </c>
      <c r="G123" s="508" t="b">
        <f t="shared" si="6"/>
        <v>1</v>
      </c>
      <c r="H123" s="508" t="b">
        <f t="shared" si="7"/>
        <v>0</v>
      </c>
      <c r="I123" s="508" t="str">
        <f t="shared" si="8"/>
        <v>80</v>
      </c>
      <c r="J123" s="508" t="str">
        <f t="shared" si="9"/>
        <v>79</v>
      </c>
      <c r="K123" s="508">
        <f t="shared" si="10"/>
        <v>-1</v>
      </c>
      <c r="L123" s="508" t="b">
        <f t="shared" si="11"/>
        <v>0</v>
      </c>
    </row>
    <row r="124" spans="2:12">
      <c r="B124" s="508" t="s">
        <v>1483</v>
      </c>
      <c r="C124" s="508" t="s">
        <v>3854</v>
      </c>
      <c r="E124" s="508" t="s">
        <v>1483</v>
      </c>
      <c r="F124" s="508" t="s">
        <v>6361</v>
      </c>
      <c r="G124" s="508" t="b">
        <f t="shared" si="6"/>
        <v>1</v>
      </c>
      <c r="H124" s="508" t="b">
        <f t="shared" si="7"/>
        <v>0</v>
      </c>
      <c r="I124" s="508" t="str">
        <f t="shared" si="8"/>
        <v>80</v>
      </c>
      <c r="J124" s="508" t="str">
        <f t="shared" si="9"/>
        <v>79</v>
      </c>
      <c r="K124" s="508">
        <f t="shared" si="10"/>
        <v>-1</v>
      </c>
      <c r="L124" s="508" t="b">
        <f t="shared" si="11"/>
        <v>0</v>
      </c>
    </row>
    <row r="125" spans="2:12">
      <c r="B125" s="508" t="s">
        <v>1484</v>
      </c>
      <c r="C125" s="508" t="s">
        <v>3855</v>
      </c>
      <c r="E125" s="508" t="s">
        <v>1484</v>
      </c>
      <c r="F125" s="508" t="s">
        <v>6362</v>
      </c>
      <c r="G125" s="508" t="b">
        <f t="shared" si="6"/>
        <v>1</v>
      </c>
      <c r="H125" s="508" t="b">
        <f t="shared" si="7"/>
        <v>0</v>
      </c>
      <c r="I125" s="508" t="str">
        <f t="shared" si="8"/>
        <v>80</v>
      </c>
      <c r="J125" s="508" t="str">
        <f t="shared" si="9"/>
        <v>79</v>
      </c>
      <c r="K125" s="508">
        <f t="shared" si="10"/>
        <v>-1</v>
      </c>
      <c r="L125" s="508" t="b">
        <f t="shared" si="11"/>
        <v>0</v>
      </c>
    </row>
    <row r="126" spans="2:12">
      <c r="B126" s="508" t="s">
        <v>1485</v>
      </c>
      <c r="C126" s="508" t="s">
        <v>3856</v>
      </c>
      <c r="E126" s="508" t="s">
        <v>1485</v>
      </c>
      <c r="F126" s="508" t="s">
        <v>6363</v>
      </c>
      <c r="G126" s="508" t="b">
        <f t="shared" si="6"/>
        <v>1</v>
      </c>
      <c r="H126" s="508" t="b">
        <f t="shared" si="7"/>
        <v>0</v>
      </c>
      <c r="I126" s="508" t="str">
        <f t="shared" si="8"/>
        <v>80</v>
      </c>
      <c r="J126" s="508" t="str">
        <f t="shared" si="9"/>
        <v>79</v>
      </c>
      <c r="K126" s="508">
        <f t="shared" si="10"/>
        <v>-1</v>
      </c>
      <c r="L126" s="508" t="b">
        <f t="shared" si="11"/>
        <v>0</v>
      </c>
    </row>
    <row r="127" spans="2:12">
      <c r="B127" s="508" t="s">
        <v>1486</v>
      </c>
      <c r="C127" s="508" t="s">
        <v>3857</v>
      </c>
      <c r="E127" s="508" t="s">
        <v>1486</v>
      </c>
      <c r="F127" s="508" t="s">
        <v>6364</v>
      </c>
      <c r="G127" s="508" t="b">
        <f t="shared" si="6"/>
        <v>1</v>
      </c>
      <c r="H127" s="508" t="b">
        <f t="shared" si="7"/>
        <v>0</v>
      </c>
      <c r="I127" s="508" t="str">
        <f t="shared" si="8"/>
        <v>80</v>
      </c>
      <c r="J127" s="508" t="str">
        <f t="shared" si="9"/>
        <v>79</v>
      </c>
      <c r="K127" s="508">
        <f t="shared" si="10"/>
        <v>-1</v>
      </c>
      <c r="L127" s="508" t="b">
        <f t="shared" si="11"/>
        <v>0</v>
      </c>
    </row>
    <row r="128" spans="2:12">
      <c r="B128" s="508" t="s">
        <v>1472</v>
      </c>
      <c r="C128" s="508" t="s">
        <v>3858</v>
      </c>
      <c r="E128" s="508" t="s">
        <v>1472</v>
      </c>
      <c r="F128" s="508" t="s">
        <v>6365</v>
      </c>
      <c r="G128" s="508" t="b">
        <f t="shared" si="6"/>
        <v>1</v>
      </c>
      <c r="H128" s="508" t="b">
        <f t="shared" si="7"/>
        <v>0</v>
      </c>
      <c r="I128" s="508" t="str">
        <f t="shared" si="8"/>
        <v>80</v>
      </c>
      <c r="J128" s="508" t="str">
        <f t="shared" si="9"/>
        <v>79</v>
      </c>
      <c r="K128" s="508">
        <f t="shared" si="10"/>
        <v>-1</v>
      </c>
      <c r="L128" s="508" t="b">
        <f t="shared" si="11"/>
        <v>0</v>
      </c>
    </row>
    <row r="129" spans="2:12">
      <c r="B129" s="508" t="s">
        <v>733</v>
      </c>
      <c r="C129" s="508" t="s">
        <v>3859</v>
      </c>
      <c r="E129" s="508" t="s">
        <v>733</v>
      </c>
      <c r="F129" s="508" t="s">
        <v>3859</v>
      </c>
      <c r="G129" s="508" t="b">
        <f t="shared" si="6"/>
        <v>1</v>
      </c>
      <c r="H129" s="508" t="b">
        <f t="shared" si="7"/>
        <v>1</v>
      </c>
      <c r="I129" s="508" t="str">
        <f t="shared" si="8"/>
        <v>18</v>
      </c>
      <c r="J129" s="508" t="str">
        <f t="shared" si="9"/>
        <v>18</v>
      </c>
      <c r="K129" s="508">
        <f t="shared" si="10"/>
        <v>0</v>
      </c>
      <c r="L129" s="508" t="b">
        <f t="shared" si="11"/>
        <v>1</v>
      </c>
    </row>
    <row r="130" spans="2:12">
      <c r="B130" s="508" t="s">
        <v>734</v>
      </c>
      <c r="C130" s="508" t="s">
        <v>3860</v>
      </c>
      <c r="E130" s="508" t="s">
        <v>734</v>
      </c>
      <c r="F130" s="508" t="s">
        <v>3860</v>
      </c>
      <c r="G130" s="508" t="b">
        <f t="shared" si="6"/>
        <v>1</v>
      </c>
      <c r="H130" s="508" t="b">
        <f t="shared" si="7"/>
        <v>1</v>
      </c>
      <c r="I130" s="508" t="str">
        <f t="shared" si="8"/>
        <v>18</v>
      </c>
      <c r="J130" s="508" t="str">
        <f t="shared" si="9"/>
        <v>18</v>
      </c>
      <c r="K130" s="508">
        <f t="shared" si="10"/>
        <v>0</v>
      </c>
      <c r="L130" s="508" t="b">
        <f t="shared" si="11"/>
        <v>1</v>
      </c>
    </row>
    <row r="131" spans="2:12">
      <c r="B131" s="508" t="s">
        <v>735</v>
      </c>
      <c r="C131" s="508" t="s">
        <v>3861</v>
      </c>
      <c r="E131" s="508" t="s">
        <v>735</v>
      </c>
      <c r="F131" s="508" t="s">
        <v>3861</v>
      </c>
      <c r="G131" s="508" t="b">
        <f t="shared" si="6"/>
        <v>1</v>
      </c>
      <c r="H131" s="508" t="b">
        <f t="shared" si="7"/>
        <v>1</v>
      </c>
      <c r="I131" s="508" t="str">
        <f t="shared" si="8"/>
        <v>18</v>
      </c>
      <c r="J131" s="508" t="str">
        <f t="shared" si="9"/>
        <v>18</v>
      </c>
      <c r="K131" s="508">
        <f t="shared" si="10"/>
        <v>0</v>
      </c>
      <c r="L131" s="508" t="b">
        <f t="shared" si="11"/>
        <v>1</v>
      </c>
    </row>
    <row r="132" spans="2:12">
      <c r="B132" s="508" t="s">
        <v>736</v>
      </c>
      <c r="C132" s="508" t="s">
        <v>3862</v>
      </c>
      <c r="E132" s="508" t="s">
        <v>736</v>
      </c>
      <c r="F132" s="508" t="s">
        <v>3862</v>
      </c>
      <c r="G132" s="508" t="b">
        <f t="shared" si="6"/>
        <v>1</v>
      </c>
      <c r="H132" s="508" t="b">
        <f t="shared" si="7"/>
        <v>1</v>
      </c>
      <c r="I132" s="508" t="str">
        <f t="shared" si="8"/>
        <v>18</v>
      </c>
      <c r="J132" s="508" t="str">
        <f t="shared" si="9"/>
        <v>18</v>
      </c>
      <c r="K132" s="508">
        <f t="shared" si="10"/>
        <v>0</v>
      </c>
      <c r="L132" s="508" t="b">
        <f t="shared" si="11"/>
        <v>1</v>
      </c>
    </row>
    <row r="133" spans="2:12">
      <c r="B133" s="508" t="s">
        <v>737</v>
      </c>
      <c r="C133" s="508" t="s">
        <v>3863</v>
      </c>
      <c r="E133" s="508" t="s">
        <v>737</v>
      </c>
      <c r="F133" s="508" t="s">
        <v>3863</v>
      </c>
      <c r="G133" s="508" t="b">
        <f t="shared" si="6"/>
        <v>1</v>
      </c>
      <c r="H133" s="508" t="b">
        <f t="shared" si="7"/>
        <v>1</v>
      </c>
      <c r="I133" s="508" t="str">
        <f t="shared" si="8"/>
        <v>18</v>
      </c>
      <c r="J133" s="508" t="str">
        <f t="shared" si="9"/>
        <v>18</v>
      </c>
      <c r="K133" s="508">
        <f t="shared" si="10"/>
        <v>0</v>
      </c>
      <c r="L133" s="508" t="b">
        <f t="shared" si="11"/>
        <v>1</v>
      </c>
    </row>
    <row r="134" spans="2:12">
      <c r="B134" s="508" t="s">
        <v>738</v>
      </c>
      <c r="C134" s="508" t="s">
        <v>3864</v>
      </c>
      <c r="E134" s="508" t="s">
        <v>738</v>
      </c>
      <c r="F134" s="508" t="s">
        <v>3864</v>
      </c>
      <c r="G134" s="508" t="b">
        <f t="shared" si="6"/>
        <v>1</v>
      </c>
      <c r="H134" s="508" t="b">
        <f t="shared" si="7"/>
        <v>1</v>
      </c>
      <c r="I134" s="508" t="str">
        <f t="shared" si="8"/>
        <v>18</v>
      </c>
      <c r="J134" s="508" t="str">
        <f t="shared" si="9"/>
        <v>18</v>
      </c>
      <c r="K134" s="508">
        <f t="shared" si="10"/>
        <v>0</v>
      </c>
      <c r="L134" s="508" t="b">
        <f t="shared" si="11"/>
        <v>1</v>
      </c>
    </row>
    <row r="135" spans="2:12">
      <c r="B135" s="508" t="s">
        <v>739</v>
      </c>
      <c r="C135" s="508" t="s">
        <v>3865</v>
      </c>
      <c r="E135" s="508" t="s">
        <v>739</v>
      </c>
      <c r="F135" s="508" t="s">
        <v>3865</v>
      </c>
      <c r="G135" s="508" t="b">
        <f t="shared" ref="G135:G198" si="12">B135=E135</f>
        <v>1</v>
      </c>
      <c r="H135" s="508" t="b">
        <f t="shared" ref="H135:H198" si="13">C135=F135</f>
        <v>1</v>
      </c>
      <c r="I135" s="508" t="str">
        <f t="shared" ref="I135:I198" si="14">RIGHT(C135,LEN(C135)-FIND("$",C135,1)-2)</f>
        <v>18</v>
      </c>
      <c r="J135" s="508" t="str">
        <f t="shared" ref="J135:J198" si="15">RIGHT(F135,LEN(F135)-FIND("$",F135,1)-2)</f>
        <v>18</v>
      </c>
      <c r="K135" s="508">
        <f t="shared" ref="K135:K198" si="16">J135-I135</f>
        <v>0</v>
      </c>
      <c r="L135" s="508" t="b">
        <f t="shared" ref="L135:L198" si="17">I135=J135</f>
        <v>1</v>
      </c>
    </row>
    <row r="136" spans="2:12">
      <c r="B136" s="508" t="s">
        <v>740</v>
      </c>
      <c r="C136" s="508" t="s">
        <v>3866</v>
      </c>
      <c r="E136" s="508" t="s">
        <v>740</v>
      </c>
      <c r="F136" s="508" t="s">
        <v>3866</v>
      </c>
      <c r="G136" s="508" t="b">
        <f t="shared" si="12"/>
        <v>1</v>
      </c>
      <c r="H136" s="508" t="b">
        <f t="shared" si="13"/>
        <v>1</v>
      </c>
      <c r="I136" s="508" t="str">
        <f t="shared" si="14"/>
        <v>18</v>
      </c>
      <c r="J136" s="508" t="str">
        <f t="shared" si="15"/>
        <v>18</v>
      </c>
      <c r="K136" s="508">
        <f t="shared" si="16"/>
        <v>0</v>
      </c>
      <c r="L136" s="508" t="b">
        <f t="shared" si="17"/>
        <v>1</v>
      </c>
    </row>
    <row r="137" spans="2:12">
      <c r="B137" s="508" t="s">
        <v>741</v>
      </c>
      <c r="C137" s="508" t="s">
        <v>3867</v>
      </c>
      <c r="E137" s="508" t="s">
        <v>741</v>
      </c>
      <c r="F137" s="508" t="s">
        <v>3867</v>
      </c>
      <c r="G137" s="508" t="b">
        <f t="shared" si="12"/>
        <v>1</v>
      </c>
      <c r="H137" s="508" t="b">
        <f t="shared" si="13"/>
        <v>1</v>
      </c>
      <c r="I137" s="508" t="str">
        <f t="shared" si="14"/>
        <v>18</v>
      </c>
      <c r="J137" s="508" t="str">
        <f t="shared" si="15"/>
        <v>18</v>
      </c>
      <c r="K137" s="508">
        <f t="shared" si="16"/>
        <v>0</v>
      </c>
      <c r="L137" s="508" t="b">
        <f t="shared" si="17"/>
        <v>1</v>
      </c>
    </row>
    <row r="138" spans="2:12">
      <c r="B138" s="508" t="s">
        <v>742</v>
      </c>
      <c r="C138" s="508" t="s">
        <v>3868</v>
      </c>
      <c r="E138" s="508" t="s">
        <v>742</v>
      </c>
      <c r="F138" s="508" t="s">
        <v>3868</v>
      </c>
      <c r="G138" s="508" t="b">
        <f t="shared" si="12"/>
        <v>1</v>
      </c>
      <c r="H138" s="508" t="b">
        <f t="shared" si="13"/>
        <v>1</v>
      </c>
      <c r="I138" s="508" t="str">
        <f t="shared" si="14"/>
        <v>18</v>
      </c>
      <c r="J138" s="508" t="str">
        <f t="shared" si="15"/>
        <v>18</v>
      </c>
      <c r="K138" s="508">
        <f t="shared" si="16"/>
        <v>0</v>
      </c>
      <c r="L138" s="508" t="b">
        <f t="shared" si="17"/>
        <v>1</v>
      </c>
    </row>
    <row r="139" spans="2:12">
      <c r="B139" s="508" t="s">
        <v>743</v>
      </c>
      <c r="C139" s="508" t="s">
        <v>3869</v>
      </c>
      <c r="E139" s="508" t="s">
        <v>743</v>
      </c>
      <c r="F139" s="508" t="s">
        <v>3869</v>
      </c>
      <c r="G139" s="508" t="b">
        <f t="shared" si="12"/>
        <v>1</v>
      </c>
      <c r="H139" s="508" t="b">
        <f t="shared" si="13"/>
        <v>1</v>
      </c>
      <c r="I139" s="508" t="str">
        <f t="shared" si="14"/>
        <v>18</v>
      </c>
      <c r="J139" s="508" t="str">
        <f t="shared" si="15"/>
        <v>18</v>
      </c>
      <c r="K139" s="508">
        <f t="shared" si="16"/>
        <v>0</v>
      </c>
      <c r="L139" s="508" t="b">
        <f t="shared" si="17"/>
        <v>1</v>
      </c>
    </row>
    <row r="140" spans="2:12">
      <c r="B140" s="508" t="s">
        <v>744</v>
      </c>
      <c r="C140" s="508" t="s">
        <v>3870</v>
      </c>
      <c r="E140" s="508" t="s">
        <v>744</v>
      </c>
      <c r="F140" s="508" t="s">
        <v>3870</v>
      </c>
      <c r="G140" s="508" t="b">
        <f t="shared" si="12"/>
        <v>1</v>
      </c>
      <c r="H140" s="508" t="b">
        <f t="shared" si="13"/>
        <v>1</v>
      </c>
      <c r="I140" s="508" t="str">
        <f t="shared" si="14"/>
        <v>18</v>
      </c>
      <c r="J140" s="508" t="str">
        <f t="shared" si="15"/>
        <v>18</v>
      </c>
      <c r="K140" s="508">
        <f t="shared" si="16"/>
        <v>0</v>
      </c>
      <c r="L140" s="508" t="b">
        <f t="shared" si="17"/>
        <v>1</v>
      </c>
    </row>
    <row r="141" spans="2:12">
      <c r="B141" s="508" t="s">
        <v>745</v>
      </c>
      <c r="C141" s="508" t="s">
        <v>3871</v>
      </c>
      <c r="E141" s="508" t="s">
        <v>745</v>
      </c>
      <c r="F141" s="508" t="s">
        <v>3871</v>
      </c>
      <c r="G141" s="508" t="b">
        <f t="shared" si="12"/>
        <v>1</v>
      </c>
      <c r="H141" s="508" t="b">
        <f t="shared" si="13"/>
        <v>1</v>
      </c>
      <c r="I141" s="508" t="str">
        <f t="shared" si="14"/>
        <v>18</v>
      </c>
      <c r="J141" s="508" t="str">
        <f t="shared" si="15"/>
        <v>18</v>
      </c>
      <c r="K141" s="508">
        <f t="shared" si="16"/>
        <v>0</v>
      </c>
      <c r="L141" s="508" t="b">
        <f t="shared" si="17"/>
        <v>1</v>
      </c>
    </row>
    <row r="142" spans="2:12">
      <c r="B142" s="508" t="s">
        <v>731</v>
      </c>
      <c r="C142" s="508" t="s">
        <v>3872</v>
      </c>
      <c r="E142" s="508" t="s">
        <v>731</v>
      </c>
      <c r="F142" s="508" t="s">
        <v>3872</v>
      </c>
      <c r="G142" s="508" t="b">
        <f t="shared" si="12"/>
        <v>1</v>
      </c>
      <c r="H142" s="508" t="b">
        <f t="shared" si="13"/>
        <v>1</v>
      </c>
      <c r="I142" s="508" t="str">
        <f t="shared" si="14"/>
        <v>18</v>
      </c>
      <c r="J142" s="508" t="str">
        <f t="shared" si="15"/>
        <v>18</v>
      </c>
      <c r="K142" s="508">
        <f t="shared" si="16"/>
        <v>0</v>
      </c>
      <c r="L142" s="508" t="b">
        <f t="shared" si="17"/>
        <v>1</v>
      </c>
    </row>
    <row r="143" spans="2:12">
      <c r="B143" s="508" t="s">
        <v>2249</v>
      </c>
      <c r="C143" s="508" t="s">
        <v>3873</v>
      </c>
      <c r="E143" s="508" t="s">
        <v>2249</v>
      </c>
      <c r="F143" s="508" t="s">
        <v>5001</v>
      </c>
      <c r="G143" s="508" t="b">
        <f t="shared" si="12"/>
        <v>1</v>
      </c>
      <c r="H143" s="508" t="b">
        <f t="shared" si="13"/>
        <v>0</v>
      </c>
      <c r="I143" s="508" t="str">
        <f t="shared" si="14"/>
        <v>147</v>
      </c>
      <c r="J143" s="508" t="str">
        <f t="shared" si="15"/>
        <v>146</v>
      </c>
      <c r="K143" s="508">
        <f t="shared" si="16"/>
        <v>-1</v>
      </c>
      <c r="L143" s="508" t="b">
        <f t="shared" si="17"/>
        <v>0</v>
      </c>
    </row>
    <row r="144" spans="2:12">
      <c r="B144" s="508" t="s">
        <v>2250</v>
      </c>
      <c r="C144" s="508" t="s">
        <v>3874</v>
      </c>
      <c r="E144" s="508" t="s">
        <v>2250</v>
      </c>
      <c r="F144" s="508" t="s">
        <v>5002</v>
      </c>
      <c r="G144" s="508" t="b">
        <f t="shared" si="12"/>
        <v>1</v>
      </c>
      <c r="H144" s="508" t="b">
        <f t="shared" si="13"/>
        <v>0</v>
      </c>
      <c r="I144" s="508" t="str">
        <f t="shared" si="14"/>
        <v>147</v>
      </c>
      <c r="J144" s="508" t="str">
        <f t="shared" si="15"/>
        <v>146</v>
      </c>
      <c r="K144" s="508">
        <f t="shared" si="16"/>
        <v>-1</v>
      </c>
      <c r="L144" s="508" t="b">
        <f t="shared" si="17"/>
        <v>0</v>
      </c>
    </row>
    <row r="145" spans="2:12">
      <c r="B145" s="508" t="s">
        <v>2251</v>
      </c>
      <c r="C145" s="508" t="s">
        <v>3875</v>
      </c>
      <c r="E145" s="508" t="s">
        <v>2251</v>
      </c>
      <c r="F145" s="508" t="s">
        <v>5003</v>
      </c>
      <c r="G145" s="508" t="b">
        <f t="shared" si="12"/>
        <v>1</v>
      </c>
      <c r="H145" s="508" t="b">
        <f t="shared" si="13"/>
        <v>0</v>
      </c>
      <c r="I145" s="508" t="str">
        <f t="shared" si="14"/>
        <v>147</v>
      </c>
      <c r="J145" s="508" t="str">
        <f t="shared" si="15"/>
        <v>146</v>
      </c>
      <c r="K145" s="508">
        <f t="shared" si="16"/>
        <v>-1</v>
      </c>
      <c r="L145" s="508" t="b">
        <f t="shared" si="17"/>
        <v>0</v>
      </c>
    </row>
    <row r="146" spans="2:12">
      <c r="B146" s="508" t="s">
        <v>2252</v>
      </c>
      <c r="C146" s="508" t="s">
        <v>3876</v>
      </c>
      <c r="E146" s="508" t="s">
        <v>2252</v>
      </c>
      <c r="F146" s="508" t="s">
        <v>5004</v>
      </c>
      <c r="G146" s="508" t="b">
        <f t="shared" si="12"/>
        <v>1</v>
      </c>
      <c r="H146" s="508" t="b">
        <f t="shared" si="13"/>
        <v>0</v>
      </c>
      <c r="I146" s="508" t="str">
        <f t="shared" si="14"/>
        <v>147</v>
      </c>
      <c r="J146" s="508" t="str">
        <f t="shared" si="15"/>
        <v>146</v>
      </c>
      <c r="K146" s="508">
        <f t="shared" si="16"/>
        <v>-1</v>
      </c>
      <c r="L146" s="508" t="b">
        <f t="shared" si="17"/>
        <v>0</v>
      </c>
    </row>
    <row r="147" spans="2:12">
      <c r="B147" s="508" t="s">
        <v>2253</v>
      </c>
      <c r="C147" s="508" t="s">
        <v>3877</v>
      </c>
      <c r="E147" s="508" t="s">
        <v>2253</v>
      </c>
      <c r="F147" s="508" t="s">
        <v>5005</v>
      </c>
      <c r="G147" s="508" t="b">
        <f t="shared" si="12"/>
        <v>1</v>
      </c>
      <c r="H147" s="508" t="b">
        <f t="shared" si="13"/>
        <v>0</v>
      </c>
      <c r="I147" s="508" t="str">
        <f t="shared" si="14"/>
        <v>147</v>
      </c>
      <c r="J147" s="508" t="str">
        <f t="shared" si="15"/>
        <v>146</v>
      </c>
      <c r="K147" s="508">
        <f t="shared" si="16"/>
        <v>-1</v>
      </c>
      <c r="L147" s="508" t="b">
        <f t="shared" si="17"/>
        <v>0</v>
      </c>
    </row>
    <row r="148" spans="2:12">
      <c r="B148" s="508" t="s">
        <v>2254</v>
      </c>
      <c r="C148" s="508" t="s">
        <v>3878</v>
      </c>
      <c r="E148" s="508" t="s">
        <v>2254</v>
      </c>
      <c r="F148" s="508" t="s">
        <v>5006</v>
      </c>
      <c r="G148" s="508" t="b">
        <f t="shared" si="12"/>
        <v>1</v>
      </c>
      <c r="H148" s="508" t="b">
        <f t="shared" si="13"/>
        <v>0</v>
      </c>
      <c r="I148" s="508" t="str">
        <f t="shared" si="14"/>
        <v>147</v>
      </c>
      <c r="J148" s="508" t="str">
        <f t="shared" si="15"/>
        <v>146</v>
      </c>
      <c r="K148" s="508">
        <f t="shared" si="16"/>
        <v>-1</v>
      </c>
      <c r="L148" s="508" t="b">
        <f t="shared" si="17"/>
        <v>0</v>
      </c>
    </row>
    <row r="149" spans="2:12">
      <c r="B149" s="508" t="s">
        <v>2255</v>
      </c>
      <c r="C149" s="508" t="s">
        <v>3879</v>
      </c>
      <c r="E149" s="508" t="s">
        <v>2255</v>
      </c>
      <c r="F149" s="508" t="s">
        <v>5007</v>
      </c>
      <c r="G149" s="508" t="b">
        <f t="shared" si="12"/>
        <v>1</v>
      </c>
      <c r="H149" s="508" t="b">
        <f t="shared" si="13"/>
        <v>0</v>
      </c>
      <c r="I149" s="508" t="str">
        <f t="shared" si="14"/>
        <v>147</v>
      </c>
      <c r="J149" s="508" t="str">
        <f t="shared" si="15"/>
        <v>146</v>
      </c>
      <c r="K149" s="508">
        <f t="shared" si="16"/>
        <v>-1</v>
      </c>
      <c r="L149" s="508" t="b">
        <f t="shared" si="17"/>
        <v>0</v>
      </c>
    </row>
    <row r="150" spans="2:12">
      <c r="B150" s="508" t="s">
        <v>2256</v>
      </c>
      <c r="C150" s="508" t="s">
        <v>3880</v>
      </c>
      <c r="E150" s="508" t="s">
        <v>2256</v>
      </c>
      <c r="F150" s="508" t="s">
        <v>5008</v>
      </c>
      <c r="G150" s="508" t="b">
        <f t="shared" si="12"/>
        <v>1</v>
      </c>
      <c r="H150" s="508" t="b">
        <f t="shared" si="13"/>
        <v>0</v>
      </c>
      <c r="I150" s="508" t="str">
        <f t="shared" si="14"/>
        <v>147</v>
      </c>
      <c r="J150" s="508" t="str">
        <f t="shared" si="15"/>
        <v>146</v>
      </c>
      <c r="K150" s="508">
        <f t="shared" si="16"/>
        <v>-1</v>
      </c>
      <c r="L150" s="508" t="b">
        <f t="shared" si="17"/>
        <v>0</v>
      </c>
    </row>
    <row r="151" spans="2:12">
      <c r="B151" s="508" t="s">
        <v>2257</v>
      </c>
      <c r="C151" s="508" t="s">
        <v>3881</v>
      </c>
      <c r="E151" s="508" t="s">
        <v>2257</v>
      </c>
      <c r="F151" s="508" t="s">
        <v>5009</v>
      </c>
      <c r="G151" s="508" t="b">
        <f t="shared" si="12"/>
        <v>1</v>
      </c>
      <c r="H151" s="508" t="b">
        <f t="shared" si="13"/>
        <v>0</v>
      </c>
      <c r="I151" s="508" t="str">
        <f t="shared" si="14"/>
        <v>147</v>
      </c>
      <c r="J151" s="508" t="str">
        <f t="shared" si="15"/>
        <v>146</v>
      </c>
      <c r="K151" s="508">
        <f t="shared" si="16"/>
        <v>-1</v>
      </c>
      <c r="L151" s="508" t="b">
        <f t="shared" si="17"/>
        <v>0</v>
      </c>
    </row>
    <row r="152" spans="2:12">
      <c r="B152" s="508" t="s">
        <v>2258</v>
      </c>
      <c r="C152" s="508" t="s">
        <v>3882</v>
      </c>
      <c r="E152" s="508" t="s">
        <v>2258</v>
      </c>
      <c r="F152" s="508" t="s">
        <v>5010</v>
      </c>
      <c r="G152" s="508" t="b">
        <f t="shared" si="12"/>
        <v>1</v>
      </c>
      <c r="H152" s="508" t="b">
        <f t="shared" si="13"/>
        <v>0</v>
      </c>
      <c r="I152" s="508" t="str">
        <f t="shared" si="14"/>
        <v>147</v>
      </c>
      <c r="J152" s="508" t="str">
        <f t="shared" si="15"/>
        <v>146</v>
      </c>
      <c r="K152" s="508">
        <f t="shared" si="16"/>
        <v>-1</v>
      </c>
      <c r="L152" s="508" t="b">
        <f t="shared" si="17"/>
        <v>0</v>
      </c>
    </row>
    <row r="153" spans="2:12">
      <c r="B153" s="508" t="s">
        <v>2259</v>
      </c>
      <c r="C153" s="508" t="s">
        <v>3883</v>
      </c>
      <c r="E153" s="508" t="s">
        <v>2259</v>
      </c>
      <c r="F153" s="508" t="s">
        <v>5011</v>
      </c>
      <c r="G153" s="508" t="b">
        <f t="shared" si="12"/>
        <v>1</v>
      </c>
      <c r="H153" s="508" t="b">
        <f t="shared" si="13"/>
        <v>0</v>
      </c>
      <c r="I153" s="508" t="str">
        <f t="shared" si="14"/>
        <v>147</v>
      </c>
      <c r="J153" s="508" t="str">
        <f t="shared" si="15"/>
        <v>146</v>
      </c>
      <c r="K153" s="508">
        <f t="shared" si="16"/>
        <v>-1</v>
      </c>
      <c r="L153" s="508" t="b">
        <f t="shared" si="17"/>
        <v>0</v>
      </c>
    </row>
    <row r="154" spans="2:12">
      <c r="B154" s="508" t="s">
        <v>2260</v>
      </c>
      <c r="C154" s="508" t="s">
        <v>3884</v>
      </c>
      <c r="E154" s="508" t="s">
        <v>2260</v>
      </c>
      <c r="F154" s="508" t="s">
        <v>5012</v>
      </c>
      <c r="G154" s="508" t="b">
        <f t="shared" si="12"/>
        <v>1</v>
      </c>
      <c r="H154" s="508" t="b">
        <f t="shared" si="13"/>
        <v>0</v>
      </c>
      <c r="I154" s="508" t="str">
        <f t="shared" si="14"/>
        <v>147</v>
      </c>
      <c r="J154" s="508" t="str">
        <f t="shared" si="15"/>
        <v>146</v>
      </c>
      <c r="K154" s="508">
        <f t="shared" si="16"/>
        <v>-1</v>
      </c>
      <c r="L154" s="508" t="b">
        <f t="shared" si="17"/>
        <v>0</v>
      </c>
    </row>
    <row r="155" spans="2:12">
      <c r="B155" s="508" t="s">
        <v>2261</v>
      </c>
      <c r="C155" s="508" t="s">
        <v>3885</v>
      </c>
      <c r="E155" s="508" t="s">
        <v>2261</v>
      </c>
      <c r="F155" s="508" t="s">
        <v>5013</v>
      </c>
      <c r="G155" s="508" t="b">
        <f t="shared" si="12"/>
        <v>1</v>
      </c>
      <c r="H155" s="508" t="b">
        <f t="shared" si="13"/>
        <v>0</v>
      </c>
      <c r="I155" s="508" t="str">
        <f t="shared" si="14"/>
        <v>147</v>
      </c>
      <c r="J155" s="508" t="str">
        <f t="shared" si="15"/>
        <v>146</v>
      </c>
      <c r="K155" s="508">
        <f t="shared" si="16"/>
        <v>-1</v>
      </c>
      <c r="L155" s="508" t="b">
        <f t="shared" si="17"/>
        <v>0</v>
      </c>
    </row>
    <row r="156" spans="2:12">
      <c r="B156" s="508" t="s">
        <v>1205</v>
      </c>
      <c r="C156" s="508" t="s">
        <v>3886</v>
      </c>
      <c r="E156" s="508" t="s">
        <v>1205</v>
      </c>
      <c r="F156" s="508" t="s">
        <v>6366</v>
      </c>
      <c r="G156" s="508" t="b">
        <f t="shared" si="12"/>
        <v>1</v>
      </c>
      <c r="H156" s="508" t="b">
        <f t="shared" si="13"/>
        <v>0</v>
      </c>
      <c r="I156" s="508" t="str">
        <f t="shared" si="14"/>
        <v>59</v>
      </c>
      <c r="J156" s="508" t="str">
        <f t="shared" si="15"/>
        <v>58</v>
      </c>
      <c r="K156" s="508">
        <f t="shared" si="16"/>
        <v>-1</v>
      </c>
      <c r="L156" s="508" t="b">
        <f t="shared" si="17"/>
        <v>0</v>
      </c>
    </row>
    <row r="157" spans="2:12">
      <c r="B157" s="508" t="s">
        <v>1206</v>
      </c>
      <c r="C157" s="508" t="s">
        <v>3887</v>
      </c>
      <c r="E157" s="508" t="s">
        <v>1206</v>
      </c>
      <c r="F157" s="508" t="s">
        <v>6367</v>
      </c>
      <c r="G157" s="508" t="b">
        <f t="shared" si="12"/>
        <v>1</v>
      </c>
      <c r="H157" s="508" t="b">
        <f t="shared" si="13"/>
        <v>0</v>
      </c>
      <c r="I157" s="508" t="str">
        <f t="shared" si="14"/>
        <v>59</v>
      </c>
      <c r="J157" s="508" t="str">
        <f t="shared" si="15"/>
        <v>58</v>
      </c>
      <c r="K157" s="508">
        <f t="shared" si="16"/>
        <v>-1</v>
      </c>
      <c r="L157" s="508" t="b">
        <f t="shared" si="17"/>
        <v>0</v>
      </c>
    </row>
    <row r="158" spans="2:12">
      <c r="B158" s="508" t="s">
        <v>1207</v>
      </c>
      <c r="C158" s="508" t="s">
        <v>3888</v>
      </c>
      <c r="E158" s="508" t="s">
        <v>1207</v>
      </c>
      <c r="F158" s="508" t="s">
        <v>6368</v>
      </c>
      <c r="G158" s="508" t="b">
        <f t="shared" si="12"/>
        <v>1</v>
      </c>
      <c r="H158" s="508" t="b">
        <f t="shared" si="13"/>
        <v>0</v>
      </c>
      <c r="I158" s="508" t="str">
        <f t="shared" si="14"/>
        <v>59</v>
      </c>
      <c r="J158" s="508" t="str">
        <f t="shared" si="15"/>
        <v>58</v>
      </c>
      <c r="K158" s="508">
        <f t="shared" si="16"/>
        <v>-1</v>
      </c>
      <c r="L158" s="508" t="b">
        <f t="shared" si="17"/>
        <v>0</v>
      </c>
    </row>
    <row r="159" spans="2:12">
      <c r="B159" s="508" t="s">
        <v>1208</v>
      </c>
      <c r="C159" s="508" t="s">
        <v>3889</v>
      </c>
      <c r="E159" s="508" t="s">
        <v>1208</v>
      </c>
      <c r="F159" s="508" t="s">
        <v>6369</v>
      </c>
      <c r="G159" s="508" t="b">
        <f t="shared" si="12"/>
        <v>1</v>
      </c>
      <c r="H159" s="508" t="b">
        <f t="shared" si="13"/>
        <v>0</v>
      </c>
      <c r="I159" s="508" t="str">
        <f t="shared" si="14"/>
        <v>59</v>
      </c>
      <c r="J159" s="508" t="str">
        <f t="shared" si="15"/>
        <v>58</v>
      </c>
      <c r="K159" s="508">
        <f t="shared" si="16"/>
        <v>-1</v>
      </c>
      <c r="L159" s="508" t="b">
        <f t="shared" si="17"/>
        <v>0</v>
      </c>
    </row>
    <row r="160" spans="2:12">
      <c r="B160" s="508" t="s">
        <v>1209</v>
      </c>
      <c r="C160" s="508" t="s">
        <v>3890</v>
      </c>
      <c r="E160" s="508" t="s">
        <v>1209</v>
      </c>
      <c r="F160" s="508" t="s">
        <v>6370</v>
      </c>
      <c r="G160" s="508" t="b">
        <f t="shared" si="12"/>
        <v>1</v>
      </c>
      <c r="H160" s="508" t="b">
        <f t="shared" si="13"/>
        <v>0</v>
      </c>
      <c r="I160" s="508" t="str">
        <f t="shared" si="14"/>
        <v>59</v>
      </c>
      <c r="J160" s="508" t="str">
        <f t="shared" si="15"/>
        <v>58</v>
      </c>
      <c r="K160" s="508">
        <f t="shared" si="16"/>
        <v>-1</v>
      </c>
      <c r="L160" s="508" t="b">
        <f t="shared" si="17"/>
        <v>0</v>
      </c>
    </row>
    <row r="161" spans="2:12">
      <c r="B161" s="508" t="s">
        <v>1210</v>
      </c>
      <c r="C161" s="508" t="s">
        <v>3891</v>
      </c>
      <c r="E161" s="508" t="s">
        <v>1210</v>
      </c>
      <c r="F161" s="508" t="s">
        <v>6371</v>
      </c>
      <c r="G161" s="508" t="b">
        <f t="shared" si="12"/>
        <v>1</v>
      </c>
      <c r="H161" s="508" t="b">
        <f t="shared" si="13"/>
        <v>0</v>
      </c>
      <c r="I161" s="508" t="str">
        <f t="shared" si="14"/>
        <v>59</v>
      </c>
      <c r="J161" s="508" t="str">
        <f t="shared" si="15"/>
        <v>58</v>
      </c>
      <c r="K161" s="508">
        <f t="shared" si="16"/>
        <v>-1</v>
      </c>
      <c r="L161" s="508" t="b">
        <f t="shared" si="17"/>
        <v>0</v>
      </c>
    </row>
    <row r="162" spans="2:12">
      <c r="B162" s="508" t="s">
        <v>1211</v>
      </c>
      <c r="C162" s="508" t="s">
        <v>3892</v>
      </c>
      <c r="E162" s="508" t="s">
        <v>1211</v>
      </c>
      <c r="F162" s="508" t="s">
        <v>6372</v>
      </c>
      <c r="G162" s="508" t="b">
        <f t="shared" si="12"/>
        <v>1</v>
      </c>
      <c r="H162" s="508" t="b">
        <f t="shared" si="13"/>
        <v>0</v>
      </c>
      <c r="I162" s="508" t="str">
        <f t="shared" si="14"/>
        <v>59</v>
      </c>
      <c r="J162" s="508" t="str">
        <f t="shared" si="15"/>
        <v>58</v>
      </c>
      <c r="K162" s="508">
        <f t="shared" si="16"/>
        <v>-1</v>
      </c>
      <c r="L162" s="508" t="b">
        <f t="shared" si="17"/>
        <v>0</v>
      </c>
    </row>
    <row r="163" spans="2:12">
      <c r="B163" s="508" t="s">
        <v>1212</v>
      </c>
      <c r="C163" s="508" t="s">
        <v>3893</v>
      </c>
      <c r="E163" s="508" t="s">
        <v>1212</v>
      </c>
      <c r="F163" s="508" t="s">
        <v>6373</v>
      </c>
      <c r="G163" s="508" t="b">
        <f t="shared" si="12"/>
        <v>1</v>
      </c>
      <c r="H163" s="508" t="b">
        <f t="shared" si="13"/>
        <v>0</v>
      </c>
      <c r="I163" s="508" t="str">
        <f t="shared" si="14"/>
        <v>59</v>
      </c>
      <c r="J163" s="508" t="str">
        <f t="shared" si="15"/>
        <v>58</v>
      </c>
      <c r="K163" s="508">
        <f t="shared" si="16"/>
        <v>-1</v>
      </c>
      <c r="L163" s="508" t="b">
        <f t="shared" si="17"/>
        <v>0</v>
      </c>
    </row>
    <row r="164" spans="2:12">
      <c r="B164" s="508" t="s">
        <v>1213</v>
      </c>
      <c r="C164" s="508" t="s">
        <v>3894</v>
      </c>
      <c r="E164" s="508" t="s">
        <v>1213</v>
      </c>
      <c r="F164" s="508" t="s">
        <v>6374</v>
      </c>
      <c r="G164" s="508" t="b">
        <f t="shared" si="12"/>
        <v>1</v>
      </c>
      <c r="H164" s="508" t="b">
        <f t="shared" si="13"/>
        <v>0</v>
      </c>
      <c r="I164" s="508" t="str">
        <f t="shared" si="14"/>
        <v>59</v>
      </c>
      <c r="J164" s="508" t="str">
        <f t="shared" si="15"/>
        <v>58</v>
      </c>
      <c r="K164" s="508">
        <f t="shared" si="16"/>
        <v>-1</v>
      </c>
      <c r="L164" s="508" t="b">
        <f t="shared" si="17"/>
        <v>0</v>
      </c>
    </row>
    <row r="165" spans="2:12">
      <c r="B165" s="508" t="s">
        <v>1214</v>
      </c>
      <c r="C165" s="508" t="s">
        <v>3895</v>
      </c>
      <c r="E165" s="508" t="s">
        <v>1214</v>
      </c>
      <c r="F165" s="508" t="s">
        <v>6375</v>
      </c>
      <c r="G165" s="508" t="b">
        <f t="shared" si="12"/>
        <v>1</v>
      </c>
      <c r="H165" s="508" t="b">
        <f t="shared" si="13"/>
        <v>0</v>
      </c>
      <c r="I165" s="508" t="str">
        <f t="shared" si="14"/>
        <v>59</v>
      </c>
      <c r="J165" s="508" t="str">
        <f t="shared" si="15"/>
        <v>58</v>
      </c>
      <c r="K165" s="508">
        <f t="shared" si="16"/>
        <v>-1</v>
      </c>
      <c r="L165" s="508" t="b">
        <f t="shared" si="17"/>
        <v>0</v>
      </c>
    </row>
    <row r="166" spans="2:12">
      <c r="B166" s="508" t="s">
        <v>1215</v>
      </c>
      <c r="C166" s="508" t="s">
        <v>3896</v>
      </c>
      <c r="E166" s="508" t="s">
        <v>1215</v>
      </c>
      <c r="F166" s="508" t="s">
        <v>6376</v>
      </c>
      <c r="G166" s="508" t="b">
        <f t="shared" si="12"/>
        <v>1</v>
      </c>
      <c r="H166" s="508" t="b">
        <f t="shared" si="13"/>
        <v>0</v>
      </c>
      <c r="I166" s="508" t="str">
        <f t="shared" si="14"/>
        <v>59</v>
      </c>
      <c r="J166" s="508" t="str">
        <f t="shared" si="15"/>
        <v>58</v>
      </c>
      <c r="K166" s="508">
        <f t="shared" si="16"/>
        <v>-1</v>
      </c>
      <c r="L166" s="508" t="b">
        <f t="shared" si="17"/>
        <v>0</v>
      </c>
    </row>
    <row r="167" spans="2:12">
      <c r="B167" s="508" t="s">
        <v>1216</v>
      </c>
      <c r="C167" s="508" t="s">
        <v>3897</v>
      </c>
      <c r="E167" s="508" t="s">
        <v>1216</v>
      </c>
      <c r="F167" s="508" t="s">
        <v>6377</v>
      </c>
      <c r="G167" s="508" t="b">
        <f t="shared" si="12"/>
        <v>1</v>
      </c>
      <c r="H167" s="508" t="b">
        <f t="shared" si="13"/>
        <v>0</v>
      </c>
      <c r="I167" s="508" t="str">
        <f t="shared" si="14"/>
        <v>59</v>
      </c>
      <c r="J167" s="508" t="str">
        <f t="shared" si="15"/>
        <v>58</v>
      </c>
      <c r="K167" s="508">
        <f t="shared" si="16"/>
        <v>-1</v>
      </c>
      <c r="L167" s="508" t="b">
        <f t="shared" si="17"/>
        <v>0</v>
      </c>
    </row>
    <row r="168" spans="2:12">
      <c r="B168" s="508" t="s">
        <v>1217</v>
      </c>
      <c r="C168" s="508" t="s">
        <v>3898</v>
      </c>
      <c r="E168" s="508" t="s">
        <v>1217</v>
      </c>
      <c r="F168" s="508" t="s">
        <v>6378</v>
      </c>
      <c r="G168" s="508" t="b">
        <f t="shared" si="12"/>
        <v>1</v>
      </c>
      <c r="H168" s="508" t="b">
        <f t="shared" si="13"/>
        <v>0</v>
      </c>
      <c r="I168" s="508" t="str">
        <f t="shared" si="14"/>
        <v>59</v>
      </c>
      <c r="J168" s="508" t="str">
        <f t="shared" si="15"/>
        <v>58</v>
      </c>
      <c r="K168" s="508">
        <f t="shared" si="16"/>
        <v>-1</v>
      </c>
      <c r="L168" s="508" t="b">
        <f t="shared" si="17"/>
        <v>0</v>
      </c>
    </row>
    <row r="169" spans="2:12">
      <c r="B169" s="508" t="s">
        <v>1203</v>
      </c>
      <c r="C169" s="508" t="s">
        <v>3899</v>
      </c>
      <c r="E169" s="508" t="s">
        <v>1203</v>
      </c>
      <c r="F169" s="508" t="s">
        <v>6379</v>
      </c>
      <c r="G169" s="508" t="b">
        <f t="shared" si="12"/>
        <v>1</v>
      </c>
      <c r="H169" s="508" t="b">
        <f t="shared" si="13"/>
        <v>0</v>
      </c>
      <c r="I169" s="508" t="str">
        <f t="shared" si="14"/>
        <v>59</v>
      </c>
      <c r="J169" s="508" t="str">
        <f t="shared" si="15"/>
        <v>58</v>
      </c>
      <c r="K169" s="508">
        <f t="shared" si="16"/>
        <v>-1</v>
      </c>
      <c r="L169" s="508" t="b">
        <f t="shared" si="17"/>
        <v>0</v>
      </c>
    </row>
    <row r="170" spans="2:12">
      <c r="B170" s="508" t="s">
        <v>3658</v>
      </c>
      <c r="C170" s="508" t="s">
        <v>3900</v>
      </c>
      <c r="E170" s="508" t="s">
        <v>3658</v>
      </c>
      <c r="F170" s="508" t="s">
        <v>4987</v>
      </c>
      <c r="G170" s="508" t="b">
        <f t="shared" si="12"/>
        <v>1</v>
      </c>
      <c r="H170" s="508" t="b">
        <f t="shared" si="13"/>
        <v>0</v>
      </c>
      <c r="I170" s="508" t="str">
        <f t="shared" si="14"/>
        <v>157</v>
      </c>
      <c r="J170" s="508" t="str">
        <f t="shared" si="15"/>
        <v>156</v>
      </c>
      <c r="K170" s="508">
        <f t="shared" si="16"/>
        <v>-1</v>
      </c>
      <c r="L170" s="508" t="b">
        <f t="shared" si="17"/>
        <v>0</v>
      </c>
    </row>
    <row r="171" spans="2:12">
      <c r="B171" s="508" t="s">
        <v>3659</v>
      </c>
      <c r="C171" s="508" t="s">
        <v>3901</v>
      </c>
      <c r="E171" s="508" t="s">
        <v>3659</v>
      </c>
      <c r="F171" s="508" t="s">
        <v>4988</v>
      </c>
      <c r="G171" s="508" t="b">
        <f t="shared" si="12"/>
        <v>1</v>
      </c>
      <c r="H171" s="508" t="b">
        <f t="shared" si="13"/>
        <v>0</v>
      </c>
      <c r="I171" s="508" t="str">
        <f t="shared" si="14"/>
        <v>157</v>
      </c>
      <c r="J171" s="508" t="str">
        <f t="shared" si="15"/>
        <v>156</v>
      </c>
      <c r="K171" s="508">
        <f t="shared" si="16"/>
        <v>-1</v>
      </c>
      <c r="L171" s="508" t="b">
        <f t="shared" si="17"/>
        <v>0</v>
      </c>
    </row>
    <row r="172" spans="2:12">
      <c r="B172" s="508" t="s">
        <v>3660</v>
      </c>
      <c r="C172" s="508" t="s">
        <v>3902</v>
      </c>
      <c r="E172" s="508" t="s">
        <v>3660</v>
      </c>
      <c r="F172" s="508" t="s">
        <v>4989</v>
      </c>
      <c r="G172" s="508" t="b">
        <f t="shared" si="12"/>
        <v>1</v>
      </c>
      <c r="H172" s="508" t="b">
        <f t="shared" si="13"/>
        <v>0</v>
      </c>
      <c r="I172" s="508" t="str">
        <f t="shared" si="14"/>
        <v>157</v>
      </c>
      <c r="J172" s="508" t="str">
        <f t="shared" si="15"/>
        <v>156</v>
      </c>
      <c r="K172" s="508">
        <f t="shared" si="16"/>
        <v>-1</v>
      </c>
      <c r="L172" s="508" t="b">
        <f t="shared" si="17"/>
        <v>0</v>
      </c>
    </row>
    <row r="173" spans="2:12">
      <c r="B173" s="508" t="s">
        <v>3661</v>
      </c>
      <c r="C173" s="508" t="s">
        <v>3903</v>
      </c>
      <c r="E173" s="508" t="s">
        <v>3661</v>
      </c>
      <c r="F173" s="508" t="s">
        <v>4990</v>
      </c>
      <c r="G173" s="508" t="b">
        <f t="shared" si="12"/>
        <v>1</v>
      </c>
      <c r="H173" s="508" t="b">
        <f t="shared" si="13"/>
        <v>0</v>
      </c>
      <c r="I173" s="508" t="str">
        <f t="shared" si="14"/>
        <v>157</v>
      </c>
      <c r="J173" s="508" t="str">
        <f t="shared" si="15"/>
        <v>156</v>
      </c>
      <c r="K173" s="508">
        <f t="shared" si="16"/>
        <v>-1</v>
      </c>
      <c r="L173" s="508" t="b">
        <f t="shared" si="17"/>
        <v>0</v>
      </c>
    </row>
    <row r="174" spans="2:12">
      <c r="B174" s="508" t="s">
        <v>3662</v>
      </c>
      <c r="C174" s="508" t="s">
        <v>3904</v>
      </c>
      <c r="E174" s="508" t="s">
        <v>3662</v>
      </c>
      <c r="F174" s="508" t="s">
        <v>4991</v>
      </c>
      <c r="G174" s="508" t="b">
        <f t="shared" si="12"/>
        <v>1</v>
      </c>
      <c r="H174" s="508" t="b">
        <f t="shared" si="13"/>
        <v>0</v>
      </c>
      <c r="I174" s="508" t="str">
        <f t="shared" si="14"/>
        <v>157</v>
      </c>
      <c r="J174" s="508" t="str">
        <f t="shared" si="15"/>
        <v>156</v>
      </c>
      <c r="K174" s="508">
        <f t="shared" si="16"/>
        <v>-1</v>
      </c>
      <c r="L174" s="508" t="b">
        <f t="shared" si="17"/>
        <v>0</v>
      </c>
    </row>
    <row r="175" spans="2:12">
      <c r="B175" s="508" t="s">
        <v>3663</v>
      </c>
      <c r="C175" s="508" t="s">
        <v>3905</v>
      </c>
      <c r="E175" s="508" t="s">
        <v>3663</v>
      </c>
      <c r="F175" s="508" t="s">
        <v>4992</v>
      </c>
      <c r="G175" s="508" t="b">
        <f t="shared" si="12"/>
        <v>1</v>
      </c>
      <c r="H175" s="508" t="b">
        <f t="shared" si="13"/>
        <v>0</v>
      </c>
      <c r="I175" s="508" t="str">
        <f t="shared" si="14"/>
        <v>157</v>
      </c>
      <c r="J175" s="508" t="str">
        <f t="shared" si="15"/>
        <v>156</v>
      </c>
      <c r="K175" s="508">
        <f t="shared" si="16"/>
        <v>-1</v>
      </c>
      <c r="L175" s="508" t="b">
        <f t="shared" si="17"/>
        <v>0</v>
      </c>
    </row>
    <row r="176" spans="2:12">
      <c r="B176" s="508" t="s">
        <v>3664</v>
      </c>
      <c r="C176" s="508" t="s">
        <v>3906</v>
      </c>
      <c r="E176" s="508" t="s">
        <v>3664</v>
      </c>
      <c r="F176" s="508" t="s">
        <v>4993</v>
      </c>
      <c r="G176" s="508" t="b">
        <f t="shared" si="12"/>
        <v>1</v>
      </c>
      <c r="H176" s="508" t="b">
        <f t="shared" si="13"/>
        <v>0</v>
      </c>
      <c r="I176" s="508" t="str">
        <f t="shared" si="14"/>
        <v>157</v>
      </c>
      <c r="J176" s="508" t="str">
        <f t="shared" si="15"/>
        <v>156</v>
      </c>
      <c r="K176" s="508">
        <f t="shared" si="16"/>
        <v>-1</v>
      </c>
      <c r="L176" s="508" t="b">
        <f t="shared" si="17"/>
        <v>0</v>
      </c>
    </row>
    <row r="177" spans="2:12">
      <c r="B177" s="508" t="s">
        <v>3665</v>
      </c>
      <c r="C177" s="508" t="s">
        <v>3907</v>
      </c>
      <c r="E177" s="508" t="s">
        <v>3665</v>
      </c>
      <c r="F177" s="508" t="s">
        <v>4994</v>
      </c>
      <c r="G177" s="508" t="b">
        <f t="shared" si="12"/>
        <v>1</v>
      </c>
      <c r="H177" s="508" t="b">
        <f t="shared" si="13"/>
        <v>0</v>
      </c>
      <c r="I177" s="508" t="str">
        <f t="shared" si="14"/>
        <v>157</v>
      </c>
      <c r="J177" s="508" t="str">
        <f t="shared" si="15"/>
        <v>156</v>
      </c>
      <c r="K177" s="508">
        <f t="shared" si="16"/>
        <v>-1</v>
      </c>
      <c r="L177" s="508" t="b">
        <f t="shared" si="17"/>
        <v>0</v>
      </c>
    </row>
    <row r="178" spans="2:12">
      <c r="B178" s="508" t="s">
        <v>3666</v>
      </c>
      <c r="C178" s="508" t="s">
        <v>3908</v>
      </c>
      <c r="E178" s="508" t="s">
        <v>3666</v>
      </c>
      <c r="F178" s="508" t="s">
        <v>4995</v>
      </c>
      <c r="G178" s="508" t="b">
        <f t="shared" si="12"/>
        <v>1</v>
      </c>
      <c r="H178" s="508" t="b">
        <f t="shared" si="13"/>
        <v>0</v>
      </c>
      <c r="I178" s="508" t="str">
        <f t="shared" si="14"/>
        <v>157</v>
      </c>
      <c r="J178" s="508" t="str">
        <f t="shared" si="15"/>
        <v>156</v>
      </c>
      <c r="K178" s="508">
        <f t="shared" si="16"/>
        <v>-1</v>
      </c>
      <c r="L178" s="508" t="b">
        <f t="shared" si="17"/>
        <v>0</v>
      </c>
    </row>
    <row r="179" spans="2:12">
      <c r="B179" s="508" t="s">
        <v>3667</v>
      </c>
      <c r="C179" s="508" t="s">
        <v>3909</v>
      </c>
      <c r="E179" s="508" t="s">
        <v>3667</v>
      </c>
      <c r="F179" s="508" t="s">
        <v>4996</v>
      </c>
      <c r="G179" s="508" t="b">
        <f t="shared" si="12"/>
        <v>1</v>
      </c>
      <c r="H179" s="508" t="b">
        <f t="shared" si="13"/>
        <v>0</v>
      </c>
      <c r="I179" s="508" t="str">
        <f t="shared" si="14"/>
        <v>157</v>
      </c>
      <c r="J179" s="508" t="str">
        <f t="shared" si="15"/>
        <v>156</v>
      </c>
      <c r="K179" s="508">
        <f t="shared" si="16"/>
        <v>-1</v>
      </c>
      <c r="L179" s="508" t="b">
        <f t="shared" si="17"/>
        <v>0</v>
      </c>
    </row>
    <row r="180" spans="2:12">
      <c r="B180" s="508" t="s">
        <v>3668</v>
      </c>
      <c r="C180" s="508" t="s">
        <v>3910</v>
      </c>
      <c r="E180" s="508" t="s">
        <v>3668</v>
      </c>
      <c r="F180" s="508" t="s">
        <v>4997</v>
      </c>
      <c r="G180" s="508" t="b">
        <f t="shared" si="12"/>
        <v>1</v>
      </c>
      <c r="H180" s="508" t="b">
        <f t="shared" si="13"/>
        <v>0</v>
      </c>
      <c r="I180" s="508" t="str">
        <f t="shared" si="14"/>
        <v>157</v>
      </c>
      <c r="J180" s="508" t="str">
        <f t="shared" si="15"/>
        <v>156</v>
      </c>
      <c r="K180" s="508">
        <f t="shared" si="16"/>
        <v>-1</v>
      </c>
      <c r="L180" s="508" t="b">
        <f t="shared" si="17"/>
        <v>0</v>
      </c>
    </row>
    <row r="181" spans="2:12">
      <c r="B181" s="508" t="s">
        <v>3669</v>
      </c>
      <c r="C181" s="508" t="s">
        <v>3911</v>
      </c>
      <c r="E181" s="508" t="s">
        <v>3669</v>
      </c>
      <c r="F181" s="508" t="s">
        <v>4998</v>
      </c>
      <c r="G181" s="508" t="b">
        <f t="shared" si="12"/>
        <v>1</v>
      </c>
      <c r="H181" s="508" t="b">
        <f t="shared" si="13"/>
        <v>0</v>
      </c>
      <c r="I181" s="508" t="str">
        <f t="shared" si="14"/>
        <v>157</v>
      </c>
      <c r="J181" s="508" t="str">
        <f t="shared" si="15"/>
        <v>156</v>
      </c>
      <c r="K181" s="508">
        <f t="shared" si="16"/>
        <v>-1</v>
      </c>
      <c r="L181" s="508" t="b">
        <f t="shared" si="17"/>
        <v>0</v>
      </c>
    </row>
    <row r="182" spans="2:12">
      <c r="B182" s="508" t="s">
        <v>3670</v>
      </c>
      <c r="C182" s="508" t="s">
        <v>3912</v>
      </c>
      <c r="E182" s="508" t="s">
        <v>3670</v>
      </c>
      <c r="F182" s="508" t="s">
        <v>4999</v>
      </c>
      <c r="G182" s="508" t="b">
        <f t="shared" si="12"/>
        <v>1</v>
      </c>
      <c r="H182" s="508" t="b">
        <f t="shared" si="13"/>
        <v>0</v>
      </c>
      <c r="I182" s="508" t="str">
        <f t="shared" si="14"/>
        <v>157</v>
      </c>
      <c r="J182" s="508" t="str">
        <f t="shared" si="15"/>
        <v>156</v>
      </c>
      <c r="K182" s="508">
        <f t="shared" si="16"/>
        <v>-1</v>
      </c>
      <c r="L182" s="508" t="b">
        <f t="shared" si="17"/>
        <v>0</v>
      </c>
    </row>
    <row r="183" spans="2:12">
      <c r="B183" s="508" t="s">
        <v>3656</v>
      </c>
      <c r="C183" s="508" t="s">
        <v>3913</v>
      </c>
      <c r="E183" s="508" t="s">
        <v>3656</v>
      </c>
      <c r="F183" s="508" t="s">
        <v>5000</v>
      </c>
      <c r="G183" s="508" t="b">
        <f t="shared" si="12"/>
        <v>1</v>
      </c>
      <c r="H183" s="508" t="b">
        <f t="shared" si="13"/>
        <v>0</v>
      </c>
      <c r="I183" s="508" t="str">
        <f t="shared" si="14"/>
        <v>157</v>
      </c>
      <c r="J183" s="508" t="str">
        <f t="shared" si="15"/>
        <v>156</v>
      </c>
      <c r="K183" s="508">
        <f t="shared" si="16"/>
        <v>-1</v>
      </c>
      <c r="L183" s="508" t="b">
        <f t="shared" si="17"/>
        <v>0</v>
      </c>
    </row>
    <row r="184" spans="2:12">
      <c r="B184" s="508" t="s">
        <v>2201</v>
      </c>
      <c r="C184" s="508" t="s">
        <v>3914</v>
      </c>
      <c r="E184" s="508" t="s">
        <v>2201</v>
      </c>
      <c r="F184" s="508" t="s">
        <v>6380</v>
      </c>
      <c r="G184" s="508" t="b">
        <f t="shared" si="12"/>
        <v>1</v>
      </c>
      <c r="H184" s="508" t="b">
        <f t="shared" si="13"/>
        <v>0</v>
      </c>
      <c r="I184" s="508" t="str">
        <f t="shared" si="14"/>
        <v>144</v>
      </c>
      <c r="J184" s="508" t="str">
        <f t="shared" si="15"/>
        <v>143</v>
      </c>
      <c r="K184" s="508">
        <f t="shared" si="16"/>
        <v>-1</v>
      </c>
      <c r="L184" s="508" t="b">
        <f t="shared" si="17"/>
        <v>0</v>
      </c>
    </row>
    <row r="185" spans="2:12">
      <c r="B185" s="508" t="s">
        <v>2202</v>
      </c>
      <c r="C185" s="508" t="s">
        <v>3915</v>
      </c>
      <c r="E185" s="508" t="s">
        <v>2202</v>
      </c>
      <c r="F185" s="508" t="s">
        <v>6381</v>
      </c>
      <c r="G185" s="508" t="b">
        <f t="shared" si="12"/>
        <v>1</v>
      </c>
      <c r="H185" s="508" t="b">
        <f t="shared" si="13"/>
        <v>0</v>
      </c>
      <c r="I185" s="508" t="str">
        <f t="shared" si="14"/>
        <v>144</v>
      </c>
      <c r="J185" s="508" t="str">
        <f t="shared" si="15"/>
        <v>143</v>
      </c>
      <c r="K185" s="508">
        <f t="shared" si="16"/>
        <v>-1</v>
      </c>
      <c r="L185" s="508" t="b">
        <f t="shared" si="17"/>
        <v>0</v>
      </c>
    </row>
    <row r="186" spans="2:12">
      <c r="B186" s="508" t="s">
        <v>2203</v>
      </c>
      <c r="C186" s="508" t="s">
        <v>3916</v>
      </c>
      <c r="E186" s="508" t="s">
        <v>2203</v>
      </c>
      <c r="F186" s="508" t="s">
        <v>6382</v>
      </c>
      <c r="G186" s="508" t="b">
        <f t="shared" si="12"/>
        <v>1</v>
      </c>
      <c r="H186" s="508" t="b">
        <f t="shared" si="13"/>
        <v>0</v>
      </c>
      <c r="I186" s="508" t="str">
        <f t="shared" si="14"/>
        <v>144</v>
      </c>
      <c r="J186" s="508" t="str">
        <f t="shared" si="15"/>
        <v>143</v>
      </c>
      <c r="K186" s="508">
        <f t="shared" si="16"/>
        <v>-1</v>
      </c>
      <c r="L186" s="508" t="b">
        <f t="shared" si="17"/>
        <v>0</v>
      </c>
    </row>
    <row r="187" spans="2:12">
      <c r="B187" s="508" t="s">
        <v>2204</v>
      </c>
      <c r="C187" s="508" t="s">
        <v>3917</v>
      </c>
      <c r="E187" s="508" t="s">
        <v>2204</v>
      </c>
      <c r="F187" s="508" t="s">
        <v>6383</v>
      </c>
      <c r="G187" s="508" t="b">
        <f t="shared" si="12"/>
        <v>1</v>
      </c>
      <c r="H187" s="508" t="b">
        <f t="shared" si="13"/>
        <v>0</v>
      </c>
      <c r="I187" s="508" t="str">
        <f t="shared" si="14"/>
        <v>144</v>
      </c>
      <c r="J187" s="508" t="str">
        <f t="shared" si="15"/>
        <v>143</v>
      </c>
      <c r="K187" s="508">
        <f t="shared" si="16"/>
        <v>-1</v>
      </c>
      <c r="L187" s="508" t="b">
        <f t="shared" si="17"/>
        <v>0</v>
      </c>
    </row>
    <row r="188" spans="2:12">
      <c r="B188" s="508" t="s">
        <v>2205</v>
      </c>
      <c r="C188" s="508" t="s">
        <v>3918</v>
      </c>
      <c r="E188" s="508" t="s">
        <v>2205</v>
      </c>
      <c r="F188" s="508" t="s">
        <v>6384</v>
      </c>
      <c r="G188" s="508" t="b">
        <f t="shared" si="12"/>
        <v>1</v>
      </c>
      <c r="H188" s="508" t="b">
        <f t="shared" si="13"/>
        <v>0</v>
      </c>
      <c r="I188" s="508" t="str">
        <f t="shared" si="14"/>
        <v>144</v>
      </c>
      <c r="J188" s="508" t="str">
        <f t="shared" si="15"/>
        <v>143</v>
      </c>
      <c r="K188" s="508">
        <f t="shared" si="16"/>
        <v>-1</v>
      </c>
      <c r="L188" s="508" t="b">
        <f t="shared" si="17"/>
        <v>0</v>
      </c>
    </row>
    <row r="189" spans="2:12">
      <c r="B189" s="508" t="s">
        <v>2206</v>
      </c>
      <c r="C189" s="508" t="s">
        <v>3919</v>
      </c>
      <c r="E189" s="508" t="s">
        <v>2206</v>
      </c>
      <c r="F189" s="508" t="s">
        <v>6385</v>
      </c>
      <c r="G189" s="508" t="b">
        <f t="shared" si="12"/>
        <v>1</v>
      </c>
      <c r="H189" s="508" t="b">
        <f t="shared" si="13"/>
        <v>0</v>
      </c>
      <c r="I189" s="508" t="str">
        <f t="shared" si="14"/>
        <v>144</v>
      </c>
      <c r="J189" s="508" t="str">
        <f t="shared" si="15"/>
        <v>143</v>
      </c>
      <c r="K189" s="508">
        <f t="shared" si="16"/>
        <v>-1</v>
      </c>
      <c r="L189" s="508" t="b">
        <f t="shared" si="17"/>
        <v>0</v>
      </c>
    </row>
    <row r="190" spans="2:12">
      <c r="B190" s="508" t="s">
        <v>2207</v>
      </c>
      <c r="C190" s="508" t="s">
        <v>3920</v>
      </c>
      <c r="E190" s="508" t="s">
        <v>2207</v>
      </c>
      <c r="F190" s="508" t="s">
        <v>6386</v>
      </c>
      <c r="G190" s="508" t="b">
        <f t="shared" si="12"/>
        <v>1</v>
      </c>
      <c r="H190" s="508" t="b">
        <f t="shared" si="13"/>
        <v>0</v>
      </c>
      <c r="I190" s="508" t="str">
        <f t="shared" si="14"/>
        <v>144</v>
      </c>
      <c r="J190" s="508" t="str">
        <f t="shared" si="15"/>
        <v>143</v>
      </c>
      <c r="K190" s="508">
        <f t="shared" si="16"/>
        <v>-1</v>
      </c>
      <c r="L190" s="508" t="b">
        <f t="shared" si="17"/>
        <v>0</v>
      </c>
    </row>
    <row r="191" spans="2:12">
      <c r="B191" s="508" t="s">
        <v>2208</v>
      </c>
      <c r="C191" s="508" t="s">
        <v>3921</v>
      </c>
      <c r="E191" s="508" t="s">
        <v>2208</v>
      </c>
      <c r="F191" s="508" t="s">
        <v>6387</v>
      </c>
      <c r="G191" s="508" t="b">
        <f t="shared" si="12"/>
        <v>1</v>
      </c>
      <c r="H191" s="508" t="b">
        <f t="shared" si="13"/>
        <v>0</v>
      </c>
      <c r="I191" s="508" t="str">
        <f t="shared" si="14"/>
        <v>144</v>
      </c>
      <c r="J191" s="508" t="str">
        <f t="shared" si="15"/>
        <v>143</v>
      </c>
      <c r="K191" s="508">
        <f t="shared" si="16"/>
        <v>-1</v>
      </c>
      <c r="L191" s="508" t="b">
        <f t="shared" si="17"/>
        <v>0</v>
      </c>
    </row>
    <row r="192" spans="2:12">
      <c r="B192" s="508" t="s">
        <v>2209</v>
      </c>
      <c r="C192" s="508" t="s">
        <v>3922</v>
      </c>
      <c r="E192" s="508" t="s">
        <v>2209</v>
      </c>
      <c r="F192" s="508" t="s">
        <v>6388</v>
      </c>
      <c r="G192" s="508" t="b">
        <f t="shared" si="12"/>
        <v>1</v>
      </c>
      <c r="H192" s="508" t="b">
        <f t="shared" si="13"/>
        <v>0</v>
      </c>
      <c r="I192" s="508" t="str">
        <f t="shared" si="14"/>
        <v>144</v>
      </c>
      <c r="J192" s="508" t="str">
        <f t="shared" si="15"/>
        <v>143</v>
      </c>
      <c r="K192" s="508">
        <f t="shared" si="16"/>
        <v>-1</v>
      </c>
      <c r="L192" s="508" t="b">
        <f t="shared" si="17"/>
        <v>0</v>
      </c>
    </row>
    <row r="193" spans="2:12">
      <c r="B193" s="508" t="s">
        <v>2210</v>
      </c>
      <c r="C193" s="508" t="s">
        <v>3923</v>
      </c>
      <c r="E193" s="508" t="s">
        <v>2210</v>
      </c>
      <c r="F193" s="508" t="s">
        <v>6389</v>
      </c>
      <c r="G193" s="508" t="b">
        <f t="shared" si="12"/>
        <v>1</v>
      </c>
      <c r="H193" s="508" t="b">
        <f t="shared" si="13"/>
        <v>0</v>
      </c>
      <c r="I193" s="508" t="str">
        <f t="shared" si="14"/>
        <v>144</v>
      </c>
      <c r="J193" s="508" t="str">
        <f t="shared" si="15"/>
        <v>143</v>
      </c>
      <c r="K193" s="508">
        <f t="shared" si="16"/>
        <v>-1</v>
      </c>
      <c r="L193" s="508" t="b">
        <f t="shared" si="17"/>
        <v>0</v>
      </c>
    </row>
    <row r="194" spans="2:12">
      <c r="B194" s="508" t="s">
        <v>2211</v>
      </c>
      <c r="C194" s="508" t="s">
        <v>3924</v>
      </c>
      <c r="E194" s="508" t="s">
        <v>2211</v>
      </c>
      <c r="F194" s="508" t="s">
        <v>6390</v>
      </c>
      <c r="G194" s="508" t="b">
        <f t="shared" si="12"/>
        <v>1</v>
      </c>
      <c r="H194" s="508" t="b">
        <f t="shared" si="13"/>
        <v>0</v>
      </c>
      <c r="I194" s="508" t="str">
        <f t="shared" si="14"/>
        <v>144</v>
      </c>
      <c r="J194" s="508" t="str">
        <f t="shared" si="15"/>
        <v>143</v>
      </c>
      <c r="K194" s="508">
        <f t="shared" si="16"/>
        <v>-1</v>
      </c>
      <c r="L194" s="508" t="b">
        <f t="shared" si="17"/>
        <v>0</v>
      </c>
    </row>
    <row r="195" spans="2:12">
      <c r="B195" s="508" t="s">
        <v>2212</v>
      </c>
      <c r="C195" s="508" t="s">
        <v>3925</v>
      </c>
      <c r="E195" s="508" t="s">
        <v>2212</v>
      </c>
      <c r="F195" s="508" t="s">
        <v>6391</v>
      </c>
      <c r="G195" s="508" t="b">
        <f t="shared" si="12"/>
        <v>1</v>
      </c>
      <c r="H195" s="508" t="b">
        <f t="shared" si="13"/>
        <v>0</v>
      </c>
      <c r="I195" s="508" t="str">
        <f t="shared" si="14"/>
        <v>144</v>
      </c>
      <c r="J195" s="508" t="str">
        <f t="shared" si="15"/>
        <v>143</v>
      </c>
      <c r="K195" s="508">
        <f t="shared" si="16"/>
        <v>-1</v>
      </c>
      <c r="L195" s="508" t="b">
        <f t="shared" si="17"/>
        <v>0</v>
      </c>
    </row>
    <row r="196" spans="2:12">
      <c r="B196" s="508" t="s">
        <v>2213</v>
      </c>
      <c r="C196" s="508" t="s">
        <v>3926</v>
      </c>
      <c r="E196" s="508" t="s">
        <v>2213</v>
      </c>
      <c r="F196" s="508" t="s">
        <v>6392</v>
      </c>
      <c r="G196" s="508" t="b">
        <f t="shared" si="12"/>
        <v>1</v>
      </c>
      <c r="H196" s="508" t="b">
        <f t="shared" si="13"/>
        <v>0</v>
      </c>
      <c r="I196" s="508" t="str">
        <f t="shared" si="14"/>
        <v>144</v>
      </c>
      <c r="J196" s="508" t="str">
        <f t="shared" si="15"/>
        <v>143</v>
      </c>
      <c r="K196" s="508">
        <f t="shared" si="16"/>
        <v>-1</v>
      </c>
      <c r="L196" s="508" t="b">
        <f t="shared" si="17"/>
        <v>0</v>
      </c>
    </row>
    <row r="197" spans="2:12">
      <c r="B197" s="508" t="s">
        <v>2198</v>
      </c>
      <c r="C197" s="508" t="s">
        <v>3927</v>
      </c>
      <c r="E197" s="508" t="s">
        <v>2198</v>
      </c>
      <c r="F197" s="508" t="s">
        <v>6393</v>
      </c>
      <c r="G197" s="508" t="b">
        <f t="shared" si="12"/>
        <v>1</v>
      </c>
      <c r="H197" s="508" t="b">
        <f t="shared" si="13"/>
        <v>0</v>
      </c>
      <c r="I197" s="508" t="str">
        <f t="shared" si="14"/>
        <v>144</v>
      </c>
      <c r="J197" s="508" t="str">
        <f t="shared" si="15"/>
        <v>143</v>
      </c>
      <c r="K197" s="508">
        <f t="shared" si="16"/>
        <v>-1</v>
      </c>
      <c r="L197" s="508" t="b">
        <f t="shared" si="17"/>
        <v>0</v>
      </c>
    </row>
    <row r="198" spans="2:12">
      <c r="B198" s="508" t="s">
        <v>3643</v>
      </c>
      <c r="C198" s="508" t="s">
        <v>3928</v>
      </c>
      <c r="E198" s="508" t="s">
        <v>3643</v>
      </c>
      <c r="F198" s="508" t="s">
        <v>5035</v>
      </c>
      <c r="G198" s="508" t="b">
        <f t="shared" si="12"/>
        <v>1</v>
      </c>
      <c r="H198" s="508" t="b">
        <f t="shared" si="13"/>
        <v>0</v>
      </c>
      <c r="I198" s="508" t="str">
        <f t="shared" si="14"/>
        <v>149</v>
      </c>
      <c r="J198" s="508" t="str">
        <f t="shared" si="15"/>
        <v>148</v>
      </c>
      <c r="K198" s="508">
        <f t="shared" si="16"/>
        <v>-1</v>
      </c>
      <c r="L198" s="508" t="b">
        <f t="shared" si="17"/>
        <v>0</v>
      </c>
    </row>
    <row r="199" spans="2:12">
      <c r="B199" s="508" t="s">
        <v>3644</v>
      </c>
      <c r="C199" s="508" t="s">
        <v>3929</v>
      </c>
      <c r="E199" s="508" t="s">
        <v>3644</v>
      </c>
      <c r="F199" s="508" t="s">
        <v>5036</v>
      </c>
      <c r="G199" s="508" t="b">
        <f t="shared" ref="G199:G262" si="18">B199=E199</f>
        <v>1</v>
      </c>
      <c r="H199" s="508" t="b">
        <f t="shared" ref="H199:H262" si="19">C199=F199</f>
        <v>0</v>
      </c>
      <c r="I199" s="508" t="str">
        <f t="shared" ref="I199:I262" si="20">RIGHT(C199,LEN(C199)-FIND("$",C199,1)-2)</f>
        <v>149</v>
      </c>
      <c r="J199" s="508" t="str">
        <f t="shared" ref="J199:J262" si="21">RIGHT(F199,LEN(F199)-FIND("$",F199,1)-2)</f>
        <v>148</v>
      </c>
      <c r="K199" s="508">
        <f t="shared" ref="K199:K262" si="22">J199-I199</f>
        <v>-1</v>
      </c>
      <c r="L199" s="508" t="b">
        <f t="shared" ref="L199:L262" si="23">I199=J199</f>
        <v>0</v>
      </c>
    </row>
    <row r="200" spans="2:12">
      <c r="B200" s="508" t="s">
        <v>3645</v>
      </c>
      <c r="C200" s="508" t="s">
        <v>3930</v>
      </c>
      <c r="E200" s="508" t="s">
        <v>3645</v>
      </c>
      <c r="F200" s="508" t="s">
        <v>5037</v>
      </c>
      <c r="G200" s="508" t="b">
        <f t="shared" si="18"/>
        <v>1</v>
      </c>
      <c r="H200" s="508" t="b">
        <f t="shared" si="19"/>
        <v>0</v>
      </c>
      <c r="I200" s="508" t="str">
        <f t="shared" si="20"/>
        <v>149</v>
      </c>
      <c r="J200" s="508" t="str">
        <f t="shared" si="21"/>
        <v>148</v>
      </c>
      <c r="K200" s="508">
        <f t="shared" si="22"/>
        <v>-1</v>
      </c>
      <c r="L200" s="508" t="b">
        <f t="shared" si="23"/>
        <v>0</v>
      </c>
    </row>
    <row r="201" spans="2:12">
      <c r="B201" s="508" t="s">
        <v>3646</v>
      </c>
      <c r="C201" s="508" t="s">
        <v>3931</v>
      </c>
      <c r="E201" s="508" t="s">
        <v>3646</v>
      </c>
      <c r="F201" s="508" t="s">
        <v>5038</v>
      </c>
      <c r="G201" s="508" t="b">
        <f t="shared" si="18"/>
        <v>1</v>
      </c>
      <c r="H201" s="508" t="b">
        <f t="shared" si="19"/>
        <v>0</v>
      </c>
      <c r="I201" s="508" t="str">
        <f t="shared" si="20"/>
        <v>149</v>
      </c>
      <c r="J201" s="508" t="str">
        <f t="shared" si="21"/>
        <v>148</v>
      </c>
      <c r="K201" s="508">
        <f t="shared" si="22"/>
        <v>-1</v>
      </c>
      <c r="L201" s="508" t="b">
        <f t="shared" si="23"/>
        <v>0</v>
      </c>
    </row>
    <row r="202" spans="2:12">
      <c r="B202" s="508" t="s">
        <v>3647</v>
      </c>
      <c r="C202" s="508" t="s">
        <v>3932</v>
      </c>
      <c r="E202" s="508" t="s">
        <v>3647</v>
      </c>
      <c r="F202" s="508" t="s">
        <v>5039</v>
      </c>
      <c r="G202" s="508" t="b">
        <f t="shared" si="18"/>
        <v>1</v>
      </c>
      <c r="H202" s="508" t="b">
        <f t="shared" si="19"/>
        <v>0</v>
      </c>
      <c r="I202" s="508" t="str">
        <f t="shared" si="20"/>
        <v>149</v>
      </c>
      <c r="J202" s="508" t="str">
        <f t="shared" si="21"/>
        <v>148</v>
      </c>
      <c r="K202" s="508">
        <f t="shared" si="22"/>
        <v>-1</v>
      </c>
      <c r="L202" s="508" t="b">
        <f t="shared" si="23"/>
        <v>0</v>
      </c>
    </row>
    <row r="203" spans="2:12">
      <c r="B203" s="508" t="s">
        <v>3648</v>
      </c>
      <c r="C203" s="508" t="s">
        <v>3933</v>
      </c>
      <c r="E203" s="508" t="s">
        <v>3648</v>
      </c>
      <c r="F203" s="508" t="s">
        <v>5040</v>
      </c>
      <c r="G203" s="508" t="b">
        <f t="shared" si="18"/>
        <v>1</v>
      </c>
      <c r="H203" s="508" t="b">
        <f t="shared" si="19"/>
        <v>0</v>
      </c>
      <c r="I203" s="508" t="str">
        <f t="shared" si="20"/>
        <v>149</v>
      </c>
      <c r="J203" s="508" t="str">
        <f t="shared" si="21"/>
        <v>148</v>
      </c>
      <c r="K203" s="508">
        <f t="shared" si="22"/>
        <v>-1</v>
      </c>
      <c r="L203" s="508" t="b">
        <f t="shared" si="23"/>
        <v>0</v>
      </c>
    </row>
    <row r="204" spans="2:12">
      <c r="B204" s="508" t="s">
        <v>3649</v>
      </c>
      <c r="C204" s="508" t="s">
        <v>3934</v>
      </c>
      <c r="E204" s="508" t="s">
        <v>3649</v>
      </c>
      <c r="F204" s="508" t="s">
        <v>5041</v>
      </c>
      <c r="G204" s="508" t="b">
        <f t="shared" si="18"/>
        <v>1</v>
      </c>
      <c r="H204" s="508" t="b">
        <f t="shared" si="19"/>
        <v>0</v>
      </c>
      <c r="I204" s="508" t="str">
        <f t="shared" si="20"/>
        <v>149</v>
      </c>
      <c r="J204" s="508" t="str">
        <f t="shared" si="21"/>
        <v>148</v>
      </c>
      <c r="K204" s="508">
        <f t="shared" si="22"/>
        <v>-1</v>
      </c>
      <c r="L204" s="508" t="b">
        <f t="shared" si="23"/>
        <v>0</v>
      </c>
    </row>
    <row r="205" spans="2:12">
      <c r="B205" s="508" t="s">
        <v>3650</v>
      </c>
      <c r="C205" s="508" t="s">
        <v>3935</v>
      </c>
      <c r="E205" s="508" t="s">
        <v>3650</v>
      </c>
      <c r="F205" s="508" t="s">
        <v>5042</v>
      </c>
      <c r="G205" s="508" t="b">
        <f t="shared" si="18"/>
        <v>1</v>
      </c>
      <c r="H205" s="508" t="b">
        <f t="shared" si="19"/>
        <v>0</v>
      </c>
      <c r="I205" s="508" t="str">
        <f t="shared" si="20"/>
        <v>149</v>
      </c>
      <c r="J205" s="508" t="str">
        <f t="shared" si="21"/>
        <v>148</v>
      </c>
      <c r="K205" s="508">
        <f t="shared" si="22"/>
        <v>-1</v>
      </c>
      <c r="L205" s="508" t="b">
        <f t="shared" si="23"/>
        <v>0</v>
      </c>
    </row>
    <row r="206" spans="2:12">
      <c r="B206" s="508" t="s">
        <v>3651</v>
      </c>
      <c r="C206" s="508" t="s">
        <v>3936</v>
      </c>
      <c r="E206" s="508" t="s">
        <v>3651</v>
      </c>
      <c r="F206" s="508" t="s">
        <v>5043</v>
      </c>
      <c r="G206" s="508" t="b">
        <f t="shared" si="18"/>
        <v>1</v>
      </c>
      <c r="H206" s="508" t="b">
        <f t="shared" si="19"/>
        <v>0</v>
      </c>
      <c r="I206" s="508" t="str">
        <f t="shared" si="20"/>
        <v>149</v>
      </c>
      <c r="J206" s="508" t="str">
        <f t="shared" si="21"/>
        <v>148</v>
      </c>
      <c r="K206" s="508">
        <f t="shared" si="22"/>
        <v>-1</v>
      </c>
      <c r="L206" s="508" t="b">
        <f t="shared" si="23"/>
        <v>0</v>
      </c>
    </row>
    <row r="207" spans="2:12">
      <c r="B207" s="508" t="s">
        <v>3652</v>
      </c>
      <c r="C207" s="508" t="s">
        <v>3937</v>
      </c>
      <c r="E207" s="508" t="s">
        <v>3652</v>
      </c>
      <c r="F207" s="508" t="s">
        <v>5044</v>
      </c>
      <c r="G207" s="508" t="b">
        <f t="shared" si="18"/>
        <v>1</v>
      </c>
      <c r="H207" s="508" t="b">
        <f t="shared" si="19"/>
        <v>0</v>
      </c>
      <c r="I207" s="508" t="str">
        <f t="shared" si="20"/>
        <v>149</v>
      </c>
      <c r="J207" s="508" t="str">
        <f t="shared" si="21"/>
        <v>148</v>
      </c>
      <c r="K207" s="508">
        <f t="shared" si="22"/>
        <v>-1</v>
      </c>
      <c r="L207" s="508" t="b">
        <f t="shared" si="23"/>
        <v>0</v>
      </c>
    </row>
    <row r="208" spans="2:12">
      <c r="B208" s="508" t="s">
        <v>3653</v>
      </c>
      <c r="C208" s="508" t="s">
        <v>3938</v>
      </c>
      <c r="E208" s="508" t="s">
        <v>3653</v>
      </c>
      <c r="F208" s="508" t="s">
        <v>5045</v>
      </c>
      <c r="G208" s="508" t="b">
        <f t="shared" si="18"/>
        <v>1</v>
      </c>
      <c r="H208" s="508" t="b">
        <f t="shared" si="19"/>
        <v>0</v>
      </c>
      <c r="I208" s="508" t="str">
        <f t="shared" si="20"/>
        <v>149</v>
      </c>
      <c r="J208" s="508" t="str">
        <f t="shared" si="21"/>
        <v>148</v>
      </c>
      <c r="K208" s="508">
        <f t="shared" si="22"/>
        <v>-1</v>
      </c>
      <c r="L208" s="508" t="b">
        <f t="shared" si="23"/>
        <v>0</v>
      </c>
    </row>
    <row r="209" spans="2:12">
      <c r="B209" s="508" t="s">
        <v>3654</v>
      </c>
      <c r="C209" s="508" t="s">
        <v>3939</v>
      </c>
      <c r="E209" s="508" t="s">
        <v>3654</v>
      </c>
      <c r="F209" s="508" t="s">
        <v>5046</v>
      </c>
      <c r="G209" s="508" t="b">
        <f t="shared" si="18"/>
        <v>1</v>
      </c>
      <c r="H209" s="508" t="b">
        <f t="shared" si="19"/>
        <v>0</v>
      </c>
      <c r="I209" s="508" t="str">
        <f t="shared" si="20"/>
        <v>149</v>
      </c>
      <c r="J209" s="508" t="str">
        <f t="shared" si="21"/>
        <v>148</v>
      </c>
      <c r="K209" s="508">
        <f t="shared" si="22"/>
        <v>-1</v>
      </c>
      <c r="L209" s="508" t="b">
        <f t="shared" si="23"/>
        <v>0</v>
      </c>
    </row>
    <row r="210" spans="2:12">
      <c r="B210" s="508" t="s">
        <v>3655</v>
      </c>
      <c r="C210" s="508" t="s">
        <v>3940</v>
      </c>
      <c r="E210" s="508" t="s">
        <v>3655</v>
      </c>
      <c r="F210" s="508" t="s">
        <v>5047</v>
      </c>
      <c r="G210" s="508" t="b">
        <f t="shared" si="18"/>
        <v>1</v>
      </c>
      <c r="H210" s="508" t="b">
        <f t="shared" si="19"/>
        <v>0</v>
      </c>
      <c r="I210" s="508" t="str">
        <f t="shared" si="20"/>
        <v>149</v>
      </c>
      <c r="J210" s="508" t="str">
        <f t="shared" si="21"/>
        <v>148</v>
      </c>
      <c r="K210" s="508">
        <f t="shared" si="22"/>
        <v>-1</v>
      </c>
      <c r="L210" s="508" t="b">
        <f t="shared" si="23"/>
        <v>0</v>
      </c>
    </row>
    <row r="211" spans="2:12">
      <c r="B211" s="508" t="s">
        <v>3641</v>
      </c>
      <c r="C211" s="508" t="s">
        <v>3941</v>
      </c>
      <c r="E211" s="508" t="s">
        <v>3641</v>
      </c>
      <c r="F211" s="508" t="s">
        <v>5048</v>
      </c>
      <c r="G211" s="508" t="b">
        <f t="shared" si="18"/>
        <v>1</v>
      </c>
      <c r="H211" s="508" t="b">
        <f t="shared" si="19"/>
        <v>0</v>
      </c>
      <c r="I211" s="508" t="str">
        <f t="shared" si="20"/>
        <v>149</v>
      </c>
      <c r="J211" s="508" t="str">
        <f t="shared" si="21"/>
        <v>148</v>
      </c>
      <c r="K211" s="508">
        <f t="shared" si="22"/>
        <v>-1</v>
      </c>
      <c r="L211" s="508" t="b">
        <f t="shared" si="23"/>
        <v>0</v>
      </c>
    </row>
    <row r="212" spans="2:12">
      <c r="B212" s="508" t="s">
        <v>3675</v>
      </c>
      <c r="C212" s="508" t="s">
        <v>3942</v>
      </c>
      <c r="E212" s="508" t="s">
        <v>3675</v>
      </c>
      <c r="F212" s="508" t="s">
        <v>5063</v>
      </c>
      <c r="G212" s="508" t="b">
        <f t="shared" si="18"/>
        <v>1</v>
      </c>
      <c r="H212" s="508" t="b">
        <f t="shared" si="19"/>
        <v>0</v>
      </c>
      <c r="I212" s="508" t="str">
        <f t="shared" si="20"/>
        <v>186</v>
      </c>
      <c r="J212" s="508" t="str">
        <f t="shared" si="21"/>
        <v>185</v>
      </c>
      <c r="K212" s="508">
        <f t="shared" si="22"/>
        <v>-1</v>
      </c>
      <c r="L212" s="508" t="b">
        <f t="shared" si="23"/>
        <v>0</v>
      </c>
    </row>
    <row r="213" spans="2:12">
      <c r="B213" s="508" t="s">
        <v>3676</v>
      </c>
      <c r="C213" s="508" t="s">
        <v>3943</v>
      </c>
      <c r="E213" s="508" t="s">
        <v>3676</v>
      </c>
      <c r="F213" s="508" t="s">
        <v>5064</v>
      </c>
      <c r="G213" s="508" t="b">
        <f t="shared" si="18"/>
        <v>1</v>
      </c>
      <c r="H213" s="508" t="b">
        <f t="shared" si="19"/>
        <v>0</v>
      </c>
      <c r="I213" s="508" t="str">
        <f t="shared" si="20"/>
        <v>186</v>
      </c>
      <c r="J213" s="508" t="str">
        <f t="shared" si="21"/>
        <v>185</v>
      </c>
      <c r="K213" s="508">
        <f t="shared" si="22"/>
        <v>-1</v>
      </c>
      <c r="L213" s="508" t="b">
        <f t="shared" si="23"/>
        <v>0</v>
      </c>
    </row>
    <row r="214" spans="2:12">
      <c r="B214" s="508" t="s">
        <v>3677</v>
      </c>
      <c r="C214" s="508" t="s">
        <v>3944</v>
      </c>
      <c r="E214" s="508" t="s">
        <v>3677</v>
      </c>
      <c r="F214" s="508" t="s">
        <v>5065</v>
      </c>
      <c r="G214" s="508" t="b">
        <f t="shared" si="18"/>
        <v>1</v>
      </c>
      <c r="H214" s="508" t="b">
        <f t="shared" si="19"/>
        <v>0</v>
      </c>
      <c r="I214" s="508" t="str">
        <f t="shared" si="20"/>
        <v>186</v>
      </c>
      <c r="J214" s="508" t="str">
        <f t="shared" si="21"/>
        <v>185</v>
      </c>
      <c r="K214" s="508">
        <f t="shared" si="22"/>
        <v>-1</v>
      </c>
      <c r="L214" s="508" t="b">
        <f t="shared" si="23"/>
        <v>0</v>
      </c>
    </row>
    <row r="215" spans="2:12">
      <c r="B215" s="508" t="s">
        <v>3678</v>
      </c>
      <c r="C215" s="508" t="s">
        <v>3945</v>
      </c>
      <c r="E215" s="508" t="s">
        <v>3678</v>
      </c>
      <c r="F215" s="508" t="s">
        <v>5066</v>
      </c>
      <c r="G215" s="508" t="b">
        <f t="shared" si="18"/>
        <v>1</v>
      </c>
      <c r="H215" s="508" t="b">
        <f t="shared" si="19"/>
        <v>0</v>
      </c>
      <c r="I215" s="508" t="str">
        <f t="shared" si="20"/>
        <v>186</v>
      </c>
      <c r="J215" s="508" t="str">
        <f t="shared" si="21"/>
        <v>185</v>
      </c>
      <c r="K215" s="508">
        <f t="shared" si="22"/>
        <v>-1</v>
      </c>
      <c r="L215" s="508" t="b">
        <f t="shared" si="23"/>
        <v>0</v>
      </c>
    </row>
    <row r="216" spans="2:12">
      <c r="B216" s="508" t="s">
        <v>3679</v>
      </c>
      <c r="C216" s="508" t="s">
        <v>3946</v>
      </c>
      <c r="E216" s="508" t="s">
        <v>3679</v>
      </c>
      <c r="F216" s="508" t="s">
        <v>5067</v>
      </c>
      <c r="G216" s="508" t="b">
        <f t="shared" si="18"/>
        <v>1</v>
      </c>
      <c r="H216" s="508" t="b">
        <f t="shared" si="19"/>
        <v>0</v>
      </c>
      <c r="I216" s="508" t="str">
        <f t="shared" si="20"/>
        <v>186</v>
      </c>
      <c r="J216" s="508" t="str">
        <f t="shared" si="21"/>
        <v>185</v>
      </c>
      <c r="K216" s="508">
        <f t="shared" si="22"/>
        <v>-1</v>
      </c>
      <c r="L216" s="508" t="b">
        <f t="shared" si="23"/>
        <v>0</v>
      </c>
    </row>
    <row r="217" spans="2:12">
      <c r="B217" s="508" t="s">
        <v>3680</v>
      </c>
      <c r="C217" s="508" t="s">
        <v>3947</v>
      </c>
      <c r="E217" s="508" t="s">
        <v>3680</v>
      </c>
      <c r="F217" s="508" t="s">
        <v>5068</v>
      </c>
      <c r="G217" s="508" t="b">
        <f t="shared" si="18"/>
        <v>1</v>
      </c>
      <c r="H217" s="508" t="b">
        <f t="shared" si="19"/>
        <v>0</v>
      </c>
      <c r="I217" s="508" t="str">
        <f t="shared" si="20"/>
        <v>186</v>
      </c>
      <c r="J217" s="508" t="str">
        <f t="shared" si="21"/>
        <v>185</v>
      </c>
      <c r="K217" s="508">
        <f t="shared" si="22"/>
        <v>-1</v>
      </c>
      <c r="L217" s="508" t="b">
        <f t="shared" si="23"/>
        <v>0</v>
      </c>
    </row>
    <row r="218" spans="2:12">
      <c r="B218" s="508" t="s">
        <v>3681</v>
      </c>
      <c r="C218" s="508" t="s">
        <v>3948</v>
      </c>
      <c r="E218" s="508" t="s">
        <v>3681</v>
      </c>
      <c r="F218" s="508" t="s">
        <v>5069</v>
      </c>
      <c r="G218" s="508" t="b">
        <f t="shared" si="18"/>
        <v>1</v>
      </c>
      <c r="H218" s="508" t="b">
        <f t="shared" si="19"/>
        <v>0</v>
      </c>
      <c r="I218" s="508" t="str">
        <f t="shared" si="20"/>
        <v>186</v>
      </c>
      <c r="J218" s="508" t="str">
        <f t="shared" si="21"/>
        <v>185</v>
      </c>
      <c r="K218" s="508">
        <f t="shared" si="22"/>
        <v>-1</v>
      </c>
      <c r="L218" s="508" t="b">
        <f t="shared" si="23"/>
        <v>0</v>
      </c>
    </row>
    <row r="219" spans="2:12">
      <c r="B219" s="508" t="s">
        <v>3682</v>
      </c>
      <c r="C219" s="508" t="s">
        <v>3949</v>
      </c>
      <c r="E219" s="508" t="s">
        <v>3682</v>
      </c>
      <c r="F219" s="508" t="s">
        <v>5070</v>
      </c>
      <c r="G219" s="508" t="b">
        <f t="shared" si="18"/>
        <v>1</v>
      </c>
      <c r="H219" s="508" t="b">
        <f t="shared" si="19"/>
        <v>0</v>
      </c>
      <c r="I219" s="508" t="str">
        <f t="shared" si="20"/>
        <v>186</v>
      </c>
      <c r="J219" s="508" t="str">
        <f t="shared" si="21"/>
        <v>185</v>
      </c>
      <c r="K219" s="508">
        <f t="shared" si="22"/>
        <v>-1</v>
      </c>
      <c r="L219" s="508" t="b">
        <f t="shared" si="23"/>
        <v>0</v>
      </c>
    </row>
    <row r="220" spans="2:12">
      <c r="B220" s="508" t="s">
        <v>3683</v>
      </c>
      <c r="C220" s="508" t="s">
        <v>3950</v>
      </c>
      <c r="E220" s="508" t="s">
        <v>3683</v>
      </c>
      <c r="F220" s="508" t="s">
        <v>5071</v>
      </c>
      <c r="G220" s="508" t="b">
        <f t="shared" si="18"/>
        <v>1</v>
      </c>
      <c r="H220" s="508" t="b">
        <f t="shared" si="19"/>
        <v>0</v>
      </c>
      <c r="I220" s="508" t="str">
        <f t="shared" si="20"/>
        <v>186</v>
      </c>
      <c r="J220" s="508" t="str">
        <f t="shared" si="21"/>
        <v>185</v>
      </c>
      <c r="K220" s="508">
        <f t="shared" si="22"/>
        <v>-1</v>
      </c>
      <c r="L220" s="508" t="b">
        <f t="shared" si="23"/>
        <v>0</v>
      </c>
    </row>
    <row r="221" spans="2:12">
      <c r="B221" s="508" t="s">
        <v>3684</v>
      </c>
      <c r="C221" s="508" t="s">
        <v>3951</v>
      </c>
      <c r="E221" s="508" t="s">
        <v>3684</v>
      </c>
      <c r="F221" s="508" t="s">
        <v>5072</v>
      </c>
      <c r="G221" s="508" t="b">
        <f t="shared" si="18"/>
        <v>1</v>
      </c>
      <c r="H221" s="508" t="b">
        <f t="shared" si="19"/>
        <v>0</v>
      </c>
      <c r="I221" s="508" t="str">
        <f t="shared" si="20"/>
        <v>186</v>
      </c>
      <c r="J221" s="508" t="str">
        <f t="shared" si="21"/>
        <v>185</v>
      </c>
      <c r="K221" s="508">
        <f t="shared" si="22"/>
        <v>-1</v>
      </c>
      <c r="L221" s="508" t="b">
        <f t="shared" si="23"/>
        <v>0</v>
      </c>
    </row>
    <row r="222" spans="2:12">
      <c r="B222" s="508" t="s">
        <v>3685</v>
      </c>
      <c r="C222" s="508" t="s">
        <v>3952</v>
      </c>
      <c r="E222" s="508" t="s">
        <v>3685</v>
      </c>
      <c r="F222" s="508" t="s">
        <v>5073</v>
      </c>
      <c r="G222" s="508" t="b">
        <f t="shared" si="18"/>
        <v>1</v>
      </c>
      <c r="H222" s="508" t="b">
        <f t="shared" si="19"/>
        <v>0</v>
      </c>
      <c r="I222" s="508" t="str">
        <f t="shared" si="20"/>
        <v>186</v>
      </c>
      <c r="J222" s="508" t="str">
        <f t="shared" si="21"/>
        <v>185</v>
      </c>
      <c r="K222" s="508">
        <f t="shared" si="22"/>
        <v>-1</v>
      </c>
      <c r="L222" s="508" t="b">
        <f t="shared" si="23"/>
        <v>0</v>
      </c>
    </row>
    <row r="223" spans="2:12">
      <c r="B223" s="508" t="s">
        <v>3686</v>
      </c>
      <c r="C223" s="508" t="s">
        <v>3953</v>
      </c>
      <c r="E223" s="508" t="s">
        <v>3686</v>
      </c>
      <c r="F223" s="508" t="s">
        <v>5074</v>
      </c>
      <c r="G223" s="508" t="b">
        <f t="shared" si="18"/>
        <v>1</v>
      </c>
      <c r="H223" s="508" t="b">
        <f t="shared" si="19"/>
        <v>0</v>
      </c>
      <c r="I223" s="508" t="str">
        <f t="shared" si="20"/>
        <v>186</v>
      </c>
      <c r="J223" s="508" t="str">
        <f t="shared" si="21"/>
        <v>185</v>
      </c>
      <c r="K223" s="508">
        <f t="shared" si="22"/>
        <v>-1</v>
      </c>
      <c r="L223" s="508" t="b">
        <f t="shared" si="23"/>
        <v>0</v>
      </c>
    </row>
    <row r="224" spans="2:12">
      <c r="B224" s="508" t="s">
        <v>3687</v>
      </c>
      <c r="C224" s="508" t="s">
        <v>3954</v>
      </c>
      <c r="E224" s="508" t="s">
        <v>3687</v>
      </c>
      <c r="F224" s="508" t="s">
        <v>5075</v>
      </c>
      <c r="G224" s="508" t="b">
        <f t="shared" si="18"/>
        <v>1</v>
      </c>
      <c r="H224" s="508" t="b">
        <f t="shared" si="19"/>
        <v>0</v>
      </c>
      <c r="I224" s="508" t="str">
        <f t="shared" si="20"/>
        <v>186</v>
      </c>
      <c r="J224" s="508" t="str">
        <f t="shared" si="21"/>
        <v>185</v>
      </c>
      <c r="K224" s="508">
        <f t="shared" si="22"/>
        <v>-1</v>
      </c>
      <c r="L224" s="508" t="b">
        <f t="shared" si="23"/>
        <v>0</v>
      </c>
    </row>
    <row r="225" spans="2:12">
      <c r="B225" s="508" t="s">
        <v>3673</v>
      </c>
      <c r="C225" s="508" t="s">
        <v>3955</v>
      </c>
      <c r="E225" s="508" t="s">
        <v>3673</v>
      </c>
      <c r="F225" s="508" t="s">
        <v>5076</v>
      </c>
      <c r="G225" s="508" t="b">
        <f t="shared" si="18"/>
        <v>1</v>
      </c>
      <c r="H225" s="508" t="b">
        <f t="shared" si="19"/>
        <v>0</v>
      </c>
      <c r="I225" s="508" t="str">
        <f t="shared" si="20"/>
        <v>186</v>
      </c>
      <c r="J225" s="508" t="str">
        <f t="shared" si="21"/>
        <v>185</v>
      </c>
      <c r="K225" s="508">
        <f t="shared" si="22"/>
        <v>-1</v>
      </c>
      <c r="L225" s="508" t="b">
        <f t="shared" si="23"/>
        <v>0</v>
      </c>
    </row>
    <row r="226" spans="2:12">
      <c r="B226" s="508" t="s">
        <v>1315</v>
      </c>
      <c r="C226" s="508" t="s">
        <v>3956</v>
      </c>
      <c r="E226" s="508" t="s">
        <v>1315</v>
      </c>
      <c r="F226" s="508" t="s">
        <v>6394</v>
      </c>
      <c r="G226" s="508" t="b">
        <f t="shared" si="18"/>
        <v>1</v>
      </c>
      <c r="H226" s="508" t="b">
        <f t="shared" si="19"/>
        <v>0</v>
      </c>
      <c r="I226" s="508" t="str">
        <f t="shared" si="20"/>
        <v>68</v>
      </c>
      <c r="J226" s="508" t="str">
        <f t="shared" si="21"/>
        <v>67</v>
      </c>
      <c r="K226" s="508">
        <f t="shared" si="22"/>
        <v>-1</v>
      </c>
      <c r="L226" s="508" t="b">
        <f t="shared" si="23"/>
        <v>0</v>
      </c>
    </row>
    <row r="227" spans="2:12">
      <c r="B227" s="508" t="s">
        <v>1316</v>
      </c>
      <c r="C227" s="508" t="s">
        <v>3957</v>
      </c>
      <c r="E227" s="508" t="s">
        <v>1316</v>
      </c>
      <c r="F227" s="508" t="s">
        <v>6395</v>
      </c>
      <c r="G227" s="508" t="b">
        <f t="shared" si="18"/>
        <v>1</v>
      </c>
      <c r="H227" s="508" t="b">
        <f t="shared" si="19"/>
        <v>0</v>
      </c>
      <c r="I227" s="508" t="str">
        <f t="shared" si="20"/>
        <v>68</v>
      </c>
      <c r="J227" s="508" t="str">
        <f t="shared" si="21"/>
        <v>67</v>
      </c>
      <c r="K227" s="508">
        <f t="shared" si="22"/>
        <v>-1</v>
      </c>
      <c r="L227" s="508" t="b">
        <f t="shared" si="23"/>
        <v>0</v>
      </c>
    </row>
    <row r="228" spans="2:12">
      <c r="B228" s="508" t="s">
        <v>1317</v>
      </c>
      <c r="C228" s="508" t="s">
        <v>3958</v>
      </c>
      <c r="E228" s="508" t="s">
        <v>1317</v>
      </c>
      <c r="F228" s="508" t="s">
        <v>6396</v>
      </c>
      <c r="G228" s="508" t="b">
        <f t="shared" si="18"/>
        <v>1</v>
      </c>
      <c r="H228" s="508" t="b">
        <f t="shared" si="19"/>
        <v>0</v>
      </c>
      <c r="I228" s="508" t="str">
        <f t="shared" si="20"/>
        <v>68</v>
      </c>
      <c r="J228" s="508" t="str">
        <f t="shared" si="21"/>
        <v>67</v>
      </c>
      <c r="K228" s="508">
        <f t="shared" si="22"/>
        <v>-1</v>
      </c>
      <c r="L228" s="508" t="b">
        <f t="shared" si="23"/>
        <v>0</v>
      </c>
    </row>
    <row r="229" spans="2:12">
      <c r="B229" s="508" t="s">
        <v>1318</v>
      </c>
      <c r="C229" s="508" t="s">
        <v>3959</v>
      </c>
      <c r="E229" s="508" t="s">
        <v>1318</v>
      </c>
      <c r="F229" s="508" t="s">
        <v>6397</v>
      </c>
      <c r="G229" s="508" t="b">
        <f t="shared" si="18"/>
        <v>1</v>
      </c>
      <c r="H229" s="508" t="b">
        <f t="shared" si="19"/>
        <v>0</v>
      </c>
      <c r="I229" s="508" t="str">
        <f t="shared" si="20"/>
        <v>68</v>
      </c>
      <c r="J229" s="508" t="str">
        <f t="shared" si="21"/>
        <v>67</v>
      </c>
      <c r="K229" s="508">
        <f t="shared" si="22"/>
        <v>-1</v>
      </c>
      <c r="L229" s="508" t="b">
        <f t="shared" si="23"/>
        <v>0</v>
      </c>
    </row>
    <row r="230" spans="2:12">
      <c r="B230" s="508" t="s">
        <v>1319</v>
      </c>
      <c r="C230" s="508" t="s">
        <v>3960</v>
      </c>
      <c r="E230" s="508" t="s">
        <v>1319</v>
      </c>
      <c r="F230" s="508" t="s">
        <v>6398</v>
      </c>
      <c r="G230" s="508" t="b">
        <f t="shared" si="18"/>
        <v>1</v>
      </c>
      <c r="H230" s="508" t="b">
        <f t="shared" si="19"/>
        <v>0</v>
      </c>
      <c r="I230" s="508" t="str">
        <f t="shared" si="20"/>
        <v>68</v>
      </c>
      <c r="J230" s="508" t="str">
        <f t="shared" si="21"/>
        <v>67</v>
      </c>
      <c r="K230" s="508">
        <f t="shared" si="22"/>
        <v>-1</v>
      </c>
      <c r="L230" s="508" t="b">
        <f t="shared" si="23"/>
        <v>0</v>
      </c>
    </row>
    <row r="231" spans="2:12">
      <c r="B231" s="508" t="s">
        <v>1320</v>
      </c>
      <c r="C231" s="508" t="s">
        <v>3961</v>
      </c>
      <c r="E231" s="508" t="s">
        <v>1320</v>
      </c>
      <c r="F231" s="508" t="s">
        <v>6399</v>
      </c>
      <c r="G231" s="508" t="b">
        <f t="shared" si="18"/>
        <v>1</v>
      </c>
      <c r="H231" s="508" t="b">
        <f t="shared" si="19"/>
        <v>0</v>
      </c>
      <c r="I231" s="508" t="str">
        <f t="shared" si="20"/>
        <v>68</v>
      </c>
      <c r="J231" s="508" t="str">
        <f t="shared" si="21"/>
        <v>67</v>
      </c>
      <c r="K231" s="508">
        <f t="shared" si="22"/>
        <v>-1</v>
      </c>
      <c r="L231" s="508" t="b">
        <f t="shared" si="23"/>
        <v>0</v>
      </c>
    </row>
    <row r="232" spans="2:12">
      <c r="B232" s="508" t="s">
        <v>1321</v>
      </c>
      <c r="C232" s="508" t="s">
        <v>3962</v>
      </c>
      <c r="E232" s="508" t="s">
        <v>1321</v>
      </c>
      <c r="F232" s="508" t="s">
        <v>6400</v>
      </c>
      <c r="G232" s="508" t="b">
        <f t="shared" si="18"/>
        <v>1</v>
      </c>
      <c r="H232" s="508" t="b">
        <f t="shared" si="19"/>
        <v>0</v>
      </c>
      <c r="I232" s="508" t="str">
        <f t="shared" si="20"/>
        <v>68</v>
      </c>
      <c r="J232" s="508" t="str">
        <f t="shared" si="21"/>
        <v>67</v>
      </c>
      <c r="K232" s="508">
        <f t="shared" si="22"/>
        <v>-1</v>
      </c>
      <c r="L232" s="508" t="b">
        <f t="shared" si="23"/>
        <v>0</v>
      </c>
    </row>
    <row r="233" spans="2:12">
      <c r="B233" s="508" t="s">
        <v>1322</v>
      </c>
      <c r="C233" s="508" t="s">
        <v>3963</v>
      </c>
      <c r="E233" s="508" t="s">
        <v>1322</v>
      </c>
      <c r="F233" s="508" t="s">
        <v>6401</v>
      </c>
      <c r="G233" s="508" t="b">
        <f t="shared" si="18"/>
        <v>1</v>
      </c>
      <c r="H233" s="508" t="b">
        <f t="shared" si="19"/>
        <v>0</v>
      </c>
      <c r="I233" s="508" t="str">
        <f t="shared" si="20"/>
        <v>68</v>
      </c>
      <c r="J233" s="508" t="str">
        <f t="shared" si="21"/>
        <v>67</v>
      </c>
      <c r="K233" s="508">
        <f t="shared" si="22"/>
        <v>-1</v>
      </c>
      <c r="L233" s="508" t="b">
        <f t="shared" si="23"/>
        <v>0</v>
      </c>
    </row>
    <row r="234" spans="2:12">
      <c r="B234" s="508" t="s">
        <v>1323</v>
      </c>
      <c r="C234" s="508" t="s">
        <v>3964</v>
      </c>
      <c r="E234" s="508" t="s">
        <v>1323</v>
      </c>
      <c r="F234" s="508" t="s">
        <v>6402</v>
      </c>
      <c r="G234" s="508" t="b">
        <f t="shared" si="18"/>
        <v>1</v>
      </c>
      <c r="H234" s="508" t="b">
        <f t="shared" si="19"/>
        <v>0</v>
      </c>
      <c r="I234" s="508" t="str">
        <f t="shared" si="20"/>
        <v>68</v>
      </c>
      <c r="J234" s="508" t="str">
        <f t="shared" si="21"/>
        <v>67</v>
      </c>
      <c r="K234" s="508">
        <f t="shared" si="22"/>
        <v>-1</v>
      </c>
      <c r="L234" s="508" t="b">
        <f t="shared" si="23"/>
        <v>0</v>
      </c>
    </row>
    <row r="235" spans="2:12">
      <c r="B235" s="508" t="s">
        <v>1324</v>
      </c>
      <c r="C235" s="508" t="s">
        <v>3965</v>
      </c>
      <c r="E235" s="508" t="s">
        <v>1324</v>
      </c>
      <c r="F235" s="508" t="s">
        <v>6403</v>
      </c>
      <c r="G235" s="508" t="b">
        <f t="shared" si="18"/>
        <v>1</v>
      </c>
      <c r="H235" s="508" t="b">
        <f t="shared" si="19"/>
        <v>0</v>
      </c>
      <c r="I235" s="508" t="str">
        <f t="shared" si="20"/>
        <v>68</v>
      </c>
      <c r="J235" s="508" t="str">
        <f t="shared" si="21"/>
        <v>67</v>
      </c>
      <c r="K235" s="508">
        <f t="shared" si="22"/>
        <v>-1</v>
      </c>
      <c r="L235" s="508" t="b">
        <f t="shared" si="23"/>
        <v>0</v>
      </c>
    </row>
    <row r="236" spans="2:12">
      <c r="B236" s="508" t="s">
        <v>1325</v>
      </c>
      <c r="C236" s="508" t="s">
        <v>3966</v>
      </c>
      <c r="E236" s="508" t="s">
        <v>1325</v>
      </c>
      <c r="F236" s="508" t="s">
        <v>6404</v>
      </c>
      <c r="G236" s="508" t="b">
        <f t="shared" si="18"/>
        <v>1</v>
      </c>
      <c r="H236" s="508" t="b">
        <f t="shared" si="19"/>
        <v>0</v>
      </c>
      <c r="I236" s="508" t="str">
        <f t="shared" si="20"/>
        <v>68</v>
      </c>
      <c r="J236" s="508" t="str">
        <f t="shared" si="21"/>
        <v>67</v>
      </c>
      <c r="K236" s="508">
        <f t="shared" si="22"/>
        <v>-1</v>
      </c>
      <c r="L236" s="508" t="b">
        <f t="shared" si="23"/>
        <v>0</v>
      </c>
    </row>
    <row r="237" spans="2:12">
      <c r="B237" s="508" t="s">
        <v>1326</v>
      </c>
      <c r="C237" s="508" t="s">
        <v>3967</v>
      </c>
      <c r="E237" s="508" t="s">
        <v>1326</v>
      </c>
      <c r="F237" s="508" t="s">
        <v>6405</v>
      </c>
      <c r="G237" s="508" t="b">
        <f t="shared" si="18"/>
        <v>1</v>
      </c>
      <c r="H237" s="508" t="b">
        <f t="shared" si="19"/>
        <v>0</v>
      </c>
      <c r="I237" s="508" t="str">
        <f t="shared" si="20"/>
        <v>68</v>
      </c>
      <c r="J237" s="508" t="str">
        <f t="shared" si="21"/>
        <v>67</v>
      </c>
      <c r="K237" s="508">
        <f t="shared" si="22"/>
        <v>-1</v>
      </c>
      <c r="L237" s="508" t="b">
        <f t="shared" si="23"/>
        <v>0</v>
      </c>
    </row>
    <row r="238" spans="2:12">
      <c r="B238" s="508" t="s">
        <v>1327</v>
      </c>
      <c r="C238" s="508" t="s">
        <v>3968</v>
      </c>
      <c r="E238" s="508" t="s">
        <v>1327</v>
      </c>
      <c r="F238" s="508" t="s">
        <v>6406</v>
      </c>
      <c r="G238" s="508" t="b">
        <f t="shared" si="18"/>
        <v>1</v>
      </c>
      <c r="H238" s="508" t="b">
        <f t="shared" si="19"/>
        <v>0</v>
      </c>
      <c r="I238" s="508" t="str">
        <f t="shared" si="20"/>
        <v>68</v>
      </c>
      <c r="J238" s="508" t="str">
        <f t="shared" si="21"/>
        <v>67</v>
      </c>
      <c r="K238" s="508">
        <f t="shared" si="22"/>
        <v>-1</v>
      </c>
      <c r="L238" s="508" t="b">
        <f t="shared" si="23"/>
        <v>0</v>
      </c>
    </row>
    <row r="239" spans="2:12">
      <c r="B239" s="508" t="s">
        <v>1313</v>
      </c>
      <c r="C239" s="508" t="s">
        <v>3969</v>
      </c>
      <c r="E239" s="508" t="s">
        <v>1313</v>
      </c>
      <c r="F239" s="508" t="s">
        <v>6407</v>
      </c>
      <c r="G239" s="508" t="b">
        <f t="shared" si="18"/>
        <v>1</v>
      </c>
      <c r="H239" s="508" t="b">
        <f t="shared" si="19"/>
        <v>0</v>
      </c>
      <c r="I239" s="508" t="str">
        <f t="shared" si="20"/>
        <v>68</v>
      </c>
      <c r="J239" s="508" t="str">
        <f t="shared" si="21"/>
        <v>67</v>
      </c>
      <c r="K239" s="508">
        <f t="shared" si="22"/>
        <v>-1</v>
      </c>
      <c r="L239" s="508" t="b">
        <f t="shared" si="23"/>
        <v>0</v>
      </c>
    </row>
    <row r="240" spans="2:12">
      <c r="B240" s="508" t="s">
        <v>1332</v>
      </c>
      <c r="C240" s="508" t="s">
        <v>3970</v>
      </c>
      <c r="E240" s="508" t="s">
        <v>1332</v>
      </c>
      <c r="F240" s="508" t="s">
        <v>3956</v>
      </c>
      <c r="G240" s="508" t="b">
        <f t="shared" si="18"/>
        <v>1</v>
      </c>
      <c r="H240" s="508" t="b">
        <f t="shared" si="19"/>
        <v>0</v>
      </c>
      <c r="I240" s="508" t="str">
        <f t="shared" si="20"/>
        <v>69</v>
      </c>
      <c r="J240" s="508" t="str">
        <f t="shared" si="21"/>
        <v>68</v>
      </c>
      <c r="K240" s="508">
        <f t="shared" si="22"/>
        <v>-1</v>
      </c>
      <c r="L240" s="508" t="b">
        <f t="shared" si="23"/>
        <v>0</v>
      </c>
    </row>
    <row r="241" spans="2:12">
      <c r="B241" s="508" t="s">
        <v>1333</v>
      </c>
      <c r="C241" s="508" t="s">
        <v>3971</v>
      </c>
      <c r="E241" s="508" t="s">
        <v>1333</v>
      </c>
      <c r="F241" s="508" t="s">
        <v>3957</v>
      </c>
      <c r="G241" s="508" t="b">
        <f t="shared" si="18"/>
        <v>1</v>
      </c>
      <c r="H241" s="508" t="b">
        <f t="shared" si="19"/>
        <v>0</v>
      </c>
      <c r="I241" s="508" t="str">
        <f t="shared" si="20"/>
        <v>69</v>
      </c>
      <c r="J241" s="508" t="str">
        <f t="shared" si="21"/>
        <v>68</v>
      </c>
      <c r="K241" s="508">
        <f t="shared" si="22"/>
        <v>-1</v>
      </c>
      <c r="L241" s="508" t="b">
        <f t="shared" si="23"/>
        <v>0</v>
      </c>
    </row>
    <row r="242" spans="2:12">
      <c r="B242" s="508" t="s">
        <v>1334</v>
      </c>
      <c r="C242" s="508" t="s">
        <v>3972</v>
      </c>
      <c r="E242" s="508" t="s">
        <v>1334</v>
      </c>
      <c r="F242" s="508" t="s">
        <v>3958</v>
      </c>
      <c r="G242" s="508" t="b">
        <f t="shared" si="18"/>
        <v>1</v>
      </c>
      <c r="H242" s="508" t="b">
        <f t="shared" si="19"/>
        <v>0</v>
      </c>
      <c r="I242" s="508" t="str">
        <f t="shared" si="20"/>
        <v>69</v>
      </c>
      <c r="J242" s="508" t="str">
        <f t="shared" si="21"/>
        <v>68</v>
      </c>
      <c r="K242" s="508">
        <f t="shared" si="22"/>
        <v>-1</v>
      </c>
      <c r="L242" s="508" t="b">
        <f t="shared" si="23"/>
        <v>0</v>
      </c>
    </row>
    <row r="243" spans="2:12">
      <c r="B243" s="508" t="s">
        <v>1335</v>
      </c>
      <c r="C243" s="508" t="s">
        <v>3973</v>
      </c>
      <c r="E243" s="508" t="s">
        <v>1335</v>
      </c>
      <c r="F243" s="508" t="s">
        <v>3959</v>
      </c>
      <c r="G243" s="508" t="b">
        <f t="shared" si="18"/>
        <v>1</v>
      </c>
      <c r="H243" s="508" t="b">
        <f t="shared" si="19"/>
        <v>0</v>
      </c>
      <c r="I243" s="508" t="str">
        <f t="shared" si="20"/>
        <v>69</v>
      </c>
      <c r="J243" s="508" t="str">
        <f t="shared" si="21"/>
        <v>68</v>
      </c>
      <c r="K243" s="508">
        <f t="shared" si="22"/>
        <v>-1</v>
      </c>
      <c r="L243" s="508" t="b">
        <f t="shared" si="23"/>
        <v>0</v>
      </c>
    </row>
    <row r="244" spans="2:12">
      <c r="B244" s="508" t="s">
        <v>1336</v>
      </c>
      <c r="C244" s="508" t="s">
        <v>3974</v>
      </c>
      <c r="E244" s="508" t="s">
        <v>1336</v>
      </c>
      <c r="F244" s="508" t="s">
        <v>3960</v>
      </c>
      <c r="G244" s="508" t="b">
        <f t="shared" si="18"/>
        <v>1</v>
      </c>
      <c r="H244" s="508" t="b">
        <f t="shared" si="19"/>
        <v>0</v>
      </c>
      <c r="I244" s="508" t="str">
        <f t="shared" si="20"/>
        <v>69</v>
      </c>
      <c r="J244" s="508" t="str">
        <f t="shared" si="21"/>
        <v>68</v>
      </c>
      <c r="K244" s="508">
        <f t="shared" si="22"/>
        <v>-1</v>
      </c>
      <c r="L244" s="508" t="b">
        <f t="shared" si="23"/>
        <v>0</v>
      </c>
    </row>
    <row r="245" spans="2:12">
      <c r="B245" s="508" t="s">
        <v>1337</v>
      </c>
      <c r="C245" s="508" t="s">
        <v>3975</v>
      </c>
      <c r="E245" s="508" t="s">
        <v>1337</v>
      </c>
      <c r="F245" s="508" t="s">
        <v>3961</v>
      </c>
      <c r="G245" s="508" t="b">
        <f t="shared" si="18"/>
        <v>1</v>
      </c>
      <c r="H245" s="508" t="b">
        <f t="shared" si="19"/>
        <v>0</v>
      </c>
      <c r="I245" s="508" t="str">
        <f t="shared" si="20"/>
        <v>69</v>
      </c>
      <c r="J245" s="508" t="str">
        <f t="shared" si="21"/>
        <v>68</v>
      </c>
      <c r="K245" s="508">
        <f t="shared" si="22"/>
        <v>-1</v>
      </c>
      <c r="L245" s="508" t="b">
        <f t="shared" si="23"/>
        <v>0</v>
      </c>
    </row>
    <row r="246" spans="2:12">
      <c r="B246" s="508" t="s">
        <v>1338</v>
      </c>
      <c r="C246" s="508" t="s">
        <v>3976</v>
      </c>
      <c r="E246" s="508" t="s">
        <v>1338</v>
      </c>
      <c r="F246" s="508" t="s">
        <v>3962</v>
      </c>
      <c r="G246" s="508" t="b">
        <f t="shared" si="18"/>
        <v>1</v>
      </c>
      <c r="H246" s="508" t="b">
        <f t="shared" si="19"/>
        <v>0</v>
      </c>
      <c r="I246" s="508" t="str">
        <f t="shared" si="20"/>
        <v>69</v>
      </c>
      <c r="J246" s="508" t="str">
        <f t="shared" si="21"/>
        <v>68</v>
      </c>
      <c r="K246" s="508">
        <f t="shared" si="22"/>
        <v>-1</v>
      </c>
      <c r="L246" s="508" t="b">
        <f t="shared" si="23"/>
        <v>0</v>
      </c>
    </row>
    <row r="247" spans="2:12">
      <c r="B247" s="508" t="s">
        <v>1339</v>
      </c>
      <c r="C247" s="508" t="s">
        <v>3977</v>
      </c>
      <c r="E247" s="508" t="s">
        <v>1339</v>
      </c>
      <c r="F247" s="508" t="s">
        <v>3963</v>
      </c>
      <c r="G247" s="508" t="b">
        <f t="shared" si="18"/>
        <v>1</v>
      </c>
      <c r="H247" s="508" t="b">
        <f t="shared" si="19"/>
        <v>0</v>
      </c>
      <c r="I247" s="508" t="str">
        <f t="shared" si="20"/>
        <v>69</v>
      </c>
      <c r="J247" s="508" t="str">
        <f t="shared" si="21"/>
        <v>68</v>
      </c>
      <c r="K247" s="508">
        <f t="shared" si="22"/>
        <v>-1</v>
      </c>
      <c r="L247" s="508" t="b">
        <f t="shared" si="23"/>
        <v>0</v>
      </c>
    </row>
    <row r="248" spans="2:12">
      <c r="B248" s="508" t="s">
        <v>1340</v>
      </c>
      <c r="C248" s="508" t="s">
        <v>3978</v>
      </c>
      <c r="E248" s="508" t="s">
        <v>1340</v>
      </c>
      <c r="F248" s="508" t="s">
        <v>3964</v>
      </c>
      <c r="G248" s="508" t="b">
        <f t="shared" si="18"/>
        <v>1</v>
      </c>
      <c r="H248" s="508" t="b">
        <f t="shared" si="19"/>
        <v>0</v>
      </c>
      <c r="I248" s="508" t="str">
        <f t="shared" si="20"/>
        <v>69</v>
      </c>
      <c r="J248" s="508" t="str">
        <f t="shared" si="21"/>
        <v>68</v>
      </c>
      <c r="K248" s="508">
        <f t="shared" si="22"/>
        <v>-1</v>
      </c>
      <c r="L248" s="508" t="b">
        <f t="shared" si="23"/>
        <v>0</v>
      </c>
    </row>
    <row r="249" spans="2:12">
      <c r="B249" s="508" t="s">
        <v>1341</v>
      </c>
      <c r="C249" s="508" t="s">
        <v>3979</v>
      </c>
      <c r="E249" s="508" t="s">
        <v>1341</v>
      </c>
      <c r="F249" s="508" t="s">
        <v>3965</v>
      </c>
      <c r="G249" s="508" t="b">
        <f t="shared" si="18"/>
        <v>1</v>
      </c>
      <c r="H249" s="508" t="b">
        <f t="shared" si="19"/>
        <v>0</v>
      </c>
      <c r="I249" s="508" t="str">
        <f t="shared" si="20"/>
        <v>69</v>
      </c>
      <c r="J249" s="508" t="str">
        <f t="shared" si="21"/>
        <v>68</v>
      </c>
      <c r="K249" s="508">
        <f t="shared" si="22"/>
        <v>-1</v>
      </c>
      <c r="L249" s="508" t="b">
        <f t="shared" si="23"/>
        <v>0</v>
      </c>
    </row>
    <row r="250" spans="2:12">
      <c r="B250" s="508" t="s">
        <v>1342</v>
      </c>
      <c r="C250" s="508" t="s">
        <v>3980</v>
      </c>
      <c r="E250" s="508" t="s">
        <v>1342</v>
      </c>
      <c r="F250" s="508" t="s">
        <v>3966</v>
      </c>
      <c r="G250" s="508" t="b">
        <f t="shared" si="18"/>
        <v>1</v>
      </c>
      <c r="H250" s="508" t="b">
        <f t="shared" si="19"/>
        <v>0</v>
      </c>
      <c r="I250" s="508" t="str">
        <f t="shared" si="20"/>
        <v>69</v>
      </c>
      <c r="J250" s="508" t="str">
        <f t="shared" si="21"/>
        <v>68</v>
      </c>
      <c r="K250" s="508">
        <f t="shared" si="22"/>
        <v>-1</v>
      </c>
      <c r="L250" s="508" t="b">
        <f t="shared" si="23"/>
        <v>0</v>
      </c>
    </row>
    <row r="251" spans="2:12">
      <c r="B251" s="508" t="s">
        <v>1343</v>
      </c>
      <c r="C251" s="508" t="s">
        <v>3981</v>
      </c>
      <c r="E251" s="508" t="s">
        <v>1343</v>
      </c>
      <c r="F251" s="508" t="s">
        <v>3967</v>
      </c>
      <c r="G251" s="508" t="b">
        <f t="shared" si="18"/>
        <v>1</v>
      </c>
      <c r="H251" s="508" t="b">
        <f t="shared" si="19"/>
        <v>0</v>
      </c>
      <c r="I251" s="508" t="str">
        <f t="shared" si="20"/>
        <v>69</v>
      </c>
      <c r="J251" s="508" t="str">
        <f t="shared" si="21"/>
        <v>68</v>
      </c>
      <c r="K251" s="508">
        <f t="shared" si="22"/>
        <v>-1</v>
      </c>
      <c r="L251" s="508" t="b">
        <f t="shared" si="23"/>
        <v>0</v>
      </c>
    </row>
    <row r="252" spans="2:12">
      <c r="B252" s="508" t="s">
        <v>1344</v>
      </c>
      <c r="C252" s="508" t="s">
        <v>3982</v>
      </c>
      <c r="E252" s="508" t="s">
        <v>1344</v>
      </c>
      <c r="F252" s="508" t="s">
        <v>3968</v>
      </c>
      <c r="G252" s="508" t="b">
        <f t="shared" si="18"/>
        <v>1</v>
      </c>
      <c r="H252" s="508" t="b">
        <f t="shared" si="19"/>
        <v>0</v>
      </c>
      <c r="I252" s="508" t="str">
        <f t="shared" si="20"/>
        <v>69</v>
      </c>
      <c r="J252" s="508" t="str">
        <f t="shared" si="21"/>
        <v>68</v>
      </c>
      <c r="K252" s="508">
        <f t="shared" si="22"/>
        <v>-1</v>
      </c>
      <c r="L252" s="508" t="b">
        <f t="shared" si="23"/>
        <v>0</v>
      </c>
    </row>
    <row r="253" spans="2:12">
      <c r="B253" s="508" t="s">
        <v>1329</v>
      </c>
      <c r="C253" s="508" t="s">
        <v>3983</v>
      </c>
      <c r="E253" s="508" t="s">
        <v>1329</v>
      </c>
      <c r="F253" s="508" t="s">
        <v>3969</v>
      </c>
      <c r="G253" s="508" t="b">
        <f t="shared" si="18"/>
        <v>1</v>
      </c>
      <c r="H253" s="508" t="b">
        <f t="shared" si="19"/>
        <v>0</v>
      </c>
      <c r="I253" s="508" t="str">
        <f t="shared" si="20"/>
        <v>69</v>
      </c>
      <c r="J253" s="508" t="str">
        <f t="shared" si="21"/>
        <v>68</v>
      </c>
      <c r="K253" s="508">
        <f t="shared" si="22"/>
        <v>-1</v>
      </c>
      <c r="L253" s="508" t="b">
        <f t="shared" si="23"/>
        <v>0</v>
      </c>
    </row>
    <row r="254" spans="2:12">
      <c r="B254" s="508" t="s">
        <v>1349</v>
      </c>
      <c r="C254" s="508" t="s">
        <v>3984</v>
      </c>
      <c r="E254" s="508" t="s">
        <v>1349</v>
      </c>
      <c r="F254" s="508" t="s">
        <v>3970</v>
      </c>
      <c r="G254" s="508" t="b">
        <f t="shared" si="18"/>
        <v>1</v>
      </c>
      <c r="H254" s="508" t="b">
        <f t="shared" si="19"/>
        <v>0</v>
      </c>
      <c r="I254" s="508" t="str">
        <f t="shared" si="20"/>
        <v>70</v>
      </c>
      <c r="J254" s="508" t="str">
        <f t="shared" si="21"/>
        <v>69</v>
      </c>
      <c r="K254" s="508">
        <f t="shared" si="22"/>
        <v>-1</v>
      </c>
      <c r="L254" s="508" t="b">
        <f t="shared" si="23"/>
        <v>0</v>
      </c>
    </row>
    <row r="255" spans="2:12">
      <c r="B255" s="508" t="s">
        <v>1350</v>
      </c>
      <c r="C255" s="508" t="s">
        <v>3985</v>
      </c>
      <c r="E255" s="508" t="s">
        <v>1350</v>
      </c>
      <c r="F255" s="508" t="s">
        <v>3971</v>
      </c>
      <c r="G255" s="508" t="b">
        <f t="shared" si="18"/>
        <v>1</v>
      </c>
      <c r="H255" s="508" t="b">
        <f t="shared" si="19"/>
        <v>0</v>
      </c>
      <c r="I255" s="508" t="str">
        <f t="shared" si="20"/>
        <v>70</v>
      </c>
      <c r="J255" s="508" t="str">
        <f t="shared" si="21"/>
        <v>69</v>
      </c>
      <c r="K255" s="508">
        <f t="shared" si="22"/>
        <v>-1</v>
      </c>
      <c r="L255" s="508" t="b">
        <f t="shared" si="23"/>
        <v>0</v>
      </c>
    </row>
    <row r="256" spans="2:12">
      <c r="B256" s="508" t="s">
        <v>1351</v>
      </c>
      <c r="C256" s="508" t="s">
        <v>3986</v>
      </c>
      <c r="E256" s="508" t="s">
        <v>1351</v>
      </c>
      <c r="F256" s="508" t="s">
        <v>3972</v>
      </c>
      <c r="G256" s="508" t="b">
        <f t="shared" si="18"/>
        <v>1</v>
      </c>
      <c r="H256" s="508" t="b">
        <f t="shared" si="19"/>
        <v>0</v>
      </c>
      <c r="I256" s="508" t="str">
        <f t="shared" si="20"/>
        <v>70</v>
      </c>
      <c r="J256" s="508" t="str">
        <f t="shared" si="21"/>
        <v>69</v>
      </c>
      <c r="K256" s="508">
        <f t="shared" si="22"/>
        <v>-1</v>
      </c>
      <c r="L256" s="508" t="b">
        <f t="shared" si="23"/>
        <v>0</v>
      </c>
    </row>
    <row r="257" spans="2:12">
      <c r="B257" s="508" t="s">
        <v>1352</v>
      </c>
      <c r="C257" s="508" t="s">
        <v>3987</v>
      </c>
      <c r="E257" s="508" t="s">
        <v>1352</v>
      </c>
      <c r="F257" s="508" t="s">
        <v>3973</v>
      </c>
      <c r="G257" s="508" t="b">
        <f t="shared" si="18"/>
        <v>1</v>
      </c>
      <c r="H257" s="508" t="b">
        <f t="shared" si="19"/>
        <v>0</v>
      </c>
      <c r="I257" s="508" t="str">
        <f t="shared" si="20"/>
        <v>70</v>
      </c>
      <c r="J257" s="508" t="str">
        <f t="shared" si="21"/>
        <v>69</v>
      </c>
      <c r="K257" s="508">
        <f t="shared" si="22"/>
        <v>-1</v>
      </c>
      <c r="L257" s="508" t="b">
        <f t="shared" si="23"/>
        <v>0</v>
      </c>
    </row>
    <row r="258" spans="2:12">
      <c r="B258" s="508" t="s">
        <v>1353</v>
      </c>
      <c r="C258" s="508" t="s">
        <v>3988</v>
      </c>
      <c r="E258" s="508" t="s">
        <v>1353</v>
      </c>
      <c r="F258" s="508" t="s">
        <v>3974</v>
      </c>
      <c r="G258" s="508" t="b">
        <f t="shared" si="18"/>
        <v>1</v>
      </c>
      <c r="H258" s="508" t="b">
        <f t="shared" si="19"/>
        <v>0</v>
      </c>
      <c r="I258" s="508" t="str">
        <f t="shared" si="20"/>
        <v>70</v>
      </c>
      <c r="J258" s="508" t="str">
        <f t="shared" si="21"/>
        <v>69</v>
      </c>
      <c r="K258" s="508">
        <f t="shared" si="22"/>
        <v>-1</v>
      </c>
      <c r="L258" s="508" t="b">
        <f t="shared" si="23"/>
        <v>0</v>
      </c>
    </row>
    <row r="259" spans="2:12">
      <c r="B259" s="508" t="s">
        <v>1354</v>
      </c>
      <c r="C259" s="508" t="s">
        <v>3989</v>
      </c>
      <c r="E259" s="508" t="s">
        <v>1354</v>
      </c>
      <c r="F259" s="508" t="s">
        <v>3975</v>
      </c>
      <c r="G259" s="508" t="b">
        <f t="shared" si="18"/>
        <v>1</v>
      </c>
      <c r="H259" s="508" t="b">
        <f t="shared" si="19"/>
        <v>0</v>
      </c>
      <c r="I259" s="508" t="str">
        <f t="shared" si="20"/>
        <v>70</v>
      </c>
      <c r="J259" s="508" t="str">
        <f t="shared" si="21"/>
        <v>69</v>
      </c>
      <c r="K259" s="508">
        <f t="shared" si="22"/>
        <v>-1</v>
      </c>
      <c r="L259" s="508" t="b">
        <f t="shared" si="23"/>
        <v>0</v>
      </c>
    </row>
    <row r="260" spans="2:12">
      <c r="B260" s="508" t="s">
        <v>1355</v>
      </c>
      <c r="C260" s="508" t="s">
        <v>3990</v>
      </c>
      <c r="E260" s="508" t="s">
        <v>1355</v>
      </c>
      <c r="F260" s="508" t="s">
        <v>3976</v>
      </c>
      <c r="G260" s="508" t="b">
        <f t="shared" si="18"/>
        <v>1</v>
      </c>
      <c r="H260" s="508" t="b">
        <f t="shared" si="19"/>
        <v>0</v>
      </c>
      <c r="I260" s="508" t="str">
        <f t="shared" si="20"/>
        <v>70</v>
      </c>
      <c r="J260" s="508" t="str">
        <f t="shared" si="21"/>
        <v>69</v>
      </c>
      <c r="K260" s="508">
        <f t="shared" si="22"/>
        <v>-1</v>
      </c>
      <c r="L260" s="508" t="b">
        <f t="shared" si="23"/>
        <v>0</v>
      </c>
    </row>
    <row r="261" spans="2:12">
      <c r="B261" s="508" t="s">
        <v>1356</v>
      </c>
      <c r="C261" s="508" t="s">
        <v>3991</v>
      </c>
      <c r="E261" s="508" t="s">
        <v>1356</v>
      </c>
      <c r="F261" s="508" t="s">
        <v>3977</v>
      </c>
      <c r="G261" s="508" t="b">
        <f t="shared" si="18"/>
        <v>1</v>
      </c>
      <c r="H261" s="508" t="b">
        <f t="shared" si="19"/>
        <v>0</v>
      </c>
      <c r="I261" s="508" t="str">
        <f t="shared" si="20"/>
        <v>70</v>
      </c>
      <c r="J261" s="508" t="str">
        <f t="shared" si="21"/>
        <v>69</v>
      </c>
      <c r="K261" s="508">
        <f t="shared" si="22"/>
        <v>-1</v>
      </c>
      <c r="L261" s="508" t="b">
        <f t="shared" si="23"/>
        <v>0</v>
      </c>
    </row>
    <row r="262" spans="2:12">
      <c r="B262" s="508" t="s">
        <v>1357</v>
      </c>
      <c r="C262" s="508" t="s">
        <v>3992</v>
      </c>
      <c r="E262" s="508" t="s">
        <v>1357</v>
      </c>
      <c r="F262" s="508" t="s">
        <v>3978</v>
      </c>
      <c r="G262" s="508" t="b">
        <f t="shared" si="18"/>
        <v>1</v>
      </c>
      <c r="H262" s="508" t="b">
        <f t="shared" si="19"/>
        <v>0</v>
      </c>
      <c r="I262" s="508" t="str">
        <f t="shared" si="20"/>
        <v>70</v>
      </c>
      <c r="J262" s="508" t="str">
        <f t="shared" si="21"/>
        <v>69</v>
      </c>
      <c r="K262" s="508">
        <f t="shared" si="22"/>
        <v>-1</v>
      </c>
      <c r="L262" s="508" t="b">
        <f t="shared" si="23"/>
        <v>0</v>
      </c>
    </row>
    <row r="263" spans="2:12">
      <c r="B263" s="508" t="s">
        <v>1358</v>
      </c>
      <c r="C263" s="508" t="s">
        <v>3993</v>
      </c>
      <c r="E263" s="508" t="s">
        <v>1358</v>
      </c>
      <c r="F263" s="508" t="s">
        <v>3979</v>
      </c>
      <c r="G263" s="508" t="b">
        <f t="shared" ref="G263:G326" si="24">B263=E263</f>
        <v>1</v>
      </c>
      <c r="H263" s="508" t="b">
        <f t="shared" ref="H263:H326" si="25">C263=F263</f>
        <v>0</v>
      </c>
      <c r="I263" s="508" t="str">
        <f t="shared" ref="I263:I326" si="26">RIGHT(C263,LEN(C263)-FIND("$",C263,1)-2)</f>
        <v>70</v>
      </c>
      <c r="J263" s="508" t="str">
        <f t="shared" ref="J263:J326" si="27">RIGHT(F263,LEN(F263)-FIND("$",F263,1)-2)</f>
        <v>69</v>
      </c>
      <c r="K263" s="508">
        <f t="shared" ref="K263:K326" si="28">J263-I263</f>
        <v>-1</v>
      </c>
      <c r="L263" s="508" t="b">
        <f t="shared" ref="L263:L326" si="29">I263=J263</f>
        <v>0</v>
      </c>
    </row>
    <row r="264" spans="2:12">
      <c r="B264" s="508" t="s">
        <v>1359</v>
      </c>
      <c r="C264" s="508" t="s">
        <v>3994</v>
      </c>
      <c r="E264" s="508" t="s">
        <v>1359</v>
      </c>
      <c r="F264" s="508" t="s">
        <v>3980</v>
      </c>
      <c r="G264" s="508" t="b">
        <f t="shared" si="24"/>
        <v>1</v>
      </c>
      <c r="H264" s="508" t="b">
        <f t="shared" si="25"/>
        <v>0</v>
      </c>
      <c r="I264" s="508" t="str">
        <f t="shared" si="26"/>
        <v>70</v>
      </c>
      <c r="J264" s="508" t="str">
        <f t="shared" si="27"/>
        <v>69</v>
      </c>
      <c r="K264" s="508">
        <f t="shared" si="28"/>
        <v>-1</v>
      </c>
      <c r="L264" s="508" t="b">
        <f t="shared" si="29"/>
        <v>0</v>
      </c>
    </row>
    <row r="265" spans="2:12">
      <c r="B265" s="508" t="s">
        <v>1360</v>
      </c>
      <c r="C265" s="508" t="s">
        <v>3995</v>
      </c>
      <c r="E265" s="508" t="s">
        <v>1360</v>
      </c>
      <c r="F265" s="508" t="s">
        <v>3981</v>
      </c>
      <c r="G265" s="508" t="b">
        <f t="shared" si="24"/>
        <v>1</v>
      </c>
      <c r="H265" s="508" t="b">
        <f t="shared" si="25"/>
        <v>0</v>
      </c>
      <c r="I265" s="508" t="str">
        <f t="shared" si="26"/>
        <v>70</v>
      </c>
      <c r="J265" s="508" t="str">
        <f t="shared" si="27"/>
        <v>69</v>
      </c>
      <c r="K265" s="508">
        <f t="shared" si="28"/>
        <v>-1</v>
      </c>
      <c r="L265" s="508" t="b">
        <f t="shared" si="29"/>
        <v>0</v>
      </c>
    </row>
    <row r="266" spans="2:12">
      <c r="B266" s="508" t="s">
        <v>1361</v>
      </c>
      <c r="C266" s="508" t="s">
        <v>3996</v>
      </c>
      <c r="E266" s="508" t="s">
        <v>1361</v>
      </c>
      <c r="F266" s="508" t="s">
        <v>3982</v>
      </c>
      <c r="G266" s="508" t="b">
        <f t="shared" si="24"/>
        <v>1</v>
      </c>
      <c r="H266" s="508" t="b">
        <f t="shared" si="25"/>
        <v>0</v>
      </c>
      <c r="I266" s="508" t="str">
        <f t="shared" si="26"/>
        <v>70</v>
      </c>
      <c r="J266" s="508" t="str">
        <f t="shared" si="27"/>
        <v>69</v>
      </c>
      <c r="K266" s="508">
        <f t="shared" si="28"/>
        <v>-1</v>
      </c>
      <c r="L266" s="508" t="b">
        <f t="shared" si="29"/>
        <v>0</v>
      </c>
    </row>
    <row r="267" spans="2:12">
      <c r="B267" s="508" t="s">
        <v>1346</v>
      </c>
      <c r="C267" s="508" t="s">
        <v>3997</v>
      </c>
      <c r="E267" s="508" t="s">
        <v>1346</v>
      </c>
      <c r="F267" s="508" t="s">
        <v>3983</v>
      </c>
      <c r="G267" s="508" t="b">
        <f t="shared" si="24"/>
        <v>1</v>
      </c>
      <c r="H267" s="508" t="b">
        <f t="shared" si="25"/>
        <v>0</v>
      </c>
      <c r="I267" s="508" t="str">
        <f t="shared" si="26"/>
        <v>70</v>
      </c>
      <c r="J267" s="508" t="str">
        <f t="shared" si="27"/>
        <v>69</v>
      </c>
      <c r="K267" s="508">
        <f t="shared" si="28"/>
        <v>-1</v>
      </c>
      <c r="L267" s="508" t="b">
        <f t="shared" si="29"/>
        <v>0</v>
      </c>
    </row>
    <row r="268" spans="2:12">
      <c r="B268" s="508" t="s">
        <v>2217</v>
      </c>
      <c r="C268" s="508" t="s">
        <v>3998</v>
      </c>
      <c r="E268" s="508" t="s">
        <v>2217</v>
      </c>
      <c r="F268" s="508" t="s">
        <v>3914</v>
      </c>
      <c r="G268" s="508" t="b">
        <f t="shared" si="24"/>
        <v>1</v>
      </c>
      <c r="H268" s="508" t="b">
        <f t="shared" si="25"/>
        <v>0</v>
      </c>
      <c r="I268" s="508" t="str">
        <f t="shared" si="26"/>
        <v>145</v>
      </c>
      <c r="J268" s="508" t="str">
        <f t="shared" si="27"/>
        <v>144</v>
      </c>
      <c r="K268" s="508">
        <f t="shared" si="28"/>
        <v>-1</v>
      </c>
      <c r="L268" s="508" t="b">
        <f t="shared" si="29"/>
        <v>0</v>
      </c>
    </row>
    <row r="269" spans="2:12">
      <c r="B269" s="508" t="s">
        <v>2218</v>
      </c>
      <c r="C269" s="508" t="s">
        <v>3999</v>
      </c>
      <c r="E269" s="508" t="s">
        <v>2218</v>
      </c>
      <c r="F269" s="508" t="s">
        <v>3915</v>
      </c>
      <c r="G269" s="508" t="b">
        <f t="shared" si="24"/>
        <v>1</v>
      </c>
      <c r="H269" s="508" t="b">
        <f t="shared" si="25"/>
        <v>0</v>
      </c>
      <c r="I269" s="508" t="str">
        <f t="shared" si="26"/>
        <v>145</v>
      </c>
      <c r="J269" s="508" t="str">
        <f t="shared" si="27"/>
        <v>144</v>
      </c>
      <c r="K269" s="508">
        <f t="shared" si="28"/>
        <v>-1</v>
      </c>
      <c r="L269" s="508" t="b">
        <f t="shared" si="29"/>
        <v>0</v>
      </c>
    </row>
    <row r="270" spans="2:12">
      <c r="B270" s="508" t="s">
        <v>2219</v>
      </c>
      <c r="C270" s="508" t="s">
        <v>4000</v>
      </c>
      <c r="E270" s="508" t="s">
        <v>2219</v>
      </c>
      <c r="F270" s="508" t="s">
        <v>3916</v>
      </c>
      <c r="G270" s="508" t="b">
        <f t="shared" si="24"/>
        <v>1</v>
      </c>
      <c r="H270" s="508" t="b">
        <f t="shared" si="25"/>
        <v>0</v>
      </c>
      <c r="I270" s="508" t="str">
        <f t="shared" si="26"/>
        <v>145</v>
      </c>
      <c r="J270" s="508" t="str">
        <f t="shared" si="27"/>
        <v>144</v>
      </c>
      <c r="K270" s="508">
        <f t="shared" si="28"/>
        <v>-1</v>
      </c>
      <c r="L270" s="508" t="b">
        <f t="shared" si="29"/>
        <v>0</v>
      </c>
    </row>
    <row r="271" spans="2:12">
      <c r="B271" s="508" t="s">
        <v>2220</v>
      </c>
      <c r="C271" s="508" t="s">
        <v>4001</v>
      </c>
      <c r="E271" s="508" t="s">
        <v>2220</v>
      </c>
      <c r="F271" s="508" t="s">
        <v>3917</v>
      </c>
      <c r="G271" s="508" t="b">
        <f t="shared" si="24"/>
        <v>1</v>
      </c>
      <c r="H271" s="508" t="b">
        <f t="shared" si="25"/>
        <v>0</v>
      </c>
      <c r="I271" s="508" t="str">
        <f t="shared" si="26"/>
        <v>145</v>
      </c>
      <c r="J271" s="508" t="str">
        <f t="shared" si="27"/>
        <v>144</v>
      </c>
      <c r="K271" s="508">
        <f t="shared" si="28"/>
        <v>-1</v>
      </c>
      <c r="L271" s="508" t="b">
        <f t="shared" si="29"/>
        <v>0</v>
      </c>
    </row>
    <row r="272" spans="2:12">
      <c r="B272" s="508" t="s">
        <v>2221</v>
      </c>
      <c r="C272" s="508" t="s">
        <v>4002</v>
      </c>
      <c r="E272" s="508" t="s">
        <v>2221</v>
      </c>
      <c r="F272" s="508" t="s">
        <v>3918</v>
      </c>
      <c r="G272" s="508" t="b">
        <f t="shared" si="24"/>
        <v>1</v>
      </c>
      <c r="H272" s="508" t="b">
        <f t="shared" si="25"/>
        <v>0</v>
      </c>
      <c r="I272" s="508" t="str">
        <f t="shared" si="26"/>
        <v>145</v>
      </c>
      <c r="J272" s="508" t="str">
        <f t="shared" si="27"/>
        <v>144</v>
      </c>
      <c r="K272" s="508">
        <f t="shared" si="28"/>
        <v>-1</v>
      </c>
      <c r="L272" s="508" t="b">
        <f t="shared" si="29"/>
        <v>0</v>
      </c>
    </row>
    <row r="273" spans="2:12">
      <c r="B273" s="508" t="s">
        <v>2222</v>
      </c>
      <c r="C273" s="508" t="s">
        <v>4003</v>
      </c>
      <c r="E273" s="508" t="s">
        <v>2222</v>
      </c>
      <c r="F273" s="508" t="s">
        <v>3919</v>
      </c>
      <c r="G273" s="508" t="b">
        <f t="shared" si="24"/>
        <v>1</v>
      </c>
      <c r="H273" s="508" t="b">
        <f t="shared" si="25"/>
        <v>0</v>
      </c>
      <c r="I273" s="508" t="str">
        <f t="shared" si="26"/>
        <v>145</v>
      </c>
      <c r="J273" s="508" t="str">
        <f t="shared" si="27"/>
        <v>144</v>
      </c>
      <c r="K273" s="508">
        <f t="shared" si="28"/>
        <v>-1</v>
      </c>
      <c r="L273" s="508" t="b">
        <f t="shared" si="29"/>
        <v>0</v>
      </c>
    </row>
    <row r="274" spans="2:12">
      <c r="B274" s="508" t="s">
        <v>2223</v>
      </c>
      <c r="C274" s="508" t="s">
        <v>4004</v>
      </c>
      <c r="E274" s="508" t="s">
        <v>2223</v>
      </c>
      <c r="F274" s="508" t="s">
        <v>3920</v>
      </c>
      <c r="G274" s="508" t="b">
        <f t="shared" si="24"/>
        <v>1</v>
      </c>
      <c r="H274" s="508" t="b">
        <f t="shared" si="25"/>
        <v>0</v>
      </c>
      <c r="I274" s="508" t="str">
        <f t="shared" si="26"/>
        <v>145</v>
      </c>
      <c r="J274" s="508" t="str">
        <f t="shared" si="27"/>
        <v>144</v>
      </c>
      <c r="K274" s="508">
        <f t="shared" si="28"/>
        <v>-1</v>
      </c>
      <c r="L274" s="508" t="b">
        <f t="shared" si="29"/>
        <v>0</v>
      </c>
    </row>
    <row r="275" spans="2:12">
      <c r="B275" s="508" t="s">
        <v>2224</v>
      </c>
      <c r="C275" s="508" t="s">
        <v>4005</v>
      </c>
      <c r="E275" s="508" t="s">
        <v>2224</v>
      </c>
      <c r="F275" s="508" t="s">
        <v>3921</v>
      </c>
      <c r="G275" s="508" t="b">
        <f t="shared" si="24"/>
        <v>1</v>
      </c>
      <c r="H275" s="508" t="b">
        <f t="shared" si="25"/>
        <v>0</v>
      </c>
      <c r="I275" s="508" t="str">
        <f t="shared" si="26"/>
        <v>145</v>
      </c>
      <c r="J275" s="508" t="str">
        <f t="shared" si="27"/>
        <v>144</v>
      </c>
      <c r="K275" s="508">
        <f t="shared" si="28"/>
        <v>-1</v>
      </c>
      <c r="L275" s="508" t="b">
        <f t="shared" si="29"/>
        <v>0</v>
      </c>
    </row>
    <row r="276" spans="2:12">
      <c r="B276" s="508" t="s">
        <v>2225</v>
      </c>
      <c r="C276" s="508" t="s">
        <v>4006</v>
      </c>
      <c r="E276" s="508" t="s">
        <v>2225</v>
      </c>
      <c r="F276" s="508" t="s">
        <v>3922</v>
      </c>
      <c r="G276" s="508" t="b">
        <f t="shared" si="24"/>
        <v>1</v>
      </c>
      <c r="H276" s="508" t="b">
        <f t="shared" si="25"/>
        <v>0</v>
      </c>
      <c r="I276" s="508" t="str">
        <f t="shared" si="26"/>
        <v>145</v>
      </c>
      <c r="J276" s="508" t="str">
        <f t="shared" si="27"/>
        <v>144</v>
      </c>
      <c r="K276" s="508">
        <f t="shared" si="28"/>
        <v>-1</v>
      </c>
      <c r="L276" s="508" t="b">
        <f t="shared" si="29"/>
        <v>0</v>
      </c>
    </row>
    <row r="277" spans="2:12">
      <c r="B277" s="508" t="s">
        <v>2226</v>
      </c>
      <c r="C277" s="508" t="s">
        <v>4007</v>
      </c>
      <c r="E277" s="508" t="s">
        <v>2226</v>
      </c>
      <c r="F277" s="508" t="s">
        <v>3923</v>
      </c>
      <c r="G277" s="508" t="b">
        <f t="shared" si="24"/>
        <v>1</v>
      </c>
      <c r="H277" s="508" t="b">
        <f t="shared" si="25"/>
        <v>0</v>
      </c>
      <c r="I277" s="508" t="str">
        <f t="shared" si="26"/>
        <v>145</v>
      </c>
      <c r="J277" s="508" t="str">
        <f t="shared" si="27"/>
        <v>144</v>
      </c>
      <c r="K277" s="508">
        <f t="shared" si="28"/>
        <v>-1</v>
      </c>
      <c r="L277" s="508" t="b">
        <f t="shared" si="29"/>
        <v>0</v>
      </c>
    </row>
    <row r="278" spans="2:12">
      <c r="B278" s="508" t="s">
        <v>2227</v>
      </c>
      <c r="C278" s="508" t="s">
        <v>4008</v>
      </c>
      <c r="E278" s="508" t="s">
        <v>2227</v>
      </c>
      <c r="F278" s="508" t="s">
        <v>3924</v>
      </c>
      <c r="G278" s="508" t="b">
        <f t="shared" si="24"/>
        <v>1</v>
      </c>
      <c r="H278" s="508" t="b">
        <f t="shared" si="25"/>
        <v>0</v>
      </c>
      <c r="I278" s="508" t="str">
        <f t="shared" si="26"/>
        <v>145</v>
      </c>
      <c r="J278" s="508" t="str">
        <f t="shared" si="27"/>
        <v>144</v>
      </c>
      <c r="K278" s="508">
        <f t="shared" si="28"/>
        <v>-1</v>
      </c>
      <c r="L278" s="508" t="b">
        <f t="shared" si="29"/>
        <v>0</v>
      </c>
    </row>
    <row r="279" spans="2:12">
      <c r="B279" s="508" t="s">
        <v>2228</v>
      </c>
      <c r="C279" s="508" t="s">
        <v>4009</v>
      </c>
      <c r="E279" s="508" t="s">
        <v>2228</v>
      </c>
      <c r="F279" s="508" t="s">
        <v>3925</v>
      </c>
      <c r="G279" s="508" t="b">
        <f t="shared" si="24"/>
        <v>1</v>
      </c>
      <c r="H279" s="508" t="b">
        <f t="shared" si="25"/>
        <v>0</v>
      </c>
      <c r="I279" s="508" t="str">
        <f t="shared" si="26"/>
        <v>145</v>
      </c>
      <c r="J279" s="508" t="str">
        <f t="shared" si="27"/>
        <v>144</v>
      </c>
      <c r="K279" s="508">
        <f t="shared" si="28"/>
        <v>-1</v>
      </c>
      <c r="L279" s="508" t="b">
        <f t="shared" si="29"/>
        <v>0</v>
      </c>
    </row>
    <row r="280" spans="2:12">
      <c r="B280" s="508" t="s">
        <v>2229</v>
      </c>
      <c r="C280" s="508" t="s">
        <v>4010</v>
      </c>
      <c r="E280" s="508" t="s">
        <v>2229</v>
      </c>
      <c r="F280" s="508" t="s">
        <v>3926</v>
      </c>
      <c r="G280" s="508" t="b">
        <f t="shared" si="24"/>
        <v>1</v>
      </c>
      <c r="H280" s="508" t="b">
        <f t="shared" si="25"/>
        <v>0</v>
      </c>
      <c r="I280" s="508" t="str">
        <f t="shared" si="26"/>
        <v>145</v>
      </c>
      <c r="J280" s="508" t="str">
        <f t="shared" si="27"/>
        <v>144</v>
      </c>
      <c r="K280" s="508">
        <f t="shared" si="28"/>
        <v>-1</v>
      </c>
      <c r="L280" s="508" t="b">
        <f t="shared" si="29"/>
        <v>0</v>
      </c>
    </row>
    <row r="281" spans="2:12">
      <c r="B281" s="508" t="s">
        <v>2215</v>
      </c>
      <c r="C281" s="508" t="s">
        <v>4011</v>
      </c>
      <c r="E281" s="508" t="s">
        <v>2215</v>
      </c>
      <c r="F281" s="508" t="s">
        <v>3927</v>
      </c>
      <c r="G281" s="508" t="b">
        <f t="shared" si="24"/>
        <v>1</v>
      </c>
      <c r="H281" s="508" t="b">
        <f t="shared" si="25"/>
        <v>0</v>
      </c>
      <c r="I281" s="508" t="str">
        <f t="shared" si="26"/>
        <v>145</v>
      </c>
      <c r="J281" s="508" t="str">
        <f t="shared" si="27"/>
        <v>144</v>
      </c>
      <c r="K281" s="508">
        <f t="shared" si="28"/>
        <v>-1</v>
      </c>
      <c r="L281" s="508" t="b">
        <f t="shared" si="29"/>
        <v>0</v>
      </c>
    </row>
    <row r="282" spans="2:12">
      <c r="B282" s="508" t="s">
        <v>4012</v>
      </c>
      <c r="C282" s="508" t="s">
        <v>4013</v>
      </c>
      <c r="E282" s="508" t="s">
        <v>4012</v>
      </c>
      <c r="F282" s="508" t="s">
        <v>4850</v>
      </c>
      <c r="G282" s="508" t="b">
        <f t="shared" si="24"/>
        <v>1</v>
      </c>
      <c r="H282" s="508" t="b">
        <f t="shared" si="25"/>
        <v>0</v>
      </c>
      <c r="I282" s="508" t="str">
        <f t="shared" si="26"/>
        <v>160</v>
      </c>
      <c r="J282" s="508" t="str">
        <f t="shared" si="27"/>
        <v>159</v>
      </c>
      <c r="K282" s="508">
        <f t="shared" si="28"/>
        <v>-1</v>
      </c>
      <c r="L282" s="508" t="b">
        <f t="shared" si="29"/>
        <v>0</v>
      </c>
    </row>
    <row r="283" spans="2:12">
      <c r="B283" s="508" t="s">
        <v>4014</v>
      </c>
      <c r="C283" s="508" t="s">
        <v>4015</v>
      </c>
      <c r="E283" s="508" t="s">
        <v>4014</v>
      </c>
      <c r="F283" s="508" t="s">
        <v>4851</v>
      </c>
      <c r="G283" s="508" t="b">
        <f t="shared" si="24"/>
        <v>1</v>
      </c>
      <c r="H283" s="508" t="b">
        <f t="shared" si="25"/>
        <v>0</v>
      </c>
      <c r="I283" s="508" t="str">
        <f t="shared" si="26"/>
        <v>160</v>
      </c>
      <c r="J283" s="508" t="str">
        <f t="shared" si="27"/>
        <v>159</v>
      </c>
      <c r="K283" s="508">
        <f t="shared" si="28"/>
        <v>-1</v>
      </c>
      <c r="L283" s="508" t="b">
        <f t="shared" si="29"/>
        <v>0</v>
      </c>
    </row>
    <row r="284" spans="2:12">
      <c r="B284" s="508" t="s">
        <v>4016</v>
      </c>
      <c r="C284" s="508" t="s">
        <v>4017</v>
      </c>
      <c r="E284" s="508" t="s">
        <v>4016</v>
      </c>
      <c r="F284" s="508" t="s">
        <v>4852</v>
      </c>
      <c r="G284" s="508" t="b">
        <f t="shared" si="24"/>
        <v>1</v>
      </c>
      <c r="H284" s="508" t="b">
        <f t="shared" si="25"/>
        <v>0</v>
      </c>
      <c r="I284" s="508" t="str">
        <f t="shared" si="26"/>
        <v>160</v>
      </c>
      <c r="J284" s="508" t="str">
        <f t="shared" si="27"/>
        <v>159</v>
      </c>
      <c r="K284" s="508">
        <f t="shared" si="28"/>
        <v>-1</v>
      </c>
      <c r="L284" s="508" t="b">
        <f t="shared" si="29"/>
        <v>0</v>
      </c>
    </row>
    <row r="285" spans="2:12">
      <c r="B285" s="508" t="s">
        <v>4018</v>
      </c>
      <c r="C285" s="508" t="s">
        <v>4019</v>
      </c>
      <c r="E285" s="508" t="s">
        <v>4018</v>
      </c>
      <c r="F285" s="508" t="s">
        <v>4853</v>
      </c>
      <c r="G285" s="508" t="b">
        <f t="shared" si="24"/>
        <v>1</v>
      </c>
      <c r="H285" s="508" t="b">
        <f t="shared" si="25"/>
        <v>0</v>
      </c>
      <c r="I285" s="508" t="str">
        <f t="shared" si="26"/>
        <v>160</v>
      </c>
      <c r="J285" s="508" t="str">
        <f t="shared" si="27"/>
        <v>159</v>
      </c>
      <c r="K285" s="508">
        <f t="shared" si="28"/>
        <v>-1</v>
      </c>
      <c r="L285" s="508" t="b">
        <f t="shared" si="29"/>
        <v>0</v>
      </c>
    </row>
    <row r="286" spans="2:12">
      <c r="B286" s="508" t="s">
        <v>4020</v>
      </c>
      <c r="C286" s="508" t="s">
        <v>4021</v>
      </c>
      <c r="E286" s="508" t="s">
        <v>4020</v>
      </c>
      <c r="F286" s="508" t="s">
        <v>4854</v>
      </c>
      <c r="G286" s="508" t="b">
        <f t="shared" si="24"/>
        <v>1</v>
      </c>
      <c r="H286" s="508" t="b">
        <f t="shared" si="25"/>
        <v>0</v>
      </c>
      <c r="I286" s="508" t="str">
        <f t="shared" si="26"/>
        <v>160</v>
      </c>
      <c r="J286" s="508" t="str">
        <f t="shared" si="27"/>
        <v>159</v>
      </c>
      <c r="K286" s="508">
        <f t="shared" si="28"/>
        <v>-1</v>
      </c>
      <c r="L286" s="508" t="b">
        <f t="shared" si="29"/>
        <v>0</v>
      </c>
    </row>
    <row r="287" spans="2:12">
      <c r="B287" s="508" t="s">
        <v>4022</v>
      </c>
      <c r="C287" s="508" t="s">
        <v>4023</v>
      </c>
      <c r="E287" s="508" t="s">
        <v>4022</v>
      </c>
      <c r="F287" s="508" t="s">
        <v>4855</v>
      </c>
      <c r="G287" s="508" t="b">
        <f t="shared" si="24"/>
        <v>1</v>
      </c>
      <c r="H287" s="508" t="b">
        <f t="shared" si="25"/>
        <v>0</v>
      </c>
      <c r="I287" s="508" t="str">
        <f t="shared" si="26"/>
        <v>160</v>
      </c>
      <c r="J287" s="508" t="str">
        <f t="shared" si="27"/>
        <v>159</v>
      </c>
      <c r="K287" s="508">
        <f t="shared" si="28"/>
        <v>-1</v>
      </c>
      <c r="L287" s="508" t="b">
        <f t="shared" si="29"/>
        <v>0</v>
      </c>
    </row>
    <row r="288" spans="2:12">
      <c r="B288" s="508" t="s">
        <v>4024</v>
      </c>
      <c r="C288" s="508" t="s">
        <v>4025</v>
      </c>
      <c r="E288" s="508" t="s">
        <v>4024</v>
      </c>
      <c r="F288" s="508" t="s">
        <v>4856</v>
      </c>
      <c r="G288" s="508" t="b">
        <f t="shared" si="24"/>
        <v>1</v>
      </c>
      <c r="H288" s="508" t="b">
        <f t="shared" si="25"/>
        <v>0</v>
      </c>
      <c r="I288" s="508" t="str">
        <f t="shared" si="26"/>
        <v>160</v>
      </c>
      <c r="J288" s="508" t="str">
        <f t="shared" si="27"/>
        <v>159</v>
      </c>
      <c r="K288" s="508">
        <f t="shared" si="28"/>
        <v>-1</v>
      </c>
      <c r="L288" s="508" t="b">
        <f t="shared" si="29"/>
        <v>0</v>
      </c>
    </row>
    <row r="289" spans="2:12">
      <c r="B289" s="508" t="s">
        <v>4026</v>
      </c>
      <c r="C289" s="508" t="s">
        <v>4027</v>
      </c>
      <c r="E289" s="508" t="s">
        <v>4026</v>
      </c>
      <c r="F289" s="508" t="s">
        <v>4857</v>
      </c>
      <c r="G289" s="508" t="b">
        <f t="shared" si="24"/>
        <v>1</v>
      </c>
      <c r="H289" s="508" t="b">
        <f t="shared" si="25"/>
        <v>0</v>
      </c>
      <c r="I289" s="508" t="str">
        <f t="shared" si="26"/>
        <v>160</v>
      </c>
      <c r="J289" s="508" t="str">
        <f t="shared" si="27"/>
        <v>159</v>
      </c>
      <c r="K289" s="508">
        <f t="shared" si="28"/>
        <v>-1</v>
      </c>
      <c r="L289" s="508" t="b">
        <f t="shared" si="29"/>
        <v>0</v>
      </c>
    </row>
    <row r="290" spans="2:12">
      <c r="B290" s="508" t="s">
        <v>4028</v>
      </c>
      <c r="C290" s="508" t="s">
        <v>4029</v>
      </c>
      <c r="E290" s="508" t="s">
        <v>4028</v>
      </c>
      <c r="F290" s="508" t="s">
        <v>4858</v>
      </c>
      <c r="G290" s="508" t="b">
        <f t="shared" si="24"/>
        <v>1</v>
      </c>
      <c r="H290" s="508" t="b">
        <f t="shared" si="25"/>
        <v>0</v>
      </c>
      <c r="I290" s="508" t="str">
        <f t="shared" si="26"/>
        <v>160</v>
      </c>
      <c r="J290" s="508" t="str">
        <f t="shared" si="27"/>
        <v>159</v>
      </c>
      <c r="K290" s="508">
        <f t="shared" si="28"/>
        <v>-1</v>
      </c>
      <c r="L290" s="508" t="b">
        <f t="shared" si="29"/>
        <v>0</v>
      </c>
    </row>
    <row r="291" spans="2:12">
      <c r="B291" s="508" t="s">
        <v>4030</v>
      </c>
      <c r="C291" s="508" t="s">
        <v>4031</v>
      </c>
      <c r="E291" s="508" t="s">
        <v>4030</v>
      </c>
      <c r="F291" s="508" t="s">
        <v>4859</v>
      </c>
      <c r="G291" s="508" t="b">
        <f t="shared" si="24"/>
        <v>1</v>
      </c>
      <c r="H291" s="508" t="b">
        <f t="shared" si="25"/>
        <v>0</v>
      </c>
      <c r="I291" s="508" t="str">
        <f t="shared" si="26"/>
        <v>160</v>
      </c>
      <c r="J291" s="508" t="str">
        <f t="shared" si="27"/>
        <v>159</v>
      </c>
      <c r="K291" s="508">
        <f t="shared" si="28"/>
        <v>-1</v>
      </c>
      <c r="L291" s="508" t="b">
        <f t="shared" si="29"/>
        <v>0</v>
      </c>
    </row>
    <row r="292" spans="2:12">
      <c r="B292" s="508" t="s">
        <v>4032</v>
      </c>
      <c r="C292" s="508" t="s">
        <v>4033</v>
      </c>
      <c r="E292" s="508" t="s">
        <v>4032</v>
      </c>
      <c r="F292" s="508" t="s">
        <v>4860</v>
      </c>
      <c r="G292" s="508" t="b">
        <f t="shared" si="24"/>
        <v>1</v>
      </c>
      <c r="H292" s="508" t="b">
        <f t="shared" si="25"/>
        <v>0</v>
      </c>
      <c r="I292" s="508" t="str">
        <f t="shared" si="26"/>
        <v>160</v>
      </c>
      <c r="J292" s="508" t="str">
        <f t="shared" si="27"/>
        <v>159</v>
      </c>
      <c r="K292" s="508">
        <f t="shared" si="28"/>
        <v>-1</v>
      </c>
      <c r="L292" s="508" t="b">
        <f t="shared" si="29"/>
        <v>0</v>
      </c>
    </row>
    <row r="293" spans="2:12">
      <c r="B293" s="508" t="s">
        <v>4034</v>
      </c>
      <c r="C293" s="508" t="s">
        <v>4035</v>
      </c>
      <c r="E293" s="508" t="s">
        <v>4034</v>
      </c>
      <c r="F293" s="508" t="s">
        <v>4861</v>
      </c>
      <c r="G293" s="508" t="b">
        <f t="shared" si="24"/>
        <v>1</v>
      </c>
      <c r="H293" s="508" t="b">
        <f t="shared" si="25"/>
        <v>0</v>
      </c>
      <c r="I293" s="508" t="str">
        <f t="shared" si="26"/>
        <v>160</v>
      </c>
      <c r="J293" s="508" t="str">
        <f t="shared" si="27"/>
        <v>159</v>
      </c>
      <c r="K293" s="508">
        <f t="shared" si="28"/>
        <v>-1</v>
      </c>
      <c r="L293" s="508" t="b">
        <f t="shared" si="29"/>
        <v>0</v>
      </c>
    </row>
    <row r="294" spans="2:12">
      <c r="B294" s="508" t="s">
        <v>4036</v>
      </c>
      <c r="C294" s="508" t="s">
        <v>4037</v>
      </c>
      <c r="E294" s="508" t="s">
        <v>4036</v>
      </c>
      <c r="F294" s="508" t="s">
        <v>4862</v>
      </c>
      <c r="G294" s="508" t="b">
        <f t="shared" si="24"/>
        <v>1</v>
      </c>
      <c r="H294" s="508" t="b">
        <f t="shared" si="25"/>
        <v>0</v>
      </c>
      <c r="I294" s="508" t="str">
        <f t="shared" si="26"/>
        <v>160</v>
      </c>
      <c r="J294" s="508" t="str">
        <f t="shared" si="27"/>
        <v>159</v>
      </c>
      <c r="K294" s="508">
        <f t="shared" si="28"/>
        <v>-1</v>
      </c>
      <c r="L294" s="508" t="b">
        <f t="shared" si="29"/>
        <v>0</v>
      </c>
    </row>
    <row r="295" spans="2:12">
      <c r="B295" s="508" t="s">
        <v>4038</v>
      </c>
      <c r="C295" s="508" t="s">
        <v>4039</v>
      </c>
      <c r="E295" s="508" t="s">
        <v>4038</v>
      </c>
      <c r="F295" s="508" t="s">
        <v>4863</v>
      </c>
      <c r="G295" s="508" t="b">
        <f t="shared" si="24"/>
        <v>1</v>
      </c>
      <c r="H295" s="508" t="b">
        <f t="shared" si="25"/>
        <v>0</v>
      </c>
      <c r="I295" s="508" t="str">
        <f t="shared" si="26"/>
        <v>160</v>
      </c>
      <c r="J295" s="508" t="str">
        <f t="shared" si="27"/>
        <v>159</v>
      </c>
      <c r="K295" s="508">
        <f t="shared" si="28"/>
        <v>-1</v>
      </c>
      <c r="L295" s="508" t="b">
        <f t="shared" si="29"/>
        <v>0</v>
      </c>
    </row>
    <row r="296" spans="2:12">
      <c r="B296" s="508" t="s">
        <v>3579</v>
      </c>
      <c r="C296" s="508" t="s">
        <v>4040</v>
      </c>
      <c r="E296" s="508" t="s">
        <v>3579</v>
      </c>
      <c r="F296" s="508" t="s">
        <v>3789</v>
      </c>
      <c r="G296" s="508" t="b">
        <f t="shared" si="24"/>
        <v>1</v>
      </c>
      <c r="H296" s="508" t="b">
        <f t="shared" si="25"/>
        <v>0</v>
      </c>
      <c r="I296" s="508" t="str">
        <f t="shared" si="26"/>
        <v>114</v>
      </c>
      <c r="J296" s="508" t="str">
        <f t="shared" si="27"/>
        <v>113</v>
      </c>
      <c r="K296" s="508">
        <f t="shared" si="28"/>
        <v>-1</v>
      </c>
      <c r="L296" s="508" t="b">
        <f t="shared" si="29"/>
        <v>0</v>
      </c>
    </row>
    <row r="297" spans="2:12">
      <c r="B297" s="508" t="s">
        <v>3580</v>
      </c>
      <c r="C297" s="508" t="s">
        <v>4041</v>
      </c>
      <c r="E297" s="508" t="s">
        <v>3580</v>
      </c>
      <c r="F297" s="508" t="s">
        <v>3790</v>
      </c>
      <c r="G297" s="508" t="b">
        <f t="shared" si="24"/>
        <v>1</v>
      </c>
      <c r="H297" s="508" t="b">
        <f t="shared" si="25"/>
        <v>0</v>
      </c>
      <c r="I297" s="508" t="str">
        <f t="shared" si="26"/>
        <v>114</v>
      </c>
      <c r="J297" s="508" t="str">
        <f t="shared" si="27"/>
        <v>113</v>
      </c>
      <c r="K297" s="508">
        <f t="shared" si="28"/>
        <v>-1</v>
      </c>
      <c r="L297" s="508" t="b">
        <f t="shared" si="29"/>
        <v>0</v>
      </c>
    </row>
    <row r="298" spans="2:12">
      <c r="B298" s="508" t="s">
        <v>3581</v>
      </c>
      <c r="C298" s="508" t="s">
        <v>4042</v>
      </c>
      <c r="E298" s="508" t="s">
        <v>3581</v>
      </c>
      <c r="F298" s="508" t="s">
        <v>3791</v>
      </c>
      <c r="G298" s="508" t="b">
        <f t="shared" si="24"/>
        <v>1</v>
      </c>
      <c r="H298" s="508" t="b">
        <f t="shared" si="25"/>
        <v>0</v>
      </c>
      <c r="I298" s="508" t="str">
        <f t="shared" si="26"/>
        <v>114</v>
      </c>
      <c r="J298" s="508" t="str">
        <f t="shared" si="27"/>
        <v>113</v>
      </c>
      <c r="K298" s="508">
        <f t="shared" si="28"/>
        <v>-1</v>
      </c>
      <c r="L298" s="508" t="b">
        <f t="shared" si="29"/>
        <v>0</v>
      </c>
    </row>
    <row r="299" spans="2:12">
      <c r="B299" s="508" t="s">
        <v>3582</v>
      </c>
      <c r="C299" s="508" t="s">
        <v>4043</v>
      </c>
      <c r="E299" s="508" t="s">
        <v>3582</v>
      </c>
      <c r="F299" s="508" t="s">
        <v>3792</v>
      </c>
      <c r="G299" s="508" t="b">
        <f t="shared" si="24"/>
        <v>1</v>
      </c>
      <c r="H299" s="508" t="b">
        <f t="shared" si="25"/>
        <v>0</v>
      </c>
      <c r="I299" s="508" t="str">
        <f t="shared" si="26"/>
        <v>114</v>
      </c>
      <c r="J299" s="508" t="str">
        <f t="shared" si="27"/>
        <v>113</v>
      </c>
      <c r="K299" s="508">
        <f t="shared" si="28"/>
        <v>-1</v>
      </c>
      <c r="L299" s="508" t="b">
        <f t="shared" si="29"/>
        <v>0</v>
      </c>
    </row>
    <row r="300" spans="2:12">
      <c r="B300" s="508" t="s">
        <v>3583</v>
      </c>
      <c r="C300" s="508" t="s">
        <v>4044</v>
      </c>
      <c r="E300" s="508" t="s">
        <v>3583</v>
      </c>
      <c r="F300" s="508" t="s">
        <v>3793</v>
      </c>
      <c r="G300" s="508" t="b">
        <f t="shared" si="24"/>
        <v>1</v>
      </c>
      <c r="H300" s="508" t="b">
        <f t="shared" si="25"/>
        <v>0</v>
      </c>
      <c r="I300" s="508" t="str">
        <f t="shared" si="26"/>
        <v>114</v>
      </c>
      <c r="J300" s="508" t="str">
        <f t="shared" si="27"/>
        <v>113</v>
      </c>
      <c r="K300" s="508">
        <f t="shared" si="28"/>
        <v>-1</v>
      </c>
      <c r="L300" s="508" t="b">
        <f t="shared" si="29"/>
        <v>0</v>
      </c>
    </row>
    <row r="301" spans="2:12">
      <c r="B301" s="508" t="s">
        <v>3584</v>
      </c>
      <c r="C301" s="508" t="s">
        <v>4045</v>
      </c>
      <c r="E301" s="508" t="s">
        <v>3584</v>
      </c>
      <c r="F301" s="508" t="s">
        <v>3794</v>
      </c>
      <c r="G301" s="508" t="b">
        <f t="shared" si="24"/>
        <v>1</v>
      </c>
      <c r="H301" s="508" t="b">
        <f t="shared" si="25"/>
        <v>0</v>
      </c>
      <c r="I301" s="508" t="str">
        <f t="shared" si="26"/>
        <v>114</v>
      </c>
      <c r="J301" s="508" t="str">
        <f t="shared" si="27"/>
        <v>113</v>
      </c>
      <c r="K301" s="508">
        <f t="shared" si="28"/>
        <v>-1</v>
      </c>
      <c r="L301" s="508" t="b">
        <f t="shared" si="29"/>
        <v>0</v>
      </c>
    </row>
    <row r="302" spans="2:12">
      <c r="B302" s="508" t="s">
        <v>3585</v>
      </c>
      <c r="C302" s="508" t="s">
        <v>4046</v>
      </c>
      <c r="E302" s="508" t="s">
        <v>3585</v>
      </c>
      <c r="F302" s="508" t="s">
        <v>3795</v>
      </c>
      <c r="G302" s="508" t="b">
        <f t="shared" si="24"/>
        <v>1</v>
      </c>
      <c r="H302" s="508" t="b">
        <f t="shared" si="25"/>
        <v>0</v>
      </c>
      <c r="I302" s="508" t="str">
        <f t="shared" si="26"/>
        <v>114</v>
      </c>
      <c r="J302" s="508" t="str">
        <f t="shared" si="27"/>
        <v>113</v>
      </c>
      <c r="K302" s="508">
        <f t="shared" si="28"/>
        <v>-1</v>
      </c>
      <c r="L302" s="508" t="b">
        <f t="shared" si="29"/>
        <v>0</v>
      </c>
    </row>
    <row r="303" spans="2:12">
      <c r="B303" s="508" t="s">
        <v>3586</v>
      </c>
      <c r="C303" s="508" t="s">
        <v>4047</v>
      </c>
      <c r="E303" s="508" t="s">
        <v>3586</v>
      </c>
      <c r="F303" s="508" t="s">
        <v>3796</v>
      </c>
      <c r="G303" s="508" t="b">
        <f t="shared" si="24"/>
        <v>1</v>
      </c>
      <c r="H303" s="508" t="b">
        <f t="shared" si="25"/>
        <v>0</v>
      </c>
      <c r="I303" s="508" t="str">
        <f t="shared" si="26"/>
        <v>114</v>
      </c>
      <c r="J303" s="508" t="str">
        <f t="shared" si="27"/>
        <v>113</v>
      </c>
      <c r="K303" s="508">
        <f t="shared" si="28"/>
        <v>-1</v>
      </c>
      <c r="L303" s="508" t="b">
        <f t="shared" si="29"/>
        <v>0</v>
      </c>
    </row>
    <row r="304" spans="2:12">
      <c r="B304" s="508" t="s">
        <v>3587</v>
      </c>
      <c r="C304" s="508" t="s">
        <v>4048</v>
      </c>
      <c r="E304" s="508" t="s">
        <v>3587</v>
      </c>
      <c r="F304" s="508" t="s">
        <v>3797</v>
      </c>
      <c r="G304" s="508" t="b">
        <f t="shared" si="24"/>
        <v>1</v>
      </c>
      <c r="H304" s="508" t="b">
        <f t="shared" si="25"/>
        <v>0</v>
      </c>
      <c r="I304" s="508" t="str">
        <f t="shared" si="26"/>
        <v>114</v>
      </c>
      <c r="J304" s="508" t="str">
        <f t="shared" si="27"/>
        <v>113</v>
      </c>
      <c r="K304" s="508">
        <f t="shared" si="28"/>
        <v>-1</v>
      </c>
      <c r="L304" s="508" t="b">
        <f t="shared" si="29"/>
        <v>0</v>
      </c>
    </row>
    <row r="305" spans="2:12">
      <c r="B305" s="508" t="s">
        <v>3588</v>
      </c>
      <c r="C305" s="508" t="s">
        <v>4049</v>
      </c>
      <c r="E305" s="508" t="s">
        <v>3588</v>
      </c>
      <c r="F305" s="508" t="s">
        <v>3798</v>
      </c>
      <c r="G305" s="508" t="b">
        <f t="shared" si="24"/>
        <v>1</v>
      </c>
      <c r="H305" s="508" t="b">
        <f t="shared" si="25"/>
        <v>0</v>
      </c>
      <c r="I305" s="508" t="str">
        <f t="shared" si="26"/>
        <v>114</v>
      </c>
      <c r="J305" s="508" t="str">
        <f t="shared" si="27"/>
        <v>113</v>
      </c>
      <c r="K305" s="508">
        <f t="shared" si="28"/>
        <v>-1</v>
      </c>
      <c r="L305" s="508" t="b">
        <f t="shared" si="29"/>
        <v>0</v>
      </c>
    </row>
    <row r="306" spans="2:12">
      <c r="B306" s="508" t="s">
        <v>3589</v>
      </c>
      <c r="C306" s="508" t="s">
        <v>4050</v>
      </c>
      <c r="E306" s="508" t="s">
        <v>3589</v>
      </c>
      <c r="F306" s="508" t="s">
        <v>3799</v>
      </c>
      <c r="G306" s="508" t="b">
        <f t="shared" si="24"/>
        <v>1</v>
      </c>
      <c r="H306" s="508" t="b">
        <f t="shared" si="25"/>
        <v>0</v>
      </c>
      <c r="I306" s="508" t="str">
        <f t="shared" si="26"/>
        <v>114</v>
      </c>
      <c r="J306" s="508" t="str">
        <f t="shared" si="27"/>
        <v>113</v>
      </c>
      <c r="K306" s="508">
        <f t="shared" si="28"/>
        <v>-1</v>
      </c>
      <c r="L306" s="508" t="b">
        <f t="shared" si="29"/>
        <v>0</v>
      </c>
    </row>
    <row r="307" spans="2:12">
      <c r="B307" s="508" t="s">
        <v>3590</v>
      </c>
      <c r="C307" s="508" t="s">
        <v>4051</v>
      </c>
      <c r="E307" s="508" t="s">
        <v>3590</v>
      </c>
      <c r="F307" s="508" t="s">
        <v>3800</v>
      </c>
      <c r="G307" s="508" t="b">
        <f t="shared" si="24"/>
        <v>1</v>
      </c>
      <c r="H307" s="508" t="b">
        <f t="shared" si="25"/>
        <v>0</v>
      </c>
      <c r="I307" s="508" t="str">
        <f t="shared" si="26"/>
        <v>114</v>
      </c>
      <c r="J307" s="508" t="str">
        <f t="shared" si="27"/>
        <v>113</v>
      </c>
      <c r="K307" s="508">
        <f t="shared" si="28"/>
        <v>-1</v>
      </c>
      <c r="L307" s="508" t="b">
        <f t="shared" si="29"/>
        <v>0</v>
      </c>
    </row>
    <row r="308" spans="2:12">
      <c r="B308" s="508" t="s">
        <v>3591</v>
      </c>
      <c r="C308" s="508" t="s">
        <v>4052</v>
      </c>
      <c r="E308" s="508" t="s">
        <v>3591</v>
      </c>
      <c r="F308" s="508" t="s">
        <v>3801</v>
      </c>
      <c r="G308" s="508" t="b">
        <f t="shared" si="24"/>
        <v>1</v>
      </c>
      <c r="H308" s="508" t="b">
        <f t="shared" si="25"/>
        <v>0</v>
      </c>
      <c r="I308" s="508" t="str">
        <f t="shared" si="26"/>
        <v>114</v>
      </c>
      <c r="J308" s="508" t="str">
        <f t="shared" si="27"/>
        <v>113</v>
      </c>
      <c r="K308" s="508">
        <f t="shared" si="28"/>
        <v>-1</v>
      </c>
      <c r="L308" s="508" t="b">
        <f t="shared" si="29"/>
        <v>0</v>
      </c>
    </row>
    <row r="309" spans="2:12">
      <c r="B309" s="508" t="s">
        <v>3577</v>
      </c>
      <c r="C309" s="508" t="s">
        <v>4053</v>
      </c>
      <c r="E309" s="508" t="s">
        <v>3577</v>
      </c>
      <c r="F309" s="508" t="s">
        <v>3802</v>
      </c>
      <c r="G309" s="508" t="b">
        <f t="shared" si="24"/>
        <v>1</v>
      </c>
      <c r="H309" s="508" t="b">
        <f t="shared" si="25"/>
        <v>0</v>
      </c>
      <c r="I309" s="508" t="str">
        <f t="shared" si="26"/>
        <v>114</v>
      </c>
      <c r="J309" s="508" t="str">
        <f t="shared" si="27"/>
        <v>113</v>
      </c>
      <c r="K309" s="508">
        <f t="shared" si="28"/>
        <v>-1</v>
      </c>
      <c r="L309" s="508" t="b">
        <f t="shared" si="29"/>
        <v>0</v>
      </c>
    </row>
    <row r="310" spans="2:12">
      <c r="B310" s="508" t="s">
        <v>3434</v>
      </c>
      <c r="C310" s="508" t="s">
        <v>4054</v>
      </c>
      <c r="E310" s="508" t="s">
        <v>3434</v>
      </c>
      <c r="F310" s="508" t="s">
        <v>6408</v>
      </c>
      <c r="G310" s="508" t="b">
        <f t="shared" si="24"/>
        <v>1</v>
      </c>
      <c r="H310" s="508" t="b">
        <f t="shared" si="25"/>
        <v>0</v>
      </c>
      <c r="I310" s="508" t="str">
        <f t="shared" si="26"/>
        <v>36</v>
      </c>
      <c r="J310" s="508" t="str">
        <f t="shared" si="27"/>
        <v>35</v>
      </c>
      <c r="K310" s="508">
        <f t="shared" si="28"/>
        <v>-1</v>
      </c>
      <c r="L310" s="508" t="b">
        <f t="shared" si="29"/>
        <v>0</v>
      </c>
    </row>
    <row r="311" spans="2:12">
      <c r="B311" s="508" t="s">
        <v>3435</v>
      </c>
      <c r="C311" s="508" t="s">
        <v>4055</v>
      </c>
      <c r="E311" s="508" t="s">
        <v>3435</v>
      </c>
      <c r="F311" s="508" t="s">
        <v>6409</v>
      </c>
      <c r="G311" s="508" t="b">
        <f t="shared" si="24"/>
        <v>1</v>
      </c>
      <c r="H311" s="508" t="b">
        <f t="shared" si="25"/>
        <v>0</v>
      </c>
      <c r="I311" s="508" t="str">
        <f t="shared" si="26"/>
        <v>36</v>
      </c>
      <c r="J311" s="508" t="str">
        <f t="shared" si="27"/>
        <v>35</v>
      </c>
      <c r="K311" s="508">
        <f t="shared" si="28"/>
        <v>-1</v>
      </c>
      <c r="L311" s="508" t="b">
        <f t="shared" si="29"/>
        <v>0</v>
      </c>
    </row>
    <row r="312" spans="2:12">
      <c r="B312" s="508" t="s">
        <v>3436</v>
      </c>
      <c r="C312" s="508" t="s">
        <v>4056</v>
      </c>
      <c r="E312" s="508" t="s">
        <v>3436</v>
      </c>
      <c r="F312" s="508" t="s">
        <v>6410</v>
      </c>
      <c r="G312" s="508" t="b">
        <f t="shared" si="24"/>
        <v>1</v>
      </c>
      <c r="H312" s="508" t="b">
        <f t="shared" si="25"/>
        <v>0</v>
      </c>
      <c r="I312" s="508" t="str">
        <f t="shared" si="26"/>
        <v>36</v>
      </c>
      <c r="J312" s="508" t="str">
        <f t="shared" si="27"/>
        <v>35</v>
      </c>
      <c r="K312" s="508">
        <f t="shared" si="28"/>
        <v>-1</v>
      </c>
      <c r="L312" s="508" t="b">
        <f t="shared" si="29"/>
        <v>0</v>
      </c>
    </row>
    <row r="313" spans="2:12">
      <c r="B313" s="508" t="s">
        <v>3437</v>
      </c>
      <c r="C313" s="508" t="s">
        <v>4057</v>
      </c>
      <c r="E313" s="508" t="s">
        <v>3437</v>
      </c>
      <c r="F313" s="508" t="s">
        <v>6411</v>
      </c>
      <c r="G313" s="508" t="b">
        <f t="shared" si="24"/>
        <v>1</v>
      </c>
      <c r="H313" s="508" t="b">
        <f t="shared" si="25"/>
        <v>0</v>
      </c>
      <c r="I313" s="508" t="str">
        <f t="shared" si="26"/>
        <v>36</v>
      </c>
      <c r="J313" s="508" t="str">
        <f t="shared" si="27"/>
        <v>35</v>
      </c>
      <c r="K313" s="508">
        <f t="shared" si="28"/>
        <v>-1</v>
      </c>
      <c r="L313" s="508" t="b">
        <f t="shared" si="29"/>
        <v>0</v>
      </c>
    </row>
    <row r="314" spans="2:12">
      <c r="B314" s="508" t="s">
        <v>3438</v>
      </c>
      <c r="C314" s="508" t="s">
        <v>4058</v>
      </c>
      <c r="E314" s="508" t="s">
        <v>3438</v>
      </c>
      <c r="F314" s="508" t="s">
        <v>6412</v>
      </c>
      <c r="G314" s="508" t="b">
        <f t="shared" si="24"/>
        <v>1</v>
      </c>
      <c r="H314" s="508" t="b">
        <f t="shared" si="25"/>
        <v>0</v>
      </c>
      <c r="I314" s="508" t="str">
        <f t="shared" si="26"/>
        <v>36</v>
      </c>
      <c r="J314" s="508" t="str">
        <f t="shared" si="27"/>
        <v>35</v>
      </c>
      <c r="K314" s="508">
        <f t="shared" si="28"/>
        <v>-1</v>
      </c>
      <c r="L314" s="508" t="b">
        <f t="shared" si="29"/>
        <v>0</v>
      </c>
    </row>
    <row r="315" spans="2:12">
      <c r="B315" s="508" t="s">
        <v>3439</v>
      </c>
      <c r="C315" s="508" t="s">
        <v>4059</v>
      </c>
      <c r="E315" s="508" t="s">
        <v>3439</v>
      </c>
      <c r="F315" s="508" t="s">
        <v>6413</v>
      </c>
      <c r="G315" s="508" t="b">
        <f t="shared" si="24"/>
        <v>1</v>
      </c>
      <c r="H315" s="508" t="b">
        <f t="shared" si="25"/>
        <v>0</v>
      </c>
      <c r="I315" s="508" t="str">
        <f t="shared" si="26"/>
        <v>36</v>
      </c>
      <c r="J315" s="508" t="str">
        <f t="shared" si="27"/>
        <v>35</v>
      </c>
      <c r="K315" s="508">
        <f t="shared" si="28"/>
        <v>-1</v>
      </c>
      <c r="L315" s="508" t="b">
        <f t="shared" si="29"/>
        <v>0</v>
      </c>
    </row>
    <row r="316" spans="2:12">
      <c r="B316" s="508" t="s">
        <v>3440</v>
      </c>
      <c r="C316" s="508" t="s">
        <v>4060</v>
      </c>
      <c r="E316" s="508" t="s">
        <v>3440</v>
      </c>
      <c r="F316" s="508" t="s">
        <v>6414</v>
      </c>
      <c r="G316" s="508" t="b">
        <f t="shared" si="24"/>
        <v>1</v>
      </c>
      <c r="H316" s="508" t="b">
        <f t="shared" si="25"/>
        <v>0</v>
      </c>
      <c r="I316" s="508" t="str">
        <f t="shared" si="26"/>
        <v>36</v>
      </c>
      <c r="J316" s="508" t="str">
        <f t="shared" si="27"/>
        <v>35</v>
      </c>
      <c r="K316" s="508">
        <f t="shared" si="28"/>
        <v>-1</v>
      </c>
      <c r="L316" s="508" t="b">
        <f t="shared" si="29"/>
        <v>0</v>
      </c>
    </row>
    <row r="317" spans="2:12">
      <c r="B317" s="508" t="s">
        <v>3441</v>
      </c>
      <c r="C317" s="508" t="s">
        <v>4061</v>
      </c>
      <c r="E317" s="508" t="s">
        <v>3441</v>
      </c>
      <c r="F317" s="508" t="s">
        <v>6415</v>
      </c>
      <c r="G317" s="508" t="b">
        <f t="shared" si="24"/>
        <v>1</v>
      </c>
      <c r="H317" s="508" t="b">
        <f t="shared" si="25"/>
        <v>0</v>
      </c>
      <c r="I317" s="508" t="str">
        <f t="shared" si="26"/>
        <v>36</v>
      </c>
      <c r="J317" s="508" t="str">
        <f t="shared" si="27"/>
        <v>35</v>
      </c>
      <c r="K317" s="508">
        <f t="shared" si="28"/>
        <v>-1</v>
      </c>
      <c r="L317" s="508" t="b">
        <f t="shared" si="29"/>
        <v>0</v>
      </c>
    </row>
    <row r="318" spans="2:12">
      <c r="B318" s="508" t="s">
        <v>3442</v>
      </c>
      <c r="C318" s="508" t="s">
        <v>4062</v>
      </c>
      <c r="E318" s="508" t="s">
        <v>3442</v>
      </c>
      <c r="F318" s="508" t="s">
        <v>6416</v>
      </c>
      <c r="G318" s="508" t="b">
        <f t="shared" si="24"/>
        <v>1</v>
      </c>
      <c r="H318" s="508" t="b">
        <f t="shared" si="25"/>
        <v>0</v>
      </c>
      <c r="I318" s="508" t="str">
        <f t="shared" si="26"/>
        <v>36</v>
      </c>
      <c r="J318" s="508" t="str">
        <f t="shared" si="27"/>
        <v>35</v>
      </c>
      <c r="K318" s="508">
        <f t="shared" si="28"/>
        <v>-1</v>
      </c>
      <c r="L318" s="508" t="b">
        <f t="shared" si="29"/>
        <v>0</v>
      </c>
    </row>
    <row r="319" spans="2:12">
      <c r="B319" s="508" t="s">
        <v>3443</v>
      </c>
      <c r="C319" s="508" t="s">
        <v>4063</v>
      </c>
      <c r="E319" s="508" t="s">
        <v>3443</v>
      </c>
      <c r="F319" s="508" t="s">
        <v>6417</v>
      </c>
      <c r="G319" s="508" t="b">
        <f t="shared" si="24"/>
        <v>1</v>
      </c>
      <c r="H319" s="508" t="b">
        <f t="shared" si="25"/>
        <v>0</v>
      </c>
      <c r="I319" s="508" t="str">
        <f t="shared" si="26"/>
        <v>36</v>
      </c>
      <c r="J319" s="508" t="str">
        <f t="shared" si="27"/>
        <v>35</v>
      </c>
      <c r="K319" s="508">
        <f t="shared" si="28"/>
        <v>-1</v>
      </c>
      <c r="L319" s="508" t="b">
        <f t="shared" si="29"/>
        <v>0</v>
      </c>
    </row>
    <row r="320" spans="2:12">
      <c r="B320" s="508" t="s">
        <v>3444</v>
      </c>
      <c r="C320" s="508" t="s">
        <v>4064</v>
      </c>
      <c r="E320" s="508" t="s">
        <v>3444</v>
      </c>
      <c r="F320" s="508" t="s">
        <v>6418</v>
      </c>
      <c r="G320" s="508" t="b">
        <f t="shared" si="24"/>
        <v>1</v>
      </c>
      <c r="H320" s="508" t="b">
        <f t="shared" si="25"/>
        <v>0</v>
      </c>
      <c r="I320" s="508" t="str">
        <f t="shared" si="26"/>
        <v>36</v>
      </c>
      <c r="J320" s="508" t="str">
        <f t="shared" si="27"/>
        <v>35</v>
      </c>
      <c r="K320" s="508">
        <f t="shared" si="28"/>
        <v>-1</v>
      </c>
      <c r="L320" s="508" t="b">
        <f t="shared" si="29"/>
        <v>0</v>
      </c>
    </row>
    <row r="321" spans="2:12">
      <c r="B321" s="508" t="s">
        <v>3445</v>
      </c>
      <c r="C321" s="508" t="s">
        <v>4065</v>
      </c>
      <c r="E321" s="508" t="s">
        <v>3445</v>
      </c>
      <c r="F321" s="508" t="s">
        <v>6419</v>
      </c>
      <c r="G321" s="508" t="b">
        <f t="shared" si="24"/>
        <v>1</v>
      </c>
      <c r="H321" s="508" t="b">
        <f t="shared" si="25"/>
        <v>0</v>
      </c>
      <c r="I321" s="508" t="str">
        <f t="shared" si="26"/>
        <v>36</v>
      </c>
      <c r="J321" s="508" t="str">
        <f t="shared" si="27"/>
        <v>35</v>
      </c>
      <c r="K321" s="508">
        <f t="shared" si="28"/>
        <v>-1</v>
      </c>
      <c r="L321" s="508" t="b">
        <f t="shared" si="29"/>
        <v>0</v>
      </c>
    </row>
    <row r="322" spans="2:12">
      <c r="B322" s="508" t="s">
        <v>3446</v>
      </c>
      <c r="C322" s="508" t="s">
        <v>4066</v>
      </c>
      <c r="E322" s="508" t="s">
        <v>3446</v>
      </c>
      <c r="F322" s="508" t="s">
        <v>6420</v>
      </c>
      <c r="G322" s="508" t="b">
        <f t="shared" si="24"/>
        <v>1</v>
      </c>
      <c r="H322" s="508" t="b">
        <f t="shared" si="25"/>
        <v>0</v>
      </c>
      <c r="I322" s="508" t="str">
        <f t="shared" si="26"/>
        <v>36</v>
      </c>
      <c r="J322" s="508" t="str">
        <f t="shared" si="27"/>
        <v>35</v>
      </c>
      <c r="K322" s="508">
        <f t="shared" si="28"/>
        <v>-1</v>
      </c>
      <c r="L322" s="508" t="b">
        <f t="shared" si="29"/>
        <v>0</v>
      </c>
    </row>
    <row r="323" spans="2:12">
      <c r="B323" s="508" t="s">
        <v>3431</v>
      </c>
      <c r="C323" s="508" t="s">
        <v>4067</v>
      </c>
      <c r="E323" s="508" t="s">
        <v>3431</v>
      </c>
      <c r="F323" s="508" t="s">
        <v>6421</v>
      </c>
      <c r="G323" s="508" t="b">
        <f t="shared" si="24"/>
        <v>1</v>
      </c>
      <c r="H323" s="508" t="b">
        <f t="shared" si="25"/>
        <v>0</v>
      </c>
      <c r="I323" s="508" t="str">
        <f t="shared" si="26"/>
        <v>36</v>
      </c>
      <c r="J323" s="508" t="str">
        <f t="shared" si="27"/>
        <v>35</v>
      </c>
      <c r="K323" s="508">
        <f t="shared" si="28"/>
        <v>-1</v>
      </c>
      <c r="L323" s="508" t="b">
        <f t="shared" si="29"/>
        <v>0</v>
      </c>
    </row>
    <row r="324" spans="2:12">
      <c r="B324" s="508" t="s">
        <v>910</v>
      </c>
      <c r="C324" s="508" t="s">
        <v>4068</v>
      </c>
      <c r="E324" s="508" t="s">
        <v>910</v>
      </c>
      <c r="F324" s="508" t="s">
        <v>4921</v>
      </c>
      <c r="G324" s="508" t="b">
        <f t="shared" si="24"/>
        <v>1</v>
      </c>
      <c r="H324" s="508" t="b">
        <f t="shared" si="25"/>
        <v>0</v>
      </c>
      <c r="I324" s="508" t="str">
        <f t="shared" si="26"/>
        <v>31</v>
      </c>
      <c r="J324" s="508" t="str">
        <f t="shared" si="27"/>
        <v>30</v>
      </c>
      <c r="K324" s="508">
        <f t="shared" si="28"/>
        <v>-1</v>
      </c>
      <c r="L324" s="508" t="b">
        <f t="shared" si="29"/>
        <v>0</v>
      </c>
    </row>
    <row r="325" spans="2:12">
      <c r="B325" s="508" t="s">
        <v>911</v>
      </c>
      <c r="C325" s="508" t="s">
        <v>4069</v>
      </c>
      <c r="E325" s="508" t="s">
        <v>911</v>
      </c>
      <c r="F325" s="508" t="s">
        <v>4922</v>
      </c>
      <c r="G325" s="508" t="b">
        <f t="shared" si="24"/>
        <v>1</v>
      </c>
      <c r="H325" s="508" t="b">
        <f t="shared" si="25"/>
        <v>0</v>
      </c>
      <c r="I325" s="508" t="str">
        <f t="shared" si="26"/>
        <v>31</v>
      </c>
      <c r="J325" s="508" t="str">
        <f t="shared" si="27"/>
        <v>30</v>
      </c>
      <c r="K325" s="508">
        <f t="shared" si="28"/>
        <v>-1</v>
      </c>
      <c r="L325" s="508" t="b">
        <f t="shared" si="29"/>
        <v>0</v>
      </c>
    </row>
    <row r="326" spans="2:12">
      <c r="B326" s="508" t="s">
        <v>912</v>
      </c>
      <c r="C326" s="508" t="s">
        <v>4070</v>
      </c>
      <c r="E326" s="508" t="s">
        <v>912</v>
      </c>
      <c r="F326" s="508" t="s">
        <v>4923</v>
      </c>
      <c r="G326" s="508" t="b">
        <f t="shared" si="24"/>
        <v>1</v>
      </c>
      <c r="H326" s="508" t="b">
        <f t="shared" si="25"/>
        <v>0</v>
      </c>
      <c r="I326" s="508" t="str">
        <f t="shared" si="26"/>
        <v>31</v>
      </c>
      <c r="J326" s="508" t="str">
        <f t="shared" si="27"/>
        <v>30</v>
      </c>
      <c r="K326" s="508">
        <f t="shared" si="28"/>
        <v>-1</v>
      </c>
      <c r="L326" s="508" t="b">
        <f t="shared" si="29"/>
        <v>0</v>
      </c>
    </row>
    <row r="327" spans="2:12">
      <c r="B327" s="508" t="s">
        <v>913</v>
      </c>
      <c r="C327" s="508" t="s">
        <v>4071</v>
      </c>
      <c r="E327" s="508" t="s">
        <v>913</v>
      </c>
      <c r="F327" s="508" t="s">
        <v>4924</v>
      </c>
      <c r="G327" s="508" t="b">
        <f t="shared" ref="G327:G390" si="30">B327=E327</f>
        <v>1</v>
      </c>
      <c r="H327" s="508" t="b">
        <f t="shared" ref="H327:H390" si="31">C327=F327</f>
        <v>0</v>
      </c>
      <c r="I327" s="508" t="str">
        <f t="shared" ref="I327:I390" si="32">RIGHT(C327,LEN(C327)-FIND("$",C327,1)-2)</f>
        <v>31</v>
      </c>
      <c r="J327" s="508" t="str">
        <f t="shared" ref="J327:J390" si="33">RIGHT(F327,LEN(F327)-FIND("$",F327,1)-2)</f>
        <v>30</v>
      </c>
      <c r="K327" s="508">
        <f t="shared" ref="K327:K390" si="34">J327-I327</f>
        <v>-1</v>
      </c>
      <c r="L327" s="508" t="b">
        <f t="shared" ref="L327:L390" si="35">I327=J327</f>
        <v>0</v>
      </c>
    </row>
    <row r="328" spans="2:12">
      <c r="B328" s="508" t="s">
        <v>914</v>
      </c>
      <c r="C328" s="508" t="s">
        <v>4072</v>
      </c>
      <c r="E328" s="508" t="s">
        <v>914</v>
      </c>
      <c r="F328" s="508" t="s">
        <v>4925</v>
      </c>
      <c r="G328" s="508" t="b">
        <f t="shared" si="30"/>
        <v>1</v>
      </c>
      <c r="H328" s="508" t="b">
        <f t="shared" si="31"/>
        <v>0</v>
      </c>
      <c r="I328" s="508" t="str">
        <f t="shared" si="32"/>
        <v>31</v>
      </c>
      <c r="J328" s="508" t="str">
        <f t="shared" si="33"/>
        <v>30</v>
      </c>
      <c r="K328" s="508">
        <f t="shared" si="34"/>
        <v>-1</v>
      </c>
      <c r="L328" s="508" t="b">
        <f t="shared" si="35"/>
        <v>0</v>
      </c>
    </row>
    <row r="329" spans="2:12">
      <c r="B329" s="508" t="s">
        <v>915</v>
      </c>
      <c r="C329" s="508" t="s">
        <v>4073</v>
      </c>
      <c r="E329" s="508" t="s">
        <v>915</v>
      </c>
      <c r="F329" s="508" t="s">
        <v>4926</v>
      </c>
      <c r="G329" s="508" t="b">
        <f t="shared" si="30"/>
        <v>1</v>
      </c>
      <c r="H329" s="508" t="b">
        <f t="shared" si="31"/>
        <v>0</v>
      </c>
      <c r="I329" s="508" t="str">
        <f t="shared" si="32"/>
        <v>31</v>
      </c>
      <c r="J329" s="508" t="str">
        <f t="shared" si="33"/>
        <v>30</v>
      </c>
      <c r="K329" s="508">
        <f t="shared" si="34"/>
        <v>-1</v>
      </c>
      <c r="L329" s="508" t="b">
        <f t="shared" si="35"/>
        <v>0</v>
      </c>
    </row>
    <row r="330" spans="2:12">
      <c r="B330" s="508" t="s">
        <v>916</v>
      </c>
      <c r="C330" s="508" t="s">
        <v>4074</v>
      </c>
      <c r="E330" s="508" t="s">
        <v>916</v>
      </c>
      <c r="F330" s="508" t="s">
        <v>4927</v>
      </c>
      <c r="G330" s="508" t="b">
        <f t="shared" si="30"/>
        <v>1</v>
      </c>
      <c r="H330" s="508" t="b">
        <f t="shared" si="31"/>
        <v>0</v>
      </c>
      <c r="I330" s="508" t="str">
        <f t="shared" si="32"/>
        <v>31</v>
      </c>
      <c r="J330" s="508" t="str">
        <f t="shared" si="33"/>
        <v>30</v>
      </c>
      <c r="K330" s="508">
        <f t="shared" si="34"/>
        <v>-1</v>
      </c>
      <c r="L330" s="508" t="b">
        <f t="shared" si="35"/>
        <v>0</v>
      </c>
    </row>
    <row r="331" spans="2:12">
      <c r="B331" s="508" t="s">
        <v>917</v>
      </c>
      <c r="C331" s="508" t="s">
        <v>4075</v>
      </c>
      <c r="E331" s="508" t="s">
        <v>917</v>
      </c>
      <c r="F331" s="508" t="s">
        <v>4928</v>
      </c>
      <c r="G331" s="508" t="b">
        <f t="shared" si="30"/>
        <v>1</v>
      </c>
      <c r="H331" s="508" t="b">
        <f t="shared" si="31"/>
        <v>0</v>
      </c>
      <c r="I331" s="508" t="str">
        <f t="shared" si="32"/>
        <v>31</v>
      </c>
      <c r="J331" s="508" t="str">
        <f t="shared" si="33"/>
        <v>30</v>
      </c>
      <c r="K331" s="508">
        <f t="shared" si="34"/>
        <v>-1</v>
      </c>
      <c r="L331" s="508" t="b">
        <f t="shared" si="35"/>
        <v>0</v>
      </c>
    </row>
    <row r="332" spans="2:12">
      <c r="B332" s="508" t="s">
        <v>918</v>
      </c>
      <c r="C332" s="508" t="s">
        <v>4076</v>
      </c>
      <c r="E332" s="508" t="s">
        <v>918</v>
      </c>
      <c r="F332" s="508" t="s">
        <v>4929</v>
      </c>
      <c r="G332" s="508" t="b">
        <f t="shared" si="30"/>
        <v>1</v>
      </c>
      <c r="H332" s="508" t="b">
        <f t="shared" si="31"/>
        <v>0</v>
      </c>
      <c r="I332" s="508" t="str">
        <f t="shared" si="32"/>
        <v>31</v>
      </c>
      <c r="J332" s="508" t="str">
        <f t="shared" si="33"/>
        <v>30</v>
      </c>
      <c r="K332" s="508">
        <f t="shared" si="34"/>
        <v>-1</v>
      </c>
      <c r="L332" s="508" t="b">
        <f t="shared" si="35"/>
        <v>0</v>
      </c>
    </row>
    <row r="333" spans="2:12">
      <c r="B333" s="508" t="s">
        <v>919</v>
      </c>
      <c r="C333" s="508" t="s">
        <v>4077</v>
      </c>
      <c r="E333" s="508" t="s">
        <v>919</v>
      </c>
      <c r="F333" s="508" t="s">
        <v>4930</v>
      </c>
      <c r="G333" s="508" t="b">
        <f t="shared" si="30"/>
        <v>1</v>
      </c>
      <c r="H333" s="508" t="b">
        <f t="shared" si="31"/>
        <v>0</v>
      </c>
      <c r="I333" s="508" t="str">
        <f t="shared" si="32"/>
        <v>31</v>
      </c>
      <c r="J333" s="508" t="str">
        <f t="shared" si="33"/>
        <v>30</v>
      </c>
      <c r="K333" s="508">
        <f t="shared" si="34"/>
        <v>-1</v>
      </c>
      <c r="L333" s="508" t="b">
        <f t="shared" si="35"/>
        <v>0</v>
      </c>
    </row>
    <row r="334" spans="2:12">
      <c r="B334" s="508" t="s">
        <v>920</v>
      </c>
      <c r="C334" s="508" t="s">
        <v>4078</v>
      </c>
      <c r="E334" s="508" t="s">
        <v>920</v>
      </c>
      <c r="F334" s="508" t="s">
        <v>4931</v>
      </c>
      <c r="G334" s="508" t="b">
        <f t="shared" si="30"/>
        <v>1</v>
      </c>
      <c r="H334" s="508" t="b">
        <f t="shared" si="31"/>
        <v>0</v>
      </c>
      <c r="I334" s="508" t="str">
        <f t="shared" si="32"/>
        <v>31</v>
      </c>
      <c r="J334" s="508" t="str">
        <f t="shared" si="33"/>
        <v>30</v>
      </c>
      <c r="K334" s="508">
        <f t="shared" si="34"/>
        <v>-1</v>
      </c>
      <c r="L334" s="508" t="b">
        <f t="shared" si="35"/>
        <v>0</v>
      </c>
    </row>
    <row r="335" spans="2:12">
      <c r="B335" s="508" t="s">
        <v>921</v>
      </c>
      <c r="C335" s="508" t="s">
        <v>4079</v>
      </c>
      <c r="E335" s="508" t="s">
        <v>921</v>
      </c>
      <c r="F335" s="508" t="s">
        <v>4932</v>
      </c>
      <c r="G335" s="508" t="b">
        <f t="shared" si="30"/>
        <v>1</v>
      </c>
      <c r="H335" s="508" t="b">
        <f t="shared" si="31"/>
        <v>0</v>
      </c>
      <c r="I335" s="508" t="str">
        <f t="shared" si="32"/>
        <v>31</v>
      </c>
      <c r="J335" s="508" t="str">
        <f t="shared" si="33"/>
        <v>30</v>
      </c>
      <c r="K335" s="508">
        <f t="shared" si="34"/>
        <v>-1</v>
      </c>
      <c r="L335" s="508" t="b">
        <f t="shared" si="35"/>
        <v>0</v>
      </c>
    </row>
    <row r="336" spans="2:12">
      <c r="B336" s="508" t="s">
        <v>922</v>
      </c>
      <c r="C336" s="508" t="s">
        <v>4080</v>
      </c>
      <c r="E336" s="508" t="s">
        <v>922</v>
      </c>
      <c r="F336" s="508" t="s">
        <v>4933</v>
      </c>
      <c r="G336" s="508" t="b">
        <f t="shared" si="30"/>
        <v>1</v>
      </c>
      <c r="H336" s="508" t="b">
        <f t="shared" si="31"/>
        <v>0</v>
      </c>
      <c r="I336" s="508" t="str">
        <f t="shared" si="32"/>
        <v>31</v>
      </c>
      <c r="J336" s="508" t="str">
        <f t="shared" si="33"/>
        <v>30</v>
      </c>
      <c r="K336" s="508">
        <f t="shared" si="34"/>
        <v>-1</v>
      </c>
      <c r="L336" s="508" t="b">
        <f t="shared" si="35"/>
        <v>0</v>
      </c>
    </row>
    <row r="337" spans="2:12">
      <c r="B337" s="508" t="s">
        <v>908</v>
      </c>
      <c r="C337" s="508" t="s">
        <v>4081</v>
      </c>
      <c r="E337" s="508" t="s">
        <v>908</v>
      </c>
      <c r="F337" s="508" t="s">
        <v>4934</v>
      </c>
      <c r="G337" s="508" t="b">
        <f t="shared" si="30"/>
        <v>1</v>
      </c>
      <c r="H337" s="508" t="b">
        <f t="shared" si="31"/>
        <v>0</v>
      </c>
      <c r="I337" s="508" t="str">
        <f t="shared" si="32"/>
        <v>31</v>
      </c>
      <c r="J337" s="508" t="str">
        <f t="shared" si="33"/>
        <v>30</v>
      </c>
      <c r="K337" s="508">
        <f t="shared" si="34"/>
        <v>-1</v>
      </c>
      <c r="L337" s="508" t="b">
        <f t="shared" si="35"/>
        <v>0</v>
      </c>
    </row>
    <row r="338" spans="2:12">
      <c r="B338" s="508" t="s">
        <v>1553</v>
      </c>
      <c r="C338" s="508" t="s">
        <v>4082</v>
      </c>
      <c r="E338" s="508" t="s">
        <v>1553</v>
      </c>
      <c r="F338" s="508" t="s">
        <v>5651</v>
      </c>
      <c r="G338" s="508" t="b">
        <f t="shared" si="30"/>
        <v>1</v>
      </c>
      <c r="H338" s="508" t="b">
        <f t="shared" si="31"/>
        <v>0</v>
      </c>
      <c r="I338" s="508" t="str">
        <f t="shared" si="32"/>
        <v>85</v>
      </c>
      <c r="J338" s="508" t="str">
        <f t="shared" si="33"/>
        <v>84</v>
      </c>
      <c r="K338" s="508">
        <f t="shared" si="34"/>
        <v>-1</v>
      </c>
      <c r="L338" s="508" t="b">
        <f t="shared" si="35"/>
        <v>0</v>
      </c>
    </row>
    <row r="339" spans="2:12">
      <c r="B339" s="508" t="s">
        <v>1554</v>
      </c>
      <c r="C339" s="508" t="s">
        <v>4083</v>
      </c>
      <c r="E339" s="508" t="s">
        <v>1554</v>
      </c>
      <c r="F339" s="508" t="s">
        <v>5652</v>
      </c>
      <c r="G339" s="508" t="b">
        <f t="shared" si="30"/>
        <v>1</v>
      </c>
      <c r="H339" s="508" t="b">
        <f t="shared" si="31"/>
        <v>0</v>
      </c>
      <c r="I339" s="508" t="str">
        <f t="shared" si="32"/>
        <v>85</v>
      </c>
      <c r="J339" s="508" t="str">
        <f t="shared" si="33"/>
        <v>84</v>
      </c>
      <c r="K339" s="508">
        <f t="shared" si="34"/>
        <v>-1</v>
      </c>
      <c r="L339" s="508" t="b">
        <f t="shared" si="35"/>
        <v>0</v>
      </c>
    </row>
    <row r="340" spans="2:12">
      <c r="B340" s="508" t="s">
        <v>1555</v>
      </c>
      <c r="C340" s="508" t="s">
        <v>4084</v>
      </c>
      <c r="E340" s="508" t="s">
        <v>1555</v>
      </c>
      <c r="F340" s="508" t="s">
        <v>5653</v>
      </c>
      <c r="G340" s="508" t="b">
        <f t="shared" si="30"/>
        <v>1</v>
      </c>
      <c r="H340" s="508" t="b">
        <f t="shared" si="31"/>
        <v>0</v>
      </c>
      <c r="I340" s="508" t="str">
        <f t="shared" si="32"/>
        <v>85</v>
      </c>
      <c r="J340" s="508" t="str">
        <f t="shared" si="33"/>
        <v>84</v>
      </c>
      <c r="K340" s="508">
        <f t="shared" si="34"/>
        <v>-1</v>
      </c>
      <c r="L340" s="508" t="b">
        <f t="shared" si="35"/>
        <v>0</v>
      </c>
    </row>
    <row r="341" spans="2:12">
      <c r="B341" s="508" t="s">
        <v>1556</v>
      </c>
      <c r="C341" s="508" t="s">
        <v>4085</v>
      </c>
      <c r="E341" s="508" t="s">
        <v>1556</v>
      </c>
      <c r="F341" s="508" t="s">
        <v>5654</v>
      </c>
      <c r="G341" s="508" t="b">
        <f t="shared" si="30"/>
        <v>1</v>
      </c>
      <c r="H341" s="508" t="b">
        <f t="shared" si="31"/>
        <v>0</v>
      </c>
      <c r="I341" s="508" t="str">
        <f t="shared" si="32"/>
        <v>85</v>
      </c>
      <c r="J341" s="508" t="str">
        <f t="shared" si="33"/>
        <v>84</v>
      </c>
      <c r="K341" s="508">
        <f t="shared" si="34"/>
        <v>-1</v>
      </c>
      <c r="L341" s="508" t="b">
        <f t="shared" si="35"/>
        <v>0</v>
      </c>
    </row>
    <row r="342" spans="2:12">
      <c r="B342" s="508" t="s">
        <v>1557</v>
      </c>
      <c r="C342" s="508" t="s">
        <v>4086</v>
      </c>
      <c r="E342" s="508" t="s">
        <v>1557</v>
      </c>
      <c r="F342" s="508" t="s">
        <v>5655</v>
      </c>
      <c r="G342" s="508" t="b">
        <f t="shared" si="30"/>
        <v>1</v>
      </c>
      <c r="H342" s="508" t="b">
        <f t="shared" si="31"/>
        <v>0</v>
      </c>
      <c r="I342" s="508" t="str">
        <f t="shared" si="32"/>
        <v>85</v>
      </c>
      <c r="J342" s="508" t="str">
        <f t="shared" si="33"/>
        <v>84</v>
      </c>
      <c r="K342" s="508">
        <f t="shared" si="34"/>
        <v>-1</v>
      </c>
      <c r="L342" s="508" t="b">
        <f t="shared" si="35"/>
        <v>0</v>
      </c>
    </row>
    <row r="343" spans="2:12">
      <c r="B343" s="508" t="s">
        <v>1558</v>
      </c>
      <c r="C343" s="508" t="s">
        <v>4087</v>
      </c>
      <c r="E343" s="508" t="s">
        <v>1558</v>
      </c>
      <c r="F343" s="508" t="s">
        <v>5656</v>
      </c>
      <c r="G343" s="508" t="b">
        <f t="shared" si="30"/>
        <v>1</v>
      </c>
      <c r="H343" s="508" t="b">
        <f t="shared" si="31"/>
        <v>0</v>
      </c>
      <c r="I343" s="508" t="str">
        <f t="shared" si="32"/>
        <v>85</v>
      </c>
      <c r="J343" s="508" t="str">
        <f t="shared" si="33"/>
        <v>84</v>
      </c>
      <c r="K343" s="508">
        <f t="shared" si="34"/>
        <v>-1</v>
      </c>
      <c r="L343" s="508" t="b">
        <f t="shared" si="35"/>
        <v>0</v>
      </c>
    </row>
    <row r="344" spans="2:12">
      <c r="B344" s="508" t="s">
        <v>1559</v>
      </c>
      <c r="C344" s="508" t="s">
        <v>4088</v>
      </c>
      <c r="E344" s="508" t="s">
        <v>1559</v>
      </c>
      <c r="F344" s="508" t="s">
        <v>5657</v>
      </c>
      <c r="G344" s="508" t="b">
        <f t="shared" si="30"/>
        <v>1</v>
      </c>
      <c r="H344" s="508" t="b">
        <f t="shared" si="31"/>
        <v>0</v>
      </c>
      <c r="I344" s="508" t="str">
        <f t="shared" si="32"/>
        <v>85</v>
      </c>
      <c r="J344" s="508" t="str">
        <f t="shared" si="33"/>
        <v>84</v>
      </c>
      <c r="K344" s="508">
        <f t="shared" si="34"/>
        <v>-1</v>
      </c>
      <c r="L344" s="508" t="b">
        <f t="shared" si="35"/>
        <v>0</v>
      </c>
    </row>
    <row r="345" spans="2:12">
      <c r="B345" s="508" t="s">
        <v>1560</v>
      </c>
      <c r="C345" s="508" t="s">
        <v>4089</v>
      </c>
      <c r="E345" s="508" t="s">
        <v>1560</v>
      </c>
      <c r="F345" s="508" t="s">
        <v>5658</v>
      </c>
      <c r="G345" s="508" t="b">
        <f t="shared" si="30"/>
        <v>1</v>
      </c>
      <c r="H345" s="508" t="b">
        <f t="shared" si="31"/>
        <v>0</v>
      </c>
      <c r="I345" s="508" t="str">
        <f t="shared" si="32"/>
        <v>85</v>
      </c>
      <c r="J345" s="508" t="str">
        <f t="shared" si="33"/>
        <v>84</v>
      </c>
      <c r="K345" s="508">
        <f t="shared" si="34"/>
        <v>-1</v>
      </c>
      <c r="L345" s="508" t="b">
        <f t="shared" si="35"/>
        <v>0</v>
      </c>
    </row>
    <row r="346" spans="2:12">
      <c r="B346" s="508" t="s">
        <v>1561</v>
      </c>
      <c r="C346" s="508" t="s">
        <v>4090</v>
      </c>
      <c r="E346" s="508" t="s">
        <v>1561</v>
      </c>
      <c r="F346" s="508" t="s">
        <v>5659</v>
      </c>
      <c r="G346" s="508" t="b">
        <f t="shared" si="30"/>
        <v>1</v>
      </c>
      <c r="H346" s="508" t="b">
        <f t="shared" si="31"/>
        <v>0</v>
      </c>
      <c r="I346" s="508" t="str">
        <f t="shared" si="32"/>
        <v>85</v>
      </c>
      <c r="J346" s="508" t="str">
        <f t="shared" si="33"/>
        <v>84</v>
      </c>
      <c r="K346" s="508">
        <f t="shared" si="34"/>
        <v>-1</v>
      </c>
      <c r="L346" s="508" t="b">
        <f t="shared" si="35"/>
        <v>0</v>
      </c>
    </row>
    <row r="347" spans="2:12">
      <c r="B347" s="508" t="s">
        <v>1562</v>
      </c>
      <c r="C347" s="508" t="s">
        <v>4091</v>
      </c>
      <c r="E347" s="508" t="s">
        <v>1562</v>
      </c>
      <c r="F347" s="508" t="s">
        <v>5660</v>
      </c>
      <c r="G347" s="508" t="b">
        <f t="shared" si="30"/>
        <v>1</v>
      </c>
      <c r="H347" s="508" t="b">
        <f t="shared" si="31"/>
        <v>0</v>
      </c>
      <c r="I347" s="508" t="str">
        <f t="shared" si="32"/>
        <v>85</v>
      </c>
      <c r="J347" s="508" t="str">
        <f t="shared" si="33"/>
        <v>84</v>
      </c>
      <c r="K347" s="508">
        <f t="shared" si="34"/>
        <v>-1</v>
      </c>
      <c r="L347" s="508" t="b">
        <f t="shared" si="35"/>
        <v>0</v>
      </c>
    </row>
    <row r="348" spans="2:12">
      <c r="B348" s="508" t="s">
        <v>1563</v>
      </c>
      <c r="C348" s="508" t="s">
        <v>4092</v>
      </c>
      <c r="E348" s="508" t="s">
        <v>1563</v>
      </c>
      <c r="F348" s="508" t="s">
        <v>5661</v>
      </c>
      <c r="G348" s="508" t="b">
        <f t="shared" si="30"/>
        <v>1</v>
      </c>
      <c r="H348" s="508" t="b">
        <f t="shared" si="31"/>
        <v>0</v>
      </c>
      <c r="I348" s="508" t="str">
        <f t="shared" si="32"/>
        <v>85</v>
      </c>
      <c r="J348" s="508" t="str">
        <f t="shared" si="33"/>
        <v>84</v>
      </c>
      <c r="K348" s="508">
        <f t="shared" si="34"/>
        <v>-1</v>
      </c>
      <c r="L348" s="508" t="b">
        <f t="shared" si="35"/>
        <v>0</v>
      </c>
    </row>
    <row r="349" spans="2:12">
      <c r="B349" s="508" t="s">
        <v>1564</v>
      </c>
      <c r="C349" s="508" t="s">
        <v>4093</v>
      </c>
      <c r="E349" s="508" t="s">
        <v>1564</v>
      </c>
      <c r="F349" s="508" t="s">
        <v>5662</v>
      </c>
      <c r="G349" s="508" t="b">
        <f t="shared" si="30"/>
        <v>1</v>
      </c>
      <c r="H349" s="508" t="b">
        <f t="shared" si="31"/>
        <v>0</v>
      </c>
      <c r="I349" s="508" t="str">
        <f t="shared" si="32"/>
        <v>85</v>
      </c>
      <c r="J349" s="508" t="str">
        <f t="shared" si="33"/>
        <v>84</v>
      </c>
      <c r="K349" s="508">
        <f t="shared" si="34"/>
        <v>-1</v>
      </c>
      <c r="L349" s="508" t="b">
        <f t="shared" si="35"/>
        <v>0</v>
      </c>
    </row>
    <row r="350" spans="2:12">
      <c r="B350" s="508" t="s">
        <v>1565</v>
      </c>
      <c r="C350" s="508" t="s">
        <v>4094</v>
      </c>
      <c r="E350" s="508" t="s">
        <v>1565</v>
      </c>
      <c r="F350" s="508" t="s">
        <v>5663</v>
      </c>
      <c r="G350" s="508" t="b">
        <f t="shared" si="30"/>
        <v>1</v>
      </c>
      <c r="H350" s="508" t="b">
        <f t="shared" si="31"/>
        <v>0</v>
      </c>
      <c r="I350" s="508" t="str">
        <f t="shared" si="32"/>
        <v>85</v>
      </c>
      <c r="J350" s="508" t="str">
        <f t="shared" si="33"/>
        <v>84</v>
      </c>
      <c r="K350" s="508">
        <f t="shared" si="34"/>
        <v>-1</v>
      </c>
      <c r="L350" s="508" t="b">
        <f t="shared" si="35"/>
        <v>0</v>
      </c>
    </row>
    <row r="351" spans="2:12">
      <c r="B351" s="508" t="s">
        <v>1550</v>
      </c>
      <c r="C351" s="508" t="s">
        <v>4095</v>
      </c>
      <c r="E351" s="508" t="s">
        <v>1550</v>
      </c>
      <c r="F351" s="508" t="s">
        <v>5664</v>
      </c>
      <c r="G351" s="508" t="b">
        <f t="shared" si="30"/>
        <v>1</v>
      </c>
      <c r="H351" s="508" t="b">
        <f t="shared" si="31"/>
        <v>0</v>
      </c>
      <c r="I351" s="508" t="str">
        <f t="shared" si="32"/>
        <v>85</v>
      </c>
      <c r="J351" s="508" t="str">
        <f t="shared" si="33"/>
        <v>84</v>
      </c>
      <c r="K351" s="508">
        <f t="shared" si="34"/>
        <v>-1</v>
      </c>
      <c r="L351" s="508" t="b">
        <f t="shared" si="35"/>
        <v>0</v>
      </c>
    </row>
    <row r="352" spans="2:12">
      <c r="B352" s="508" t="s">
        <v>1570</v>
      </c>
      <c r="C352" s="508" t="s">
        <v>4096</v>
      </c>
      <c r="E352" s="508" t="s">
        <v>1570</v>
      </c>
      <c r="F352" s="508" t="s">
        <v>4082</v>
      </c>
      <c r="G352" s="508" t="b">
        <f t="shared" si="30"/>
        <v>1</v>
      </c>
      <c r="H352" s="508" t="b">
        <f t="shared" si="31"/>
        <v>0</v>
      </c>
      <c r="I352" s="508" t="str">
        <f t="shared" si="32"/>
        <v>86</v>
      </c>
      <c r="J352" s="508" t="str">
        <f t="shared" si="33"/>
        <v>85</v>
      </c>
      <c r="K352" s="508">
        <f t="shared" si="34"/>
        <v>-1</v>
      </c>
      <c r="L352" s="508" t="b">
        <f t="shared" si="35"/>
        <v>0</v>
      </c>
    </row>
    <row r="353" spans="2:12">
      <c r="B353" s="508" t="s">
        <v>1571</v>
      </c>
      <c r="C353" s="508" t="s">
        <v>4097</v>
      </c>
      <c r="E353" s="508" t="s">
        <v>1571</v>
      </c>
      <c r="F353" s="508" t="s">
        <v>4083</v>
      </c>
      <c r="G353" s="508" t="b">
        <f t="shared" si="30"/>
        <v>1</v>
      </c>
      <c r="H353" s="508" t="b">
        <f t="shared" si="31"/>
        <v>0</v>
      </c>
      <c r="I353" s="508" t="str">
        <f t="shared" si="32"/>
        <v>86</v>
      </c>
      <c r="J353" s="508" t="str">
        <f t="shared" si="33"/>
        <v>85</v>
      </c>
      <c r="K353" s="508">
        <f t="shared" si="34"/>
        <v>-1</v>
      </c>
      <c r="L353" s="508" t="b">
        <f t="shared" si="35"/>
        <v>0</v>
      </c>
    </row>
    <row r="354" spans="2:12">
      <c r="B354" s="508" t="s">
        <v>1572</v>
      </c>
      <c r="C354" s="508" t="s">
        <v>4098</v>
      </c>
      <c r="E354" s="508" t="s">
        <v>1572</v>
      </c>
      <c r="F354" s="508" t="s">
        <v>4084</v>
      </c>
      <c r="G354" s="508" t="b">
        <f t="shared" si="30"/>
        <v>1</v>
      </c>
      <c r="H354" s="508" t="b">
        <f t="shared" si="31"/>
        <v>0</v>
      </c>
      <c r="I354" s="508" t="str">
        <f t="shared" si="32"/>
        <v>86</v>
      </c>
      <c r="J354" s="508" t="str">
        <f t="shared" si="33"/>
        <v>85</v>
      </c>
      <c r="K354" s="508">
        <f t="shared" si="34"/>
        <v>-1</v>
      </c>
      <c r="L354" s="508" t="b">
        <f t="shared" si="35"/>
        <v>0</v>
      </c>
    </row>
    <row r="355" spans="2:12">
      <c r="B355" s="508" t="s">
        <v>1573</v>
      </c>
      <c r="C355" s="508" t="s">
        <v>4099</v>
      </c>
      <c r="E355" s="508" t="s">
        <v>1573</v>
      </c>
      <c r="F355" s="508" t="s">
        <v>4085</v>
      </c>
      <c r="G355" s="508" t="b">
        <f t="shared" si="30"/>
        <v>1</v>
      </c>
      <c r="H355" s="508" t="b">
        <f t="shared" si="31"/>
        <v>0</v>
      </c>
      <c r="I355" s="508" t="str">
        <f t="shared" si="32"/>
        <v>86</v>
      </c>
      <c r="J355" s="508" t="str">
        <f t="shared" si="33"/>
        <v>85</v>
      </c>
      <c r="K355" s="508">
        <f t="shared" si="34"/>
        <v>-1</v>
      </c>
      <c r="L355" s="508" t="b">
        <f t="shared" si="35"/>
        <v>0</v>
      </c>
    </row>
    <row r="356" spans="2:12">
      <c r="B356" s="508" t="s">
        <v>1574</v>
      </c>
      <c r="C356" s="508" t="s">
        <v>4100</v>
      </c>
      <c r="E356" s="508" t="s">
        <v>1574</v>
      </c>
      <c r="F356" s="508" t="s">
        <v>4086</v>
      </c>
      <c r="G356" s="508" t="b">
        <f t="shared" si="30"/>
        <v>1</v>
      </c>
      <c r="H356" s="508" t="b">
        <f t="shared" si="31"/>
        <v>0</v>
      </c>
      <c r="I356" s="508" t="str">
        <f t="shared" si="32"/>
        <v>86</v>
      </c>
      <c r="J356" s="508" t="str">
        <f t="shared" si="33"/>
        <v>85</v>
      </c>
      <c r="K356" s="508">
        <f t="shared" si="34"/>
        <v>-1</v>
      </c>
      <c r="L356" s="508" t="b">
        <f t="shared" si="35"/>
        <v>0</v>
      </c>
    </row>
    <row r="357" spans="2:12">
      <c r="B357" s="508" t="s">
        <v>1575</v>
      </c>
      <c r="C357" s="508" t="s">
        <v>4101</v>
      </c>
      <c r="E357" s="508" t="s">
        <v>1575</v>
      </c>
      <c r="F357" s="508" t="s">
        <v>4087</v>
      </c>
      <c r="G357" s="508" t="b">
        <f t="shared" si="30"/>
        <v>1</v>
      </c>
      <c r="H357" s="508" t="b">
        <f t="shared" si="31"/>
        <v>0</v>
      </c>
      <c r="I357" s="508" t="str">
        <f t="shared" si="32"/>
        <v>86</v>
      </c>
      <c r="J357" s="508" t="str">
        <f t="shared" si="33"/>
        <v>85</v>
      </c>
      <c r="K357" s="508">
        <f t="shared" si="34"/>
        <v>-1</v>
      </c>
      <c r="L357" s="508" t="b">
        <f t="shared" si="35"/>
        <v>0</v>
      </c>
    </row>
    <row r="358" spans="2:12">
      <c r="B358" s="508" t="s">
        <v>1576</v>
      </c>
      <c r="C358" s="508" t="s">
        <v>4102</v>
      </c>
      <c r="E358" s="508" t="s">
        <v>1576</v>
      </c>
      <c r="F358" s="508" t="s">
        <v>4088</v>
      </c>
      <c r="G358" s="508" t="b">
        <f t="shared" si="30"/>
        <v>1</v>
      </c>
      <c r="H358" s="508" t="b">
        <f t="shared" si="31"/>
        <v>0</v>
      </c>
      <c r="I358" s="508" t="str">
        <f t="shared" si="32"/>
        <v>86</v>
      </c>
      <c r="J358" s="508" t="str">
        <f t="shared" si="33"/>
        <v>85</v>
      </c>
      <c r="K358" s="508">
        <f t="shared" si="34"/>
        <v>-1</v>
      </c>
      <c r="L358" s="508" t="b">
        <f t="shared" si="35"/>
        <v>0</v>
      </c>
    </row>
    <row r="359" spans="2:12">
      <c r="B359" s="508" t="s">
        <v>1577</v>
      </c>
      <c r="C359" s="508" t="s">
        <v>4103</v>
      </c>
      <c r="E359" s="508" t="s">
        <v>1577</v>
      </c>
      <c r="F359" s="508" t="s">
        <v>4089</v>
      </c>
      <c r="G359" s="508" t="b">
        <f t="shared" si="30"/>
        <v>1</v>
      </c>
      <c r="H359" s="508" t="b">
        <f t="shared" si="31"/>
        <v>0</v>
      </c>
      <c r="I359" s="508" t="str">
        <f t="shared" si="32"/>
        <v>86</v>
      </c>
      <c r="J359" s="508" t="str">
        <f t="shared" si="33"/>
        <v>85</v>
      </c>
      <c r="K359" s="508">
        <f t="shared" si="34"/>
        <v>-1</v>
      </c>
      <c r="L359" s="508" t="b">
        <f t="shared" si="35"/>
        <v>0</v>
      </c>
    </row>
    <row r="360" spans="2:12">
      <c r="B360" s="508" t="s">
        <v>1578</v>
      </c>
      <c r="C360" s="508" t="s">
        <v>4104</v>
      </c>
      <c r="E360" s="508" t="s">
        <v>1578</v>
      </c>
      <c r="F360" s="508" t="s">
        <v>4090</v>
      </c>
      <c r="G360" s="508" t="b">
        <f t="shared" si="30"/>
        <v>1</v>
      </c>
      <c r="H360" s="508" t="b">
        <f t="shared" si="31"/>
        <v>0</v>
      </c>
      <c r="I360" s="508" t="str">
        <f t="shared" si="32"/>
        <v>86</v>
      </c>
      <c r="J360" s="508" t="str">
        <f t="shared" si="33"/>
        <v>85</v>
      </c>
      <c r="K360" s="508">
        <f t="shared" si="34"/>
        <v>-1</v>
      </c>
      <c r="L360" s="508" t="b">
        <f t="shared" si="35"/>
        <v>0</v>
      </c>
    </row>
    <row r="361" spans="2:12">
      <c r="B361" s="508" t="s">
        <v>1579</v>
      </c>
      <c r="C361" s="508" t="s">
        <v>4105</v>
      </c>
      <c r="E361" s="508" t="s">
        <v>1579</v>
      </c>
      <c r="F361" s="508" t="s">
        <v>4091</v>
      </c>
      <c r="G361" s="508" t="b">
        <f t="shared" si="30"/>
        <v>1</v>
      </c>
      <c r="H361" s="508" t="b">
        <f t="shared" si="31"/>
        <v>0</v>
      </c>
      <c r="I361" s="508" t="str">
        <f t="shared" si="32"/>
        <v>86</v>
      </c>
      <c r="J361" s="508" t="str">
        <f t="shared" si="33"/>
        <v>85</v>
      </c>
      <c r="K361" s="508">
        <f t="shared" si="34"/>
        <v>-1</v>
      </c>
      <c r="L361" s="508" t="b">
        <f t="shared" si="35"/>
        <v>0</v>
      </c>
    </row>
    <row r="362" spans="2:12">
      <c r="B362" s="508" t="s">
        <v>1580</v>
      </c>
      <c r="C362" s="508" t="s">
        <v>4106</v>
      </c>
      <c r="E362" s="508" t="s">
        <v>1580</v>
      </c>
      <c r="F362" s="508" t="s">
        <v>4092</v>
      </c>
      <c r="G362" s="508" t="b">
        <f t="shared" si="30"/>
        <v>1</v>
      </c>
      <c r="H362" s="508" t="b">
        <f t="shared" si="31"/>
        <v>0</v>
      </c>
      <c r="I362" s="508" t="str">
        <f t="shared" si="32"/>
        <v>86</v>
      </c>
      <c r="J362" s="508" t="str">
        <f t="shared" si="33"/>
        <v>85</v>
      </c>
      <c r="K362" s="508">
        <f t="shared" si="34"/>
        <v>-1</v>
      </c>
      <c r="L362" s="508" t="b">
        <f t="shared" si="35"/>
        <v>0</v>
      </c>
    </row>
    <row r="363" spans="2:12">
      <c r="B363" s="508" t="s">
        <v>1581</v>
      </c>
      <c r="C363" s="508" t="s">
        <v>4107</v>
      </c>
      <c r="E363" s="508" t="s">
        <v>1581</v>
      </c>
      <c r="F363" s="508" t="s">
        <v>4093</v>
      </c>
      <c r="G363" s="508" t="b">
        <f t="shared" si="30"/>
        <v>1</v>
      </c>
      <c r="H363" s="508" t="b">
        <f t="shared" si="31"/>
        <v>0</v>
      </c>
      <c r="I363" s="508" t="str">
        <f t="shared" si="32"/>
        <v>86</v>
      </c>
      <c r="J363" s="508" t="str">
        <f t="shared" si="33"/>
        <v>85</v>
      </c>
      <c r="K363" s="508">
        <f t="shared" si="34"/>
        <v>-1</v>
      </c>
      <c r="L363" s="508" t="b">
        <f t="shared" si="35"/>
        <v>0</v>
      </c>
    </row>
    <row r="364" spans="2:12">
      <c r="B364" s="508" t="s">
        <v>1582</v>
      </c>
      <c r="C364" s="508" t="s">
        <v>4108</v>
      </c>
      <c r="E364" s="508" t="s">
        <v>1582</v>
      </c>
      <c r="F364" s="508" t="s">
        <v>4094</v>
      </c>
      <c r="G364" s="508" t="b">
        <f t="shared" si="30"/>
        <v>1</v>
      </c>
      <c r="H364" s="508" t="b">
        <f t="shared" si="31"/>
        <v>0</v>
      </c>
      <c r="I364" s="508" t="str">
        <f t="shared" si="32"/>
        <v>86</v>
      </c>
      <c r="J364" s="508" t="str">
        <f t="shared" si="33"/>
        <v>85</v>
      </c>
      <c r="K364" s="508">
        <f t="shared" si="34"/>
        <v>-1</v>
      </c>
      <c r="L364" s="508" t="b">
        <f t="shared" si="35"/>
        <v>0</v>
      </c>
    </row>
    <row r="365" spans="2:12">
      <c r="B365" s="508" t="s">
        <v>1567</v>
      </c>
      <c r="C365" s="508" t="s">
        <v>4109</v>
      </c>
      <c r="E365" s="508" t="s">
        <v>1567</v>
      </c>
      <c r="F365" s="508" t="s">
        <v>4095</v>
      </c>
      <c r="G365" s="508" t="b">
        <f t="shared" si="30"/>
        <v>1</v>
      </c>
      <c r="H365" s="508" t="b">
        <f t="shared" si="31"/>
        <v>0</v>
      </c>
      <c r="I365" s="508" t="str">
        <f t="shared" si="32"/>
        <v>86</v>
      </c>
      <c r="J365" s="508" t="str">
        <f t="shared" si="33"/>
        <v>85</v>
      </c>
      <c r="K365" s="508">
        <f t="shared" si="34"/>
        <v>-1</v>
      </c>
      <c r="L365" s="508" t="b">
        <f t="shared" si="35"/>
        <v>0</v>
      </c>
    </row>
    <row r="366" spans="2:12">
      <c r="B366" s="508" t="s">
        <v>1066</v>
      </c>
      <c r="C366" s="508" t="s">
        <v>4110</v>
      </c>
      <c r="E366" s="508" t="s">
        <v>1066</v>
      </c>
      <c r="F366" s="508" t="s">
        <v>4124</v>
      </c>
      <c r="G366" s="508" t="b">
        <f t="shared" si="30"/>
        <v>1</v>
      </c>
      <c r="H366" s="508" t="b">
        <f t="shared" si="31"/>
        <v>0</v>
      </c>
      <c r="I366" s="508" t="str">
        <f t="shared" si="32"/>
        <v>44</v>
      </c>
      <c r="J366" s="508" t="str">
        <f t="shared" si="33"/>
        <v>43</v>
      </c>
      <c r="K366" s="508">
        <f t="shared" si="34"/>
        <v>-1</v>
      </c>
      <c r="L366" s="508" t="b">
        <f t="shared" si="35"/>
        <v>0</v>
      </c>
    </row>
    <row r="367" spans="2:12">
      <c r="B367" s="508" t="s">
        <v>1067</v>
      </c>
      <c r="C367" s="508" t="s">
        <v>4111</v>
      </c>
      <c r="E367" s="508" t="s">
        <v>1067</v>
      </c>
      <c r="F367" s="508" t="s">
        <v>4125</v>
      </c>
      <c r="G367" s="508" t="b">
        <f t="shared" si="30"/>
        <v>1</v>
      </c>
      <c r="H367" s="508" t="b">
        <f t="shared" si="31"/>
        <v>0</v>
      </c>
      <c r="I367" s="508" t="str">
        <f t="shared" si="32"/>
        <v>44</v>
      </c>
      <c r="J367" s="508" t="str">
        <f t="shared" si="33"/>
        <v>43</v>
      </c>
      <c r="K367" s="508">
        <f t="shared" si="34"/>
        <v>-1</v>
      </c>
      <c r="L367" s="508" t="b">
        <f t="shared" si="35"/>
        <v>0</v>
      </c>
    </row>
    <row r="368" spans="2:12">
      <c r="B368" s="508" t="s">
        <v>1068</v>
      </c>
      <c r="C368" s="508" t="s">
        <v>4112</v>
      </c>
      <c r="E368" s="508" t="s">
        <v>1068</v>
      </c>
      <c r="F368" s="508" t="s">
        <v>4126</v>
      </c>
      <c r="G368" s="508" t="b">
        <f t="shared" si="30"/>
        <v>1</v>
      </c>
      <c r="H368" s="508" t="b">
        <f t="shared" si="31"/>
        <v>0</v>
      </c>
      <c r="I368" s="508" t="str">
        <f t="shared" si="32"/>
        <v>44</v>
      </c>
      <c r="J368" s="508" t="str">
        <f t="shared" si="33"/>
        <v>43</v>
      </c>
      <c r="K368" s="508">
        <f t="shared" si="34"/>
        <v>-1</v>
      </c>
      <c r="L368" s="508" t="b">
        <f t="shared" si="35"/>
        <v>0</v>
      </c>
    </row>
    <row r="369" spans="2:12">
      <c r="B369" s="508" t="s">
        <v>1069</v>
      </c>
      <c r="C369" s="508" t="s">
        <v>4113</v>
      </c>
      <c r="E369" s="508" t="s">
        <v>1069</v>
      </c>
      <c r="F369" s="508" t="s">
        <v>4127</v>
      </c>
      <c r="G369" s="508" t="b">
        <f t="shared" si="30"/>
        <v>1</v>
      </c>
      <c r="H369" s="508" t="b">
        <f t="shared" si="31"/>
        <v>0</v>
      </c>
      <c r="I369" s="508" t="str">
        <f t="shared" si="32"/>
        <v>44</v>
      </c>
      <c r="J369" s="508" t="str">
        <f t="shared" si="33"/>
        <v>43</v>
      </c>
      <c r="K369" s="508">
        <f t="shared" si="34"/>
        <v>-1</v>
      </c>
      <c r="L369" s="508" t="b">
        <f t="shared" si="35"/>
        <v>0</v>
      </c>
    </row>
    <row r="370" spans="2:12">
      <c r="B370" s="508" t="s">
        <v>1070</v>
      </c>
      <c r="C370" s="508" t="s">
        <v>4114</v>
      </c>
      <c r="E370" s="508" t="s">
        <v>1070</v>
      </c>
      <c r="F370" s="508" t="s">
        <v>4128</v>
      </c>
      <c r="G370" s="508" t="b">
        <f t="shared" si="30"/>
        <v>1</v>
      </c>
      <c r="H370" s="508" t="b">
        <f t="shared" si="31"/>
        <v>0</v>
      </c>
      <c r="I370" s="508" t="str">
        <f t="shared" si="32"/>
        <v>44</v>
      </c>
      <c r="J370" s="508" t="str">
        <f t="shared" si="33"/>
        <v>43</v>
      </c>
      <c r="K370" s="508">
        <f t="shared" si="34"/>
        <v>-1</v>
      </c>
      <c r="L370" s="508" t="b">
        <f t="shared" si="35"/>
        <v>0</v>
      </c>
    </row>
    <row r="371" spans="2:12">
      <c r="B371" s="508" t="s">
        <v>1071</v>
      </c>
      <c r="C371" s="508" t="s">
        <v>4115</v>
      </c>
      <c r="E371" s="508" t="s">
        <v>1071</v>
      </c>
      <c r="F371" s="508" t="s">
        <v>4129</v>
      </c>
      <c r="G371" s="508" t="b">
        <f t="shared" si="30"/>
        <v>1</v>
      </c>
      <c r="H371" s="508" t="b">
        <f t="shared" si="31"/>
        <v>0</v>
      </c>
      <c r="I371" s="508" t="str">
        <f t="shared" si="32"/>
        <v>44</v>
      </c>
      <c r="J371" s="508" t="str">
        <f t="shared" si="33"/>
        <v>43</v>
      </c>
      <c r="K371" s="508">
        <f t="shared" si="34"/>
        <v>-1</v>
      </c>
      <c r="L371" s="508" t="b">
        <f t="shared" si="35"/>
        <v>0</v>
      </c>
    </row>
    <row r="372" spans="2:12">
      <c r="B372" s="508" t="s">
        <v>1072</v>
      </c>
      <c r="C372" s="508" t="s">
        <v>4116</v>
      </c>
      <c r="E372" s="508" t="s">
        <v>1072</v>
      </c>
      <c r="F372" s="508" t="s">
        <v>4130</v>
      </c>
      <c r="G372" s="508" t="b">
        <f t="shared" si="30"/>
        <v>1</v>
      </c>
      <c r="H372" s="508" t="b">
        <f t="shared" si="31"/>
        <v>0</v>
      </c>
      <c r="I372" s="508" t="str">
        <f t="shared" si="32"/>
        <v>44</v>
      </c>
      <c r="J372" s="508" t="str">
        <f t="shared" si="33"/>
        <v>43</v>
      </c>
      <c r="K372" s="508">
        <f t="shared" si="34"/>
        <v>-1</v>
      </c>
      <c r="L372" s="508" t="b">
        <f t="shared" si="35"/>
        <v>0</v>
      </c>
    </row>
    <row r="373" spans="2:12">
      <c r="B373" s="508" t="s">
        <v>1073</v>
      </c>
      <c r="C373" s="508" t="s">
        <v>4117</v>
      </c>
      <c r="E373" s="508" t="s">
        <v>1073</v>
      </c>
      <c r="F373" s="508" t="s">
        <v>4131</v>
      </c>
      <c r="G373" s="508" t="b">
        <f t="shared" si="30"/>
        <v>1</v>
      </c>
      <c r="H373" s="508" t="b">
        <f t="shared" si="31"/>
        <v>0</v>
      </c>
      <c r="I373" s="508" t="str">
        <f t="shared" si="32"/>
        <v>44</v>
      </c>
      <c r="J373" s="508" t="str">
        <f t="shared" si="33"/>
        <v>43</v>
      </c>
      <c r="K373" s="508">
        <f t="shared" si="34"/>
        <v>-1</v>
      </c>
      <c r="L373" s="508" t="b">
        <f t="shared" si="35"/>
        <v>0</v>
      </c>
    </row>
    <row r="374" spans="2:12">
      <c r="B374" s="508" t="s">
        <v>1074</v>
      </c>
      <c r="C374" s="508" t="s">
        <v>4118</v>
      </c>
      <c r="E374" s="508" t="s">
        <v>1074</v>
      </c>
      <c r="F374" s="508" t="s">
        <v>4132</v>
      </c>
      <c r="G374" s="508" t="b">
        <f t="shared" si="30"/>
        <v>1</v>
      </c>
      <c r="H374" s="508" t="b">
        <f t="shared" si="31"/>
        <v>0</v>
      </c>
      <c r="I374" s="508" t="str">
        <f t="shared" si="32"/>
        <v>44</v>
      </c>
      <c r="J374" s="508" t="str">
        <f t="shared" si="33"/>
        <v>43</v>
      </c>
      <c r="K374" s="508">
        <f t="shared" si="34"/>
        <v>-1</v>
      </c>
      <c r="L374" s="508" t="b">
        <f t="shared" si="35"/>
        <v>0</v>
      </c>
    </row>
    <row r="375" spans="2:12">
      <c r="B375" s="508" t="s">
        <v>1075</v>
      </c>
      <c r="C375" s="508" t="s">
        <v>4119</v>
      </c>
      <c r="E375" s="508" t="s">
        <v>1075</v>
      </c>
      <c r="F375" s="508" t="s">
        <v>4133</v>
      </c>
      <c r="G375" s="508" t="b">
        <f t="shared" si="30"/>
        <v>1</v>
      </c>
      <c r="H375" s="508" t="b">
        <f t="shared" si="31"/>
        <v>0</v>
      </c>
      <c r="I375" s="508" t="str">
        <f t="shared" si="32"/>
        <v>44</v>
      </c>
      <c r="J375" s="508" t="str">
        <f t="shared" si="33"/>
        <v>43</v>
      </c>
      <c r="K375" s="508">
        <f t="shared" si="34"/>
        <v>-1</v>
      </c>
      <c r="L375" s="508" t="b">
        <f t="shared" si="35"/>
        <v>0</v>
      </c>
    </row>
    <row r="376" spans="2:12">
      <c r="B376" s="508" t="s">
        <v>1076</v>
      </c>
      <c r="C376" s="508" t="s">
        <v>4120</v>
      </c>
      <c r="E376" s="508" t="s">
        <v>1076</v>
      </c>
      <c r="F376" s="508" t="s">
        <v>4134</v>
      </c>
      <c r="G376" s="508" t="b">
        <f t="shared" si="30"/>
        <v>1</v>
      </c>
      <c r="H376" s="508" t="b">
        <f t="shared" si="31"/>
        <v>0</v>
      </c>
      <c r="I376" s="508" t="str">
        <f t="shared" si="32"/>
        <v>44</v>
      </c>
      <c r="J376" s="508" t="str">
        <f t="shared" si="33"/>
        <v>43</v>
      </c>
      <c r="K376" s="508">
        <f t="shared" si="34"/>
        <v>-1</v>
      </c>
      <c r="L376" s="508" t="b">
        <f t="shared" si="35"/>
        <v>0</v>
      </c>
    </row>
    <row r="377" spans="2:12">
      <c r="B377" s="508" t="s">
        <v>1077</v>
      </c>
      <c r="C377" s="508" t="s">
        <v>4121</v>
      </c>
      <c r="E377" s="508" t="s">
        <v>1077</v>
      </c>
      <c r="F377" s="508" t="s">
        <v>4135</v>
      </c>
      <c r="G377" s="508" t="b">
        <f t="shared" si="30"/>
        <v>1</v>
      </c>
      <c r="H377" s="508" t="b">
        <f t="shared" si="31"/>
        <v>0</v>
      </c>
      <c r="I377" s="508" t="str">
        <f t="shared" si="32"/>
        <v>44</v>
      </c>
      <c r="J377" s="508" t="str">
        <f t="shared" si="33"/>
        <v>43</v>
      </c>
      <c r="K377" s="508">
        <f t="shared" si="34"/>
        <v>-1</v>
      </c>
      <c r="L377" s="508" t="b">
        <f t="shared" si="35"/>
        <v>0</v>
      </c>
    </row>
    <row r="378" spans="2:12">
      <c r="B378" s="508" t="s">
        <v>1078</v>
      </c>
      <c r="C378" s="508" t="s">
        <v>4122</v>
      </c>
      <c r="E378" s="508" t="s">
        <v>1078</v>
      </c>
      <c r="F378" s="508" t="s">
        <v>4136</v>
      </c>
      <c r="G378" s="508" t="b">
        <f t="shared" si="30"/>
        <v>1</v>
      </c>
      <c r="H378" s="508" t="b">
        <f t="shared" si="31"/>
        <v>0</v>
      </c>
      <c r="I378" s="508" t="str">
        <f t="shared" si="32"/>
        <v>44</v>
      </c>
      <c r="J378" s="508" t="str">
        <f t="shared" si="33"/>
        <v>43</v>
      </c>
      <c r="K378" s="508">
        <f t="shared" si="34"/>
        <v>-1</v>
      </c>
      <c r="L378" s="508" t="b">
        <f t="shared" si="35"/>
        <v>0</v>
      </c>
    </row>
    <row r="379" spans="2:12">
      <c r="B379" s="508" t="s">
        <v>1063</v>
      </c>
      <c r="C379" s="508" t="s">
        <v>4123</v>
      </c>
      <c r="E379" s="508" t="s">
        <v>1063</v>
      </c>
      <c r="F379" s="508" t="s">
        <v>4137</v>
      </c>
      <c r="G379" s="508" t="b">
        <f t="shared" si="30"/>
        <v>1</v>
      </c>
      <c r="H379" s="508" t="b">
        <f t="shared" si="31"/>
        <v>0</v>
      </c>
      <c r="I379" s="508" t="str">
        <f t="shared" si="32"/>
        <v>44</v>
      </c>
      <c r="J379" s="508" t="str">
        <f t="shared" si="33"/>
        <v>43</v>
      </c>
      <c r="K379" s="508">
        <f t="shared" si="34"/>
        <v>-1</v>
      </c>
      <c r="L379" s="508" t="b">
        <f t="shared" si="35"/>
        <v>0</v>
      </c>
    </row>
    <row r="380" spans="2:12">
      <c r="B380" s="508" t="s">
        <v>1049</v>
      </c>
      <c r="C380" s="508" t="s">
        <v>4124</v>
      </c>
      <c r="E380" s="508" t="s">
        <v>1049</v>
      </c>
      <c r="F380" s="508" t="s">
        <v>4166</v>
      </c>
      <c r="G380" s="508" t="b">
        <f t="shared" si="30"/>
        <v>1</v>
      </c>
      <c r="H380" s="508" t="b">
        <f t="shared" si="31"/>
        <v>0</v>
      </c>
      <c r="I380" s="508" t="str">
        <f t="shared" si="32"/>
        <v>43</v>
      </c>
      <c r="J380" s="508" t="str">
        <f t="shared" si="33"/>
        <v>42</v>
      </c>
      <c r="K380" s="508">
        <f t="shared" si="34"/>
        <v>-1</v>
      </c>
      <c r="L380" s="508" t="b">
        <f t="shared" si="35"/>
        <v>0</v>
      </c>
    </row>
    <row r="381" spans="2:12">
      <c r="B381" s="508" t="s">
        <v>1050</v>
      </c>
      <c r="C381" s="508" t="s">
        <v>4125</v>
      </c>
      <c r="E381" s="508" t="s">
        <v>1050</v>
      </c>
      <c r="F381" s="508" t="s">
        <v>4167</v>
      </c>
      <c r="G381" s="508" t="b">
        <f t="shared" si="30"/>
        <v>1</v>
      </c>
      <c r="H381" s="508" t="b">
        <f t="shared" si="31"/>
        <v>0</v>
      </c>
      <c r="I381" s="508" t="str">
        <f t="shared" si="32"/>
        <v>43</v>
      </c>
      <c r="J381" s="508" t="str">
        <f t="shared" si="33"/>
        <v>42</v>
      </c>
      <c r="K381" s="508">
        <f t="shared" si="34"/>
        <v>-1</v>
      </c>
      <c r="L381" s="508" t="b">
        <f t="shared" si="35"/>
        <v>0</v>
      </c>
    </row>
    <row r="382" spans="2:12">
      <c r="B382" s="508" t="s">
        <v>1051</v>
      </c>
      <c r="C382" s="508" t="s">
        <v>4126</v>
      </c>
      <c r="E382" s="508" t="s">
        <v>1051</v>
      </c>
      <c r="F382" s="508" t="s">
        <v>4168</v>
      </c>
      <c r="G382" s="508" t="b">
        <f t="shared" si="30"/>
        <v>1</v>
      </c>
      <c r="H382" s="508" t="b">
        <f t="shared" si="31"/>
        <v>0</v>
      </c>
      <c r="I382" s="508" t="str">
        <f t="shared" si="32"/>
        <v>43</v>
      </c>
      <c r="J382" s="508" t="str">
        <f t="shared" si="33"/>
        <v>42</v>
      </c>
      <c r="K382" s="508">
        <f t="shared" si="34"/>
        <v>-1</v>
      </c>
      <c r="L382" s="508" t="b">
        <f t="shared" si="35"/>
        <v>0</v>
      </c>
    </row>
    <row r="383" spans="2:12">
      <c r="B383" s="508" t="s">
        <v>1052</v>
      </c>
      <c r="C383" s="508" t="s">
        <v>4127</v>
      </c>
      <c r="E383" s="508" t="s">
        <v>1052</v>
      </c>
      <c r="F383" s="508" t="s">
        <v>4169</v>
      </c>
      <c r="G383" s="508" t="b">
        <f t="shared" si="30"/>
        <v>1</v>
      </c>
      <c r="H383" s="508" t="b">
        <f t="shared" si="31"/>
        <v>0</v>
      </c>
      <c r="I383" s="508" t="str">
        <f t="shared" si="32"/>
        <v>43</v>
      </c>
      <c r="J383" s="508" t="str">
        <f t="shared" si="33"/>
        <v>42</v>
      </c>
      <c r="K383" s="508">
        <f t="shared" si="34"/>
        <v>-1</v>
      </c>
      <c r="L383" s="508" t="b">
        <f t="shared" si="35"/>
        <v>0</v>
      </c>
    </row>
    <row r="384" spans="2:12">
      <c r="B384" s="508" t="s">
        <v>1053</v>
      </c>
      <c r="C384" s="508" t="s">
        <v>4128</v>
      </c>
      <c r="E384" s="508" t="s">
        <v>1053</v>
      </c>
      <c r="F384" s="508" t="s">
        <v>4170</v>
      </c>
      <c r="G384" s="508" t="b">
        <f t="shared" si="30"/>
        <v>1</v>
      </c>
      <c r="H384" s="508" t="b">
        <f t="shared" si="31"/>
        <v>0</v>
      </c>
      <c r="I384" s="508" t="str">
        <f t="shared" si="32"/>
        <v>43</v>
      </c>
      <c r="J384" s="508" t="str">
        <f t="shared" si="33"/>
        <v>42</v>
      </c>
      <c r="K384" s="508">
        <f t="shared" si="34"/>
        <v>-1</v>
      </c>
      <c r="L384" s="508" t="b">
        <f t="shared" si="35"/>
        <v>0</v>
      </c>
    </row>
    <row r="385" spans="2:12">
      <c r="B385" s="508" t="s">
        <v>1054</v>
      </c>
      <c r="C385" s="508" t="s">
        <v>4129</v>
      </c>
      <c r="E385" s="508" t="s">
        <v>1054</v>
      </c>
      <c r="F385" s="508" t="s">
        <v>4171</v>
      </c>
      <c r="G385" s="508" t="b">
        <f t="shared" si="30"/>
        <v>1</v>
      </c>
      <c r="H385" s="508" t="b">
        <f t="shared" si="31"/>
        <v>0</v>
      </c>
      <c r="I385" s="508" t="str">
        <f t="shared" si="32"/>
        <v>43</v>
      </c>
      <c r="J385" s="508" t="str">
        <f t="shared" si="33"/>
        <v>42</v>
      </c>
      <c r="K385" s="508">
        <f t="shared" si="34"/>
        <v>-1</v>
      </c>
      <c r="L385" s="508" t="b">
        <f t="shared" si="35"/>
        <v>0</v>
      </c>
    </row>
    <row r="386" spans="2:12">
      <c r="B386" s="508" t="s">
        <v>1055</v>
      </c>
      <c r="C386" s="508" t="s">
        <v>4130</v>
      </c>
      <c r="E386" s="508" t="s">
        <v>1055</v>
      </c>
      <c r="F386" s="508" t="s">
        <v>4172</v>
      </c>
      <c r="G386" s="508" t="b">
        <f t="shared" si="30"/>
        <v>1</v>
      </c>
      <c r="H386" s="508" t="b">
        <f t="shared" si="31"/>
        <v>0</v>
      </c>
      <c r="I386" s="508" t="str">
        <f t="shared" si="32"/>
        <v>43</v>
      </c>
      <c r="J386" s="508" t="str">
        <f t="shared" si="33"/>
        <v>42</v>
      </c>
      <c r="K386" s="508">
        <f t="shared" si="34"/>
        <v>-1</v>
      </c>
      <c r="L386" s="508" t="b">
        <f t="shared" si="35"/>
        <v>0</v>
      </c>
    </row>
    <row r="387" spans="2:12">
      <c r="B387" s="508" t="s">
        <v>1056</v>
      </c>
      <c r="C387" s="508" t="s">
        <v>4131</v>
      </c>
      <c r="E387" s="508" t="s">
        <v>1056</v>
      </c>
      <c r="F387" s="508" t="s">
        <v>4173</v>
      </c>
      <c r="G387" s="508" t="b">
        <f t="shared" si="30"/>
        <v>1</v>
      </c>
      <c r="H387" s="508" t="b">
        <f t="shared" si="31"/>
        <v>0</v>
      </c>
      <c r="I387" s="508" t="str">
        <f t="shared" si="32"/>
        <v>43</v>
      </c>
      <c r="J387" s="508" t="str">
        <f t="shared" si="33"/>
        <v>42</v>
      </c>
      <c r="K387" s="508">
        <f t="shared" si="34"/>
        <v>-1</v>
      </c>
      <c r="L387" s="508" t="b">
        <f t="shared" si="35"/>
        <v>0</v>
      </c>
    </row>
    <row r="388" spans="2:12">
      <c r="B388" s="508" t="s">
        <v>1057</v>
      </c>
      <c r="C388" s="508" t="s">
        <v>4132</v>
      </c>
      <c r="E388" s="508" t="s">
        <v>1057</v>
      </c>
      <c r="F388" s="508" t="s">
        <v>4174</v>
      </c>
      <c r="G388" s="508" t="b">
        <f t="shared" si="30"/>
        <v>1</v>
      </c>
      <c r="H388" s="508" t="b">
        <f t="shared" si="31"/>
        <v>0</v>
      </c>
      <c r="I388" s="508" t="str">
        <f t="shared" si="32"/>
        <v>43</v>
      </c>
      <c r="J388" s="508" t="str">
        <f t="shared" si="33"/>
        <v>42</v>
      </c>
      <c r="K388" s="508">
        <f t="shared" si="34"/>
        <v>-1</v>
      </c>
      <c r="L388" s="508" t="b">
        <f t="shared" si="35"/>
        <v>0</v>
      </c>
    </row>
    <row r="389" spans="2:12">
      <c r="B389" s="508" t="s">
        <v>1058</v>
      </c>
      <c r="C389" s="508" t="s">
        <v>4133</v>
      </c>
      <c r="E389" s="508" t="s">
        <v>1058</v>
      </c>
      <c r="F389" s="508" t="s">
        <v>4175</v>
      </c>
      <c r="G389" s="508" t="b">
        <f t="shared" si="30"/>
        <v>1</v>
      </c>
      <c r="H389" s="508" t="b">
        <f t="shared" si="31"/>
        <v>0</v>
      </c>
      <c r="I389" s="508" t="str">
        <f t="shared" si="32"/>
        <v>43</v>
      </c>
      <c r="J389" s="508" t="str">
        <f t="shared" si="33"/>
        <v>42</v>
      </c>
      <c r="K389" s="508">
        <f t="shared" si="34"/>
        <v>-1</v>
      </c>
      <c r="L389" s="508" t="b">
        <f t="shared" si="35"/>
        <v>0</v>
      </c>
    </row>
    <row r="390" spans="2:12">
      <c r="B390" s="508" t="s">
        <v>1059</v>
      </c>
      <c r="C390" s="508" t="s">
        <v>4134</v>
      </c>
      <c r="E390" s="508" t="s">
        <v>1059</v>
      </c>
      <c r="F390" s="508" t="s">
        <v>4176</v>
      </c>
      <c r="G390" s="508" t="b">
        <f t="shared" si="30"/>
        <v>1</v>
      </c>
      <c r="H390" s="508" t="b">
        <f t="shared" si="31"/>
        <v>0</v>
      </c>
      <c r="I390" s="508" t="str">
        <f t="shared" si="32"/>
        <v>43</v>
      </c>
      <c r="J390" s="508" t="str">
        <f t="shared" si="33"/>
        <v>42</v>
      </c>
      <c r="K390" s="508">
        <f t="shared" si="34"/>
        <v>-1</v>
      </c>
      <c r="L390" s="508" t="b">
        <f t="shared" si="35"/>
        <v>0</v>
      </c>
    </row>
    <row r="391" spans="2:12">
      <c r="B391" s="508" t="s">
        <v>1060</v>
      </c>
      <c r="C391" s="508" t="s">
        <v>4135</v>
      </c>
      <c r="E391" s="508" t="s">
        <v>1060</v>
      </c>
      <c r="F391" s="508" t="s">
        <v>4177</v>
      </c>
      <c r="G391" s="508" t="b">
        <f t="shared" ref="G391:G454" si="36">B391=E391</f>
        <v>1</v>
      </c>
      <c r="H391" s="508" t="b">
        <f t="shared" ref="H391:H454" si="37">C391=F391</f>
        <v>0</v>
      </c>
      <c r="I391" s="508" t="str">
        <f t="shared" ref="I391:I454" si="38">RIGHT(C391,LEN(C391)-FIND("$",C391,1)-2)</f>
        <v>43</v>
      </c>
      <c r="J391" s="508" t="str">
        <f t="shared" ref="J391:J454" si="39">RIGHT(F391,LEN(F391)-FIND("$",F391,1)-2)</f>
        <v>42</v>
      </c>
      <c r="K391" s="508">
        <f t="shared" ref="K391:K454" si="40">J391-I391</f>
        <v>-1</v>
      </c>
      <c r="L391" s="508" t="b">
        <f t="shared" ref="L391:L454" si="41">I391=J391</f>
        <v>0</v>
      </c>
    </row>
    <row r="392" spans="2:12">
      <c r="B392" s="508" t="s">
        <v>1061</v>
      </c>
      <c r="C392" s="508" t="s">
        <v>4136</v>
      </c>
      <c r="E392" s="508" t="s">
        <v>1061</v>
      </c>
      <c r="F392" s="508" t="s">
        <v>4178</v>
      </c>
      <c r="G392" s="508" t="b">
        <f t="shared" si="36"/>
        <v>1</v>
      </c>
      <c r="H392" s="508" t="b">
        <f t="shared" si="37"/>
        <v>0</v>
      </c>
      <c r="I392" s="508" t="str">
        <f t="shared" si="38"/>
        <v>43</v>
      </c>
      <c r="J392" s="508" t="str">
        <f t="shared" si="39"/>
        <v>42</v>
      </c>
      <c r="K392" s="508">
        <f t="shared" si="40"/>
        <v>-1</v>
      </c>
      <c r="L392" s="508" t="b">
        <f t="shared" si="41"/>
        <v>0</v>
      </c>
    </row>
    <row r="393" spans="2:12">
      <c r="B393" s="508" t="s">
        <v>1047</v>
      </c>
      <c r="C393" s="508" t="s">
        <v>4137</v>
      </c>
      <c r="E393" s="508" t="s">
        <v>1047</v>
      </c>
      <c r="F393" s="508" t="s">
        <v>4179</v>
      </c>
      <c r="G393" s="508" t="b">
        <f t="shared" si="36"/>
        <v>1</v>
      </c>
      <c r="H393" s="508" t="b">
        <f t="shared" si="37"/>
        <v>0</v>
      </c>
      <c r="I393" s="508" t="str">
        <f t="shared" si="38"/>
        <v>43</v>
      </c>
      <c r="J393" s="508" t="str">
        <f t="shared" si="39"/>
        <v>42</v>
      </c>
      <c r="K393" s="508">
        <f t="shared" si="40"/>
        <v>-1</v>
      </c>
      <c r="L393" s="508" t="b">
        <f t="shared" si="41"/>
        <v>0</v>
      </c>
    </row>
    <row r="394" spans="2:12">
      <c r="B394" s="508" t="s">
        <v>2455</v>
      </c>
      <c r="C394" s="508" t="s">
        <v>4138</v>
      </c>
      <c r="E394" s="508" t="s">
        <v>2455</v>
      </c>
      <c r="F394" s="508" t="s">
        <v>4527</v>
      </c>
      <c r="G394" s="508" t="b">
        <f t="shared" si="36"/>
        <v>1</v>
      </c>
      <c r="H394" s="508" t="b">
        <f t="shared" si="37"/>
        <v>0</v>
      </c>
      <c r="I394" s="508" t="str">
        <f t="shared" si="38"/>
        <v>166</v>
      </c>
      <c r="J394" s="508" t="str">
        <f t="shared" si="39"/>
        <v>165</v>
      </c>
      <c r="K394" s="508">
        <f t="shared" si="40"/>
        <v>-1</v>
      </c>
      <c r="L394" s="508" t="b">
        <f t="shared" si="41"/>
        <v>0</v>
      </c>
    </row>
    <row r="395" spans="2:12">
      <c r="B395" s="508" t="s">
        <v>2456</v>
      </c>
      <c r="C395" s="508" t="s">
        <v>4139</v>
      </c>
      <c r="E395" s="508" t="s">
        <v>2456</v>
      </c>
      <c r="F395" s="508" t="s">
        <v>4528</v>
      </c>
      <c r="G395" s="508" t="b">
        <f t="shared" si="36"/>
        <v>1</v>
      </c>
      <c r="H395" s="508" t="b">
        <f t="shared" si="37"/>
        <v>0</v>
      </c>
      <c r="I395" s="508" t="str">
        <f t="shared" si="38"/>
        <v>166</v>
      </c>
      <c r="J395" s="508" t="str">
        <f t="shared" si="39"/>
        <v>165</v>
      </c>
      <c r="K395" s="508">
        <f t="shared" si="40"/>
        <v>-1</v>
      </c>
      <c r="L395" s="508" t="b">
        <f t="shared" si="41"/>
        <v>0</v>
      </c>
    </row>
    <row r="396" spans="2:12">
      <c r="B396" s="508" t="s">
        <v>2457</v>
      </c>
      <c r="C396" s="508" t="s">
        <v>4140</v>
      </c>
      <c r="E396" s="508" t="s">
        <v>2457</v>
      </c>
      <c r="F396" s="508" t="s">
        <v>4529</v>
      </c>
      <c r="G396" s="508" t="b">
        <f t="shared" si="36"/>
        <v>1</v>
      </c>
      <c r="H396" s="508" t="b">
        <f t="shared" si="37"/>
        <v>0</v>
      </c>
      <c r="I396" s="508" t="str">
        <f t="shared" si="38"/>
        <v>166</v>
      </c>
      <c r="J396" s="508" t="str">
        <f t="shared" si="39"/>
        <v>165</v>
      </c>
      <c r="K396" s="508">
        <f t="shared" si="40"/>
        <v>-1</v>
      </c>
      <c r="L396" s="508" t="b">
        <f t="shared" si="41"/>
        <v>0</v>
      </c>
    </row>
    <row r="397" spans="2:12">
      <c r="B397" s="508" t="s">
        <v>2458</v>
      </c>
      <c r="C397" s="508" t="s">
        <v>4141</v>
      </c>
      <c r="E397" s="508" t="s">
        <v>2458</v>
      </c>
      <c r="F397" s="508" t="s">
        <v>4530</v>
      </c>
      <c r="G397" s="508" t="b">
        <f t="shared" si="36"/>
        <v>1</v>
      </c>
      <c r="H397" s="508" t="b">
        <f t="shared" si="37"/>
        <v>0</v>
      </c>
      <c r="I397" s="508" t="str">
        <f t="shared" si="38"/>
        <v>166</v>
      </c>
      <c r="J397" s="508" t="str">
        <f t="shared" si="39"/>
        <v>165</v>
      </c>
      <c r="K397" s="508">
        <f t="shared" si="40"/>
        <v>-1</v>
      </c>
      <c r="L397" s="508" t="b">
        <f t="shared" si="41"/>
        <v>0</v>
      </c>
    </row>
    <row r="398" spans="2:12">
      <c r="B398" s="508" t="s">
        <v>2459</v>
      </c>
      <c r="C398" s="508" t="s">
        <v>4142</v>
      </c>
      <c r="E398" s="508" t="s">
        <v>2459</v>
      </c>
      <c r="F398" s="508" t="s">
        <v>4531</v>
      </c>
      <c r="G398" s="508" t="b">
        <f t="shared" si="36"/>
        <v>1</v>
      </c>
      <c r="H398" s="508" t="b">
        <f t="shared" si="37"/>
        <v>0</v>
      </c>
      <c r="I398" s="508" t="str">
        <f t="shared" si="38"/>
        <v>166</v>
      </c>
      <c r="J398" s="508" t="str">
        <f t="shared" si="39"/>
        <v>165</v>
      </c>
      <c r="K398" s="508">
        <f t="shared" si="40"/>
        <v>-1</v>
      </c>
      <c r="L398" s="508" t="b">
        <f t="shared" si="41"/>
        <v>0</v>
      </c>
    </row>
    <row r="399" spans="2:12">
      <c r="B399" s="508" t="s">
        <v>2460</v>
      </c>
      <c r="C399" s="508" t="s">
        <v>4143</v>
      </c>
      <c r="E399" s="508" t="s">
        <v>2460</v>
      </c>
      <c r="F399" s="508" t="s">
        <v>4532</v>
      </c>
      <c r="G399" s="508" t="b">
        <f t="shared" si="36"/>
        <v>1</v>
      </c>
      <c r="H399" s="508" t="b">
        <f t="shared" si="37"/>
        <v>0</v>
      </c>
      <c r="I399" s="508" t="str">
        <f t="shared" si="38"/>
        <v>166</v>
      </c>
      <c r="J399" s="508" t="str">
        <f t="shared" si="39"/>
        <v>165</v>
      </c>
      <c r="K399" s="508">
        <f t="shared" si="40"/>
        <v>-1</v>
      </c>
      <c r="L399" s="508" t="b">
        <f t="shared" si="41"/>
        <v>0</v>
      </c>
    </row>
    <row r="400" spans="2:12">
      <c r="B400" s="508" t="s">
        <v>2461</v>
      </c>
      <c r="C400" s="508" t="s">
        <v>4144</v>
      </c>
      <c r="E400" s="508" t="s">
        <v>2461</v>
      </c>
      <c r="F400" s="508" t="s">
        <v>4533</v>
      </c>
      <c r="G400" s="508" t="b">
        <f t="shared" si="36"/>
        <v>1</v>
      </c>
      <c r="H400" s="508" t="b">
        <f t="shared" si="37"/>
        <v>0</v>
      </c>
      <c r="I400" s="508" t="str">
        <f t="shared" si="38"/>
        <v>166</v>
      </c>
      <c r="J400" s="508" t="str">
        <f t="shared" si="39"/>
        <v>165</v>
      </c>
      <c r="K400" s="508">
        <f t="shared" si="40"/>
        <v>-1</v>
      </c>
      <c r="L400" s="508" t="b">
        <f t="shared" si="41"/>
        <v>0</v>
      </c>
    </row>
    <row r="401" spans="2:12">
      <c r="B401" s="508" t="s">
        <v>2462</v>
      </c>
      <c r="C401" s="508" t="s">
        <v>4145</v>
      </c>
      <c r="E401" s="508" t="s">
        <v>2462</v>
      </c>
      <c r="F401" s="508" t="s">
        <v>4534</v>
      </c>
      <c r="G401" s="508" t="b">
        <f t="shared" si="36"/>
        <v>1</v>
      </c>
      <c r="H401" s="508" t="b">
        <f t="shared" si="37"/>
        <v>0</v>
      </c>
      <c r="I401" s="508" t="str">
        <f t="shared" si="38"/>
        <v>166</v>
      </c>
      <c r="J401" s="508" t="str">
        <f t="shared" si="39"/>
        <v>165</v>
      </c>
      <c r="K401" s="508">
        <f t="shared" si="40"/>
        <v>-1</v>
      </c>
      <c r="L401" s="508" t="b">
        <f t="shared" si="41"/>
        <v>0</v>
      </c>
    </row>
    <row r="402" spans="2:12">
      <c r="B402" s="508" t="s">
        <v>2463</v>
      </c>
      <c r="C402" s="508" t="s">
        <v>4146</v>
      </c>
      <c r="E402" s="508" t="s">
        <v>2463</v>
      </c>
      <c r="F402" s="508" t="s">
        <v>4535</v>
      </c>
      <c r="G402" s="508" t="b">
        <f t="shared" si="36"/>
        <v>1</v>
      </c>
      <c r="H402" s="508" t="b">
        <f t="shared" si="37"/>
        <v>0</v>
      </c>
      <c r="I402" s="508" t="str">
        <f t="shared" si="38"/>
        <v>166</v>
      </c>
      <c r="J402" s="508" t="str">
        <f t="shared" si="39"/>
        <v>165</v>
      </c>
      <c r="K402" s="508">
        <f t="shared" si="40"/>
        <v>-1</v>
      </c>
      <c r="L402" s="508" t="b">
        <f t="shared" si="41"/>
        <v>0</v>
      </c>
    </row>
    <row r="403" spans="2:12">
      <c r="B403" s="508" t="s">
        <v>2464</v>
      </c>
      <c r="C403" s="508" t="s">
        <v>4147</v>
      </c>
      <c r="E403" s="508" t="s">
        <v>2464</v>
      </c>
      <c r="F403" s="508" t="s">
        <v>4536</v>
      </c>
      <c r="G403" s="508" t="b">
        <f t="shared" si="36"/>
        <v>1</v>
      </c>
      <c r="H403" s="508" t="b">
        <f t="shared" si="37"/>
        <v>0</v>
      </c>
      <c r="I403" s="508" t="str">
        <f t="shared" si="38"/>
        <v>166</v>
      </c>
      <c r="J403" s="508" t="str">
        <f t="shared" si="39"/>
        <v>165</v>
      </c>
      <c r="K403" s="508">
        <f t="shared" si="40"/>
        <v>-1</v>
      </c>
      <c r="L403" s="508" t="b">
        <f t="shared" si="41"/>
        <v>0</v>
      </c>
    </row>
    <row r="404" spans="2:12">
      <c r="B404" s="508" t="s">
        <v>2465</v>
      </c>
      <c r="C404" s="508" t="s">
        <v>4148</v>
      </c>
      <c r="E404" s="508" t="s">
        <v>2465</v>
      </c>
      <c r="F404" s="508" t="s">
        <v>4537</v>
      </c>
      <c r="G404" s="508" t="b">
        <f t="shared" si="36"/>
        <v>1</v>
      </c>
      <c r="H404" s="508" t="b">
        <f t="shared" si="37"/>
        <v>0</v>
      </c>
      <c r="I404" s="508" t="str">
        <f t="shared" si="38"/>
        <v>166</v>
      </c>
      <c r="J404" s="508" t="str">
        <f t="shared" si="39"/>
        <v>165</v>
      </c>
      <c r="K404" s="508">
        <f t="shared" si="40"/>
        <v>-1</v>
      </c>
      <c r="L404" s="508" t="b">
        <f t="shared" si="41"/>
        <v>0</v>
      </c>
    </row>
    <row r="405" spans="2:12">
      <c r="B405" s="508" t="s">
        <v>2466</v>
      </c>
      <c r="C405" s="508" t="s">
        <v>4149</v>
      </c>
      <c r="E405" s="508" t="s">
        <v>2466</v>
      </c>
      <c r="F405" s="508" t="s">
        <v>4538</v>
      </c>
      <c r="G405" s="508" t="b">
        <f t="shared" si="36"/>
        <v>1</v>
      </c>
      <c r="H405" s="508" t="b">
        <f t="shared" si="37"/>
        <v>0</v>
      </c>
      <c r="I405" s="508" t="str">
        <f t="shared" si="38"/>
        <v>166</v>
      </c>
      <c r="J405" s="508" t="str">
        <f t="shared" si="39"/>
        <v>165</v>
      </c>
      <c r="K405" s="508">
        <f t="shared" si="40"/>
        <v>-1</v>
      </c>
      <c r="L405" s="508" t="b">
        <f t="shared" si="41"/>
        <v>0</v>
      </c>
    </row>
    <row r="406" spans="2:12">
      <c r="B406" s="508" t="s">
        <v>2467</v>
      </c>
      <c r="C406" s="508" t="s">
        <v>4150</v>
      </c>
      <c r="E406" s="508" t="s">
        <v>2467</v>
      </c>
      <c r="F406" s="508" t="s">
        <v>4539</v>
      </c>
      <c r="G406" s="508" t="b">
        <f t="shared" si="36"/>
        <v>1</v>
      </c>
      <c r="H406" s="508" t="b">
        <f t="shared" si="37"/>
        <v>0</v>
      </c>
      <c r="I406" s="508" t="str">
        <f t="shared" si="38"/>
        <v>166</v>
      </c>
      <c r="J406" s="508" t="str">
        <f t="shared" si="39"/>
        <v>165</v>
      </c>
      <c r="K406" s="508">
        <f t="shared" si="40"/>
        <v>-1</v>
      </c>
      <c r="L406" s="508" t="b">
        <f t="shared" si="41"/>
        <v>0</v>
      </c>
    </row>
    <row r="407" spans="2:12">
      <c r="B407" s="508" t="s">
        <v>2453</v>
      </c>
      <c r="C407" s="508" t="s">
        <v>4151</v>
      </c>
      <c r="E407" s="508" t="s">
        <v>2453</v>
      </c>
      <c r="F407" s="508" t="s">
        <v>4540</v>
      </c>
      <c r="G407" s="508" t="b">
        <f t="shared" si="36"/>
        <v>1</v>
      </c>
      <c r="H407" s="508" t="b">
        <f t="shared" si="37"/>
        <v>0</v>
      </c>
      <c r="I407" s="508" t="str">
        <f t="shared" si="38"/>
        <v>166</v>
      </c>
      <c r="J407" s="508" t="str">
        <f t="shared" si="39"/>
        <v>165</v>
      </c>
      <c r="K407" s="508">
        <f t="shared" si="40"/>
        <v>-1</v>
      </c>
      <c r="L407" s="508" t="b">
        <f t="shared" si="41"/>
        <v>0</v>
      </c>
    </row>
    <row r="408" spans="2:12">
      <c r="B408" s="508" t="s">
        <v>1081</v>
      </c>
      <c r="C408" s="508" t="s">
        <v>4152</v>
      </c>
      <c r="E408" s="508" t="s">
        <v>1081</v>
      </c>
      <c r="F408" s="508" t="s">
        <v>4110</v>
      </c>
      <c r="G408" s="508" t="b">
        <f t="shared" si="36"/>
        <v>1</v>
      </c>
      <c r="H408" s="508" t="b">
        <f t="shared" si="37"/>
        <v>0</v>
      </c>
      <c r="I408" s="508" t="str">
        <f t="shared" si="38"/>
        <v>45</v>
      </c>
      <c r="J408" s="508" t="str">
        <f t="shared" si="39"/>
        <v>44</v>
      </c>
      <c r="K408" s="508">
        <f t="shared" si="40"/>
        <v>-1</v>
      </c>
      <c r="L408" s="508" t="b">
        <f t="shared" si="41"/>
        <v>0</v>
      </c>
    </row>
    <row r="409" spans="2:12">
      <c r="B409" s="508" t="s">
        <v>1082</v>
      </c>
      <c r="C409" s="508" t="s">
        <v>4153</v>
      </c>
      <c r="E409" s="508" t="s">
        <v>1082</v>
      </c>
      <c r="F409" s="508" t="s">
        <v>4111</v>
      </c>
      <c r="G409" s="508" t="b">
        <f t="shared" si="36"/>
        <v>1</v>
      </c>
      <c r="H409" s="508" t="b">
        <f t="shared" si="37"/>
        <v>0</v>
      </c>
      <c r="I409" s="508" t="str">
        <f t="shared" si="38"/>
        <v>45</v>
      </c>
      <c r="J409" s="508" t="str">
        <f t="shared" si="39"/>
        <v>44</v>
      </c>
      <c r="K409" s="508">
        <f t="shared" si="40"/>
        <v>-1</v>
      </c>
      <c r="L409" s="508" t="b">
        <f t="shared" si="41"/>
        <v>0</v>
      </c>
    </row>
    <row r="410" spans="2:12">
      <c r="B410" s="508" t="s">
        <v>1083</v>
      </c>
      <c r="C410" s="508" t="s">
        <v>4154</v>
      </c>
      <c r="E410" s="508" t="s">
        <v>1083</v>
      </c>
      <c r="F410" s="508" t="s">
        <v>4112</v>
      </c>
      <c r="G410" s="508" t="b">
        <f t="shared" si="36"/>
        <v>1</v>
      </c>
      <c r="H410" s="508" t="b">
        <f t="shared" si="37"/>
        <v>0</v>
      </c>
      <c r="I410" s="508" t="str">
        <f t="shared" si="38"/>
        <v>45</v>
      </c>
      <c r="J410" s="508" t="str">
        <f t="shared" si="39"/>
        <v>44</v>
      </c>
      <c r="K410" s="508">
        <f t="shared" si="40"/>
        <v>-1</v>
      </c>
      <c r="L410" s="508" t="b">
        <f t="shared" si="41"/>
        <v>0</v>
      </c>
    </row>
    <row r="411" spans="2:12">
      <c r="B411" s="508" t="s">
        <v>1084</v>
      </c>
      <c r="C411" s="508" t="s">
        <v>4155</v>
      </c>
      <c r="E411" s="508" t="s">
        <v>1084</v>
      </c>
      <c r="F411" s="508" t="s">
        <v>4113</v>
      </c>
      <c r="G411" s="508" t="b">
        <f t="shared" si="36"/>
        <v>1</v>
      </c>
      <c r="H411" s="508" t="b">
        <f t="shared" si="37"/>
        <v>0</v>
      </c>
      <c r="I411" s="508" t="str">
        <f t="shared" si="38"/>
        <v>45</v>
      </c>
      <c r="J411" s="508" t="str">
        <f t="shared" si="39"/>
        <v>44</v>
      </c>
      <c r="K411" s="508">
        <f t="shared" si="40"/>
        <v>-1</v>
      </c>
      <c r="L411" s="508" t="b">
        <f t="shared" si="41"/>
        <v>0</v>
      </c>
    </row>
    <row r="412" spans="2:12">
      <c r="B412" s="508" t="s">
        <v>1085</v>
      </c>
      <c r="C412" s="508" t="s">
        <v>4156</v>
      </c>
      <c r="E412" s="508" t="s">
        <v>1085</v>
      </c>
      <c r="F412" s="508" t="s">
        <v>4114</v>
      </c>
      <c r="G412" s="508" t="b">
        <f t="shared" si="36"/>
        <v>1</v>
      </c>
      <c r="H412" s="508" t="b">
        <f t="shared" si="37"/>
        <v>0</v>
      </c>
      <c r="I412" s="508" t="str">
        <f t="shared" si="38"/>
        <v>45</v>
      </c>
      <c r="J412" s="508" t="str">
        <f t="shared" si="39"/>
        <v>44</v>
      </c>
      <c r="K412" s="508">
        <f t="shared" si="40"/>
        <v>-1</v>
      </c>
      <c r="L412" s="508" t="b">
        <f t="shared" si="41"/>
        <v>0</v>
      </c>
    </row>
    <row r="413" spans="2:12">
      <c r="B413" s="508" t="s">
        <v>1086</v>
      </c>
      <c r="C413" s="508" t="s">
        <v>4157</v>
      </c>
      <c r="E413" s="508" t="s">
        <v>1086</v>
      </c>
      <c r="F413" s="508" t="s">
        <v>4115</v>
      </c>
      <c r="G413" s="508" t="b">
        <f t="shared" si="36"/>
        <v>1</v>
      </c>
      <c r="H413" s="508" t="b">
        <f t="shared" si="37"/>
        <v>0</v>
      </c>
      <c r="I413" s="508" t="str">
        <f t="shared" si="38"/>
        <v>45</v>
      </c>
      <c r="J413" s="508" t="str">
        <f t="shared" si="39"/>
        <v>44</v>
      </c>
      <c r="K413" s="508">
        <f t="shared" si="40"/>
        <v>-1</v>
      </c>
      <c r="L413" s="508" t="b">
        <f t="shared" si="41"/>
        <v>0</v>
      </c>
    </row>
    <row r="414" spans="2:12">
      <c r="B414" s="508" t="s">
        <v>1087</v>
      </c>
      <c r="C414" s="508" t="s">
        <v>4158</v>
      </c>
      <c r="E414" s="508" t="s">
        <v>1087</v>
      </c>
      <c r="F414" s="508" t="s">
        <v>4116</v>
      </c>
      <c r="G414" s="508" t="b">
        <f t="shared" si="36"/>
        <v>1</v>
      </c>
      <c r="H414" s="508" t="b">
        <f t="shared" si="37"/>
        <v>0</v>
      </c>
      <c r="I414" s="508" t="str">
        <f t="shared" si="38"/>
        <v>45</v>
      </c>
      <c r="J414" s="508" t="str">
        <f t="shared" si="39"/>
        <v>44</v>
      </c>
      <c r="K414" s="508">
        <f t="shared" si="40"/>
        <v>-1</v>
      </c>
      <c r="L414" s="508" t="b">
        <f t="shared" si="41"/>
        <v>0</v>
      </c>
    </row>
    <row r="415" spans="2:12">
      <c r="B415" s="508" t="s">
        <v>1088</v>
      </c>
      <c r="C415" s="508" t="s">
        <v>4159</v>
      </c>
      <c r="E415" s="508" t="s">
        <v>1088</v>
      </c>
      <c r="F415" s="508" t="s">
        <v>4117</v>
      </c>
      <c r="G415" s="508" t="b">
        <f t="shared" si="36"/>
        <v>1</v>
      </c>
      <c r="H415" s="508" t="b">
        <f t="shared" si="37"/>
        <v>0</v>
      </c>
      <c r="I415" s="508" t="str">
        <f t="shared" si="38"/>
        <v>45</v>
      </c>
      <c r="J415" s="508" t="str">
        <f t="shared" si="39"/>
        <v>44</v>
      </c>
      <c r="K415" s="508">
        <f t="shared" si="40"/>
        <v>-1</v>
      </c>
      <c r="L415" s="508" t="b">
        <f t="shared" si="41"/>
        <v>0</v>
      </c>
    </row>
    <row r="416" spans="2:12">
      <c r="B416" s="508" t="s">
        <v>1089</v>
      </c>
      <c r="C416" s="508" t="s">
        <v>4160</v>
      </c>
      <c r="E416" s="508" t="s">
        <v>1089</v>
      </c>
      <c r="F416" s="508" t="s">
        <v>4118</v>
      </c>
      <c r="G416" s="508" t="b">
        <f t="shared" si="36"/>
        <v>1</v>
      </c>
      <c r="H416" s="508" t="b">
        <f t="shared" si="37"/>
        <v>0</v>
      </c>
      <c r="I416" s="508" t="str">
        <f t="shared" si="38"/>
        <v>45</v>
      </c>
      <c r="J416" s="508" t="str">
        <f t="shared" si="39"/>
        <v>44</v>
      </c>
      <c r="K416" s="508">
        <f t="shared" si="40"/>
        <v>-1</v>
      </c>
      <c r="L416" s="508" t="b">
        <f t="shared" si="41"/>
        <v>0</v>
      </c>
    </row>
    <row r="417" spans="2:12">
      <c r="B417" s="508" t="s">
        <v>1090</v>
      </c>
      <c r="C417" s="508" t="s">
        <v>4161</v>
      </c>
      <c r="E417" s="508" t="s">
        <v>1090</v>
      </c>
      <c r="F417" s="508" t="s">
        <v>4119</v>
      </c>
      <c r="G417" s="508" t="b">
        <f t="shared" si="36"/>
        <v>1</v>
      </c>
      <c r="H417" s="508" t="b">
        <f t="shared" si="37"/>
        <v>0</v>
      </c>
      <c r="I417" s="508" t="str">
        <f t="shared" si="38"/>
        <v>45</v>
      </c>
      <c r="J417" s="508" t="str">
        <f t="shared" si="39"/>
        <v>44</v>
      </c>
      <c r="K417" s="508">
        <f t="shared" si="40"/>
        <v>-1</v>
      </c>
      <c r="L417" s="508" t="b">
        <f t="shared" si="41"/>
        <v>0</v>
      </c>
    </row>
    <row r="418" spans="2:12">
      <c r="B418" s="508" t="s">
        <v>1091</v>
      </c>
      <c r="C418" s="508" t="s">
        <v>4162</v>
      </c>
      <c r="E418" s="508" t="s">
        <v>1091</v>
      </c>
      <c r="F418" s="508" t="s">
        <v>4120</v>
      </c>
      <c r="G418" s="508" t="b">
        <f t="shared" si="36"/>
        <v>1</v>
      </c>
      <c r="H418" s="508" t="b">
        <f t="shared" si="37"/>
        <v>0</v>
      </c>
      <c r="I418" s="508" t="str">
        <f t="shared" si="38"/>
        <v>45</v>
      </c>
      <c r="J418" s="508" t="str">
        <f t="shared" si="39"/>
        <v>44</v>
      </c>
      <c r="K418" s="508">
        <f t="shared" si="40"/>
        <v>-1</v>
      </c>
      <c r="L418" s="508" t="b">
        <f t="shared" si="41"/>
        <v>0</v>
      </c>
    </row>
    <row r="419" spans="2:12">
      <c r="B419" s="508" t="s">
        <v>1092</v>
      </c>
      <c r="C419" s="508" t="s">
        <v>4163</v>
      </c>
      <c r="E419" s="508" t="s">
        <v>1092</v>
      </c>
      <c r="F419" s="508" t="s">
        <v>4121</v>
      </c>
      <c r="G419" s="508" t="b">
        <f t="shared" si="36"/>
        <v>1</v>
      </c>
      <c r="H419" s="508" t="b">
        <f t="shared" si="37"/>
        <v>0</v>
      </c>
      <c r="I419" s="508" t="str">
        <f t="shared" si="38"/>
        <v>45</v>
      </c>
      <c r="J419" s="508" t="str">
        <f t="shared" si="39"/>
        <v>44</v>
      </c>
      <c r="K419" s="508">
        <f t="shared" si="40"/>
        <v>-1</v>
      </c>
      <c r="L419" s="508" t="b">
        <f t="shared" si="41"/>
        <v>0</v>
      </c>
    </row>
    <row r="420" spans="2:12">
      <c r="B420" s="508" t="s">
        <v>1093</v>
      </c>
      <c r="C420" s="508" t="s">
        <v>4164</v>
      </c>
      <c r="E420" s="508" t="s">
        <v>1093</v>
      </c>
      <c r="F420" s="508" t="s">
        <v>4122</v>
      </c>
      <c r="G420" s="508" t="b">
        <f t="shared" si="36"/>
        <v>1</v>
      </c>
      <c r="H420" s="508" t="b">
        <f t="shared" si="37"/>
        <v>0</v>
      </c>
      <c r="I420" s="508" t="str">
        <f t="shared" si="38"/>
        <v>45</v>
      </c>
      <c r="J420" s="508" t="str">
        <f t="shared" si="39"/>
        <v>44</v>
      </c>
      <c r="K420" s="508">
        <f t="shared" si="40"/>
        <v>-1</v>
      </c>
      <c r="L420" s="508" t="b">
        <f t="shared" si="41"/>
        <v>0</v>
      </c>
    </row>
    <row r="421" spans="2:12">
      <c r="B421" s="508" t="s">
        <v>1080</v>
      </c>
      <c r="C421" s="508" t="s">
        <v>4165</v>
      </c>
      <c r="E421" s="508" t="s">
        <v>1080</v>
      </c>
      <c r="F421" s="508" t="s">
        <v>4123</v>
      </c>
      <c r="G421" s="508" t="b">
        <f t="shared" si="36"/>
        <v>1</v>
      </c>
      <c r="H421" s="508" t="b">
        <f t="shared" si="37"/>
        <v>0</v>
      </c>
      <c r="I421" s="508" t="str">
        <f t="shared" si="38"/>
        <v>45</v>
      </c>
      <c r="J421" s="508" t="str">
        <f t="shared" si="39"/>
        <v>44</v>
      </c>
      <c r="K421" s="508">
        <f t="shared" si="40"/>
        <v>-1</v>
      </c>
      <c r="L421" s="508" t="b">
        <f t="shared" si="41"/>
        <v>0</v>
      </c>
    </row>
    <row r="422" spans="2:12">
      <c r="B422" s="508" t="s">
        <v>1033</v>
      </c>
      <c r="C422" s="508" t="s">
        <v>4166</v>
      </c>
      <c r="E422" s="508" t="s">
        <v>1033</v>
      </c>
      <c r="F422" s="508" t="s">
        <v>5206</v>
      </c>
      <c r="G422" s="508" t="b">
        <f t="shared" si="36"/>
        <v>1</v>
      </c>
      <c r="H422" s="508" t="b">
        <f t="shared" si="37"/>
        <v>0</v>
      </c>
      <c r="I422" s="508" t="str">
        <f t="shared" si="38"/>
        <v>42</v>
      </c>
      <c r="J422" s="508" t="str">
        <f t="shared" si="39"/>
        <v>41</v>
      </c>
      <c r="K422" s="508">
        <f t="shared" si="40"/>
        <v>-1</v>
      </c>
      <c r="L422" s="508" t="b">
        <f t="shared" si="41"/>
        <v>0</v>
      </c>
    </row>
    <row r="423" spans="2:12">
      <c r="B423" s="508" t="s">
        <v>1034</v>
      </c>
      <c r="C423" s="508" t="s">
        <v>4167</v>
      </c>
      <c r="E423" s="508" t="s">
        <v>1034</v>
      </c>
      <c r="F423" s="508" t="s">
        <v>5208</v>
      </c>
      <c r="G423" s="508" t="b">
        <f t="shared" si="36"/>
        <v>1</v>
      </c>
      <c r="H423" s="508" t="b">
        <f t="shared" si="37"/>
        <v>0</v>
      </c>
      <c r="I423" s="508" t="str">
        <f t="shared" si="38"/>
        <v>42</v>
      </c>
      <c r="J423" s="508" t="str">
        <f t="shared" si="39"/>
        <v>41</v>
      </c>
      <c r="K423" s="508">
        <f t="shared" si="40"/>
        <v>-1</v>
      </c>
      <c r="L423" s="508" t="b">
        <f t="shared" si="41"/>
        <v>0</v>
      </c>
    </row>
    <row r="424" spans="2:12">
      <c r="B424" s="508" t="s">
        <v>1035</v>
      </c>
      <c r="C424" s="508" t="s">
        <v>4168</v>
      </c>
      <c r="E424" s="508" t="s">
        <v>1035</v>
      </c>
      <c r="F424" s="508" t="s">
        <v>5210</v>
      </c>
      <c r="G424" s="508" t="b">
        <f t="shared" si="36"/>
        <v>1</v>
      </c>
      <c r="H424" s="508" t="b">
        <f t="shared" si="37"/>
        <v>0</v>
      </c>
      <c r="I424" s="508" t="str">
        <f t="shared" si="38"/>
        <v>42</v>
      </c>
      <c r="J424" s="508" t="str">
        <f t="shared" si="39"/>
        <v>41</v>
      </c>
      <c r="K424" s="508">
        <f t="shared" si="40"/>
        <v>-1</v>
      </c>
      <c r="L424" s="508" t="b">
        <f t="shared" si="41"/>
        <v>0</v>
      </c>
    </row>
    <row r="425" spans="2:12">
      <c r="B425" s="508" t="s">
        <v>1036</v>
      </c>
      <c r="C425" s="508" t="s">
        <v>4169</v>
      </c>
      <c r="E425" s="508" t="s">
        <v>1036</v>
      </c>
      <c r="F425" s="508" t="s">
        <v>5211</v>
      </c>
      <c r="G425" s="508" t="b">
        <f t="shared" si="36"/>
        <v>1</v>
      </c>
      <c r="H425" s="508" t="b">
        <f t="shared" si="37"/>
        <v>0</v>
      </c>
      <c r="I425" s="508" t="str">
        <f t="shared" si="38"/>
        <v>42</v>
      </c>
      <c r="J425" s="508" t="str">
        <f t="shared" si="39"/>
        <v>41</v>
      </c>
      <c r="K425" s="508">
        <f t="shared" si="40"/>
        <v>-1</v>
      </c>
      <c r="L425" s="508" t="b">
        <f t="shared" si="41"/>
        <v>0</v>
      </c>
    </row>
    <row r="426" spans="2:12">
      <c r="B426" s="508" t="s">
        <v>1037</v>
      </c>
      <c r="C426" s="508" t="s">
        <v>4170</v>
      </c>
      <c r="E426" s="508" t="s">
        <v>1037</v>
      </c>
      <c r="F426" s="508" t="s">
        <v>5212</v>
      </c>
      <c r="G426" s="508" t="b">
        <f t="shared" si="36"/>
        <v>1</v>
      </c>
      <c r="H426" s="508" t="b">
        <f t="shared" si="37"/>
        <v>0</v>
      </c>
      <c r="I426" s="508" t="str">
        <f t="shared" si="38"/>
        <v>42</v>
      </c>
      <c r="J426" s="508" t="str">
        <f t="shared" si="39"/>
        <v>41</v>
      </c>
      <c r="K426" s="508">
        <f t="shared" si="40"/>
        <v>-1</v>
      </c>
      <c r="L426" s="508" t="b">
        <f t="shared" si="41"/>
        <v>0</v>
      </c>
    </row>
    <row r="427" spans="2:12">
      <c r="B427" s="508" t="s">
        <v>1038</v>
      </c>
      <c r="C427" s="508" t="s">
        <v>4171</v>
      </c>
      <c r="E427" s="508" t="s">
        <v>1038</v>
      </c>
      <c r="F427" s="508" t="s">
        <v>5213</v>
      </c>
      <c r="G427" s="508" t="b">
        <f t="shared" si="36"/>
        <v>1</v>
      </c>
      <c r="H427" s="508" t="b">
        <f t="shared" si="37"/>
        <v>0</v>
      </c>
      <c r="I427" s="508" t="str">
        <f t="shared" si="38"/>
        <v>42</v>
      </c>
      <c r="J427" s="508" t="str">
        <f t="shared" si="39"/>
        <v>41</v>
      </c>
      <c r="K427" s="508">
        <f t="shared" si="40"/>
        <v>-1</v>
      </c>
      <c r="L427" s="508" t="b">
        <f t="shared" si="41"/>
        <v>0</v>
      </c>
    </row>
    <row r="428" spans="2:12">
      <c r="B428" s="508" t="s">
        <v>1039</v>
      </c>
      <c r="C428" s="508" t="s">
        <v>4172</v>
      </c>
      <c r="E428" s="508" t="s">
        <v>1039</v>
      </c>
      <c r="F428" s="508" t="s">
        <v>5214</v>
      </c>
      <c r="G428" s="508" t="b">
        <f t="shared" si="36"/>
        <v>1</v>
      </c>
      <c r="H428" s="508" t="b">
        <f t="shared" si="37"/>
        <v>0</v>
      </c>
      <c r="I428" s="508" t="str">
        <f t="shared" si="38"/>
        <v>42</v>
      </c>
      <c r="J428" s="508" t="str">
        <f t="shared" si="39"/>
        <v>41</v>
      </c>
      <c r="K428" s="508">
        <f t="shared" si="40"/>
        <v>-1</v>
      </c>
      <c r="L428" s="508" t="b">
        <f t="shared" si="41"/>
        <v>0</v>
      </c>
    </row>
    <row r="429" spans="2:12">
      <c r="B429" s="508" t="s">
        <v>1040</v>
      </c>
      <c r="C429" s="508" t="s">
        <v>4173</v>
      </c>
      <c r="E429" s="508" t="s">
        <v>1040</v>
      </c>
      <c r="F429" s="508" t="s">
        <v>5215</v>
      </c>
      <c r="G429" s="508" t="b">
        <f t="shared" si="36"/>
        <v>1</v>
      </c>
      <c r="H429" s="508" t="b">
        <f t="shared" si="37"/>
        <v>0</v>
      </c>
      <c r="I429" s="508" t="str">
        <f t="shared" si="38"/>
        <v>42</v>
      </c>
      <c r="J429" s="508" t="str">
        <f t="shared" si="39"/>
        <v>41</v>
      </c>
      <c r="K429" s="508">
        <f t="shared" si="40"/>
        <v>-1</v>
      </c>
      <c r="L429" s="508" t="b">
        <f t="shared" si="41"/>
        <v>0</v>
      </c>
    </row>
    <row r="430" spans="2:12">
      <c r="B430" s="508" t="s">
        <v>1041</v>
      </c>
      <c r="C430" s="508" t="s">
        <v>4174</v>
      </c>
      <c r="E430" s="508" t="s">
        <v>1041</v>
      </c>
      <c r="F430" s="508" t="s">
        <v>5216</v>
      </c>
      <c r="G430" s="508" t="b">
        <f t="shared" si="36"/>
        <v>1</v>
      </c>
      <c r="H430" s="508" t="b">
        <f t="shared" si="37"/>
        <v>0</v>
      </c>
      <c r="I430" s="508" t="str">
        <f t="shared" si="38"/>
        <v>42</v>
      </c>
      <c r="J430" s="508" t="str">
        <f t="shared" si="39"/>
        <v>41</v>
      </c>
      <c r="K430" s="508">
        <f t="shared" si="40"/>
        <v>-1</v>
      </c>
      <c r="L430" s="508" t="b">
        <f t="shared" si="41"/>
        <v>0</v>
      </c>
    </row>
    <row r="431" spans="2:12">
      <c r="B431" s="508" t="s">
        <v>1042</v>
      </c>
      <c r="C431" s="508" t="s">
        <v>4175</v>
      </c>
      <c r="E431" s="508" t="s">
        <v>1042</v>
      </c>
      <c r="F431" s="508" t="s">
        <v>5217</v>
      </c>
      <c r="G431" s="508" t="b">
        <f t="shared" si="36"/>
        <v>1</v>
      </c>
      <c r="H431" s="508" t="b">
        <f t="shared" si="37"/>
        <v>0</v>
      </c>
      <c r="I431" s="508" t="str">
        <f t="shared" si="38"/>
        <v>42</v>
      </c>
      <c r="J431" s="508" t="str">
        <f t="shared" si="39"/>
        <v>41</v>
      </c>
      <c r="K431" s="508">
        <f t="shared" si="40"/>
        <v>-1</v>
      </c>
      <c r="L431" s="508" t="b">
        <f t="shared" si="41"/>
        <v>0</v>
      </c>
    </row>
    <row r="432" spans="2:12">
      <c r="B432" s="508" t="s">
        <v>1043</v>
      </c>
      <c r="C432" s="508" t="s">
        <v>4176</v>
      </c>
      <c r="E432" s="508" t="s">
        <v>1043</v>
      </c>
      <c r="F432" s="508" t="s">
        <v>5218</v>
      </c>
      <c r="G432" s="508" t="b">
        <f t="shared" si="36"/>
        <v>1</v>
      </c>
      <c r="H432" s="508" t="b">
        <f t="shared" si="37"/>
        <v>0</v>
      </c>
      <c r="I432" s="508" t="str">
        <f t="shared" si="38"/>
        <v>42</v>
      </c>
      <c r="J432" s="508" t="str">
        <f t="shared" si="39"/>
        <v>41</v>
      </c>
      <c r="K432" s="508">
        <f t="shared" si="40"/>
        <v>-1</v>
      </c>
      <c r="L432" s="508" t="b">
        <f t="shared" si="41"/>
        <v>0</v>
      </c>
    </row>
    <row r="433" spans="2:12">
      <c r="B433" s="508" t="s">
        <v>1044</v>
      </c>
      <c r="C433" s="508" t="s">
        <v>4177</v>
      </c>
      <c r="E433" s="508" t="s">
        <v>1044</v>
      </c>
      <c r="F433" s="508" t="s">
        <v>5219</v>
      </c>
      <c r="G433" s="508" t="b">
        <f t="shared" si="36"/>
        <v>1</v>
      </c>
      <c r="H433" s="508" t="b">
        <f t="shared" si="37"/>
        <v>0</v>
      </c>
      <c r="I433" s="508" t="str">
        <f t="shared" si="38"/>
        <v>42</v>
      </c>
      <c r="J433" s="508" t="str">
        <f t="shared" si="39"/>
        <v>41</v>
      </c>
      <c r="K433" s="508">
        <f t="shared" si="40"/>
        <v>-1</v>
      </c>
      <c r="L433" s="508" t="b">
        <f t="shared" si="41"/>
        <v>0</v>
      </c>
    </row>
    <row r="434" spans="2:12">
      <c r="B434" s="508" t="s">
        <v>1045</v>
      </c>
      <c r="C434" s="508" t="s">
        <v>4178</v>
      </c>
      <c r="E434" s="508" t="s">
        <v>1045</v>
      </c>
      <c r="F434" s="508" t="s">
        <v>5220</v>
      </c>
      <c r="G434" s="508" t="b">
        <f t="shared" si="36"/>
        <v>1</v>
      </c>
      <c r="H434" s="508" t="b">
        <f t="shared" si="37"/>
        <v>0</v>
      </c>
      <c r="I434" s="508" t="str">
        <f t="shared" si="38"/>
        <v>42</v>
      </c>
      <c r="J434" s="508" t="str">
        <f t="shared" si="39"/>
        <v>41</v>
      </c>
      <c r="K434" s="508">
        <f t="shared" si="40"/>
        <v>-1</v>
      </c>
      <c r="L434" s="508" t="b">
        <f t="shared" si="41"/>
        <v>0</v>
      </c>
    </row>
    <row r="435" spans="2:12">
      <c r="B435" s="508" t="s">
        <v>1032</v>
      </c>
      <c r="C435" s="508" t="s">
        <v>4179</v>
      </c>
      <c r="E435" s="508" t="s">
        <v>1032</v>
      </c>
      <c r="F435" s="508" t="s">
        <v>5205</v>
      </c>
      <c r="G435" s="508" t="b">
        <f t="shared" si="36"/>
        <v>1</v>
      </c>
      <c r="H435" s="508" t="b">
        <f t="shared" si="37"/>
        <v>0</v>
      </c>
      <c r="I435" s="508" t="str">
        <f t="shared" si="38"/>
        <v>42</v>
      </c>
      <c r="J435" s="508" t="str">
        <f t="shared" si="39"/>
        <v>41</v>
      </c>
      <c r="K435" s="508">
        <f t="shared" si="40"/>
        <v>-1</v>
      </c>
      <c r="L435" s="508" t="b">
        <f t="shared" si="41"/>
        <v>0</v>
      </c>
    </row>
    <row r="436" spans="2:12">
      <c r="B436" s="508" t="s">
        <v>879</v>
      </c>
      <c r="C436" s="508" t="s">
        <v>4180</v>
      </c>
      <c r="E436" s="508" t="s">
        <v>879</v>
      </c>
      <c r="F436" s="508" t="s">
        <v>4180</v>
      </c>
      <c r="G436" s="508" t="b">
        <f t="shared" si="36"/>
        <v>1</v>
      </c>
      <c r="H436" s="508" t="b">
        <f t="shared" si="37"/>
        <v>1</v>
      </c>
      <c r="I436" s="508" t="str">
        <f t="shared" si="38"/>
        <v>29</v>
      </c>
      <c r="J436" s="508" t="str">
        <f t="shared" si="39"/>
        <v>29</v>
      </c>
      <c r="K436" s="508">
        <f t="shared" si="40"/>
        <v>0</v>
      </c>
      <c r="L436" s="508" t="b">
        <f t="shared" si="41"/>
        <v>1</v>
      </c>
    </row>
    <row r="437" spans="2:12">
      <c r="B437" s="508" t="s">
        <v>880</v>
      </c>
      <c r="C437" s="508" t="s">
        <v>4181</v>
      </c>
      <c r="E437" s="508" t="s">
        <v>880</v>
      </c>
      <c r="F437" s="508" t="s">
        <v>4181</v>
      </c>
      <c r="G437" s="508" t="b">
        <f t="shared" si="36"/>
        <v>1</v>
      </c>
      <c r="H437" s="508" t="b">
        <f t="shared" si="37"/>
        <v>1</v>
      </c>
      <c r="I437" s="508" t="str">
        <f t="shared" si="38"/>
        <v>29</v>
      </c>
      <c r="J437" s="508" t="str">
        <f t="shared" si="39"/>
        <v>29</v>
      </c>
      <c r="K437" s="508">
        <f t="shared" si="40"/>
        <v>0</v>
      </c>
      <c r="L437" s="508" t="b">
        <f t="shared" si="41"/>
        <v>1</v>
      </c>
    </row>
    <row r="438" spans="2:12">
      <c r="B438" s="508" t="s">
        <v>881</v>
      </c>
      <c r="C438" s="508" t="s">
        <v>4182</v>
      </c>
      <c r="E438" s="508" t="s">
        <v>881</v>
      </c>
      <c r="F438" s="508" t="s">
        <v>4182</v>
      </c>
      <c r="G438" s="508" t="b">
        <f t="shared" si="36"/>
        <v>1</v>
      </c>
      <c r="H438" s="508" t="b">
        <f t="shared" si="37"/>
        <v>1</v>
      </c>
      <c r="I438" s="508" t="str">
        <f t="shared" si="38"/>
        <v>29</v>
      </c>
      <c r="J438" s="508" t="str">
        <f t="shared" si="39"/>
        <v>29</v>
      </c>
      <c r="K438" s="508">
        <f t="shared" si="40"/>
        <v>0</v>
      </c>
      <c r="L438" s="508" t="b">
        <f t="shared" si="41"/>
        <v>1</v>
      </c>
    </row>
    <row r="439" spans="2:12">
      <c r="B439" s="508" t="s">
        <v>882</v>
      </c>
      <c r="C439" s="508" t="s">
        <v>4183</v>
      </c>
      <c r="E439" s="508" t="s">
        <v>882</v>
      </c>
      <c r="F439" s="508" t="s">
        <v>4183</v>
      </c>
      <c r="G439" s="508" t="b">
        <f t="shared" si="36"/>
        <v>1</v>
      </c>
      <c r="H439" s="508" t="b">
        <f t="shared" si="37"/>
        <v>1</v>
      </c>
      <c r="I439" s="508" t="str">
        <f t="shared" si="38"/>
        <v>29</v>
      </c>
      <c r="J439" s="508" t="str">
        <f t="shared" si="39"/>
        <v>29</v>
      </c>
      <c r="K439" s="508">
        <f t="shared" si="40"/>
        <v>0</v>
      </c>
      <c r="L439" s="508" t="b">
        <f t="shared" si="41"/>
        <v>1</v>
      </c>
    </row>
    <row r="440" spans="2:12">
      <c r="B440" s="508" t="s">
        <v>883</v>
      </c>
      <c r="C440" s="508" t="s">
        <v>4184</v>
      </c>
      <c r="E440" s="508" t="s">
        <v>883</v>
      </c>
      <c r="F440" s="508" t="s">
        <v>4184</v>
      </c>
      <c r="G440" s="508" t="b">
        <f t="shared" si="36"/>
        <v>1</v>
      </c>
      <c r="H440" s="508" t="b">
        <f t="shared" si="37"/>
        <v>1</v>
      </c>
      <c r="I440" s="508" t="str">
        <f t="shared" si="38"/>
        <v>29</v>
      </c>
      <c r="J440" s="508" t="str">
        <f t="shared" si="39"/>
        <v>29</v>
      </c>
      <c r="K440" s="508">
        <f t="shared" si="40"/>
        <v>0</v>
      </c>
      <c r="L440" s="508" t="b">
        <f t="shared" si="41"/>
        <v>1</v>
      </c>
    </row>
    <row r="441" spans="2:12">
      <c r="B441" s="508" t="s">
        <v>884</v>
      </c>
      <c r="C441" s="508" t="s">
        <v>4185</v>
      </c>
      <c r="E441" s="508" t="s">
        <v>884</v>
      </c>
      <c r="F441" s="508" t="s">
        <v>4185</v>
      </c>
      <c r="G441" s="508" t="b">
        <f t="shared" si="36"/>
        <v>1</v>
      </c>
      <c r="H441" s="508" t="b">
        <f t="shared" si="37"/>
        <v>1</v>
      </c>
      <c r="I441" s="508" t="str">
        <f t="shared" si="38"/>
        <v>29</v>
      </c>
      <c r="J441" s="508" t="str">
        <f t="shared" si="39"/>
        <v>29</v>
      </c>
      <c r="K441" s="508">
        <f t="shared" si="40"/>
        <v>0</v>
      </c>
      <c r="L441" s="508" t="b">
        <f t="shared" si="41"/>
        <v>1</v>
      </c>
    </row>
    <row r="442" spans="2:12">
      <c r="B442" s="508" t="s">
        <v>885</v>
      </c>
      <c r="C442" s="508" t="s">
        <v>4186</v>
      </c>
      <c r="E442" s="508" t="s">
        <v>885</v>
      </c>
      <c r="F442" s="508" t="s">
        <v>4186</v>
      </c>
      <c r="G442" s="508" t="b">
        <f t="shared" si="36"/>
        <v>1</v>
      </c>
      <c r="H442" s="508" t="b">
        <f t="shared" si="37"/>
        <v>1</v>
      </c>
      <c r="I442" s="508" t="str">
        <f t="shared" si="38"/>
        <v>29</v>
      </c>
      <c r="J442" s="508" t="str">
        <f t="shared" si="39"/>
        <v>29</v>
      </c>
      <c r="K442" s="508">
        <f t="shared" si="40"/>
        <v>0</v>
      </c>
      <c r="L442" s="508" t="b">
        <f t="shared" si="41"/>
        <v>1</v>
      </c>
    </row>
    <row r="443" spans="2:12">
      <c r="B443" s="508" t="s">
        <v>886</v>
      </c>
      <c r="C443" s="508" t="s">
        <v>4187</v>
      </c>
      <c r="E443" s="508" t="s">
        <v>886</v>
      </c>
      <c r="F443" s="508" t="s">
        <v>4187</v>
      </c>
      <c r="G443" s="508" t="b">
        <f t="shared" si="36"/>
        <v>1</v>
      </c>
      <c r="H443" s="508" t="b">
        <f t="shared" si="37"/>
        <v>1</v>
      </c>
      <c r="I443" s="508" t="str">
        <f t="shared" si="38"/>
        <v>29</v>
      </c>
      <c r="J443" s="508" t="str">
        <f t="shared" si="39"/>
        <v>29</v>
      </c>
      <c r="K443" s="508">
        <f t="shared" si="40"/>
        <v>0</v>
      </c>
      <c r="L443" s="508" t="b">
        <f t="shared" si="41"/>
        <v>1</v>
      </c>
    </row>
    <row r="444" spans="2:12">
      <c r="B444" s="508" t="s">
        <v>887</v>
      </c>
      <c r="C444" s="508" t="s">
        <v>4188</v>
      </c>
      <c r="E444" s="508" t="s">
        <v>887</v>
      </c>
      <c r="F444" s="508" t="s">
        <v>4188</v>
      </c>
      <c r="G444" s="508" t="b">
        <f t="shared" si="36"/>
        <v>1</v>
      </c>
      <c r="H444" s="508" t="b">
        <f t="shared" si="37"/>
        <v>1</v>
      </c>
      <c r="I444" s="508" t="str">
        <f t="shared" si="38"/>
        <v>29</v>
      </c>
      <c r="J444" s="508" t="str">
        <f t="shared" si="39"/>
        <v>29</v>
      </c>
      <c r="K444" s="508">
        <f t="shared" si="40"/>
        <v>0</v>
      </c>
      <c r="L444" s="508" t="b">
        <f t="shared" si="41"/>
        <v>1</v>
      </c>
    </row>
    <row r="445" spans="2:12">
      <c r="B445" s="508" t="s">
        <v>888</v>
      </c>
      <c r="C445" s="508" t="s">
        <v>4189</v>
      </c>
      <c r="E445" s="508" t="s">
        <v>888</v>
      </c>
      <c r="F445" s="508" t="s">
        <v>4189</v>
      </c>
      <c r="G445" s="508" t="b">
        <f t="shared" si="36"/>
        <v>1</v>
      </c>
      <c r="H445" s="508" t="b">
        <f t="shared" si="37"/>
        <v>1</v>
      </c>
      <c r="I445" s="508" t="str">
        <f t="shared" si="38"/>
        <v>29</v>
      </c>
      <c r="J445" s="508" t="str">
        <f t="shared" si="39"/>
        <v>29</v>
      </c>
      <c r="K445" s="508">
        <f t="shared" si="40"/>
        <v>0</v>
      </c>
      <c r="L445" s="508" t="b">
        <f t="shared" si="41"/>
        <v>1</v>
      </c>
    </row>
    <row r="446" spans="2:12">
      <c r="B446" s="508" t="s">
        <v>889</v>
      </c>
      <c r="C446" s="508" t="s">
        <v>4190</v>
      </c>
      <c r="E446" s="508" t="s">
        <v>889</v>
      </c>
      <c r="F446" s="508" t="s">
        <v>4190</v>
      </c>
      <c r="G446" s="508" t="b">
        <f t="shared" si="36"/>
        <v>1</v>
      </c>
      <c r="H446" s="508" t="b">
        <f t="shared" si="37"/>
        <v>1</v>
      </c>
      <c r="I446" s="508" t="str">
        <f t="shared" si="38"/>
        <v>29</v>
      </c>
      <c r="J446" s="508" t="str">
        <f t="shared" si="39"/>
        <v>29</v>
      </c>
      <c r="K446" s="508">
        <f t="shared" si="40"/>
        <v>0</v>
      </c>
      <c r="L446" s="508" t="b">
        <f t="shared" si="41"/>
        <v>1</v>
      </c>
    </row>
    <row r="447" spans="2:12">
      <c r="B447" s="508" t="s">
        <v>890</v>
      </c>
      <c r="C447" s="508" t="s">
        <v>4191</v>
      </c>
      <c r="E447" s="508" t="s">
        <v>890</v>
      </c>
      <c r="F447" s="508" t="s">
        <v>4191</v>
      </c>
      <c r="G447" s="508" t="b">
        <f t="shared" si="36"/>
        <v>1</v>
      </c>
      <c r="H447" s="508" t="b">
        <f t="shared" si="37"/>
        <v>1</v>
      </c>
      <c r="I447" s="508" t="str">
        <f t="shared" si="38"/>
        <v>29</v>
      </c>
      <c r="J447" s="508" t="str">
        <f t="shared" si="39"/>
        <v>29</v>
      </c>
      <c r="K447" s="508">
        <f t="shared" si="40"/>
        <v>0</v>
      </c>
      <c r="L447" s="508" t="b">
        <f t="shared" si="41"/>
        <v>1</v>
      </c>
    </row>
    <row r="448" spans="2:12">
      <c r="B448" s="508" t="s">
        <v>891</v>
      </c>
      <c r="C448" s="508" t="s">
        <v>4192</v>
      </c>
      <c r="E448" s="508" t="s">
        <v>891</v>
      </c>
      <c r="F448" s="508" t="s">
        <v>4192</v>
      </c>
      <c r="G448" s="508" t="b">
        <f t="shared" si="36"/>
        <v>1</v>
      </c>
      <c r="H448" s="508" t="b">
        <f t="shared" si="37"/>
        <v>1</v>
      </c>
      <c r="I448" s="508" t="str">
        <f t="shared" si="38"/>
        <v>29</v>
      </c>
      <c r="J448" s="508" t="str">
        <f t="shared" si="39"/>
        <v>29</v>
      </c>
      <c r="K448" s="508">
        <f t="shared" si="40"/>
        <v>0</v>
      </c>
      <c r="L448" s="508" t="b">
        <f t="shared" si="41"/>
        <v>1</v>
      </c>
    </row>
    <row r="449" spans="2:12">
      <c r="B449" s="508" t="s">
        <v>877</v>
      </c>
      <c r="C449" s="508" t="s">
        <v>4193</v>
      </c>
      <c r="E449" s="508" t="s">
        <v>877</v>
      </c>
      <c r="F449" s="508" t="s">
        <v>4193</v>
      </c>
      <c r="G449" s="508" t="b">
        <f t="shared" si="36"/>
        <v>1</v>
      </c>
      <c r="H449" s="508" t="b">
        <f t="shared" si="37"/>
        <v>1</v>
      </c>
      <c r="I449" s="508" t="str">
        <f t="shared" si="38"/>
        <v>29</v>
      </c>
      <c r="J449" s="508" t="str">
        <f t="shared" si="39"/>
        <v>29</v>
      </c>
      <c r="K449" s="508">
        <f t="shared" si="40"/>
        <v>0</v>
      </c>
      <c r="L449" s="508" t="b">
        <f t="shared" si="41"/>
        <v>1</v>
      </c>
    </row>
    <row r="450" spans="2:12">
      <c r="B450" s="508" t="s">
        <v>988</v>
      </c>
      <c r="C450" s="508" t="s">
        <v>4194</v>
      </c>
      <c r="E450" s="508" t="s">
        <v>988</v>
      </c>
      <c r="F450" s="508" t="s">
        <v>5092</v>
      </c>
      <c r="G450" s="508" t="b">
        <f t="shared" si="36"/>
        <v>1</v>
      </c>
      <c r="H450" s="508" t="b">
        <f t="shared" si="37"/>
        <v>0</v>
      </c>
      <c r="I450" s="508" t="str">
        <f t="shared" si="38"/>
        <v>39</v>
      </c>
      <c r="J450" s="508" t="str">
        <f t="shared" si="39"/>
        <v>38</v>
      </c>
      <c r="K450" s="508">
        <f t="shared" si="40"/>
        <v>-1</v>
      </c>
      <c r="L450" s="508" t="b">
        <f t="shared" si="41"/>
        <v>0</v>
      </c>
    </row>
    <row r="451" spans="2:12">
      <c r="B451" s="508" t="s">
        <v>989</v>
      </c>
      <c r="C451" s="508" t="s">
        <v>4195</v>
      </c>
      <c r="E451" s="508" t="s">
        <v>989</v>
      </c>
      <c r="F451" s="508" t="s">
        <v>5093</v>
      </c>
      <c r="G451" s="508" t="b">
        <f t="shared" si="36"/>
        <v>1</v>
      </c>
      <c r="H451" s="508" t="b">
        <f t="shared" si="37"/>
        <v>0</v>
      </c>
      <c r="I451" s="508" t="str">
        <f t="shared" si="38"/>
        <v>39</v>
      </c>
      <c r="J451" s="508" t="str">
        <f t="shared" si="39"/>
        <v>38</v>
      </c>
      <c r="K451" s="508">
        <f t="shared" si="40"/>
        <v>-1</v>
      </c>
      <c r="L451" s="508" t="b">
        <f t="shared" si="41"/>
        <v>0</v>
      </c>
    </row>
    <row r="452" spans="2:12">
      <c r="B452" s="508" t="s">
        <v>990</v>
      </c>
      <c r="C452" s="508" t="s">
        <v>4196</v>
      </c>
      <c r="E452" s="508" t="s">
        <v>990</v>
      </c>
      <c r="F452" s="508" t="s">
        <v>4972</v>
      </c>
      <c r="G452" s="508" t="b">
        <f t="shared" si="36"/>
        <v>1</v>
      </c>
      <c r="H452" s="508" t="b">
        <f t="shared" si="37"/>
        <v>0</v>
      </c>
      <c r="I452" s="508" t="str">
        <f t="shared" si="38"/>
        <v>39</v>
      </c>
      <c r="J452" s="508" t="str">
        <f t="shared" si="39"/>
        <v>38</v>
      </c>
      <c r="K452" s="508">
        <f t="shared" si="40"/>
        <v>-1</v>
      </c>
      <c r="L452" s="508" t="b">
        <f t="shared" si="41"/>
        <v>0</v>
      </c>
    </row>
    <row r="453" spans="2:12">
      <c r="B453" s="508" t="s">
        <v>991</v>
      </c>
      <c r="C453" s="508" t="s">
        <v>4197</v>
      </c>
      <c r="E453" s="508" t="s">
        <v>991</v>
      </c>
      <c r="F453" s="508" t="s">
        <v>5094</v>
      </c>
      <c r="G453" s="508" t="b">
        <f t="shared" si="36"/>
        <v>1</v>
      </c>
      <c r="H453" s="508" t="b">
        <f t="shared" si="37"/>
        <v>0</v>
      </c>
      <c r="I453" s="508" t="str">
        <f t="shared" si="38"/>
        <v>39</v>
      </c>
      <c r="J453" s="508" t="str">
        <f t="shared" si="39"/>
        <v>38</v>
      </c>
      <c r="K453" s="508">
        <f t="shared" si="40"/>
        <v>-1</v>
      </c>
      <c r="L453" s="508" t="b">
        <f t="shared" si="41"/>
        <v>0</v>
      </c>
    </row>
    <row r="454" spans="2:12">
      <c r="B454" s="508" t="s">
        <v>992</v>
      </c>
      <c r="C454" s="508" t="s">
        <v>4198</v>
      </c>
      <c r="E454" s="508" t="s">
        <v>992</v>
      </c>
      <c r="F454" s="508" t="s">
        <v>5095</v>
      </c>
      <c r="G454" s="508" t="b">
        <f t="shared" si="36"/>
        <v>1</v>
      </c>
      <c r="H454" s="508" t="b">
        <f t="shared" si="37"/>
        <v>0</v>
      </c>
      <c r="I454" s="508" t="str">
        <f t="shared" si="38"/>
        <v>39</v>
      </c>
      <c r="J454" s="508" t="str">
        <f t="shared" si="39"/>
        <v>38</v>
      </c>
      <c r="K454" s="508">
        <f t="shared" si="40"/>
        <v>-1</v>
      </c>
      <c r="L454" s="508" t="b">
        <f t="shared" si="41"/>
        <v>0</v>
      </c>
    </row>
    <row r="455" spans="2:12">
      <c r="B455" s="508" t="s">
        <v>993</v>
      </c>
      <c r="C455" s="508" t="s">
        <v>4199</v>
      </c>
      <c r="E455" s="508" t="s">
        <v>993</v>
      </c>
      <c r="F455" s="508" t="s">
        <v>5096</v>
      </c>
      <c r="G455" s="508" t="b">
        <f t="shared" ref="G455:G518" si="42">B455=E455</f>
        <v>1</v>
      </c>
      <c r="H455" s="508" t="b">
        <f t="shared" ref="H455:H518" si="43">C455=F455</f>
        <v>0</v>
      </c>
      <c r="I455" s="508" t="str">
        <f t="shared" ref="I455:I518" si="44">RIGHT(C455,LEN(C455)-FIND("$",C455,1)-2)</f>
        <v>39</v>
      </c>
      <c r="J455" s="508" t="str">
        <f t="shared" ref="J455:J518" si="45">RIGHT(F455,LEN(F455)-FIND("$",F455,1)-2)</f>
        <v>38</v>
      </c>
      <c r="K455" s="508">
        <f t="shared" ref="K455:K518" si="46">J455-I455</f>
        <v>-1</v>
      </c>
      <c r="L455" s="508" t="b">
        <f t="shared" ref="L455:L518" si="47">I455=J455</f>
        <v>0</v>
      </c>
    </row>
    <row r="456" spans="2:12">
      <c r="B456" s="508" t="s">
        <v>994</v>
      </c>
      <c r="C456" s="508" t="s">
        <v>4200</v>
      </c>
      <c r="E456" s="508" t="s">
        <v>994</v>
      </c>
      <c r="F456" s="508" t="s">
        <v>5097</v>
      </c>
      <c r="G456" s="508" t="b">
        <f t="shared" si="42"/>
        <v>1</v>
      </c>
      <c r="H456" s="508" t="b">
        <f t="shared" si="43"/>
        <v>0</v>
      </c>
      <c r="I456" s="508" t="str">
        <f t="shared" si="44"/>
        <v>39</v>
      </c>
      <c r="J456" s="508" t="str">
        <f t="shared" si="45"/>
        <v>38</v>
      </c>
      <c r="K456" s="508">
        <f t="shared" si="46"/>
        <v>-1</v>
      </c>
      <c r="L456" s="508" t="b">
        <f t="shared" si="47"/>
        <v>0</v>
      </c>
    </row>
    <row r="457" spans="2:12">
      <c r="B457" s="508" t="s">
        <v>995</v>
      </c>
      <c r="C457" s="508" t="s">
        <v>4201</v>
      </c>
      <c r="E457" s="508" t="s">
        <v>995</v>
      </c>
      <c r="F457" s="508" t="s">
        <v>5098</v>
      </c>
      <c r="G457" s="508" t="b">
        <f t="shared" si="42"/>
        <v>1</v>
      </c>
      <c r="H457" s="508" t="b">
        <f t="shared" si="43"/>
        <v>0</v>
      </c>
      <c r="I457" s="508" t="str">
        <f t="shared" si="44"/>
        <v>39</v>
      </c>
      <c r="J457" s="508" t="str">
        <f t="shared" si="45"/>
        <v>38</v>
      </c>
      <c r="K457" s="508">
        <f t="shared" si="46"/>
        <v>-1</v>
      </c>
      <c r="L457" s="508" t="b">
        <f t="shared" si="47"/>
        <v>0</v>
      </c>
    </row>
    <row r="458" spans="2:12">
      <c r="B458" s="508" t="s">
        <v>996</v>
      </c>
      <c r="C458" s="508" t="s">
        <v>4202</v>
      </c>
      <c r="E458" s="508" t="s">
        <v>996</v>
      </c>
      <c r="F458" s="508" t="s">
        <v>5099</v>
      </c>
      <c r="G458" s="508" t="b">
        <f t="shared" si="42"/>
        <v>1</v>
      </c>
      <c r="H458" s="508" t="b">
        <f t="shared" si="43"/>
        <v>0</v>
      </c>
      <c r="I458" s="508" t="str">
        <f t="shared" si="44"/>
        <v>39</v>
      </c>
      <c r="J458" s="508" t="str">
        <f t="shared" si="45"/>
        <v>38</v>
      </c>
      <c r="K458" s="508">
        <f t="shared" si="46"/>
        <v>-1</v>
      </c>
      <c r="L458" s="508" t="b">
        <f t="shared" si="47"/>
        <v>0</v>
      </c>
    </row>
    <row r="459" spans="2:12">
      <c r="B459" s="508" t="s">
        <v>997</v>
      </c>
      <c r="C459" s="508" t="s">
        <v>4203</v>
      </c>
      <c r="E459" s="508" t="s">
        <v>997</v>
      </c>
      <c r="F459" s="508" t="s">
        <v>5100</v>
      </c>
      <c r="G459" s="508" t="b">
        <f t="shared" si="42"/>
        <v>1</v>
      </c>
      <c r="H459" s="508" t="b">
        <f t="shared" si="43"/>
        <v>0</v>
      </c>
      <c r="I459" s="508" t="str">
        <f t="shared" si="44"/>
        <v>39</v>
      </c>
      <c r="J459" s="508" t="str">
        <f t="shared" si="45"/>
        <v>38</v>
      </c>
      <c r="K459" s="508">
        <f t="shared" si="46"/>
        <v>-1</v>
      </c>
      <c r="L459" s="508" t="b">
        <f t="shared" si="47"/>
        <v>0</v>
      </c>
    </row>
    <row r="460" spans="2:12">
      <c r="B460" s="508" t="s">
        <v>998</v>
      </c>
      <c r="C460" s="508" t="s">
        <v>4204</v>
      </c>
      <c r="E460" s="508" t="s">
        <v>998</v>
      </c>
      <c r="F460" s="508" t="s">
        <v>5101</v>
      </c>
      <c r="G460" s="508" t="b">
        <f t="shared" si="42"/>
        <v>1</v>
      </c>
      <c r="H460" s="508" t="b">
        <f t="shared" si="43"/>
        <v>0</v>
      </c>
      <c r="I460" s="508" t="str">
        <f t="shared" si="44"/>
        <v>39</v>
      </c>
      <c r="J460" s="508" t="str">
        <f t="shared" si="45"/>
        <v>38</v>
      </c>
      <c r="K460" s="508">
        <f t="shared" si="46"/>
        <v>-1</v>
      </c>
      <c r="L460" s="508" t="b">
        <f t="shared" si="47"/>
        <v>0</v>
      </c>
    </row>
    <row r="461" spans="2:12">
      <c r="B461" s="508" t="s">
        <v>999</v>
      </c>
      <c r="C461" s="508" t="s">
        <v>4205</v>
      </c>
      <c r="E461" s="508" t="s">
        <v>999</v>
      </c>
      <c r="F461" s="508" t="s">
        <v>5102</v>
      </c>
      <c r="G461" s="508" t="b">
        <f t="shared" si="42"/>
        <v>1</v>
      </c>
      <c r="H461" s="508" t="b">
        <f t="shared" si="43"/>
        <v>0</v>
      </c>
      <c r="I461" s="508" t="str">
        <f t="shared" si="44"/>
        <v>39</v>
      </c>
      <c r="J461" s="508" t="str">
        <f t="shared" si="45"/>
        <v>38</v>
      </c>
      <c r="K461" s="508">
        <f t="shared" si="46"/>
        <v>-1</v>
      </c>
      <c r="L461" s="508" t="b">
        <f t="shared" si="47"/>
        <v>0</v>
      </c>
    </row>
    <row r="462" spans="2:12">
      <c r="B462" s="508" t="s">
        <v>1000</v>
      </c>
      <c r="C462" s="508" t="s">
        <v>4206</v>
      </c>
      <c r="E462" s="508" t="s">
        <v>1000</v>
      </c>
      <c r="F462" s="508" t="s">
        <v>5103</v>
      </c>
      <c r="G462" s="508" t="b">
        <f t="shared" si="42"/>
        <v>1</v>
      </c>
      <c r="H462" s="508" t="b">
        <f t="shared" si="43"/>
        <v>0</v>
      </c>
      <c r="I462" s="508" t="str">
        <f t="shared" si="44"/>
        <v>39</v>
      </c>
      <c r="J462" s="508" t="str">
        <f t="shared" si="45"/>
        <v>38</v>
      </c>
      <c r="K462" s="508">
        <f t="shared" si="46"/>
        <v>-1</v>
      </c>
      <c r="L462" s="508" t="b">
        <f t="shared" si="47"/>
        <v>0</v>
      </c>
    </row>
    <row r="463" spans="2:12">
      <c r="B463" s="508" t="s">
        <v>986</v>
      </c>
      <c r="C463" s="508" t="s">
        <v>4207</v>
      </c>
      <c r="E463" s="508" t="s">
        <v>986</v>
      </c>
      <c r="F463" s="508" t="s">
        <v>5104</v>
      </c>
      <c r="G463" s="508" t="b">
        <f t="shared" si="42"/>
        <v>1</v>
      </c>
      <c r="H463" s="508" t="b">
        <f t="shared" si="43"/>
        <v>0</v>
      </c>
      <c r="I463" s="508" t="str">
        <f t="shared" si="44"/>
        <v>39</v>
      </c>
      <c r="J463" s="508" t="str">
        <f t="shared" si="45"/>
        <v>38</v>
      </c>
      <c r="K463" s="508">
        <f t="shared" si="46"/>
        <v>-1</v>
      </c>
      <c r="L463" s="508" t="b">
        <f t="shared" si="47"/>
        <v>0</v>
      </c>
    </row>
    <row r="464" spans="2:12">
      <c r="B464" s="508" t="s">
        <v>2471</v>
      </c>
      <c r="C464" s="508" t="s">
        <v>4208</v>
      </c>
      <c r="E464" s="508" t="s">
        <v>2471</v>
      </c>
      <c r="F464" s="508" t="s">
        <v>4138</v>
      </c>
      <c r="G464" s="508" t="b">
        <f t="shared" si="42"/>
        <v>1</v>
      </c>
      <c r="H464" s="508" t="b">
        <f t="shared" si="43"/>
        <v>0</v>
      </c>
      <c r="I464" s="508" t="str">
        <f t="shared" si="44"/>
        <v>167</v>
      </c>
      <c r="J464" s="508" t="str">
        <f t="shared" si="45"/>
        <v>166</v>
      </c>
      <c r="K464" s="508">
        <f t="shared" si="46"/>
        <v>-1</v>
      </c>
      <c r="L464" s="508" t="b">
        <f t="shared" si="47"/>
        <v>0</v>
      </c>
    </row>
    <row r="465" spans="2:12">
      <c r="B465" s="508" t="s">
        <v>2472</v>
      </c>
      <c r="C465" s="508" t="s">
        <v>4209</v>
      </c>
      <c r="E465" s="508" t="s">
        <v>2472</v>
      </c>
      <c r="F465" s="508" t="s">
        <v>4139</v>
      </c>
      <c r="G465" s="508" t="b">
        <f t="shared" si="42"/>
        <v>1</v>
      </c>
      <c r="H465" s="508" t="b">
        <f t="shared" si="43"/>
        <v>0</v>
      </c>
      <c r="I465" s="508" t="str">
        <f t="shared" si="44"/>
        <v>167</v>
      </c>
      <c r="J465" s="508" t="str">
        <f t="shared" si="45"/>
        <v>166</v>
      </c>
      <c r="K465" s="508">
        <f t="shared" si="46"/>
        <v>-1</v>
      </c>
      <c r="L465" s="508" t="b">
        <f t="shared" si="47"/>
        <v>0</v>
      </c>
    </row>
    <row r="466" spans="2:12">
      <c r="B466" s="508" t="s">
        <v>2473</v>
      </c>
      <c r="C466" s="508" t="s">
        <v>4210</v>
      </c>
      <c r="E466" s="508" t="s">
        <v>2473</v>
      </c>
      <c r="F466" s="508" t="s">
        <v>4140</v>
      </c>
      <c r="G466" s="508" t="b">
        <f t="shared" si="42"/>
        <v>1</v>
      </c>
      <c r="H466" s="508" t="b">
        <f t="shared" si="43"/>
        <v>0</v>
      </c>
      <c r="I466" s="508" t="str">
        <f t="shared" si="44"/>
        <v>167</v>
      </c>
      <c r="J466" s="508" t="str">
        <f t="shared" si="45"/>
        <v>166</v>
      </c>
      <c r="K466" s="508">
        <f t="shared" si="46"/>
        <v>-1</v>
      </c>
      <c r="L466" s="508" t="b">
        <f t="shared" si="47"/>
        <v>0</v>
      </c>
    </row>
    <row r="467" spans="2:12">
      <c r="B467" s="508" t="s">
        <v>2474</v>
      </c>
      <c r="C467" s="508" t="s">
        <v>4211</v>
      </c>
      <c r="E467" s="508" t="s">
        <v>2474</v>
      </c>
      <c r="F467" s="508" t="s">
        <v>4141</v>
      </c>
      <c r="G467" s="508" t="b">
        <f t="shared" si="42"/>
        <v>1</v>
      </c>
      <c r="H467" s="508" t="b">
        <f t="shared" si="43"/>
        <v>0</v>
      </c>
      <c r="I467" s="508" t="str">
        <f t="shared" si="44"/>
        <v>167</v>
      </c>
      <c r="J467" s="508" t="str">
        <f t="shared" si="45"/>
        <v>166</v>
      </c>
      <c r="K467" s="508">
        <f t="shared" si="46"/>
        <v>-1</v>
      </c>
      <c r="L467" s="508" t="b">
        <f t="shared" si="47"/>
        <v>0</v>
      </c>
    </row>
    <row r="468" spans="2:12">
      <c r="B468" s="508" t="s">
        <v>2475</v>
      </c>
      <c r="C468" s="508" t="s">
        <v>4212</v>
      </c>
      <c r="E468" s="508" t="s">
        <v>2475</v>
      </c>
      <c r="F468" s="508" t="s">
        <v>4142</v>
      </c>
      <c r="G468" s="508" t="b">
        <f t="shared" si="42"/>
        <v>1</v>
      </c>
      <c r="H468" s="508" t="b">
        <f t="shared" si="43"/>
        <v>0</v>
      </c>
      <c r="I468" s="508" t="str">
        <f t="shared" si="44"/>
        <v>167</v>
      </c>
      <c r="J468" s="508" t="str">
        <f t="shared" si="45"/>
        <v>166</v>
      </c>
      <c r="K468" s="508">
        <f t="shared" si="46"/>
        <v>-1</v>
      </c>
      <c r="L468" s="508" t="b">
        <f t="shared" si="47"/>
        <v>0</v>
      </c>
    </row>
    <row r="469" spans="2:12">
      <c r="B469" s="508" t="s">
        <v>2476</v>
      </c>
      <c r="C469" s="508" t="s">
        <v>4213</v>
      </c>
      <c r="E469" s="508" t="s">
        <v>2476</v>
      </c>
      <c r="F469" s="508" t="s">
        <v>4143</v>
      </c>
      <c r="G469" s="508" t="b">
        <f t="shared" si="42"/>
        <v>1</v>
      </c>
      <c r="H469" s="508" t="b">
        <f t="shared" si="43"/>
        <v>0</v>
      </c>
      <c r="I469" s="508" t="str">
        <f t="shared" si="44"/>
        <v>167</v>
      </c>
      <c r="J469" s="508" t="str">
        <f t="shared" si="45"/>
        <v>166</v>
      </c>
      <c r="K469" s="508">
        <f t="shared" si="46"/>
        <v>-1</v>
      </c>
      <c r="L469" s="508" t="b">
        <f t="shared" si="47"/>
        <v>0</v>
      </c>
    </row>
    <row r="470" spans="2:12">
      <c r="B470" s="508" t="s">
        <v>2477</v>
      </c>
      <c r="C470" s="508" t="s">
        <v>4214</v>
      </c>
      <c r="E470" s="508" t="s">
        <v>2477</v>
      </c>
      <c r="F470" s="508" t="s">
        <v>4144</v>
      </c>
      <c r="G470" s="508" t="b">
        <f t="shared" si="42"/>
        <v>1</v>
      </c>
      <c r="H470" s="508" t="b">
        <f t="shared" si="43"/>
        <v>0</v>
      </c>
      <c r="I470" s="508" t="str">
        <f t="shared" si="44"/>
        <v>167</v>
      </c>
      <c r="J470" s="508" t="str">
        <f t="shared" si="45"/>
        <v>166</v>
      </c>
      <c r="K470" s="508">
        <f t="shared" si="46"/>
        <v>-1</v>
      </c>
      <c r="L470" s="508" t="b">
        <f t="shared" si="47"/>
        <v>0</v>
      </c>
    </row>
    <row r="471" spans="2:12">
      <c r="B471" s="508" t="s">
        <v>2478</v>
      </c>
      <c r="C471" s="508" t="s">
        <v>4215</v>
      </c>
      <c r="E471" s="508" t="s">
        <v>2478</v>
      </c>
      <c r="F471" s="508" t="s">
        <v>4145</v>
      </c>
      <c r="G471" s="508" t="b">
        <f t="shared" si="42"/>
        <v>1</v>
      </c>
      <c r="H471" s="508" t="b">
        <f t="shared" si="43"/>
        <v>0</v>
      </c>
      <c r="I471" s="508" t="str">
        <f t="shared" si="44"/>
        <v>167</v>
      </c>
      <c r="J471" s="508" t="str">
        <f t="shared" si="45"/>
        <v>166</v>
      </c>
      <c r="K471" s="508">
        <f t="shared" si="46"/>
        <v>-1</v>
      </c>
      <c r="L471" s="508" t="b">
        <f t="shared" si="47"/>
        <v>0</v>
      </c>
    </row>
    <row r="472" spans="2:12">
      <c r="B472" s="508" t="s">
        <v>2479</v>
      </c>
      <c r="C472" s="508" t="s">
        <v>4216</v>
      </c>
      <c r="E472" s="508" t="s">
        <v>2479</v>
      </c>
      <c r="F472" s="508" t="s">
        <v>4146</v>
      </c>
      <c r="G472" s="508" t="b">
        <f t="shared" si="42"/>
        <v>1</v>
      </c>
      <c r="H472" s="508" t="b">
        <f t="shared" si="43"/>
        <v>0</v>
      </c>
      <c r="I472" s="508" t="str">
        <f t="shared" si="44"/>
        <v>167</v>
      </c>
      <c r="J472" s="508" t="str">
        <f t="shared" si="45"/>
        <v>166</v>
      </c>
      <c r="K472" s="508">
        <f t="shared" si="46"/>
        <v>-1</v>
      </c>
      <c r="L472" s="508" t="b">
        <f t="shared" si="47"/>
        <v>0</v>
      </c>
    </row>
    <row r="473" spans="2:12">
      <c r="B473" s="508" t="s">
        <v>2480</v>
      </c>
      <c r="C473" s="508" t="s">
        <v>4217</v>
      </c>
      <c r="E473" s="508" t="s">
        <v>2480</v>
      </c>
      <c r="F473" s="508" t="s">
        <v>4147</v>
      </c>
      <c r="G473" s="508" t="b">
        <f t="shared" si="42"/>
        <v>1</v>
      </c>
      <c r="H473" s="508" t="b">
        <f t="shared" si="43"/>
        <v>0</v>
      </c>
      <c r="I473" s="508" t="str">
        <f t="shared" si="44"/>
        <v>167</v>
      </c>
      <c r="J473" s="508" t="str">
        <f t="shared" si="45"/>
        <v>166</v>
      </c>
      <c r="K473" s="508">
        <f t="shared" si="46"/>
        <v>-1</v>
      </c>
      <c r="L473" s="508" t="b">
        <f t="shared" si="47"/>
        <v>0</v>
      </c>
    </row>
    <row r="474" spans="2:12">
      <c r="B474" s="508" t="s">
        <v>2481</v>
      </c>
      <c r="C474" s="508" t="s">
        <v>4218</v>
      </c>
      <c r="E474" s="508" t="s">
        <v>2481</v>
      </c>
      <c r="F474" s="508" t="s">
        <v>4148</v>
      </c>
      <c r="G474" s="508" t="b">
        <f t="shared" si="42"/>
        <v>1</v>
      </c>
      <c r="H474" s="508" t="b">
        <f t="shared" si="43"/>
        <v>0</v>
      </c>
      <c r="I474" s="508" t="str">
        <f t="shared" si="44"/>
        <v>167</v>
      </c>
      <c r="J474" s="508" t="str">
        <f t="shared" si="45"/>
        <v>166</v>
      </c>
      <c r="K474" s="508">
        <f t="shared" si="46"/>
        <v>-1</v>
      </c>
      <c r="L474" s="508" t="b">
        <f t="shared" si="47"/>
        <v>0</v>
      </c>
    </row>
    <row r="475" spans="2:12">
      <c r="B475" s="508" t="s">
        <v>2482</v>
      </c>
      <c r="C475" s="508" t="s">
        <v>4219</v>
      </c>
      <c r="E475" s="508" t="s">
        <v>2482</v>
      </c>
      <c r="F475" s="508" t="s">
        <v>4149</v>
      </c>
      <c r="G475" s="508" t="b">
        <f t="shared" si="42"/>
        <v>1</v>
      </c>
      <c r="H475" s="508" t="b">
        <f t="shared" si="43"/>
        <v>0</v>
      </c>
      <c r="I475" s="508" t="str">
        <f t="shared" si="44"/>
        <v>167</v>
      </c>
      <c r="J475" s="508" t="str">
        <f t="shared" si="45"/>
        <v>166</v>
      </c>
      <c r="K475" s="508">
        <f t="shared" si="46"/>
        <v>-1</v>
      </c>
      <c r="L475" s="508" t="b">
        <f t="shared" si="47"/>
        <v>0</v>
      </c>
    </row>
    <row r="476" spans="2:12">
      <c r="B476" s="508" t="s">
        <v>2483</v>
      </c>
      <c r="C476" s="508" t="s">
        <v>4220</v>
      </c>
      <c r="E476" s="508" t="s">
        <v>2483</v>
      </c>
      <c r="F476" s="508" t="s">
        <v>4150</v>
      </c>
      <c r="G476" s="508" t="b">
        <f t="shared" si="42"/>
        <v>1</v>
      </c>
      <c r="H476" s="508" t="b">
        <f t="shared" si="43"/>
        <v>0</v>
      </c>
      <c r="I476" s="508" t="str">
        <f t="shared" si="44"/>
        <v>167</v>
      </c>
      <c r="J476" s="508" t="str">
        <f t="shared" si="45"/>
        <v>166</v>
      </c>
      <c r="K476" s="508">
        <f t="shared" si="46"/>
        <v>-1</v>
      </c>
      <c r="L476" s="508" t="b">
        <f t="shared" si="47"/>
        <v>0</v>
      </c>
    </row>
    <row r="477" spans="2:12">
      <c r="B477" s="508" t="s">
        <v>2469</v>
      </c>
      <c r="C477" s="508" t="s">
        <v>4221</v>
      </c>
      <c r="E477" s="508" t="s">
        <v>2469</v>
      </c>
      <c r="F477" s="508" t="s">
        <v>4151</v>
      </c>
      <c r="G477" s="508" t="b">
        <f t="shared" si="42"/>
        <v>1</v>
      </c>
      <c r="H477" s="508" t="b">
        <f t="shared" si="43"/>
        <v>0</v>
      </c>
      <c r="I477" s="508" t="str">
        <f t="shared" si="44"/>
        <v>167</v>
      </c>
      <c r="J477" s="508" t="str">
        <f t="shared" si="45"/>
        <v>166</v>
      </c>
      <c r="K477" s="508">
        <f t="shared" si="46"/>
        <v>-1</v>
      </c>
      <c r="L477" s="508" t="b">
        <f t="shared" si="47"/>
        <v>0</v>
      </c>
    </row>
    <row r="478" spans="2:12">
      <c r="B478" s="508" t="s">
        <v>667</v>
      </c>
      <c r="C478" s="508" t="s">
        <v>4222</v>
      </c>
      <c r="E478" s="508" t="s">
        <v>667</v>
      </c>
      <c r="F478" s="508" t="s">
        <v>4222</v>
      </c>
      <c r="G478" s="508" t="b">
        <f t="shared" si="42"/>
        <v>1</v>
      </c>
      <c r="H478" s="508" t="b">
        <f t="shared" si="43"/>
        <v>1</v>
      </c>
      <c r="I478" s="508" t="str">
        <f t="shared" si="44"/>
        <v>11</v>
      </c>
      <c r="J478" s="508" t="str">
        <f t="shared" si="45"/>
        <v>11</v>
      </c>
      <c r="K478" s="508">
        <f t="shared" si="46"/>
        <v>0</v>
      </c>
      <c r="L478" s="508" t="b">
        <f t="shared" si="47"/>
        <v>1</v>
      </c>
    </row>
    <row r="479" spans="2:12">
      <c r="B479" s="508" t="s">
        <v>668</v>
      </c>
      <c r="C479" s="508" t="s">
        <v>4223</v>
      </c>
      <c r="E479" s="508" t="s">
        <v>668</v>
      </c>
      <c r="F479" s="508" t="s">
        <v>4223</v>
      </c>
      <c r="G479" s="508" t="b">
        <f t="shared" si="42"/>
        <v>1</v>
      </c>
      <c r="H479" s="508" t="b">
        <f t="shared" si="43"/>
        <v>1</v>
      </c>
      <c r="I479" s="508" t="str">
        <f t="shared" si="44"/>
        <v>11</v>
      </c>
      <c r="J479" s="508" t="str">
        <f t="shared" si="45"/>
        <v>11</v>
      </c>
      <c r="K479" s="508">
        <f t="shared" si="46"/>
        <v>0</v>
      </c>
      <c r="L479" s="508" t="b">
        <f t="shared" si="47"/>
        <v>1</v>
      </c>
    </row>
    <row r="480" spans="2:12">
      <c r="B480" s="508" t="s">
        <v>669</v>
      </c>
      <c r="C480" s="508" t="s">
        <v>4224</v>
      </c>
      <c r="E480" s="508" t="s">
        <v>669</v>
      </c>
      <c r="F480" s="508" t="s">
        <v>4224</v>
      </c>
      <c r="G480" s="508" t="b">
        <f t="shared" si="42"/>
        <v>1</v>
      </c>
      <c r="H480" s="508" t="b">
        <f t="shared" si="43"/>
        <v>1</v>
      </c>
      <c r="I480" s="508" t="str">
        <f t="shared" si="44"/>
        <v>11</v>
      </c>
      <c r="J480" s="508" t="str">
        <f t="shared" si="45"/>
        <v>11</v>
      </c>
      <c r="K480" s="508">
        <f t="shared" si="46"/>
        <v>0</v>
      </c>
      <c r="L480" s="508" t="b">
        <f t="shared" si="47"/>
        <v>1</v>
      </c>
    </row>
    <row r="481" spans="2:12">
      <c r="B481" s="508" t="s">
        <v>670</v>
      </c>
      <c r="C481" s="508" t="s">
        <v>4225</v>
      </c>
      <c r="E481" s="508" t="s">
        <v>670</v>
      </c>
      <c r="F481" s="508" t="s">
        <v>4225</v>
      </c>
      <c r="G481" s="508" t="b">
        <f t="shared" si="42"/>
        <v>1</v>
      </c>
      <c r="H481" s="508" t="b">
        <f t="shared" si="43"/>
        <v>1</v>
      </c>
      <c r="I481" s="508" t="str">
        <f t="shared" si="44"/>
        <v>11</v>
      </c>
      <c r="J481" s="508" t="str">
        <f t="shared" si="45"/>
        <v>11</v>
      </c>
      <c r="K481" s="508">
        <f t="shared" si="46"/>
        <v>0</v>
      </c>
      <c r="L481" s="508" t="b">
        <f t="shared" si="47"/>
        <v>1</v>
      </c>
    </row>
    <row r="482" spans="2:12">
      <c r="B482" s="508" t="s">
        <v>671</v>
      </c>
      <c r="C482" s="508" t="s">
        <v>4226</v>
      </c>
      <c r="E482" s="508" t="s">
        <v>671</v>
      </c>
      <c r="F482" s="508" t="s">
        <v>4226</v>
      </c>
      <c r="G482" s="508" t="b">
        <f t="shared" si="42"/>
        <v>1</v>
      </c>
      <c r="H482" s="508" t="b">
        <f t="shared" si="43"/>
        <v>1</v>
      </c>
      <c r="I482" s="508" t="str">
        <f t="shared" si="44"/>
        <v>11</v>
      </c>
      <c r="J482" s="508" t="str">
        <f t="shared" si="45"/>
        <v>11</v>
      </c>
      <c r="K482" s="508">
        <f t="shared" si="46"/>
        <v>0</v>
      </c>
      <c r="L482" s="508" t="b">
        <f t="shared" si="47"/>
        <v>1</v>
      </c>
    </row>
    <row r="483" spans="2:12">
      <c r="B483" s="508" t="s">
        <v>672</v>
      </c>
      <c r="C483" s="508" t="s">
        <v>4227</v>
      </c>
      <c r="E483" s="508" t="s">
        <v>672</v>
      </c>
      <c r="F483" s="508" t="s">
        <v>4227</v>
      </c>
      <c r="G483" s="508" t="b">
        <f t="shared" si="42"/>
        <v>1</v>
      </c>
      <c r="H483" s="508" t="b">
        <f t="shared" si="43"/>
        <v>1</v>
      </c>
      <c r="I483" s="508" t="str">
        <f t="shared" si="44"/>
        <v>11</v>
      </c>
      <c r="J483" s="508" t="str">
        <f t="shared" si="45"/>
        <v>11</v>
      </c>
      <c r="K483" s="508">
        <f t="shared" si="46"/>
        <v>0</v>
      </c>
      <c r="L483" s="508" t="b">
        <f t="shared" si="47"/>
        <v>1</v>
      </c>
    </row>
    <row r="484" spans="2:12">
      <c r="B484" s="508" t="s">
        <v>673</v>
      </c>
      <c r="C484" s="508" t="s">
        <v>4228</v>
      </c>
      <c r="E484" s="508" t="s">
        <v>673</v>
      </c>
      <c r="F484" s="508" t="s">
        <v>4228</v>
      </c>
      <c r="G484" s="508" t="b">
        <f t="shared" si="42"/>
        <v>1</v>
      </c>
      <c r="H484" s="508" t="b">
        <f t="shared" si="43"/>
        <v>1</v>
      </c>
      <c r="I484" s="508" t="str">
        <f t="shared" si="44"/>
        <v>11</v>
      </c>
      <c r="J484" s="508" t="str">
        <f t="shared" si="45"/>
        <v>11</v>
      </c>
      <c r="K484" s="508">
        <f t="shared" si="46"/>
        <v>0</v>
      </c>
      <c r="L484" s="508" t="b">
        <f t="shared" si="47"/>
        <v>1</v>
      </c>
    </row>
    <row r="485" spans="2:12">
      <c r="B485" s="508" t="s">
        <v>674</v>
      </c>
      <c r="C485" s="508" t="s">
        <v>4229</v>
      </c>
      <c r="E485" s="508" t="s">
        <v>674</v>
      </c>
      <c r="F485" s="508" t="s">
        <v>4229</v>
      </c>
      <c r="G485" s="508" t="b">
        <f t="shared" si="42"/>
        <v>1</v>
      </c>
      <c r="H485" s="508" t="b">
        <f t="shared" si="43"/>
        <v>1</v>
      </c>
      <c r="I485" s="508" t="str">
        <f t="shared" si="44"/>
        <v>11</v>
      </c>
      <c r="J485" s="508" t="str">
        <f t="shared" si="45"/>
        <v>11</v>
      </c>
      <c r="K485" s="508">
        <f t="shared" si="46"/>
        <v>0</v>
      </c>
      <c r="L485" s="508" t="b">
        <f t="shared" si="47"/>
        <v>1</v>
      </c>
    </row>
    <row r="486" spans="2:12">
      <c r="B486" s="508" t="s">
        <v>675</v>
      </c>
      <c r="C486" s="508" t="s">
        <v>4230</v>
      </c>
      <c r="E486" s="508" t="s">
        <v>675</v>
      </c>
      <c r="F486" s="508" t="s">
        <v>4230</v>
      </c>
      <c r="G486" s="508" t="b">
        <f t="shared" si="42"/>
        <v>1</v>
      </c>
      <c r="H486" s="508" t="b">
        <f t="shared" si="43"/>
        <v>1</v>
      </c>
      <c r="I486" s="508" t="str">
        <f t="shared" si="44"/>
        <v>11</v>
      </c>
      <c r="J486" s="508" t="str">
        <f t="shared" si="45"/>
        <v>11</v>
      </c>
      <c r="K486" s="508">
        <f t="shared" si="46"/>
        <v>0</v>
      </c>
      <c r="L486" s="508" t="b">
        <f t="shared" si="47"/>
        <v>1</v>
      </c>
    </row>
    <row r="487" spans="2:12">
      <c r="B487" s="508" t="s">
        <v>676</v>
      </c>
      <c r="C487" s="508" t="s">
        <v>4231</v>
      </c>
      <c r="E487" s="508" t="s">
        <v>676</v>
      </c>
      <c r="F487" s="508" t="s">
        <v>4231</v>
      </c>
      <c r="G487" s="508" t="b">
        <f t="shared" si="42"/>
        <v>1</v>
      </c>
      <c r="H487" s="508" t="b">
        <f t="shared" si="43"/>
        <v>1</v>
      </c>
      <c r="I487" s="508" t="str">
        <f t="shared" si="44"/>
        <v>11</v>
      </c>
      <c r="J487" s="508" t="str">
        <f t="shared" si="45"/>
        <v>11</v>
      </c>
      <c r="K487" s="508">
        <f t="shared" si="46"/>
        <v>0</v>
      </c>
      <c r="L487" s="508" t="b">
        <f t="shared" si="47"/>
        <v>1</v>
      </c>
    </row>
    <row r="488" spans="2:12">
      <c r="B488" s="508" t="s">
        <v>677</v>
      </c>
      <c r="C488" s="508" t="s">
        <v>4232</v>
      </c>
      <c r="E488" s="508" t="s">
        <v>677</v>
      </c>
      <c r="F488" s="508" t="s">
        <v>4232</v>
      </c>
      <c r="G488" s="508" t="b">
        <f t="shared" si="42"/>
        <v>1</v>
      </c>
      <c r="H488" s="508" t="b">
        <f t="shared" si="43"/>
        <v>1</v>
      </c>
      <c r="I488" s="508" t="str">
        <f t="shared" si="44"/>
        <v>11</v>
      </c>
      <c r="J488" s="508" t="str">
        <f t="shared" si="45"/>
        <v>11</v>
      </c>
      <c r="K488" s="508">
        <f t="shared" si="46"/>
        <v>0</v>
      </c>
      <c r="L488" s="508" t="b">
        <f t="shared" si="47"/>
        <v>1</v>
      </c>
    </row>
    <row r="489" spans="2:12">
      <c r="B489" s="508" t="s">
        <v>678</v>
      </c>
      <c r="C489" s="508" t="s">
        <v>4233</v>
      </c>
      <c r="E489" s="508" t="s">
        <v>678</v>
      </c>
      <c r="F489" s="508" t="s">
        <v>4233</v>
      </c>
      <c r="G489" s="508" t="b">
        <f t="shared" si="42"/>
        <v>1</v>
      </c>
      <c r="H489" s="508" t="b">
        <f t="shared" si="43"/>
        <v>1</v>
      </c>
      <c r="I489" s="508" t="str">
        <f t="shared" si="44"/>
        <v>11</v>
      </c>
      <c r="J489" s="508" t="str">
        <f t="shared" si="45"/>
        <v>11</v>
      </c>
      <c r="K489" s="508">
        <f t="shared" si="46"/>
        <v>0</v>
      </c>
      <c r="L489" s="508" t="b">
        <f t="shared" si="47"/>
        <v>1</v>
      </c>
    </row>
    <row r="490" spans="2:12">
      <c r="B490" s="508" t="s">
        <v>679</v>
      </c>
      <c r="C490" s="508" t="s">
        <v>4234</v>
      </c>
      <c r="E490" s="508" t="s">
        <v>679</v>
      </c>
      <c r="F490" s="508" t="s">
        <v>4234</v>
      </c>
      <c r="G490" s="508" t="b">
        <f t="shared" si="42"/>
        <v>1</v>
      </c>
      <c r="H490" s="508" t="b">
        <f t="shared" si="43"/>
        <v>1</v>
      </c>
      <c r="I490" s="508" t="str">
        <f t="shared" si="44"/>
        <v>11</v>
      </c>
      <c r="J490" s="508" t="str">
        <f t="shared" si="45"/>
        <v>11</v>
      </c>
      <c r="K490" s="508">
        <f t="shared" si="46"/>
        <v>0</v>
      </c>
      <c r="L490" s="508" t="b">
        <f t="shared" si="47"/>
        <v>1</v>
      </c>
    </row>
    <row r="491" spans="2:12">
      <c r="B491" s="508" t="s">
        <v>649</v>
      </c>
      <c r="C491" s="508" t="s">
        <v>4235</v>
      </c>
      <c r="E491" s="508" t="s">
        <v>649</v>
      </c>
      <c r="F491" s="508" t="s">
        <v>4235</v>
      </c>
      <c r="G491" s="508" t="b">
        <f t="shared" si="42"/>
        <v>1</v>
      </c>
      <c r="H491" s="508" t="b">
        <f t="shared" si="43"/>
        <v>1</v>
      </c>
      <c r="I491" s="508" t="str">
        <f t="shared" si="44"/>
        <v>10</v>
      </c>
      <c r="J491" s="508" t="str">
        <f t="shared" si="45"/>
        <v>10</v>
      </c>
      <c r="K491" s="508">
        <f t="shared" si="46"/>
        <v>0</v>
      </c>
      <c r="L491" s="508" t="b">
        <f t="shared" si="47"/>
        <v>1</v>
      </c>
    </row>
    <row r="492" spans="2:12">
      <c r="B492" s="508" t="s">
        <v>650</v>
      </c>
      <c r="C492" s="508" t="s">
        <v>4236</v>
      </c>
      <c r="E492" s="508" t="s">
        <v>650</v>
      </c>
      <c r="F492" s="508" t="s">
        <v>4236</v>
      </c>
      <c r="G492" s="508" t="b">
        <f t="shared" si="42"/>
        <v>1</v>
      </c>
      <c r="H492" s="508" t="b">
        <f t="shared" si="43"/>
        <v>1</v>
      </c>
      <c r="I492" s="508" t="str">
        <f t="shared" si="44"/>
        <v>10</v>
      </c>
      <c r="J492" s="508" t="str">
        <f t="shared" si="45"/>
        <v>10</v>
      </c>
      <c r="K492" s="508">
        <f t="shared" si="46"/>
        <v>0</v>
      </c>
      <c r="L492" s="508" t="b">
        <f t="shared" si="47"/>
        <v>1</v>
      </c>
    </row>
    <row r="493" spans="2:12">
      <c r="B493" s="508" t="s">
        <v>651</v>
      </c>
      <c r="C493" s="508" t="s">
        <v>4237</v>
      </c>
      <c r="E493" s="508" t="s">
        <v>651</v>
      </c>
      <c r="F493" s="508" t="s">
        <v>4237</v>
      </c>
      <c r="G493" s="508" t="b">
        <f t="shared" si="42"/>
        <v>1</v>
      </c>
      <c r="H493" s="508" t="b">
        <f t="shared" si="43"/>
        <v>1</v>
      </c>
      <c r="I493" s="508" t="str">
        <f t="shared" si="44"/>
        <v>10</v>
      </c>
      <c r="J493" s="508" t="str">
        <f t="shared" si="45"/>
        <v>10</v>
      </c>
      <c r="K493" s="508">
        <f t="shared" si="46"/>
        <v>0</v>
      </c>
      <c r="L493" s="508" t="b">
        <f t="shared" si="47"/>
        <v>1</v>
      </c>
    </row>
    <row r="494" spans="2:12">
      <c r="B494" s="508" t="s">
        <v>652</v>
      </c>
      <c r="C494" s="508" t="s">
        <v>4238</v>
      </c>
      <c r="E494" s="508" t="s">
        <v>652</v>
      </c>
      <c r="F494" s="508" t="s">
        <v>4238</v>
      </c>
      <c r="G494" s="508" t="b">
        <f t="shared" si="42"/>
        <v>1</v>
      </c>
      <c r="H494" s="508" t="b">
        <f t="shared" si="43"/>
        <v>1</v>
      </c>
      <c r="I494" s="508" t="str">
        <f t="shared" si="44"/>
        <v>10</v>
      </c>
      <c r="J494" s="508" t="str">
        <f t="shared" si="45"/>
        <v>10</v>
      </c>
      <c r="K494" s="508">
        <f t="shared" si="46"/>
        <v>0</v>
      </c>
      <c r="L494" s="508" t="b">
        <f t="shared" si="47"/>
        <v>1</v>
      </c>
    </row>
    <row r="495" spans="2:12">
      <c r="B495" s="508" t="s">
        <v>653</v>
      </c>
      <c r="C495" s="508" t="s">
        <v>4239</v>
      </c>
      <c r="E495" s="508" t="s">
        <v>653</v>
      </c>
      <c r="F495" s="508" t="s">
        <v>4239</v>
      </c>
      <c r="G495" s="508" t="b">
        <f t="shared" si="42"/>
        <v>1</v>
      </c>
      <c r="H495" s="508" t="b">
        <f t="shared" si="43"/>
        <v>1</v>
      </c>
      <c r="I495" s="508" t="str">
        <f t="shared" si="44"/>
        <v>10</v>
      </c>
      <c r="J495" s="508" t="str">
        <f t="shared" si="45"/>
        <v>10</v>
      </c>
      <c r="K495" s="508">
        <f t="shared" si="46"/>
        <v>0</v>
      </c>
      <c r="L495" s="508" t="b">
        <f t="shared" si="47"/>
        <v>1</v>
      </c>
    </row>
    <row r="496" spans="2:12">
      <c r="B496" s="508" t="s">
        <v>654</v>
      </c>
      <c r="C496" s="508" t="s">
        <v>4240</v>
      </c>
      <c r="E496" s="508" t="s">
        <v>654</v>
      </c>
      <c r="F496" s="508" t="s">
        <v>4240</v>
      </c>
      <c r="G496" s="508" t="b">
        <f t="shared" si="42"/>
        <v>1</v>
      </c>
      <c r="H496" s="508" t="b">
        <f t="shared" si="43"/>
        <v>1</v>
      </c>
      <c r="I496" s="508" t="str">
        <f t="shared" si="44"/>
        <v>10</v>
      </c>
      <c r="J496" s="508" t="str">
        <f t="shared" si="45"/>
        <v>10</v>
      </c>
      <c r="K496" s="508">
        <f t="shared" si="46"/>
        <v>0</v>
      </c>
      <c r="L496" s="508" t="b">
        <f t="shared" si="47"/>
        <v>1</v>
      </c>
    </row>
    <row r="497" spans="2:12">
      <c r="B497" s="508" t="s">
        <v>655</v>
      </c>
      <c r="C497" s="508" t="s">
        <v>4241</v>
      </c>
      <c r="E497" s="508" t="s">
        <v>655</v>
      </c>
      <c r="F497" s="508" t="s">
        <v>4241</v>
      </c>
      <c r="G497" s="508" t="b">
        <f t="shared" si="42"/>
        <v>1</v>
      </c>
      <c r="H497" s="508" t="b">
        <f t="shared" si="43"/>
        <v>1</v>
      </c>
      <c r="I497" s="508" t="str">
        <f t="shared" si="44"/>
        <v>10</v>
      </c>
      <c r="J497" s="508" t="str">
        <f t="shared" si="45"/>
        <v>10</v>
      </c>
      <c r="K497" s="508">
        <f t="shared" si="46"/>
        <v>0</v>
      </c>
      <c r="L497" s="508" t="b">
        <f t="shared" si="47"/>
        <v>1</v>
      </c>
    </row>
    <row r="498" spans="2:12">
      <c r="B498" s="508" t="s">
        <v>656</v>
      </c>
      <c r="C498" s="508" t="s">
        <v>4242</v>
      </c>
      <c r="E498" s="508" t="s">
        <v>656</v>
      </c>
      <c r="F498" s="508" t="s">
        <v>4242</v>
      </c>
      <c r="G498" s="508" t="b">
        <f t="shared" si="42"/>
        <v>1</v>
      </c>
      <c r="H498" s="508" t="b">
        <f t="shared" si="43"/>
        <v>1</v>
      </c>
      <c r="I498" s="508" t="str">
        <f t="shared" si="44"/>
        <v>10</v>
      </c>
      <c r="J498" s="508" t="str">
        <f t="shared" si="45"/>
        <v>10</v>
      </c>
      <c r="K498" s="508">
        <f t="shared" si="46"/>
        <v>0</v>
      </c>
      <c r="L498" s="508" t="b">
        <f t="shared" si="47"/>
        <v>1</v>
      </c>
    </row>
    <row r="499" spans="2:12">
      <c r="B499" s="508" t="s">
        <v>657</v>
      </c>
      <c r="C499" s="508" t="s">
        <v>4243</v>
      </c>
      <c r="E499" s="508" t="s">
        <v>657</v>
      </c>
      <c r="F499" s="508" t="s">
        <v>4243</v>
      </c>
      <c r="G499" s="508" t="b">
        <f t="shared" si="42"/>
        <v>1</v>
      </c>
      <c r="H499" s="508" t="b">
        <f t="shared" si="43"/>
        <v>1</v>
      </c>
      <c r="I499" s="508" t="str">
        <f t="shared" si="44"/>
        <v>10</v>
      </c>
      <c r="J499" s="508" t="str">
        <f t="shared" si="45"/>
        <v>10</v>
      </c>
      <c r="K499" s="508">
        <f t="shared" si="46"/>
        <v>0</v>
      </c>
      <c r="L499" s="508" t="b">
        <f t="shared" si="47"/>
        <v>1</v>
      </c>
    </row>
    <row r="500" spans="2:12">
      <c r="B500" s="508" t="s">
        <v>658</v>
      </c>
      <c r="C500" s="508" t="s">
        <v>4244</v>
      </c>
      <c r="E500" s="508" t="s">
        <v>658</v>
      </c>
      <c r="F500" s="508" t="s">
        <v>4244</v>
      </c>
      <c r="G500" s="508" t="b">
        <f t="shared" si="42"/>
        <v>1</v>
      </c>
      <c r="H500" s="508" t="b">
        <f t="shared" si="43"/>
        <v>1</v>
      </c>
      <c r="I500" s="508" t="str">
        <f t="shared" si="44"/>
        <v>10</v>
      </c>
      <c r="J500" s="508" t="str">
        <f t="shared" si="45"/>
        <v>10</v>
      </c>
      <c r="K500" s="508">
        <f t="shared" si="46"/>
        <v>0</v>
      </c>
      <c r="L500" s="508" t="b">
        <f t="shared" si="47"/>
        <v>1</v>
      </c>
    </row>
    <row r="501" spans="2:12">
      <c r="B501" s="508" t="s">
        <v>659</v>
      </c>
      <c r="C501" s="508" t="s">
        <v>4245</v>
      </c>
      <c r="E501" s="508" t="s">
        <v>659</v>
      </c>
      <c r="F501" s="508" t="s">
        <v>4245</v>
      </c>
      <c r="G501" s="508" t="b">
        <f t="shared" si="42"/>
        <v>1</v>
      </c>
      <c r="H501" s="508" t="b">
        <f t="shared" si="43"/>
        <v>1</v>
      </c>
      <c r="I501" s="508" t="str">
        <f t="shared" si="44"/>
        <v>10</v>
      </c>
      <c r="J501" s="508" t="str">
        <f t="shared" si="45"/>
        <v>10</v>
      </c>
      <c r="K501" s="508">
        <f t="shared" si="46"/>
        <v>0</v>
      </c>
      <c r="L501" s="508" t="b">
        <f t="shared" si="47"/>
        <v>1</v>
      </c>
    </row>
    <row r="502" spans="2:12">
      <c r="B502" s="508" t="s">
        <v>660</v>
      </c>
      <c r="C502" s="508" t="s">
        <v>4246</v>
      </c>
      <c r="E502" s="508" t="s">
        <v>660</v>
      </c>
      <c r="F502" s="508" t="s">
        <v>4246</v>
      </c>
      <c r="G502" s="508" t="b">
        <f t="shared" si="42"/>
        <v>1</v>
      </c>
      <c r="H502" s="508" t="b">
        <f t="shared" si="43"/>
        <v>1</v>
      </c>
      <c r="I502" s="508" t="str">
        <f t="shared" si="44"/>
        <v>10</v>
      </c>
      <c r="J502" s="508" t="str">
        <f t="shared" si="45"/>
        <v>10</v>
      </c>
      <c r="K502" s="508">
        <f t="shared" si="46"/>
        <v>0</v>
      </c>
      <c r="L502" s="508" t="b">
        <f t="shared" si="47"/>
        <v>1</v>
      </c>
    </row>
    <row r="503" spans="2:12">
      <c r="B503" s="508" t="s">
        <v>661</v>
      </c>
      <c r="C503" s="508" t="s">
        <v>4247</v>
      </c>
      <c r="E503" s="508" t="s">
        <v>661</v>
      </c>
      <c r="F503" s="508" t="s">
        <v>4247</v>
      </c>
      <c r="G503" s="508" t="b">
        <f t="shared" si="42"/>
        <v>1</v>
      </c>
      <c r="H503" s="508" t="b">
        <f t="shared" si="43"/>
        <v>1</v>
      </c>
      <c r="I503" s="508" t="str">
        <f t="shared" si="44"/>
        <v>10</v>
      </c>
      <c r="J503" s="508" t="str">
        <f t="shared" si="45"/>
        <v>10</v>
      </c>
      <c r="K503" s="508">
        <f t="shared" si="46"/>
        <v>0</v>
      </c>
      <c r="L503" s="508" t="b">
        <f t="shared" si="47"/>
        <v>1</v>
      </c>
    </row>
    <row r="504" spans="2:12">
      <c r="B504" s="508" t="s">
        <v>2028</v>
      </c>
      <c r="C504" s="508" t="s">
        <v>4248</v>
      </c>
      <c r="E504" s="508" t="s">
        <v>2028</v>
      </c>
      <c r="F504" s="508" t="s">
        <v>6422</v>
      </c>
      <c r="G504" s="508" t="b">
        <f t="shared" si="42"/>
        <v>1</v>
      </c>
      <c r="H504" s="508" t="b">
        <f t="shared" si="43"/>
        <v>0</v>
      </c>
      <c r="I504" s="508" t="str">
        <f t="shared" si="44"/>
        <v>126</v>
      </c>
      <c r="J504" s="508" t="str">
        <f t="shared" si="45"/>
        <v>125</v>
      </c>
      <c r="K504" s="508">
        <f t="shared" si="46"/>
        <v>-1</v>
      </c>
      <c r="L504" s="508" t="b">
        <f t="shared" si="47"/>
        <v>0</v>
      </c>
    </row>
    <row r="505" spans="2:12">
      <c r="B505" s="508" t="s">
        <v>2029</v>
      </c>
      <c r="C505" s="508" t="s">
        <v>4249</v>
      </c>
      <c r="E505" s="508" t="s">
        <v>2029</v>
      </c>
      <c r="F505" s="508" t="s">
        <v>6423</v>
      </c>
      <c r="G505" s="508" t="b">
        <f t="shared" si="42"/>
        <v>1</v>
      </c>
      <c r="H505" s="508" t="b">
        <f t="shared" si="43"/>
        <v>0</v>
      </c>
      <c r="I505" s="508" t="str">
        <f t="shared" si="44"/>
        <v>126</v>
      </c>
      <c r="J505" s="508" t="str">
        <f t="shared" si="45"/>
        <v>125</v>
      </c>
      <c r="K505" s="508">
        <f t="shared" si="46"/>
        <v>-1</v>
      </c>
      <c r="L505" s="508" t="b">
        <f t="shared" si="47"/>
        <v>0</v>
      </c>
    </row>
    <row r="506" spans="2:12">
      <c r="B506" s="508" t="s">
        <v>2030</v>
      </c>
      <c r="C506" s="508" t="s">
        <v>4250</v>
      </c>
      <c r="E506" s="508" t="s">
        <v>2030</v>
      </c>
      <c r="F506" s="508" t="s">
        <v>6424</v>
      </c>
      <c r="G506" s="508" t="b">
        <f t="shared" si="42"/>
        <v>1</v>
      </c>
      <c r="H506" s="508" t="b">
        <f t="shared" si="43"/>
        <v>0</v>
      </c>
      <c r="I506" s="508" t="str">
        <f t="shared" si="44"/>
        <v>126</v>
      </c>
      <c r="J506" s="508" t="str">
        <f t="shared" si="45"/>
        <v>125</v>
      </c>
      <c r="K506" s="508">
        <f t="shared" si="46"/>
        <v>-1</v>
      </c>
      <c r="L506" s="508" t="b">
        <f t="shared" si="47"/>
        <v>0</v>
      </c>
    </row>
    <row r="507" spans="2:12">
      <c r="B507" s="508" t="s">
        <v>2031</v>
      </c>
      <c r="C507" s="508" t="s">
        <v>4251</v>
      </c>
      <c r="E507" s="508" t="s">
        <v>2031</v>
      </c>
      <c r="F507" s="508" t="s">
        <v>6425</v>
      </c>
      <c r="G507" s="508" t="b">
        <f t="shared" si="42"/>
        <v>1</v>
      </c>
      <c r="H507" s="508" t="b">
        <f t="shared" si="43"/>
        <v>0</v>
      </c>
      <c r="I507" s="508" t="str">
        <f t="shared" si="44"/>
        <v>126</v>
      </c>
      <c r="J507" s="508" t="str">
        <f t="shared" si="45"/>
        <v>125</v>
      </c>
      <c r="K507" s="508">
        <f t="shared" si="46"/>
        <v>-1</v>
      </c>
      <c r="L507" s="508" t="b">
        <f t="shared" si="47"/>
        <v>0</v>
      </c>
    </row>
    <row r="508" spans="2:12">
      <c r="B508" s="508" t="s">
        <v>2032</v>
      </c>
      <c r="C508" s="508" t="s">
        <v>4252</v>
      </c>
      <c r="E508" s="508" t="s">
        <v>2032</v>
      </c>
      <c r="F508" s="508" t="s">
        <v>6426</v>
      </c>
      <c r="G508" s="508" t="b">
        <f t="shared" si="42"/>
        <v>1</v>
      </c>
      <c r="H508" s="508" t="b">
        <f t="shared" si="43"/>
        <v>0</v>
      </c>
      <c r="I508" s="508" t="str">
        <f t="shared" si="44"/>
        <v>126</v>
      </c>
      <c r="J508" s="508" t="str">
        <f t="shared" si="45"/>
        <v>125</v>
      </c>
      <c r="K508" s="508">
        <f t="shared" si="46"/>
        <v>-1</v>
      </c>
      <c r="L508" s="508" t="b">
        <f t="shared" si="47"/>
        <v>0</v>
      </c>
    </row>
    <row r="509" spans="2:12">
      <c r="B509" s="508" t="s">
        <v>2033</v>
      </c>
      <c r="C509" s="508" t="s">
        <v>4253</v>
      </c>
      <c r="E509" s="508" t="s">
        <v>2033</v>
      </c>
      <c r="F509" s="508" t="s">
        <v>6427</v>
      </c>
      <c r="G509" s="508" t="b">
        <f t="shared" si="42"/>
        <v>1</v>
      </c>
      <c r="H509" s="508" t="b">
        <f t="shared" si="43"/>
        <v>0</v>
      </c>
      <c r="I509" s="508" t="str">
        <f t="shared" si="44"/>
        <v>126</v>
      </c>
      <c r="J509" s="508" t="str">
        <f t="shared" si="45"/>
        <v>125</v>
      </c>
      <c r="K509" s="508">
        <f t="shared" si="46"/>
        <v>-1</v>
      </c>
      <c r="L509" s="508" t="b">
        <f t="shared" si="47"/>
        <v>0</v>
      </c>
    </row>
    <row r="510" spans="2:12">
      <c r="B510" s="508" t="s">
        <v>2034</v>
      </c>
      <c r="C510" s="508" t="s">
        <v>4254</v>
      </c>
      <c r="E510" s="508" t="s">
        <v>2034</v>
      </c>
      <c r="F510" s="508" t="s">
        <v>6428</v>
      </c>
      <c r="G510" s="508" t="b">
        <f t="shared" si="42"/>
        <v>1</v>
      </c>
      <c r="H510" s="508" t="b">
        <f t="shared" si="43"/>
        <v>0</v>
      </c>
      <c r="I510" s="508" t="str">
        <f t="shared" si="44"/>
        <v>126</v>
      </c>
      <c r="J510" s="508" t="str">
        <f t="shared" si="45"/>
        <v>125</v>
      </c>
      <c r="K510" s="508">
        <f t="shared" si="46"/>
        <v>-1</v>
      </c>
      <c r="L510" s="508" t="b">
        <f t="shared" si="47"/>
        <v>0</v>
      </c>
    </row>
    <row r="511" spans="2:12">
      <c r="B511" s="508" t="s">
        <v>2035</v>
      </c>
      <c r="C511" s="508" t="s">
        <v>4255</v>
      </c>
      <c r="E511" s="508" t="s">
        <v>2035</v>
      </c>
      <c r="F511" s="508" t="s">
        <v>6429</v>
      </c>
      <c r="G511" s="508" t="b">
        <f t="shared" si="42"/>
        <v>1</v>
      </c>
      <c r="H511" s="508" t="b">
        <f t="shared" si="43"/>
        <v>0</v>
      </c>
      <c r="I511" s="508" t="str">
        <f t="shared" si="44"/>
        <v>126</v>
      </c>
      <c r="J511" s="508" t="str">
        <f t="shared" si="45"/>
        <v>125</v>
      </c>
      <c r="K511" s="508">
        <f t="shared" si="46"/>
        <v>-1</v>
      </c>
      <c r="L511" s="508" t="b">
        <f t="shared" si="47"/>
        <v>0</v>
      </c>
    </row>
    <row r="512" spans="2:12">
      <c r="B512" s="508" t="s">
        <v>2036</v>
      </c>
      <c r="C512" s="508" t="s">
        <v>4256</v>
      </c>
      <c r="E512" s="508" t="s">
        <v>2036</v>
      </c>
      <c r="F512" s="508" t="s">
        <v>6430</v>
      </c>
      <c r="G512" s="508" t="b">
        <f t="shared" si="42"/>
        <v>1</v>
      </c>
      <c r="H512" s="508" t="b">
        <f t="shared" si="43"/>
        <v>0</v>
      </c>
      <c r="I512" s="508" t="str">
        <f t="shared" si="44"/>
        <v>126</v>
      </c>
      <c r="J512" s="508" t="str">
        <f t="shared" si="45"/>
        <v>125</v>
      </c>
      <c r="K512" s="508">
        <f t="shared" si="46"/>
        <v>-1</v>
      </c>
      <c r="L512" s="508" t="b">
        <f t="shared" si="47"/>
        <v>0</v>
      </c>
    </row>
    <row r="513" spans="2:12">
      <c r="B513" s="508" t="s">
        <v>2037</v>
      </c>
      <c r="C513" s="508" t="s">
        <v>4257</v>
      </c>
      <c r="E513" s="508" t="s">
        <v>2037</v>
      </c>
      <c r="F513" s="508" t="s">
        <v>6431</v>
      </c>
      <c r="G513" s="508" t="b">
        <f t="shared" si="42"/>
        <v>1</v>
      </c>
      <c r="H513" s="508" t="b">
        <f t="shared" si="43"/>
        <v>0</v>
      </c>
      <c r="I513" s="508" t="str">
        <f t="shared" si="44"/>
        <v>126</v>
      </c>
      <c r="J513" s="508" t="str">
        <f t="shared" si="45"/>
        <v>125</v>
      </c>
      <c r="K513" s="508">
        <f t="shared" si="46"/>
        <v>-1</v>
      </c>
      <c r="L513" s="508" t="b">
        <f t="shared" si="47"/>
        <v>0</v>
      </c>
    </row>
    <row r="514" spans="2:12">
      <c r="B514" s="508" t="s">
        <v>2038</v>
      </c>
      <c r="C514" s="508" t="s">
        <v>4258</v>
      </c>
      <c r="E514" s="508" t="s">
        <v>2038</v>
      </c>
      <c r="F514" s="508" t="s">
        <v>6432</v>
      </c>
      <c r="G514" s="508" t="b">
        <f t="shared" si="42"/>
        <v>1</v>
      </c>
      <c r="H514" s="508" t="b">
        <f t="shared" si="43"/>
        <v>0</v>
      </c>
      <c r="I514" s="508" t="str">
        <f t="shared" si="44"/>
        <v>126</v>
      </c>
      <c r="J514" s="508" t="str">
        <f t="shared" si="45"/>
        <v>125</v>
      </c>
      <c r="K514" s="508">
        <f t="shared" si="46"/>
        <v>-1</v>
      </c>
      <c r="L514" s="508" t="b">
        <f t="shared" si="47"/>
        <v>0</v>
      </c>
    </row>
    <row r="515" spans="2:12">
      <c r="B515" s="508" t="s">
        <v>2039</v>
      </c>
      <c r="C515" s="508" t="s">
        <v>4259</v>
      </c>
      <c r="E515" s="508" t="s">
        <v>2039</v>
      </c>
      <c r="F515" s="508" t="s">
        <v>6433</v>
      </c>
      <c r="G515" s="508" t="b">
        <f t="shared" si="42"/>
        <v>1</v>
      </c>
      <c r="H515" s="508" t="b">
        <f t="shared" si="43"/>
        <v>0</v>
      </c>
      <c r="I515" s="508" t="str">
        <f t="shared" si="44"/>
        <v>126</v>
      </c>
      <c r="J515" s="508" t="str">
        <f t="shared" si="45"/>
        <v>125</v>
      </c>
      <c r="K515" s="508">
        <f t="shared" si="46"/>
        <v>-1</v>
      </c>
      <c r="L515" s="508" t="b">
        <f t="shared" si="47"/>
        <v>0</v>
      </c>
    </row>
    <row r="516" spans="2:12">
      <c r="B516" s="508" t="s">
        <v>2040</v>
      </c>
      <c r="C516" s="508" t="s">
        <v>4260</v>
      </c>
      <c r="E516" s="508" t="s">
        <v>2040</v>
      </c>
      <c r="F516" s="508" t="s">
        <v>6434</v>
      </c>
      <c r="G516" s="508" t="b">
        <f t="shared" si="42"/>
        <v>1</v>
      </c>
      <c r="H516" s="508" t="b">
        <f t="shared" si="43"/>
        <v>0</v>
      </c>
      <c r="I516" s="508" t="str">
        <f t="shared" si="44"/>
        <v>126</v>
      </c>
      <c r="J516" s="508" t="str">
        <f t="shared" si="45"/>
        <v>125</v>
      </c>
      <c r="K516" s="508">
        <f t="shared" si="46"/>
        <v>-1</v>
      </c>
      <c r="L516" s="508" t="b">
        <f t="shared" si="47"/>
        <v>0</v>
      </c>
    </row>
    <row r="517" spans="2:12">
      <c r="B517" s="508" t="s">
        <v>2026</v>
      </c>
      <c r="C517" s="508" t="s">
        <v>4261</v>
      </c>
      <c r="E517" s="508" t="s">
        <v>2026</v>
      </c>
      <c r="F517" s="508" t="s">
        <v>6435</v>
      </c>
      <c r="G517" s="508" t="b">
        <f t="shared" si="42"/>
        <v>1</v>
      </c>
      <c r="H517" s="508" t="b">
        <f t="shared" si="43"/>
        <v>0</v>
      </c>
      <c r="I517" s="508" t="str">
        <f t="shared" si="44"/>
        <v>126</v>
      </c>
      <c r="J517" s="508" t="str">
        <f t="shared" si="45"/>
        <v>125</v>
      </c>
      <c r="K517" s="508">
        <f t="shared" si="46"/>
        <v>-1</v>
      </c>
      <c r="L517" s="508" t="b">
        <f t="shared" si="47"/>
        <v>0</v>
      </c>
    </row>
    <row r="518" spans="2:12">
      <c r="B518" s="508" t="s">
        <v>2297</v>
      </c>
      <c r="C518" s="508" t="s">
        <v>4262</v>
      </c>
      <c r="E518" s="508" t="s">
        <v>2297</v>
      </c>
      <c r="F518" s="508" t="s">
        <v>6436</v>
      </c>
      <c r="G518" s="508" t="b">
        <f t="shared" si="42"/>
        <v>1</v>
      </c>
      <c r="H518" s="508" t="b">
        <f t="shared" si="43"/>
        <v>0</v>
      </c>
      <c r="I518" s="508" t="str">
        <f t="shared" si="44"/>
        <v>152</v>
      </c>
      <c r="J518" s="508" t="str">
        <f t="shared" si="45"/>
        <v>151</v>
      </c>
      <c r="K518" s="508">
        <f t="shared" si="46"/>
        <v>-1</v>
      </c>
      <c r="L518" s="508" t="b">
        <f t="shared" si="47"/>
        <v>0</v>
      </c>
    </row>
    <row r="519" spans="2:12">
      <c r="B519" s="508" t="s">
        <v>2298</v>
      </c>
      <c r="C519" s="508" t="s">
        <v>4263</v>
      </c>
      <c r="E519" s="508" t="s">
        <v>2298</v>
      </c>
      <c r="F519" s="508" t="s">
        <v>6437</v>
      </c>
      <c r="G519" s="508" t="b">
        <f t="shared" ref="G519:G582" si="48">B519=E519</f>
        <v>1</v>
      </c>
      <c r="H519" s="508" t="b">
        <f t="shared" ref="H519:H582" si="49">C519=F519</f>
        <v>0</v>
      </c>
      <c r="I519" s="508" t="str">
        <f t="shared" ref="I519:I582" si="50">RIGHT(C519,LEN(C519)-FIND("$",C519,1)-2)</f>
        <v>152</v>
      </c>
      <c r="J519" s="508" t="str">
        <f t="shared" ref="J519:J582" si="51">RIGHT(F519,LEN(F519)-FIND("$",F519,1)-2)</f>
        <v>151</v>
      </c>
      <c r="K519" s="508">
        <f t="shared" ref="K519:K582" si="52">J519-I519</f>
        <v>-1</v>
      </c>
      <c r="L519" s="508" t="b">
        <f t="shared" ref="L519:L582" si="53">I519=J519</f>
        <v>0</v>
      </c>
    </row>
    <row r="520" spans="2:12">
      <c r="B520" s="508" t="s">
        <v>2299</v>
      </c>
      <c r="C520" s="508" t="s">
        <v>4264</v>
      </c>
      <c r="E520" s="508" t="s">
        <v>2299</v>
      </c>
      <c r="F520" s="508" t="s">
        <v>6438</v>
      </c>
      <c r="G520" s="508" t="b">
        <f t="shared" si="48"/>
        <v>1</v>
      </c>
      <c r="H520" s="508" t="b">
        <f t="shared" si="49"/>
        <v>0</v>
      </c>
      <c r="I520" s="508" t="str">
        <f t="shared" si="50"/>
        <v>152</v>
      </c>
      <c r="J520" s="508" t="str">
        <f t="shared" si="51"/>
        <v>151</v>
      </c>
      <c r="K520" s="508">
        <f t="shared" si="52"/>
        <v>-1</v>
      </c>
      <c r="L520" s="508" t="b">
        <f t="shared" si="53"/>
        <v>0</v>
      </c>
    </row>
    <row r="521" spans="2:12">
      <c r="B521" s="508" t="s">
        <v>2300</v>
      </c>
      <c r="C521" s="508" t="s">
        <v>4265</v>
      </c>
      <c r="E521" s="508" t="s">
        <v>2300</v>
      </c>
      <c r="F521" s="508" t="s">
        <v>6439</v>
      </c>
      <c r="G521" s="508" t="b">
        <f t="shared" si="48"/>
        <v>1</v>
      </c>
      <c r="H521" s="508" t="b">
        <f t="shared" si="49"/>
        <v>0</v>
      </c>
      <c r="I521" s="508" t="str">
        <f t="shared" si="50"/>
        <v>152</v>
      </c>
      <c r="J521" s="508" t="str">
        <f t="shared" si="51"/>
        <v>151</v>
      </c>
      <c r="K521" s="508">
        <f t="shared" si="52"/>
        <v>-1</v>
      </c>
      <c r="L521" s="508" t="b">
        <f t="shared" si="53"/>
        <v>0</v>
      </c>
    </row>
    <row r="522" spans="2:12">
      <c r="B522" s="508" t="s">
        <v>2301</v>
      </c>
      <c r="C522" s="508" t="s">
        <v>4266</v>
      </c>
      <c r="E522" s="508" t="s">
        <v>2301</v>
      </c>
      <c r="F522" s="508" t="s">
        <v>6440</v>
      </c>
      <c r="G522" s="508" t="b">
        <f t="shared" si="48"/>
        <v>1</v>
      </c>
      <c r="H522" s="508" t="b">
        <f t="shared" si="49"/>
        <v>0</v>
      </c>
      <c r="I522" s="508" t="str">
        <f t="shared" si="50"/>
        <v>152</v>
      </c>
      <c r="J522" s="508" t="str">
        <f t="shared" si="51"/>
        <v>151</v>
      </c>
      <c r="K522" s="508">
        <f t="shared" si="52"/>
        <v>-1</v>
      </c>
      <c r="L522" s="508" t="b">
        <f t="shared" si="53"/>
        <v>0</v>
      </c>
    </row>
    <row r="523" spans="2:12">
      <c r="B523" s="508" t="s">
        <v>2302</v>
      </c>
      <c r="C523" s="508" t="s">
        <v>4267</v>
      </c>
      <c r="E523" s="508" t="s">
        <v>2302</v>
      </c>
      <c r="F523" s="508" t="s">
        <v>6441</v>
      </c>
      <c r="G523" s="508" t="b">
        <f t="shared" si="48"/>
        <v>1</v>
      </c>
      <c r="H523" s="508" t="b">
        <f t="shared" si="49"/>
        <v>0</v>
      </c>
      <c r="I523" s="508" t="str">
        <f t="shared" si="50"/>
        <v>152</v>
      </c>
      <c r="J523" s="508" t="str">
        <f t="shared" si="51"/>
        <v>151</v>
      </c>
      <c r="K523" s="508">
        <f t="shared" si="52"/>
        <v>-1</v>
      </c>
      <c r="L523" s="508" t="b">
        <f t="shared" si="53"/>
        <v>0</v>
      </c>
    </row>
    <row r="524" spans="2:12">
      <c r="B524" s="508" t="s">
        <v>2303</v>
      </c>
      <c r="C524" s="508" t="s">
        <v>4268</v>
      </c>
      <c r="E524" s="508" t="s">
        <v>2303</v>
      </c>
      <c r="F524" s="508" t="s">
        <v>6442</v>
      </c>
      <c r="G524" s="508" t="b">
        <f t="shared" si="48"/>
        <v>1</v>
      </c>
      <c r="H524" s="508" t="b">
        <f t="shared" si="49"/>
        <v>0</v>
      </c>
      <c r="I524" s="508" t="str">
        <f t="shared" si="50"/>
        <v>152</v>
      </c>
      <c r="J524" s="508" t="str">
        <f t="shared" si="51"/>
        <v>151</v>
      </c>
      <c r="K524" s="508">
        <f t="shared" si="52"/>
        <v>-1</v>
      </c>
      <c r="L524" s="508" t="b">
        <f t="shared" si="53"/>
        <v>0</v>
      </c>
    </row>
    <row r="525" spans="2:12">
      <c r="B525" s="508" t="s">
        <v>2304</v>
      </c>
      <c r="C525" s="508" t="s">
        <v>4269</v>
      </c>
      <c r="E525" s="508" t="s">
        <v>2304</v>
      </c>
      <c r="F525" s="508" t="s">
        <v>6443</v>
      </c>
      <c r="G525" s="508" t="b">
        <f t="shared" si="48"/>
        <v>1</v>
      </c>
      <c r="H525" s="508" t="b">
        <f t="shared" si="49"/>
        <v>0</v>
      </c>
      <c r="I525" s="508" t="str">
        <f t="shared" si="50"/>
        <v>152</v>
      </c>
      <c r="J525" s="508" t="str">
        <f t="shared" si="51"/>
        <v>151</v>
      </c>
      <c r="K525" s="508">
        <f t="shared" si="52"/>
        <v>-1</v>
      </c>
      <c r="L525" s="508" t="b">
        <f t="shared" si="53"/>
        <v>0</v>
      </c>
    </row>
    <row r="526" spans="2:12">
      <c r="B526" s="508" t="s">
        <v>2305</v>
      </c>
      <c r="C526" s="508" t="s">
        <v>4270</v>
      </c>
      <c r="E526" s="508" t="s">
        <v>2305</v>
      </c>
      <c r="F526" s="508" t="s">
        <v>6444</v>
      </c>
      <c r="G526" s="508" t="b">
        <f t="shared" si="48"/>
        <v>1</v>
      </c>
      <c r="H526" s="508" t="b">
        <f t="shared" si="49"/>
        <v>0</v>
      </c>
      <c r="I526" s="508" t="str">
        <f t="shared" si="50"/>
        <v>152</v>
      </c>
      <c r="J526" s="508" t="str">
        <f t="shared" si="51"/>
        <v>151</v>
      </c>
      <c r="K526" s="508">
        <f t="shared" si="52"/>
        <v>-1</v>
      </c>
      <c r="L526" s="508" t="b">
        <f t="shared" si="53"/>
        <v>0</v>
      </c>
    </row>
    <row r="527" spans="2:12">
      <c r="B527" s="508" t="s">
        <v>2306</v>
      </c>
      <c r="C527" s="508" t="s">
        <v>4271</v>
      </c>
      <c r="E527" s="508" t="s">
        <v>2306</v>
      </c>
      <c r="F527" s="508" t="s">
        <v>6445</v>
      </c>
      <c r="G527" s="508" t="b">
        <f t="shared" si="48"/>
        <v>1</v>
      </c>
      <c r="H527" s="508" t="b">
        <f t="shared" si="49"/>
        <v>0</v>
      </c>
      <c r="I527" s="508" t="str">
        <f t="shared" si="50"/>
        <v>152</v>
      </c>
      <c r="J527" s="508" t="str">
        <f t="shared" si="51"/>
        <v>151</v>
      </c>
      <c r="K527" s="508">
        <f t="shared" si="52"/>
        <v>-1</v>
      </c>
      <c r="L527" s="508" t="b">
        <f t="shared" si="53"/>
        <v>0</v>
      </c>
    </row>
    <row r="528" spans="2:12">
      <c r="B528" s="508" t="s">
        <v>2307</v>
      </c>
      <c r="C528" s="508" t="s">
        <v>4272</v>
      </c>
      <c r="E528" s="508" t="s">
        <v>2307</v>
      </c>
      <c r="F528" s="508" t="s">
        <v>6446</v>
      </c>
      <c r="G528" s="508" t="b">
        <f t="shared" si="48"/>
        <v>1</v>
      </c>
      <c r="H528" s="508" t="b">
        <f t="shared" si="49"/>
        <v>0</v>
      </c>
      <c r="I528" s="508" t="str">
        <f t="shared" si="50"/>
        <v>152</v>
      </c>
      <c r="J528" s="508" t="str">
        <f t="shared" si="51"/>
        <v>151</v>
      </c>
      <c r="K528" s="508">
        <f t="shared" si="52"/>
        <v>-1</v>
      </c>
      <c r="L528" s="508" t="b">
        <f t="shared" si="53"/>
        <v>0</v>
      </c>
    </row>
    <row r="529" spans="2:12">
      <c r="B529" s="508" t="s">
        <v>2308</v>
      </c>
      <c r="C529" s="508" t="s">
        <v>4273</v>
      </c>
      <c r="E529" s="508" t="s">
        <v>2308</v>
      </c>
      <c r="F529" s="508" t="s">
        <v>6447</v>
      </c>
      <c r="G529" s="508" t="b">
        <f t="shared" si="48"/>
        <v>1</v>
      </c>
      <c r="H529" s="508" t="b">
        <f t="shared" si="49"/>
        <v>0</v>
      </c>
      <c r="I529" s="508" t="str">
        <f t="shared" si="50"/>
        <v>152</v>
      </c>
      <c r="J529" s="508" t="str">
        <f t="shared" si="51"/>
        <v>151</v>
      </c>
      <c r="K529" s="508">
        <f t="shared" si="52"/>
        <v>-1</v>
      </c>
      <c r="L529" s="508" t="b">
        <f t="shared" si="53"/>
        <v>0</v>
      </c>
    </row>
    <row r="530" spans="2:12">
      <c r="B530" s="508" t="s">
        <v>2309</v>
      </c>
      <c r="C530" s="508" t="s">
        <v>4274</v>
      </c>
      <c r="E530" s="508" t="s">
        <v>2309</v>
      </c>
      <c r="F530" s="508" t="s">
        <v>6448</v>
      </c>
      <c r="G530" s="508" t="b">
        <f t="shared" si="48"/>
        <v>1</v>
      </c>
      <c r="H530" s="508" t="b">
        <f t="shared" si="49"/>
        <v>0</v>
      </c>
      <c r="I530" s="508" t="str">
        <f t="shared" si="50"/>
        <v>152</v>
      </c>
      <c r="J530" s="508" t="str">
        <f t="shared" si="51"/>
        <v>151</v>
      </c>
      <c r="K530" s="508">
        <f t="shared" si="52"/>
        <v>-1</v>
      </c>
      <c r="L530" s="508" t="b">
        <f t="shared" si="53"/>
        <v>0</v>
      </c>
    </row>
    <row r="531" spans="2:12">
      <c r="B531" s="508" t="s">
        <v>2294</v>
      </c>
      <c r="C531" s="508" t="s">
        <v>4275</v>
      </c>
      <c r="E531" s="508" t="s">
        <v>2294</v>
      </c>
      <c r="F531" s="508" t="s">
        <v>6449</v>
      </c>
      <c r="G531" s="508" t="b">
        <f t="shared" si="48"/>
        <v>1</v>
      </c>
      <c r="H531" s="508" t="b">
        <f t="shared" si="49"/>
        <v>0</v>
      </c>
      <c r="I531" s="508" t="str">
        <f t="shared" si="50"/>
        <v>152</v>
      </c>
      <c r="J531" s="508" t="str">
        <f t="shared" si="51"/>
        <v>151</v>
      </c>
      <c r="K531" s="508">
        <f t="shared" si="52"/>
        <v>-1</v>
      </c>
      <c r="L531" s="508" t="b">
        <f t="shared" si="53"/>
        <v>0</v>
      </c>
    </row>
    <row r="532" spans="2:12">
      <c r="B532" s="508" t="s">
        <v>1504</v>
      </c>
      <c r="C532" s="508" t="s">
        <v>4276</v>
      </c>
      <c r="E532" s="508" t="s">
        <v>1504</v>
      </c>
      <c r="F532" s="508" t="s">
        <v>5133</v>
      </c>
      <c r="G532" s="508" t="b">
        <f t="shared" si="48"/>
        <v>1</v>
      </c>
      <c r="H532" s="508" t="b">
        <f t="shared" si="49"/>
        <v>0</v>
      </c>
      <c r="I532" s="508" t="str">
        <f t="shared" si="50"/>
        <v>82</v>
      </c>
      <c r="J532" s="508" t="str">
        <f t="shared" si="51"/>
        <v>81</v>
      </c>
      <c r="K532" s="508">
        <f t="shared" si="52"/>
        <v>-1</v>
      </c>
      <c r="L532" s="508" t="b">
        <f t="shared" si="53"/>
        <v>0</v>
      </c>
    </row>
    <row r="533" spans="2:12">
      <c r="B533" s="508" t="s">
        <v>1505</v>
      </c>
      <c r="C533" s="508" t="s">
        <v>4277</v>
      </c>
      <c r="E533" s="508" t="s">
        <v>1505</v>
      </c>
      <c r="F533" s="508" t="s">
        <v>5134</v>
      </c>
      <c r="G533" s="508" t="b">
        <f t="shared" si="48"/>
        <v>1</v>
      </c>
      <c r="H533" s="508" t="b">
        <f t="shared" si="49"/>
        <v>0</v>
      </c>
      <c r="I533" s="508" t="str">
        <f t="shared" si="50"/>
        <v>82</v>
      </c>
      <c r="J533" s="508" t="str">
        <f t="shared" si="51"/>
        <v>81</v>
      </c>
      <c r="K533" s="508">
        <f t="shared" si="52"/>
        <v>-1</v>
      </c>
      <c r="L533" s="508" t="b">
        <f t="shared" si="53"/>
        <v>0</v>
      </c>
    </row>
    <row r="534" spans="2:12">
      <c r="B534" s="508" t="s">
        <v>1506</v>
      </c>
      <c r="C534" s="508" t="s">
        <v>4278</v>
      </c>
      <c r="E534" s="508" t="s">
        <v>1506</v>
      </c>
      <c r="F534" s="508" t="s">
        <v>5135</v>
      </c>
      <c r="G534" s="508" t="b">
        <f t="shared" si="48"/>
        <v>1</v>
      </c>
      <c r="H534" s="508" t="b">
        <f t="shared" si="49"/>
        <v>0</v>
      </c>
      <c r="I534" s="508" t="str">
        <f t="shared" si="50"/>
        <v>82</v>
      </c>
      <c r="J534" s="508" t="str">
        <f t="shared" si="51"/>
        <v>81</v>
      </c>
      <c r="K534" s="508">
        <f t="shared" si="52"/>
        <v>-1</v>
      </c>
      <c r="L534" s="508" t="b">
        <f t="shared" si="53"/>
        <v>0</v>
      </c>
    </row>
    <row r="535" spans="2:12">
      <c r="B535" s="508" t="s">
        <v>1507</v>
      </c>
      <c r="C535" s="508" t="s">
        <v>4279</v>
      </c>
      <c r="E535" s="508" t="s">
        <v>1507</v>
      </c>
      <c r="F535" s="508" t="s">
        <v>5136</v>
      </c>
      <c r="G535" s="508" t="b">
        <f t="shared" si="48"/>
        <v>1</v>
      </c>
      <c r="H535" s="508" t="b">
        <f t="shared" si="49"/>
        <v>0</v>
      </c>
      <c r="I535" s="508" t="str">
        <f t="shared" si="50"/>
        <v>82</v>
      </c>
      <c r="J535" s="508" t="str">
        <f t="shared" si="51"/>
        <v>81</v>
      </c>
      <c r="K535" s="508">
        <f t="shared" si="52"/>
        <v>-1</v>
      </c>
      <c r="L535" s="508" t="b">
        <f t="shared" si="53"/>
        <v>0</v>
      </c>
    </row>
    <row r="536" spans="2:12">
      <c r="B536" s="508" t="s">
        <v>1508</v>
      </c>
      <c r="C536" s="508" t="s">
        <v>4280</v>
      </c>
      <c r="E536" s="508" t="s">
        <v>1508</v>
      </c>
      <c r="F536" s="508" t="s">
        <v>5137</v>
      </c>
      <c r="G536" s="508" t="b">
        <f t="shared" si="48"/>
        <v>1</v>
      </c>
      <c r="H536" s="508" t="b">
        <f t="shared" si="49"/>
        <v>0</v>
      </c>
      <c r="I536" s="508" t="str">
        <f t="shared" si="50"/>
        <v>82</v>
      </c>
      <c r="J536" s="508" t="str">
        <f t="shared" si="51"/>
        <v>81</v>
      </c>
      <c r="K536" s="508">
        <f t="shared" si="52"/>
        <v>-1</v>
      </c>
      <c r="L536" s="508" t="b">
        <f t="shared" si="53"/>
        <v>0</v>
      </c>
    </row>
    <row r="537" spans="2:12">
      <c r="B537" s="508" t="s">
        <v>1509</v>
      </c>
      <c r="C537" s="508" t="s">
        <v>4281</v>
      </c>
      <c r="E537" s="508" t="s">
        <v>1509</v>
      </c>
      <c r="F537" s="508" t="s">
        <v>5138</v>
      </c>
      <c r="G537" s="508" t="b">
        <f t="shared" si="48"/>
        <v>1</v>
      </c>
      <c r="H537" s="508" t="b">
        <f t="shared" si="49"/>
        <v>0</v>
      </c>
      <c r="I537" s="508" t="str">
        <f t="shared" si="50"/>
        <v>82</v>
      </c>
      <c r="J537" s="508" t="str">
        <f t="shared" si="51"/>
        <v>81</v>
      </c>
      <c r="K537" s="508">
        <f t="shared" si="52"/>
        <v>-1</v>
      </c>
      <c r="L537" s="508" t="b">
        <f t="shared" si="53"/>
        <v>0</v>
      </c>
    </row>
    <row r="538" spans="2:12">
      <c r="B538" s="508" t="s">
        <v>1510</v>
      </c>
      <c r="C538" s="508" t="s">
        <v>4282</v>
      </c>
      <c r="E538" s="508" t="s">
        <v>1510</v>
      </c>
      <c r="F538" s="508" t="s">
        <v>5139</v>
      </c>
      <c r="G538" s="508" t="b">
        <f t="shared" si="48"/>
        <v>1</v>
      </c>
      <c r="H538" s="508" t="b">
        <f t="shared" si="49"/>
        <v>0</v>
      </c>
      <c r="I538" s="508" t="str">
        <f t="shared" si="50"/>
        <v>82</v>
      </c>
      <c r="J538" s="508" t="str">
        <f t="shared" si="51"/>
        <v>81</v>
      </c>
      <c r="K538" s="508">
        <f t="shared" si="52"/>
        <v>-1</v>
      </c>
      <c r="L538" s="508" t="b">
        <f t="shared" si="53"/>
        <v>0</v>
      </c>
    </row>
    <row r="539" spans="2:12">
      <c r="B539" s="508" t="s">
        <v>1511</v>
      </c>
      <c r="C539" s="508" t="s">
        <v>4283</v>
      </c>
      <c r="E539" s="508" t="s">
        <v>1511</v>
      </c>
      <c r="F539" s="508" t="s">
        <v>5140</v>
      </c>
      <c r="G539" s="508" t="b">
        <f t="shared" si="48"/>
        <v>1</v>
      </c>
      <c r="H539" s="508" t="b">
        <f t="shared" si="49"/>
        <v>0</v>
      </c>
      <c r="I539" s="508" t="str">
        <f t="shared" si="50"/>
        <v>82</v>
      </c>
      <c r="J539" s="508" t="str">
        <f t="shared" si="51"/>
        <v>81</v>
      </c>
      <c r="K539" s="508">
        <f t="shared" si="52"/>
        <v>-1</v>
      </c>
      <c r="L539" s="508" t="b">
        <f t="shared" si="53"/>
        <v>0</v>
      </c>
    </row>
    <row r="540" spans="2:12">
      <c r="B540" s="508" t="s">
        <v>1512</v>
      </c>
      <c r="C540" s="508" t="s">
        <v>4284</v>
      </c>
      <c r="E540" s="508" t="s">
        <v>1512</v>
      </c>
      <c r="F540" s="508" t="s">
        <v>5141</v>
      </c>
      <c r="G540" s="508" t="b">
        <f t="shared" si="48"/>
        <v>1</v>
      </c>
      <c r="H540" s="508" t="b">
        <f t="shared" si="49"/>
        <v>0</v>
      </c>
      <c r="I540" s="508" t="str">
        <f t="shared" si="50"/>
        <v>82</v>
      </c>
      <c r="J540" s="508" t="str">
        <f t="shared" si="51"/>
        <v>81</v>
      </c>
      <c r="K540" s="508">
        <f t="shared" si="52"/>
        <v>-1</v>
      </c>
      <c r="L540" s="508" t="b">
        <f t="shared" si="53"/>
        <v>0</v>
      </c>
    </row>
    <row r="541" spans="2:12">
      <c r="B541" s="508" t="s">
        <v>1513</v>
      </c>
      <c r="C541" s="508" t="s">
        <v>4285</v>
      </c>
      <c r="E541" s="508" t="s">
        <v>1513</v>
      </c>
      <c r="F541" s="508" t="s">
        <v>5142</v>
      </c>
      <c r="G541" s="508" t="b">
        <f t="shared" si="48"/>
        <v>1</v>
      </c>
      <c r="H541" s="508" t="b">
        <f t="shared" si="49"/>
        <v>0</v>
      </c>
      <c r="I541" s="508" t="str">
        <f t="shared" si="50"/>
        <v>82</v>
      </c>
      <c r="J541" s="508" t="str">
        <f t="shared" si="51"/>
        <v>81</v>
      </c>
      <c r="K541" s="508">
        <f t="shared" si="52"/>
        <v>-1</v>
      </c>
      <c r="L541" s="508" t="b">
        <f t="shared" si="53"/>
        <v>0</v>
      </c>
    </row>
    <row r="542" spans="2:12">
      <c r="B542" s="508" t="s">
        <v>1514</v>
      </c>
      <c r="C542" s="508" t="s">
        <v>4286</v>
      </c>
      <c r="E542" s="508" t="s">
        <v>1514</v>
      </c>
      <c r="F542" s="508" t="s">
        <v>5143</v>
      </c>
      <c r="G542" s="508" t="b">
        <f t="shared" si="48"/>
        <v>1</v>
      </c>
      <c r="H542" s="508" t="b">
        <f t="shared" si="49"/>
        <v>0</v>
      </c>
      <c r="I542" s="508" t="str">
        <f t="shared" si="50"/>
        <v>82</v>
      </c>
      <c r="J542" s="508" t="str">
        <f t="shared" si="51"/>
        <v>81</v>
      </c>
      <c r="K542" s="508">
        <f t="shared" si="52"/>
        <v>-1</v>
      </c>
      <c r="L542" s="508" t="b">
        <f t="shared" si="53"/>
        <v>0</v>
      </c>
    </row>
    <row r="543" spans="2:12">
      <c r="B543" s="508" t="s">
        <v>1515</v>
      </c>
      <c r="C543" s="508" t="s">
        <v>4287</v>
      </c>
      <c r="E543" s="508" t="s">
        <v>1515</v>
      </c>
      <c r="F543" s="508" t="s">
        <v>5144</v>
      </c>
      <c r="G543" s="508" t="b">
        <f t="shared" si="48"/>
        <v>1</v>
      </c>
      <c r="H543" s="508" t="b">
        <f t="shared" si="49"/>
        <v>0</v>
      </c>
      <c r="I543" s="508" t="str">
        <f t="shared" si="50"/>
        <v>82</v>
      </c>
      <c r="J543" s="508" t="str">
        <f t="shared" si="51"/>
        <v>81</v>
      </c>
      <c r="K543" s="508">
        <f t="shared" si="52"/>
        <v>-1</v>
      </c>
      <c r="L543" s="508" t="b">
        <f t="shared" si="53"/>
        <v>0</v>
      </c>
    </row>
    <row r="544" spans="2:12">
      <c r="B544" s="508" t="s">
        <v>1516</v>
      </c>
      <c r="C544" s="508" t="s">
        <v>4288</v>
      </c>
      <c r="E544" s="508" t="s">
        <v>1516</v>
      </c>
      <c r="F544" s="508" t="s">
        <v>5145</v>
      </c>
      <c r="G544" s="508" t="b">
        <f t="shared" si="48"/>
        <v>1</v>
      </c>
      <c r="H544" s="508" t="b">
        <f t="shared" si="49"/>
        <v>0</v>
      </c>
      <c r="I544" s="508" t="str">
        <f t="shared" si="50"/>
        <v>82</v>
      </c>
      <c r="J544" s="508" t="str">
        <f t="shared" si="51"/>
        <v>81</v>
      </c>
      <c r="K544" s="508">
        <f t="shared" si="52"/>
        <v>-1</v>
      </c>
      <c r="L544" s="508" t="b">
        <f t="shared" si="53"/>
        <v>0</v>
      </c>
    </row>
    <row r="545" spans="2:12">
      <c r="B545" s="508" t="s">
        <v>1503</v>
      </c>
      <c r="C545" s="508" t="s">
        <v>4289</v>
      </c>
      <c r="E545" s="508" t="s">
        <v>1503</v>
      </c>
      <c r="F545" s="508" t="s">
        <v>5146</v>
      </c>
      <c r="G545" s="508" t="b">
        <f t="shared" si="48"/>
        <v>1</v>
      </c>
      <c r="H545" s="508" t="b">
        <f t="shared" si="49"/>
        <v>0</v>
      </c>
      <c r="I545" s="508" t="str">
        <f t="shared" si="50"/>
        <v>82</v>
      </c>
      <c r="J545" s="508" t="str">
        <f t="shared" si="51"/>
        <v>81</v>
      </c>
      <c r="K545" s="508">
        <f t="shared" si="52"/>
        <v>-1</v>
      </c>
      <c r="L545" s="508" t="b">
        <f t="shared" si="53"/>
        <v>0</v>
      </c>
    </row>
    <row r="546" spans="2:12">
      <c r="B546" s="508" t="s">
        <v>2613</v>
      </c>
      <c r="C546" s="508" t="s">
        <v>4290</v>
      </c>
      <c r="E546" s="508" t="s">
        <v>2613</v>
      </c>
      <c r="F546" s="508" t="s">
        <v>5119</v>
      </c>
      <c r="G546" s="508" t="b">
        <f t="shared" si="48"/>
        <v>1</v>
      </c>
      <c r="H546" s="508" t="b">
        <f t="shared" si="49"/>
        <v>0</v>
      </c>
      <c r="I546" s="508" t="str">
        <f t="shared" si="50"/>
        <v>177</v>
      </c>
      <c r="J546" s="508" t="str">
        <f t="shared" si="51"/>
        <v>176</v>
      </c>
      <c r="K546" s="508">
        <f t="shared" si="52"/>
        <v>-1</v>
      </c>
      <c r="L546" s="508" t="b">
        <f t="shared" si="53"/>
        <v>0</v>
      </c>
    </row>
    <row r="547" spans="2:12">
      <c r="B547" s="508" t="s">
        <v>2614</v>
      </c>
      <c r="C547" s="508" t="s">
        <v>4291</v>
      </c>
      <c r="E547" s="508" t="s">
        <v>2614</v>
      </c>
      <c r="F547" s="508" t="s">
        <v>5120</v>
      </c>
      <c r="G547" s="508" t="b">
        <f t="shared" si="48"/>
        <v>1</v>
      </c>
      <c r="H547" s="508" t="b">
        <f t="shared" si="49"/>
        <v>0</v>
      </c>
      <c r="I547" s="508" t="str">
        <f t="shared" si="50"/>
        <v>177</v>
      </c>
      <c r="J547" s="508" t="str">
        <f t="shared" si="51"/>
        <v>176</v>
      </c>
      <c r="K547" s="508">
        <f t="shared" si="52"/>
        <v>-1</v>
      </c>
      <c r="L547" s="508" t="b">
        <f t="shared" si="53"/>
        <v>0</v>
      </c>
    </row>
    <row r="548" spans="2:12">
      <c r="B548" s="508" t="s">
        <v>2615</v>
      </c>
      <c r="C548" s="508" t="s">
        <v>4292</v>
      </c>
      <c r="E548" s="508" t="s">
        <v>2615</v>
      </c>
      <c r="F548" s="508" t="s">
        <v>5121</v>
      </c>
      <c r="G548" s="508" t="b">
        <f t="shared" si="48"/>
        <v>1</v>
      </c>
      <c r="H548" s="508" t="b">
        <f t="shared" si="49"/>
        <v>0</v>
      </c>
      <c r="I548" s="508" t="str">
        <f t="shared" si="50"/>
        <v>177</v>
      </c>
      <c r="J548" s="508" t="str">
        <f t="shared" si="51"/>
        <v>176</v>
      </c>
      <c r="K548" s="508">
        <f t="shared" si="52"/>
        <v>-1</v>
      </c>
      <c r="L548" s="508" t="b">
        <f t="shared" si="53"/>
        <v>0</v>
      </c>
    </row>
    <row r="549" spans="2:12">
      <c r="B549" s="508" t="s">
        <v>2616</v>
      </c>
      <c r="C549" s="508" t="s">
        <v>4293</v>
      </c>
      <c r="E549" s="508" t="s">
        <v>2616</v>
      </c>
      <c r="F549" s="508" t="s">
        <v>5122</v>
      </c>
      <c r="G549" s="508" t="b">
        <f t="shared" si="48"/>
        <v>1</v>
      </c>
      <c r="H549" s="508" t="b">
        <f t="shared" si="49"/>
        <v>0</v>
      </c>
      <c r="I549" s="508" t="str">
        <f t="shared" si="50"/>
        <v>177</v>
      </c>
      <c r="J549" s="508" t="str">
        <f t="shared" si="51"/>
        <v>176</v>
      </c>
      <c r="K549" s="508">
        <f t="shared" si="52"/>
        <v>-1</v>
      </c>
      <c r="L549" s="508" t="b">
        <f t="shared" si="53"/>
        <v>0</v>
      </c>
    </row>
    <row r="550" spans="2:12">
      <c r="B550" s="508" t="s">
        <v>2617</v>
      </c>
      <c r="C550" s="508" t="s">
        <v>4294</v>
      </c>
      <c r="E550" s="508" t="s">
        <v>2617</v>
      </c>
      <c r="F550" s="508" t="s">
        <v>5123</v>
      </c>
      <c r="G550" s="508" t="b">
        <f t="shared" si="48"/>
        <v>1</v>
      </c>
      <c r="H550" s="508" t="b">
        <f t="shared" si="49"/>
        <v>0</v>
      </c>
      <c r="I550" s="508" t="str">
        <f t="shared" si="50"/>
        <v>177</v>
      </c>
      <c r="J550" s="508" t="str">
        <f t="shared" si="51"/>
        <v>176</v>
      </c>
      <c r="K550" s="508">
        <f t="shared" si="52"/>
        <v>-1</v>
      </c>
      <c r="L550" s="508" t="b">
        <f t="shared" si="53"/>
        <v>0</v>
      </c>
    </row>
    <row r="551" spans="2:12">
      <c r="B551" s="508" t="s">
        <v>2618</v>
      </c>
      <c r="C551" s="508" t="s">
        <v>4295</v>
      </c>
      <c r="E551" s="508" t="s">
        <v>2618</v>
      </c>
      <c r="F551" s="508" t="s">
        <v>5124</v>
      </c>
      <c r="G551" s="508" t="b">
        <f t="shared" si="48"/>
        <v>1</v>
      </c>
      <c r="H551" s="508" t="b">
        <f t="shared" si="49"/>
        <v>0</v>
      </c>
      <c r="I551" s="508" t="str">
        <f t="shared" si="50"/>
        <v>177</v>
      </c>
      <c r="J551" s="508" t="str">
        <f t="shared" si="51"/>
        <v>176</v>
      </c>
      <c r="K551" s="508">
        <f t="shared" si="52"/>
        <v>-1</v>
      </c>
      <c r="L551" s="508" t="b">
        <f t="shared" si="53"/>
        <v>0</v>
      </c>
    </row>
    <row r="552" spans="2:12">
      <c r="B552" s="508" t="s">
        <v>2619</v>
      </c>
      <c r="C552" s="508" t="s">
        <v>4296</v>
      </c>
      <c r="E552" s="508" t="s">
        <v>2619</v>
      </c>
      <c r="F552" s="508" t="s">
        <v>5125</v>
      </c>
      <c r="G552" s="508" t="b">
        <f t="shared" si="48"/>
        <v>1</v>
      </c>
      <c r="H552" s="508" t="b">
        <f t="shared" si="49"/>
        <v>0</v>
      </c>
      <c r="I552" s="508" t="str">
        <f t="shared" si="50"/>
        <v>177</v>
      </c>
      <c r="J552" s="508" t="str">
        <f t="shared" si="51"/>
        <v>176</v>
      </c>
      <c r="K552" s="508">
        <f t="shared" si="52"/>
        <v>-1</v>
      </c>
      <c r="L552" s="508" t="b">
        <f t="shared" si="53"/>
        <v>0</v>
      </c>
    </row>
    <row r="553" spans="2:12">
      <c r="B553" s="508" t="s">
        <v>2620</v>
      </c>
      <c r="C553" s="508" t="s">
        <v>4297</v>
      </c>
      <c r="E553" s="508" t="s">
        <v>2620</v>
      </c>
      <c r="F553" s="508" t="s">
        <v>5126</v>
      </c>
      <c r="G553" s="508" t="b">
        <f t="shared" si="48"/>
        <v>1</v>
      </c>
      <c r="H553" s="508" t="b">
        <f t="shared" si="49"/>
        <v>0</v>
      </c>
      <c r="I553" s="508" t="str">
        <f t="shared" si="50"/>
        <v>177</v>
      </c>
      <c r="J553" s="508" t="str">
        <f t="shared" si="51"/>
        <v>176</v>
      </c>
      <c r="K553" s="508">
        <f t="shared" si="52"/>
        <v>-1</v>
      </c>
      <c r="L553" s="508" t="b">
        <f t="shared" si="53"/>
        <v>0</v>
      </c>
    </row>
    <row r="554" spans="2:12">
      <c r="B554" s="508" t="s">
        <v>2621</v>
      </c>
      <c r="C554" s="508" t="s">
        <v>4298</v>
      </c>
      <c r="E554" s="508" t="s">
        <v>2621</v>
      </c>
      <c r="F554" s="508" t="s">
        <v>5127</v>
      </c>
      <c r="G554" s="508" t="b">
        <f t="shared" si="48"/>
        <v>1</v>
      </c>
      <c r="H554" s="508" t="b">
        <f t="shared" si="49"/>
        <v>0</v>
      </c>
      <c r="I554" s="508" t="str">
        <f t="shared" si="50"/>
        <v>177</v>
      </c>
      <c r="J554" s="508" t="str">
        <f t="shared" si="51"/>
        <v>176</v>
      </c>
      <c r="K554" s="508">
        <f t="shared" si="52"/>
        <v>-1</v>
      </c>
      <c r="L554" s="508" t="b">
        <f t="shared" si="53"/>
        <v>0</v>
      </c>
    </row>
    <row r="555" spans="2:12">
      <c r="B555" s="508" t="s">
        <v>2622</v>
      </c>
      <c r="C555" s="508" t="s">
        <v>4299</v>
      </c>
      <c r="E555" s="508" t="s">
        <v>2622</v>
      </c>
      <c r="F555" s="508" t="s">
        <v>5128</v>
      </c>
      <c r="G555" s="508" t="b">
        <f t="shared" si="48"/>
        <v>1</v>
      </c>
      <c r="H555" s="508" t="b">
        <f t="shared" si="49"/>
        <v>0</v>
      </c>
      <c r="I555" s="508" t="str">
        <f t="shared" si="50"/>
        <v>177</v>
      </c>
      <c r="J555" s="508" t="str">
        <f t="shared" si="51"/>
        <v>176</v>
      </c>
      <c r="K555" s="508">
        <f t="shared" si="52"/>
        <v>-1</v>
      </c>
      <c r="L555" s="508" t="b">
        <f t="shared" si="53"/>
        <v>0</v>
      </c>
    </row>
    <row r="556" spans="2:12">
      <c r="B556" s="508" t="s">
        <v>2623</v>
      </c>
      <c r="C556" s="508" t="s">
        <v>4300</v>
      </c>
      <c r="E556" s="508" t="s">
        <v>2623</v>
      </c>
      <c r="F556" s="508" t="s">
        <v>5129</v>
      </c>
      <c r="G556" s="508" t="b">
        <f t="shared" si="48"/>
        <v>1</v>
      </c>
      <c r="H556" s="508" t="b">
        <f t="shared" si="49"/>
        <v>0</v>
      </c>
      <c r="I556" s="508" t="str">
        <f t="shared" si="50"/>
        <v>177</v>
      </c>
      <c r="J556" s="508" t="str">
        <f t="shared" si="51"/>
        <v>176</v>
      </c>
      <c r="K556" s="508">
        <f t="shared" si="52"/>
        <v>-1</v>
      </c>
      <c r="L556" s="508" t="b">
        <f t="shared" si="53"/>
        <v>0</v>
      </c>
    </row>
    <row r="557" spans="2:12">
      <c r="B557" s="508" t="s">
        <v>2624</v>
      </c>
      <c r="C557" s="508" t="s">
        <v>4301</v>
      </c>
      <c r="E557" s="508" t="s">
        <v>2624</v>
      </c>
      <c r="F557" s="508" t="s">
        <v>5130</v>
      </c>
      <c r="G557" s="508" t="b">
        <f t="shared" si="48"/>
        <v>1</v>
      </c>
      <c r="H557" s="508" t="b">
        <f t="shared" si="49"/>
        <v>0</v>
      </c>
      <c r="I557" s="508" t="str">
        <f t="shared" si="50"/>
        <v>177</v>
      </c>
      <c r="J557" s="508" t="str">
        <f t="shared" si="51"/>
        <v>176</v>
      </c>
      <c r="K557" s="508">
        <f t="shared" si="52"/>
        <v>-1</v>
      </c>
      <c r="L557" s="508" t="b">
        <f t="shared" si="53"/>
        <v>0</v>
      </c>
    </row>
    <row r="558" spans="2:12">
      <c r="B558" s="508" t="s">
        <v>2625</v>
      </c>
      <c r="C558" s="508" t="s">
        <v>4302</v>
      </c>
      <c r="E558" s="508" t="s">
        <v>2625</v>
      </c>
      <c r="F558" s="508" t="s">
        <v>5131</v>
      </c>
      <c r="G558" s="508" t="b">
        <f t="shared" si="48"/>
        <v>1</v>
      </c>
      <c r="H558" s="508" t="b">
        <f t="shared" si="49"/>
        <v>0</v>
      </c>
      <c r="I558" s="508" t="str">
        <f t="shared" si="50"/>
        <v>177</v>
      </c>
      <c r="J558" s="508" t="str">
        <f t="shared" si="51"/>
        <v>176</v>
      </c>
      <c r="K558" s="508">
        <f t="shared" si="52"/>
        <v>-1</v>
      </c>
      <c r="L558" s="508" t="b">
        <f t="shared" si="53"/>
        <v>0</v>
      </c>
    </row>
    <row r="559" spans="2:12">
      <c r="B559" s="508" t="s">
        <v>2612</v>
      </c>
      <c r="C559" s="508" t="s">
        <v>4303</v>
      </c>
      <c r="E559" s="508" t="s">
        <v>2612</v>
      </c>
      <c r="F559" s="508" t="s">
        <v>5132</v>
      </c>
      <c r="G559" s="508" t="b">
        <f t="shared" si="48"/>
        <v>1</v>
      </c>
      <c r="H559" s="508" t="b">
        <f t="shared" si="49"/>
        <v>0</v>
      </c>
      <c r="I559" s="508" t="str">
        <f t="shared" si="50"/>
        <v>177</v>
      </c>
      <c r="J559" s="508" t="str">
        <f t="shared" si="51"/>
        <v>176</v>
      </c>
      <c r="K559" s="508">
        <f t="shared" si="52"/>
        <v>-1</v>
      </c>
      <c r="L559" s="508" t="b">
        <f t="shared" si="53"/>
        <v>0</v>
      </c>
    </row>
    <row r="560" spans="2:12">
      <c r="B560" s="508" t="s">
        <v>1268</v>
      </c>
      <c r="C560" s="508" t="s">
        <v>4304</v>
      </c>
      <c r="E560" s="508" t="s">
        <v>1268</v>
      </c>
      <c r="F560" s="508" t="s">
        <v>5277</v>
      </c>
      <c r="G560" s="508" t="b">
        <f t="shared" si="48"/>
        <v>1</v>
      </c>
      <c r="H560" s="508" t="b">
        <f t="shared" si="49"/>
        <v>0</v>
      </c>
      <c r="I560" s="508" t="str">
        <f t="shared" si="50"/>
        <v>63</v>
      </c>
      <c r="J560" s="508" t="str">
        <f t="shared" si="51"/>
        <v>62</v>
      </c>
      <c r="K560" s="508">
        <f t="shared" si="52"/>
        <v>-1</v>
      </c>
      <c r="L560" s="508" t="b">
        <f t="shared" si="53"/>
        <v>0</v>
      </c>
    </row>
    <row r="561" spans="2:12">
      <c r="B561" s="508" t="s">
        <v>1269</v>
      </c>
      <c r="C561" s="508" t="s">
        <v>4305</v>
      </c>
      <c r="E561" s="508" t="s">
        <v>1269</v>
      </c>
      <c r="F561" s="508" t="s">
        <v>5278</v>
      </c>
      <c r="G561" s="508" t="b">
        <f t="shared" si="48"/>
        <v>1</v>
      </c>
      <c r="H561" s="508" t="b">
        <f t="shared" si="49"/>
        <v>0</v>
      </c>
      <c r="I561" s="508" t="str">
        <f t="shared" si="50"/>
        <v>63</v>
      </c>
      <c r="J561" s="508" t="str">
        <f t="shared" si="51"/>
        <v>62</v>
      </c>
      <c r="K561" s="508">
        <f t="shared" si="52"/>
        <v>-1</v>
      </c>
      <c r="L561" s="508" t="b">
        <f t="shared" si="53"/>
        <v>0</v>
      </c>
    </row>
    <row r="562" spans="2:12">
      <c r="B562" s="508" t="s">
        <v>1270</v>
      </c>
      <c r="C562" s="508" t="s">
        <v>4306</v>
      </c>
      <c r="E562" s="508" t="s">
        <v>1270</v>
      </c>
      <c r="F562" s="508" t="s">
        <v>5279</v>
      </c>
      <c r="G562" s="508" t="b">
        <f t="shared" si="48"/>
        <v>1</v>
      </c>
      <c r="H562" s="508" t="b">
        <f t="shared" si="49"/>
        <v>0</v>
      </c>
      <c r="I562" s="508" t="str">
        <f t="shared" si="50"/>
        <v>63</v>
      </c>
      <c r="J562" s="508" t="str">
        <f t="shared" si="51"/>
        <v>62</v>
      </c>
      <c r="K562" s="508">
        <f t="shared" si="52"/>
        <v>-1</v>
      </c>
      <c r="L562" s="508" t="b">
        <f t="shared" si="53"/>
        <v>0</v>
      </c>
    </row>
    <row r="563" spans="2:12">
      <c r="B563" s="508" t="s">
        <v>1271</v>
      </c>
      <c r="C563" s="508" t="s">
        <v>4307</v>
      </c>
      <c r="E563" s="508" t="s">
        <v>1271</v>
      </c>
      <c r="F563" s="508" t="s">
        <v>5280</v>
      </c>
      <c r="G563" s="508" t="b">
        <f t="shared" si="48"/>
        <v>1</v>
      </c>
      <c r="H563" s="508" t="b">
        <f t="shared" si="49"/>
        <v>0</v>
      </c>
      <c r="I563" s="508" t="str">
        <f t="shared" si="50"/>
        <v>63</v>
      </c>
      <c r="J563" s="508" t="str">
        <f t="shared" si="51"/>
        <v>62</v>
      </c>
      <c r="K563" s="508">
        <f t="shared" si="52"/>
        <v>-1</v>
      </c>
      <c r="L563" s="508" t="b">
        <f t="shared" si="53"/>
        <v>0</v>
      </c>
    </row>
    <row r="564" spans="2:12">
      <c r="B564" s="508" t="s">
        <v>1272</v>
      </c>
      <c r="C564" s="508" t="s">
        <v>4308</v>
      </c>
      <c r="E564" s="508" t="s">
        <v>1272</v>
      </c>
      <c r="F564" s="508" t="s">
        <v>5281</v>
      </c>
      <c r="G564" s="508" t="b">
        <f t="shared" si="48"/>
        <v>1</v>
      </c>
      <c r="H564" s="508" t="b">
        <f t="shared" si="49"/>
        <v>0</v>
      </c>
      <c r="I564" s="508" t="str">
        <f t="shared" si="50"/>
        <v>63</v>
      </c>
      <c r="J564" s="508" t="str">
        <f t="shared" si="51"/>
        <v>62</v>
      </c>
      <c r="K564" s="508">
        <f t="shared" si="52"/>
        <v>-1</v>
      </c>
      <c r="L564" s="508" t="b">
        <f t="shared" si="53"/>
        <v>0</v>
      </c>
    </row>
    <row r="565" spans="2:12">
      <c r="B565" s="508" t="s">
        <v>1273</v>
      </c>
      <c r="C565" s="508" t="s">
        <v>4309</v>
      </c>
      <c r="E565" s="508" t="s">
        <v>1273</v>
      </c>
      <c r="F565" s="508" t="s">
        <v>5282</v>
      </c>
      <c r="G565" s="508" t="b">
        <f t="shared" si="48"/>
        <v>1</v>
      </c>
      <c r="H565" s="508" t="b">
        <f t="shared" si="49"/>
        <v>0</v>
      </c>
      <c r="I565" s="508" t="str">
        <f t="shared" si="50"/>
        <v>63</v>
      </c>
      <c r="J565" s="508" t="str">
        <f t="shared" si="51"/>
        <v>62</v>
      </c>
      <c r="K565" s="508">
        <f t="shared" si="52"/>
        <v>-1</v>
      </c>
      <c r="L565" s="508" t="b">
        <f t="shared" si="53"/>
        <v>0</v>
      </c>
    </row>
    <row r="566" spans="2:12">
      <c r="B566" s="508" t="s">
        <v>1274</v>
      </c>
      <c r="C566" s="508" t="s">
        <v>4310</v>
      </c>
      <c r="E566" s="508" t="s">
        <v>1274</v>
      </c>
      <c r="F566" s="508" t="s">
        <v>5283</v>
      </c>
      <c r="G566" s="508" t="b">
        <f t="shared" si="48"/>
        <v>1</v>
      </c>
      <c r="H566" s="508" t="b">
        <f t="shared" si="49"/>
        <v>0</v>
      </c>
      <c r="I566" s="508" t="str">
        <f t="shared" si="50"/>
        <v>63</v>
      </c>
      <c r="J566" s="508" t="str">
        <f t="shared" si="51"/>
        <v>62</v>
      </c>
      <c r="K566" s="508">
        <f t="shared" si="52"/>
        <v>-1</v>
      </c>
      <c r="L566" s="508" t="b">
        <f t="shared" si="53"/>
        <v>0</v>
      </c>
    </row>
    <row r="567" spans="2:12">
      <c r="B567" s="508" t="s">
        <v>1275</v>
      </c>
      <c r="C567" s="508" t="s">
        <v>4311</v>
      </c>
      <c r="E567" s="508" t="s">
        <v>1275</v>
      </c>
      <c r="F567" s="508" t="s">
        <v>5284</v>
      </c>
      <c r="G567" s="508" t="b">
        <f t="shared" si="48"/>
        <v>1</v>
      </c>
      <c r="H567" s="508" t="b">
        <f t="shared" si="49"/>
        <v>0</v>
      </c>
      <c r="I567" s="508" t="str">
        <f t="shared" si="50"/>
        <v>63</v>
      </c>
      <c r="J567" s="508" t="str">
        <f t="shared" si="51"/>
        <v>62</v>
      </c>
      <c r="K567" s="508">
        <f t="shared" si="52"/>
        <v>-1</v>
      </c>
      <c r="L567" s="508" t="b">
        <f t="shared" si="53"/>
        <v>0</v>
      </c>
    </row>
    <row r="568" spans="2:12">
      <c r="B568" s="508" t="s">
        <v>1276</v>
      </c>
      <c r="C568" s="508" t="s">
        <v>4312</v>
      </c>
      <c r="E568" s="508" t="s">
        <v>1276</v>
      </c>
      <c r="F568" s="508" t="s">
        <v>5285</v>
      </c>
      <c r="G568" s="508" t="b">
        <f t="shared" si="48"/>
        <v>1</v>
      </c>
      <c r="H568" s="508" t="b">
        <f t="shared" si="49"/>
        <v>0</v>
      </c>
      <c r="I568" s="508" t="str">
        <f t="shared" si="50"/>
        <v>63</v>
      </c>
      <c r="J568" s="508" t="str">
        <f t="shared" si="51"/>
        <v>62</v>
      </c>
      <c r="K568" s="508">
        <f t="shared" si="52"/>
        <v>-1</v>
      </c>
      <c r="L568" s="508" t="b">
        <f t="shared" si="53"/>
        <v>0</v>
      </c>
    </row>
    <row r="569" spans="2:12">
      <c r="B569" s="508" t="s">
        <v>1277</v>
      </c>
      <c r="C569" s="508" t="s">
        <v>4313</v>
      </c>
      <c r="E569" s="508" t="s">
        <v>1277</v>
      </c>
      <c r="F569" s="508" t="s">
        <v>5286</v>
      </c>
      <c r="G569" s="508" t="b">
        <f t="shared" si="48"/>
        <v>1</v>
      </c>
      <c r="H569" s="508" t="b">
        <f t="shared" si="49"/>
        <v>0</v>
      </c>
      <c r="I569" s="508" t="str">
        <f t="shared" si="50"/>
        <v>63</v>
      </c>
      <c r="J569" s="508" t="str">
        <f t="shared" si="51"/>
        <v>62</v>
      </c>
      <c r="K569" s="508">
        <f t="shared" si="52"/>
        <v>-1</v>
      </c>
      <c r="L569" s="508" t="b">
        <f t="shared" si="53"/>
        <v>0</v>
      </c>
    </row>
    <row r="570" spans="2:12">
      <c r="B570" s="508" t="s">
        <v>1278</v>
      </c>
      <c r="C570" s="508" t="s">
        <v>4314</v>
      </c>
      <c r="E570" s="508" t="s">
        <v>1278</v>
      </c>
      <c r="F570" s="508" t="s">
        <v>5287</v>
      </c>
      <c r="G570" s="508" t="b">
        <f t="shared" si="48"/>
        <v>1</v>
      </c>
      <c r="H570" s="508" t="b">
        <f t="shared" si="49"/>
        <v>0</v>
      </c>
      <c r="I570" s="508" t="str">
        <f t="shared" si="50"/>
        <v>63</v>
      </c>
      <c r="J570" s="508" t="str">
        <f t="shared" si="51"/>
        <v>62</v>
      </c>
      <c r="K570" s="508">
        <f t="shared" si="52"/>
        <v>-1</v>
      </c>
      <c r="L570" s="508" t="b">
        <f t="shared" si="53"/>
        <v>0</v>
      </c>
    </row>
    <row r="571" spans="2:12">
      <c r="B571" s="508" t="s">
        <v>1279</v>
      </c>
      <c r="C571" s="508" t="s">
        <v>4315</v>
      </c>
      <c r="E571" s="508" t="s">
        <v>1279</v>
      </c>
      <c r="F571" s="508" t="s">
        <v>5288</v>
      </c>
      <c r="G571" s="508" t="b">
        <f t="shared" si="48"/>
        <v>1</v>
      </c>
      <c r="H571" s="508" t="b">
        <f t="shared" si="49"/>
        <v>0</v>
      </c>
      <c r="I571" s="508" t="str">
        <f t="shared" si="50"/>
        <v>63</v>
      </c>
      <c r="J571" s="508" t="str">
        <f t="shared" si="51"/>
        <v>62</v>
      </c>
      <c r="K571" s="508">
        <f t="shared" si="52"/>
        <v>-1</v>
      </c>
      <c r="L571" s="508" t="b">
        <f t="shared" si="53"/>
        <v>0</v>
      </c>
    </row>
    <row r="572" spans="2:12">
      <c r="B572" s="508" t="s">
        <v>1280</v>
      </c>
      <c r="C572" s="508" t="s">
        <v>4316</v>
      </c>
      <c r="E572" s="508" t="s">
        <v>1280</v>
      </c>
      <c r="F572" s="508" t="s">
        <v>5289</v>
      </c>
      <c r="G572" s="508" t="b">
        <f t="shared" si="48"/>
        <v>1</v>
      </c>
      <c r="H572" s="508" t="b">
        <f t="shared" si="49"/>
        <v>0</v>
      </c>
      <c r="I572" s="508" t="str">
        <f t="shared" si="50"/>
        <v>63</v>
      </c>
      <c r="J572" s="508" t="str">
        <f t="shared" si="51"/>
        <v>62</v>
      </c>
      <c r="K572" s="508">
        <f t="shared" si="52"/>
        <v>-1</v>
      </c>
      <c r="L572" s="508" t="b">
        <f t="shared" si="53"/>
        <v>0</v>
      </c>
    </row>
    <row r="573" spans="2:12">
      <c r="B573" s="508" t="s">
        <v>1267</v>
      </c>
      <c r="C573" s="508" t="s">
        <v>4317</v>
      </c>
      <c r="E573" s="508" t="s">
        <v>1267</v>
      </c>
      <c r="F573" s="508" t="s">
        <v>5290</v>
      </c>
      <c r="G573" s="508" t="b">
        <f t="shared" si="48"/>
        <v>1</v>
      </c>
      <c r="H573" s="508" t="b">
        <f t="shared" si="49"/>
        <v>0</v>
      </c>
      <c r="I573" s="508" t="str">
        <f t="shared" si="50"/>
        <v>63</v>
      </c>
      <c r="J573" s="508" t="str">
        <f t="shared" si="51"/>
        <v>62</v>
      </c>
      <c r="K573" s="508">
        <f t="shared" si="52"/>
        <v>-1</v>
      </c>
      <c r="L573" s="508" t="b">
        <f t="shared" si="53"/>
        <v>0</v>
      </c>
    </row>
    <row r="574" spans="2:12">
      <c r="B574" s="508" t="s">
        <v>2567</v>
      </c>
      <c r="C574" s="508" t="s">
        <v>4318</v>
      </c>
      <c r="E574" s="508" t="s">
        <v>2567</v>
      </c>
      <c r="F574" s="508" t="s">
        <v>5263</v>
      </c>
      <c r="G574" s="508" t="b">
        <f t="shared" si="48"/>
        <v>1</v>
      </c>
      <c r="H574" s="508" t="b">
        <f t="shared" si="49"/>
        <v>0</v>
      </c>
      <c r="I574" s="508" t="str">
        <f t="shared" si="50"/>
        <v>174</v>
      </c>
      <c r="J574" s="508" t="str">
        <f t="shared" si="51"/>
        <v>173</v>
      </c>
      <c r="K574" s="508">
        <f t="shared" si="52"/>
        <v>-1</v>
      </c>
      <c r="L574" s="508" t="b">
        <f t="shared" si="53"/>
        <v>0</v>
      </c>
    </row>
    <row r="575" spans="2:12">
      <c r="B575" s="508" t="s">
        <v>2568</v>
      </c>
      <c r="C575" s="508" t="s">
        <v>4319</v>
      </c>
      <c r="E575" s="508" t="s">
        <v>2568</v>
      </c>
      <c r="F575" s="508" t="s">
        <v>5264</v>
      </c>
      <c r="G575" s="508" t="b">
        <f t="shared" si="48"/>
        <v>1</v>
      </c>
      <c r="H575" s="508" t="b">
        <f t="shared" si="49"/>
        <v>0</v>
      </c>
      <c r="I575" s="508" t="str">
        <f t="shared" si="50"/>
        <v>174</v>
      </c>
      <c r="J575" s="508" t="str">
        <f t="shared" si="51"/>
        <v>173</v>
      </c>
      <c r="K575" s="508">
        <f t="shared" si="52"/>
        <v>-1</v>
      </c>
      <c r="L575" s="508" t="b">
        <f t="shared" si="53"/>
        <v>0</v>
      </c>
    </row>
    <row r="576" spans="2:12">
      <c r="B576" s="508" t="s">
        <v>2569</v>
      </c>
      <c r="C576" s="508" t="s">
        <v>4320</v>
      </c>
      <c r="E576" s="508" t="s">
        <v>2569</v>
      </c>
      <c r="F576" s="508" t="s">
        <v>5265</v>
      </c>
      <c r="G576" s="508" t="b">
        <f t="shared" si="48"/>
        <v>1</v>
      </c>
      <c r="H576" s="508" t="b">
        <f t="shared" si="49"/>
        <v>0</v>
      </c>
      <c r="I576" s="508" t="str">
        <f t="shared" si="50"/>
        <v>174</v>
      </c>
      <c r="J576" s="508" t="str">
        <f t="shared" si="51"/>
        <v>173</v>
      </c>
      <c r="K576" s="508">
        <f t="shared" si="52"/>
        <v>-1</v>
      </c>
      <c r="L576" s="508" t="b">
        <f t="shared" si="53"/>
        <v>0</v>
      </c>
    </row>
    <row r="577" spans="2:12">
      <c r="B577" s="508" t="s">
        <v>2570</v>
      </c>
      <c r="C577" s="508" t="s">
        <v>4321</v>
      </c>
      <c r="E577" s="508" t="s">
        <v>2570</v>
      </c>
      <c r="F577" s="508" t="s">
        <v>5266</v>
      </c>
      <c r="G577" s="508" t="b">
        <f t="shared" si="48"/>
        <v>1</v>
      </c>
      <c r="H577" s="508" t="b">
        <f t="shared" si="49"/>
        <v>0</v>
      </c>
      <c r="I577" s="508" t="str">
        <f t="shared" si="50"/>
        <v>174</v>
      </c>
      <c r="J577" s="508" t="str">
        <f t="shared" si="51"/>
        <v>173</v>
      </c>
      <c r="K577" s="508">
        <f t="shared" si="52"/>
        <v>-1</v>
      </c>
      <c r="L577" s="508" t="b">
        <f t="shared" si="53"/>
        <v>0</v>
      </c>
    </row>
    <row r="578" spans="2:12">
      <c r="B578" s="508" t="s">
        <v>2571</v>
      </c>
      <c r="C578" s="508" t="s">
        <v>4322</v>
      </c>
      <c r="E578" s="508" t="s">
        <v>2571</v>
      </c>
      <c r="F578" s="508" t="s">
        <v>5267</v>
      </c>
      <c r="G578" s="508" t="b">
        <f t="shared" si="48"/>
        <v>1</v>
      </c>
      <c r="H578" s="508" t="b">
        <f t="shared" si="49"/>
        <v>0</v>
      </c>
      <c r="I578" s="508" t="str">
        <f t="shared" si="50"/>
        <v>174</v>
      </c>
      <c r="J578" s="508" t="str">
        <f t="shared" si="51"/>
        <v>173</v>
      </c>
      <c r="K578" s="508">
        <f t="shared" si="52"/>
        <v>-1</v>
      </c>
      <c r="L578" s="508" t="b">
        <f t="shared" si="53"/>
        <v>0</v>
      </c>
    </row>
    <row r="579" spans="2:12">
      <c r="B579" s="508" t="s">
        <v>2572</v>
      </c>
      <c r="C579" s="508" t="s">
        <v>4323</v>
      </c>
      <c r="E579" s="508" t="s">
        <v>2572</v>
      </c>
      <c r="F579" s="508" t="s">
        <v>5268</v>
      </c>
      <c r="G579" s="508" t="b">
        <f t="shared" si="48"/>
        <v>1</v>
      </c>
      <c r="H579" s="508" t="b">
        <f t="shared" si="49"/>
        <v>0</v>
      </c>
      <c r="I579" s="508" t="str">
        <f t="shared" si="50"/>
        <v>174</v>
      </c>
      <c r="J579" s="508" t="str">
        <f t="shared" si="51"/>
        <v>173</v>
      </c>
      <c r="K579" s="508">
        <f t="shared" si="52"/>
        <v>-1</v>
      </c>
      <c r="L579" s="508" t="b">
        <f t="shared" si="53"/>
        <v>0</v>
      </c>
    </row>
    <row r="580" spans="2:12">
      <c r="B580" s="508" t="s">
        <v>2573</v>
      </c>
      <c r="C580" s="508" t="s">
        <v>4324</v>
      </c>
      <c r="E580" s="508" t="s">
        <v>2573</v>
      </c>
      <c r="F580" s="508" t="s">
        <v>5269</v>
      </c>
      <c r="G580" s="508" t="b">
        <f t="shared" si="48"/>
        <v>1</v>
      </c>
      <c r="H580" s="508" t="b">
        <f t="shared" si="49"/>
        <v>0</v>
      </c>
      <c r="I580" s="508" t="str">
        <f t="shared" si="50"/>
        <v>174</v>
      </c>
      <c r="J580" s="508" t="str">
        <f t="shared" si="51"/>
        <v>173</v>
      </c>
      <c r="K580" s="508">
        <f t="shared" si="52"/>
        <v>-1</v>
      </c>
      <c r="L580" s="508" t="b">
        <f t="shared" si="53"/>
        <v>0</v>
      </c>
    </row>
    <row r="581" spans="2:12">
      <c r="B581" s="508" t="s">
        <v>2574</v>
      </c>
      <c r="C581" s="508" t="s">
        <v>4325</v>
      </c>
      <c r="E581" s="508" t="s">
        <v>2574</v>
      </c>
      <c r="F581" s="508" t="s">
        <v>5270</v>
      </c>
      <c r="G581" s="508" t="b">
        <f t="shared" si="48"/>
        <v>1</v>
      </c>
      <c r="H581" s="508" t="b">
        <f t="shared" si="49"/>
        <v>0</v>
      </c>
      <c r="I581" s="508" t="str">
        <f t="shared" si="50"/>
        <v>174</v>
      </c>
      <c r="J581" s="508" t="str">
        <f t="shared" si="51"/>
        <v>173</v>
      </c>
      <c r="K581" s="508">
        <f t="shared" si="52"/>
        <v>-1</v>
      </c>
      <c r="L581" s="508" t="b">
        <f t="shared" si="53"/>
        <v>0</v>
      </c>
    </row>
    <row r="582" spans="2:12">
      <c r="B582" s="508" t="s">
        <v>2575</v>
      </c>
      <c r="C582" s="508" t="s">
        <v>4326</v>
      </c>
      <c r="E582" s="508" t="s">
        <v>2575</v>
      </c>
      <c r="F582" s="508" t="s">
        <v>5271</v>
      </c>
      <c r="G582" s="508" t="b">
        <f t="shared" si="48"/>
        <v>1</v>
      </c>
      <c r="H582" s="508" t="b">
        <f t="shared" si="49"/>
        <v>0</v>
      </c>
      <c r="I582" s="508" t="str">
        <f t="shared" si="50"/>
        <v>174</v>
      </c>
      <c r="J582" s="508" t="str">
        <f t="shared" si="51"/>
        <v>173</v>
      </c>
      <c r="K582" s="508">
        <f t="shared" si="52"/>
        <v>-1</v>
      </c>
      <c r="L582" s="508" t="b">
        <f t="shared" si="53"/>
        <v>0</v>
      </c>
    </row>
    <row r="583" spans="2:12">
      <c r="B583" s="508" t="s">
        <v>2576</v>
      </c>
      <c r="C583" s="508" t="s">
        <v>4327</v>
      </c>
      <c r="E583" s="508" t="s">
        <v>2576</v>
      </c>
      <c r="F583" s="508" t="s">
        <v>5272</v>
      </c>
      <c r="G583" s="508" t="b">
        <f t="shared" ref="G583:G646" si="54">B583=E583</f>
        <v>1</v>
      </c>
      <c r="H583" s="508" t="b">
        <f t="shared" ref="H583:H646" si="55">C583=F583</f>
        <v>0</v>
      </c>
      <c r="I583" s="508" t="str">
        <f t="shared" ref="I583:I646" si="56">RIGHT(C583,LEN(C583)-FIND("$",C583,1)-2)</f>
        <v>174</v>
      </c>
      <c r="J583" s="508" t="str">
        <f t="shared" ref="J583:J646" si="57">RIGHT(F583,LEN(F583)-FIND("$",F583,1)-2)</f>
        <v>173</v>
      </c>
      <c r="K583" s="508">
        <f t="shared" ref="K583:K646" si="58">J583-I583</f>
        <v>-1</v>
      </c>
      <c r="L583" s="508" t="b">
        <f t="shared" ref="L583:L646" si="59">I583=J583</f>
        <v>0</v>
      </c>
    </row>
    <row r="584" spans="2:12">
      <c r="B584" s="508" t="s">
        <v>2577</v>
      </c>
      <c r="C584" s="508" t="s">
        <v>4328</v>
      </c>
      <c r="E584" s="508" t="s">
        <v>2577</v>
      </c>
      <c r="F584" s="508" t="s">
        <v>5273</v>
      </c>
      <c r="G584" s="508" t="b">
        <f t="shared" si="54"/>
        <v>1</v>
      </c>
      <c r="H584" s="508" t="b">
        <f t="shared" si="55"/>
        <v>0</v>
      </c>
      <c r="I584" s="508" t="str">
        <f t="shared" si="56"/>
        <v>174</v>
      </c>
      <c r="J584" s="508" t="str">
        <f t="shared" si="57"/>
        <v>173</v>
      </c>
      <c r="K584" s="508">
        <f t="shared" si="58"/>
        <v>-1</v>
      </c>
      <c r="L584" s="508" t="b">
        <f t="shared" si="59"/>
        <v>0</v>
      </c>
    </row>
    <row r="585" spans="2:12">
      <c r="B585" s="508" t="s">
        <v>2578</v>
      </c>
      <c r="C585" s="508" t="s">
        <v>4329</v>
      </c>
      <c r="E585" s="508" t="s">
        <v>2578</v>
      </c>
      <c r="F585" s="508" t="s">
        <v>5274</v>
      </c>
      <c r="G585" s="508" t="b">
        <f t="shared" si="54"/>
        <v>1</v>
      </c>
      <c r="H585" s="508" t="b">
        <f t="shared" si="55"/>
        <v>0</v>
      </c>
      <c r="I585" s="508" t="str">
        <f t="shared" si="56"/>
        <v>174</v>
      </c>
      <c r="J585" s="508" t="str">
        <f t="shared" si="57"/>
        <v>173</v>
      </c>
      <c r="K585" s="508">
        <f t="shared" si="58"/>
        <v>-1</v>
      </c>
      <c r="L585" s="508" t="b">
        <f t="shared" si="59"/>
        <v>0</v>
      </c>
    </row>
    <row r="586" spans="2:12">
      <c r="B586" s="508" t="s">
        <v>2579</v>
      </c>
      <c r="C586" s="508" t="s">
        <v>4330</v>
      </c>
      <c r="E586" s="508" t="s">
        <v>2579</v>
      </c>
      <c r="F586" s="508" t="s">
        <v>5275</v>
      </c>
      <c r="G586" s="508" t="b">
        <f t="shared" si="54"/>
        <v>1</v>
      </c>
      <c r="H586" s="508" t="b">
        <f t="shared" si="55"/>
        <v>0</v>
      </c>
      <c r="I586" s="508" t="str">
        <f t="shared" si="56"/>
        <v>174</v>
      </c>
      <c r="J586" s="508" t="str">
        <f t="shared" si="57"/>
        <v>173</v>
      </c>
      <c r="K586" s="508">
        <f t="shared" si="58"/>
        <v>-1</v>
      </c>
      <c r="L586" s="508" t="b">
        <f t="shared" si="59"/>
        <v>0</v>
      </c>
    </row>
    <row r="587" spans="2:12">
      <c r="B587" s="508" t="s">
        <v>2566</v>
      </c>
      <c r="C587" s="508" t="s">
        <v>4331</v>
      </c>
      <c r="E587" s="508" t="s">
        <v>2566</v>
      </c>
      <c r="F587" s="508" t="s">
        <v>5276</v>
      </c>
      <c r="G587" s="508" t="b">
        <f t="shared" si="54"/>
        <v>1</v>
      </c>
      <c r="H587" s="508" t="b">
        <f t="shared" si="55"/>
        <v>0</v>
      </c>
      <c r="I587" s="508" t="str">
        <f t="shared" si="56"/>
        <v>174</v>
      </c>
      <c r="J587" s="508" t="str">
        <f t="shared" si="57"/>
        <v>173</v>
      </c>
      <c r="K587" s="508">
        <f t="shared" si="58"/>
        <v>-1</v>
      </c>
      <c r="L587" s="508" t="b">
        <f t="shared" si="59"/>
        <v>0</v>
      </c>
    </row>
    <row r="588" spans="2:12">
      <c r="B588" s="508" t="s">
        <v>1412</v>
      </c>
      <c r="C588" s="508" t="s">
        <v>4332</v>
      </c>
      <c r="E588" s="508" t="s">
        <v>1412</v>
      </c>
      <c r="F588" s="508" t="s">
        <v>4794</v>
      </c>
      <c r="G588" s="508" t="b">
        <f t="shared" si="54"/>
        <v>1</v>
      </c>
      <c r="H588" s="508" t="b">
        <f t="shared" si="55"/>
        <v>0</v>
      </c>
      <c r="I588" s="508" t="str">
        <f t="shared" si="56"/>
        <v>75</v>
      </c>
      <c r="J588" s="508" t="str">
        <f t="shared" si="57"/>
        <v>74</v>
      </c>
      <c r="K588" s="508">
        <f t="shared" si="58"/>
        <v>-1</v>
      </c>
      <c r="L588" s="508" t="b">
        <f t="shared" si="59"/>
        <v>0</v>
      </c>
    </row>
    <row r="589" spans="2:12">
      <c r="B589" s="508" t="s">
        <v>1413</v>
      </c>
      <c r="C589" s="508" t="s">
        <v>4333</v>
      </c>
      <c r="E589" s="508" t="s">
        <v>1413</v>
      </c>
      <c r="F589" s="508" t="s">
        <v>4795</v>
      </c>
      <c r="G589" s="508" t="b">
        <f t="shared" si="54"/>
        <v>1</v>
      </c>
      <c r="H589" s="508" t="b">
        <f t="shared" si="55"/>
        <v>0</v>
      </c>
      <c r="I589" s="508" t="str">
        <f t="shared" si="56"/>
        <v>75</v>
      </c>
      <c r="J589" s="508" t="str">
        <f t="shared" si="57"/>
        <v>74</v>
      </c>
      <c r="K589" s="508">
        <f t="shared" si="58"/>
        <v>-1</v>
      </c>
      <c r="L589" s="508" t="b">
        <f t="shared" si="59"/>
        <v>0</v>
      </c>
    </row>
    <row r="590" spans="2:12">
      <c r="B590" s="508" t="s">
        <v>1414</v>
      </c>
      <c r="C590" s="508" t="s">
        <v>4334</v>
      </c>
      <c r="E590" s="508" t="s">
        <v>1414</v>
      </c>
      <c r="F590" s="508" t="s">
        <v>4796</v>
      </c>
      <c r="G590" s="508" t="b">
        <f t="shared" si="54"/>
        <v>1</v>
      </c>
      <c r="H590" s="508" t="b">
        <f t="shared" si="55"/>
        <v>0</v>
      </c>
      <c r="I590" s="508" t="str">
        <f t="shared" si="56"/>
        <v>75</v>
      </c>
      <c r="J590" s="508" t="str">
        <f t="shared" si="57"/>
        <v>74</v>
      </c>
      <c r="K590" s="508">
        <f t="shared" si="58"/>
        <v>-1</v>
      </c>
      <c r="L590" s="508" t="b">
        <f t="shared" si="59"/>
        <v>0</v>
      </c>
    </row>
    <row r="591" spans="2:12">
      <c r="B591" s="508" t="s">
        <v>1415</v>
      </c>
      <c r="C591" s="508" t="s">
        <v>4335</v>
      </c>
      <c r="E591" s="508" t="s">
        <v>1415</v>
      </c>
      <c r="F591" s="508" t="s">
        <v>4797</v>
      </c>
      <c r="G591" s="508" t="b">
        <f t="shared" si="54"/>
        <v>1</v>
      </c>
      <c r="H591" s="508" t="b">
        <f t="shared" si="55"/>
        <v>0</v>
      </c>
      <c r="I591" s="508" t="str">
        <f t="shared" si="56"/>
        <v>75</v>
      </c>
      <c r="J591" s="508" t="str">
        <f t="shared" si="57"/>
        <v>74</v>
      </c>
      <c r="K591" s="508">
        <f t="shared" si="58"/>
        <v>-1</v>
      </c>
      <c r="L591" s="508" t="b">
        <f t="shared" si="59"/>
        <v>0</v>
      </c>
    </row>
    <row r="592" spans="2:12">
      <c r="B592" s="508" t="s">
        <v>1416</v>
      </c>
      <c r="C592" s="508" t="s">
        <v>4336</v>
      </c>
      <c r="E592" s="508" t="s">
        <v>1416</v>
      </c>
      <c r="F592" s="508" t="s">
        <v>4798</v>
      </c>
      <c r="G592" s="508" t="b">
        <f t="shared" si="54"/>
        <v>1</v>
      </c>
      <c r="H592" s="508" t="b">
        <f t="shared" si="55"/>
        <v>0</v>
      </c>
      <c r="I592" s="508" t="str">
        <f t="shared" si="56"/>
        <v>75</v>
      </c>
      <c r="J592" s="508" t="str">
        <f t="shared" si="57"/>
        <v>74</v>
      </c>
      <c r="K592" s="508">
        <f t="shared" si="58"/>
        <v>-1</v>
      </c>
      <c r="L592" s="508" t="b">
        <f t="shared" si="59"/>
        <v>0</v>
      </c>
    </row>
    <row r="593" spans="2:12">
      <c r="B593" s="508" t="s">
        <v>1417</v>
      </c>
      <c r="C593" s="508" t="s">
        <v>4337</v>
      </c>
      <c r="E593" s="508" t="s">
        <v>1417</v>
      </c>
      <c r="F593" s="508" t="s">
        <v>4799</v>
      </c>
      <c r="G593" s="508" t="b">
        <f t="shared" si="54"/>
        <v>1</v>
      </c>
      <c r="H593" s="508" t="b">
        <f t="shared" si="55"/>
        <v>0</v>
      </c>
      <c r="I593" s="508" t="str">
        <f t="shared" si="56"/>
        <v>75</v>
      </c>
      <c r="J593" s="508" t="str">
        <f t="shared" si="57"/>
        <v>74</v>
      </c>
      <c r="K593" s="508">
        <f t="shared" si="58"/>
        <v>-1</v>
      </c>
      <c r="L593" s="508" t="b">
        <f t="shared" si="59"/>
        <v>0</v>
      </c>
    </row>
    <row r="594" spans="2:12">
      <c r="B594" s="508" t="s">
        <v>1418</v>
      </c>
      <c r="C594" s="508" t="s">
        <v>4338</v>
      </c>
      <c r="E594" s="508" t="s">
        <v>1418</v>
      </c>
      <c r="F594" s="508" t="s">
        <v>4800</v>
      </c>
      <c r="G594" s="508" t="b">
        <f t="shared" si="54"/>
        <v>1</v>
      </c>
      <c r="H594" s="508" t="b">
        <f t="shared" si="55"/>
        <v>0</v>
      </c>
      <c r="I594" s="508" t="str">
        <f t="shared" si="56"/>
        <v>75</v>
      </c>
      <c r="J594" s="508" t="str">
        <f t="shared" si="57"/>
        <v>74</v>
      </c>
      <c r="K594" s="508">
        <f t="shared" si="58"/>
        <v>-1</v>
      </c>
      <c r="L594" s="508" t="b">
        <f t="shared" si="59"/>
        <v>0</v>
      </c>
    </row>
    <row r="595" spans="2:12">
      <c r="B595" s="508" t="s">
        <v>1419</v>
      </c>
      <c r="C595" s="508" t="s">
        <v>4339</v>
      </c>
      <c r="E595" s="508" t="s">
        <v>1419</v>
      </c>
      <c r="F595" s="508" t="s">
        <v>4801</v>
      </c>
      <c r="G595" s="508" t="b">
        <f t="shared" si="54"/>
        <v>1</v>
      </c>
      <c r="H595" s="508" t="b">
        <f t="shared" si="55"/>
        <v>0</v>
      </c>
      <c r="I595" s="508" t="str">
        <f t="shared" si="56"/>
        <v>75</v>
      </c>
      <c r="J595" s="508" t="str">
        <f t="shared" si="57"/>
        <v>74</v>
      </c>
      <c r="K595" s="508">
        <f t="shared" si="58"/>
        <v>-1</v>
      </c>
      <c r="L595" s="508" t="b">
        <f t="shared" si="59"/>
        <v>0</v>
      </c>
    </row>
    <row r="596" spans="2:12">
      <c r="B596" s="508" t="s">
        <v>1420</v>
      </c>
      <c r="C596" s="508" t="s">
        <v>4340</v>
      </c>
      <c r="E596" s="508" t="s">
        <v>1420</v>
      </c>
      <c r="F596" s="508" t="s">
        <v>4802</v>
      </c>
      <c r="G596" s="508" t="b">
        <f t="shared" si="54"/>
        <v>1</v>
      </c>
      <c r="H596" s="508" t="b">
        <f t="shared" si="55"/>
        <v>0</v>
      </c>
      <c r="I596" s="508" t="str">
        <f t="shared" si="56"/>
        <v>75</v>
      </c>
      <c r="J596" s="508" t="str">
        <f t="shared" si="57"/>
        <v>74</v>
      </c>
      <c r="K596" s="508">
        <f t="shared" si="58"/>
        <v>-1</v>
      </c>
      <c r="L596" s="508" t="b">
        <f t="shared" si="59"/>
        <v>0</v>
      </c>
    </row>
    <row r="597" spans="2:12">
      <c r="B597" s="508" t="s">
        <v>1421</v>
      </c>
      <c r="C597" s="508" t="s">
        <v>4341</v>
      </c>
      <c r="E597" s="508" t="s">
        <v>1421</v>
      </c>
      <c r="F597" s="508" t="s">
        <v>4803</v>
      </c>
      <c r="G597" s="508" t="b">
        <f t="shared" si="54"/>
        <v>1</v>
      </c>
      <c r="H597" s="508" t="b">
        <f t="shared" si="55"/>
        <v>0</v>
      </c>
      <c r="I597" s="508" t="str">
        <f t="shared" si="56"/>
        <v>75</v>
      </c>
      <c r="J597" s="508" t="str">
        <f t="shared" si="57"/>
        <v>74</v>
      </c>
      <c r="K597" s="508">
        <f t="shared" si="58"/>
        <v>-1</v>
      </c>
      <c r="L597" s="508" t="b">
        <f t="shared" si="59"/>
        <v>0</v>
      </c>
    </row>
    <row r="598" spans="2:12">
      <c r="B598" s="508" t="s">
        <v>1422</v>
      </c>
      <c r="C598" s="508" t="s">
        <v>4342</v>
      </c>
      <c r="E598" s="508" t="s">
        <v>1422</v>
      </c>
      <c r="F598" s="508" t="s">
        <v>4804</v>
      </c>
      <c r="G598" s="508" t="b">
        <f t="shared" si="54"/>
        <v>1</v>
      </c>
      <c r="H598" s="508" t="b">
        <f t="shared" si="55"/>
        <v>0</v>
      </c>
      <c r="I598" s="508" t="str">
        <f t="shared" si="56"/>
        <v>75</v>
      </c>
      <c r="J598" s="508" t="str">
        <f t="shared" si="57"/>
        <v>74</v>
      </c>
      <c r="K598" s="508">
        <f t="shared" si="58"/>
        <v>-1</v>
      </c>
      <c r="L598" s="508" t="b">
        <f t="shared" si="59"/>
        <v>0</v>
      </c>
    </row>
    <row r="599" spans="2:12">
      <c r="B599" s="508" t="s">
        <v>1423</v>
      </c>
      <c r="C599" s="508" t="s">
        <v>4343</v>
      </c>
      <c r="E599" s="508" t="s">
        <v>1423</v>
      </c>
      <c r="F599" s="508" t="s">
        <v>4805</v>
      </c>
      <c r="G599" s="508" t="b">
        <f t="shared" si="54"/>
        <v>1</v>
      </c>
      <c r="H599" s="508" t="b">
        <f t="shared" si="55"/>
        <v>0</v>
      </c>
      <c r="I599" s="508" t="str">
        <f t="shared" si="56"/>
        <v>75</v>
      </c>
      <c r="J599" s="508" t="str">
        <f t="shared" si="57"/>
        <v>74</v>
      </c>
      <c r="K599" s="508">
        <f t="shared" si="58"/>
        <v>-1</v>
      </c>
      <c r="L599" s="508" t="b">
        <f t="shared" si="59"/>
        <v>0</v>
      </c>
    </row>
    <row r="600" spans="2:12">
      <c r="B600" s="508" t="s">
        <v>1424</v>
      </c>
      <c r="C600" s="508" t="s">
        <v>4344</v>
      </c>
      <c r="E600" s="508" t="s">
        <v>1424</v>
      </c>
      <c r="F600" s="508" t="s">
        <v>4806</v>
      </c>
      <c r="G600" s="508" t="b">
        <f t="shared" si="54"/>
        <v>1</v>
      </c>
      <c r="H600" s="508" t="b">
        <f t="shared" si="55"/>
        <v>0</v>
      </c>
      <c r="I600" s="508" t="str">
        <f t="shared" si="56"/>
        <v>75</v>
      </c>
      <c r="J600" s="508" t="str">
        <f t="shared" si="57"/>
        <v>74</v>
      </c>
      <c r="K600" s="508">
        <f t="shared" si="58"/>
        <v>-1</v>
      </c>
      <c r="L600" s="508" t="b">
        <f t="shared" si="59"/>
        <v>0</v>
      </c>
    </row>
    <row r="601" spans="2:12">
      <c r="B601" s="508" t="s">
        <v>1411</v>
      </c>
      <c r="C601" s="508" t="s">
        <v>4345</v>
      </c>
      <c r="E601" s="508" t="s">
        <v>1411</v>
      </c>
      <c r="F601" s="508" t="s">
        <v>4807</v>
      </c>
      <c r="G601" s="508" t="b">
        <f t="shared" si="54"/>
        <v>1</v>
      </c>
      <c r="H601" s="508" t="b">
        <f t="shared" si="55"/>
        <v>0</v>
      </c>
      <c r="I601" s="508" t="str">
        <f t="shared" si="56"/>
        <v>75</v>
      </c>
      <c r="J601" s="508" t="str">
        <f t="shared" si="57"/>
        <v>74</v>
      </c>
      <c r="K601" s="508">
        <f t="shared" si="58"/>
        <v>-1</v>
      </c>
      <c r="L601" s="508" t="b">
        <f t="shared" si="59"/>
        <v>0</v>
      </c>
    </row>
    <row r="602" spans="2:12">
      <c r="B602" s="508" t="s">
        <v>1586</v>
      </c>
      <c r="C602" s="508" t="s">
        <v>4346</v>
      </c>
      <c r="E602" s="508" t="s">
        <v>1586</v>
      </c>
      <c r="F602" s="508" t="s">
        <v>4096</v>
      </c>
      <c r="G602" s="508" t="b">
        <f t="shared" si="54"/>
        <v>1</v>
      </c>
      <c r="H602" s="508" t="b">
        <f t="shared" si="55"/>
        <v>0</v>
      </c>
      <c r="I602" s="508" t="str">
        <f t="shared" si="56"/>
        <v>87</v>
      </c>
      <c r="J602" s="508" t="str">
        <f t="shared" si="57"/>
        <v>86</v>
      </c>
      <c r="K602" s="508">
        <f t="shared" si="58"/>
        <v>-1</v>
      </c>
      <c r="L602" s="508" t="b">
        <f t="shared" si="59"/>
        <v>0</v>
      </c>
    </row>
    <row r="603" spans="2:12">
      <c r="B603" s="508" t="s">
        <v>1587</v>
      </c>
      <c r="C603" s="508" t="s">
        <v>4347</v>
      </c>
      <c r="E603" s="508" t="s">
        <v>1587</v>
      </c>
      <c r="F603" s="508" t="s">
        <v>4097</v>
      </c>
      <c r="G603" s="508" t="b">
        <f t="shared" si="54"/>
        <v>1</v>
      </c>
      <c r="H603" s="508" t="b">
        <f t="shared" si="55"/>
        <v>0</v>
      </c>
      <c r="I603" s="508" t="str">
        <f t="shared" si="56"/>
        <v>87</v>
      </c>
      <c r="J603" s="508" t="str">
        <f t="shared" si="57"/>
        <v>86</v>
      </c>
      <c r="K603" s="508">
        <f t="shared" si="58"/>
        <v>-1</v>
      </c>
      <c r="L603" s="508" t="b">
        <f t="shared" si="59"/>
        <v>0</v>
      </c>
    </row>
    <row r="604" spans="2:12">
      <c r="B604" s="508" t="s">
        <v>1588</v>
      </c>
      <c r="C604" s="508" t="s">
        <v>4348</v>
      </c>
      <c r="E604" s="508" t="s">
        <v>1588</v>
      </c>
      <c r="F604" s="508" t="s">
        <v>4098</v>
      </c>
      <c r="G604" s="508" t="b">
        <f t="shared" si="54"/>
        <v>1</v>
      </c>
      <c r="H604" s="508" t="b">
        <f t="shared" si="55"/>
        <v>0</v>
      </c>
      <c r="I604" s="508" t="str">
        <f t="shared" si="56"/>
        <v>87</v>
      </c>
      <c r="J604" s="508" t="str">
        <f t="shared" si="57"/>
        <v>86</v>
      </c>
      <c r="K604" s="508">
        <f t="shared" si="58"/>
        <v>-1</v>
      </c>
      <c r="L604" s="508" t="b">
        <f t="shared" si="59"/>
        <v>0</v>
      </c>
    </row>
    <row r="605" spans="2:12">
      <c r="B605" s="508" t="s">
        <v>1589</v>
      </c>
      <c r="C605" s="508" t="s">
        <v>4349</v>
      </c>
      <c r="E605" s="508" t="s">
        <v>1589</v>
      </c>
      <c r="F605" s="508" t="s">
        <v>4099</v>
      </c>
      <c r="G605" s="508" t="b">
        <f t="shared" si="54"/>
        <v>1</v>
      </c>
      <c r="H605" s="508" t="b">
        <f t="shared" si="55"/>
        <v>0</v>
      </c>
      <c r="I605" s="508" t="str">
        <f t="shared" si="56"/>
        <v>87</v>
      </c>
      <c r="J605" s="508" t="str">
        <f t="shared" si="57"/>
        <v>86</v>
      </c>
      <c r="K605" s="508">
        <f t="shared" si="58"/>
        <v>-1</v>
      </c>
      <c r="L605" s="508" t="b">
        <f t="shared" si="59"/>
        <v>0</v>
      </c>
    </row>
    <row r="606" spans="2:12">
      <c r="B606" s="508" t="s">
        <v>1590</v>
      </c>
      <c r="C606" s="508" t="s">
        <v>4350</v>
      </c>
      <c r="E606" s="508" t="s">
        <v>1590</v>
      </c>
      <c r="F606" s="508" t="s">
        <v>4100</v>
      </c>
      <c r="G606" s="508" t="b">
        <f t="shared" si="54"/>
        <v>1</v>
      </c>
      <c r="H606" s="508" t="b">
        <f t="shared" si="55"/>
        <v>0</v>
      </c>
      <c r="I606" s="508" t="str">
        <f t="shared" si="56"/>
        <v>87</v>
      </c>
      <c r="J606" s="508" t="str">
        <f t="shared" si="57"/>
        <v>86</v>
      </c>
      <c r="K606" s="508">
        <f t="shared" si="58"/>
        <v>-1</v>
      </c>
      <c r="L606" s="508" t="b">
        <f t="shared" si="59"/>
        <v>0</v>
      </c>
    </row>
    <row r="607" spans="2:12">
      <c r="B607" s="508" t="s">
        <v>1591</v>
      </c>
      <c r="C607" s="508" t="s">
        <v>4351</v>
      </c>
      <c r="E607" s="508" t="s">
        <v>1591</v>
      </c>
      <c r="F607" s="508" t="s">
        <v>4101</v>
      </c>
      <c r="G607" s="508" t="b">
        <f t="shared" si="54"/>
        <v>1</v>
      </c>
      <c r="H607" s="508" t="b">
        <f t="shared" si="55"/>
        <v>0</v>
      </c>
      <c r="I607" s="508" t="str">
        <f t="shared" si="56"/>
        <v>87</v>
      </c>
      <c r="J607" s="508" t="str">
        <f t="shared" si="57"/>
        <v>86</v>
      </c>
      <c r="K607" s="508">
        <f t="shared" si="58"/>
        <v>-1</v>
      </c>
      <c r="L607" s="508" t="b">
        <f t="shared" si="59"/>
        <v>0</v>
      </c>
    </row>
    <row r="608" spans="2:12">
      <c r="B608" s="508" t="s">
        <v>1592</v>
      </c>
      <c r="C608" s="508" t="s">
        <v>4352</v>
      </c>
      <c r="E608" s="508" t="s">
        <v>1592</v>
      </c>
      <c r="F608" s="508" t="s">
        <v>4102</v>
      </c>
      <c r="G608" s="508" t="b">
        <f t="shared" si="54"/>
        <v>1</v>
      </c>
      <c r="H608" s="508" t="b">
        <f t="shared" si="55"/>
        <v>0</v>
      </c>
      <c r="I608" s="508" t="str">
        <f t="shared" si="56"/>
        <v>87</v>
      </c>
      <c r="J608" s="508" t="str">
        <f t="shared" si="57"/>
        <v>86</v>
      </c>
      <c r="K608" s="508">
        <f t="shared" si="58"/>
        <v>-1</v>
      </c>
      <c r="L608" s="508" t="b">
        <f t="shared" si="59"/>
        <v>0</v>
      </c>
    </row>
    <row r="609" spans="2:12">
      <c r="B609" s="508" t="s">
        <v>1593</v>
      </c>
      <c r="C609" s="508" t="s">
        <v>4353</v>
      </c>
      <c r="E609" s="508" t="s">
        <v>1593</v>
      </c>
      <c r="F609" s="508" t="s">
        <v>4103</v>
      </c>
      <c r="G609" s="508" t="b">
        <f t="shared" si="54"/>
        <v>1</v>
      </c>
      <c r="H609" s="508" t="b">
        <f t="shared" si="55"/>
        <v>0</v>
      </c>
      <c r="I609" s="508" t="str">
        <f t="shared" si="56"/>
        <v>87</v>
      </c>
      <c r="J609" s="508" t="str">
        <f t="shared" si="57"/>
        <v>86</v>
      </c>
      <c r="K609" s="508">
        <f t="shared" si="58"/>
        <v>-1</v>
      </c>
      <c r="L609" s="508" t="b">
        <f t="shared" si="59"/>
        <v>0</v>
      </c>
    </row>
    <row r="610" spans="2:12">
      <c r="B610" s="508" t="s">
        <v>1594</v>
      </c>
      <c r="C610" s="508" t="s">
        <v>4354</v>
      </c>
      <c r="E610" s="508" t="s">
        <v>1594</v>
      </c>
      <c r="F610" s="508" t="s">
        <v>4104</v>
      </c>
      <c r="G610" s="508" t="b">
        <f t="shared" si="54"/>
        <v>1</v>
      </c>
      <c r="H610" s="508" t="b">
        <f t="shared" si="55"/>
        <v>0</v>
      </c>
      <c r="I610" s="508" t="str">
        <f t="shared" si="56"/>
        <v>87</v>
      </c>
      <c r="J610" s="508" t="str">
        <f t="shared" si="57"/>
        <v>86</v>
      </c>
      <c r="K610" s="508">
        <f t="shared" si="58"/>
        <v>-1</v>
      </c>
      <c r="L610" s="508" t="b">
        <f t="shared" si="59"/>
        <v>0</v>
      </c>
    </row>
    <row r="611" spans="2:12">
      <c r="B611" s="508" t="s">
        <v>1595</v>
      </c>
      <c r="C611" s="508" t="s">
        <v>4355</v>
      </c>
      <c r="E611" s="508" t="s">
        <v>1595</v>
      </c>
      <c r="F611" s="508" t="s">
        <v>4105</v>
      </c>
      <c r="G611" s="508" t="b">
        <f t="shared" si="54"/>
        <v>1</v>
      </c>
      <c r="H611" s="508" t="b">
        <f t="shared" si="55"/>
        <v>0</v>
      </c>
      <c r="I611" s="508" t="str">
        <f t="shared" si="56"/>
        <v>87</v>
      </c>
      <c r="J611" s="508" t="str">
        <f t="shared" si="57"/>
        <v>86</v>
      </c>
      <c r="K611" s="508">
        <f t="shared" si="58"/>
        <v>-1</v>
      </c>
      <c r="L611" s="508" t="b">
        <f t="shared" si="59"/>
        <v>0</v>
      </c>
    </row>
    <row r="612" spans="2:12">
      <c r="B612" s="508" t="s">
        <v>1596</v>
      </c>
      <c r="C612" s="508" t="s">
        <v>4356</v>
      </c>
      <c r="E612" s="508" t="s">
        <v>1596</v>
      </c>
      <c r="F612" s="508" t="s">
        <v>4106</v>
      </c>
      <c r="G612" s="508" t="b">
        <f t="shared" si="54"/>
        <v>1</v>
      </c>
      <c r="H612" s="508" t="b">
        <f t="shared" si="55"/>
        <v>0</v>
      </c>
      <c r="I612" s="508" t="str">
        <f t="shared" si="56"/>
        <v>87</v>
      </c>
      <c r="J612" s="508" t="str">
        <f t="shared" si="57"/>
        <v>86</v>
      </c>
      <c r="K612" s="508">
        <f t="shared" si="58"/>
        <v>-1</v>
      </c>
      <c r="L612" s="508" t="b">
        <f t="shared" si="59"/>
        <v>0</v>
      </c>
    </row>
    <row r="613" spans="2:12">
      <c r="B613" s="508" t="s">
        <v>1597</v>
      </c>
      <c r="C613" s="508" t="s">
        <v>4357</v>
      </c>
      <c r="E613" s="508" t="s">
        <v>1597</v>
      </c>
      <c r="F613" s="508" t="s">
        <v>4107</v>
      </c>
      <c r="G613" s="508" t="b">
        <f t="shared" si="54"/>
        <v>1</v>
      </c>
      <c r="H613" s="508" t="b">
        <f t="shared" si="55"/>
        <v>0</v>
      </c>
      <c r="I613" s="508" t="str">
        <f t="shared" si="56"/>
        <v>87</v>
      </c>
      <c r="J613" s="508" t="str">
        <f t="shared" si="57"/>
        <v>86</v>
      </c>
      <c r="K613" s="508">
        <f t="shared" si="58"/>
        <v>-1</v>
      </c>
      <c r="L613" s="508" t="b">
        <f t="shared" si="59"/>
        <v>0</v>
      </c>
    </row>
    <row r="614" spans="2:12">
      <c r="B614" s="508" t="s">
        <v>1598</v>
      </c>
      <c r="C614" s="508" t="s">
        <v>4358</v>
      </c>
      <c r="E614" s="508" t="s">
        <v>1598</v>
      </c>
      <c r="F614" s="508" t="s">
        <v>4108</v>
      </c>
      <c r="G614" s="508" t="b">
        <f t="shared" si="54"/>
        <v>1</v>
      </c>
      <c r="H614" s="508" t="b">
        <f t="shared" si="55"/>
        <v>0</v>
      </c>
      <c r="I614" s="508" t="str">
        <f t="shared" si="56"/>
        <v>87</v>
      </c>
      <c r="J614" s="508" t="str">
        <f t="shared" si="57"/>
        <v>86</v>
      </c>
      <c r="K614" s="508">
        <f t="shared" si="58"/>
        <v>-1</v>
      </c>
      <c r="L614" s="508" t="b">
        <f t="shared" si="59"/>
        <v>0</v>
      </c>
    </row>
    <row r="615" spans="2:12">
      <c r="B615" s="508" t="s">
        <v>1129</v>
      </c>
      <c r="C615" s="508" t="s">
        <v>4359</v>
      </c>
      <c r="E615" s="508" t="s">
        <v>1129</v>
      </c>
      <c r="F615" s="508" t="s">
        <v>4373</v>
      </c>
      <c r="G615" s="508" t="b">
        <f t="shared" si="54"/>
        <v>1</v>
      </c>
      <c r="H615" s="508" t="b">
        <f t="shared" si="55"/>
        <v>0</v>
      </c>
      <c r="I615" s="508" t="str">
        <f t="shared" si="56"/>
        <v>48</v>
      </c>
      <c r="J615" s="508" t="str">
        <f t="shared" si="57"/>
        <v>47</v>
      </c>
      <c r="K615" s="508">
        <f t="shared" si="58"/>
        <v>-1</v>
      </c>
      <c r="L615" s="508" t="b">
        <f t="shared" si="59"/>
        <v>0</v>
      </c>
    </row>
    <row r="616" spans="2:12">
      <c r="B616" s="508" t="s">
        <v>1130</v>
      </c>
      <c r="C616" s="508" t="s">
        <v>4360</v>
      </c>
      <c r="E616" s="508" t="s">
        <v>1130</v>
      </c>
      <c r="F616" s="508" t="s">
        <v>4374</v>
      </c>
      <c r="G616" s="508" t="b">
        <f t="shared" si="54"/>
        <v>1</v>
      </c>
      <c r="H616" s="508" t="b">
        <f t="shared" si="55"/>
        <v>0</v>
      </c>
      <c r="I616" s="508" t="str">
        <f t="shared" si="56"/>
        <v>48</v>
      </c>
      <c r="J616" s="508" t="str">
        <f t="shared" si="57"/>
        <v>47</v>
      </c>
      <c r="K616" s="508">
        <f t="shared" si="58"/>
        <v>-1</v>
      </c>
      <c r="L616" s="508" t="b">
        <f t="shared" si="59"/>
        <v>0</v>
      </c>
    </row>
    <row r="617" spans="2:12">
      <c r="B617" s="508" t="s">
        <v>1131</v>
      </c>
      <c r="C617" s="508" t="s">
        <v>4361</v>
      </c>
      <c r="E617" s="508" t="s">
        <v>1131</v>
      </c>
      <c r="F617" s="508" t="s">
        <v>4375</v>
      </c>
      <c r="G617" s="508" t="b">
        <f t="shared" si="54"/>
        <v>1</v>
      </c>
      <c r="H617" s="508" t="b">
        <f t="shared" si="55"/>
        <v>0</v>
      </c>
      <c r="I617" s="508" t="str">
        <f t="shared" si="56"/>
        <v>48</v>
      </c>
      <c r="J617" s="508" t="str">
        <f t="shared" si="57"/>
        <v>47</v>
      </c>
      <c r="K617" s="508">
        <f t="shared" si="58"/>
        <v>-1</v>
      </c>
      <c r="L617" s="508" t="b">
        <f t="shared" si="59"/>
        <v>0</v>
      </c>
    </row>
    <row r="618" spans="2:12">
      <c r="B618" s="508" t="s">
        <v>1132</v>
      </c>
      <c r="C618" s="508" t="s">
        <v>4362</v>
      </c>
      <c r="E618" s="508" t="s">
        <v>1132</v>
      </c>
      <c r="F618" s="508" t="s">
        <v>4376</v>
      </c>
      <c r="G618" s="508" t="b">
        <f t="shared" si="54"/>
        <v>1</v>
      </c>
      <c r="H618" s="508" t="b">
        <f t="shared" si="55"/>
        <v>0</v>
      </c>
      <c r="I618" s="508" t="str">
        <f t="shared" si="56"/>
        <v>48</v>
      </c>
      <c r="J618" s="508" t="str">
        <f t="shared" si="57"/>
        <v>47</v>
      </c>
      <c r="K618" s="508">
        <f t="shared" si="58"/>
        <v>-1</v>
      </c>
      <c r="L618" s="508" t="b">
        <f t="shared" si="59"/>
        <v>0</v>
      </c>
    </row>
    <row r="619" spans="2:12">
      <c r="B619" s="508" t="s">
        <v>1133</v>
      </c>
      <c r="C619" s="508" t="s">
        <v>4363</v>
      </c>
      <c r="E619" s="508" t="s">
        <v>1133</v>
      </c>
      <c r="F619" s="508" t="s">
        <v>4377</v>
      </c>
      <c r="G619" s="508" t="b">
        <f t="shared" si="54"/>
        <v>1</v>
      </c>
      <c r="H619" s="508" t="b">
        <f t="shared" si="55"/>
        <v>0</v>
      </c>
      <c r="I619" s="508" t="str">
        <f t="shared" si="56"/>
        <v>48</v>
      </c>
      <c r="J619" s="508" t="str">
        <f t="shared" si="57"/>
        <v>47</v>
      </c>
      <c r="K619" s="508">
        <f t="shared" si="58"/>
        <v>-1</v>
      </c>
      <c r="L619" s="508" t="b">
        <f t="shared" si="59"/>
        <v>0</v>
      </c>
    </row>
    <row r="620" spans="2:12">
      <c r="B620" s="508" t="s">
        <v>1134</v>
      </c>
      <c r="C620" s="508" t="s">
        <v>4364</v>
      </c>
      <c r="E620" s="508" t="s">
        <v>1134</v>
      </c>
      <c r="F620" s="508" t="s">
        <v>4378</v>
      </c>
      <c r="G620" s="508" t="b">
        <f t="shared" si="54"/>
        <v>1</v>
      </c>
      <c r="H620" s="508" t="b">
        <f t="shared" si="55"/>
        <v>0</v>
      </c>
      <c r="I620" s="508" t="str">
        <f t="shared" si="56"/>
        <v>48</v>
      </c>
      <c r="J620" s="508" t="str">
        <f t="shared" si="57"/>
        <v>47</v>
      </c>
      <c r="K620" s="508">
        <f t="shared" si="58"/>
        <v>-1</v>
      </c>
      <c r="L620" s="508" t="b">
        <f t="shared" si="59"/>
        <v>0</v>
      </c>
    </row>
    <row r="621" spans="2:12">
      <c r="B621" s="508" t="s">
        <v>1135</v>
      </c>
      <c r="C621" s="508" t="s">
        <v>4365</v>
      </c>
      <c r="E621" s="508" t="s">
        <v>1135</v>
      </c>
      <c r="F621" s="508" t="s">
        <v>4379</v>
      </c>
      <c r="G621" s="508" t="b">
        <f t="shared" si="54"/>
        <v>1</v>
      </c>
      <c r="H621" s="508" t="b">
        <f t="shared" si="55"/>
        <v>0</v>
      </c>
      <c r="I621" s="508" t="str">
        <f t="shared" si="56"/>
        <v>48</v>
      </c>
      <c r="J621" s="508" t="str">
        <f t="shared" si="57"/>
        <v>47</v>
      </c>
      <c r="K621" s="508">
        <f t="shared" si="58"/>
        <v>-1</v>
      </c>
      <c r="L621" s="508" t="b">
        <f t="shared" si="59"/>
        <v>0</v>
      </c>
    </row>
    <row r="622" spans="2:12">
      <c r="B622" s="508" t="s">
        <v>1136</v>
      </c>
      <c r="C622" s="508" t="s">
        <v>4366</v>
      </c>
      <c r="E622" s="508" t="s">
        <v>1136</v>
      </c>
      <c r="F622" s="508" t="s">
        <v>4380</v>
      </c>
      <c r="G622" s="508" t="b">
        <f t="shared" si="54"/>
        <v>1</v>
      </c>
      <c r="H622" s="508" t="b">
        <f t="shared" si="55"/>
        <v>0</v>
      </c>
      <c r="I622" s="508" t="str">
        <f t="shared" si="56"/>
        <v>48</v>
      </c>
      <c r="J622" s="508" t="str">
        <f t="shared" si="57"/>
        <v>47</v>
      </c>
      <c r="K622" s="508">
        <f t="shared" si="58"/>
        <v>-1</v>
      </c>
      <c r="L622" s="508" t="b">
        <f t="shared" si="59"/>
        <v>0</v>
      </c>
    </row>
    <row r="623" spans="2:12">
      <c r="B623" s="508" t="s">
        <v>1137</v>
      </c>
      <c r="C623" s="508" t="s">
        <v>4367</v>
      </c>
      <c r="E623" s="508" t="s">
        <v>1137</v>
      </c>
      <c r="F623" s="508" t="s">
        <v>4381</v>
      </c>
      <c r="G623" s="508" t="b">
        <f t="shared" si="54"/>
        <v>1</v>
      </c>
      <c r="H623" s="508" t="b">
        <f t="shared" si="55"/>
        <v>0</v>
      </c>
      <c r="I623" s="508" t="str">
        <f t="shared" si="56"/>
        <v>48</v>
      </c>
      <c r="J623" s="508" t="str">
        <f t="shared" si="57"/>
        <v>47</v>
      </c>
      <c r="K623" s="508">
        <f t="shared" si="58"/>
        <v>-1</v>
      </c>
      <c r="L623" s="508" t="b">
        <f t="shared" si="59"/>
        <v>0</v>
      </c>
    </row>
    <row r="624" spans="2:12">
      <c r="B624" s="508" t="s">
        <v>1138</v>
      </c>
      <c r="C624" s="508" t="s">
        <v>4368</v>
      </c>
      <c r="E624" s="508" t="s">
        <v>1138</v>
      </c>
      <c r="F624" s="508" t="s">
        <v>4382</v>
      </c>
      <c r="G624" s="508" t="b">
        <f t="shared" si="54"/>
        <v>1</v>
      </c>
      <c r="H624" s="508" t="b">
        <f t="shared" si="55"/>
        <v>0</v>
      </c>
      <c r="I624" s="508" t="str">
        <f t="shared" si="56"/>
        <v>48</v>
      </c>
      <c r="J624" s="508" t="str">
        <f t="shared" si="57"/>
        <v>47</v>
      </c>
      <c r="K624" s="508">
        <f t="shared" si="58"/>
        <v>-1</v>
      </c>
      <c r="L624" s="508" t="b">
        <f t="shared" si="59"/>
        <v>0</v>
      </c>
    </row>
    <row r="625" spans="2:12">
      <c r="B625" s="508" t="s">
        <v>1139</v>
      </c>
      <c r="C625" s="508" t="s">
        <v>4369</v>
      </c>
      <c r="E625" s="508" t="s">
        <v>1139</v>
      </c>
      <c r="F625" s="508" t="s">
        <v>4383</v>
      </c>
      <c r="G625" s="508" t="b">
        <f t="shared" si="54"/>
        <v>1</v>
      </c>
      <c r="H625" s="508" t="b">
        <f t="shared" si="55"/>
        <v>0</v>
      </c>
      <c r="I625" s="508" t="str">
        <f t="shared" si="56"/>
        <v>48</v>
      </c>
      <c r="J625" s="508" t="str">
        <f t="shared" si="57"/>
        <v>47</v>
      </c>
      <c r="K625" s="508">
        <f t="shared" si="58"/>
        <v>-1</v>
      </c>
      <c r="L625" s="508" t="b">
        <f t="shared" si="59"/>
        <v>0</v>
      </c>
    </row>
    <row r="626" spans="2:12">
      <c r="B626" s="508" t="s">
        <v>1140</v>
      </c>
      <c r="C626" s="508" t="s">
        <v>4370</v>
      </c>
      <c r="E626" s="508" t="s">
        <v>1140</v>
      </c>
      <c r="F626" s="508" t="s">
        <v>4384</v>
      </c>
      <c r="G626" s="508" t="b">
        <f t="shared" si="54"/>
        <v>1</v>
      </c>
      <c r="H626" s="508" t="b">
        <f t="shared" si="55"/>
        <v>0</v>
      </c>
      <c r="I626" s="508" t="str">
        <f t="shared" si="56"/>
        <v>48</v>
      </c>
      <c r="J626" s="508" t="str">
        <f t="shared" si="57"/>
        <v>47</v>
      </c>
      <c r="K626" s="508">
        <f t="shared" si="58"/>
        <v>-1</v>
      </c>
      <c r="L626" s="508" t="b">
        <f t="shared" si="59"/>
        <v>0</v>
      </c>
    </row>
    <row r="627" spans="2:12">
      <c r="B627" s="508" t="s">
        <v>1141</v>
      </c>
      <c r="C627" s="508" t="s">
        <v>4371</v>
      </c>
      <c r="E627" s="508" t="s">
        <v>1141</v>
      </c>
      <c r="F627" s="508" t="s">
        <v>4385</v>
      </c>
      <c r="G627" s="508" t="b">
        <f t="shared" si="54"/>
        <v>1</v>
      </c>
      <c r="H627" s="508" t="b">
        <f t="shared" si="55"/>
        <v>0</v>
      </c>
      <c r="I627" s="508" t="str">
        <f t="shared" si="56"/>
        <v>48</v>
      </c>
      <c r="J627" s="508" t="str">
        <f t="shared" si="57"/>
        <v>47</v>
      </c>
      <c r="K627" s="508">
        <f t="shared" si="58"/>
        <v>-1</v>
      </c>
      <c r="L627" s="508" t="b">
        <f t="shared" si="59"/>
        <v>0</v>
      </c>
    </row>
    <row r="628" spans="2:12">
      <c r="B628" s="508" t="s">
        <v>1127</v>
      </c>
      <c r="C628" s="508" t="s">
        <v>4372</v>
      </c>
      <c r="E628" s="508" t="s">
        <v>1127</v>
      </c>
      <c r="F628" s="508" t="s">
        <v>4386</v>
      </c>
      <c r="G628" s="508" t="b">
        <f t="shared" si="54"/>
        <v>1</v>
      </c>
      <c r="H628" s="508" t="b">
        <f t="shared" si="55"/>
        <v>0</v>
      </c>
      <c r="I628" s="508" t="str">
        <f t="shared" si="56"/>
        <v>48</v>
      </c>
      <c r="J628" s="508" t="str">
        <f t="shared" si="57"/>
        <v>47</v>
      </c>
      <c r="K628" s="508">
        <f t="shared" si="58"/>
        <v>-1</v>
      </c>
      <c r="L628" s="508" t="b">
        <f t="shared" si="59"/>
        <v>0</v>
      </c>
    </row>
    <row r="629" spans="2:12">
      <c r="B629" s="508" t="s">
        <v>1113</v>
      </c>
      <c r="C629" s="508" t="s">
        <v>4373</v>
      </c>
      <c r="E629" s="508" t="s">
        <v>1113</v>
      </c>
      <c r="F629" s="508" t="s">
        <v>4387</v>
      </c>
      <c r="G629" s="508" t="b">
        <f t="shared" si="54"/>
        <v>1</v>
      </c>
      <c r="H629" s="508" t="b">
        <f t="shared" si="55"/>
        <v>0</v>
      </c>
      <c r="I629" s="508" t="str">
        <f t="shared" si="56"/>
        <v>47</v>
      </c>
      <c r="J629" s="508" t="str">
        <f t="shared" si="57"/>
        <v>46</v>
      </c>
      <c r="K629" s="508">
        <f t="shared" si="58"/>
        <v>-1</v>
      </c>
      <c r="L629" s="508" t="b">
        <f t="shared" si="59"/>
        <v>0</v>
      </c>
    </row>
    <row r="630" spans="2:12">
      <c r="B630" s="508" t="s">
        <v>1114</v>
      </c>
      <c r="C630" s="508" t="s">
        <v>4374</v>
      </c>
      <c r="E630" s="508" t="s">
        <v>1114</v>
      </c>
      <c r="F630" s="508" t="s">
        <v>4388</v>
      </c>
      <c r="G630" s="508" t="b">
        <f t="shared" si="54"/>
        <v>1</v>
      </c>
      <c r="H630" s="508" t="b">
        <f t="shared" si="55"/>
        <v>0</v>
      </c>
      <c r="I630" s="508" t="str">
        <f t="shared" si="56"/>
        <v>47</v>
      </c>
      <c r="J630" s="508" t="str">
        <f t="shared" si="57"/>
        <v>46</v>
      </c>
      <c r="K630" s="508">
        <f t="shared" si="58"/>
        <v>-1</v>
      </c>
      <c r="L630" s="508" t="b">
        <f t="shared" si="59"/>
        <v>0</v>
      </c>
    </row>
    <row r="631" spans="2:12">
      <c r="B631" s="508" t="s">
        <v>1115</v>
      </c>
      <c r="C631" s="508" t="s">
        <v>4375</v>
      </c>
      <c r="E631" s="508" t="s">
        <v>1115</v>
      </c>
      <c r="F631" s="508" t="s">
        <v>4389</v>
      </c>
      <c r="G631" s="508" t="b">
        <f t="shared" si="54"/>
        <v>1</v>
      </c>
      <c r="H631" s="508" t="b">
        <f t="shared" si="55"/>
        <v>0</v>
      </c>
      <c r="I631" s="508" t="str">
        <f t="shared" si="56"/>
        <v>47</v>
      </c>
      <c r="J631" s="508" t="str">
        <f t="shared" si="57"/>
        <v>46</v>
      </c>
      <c r="K631" s="508">
        <f t="shared" si="58"/>
        <v>-1</v>
      </c>
      <c r="L631" s="508" t="b">
        <f t="shared" si="59"/>
        <v>0</v>
      </c>
    </row>
    <row r="632" spans="2:12">
      <c r="B632" s="508" t="s">
        <v>1116</v>
      </c>
      <c r="C632" s="508" t="s">
        <v>4376</v>
      </c>
      <c r="E632" s="508" t="s">
        <v>1116</v>
      </c>
      <c r="F632" s="508" t="s">
        <v>4390</v>
      </c>
      <c r="G632" s="508" t="b">
        <f t="shared" si="54"/>
        <v>1</v>
      </c>
      <c r="H632" s="508" t="b">
        <f t="shared" si="55"/>
        <v>0</v>
      </c>
      <c r="I632" s="508" t="str">
        <f t="shared" si="56"/>
        <v>47</v>
      </c>
      <c r="J632" s="508" t="str">
        <f t="shared" si="57"/>
        <v>46</v>
      </c>
      <c r="K632" s="508">
        <f t="shared" si="58"/>
        <v>-1</v>
      </c>
      <c r="L632" s="508" t="b">
        <f t="shared" si="59"/>
        <v>0</v>
      </c>
    </row>
    <row r="633" spans="2:12">
      <c r="B633" s="508" t="s">
        <v>1117</v>
      </c>
      <c r="C633" s="508" t="s">
        <v>4377</v>
      </c>
      <c r="E633" s="508" t="s">
        <v>1117</v>
      </c>
      <c r="F633" s="508" t="s">
        <v>4391</v>
      </c>
      <c r="G633" s="508" t="b">
        <f t="shared" si="54"/>
        <v>1</v>
      </c>
      <c r="H633" s="508" t="b">
        <f t="shared" si="55"/>
        <v>0</v>
      </c>
      <c r="I633" s="508" t="str">
        <f t="shared" si="56"/>
        <v>47</v>
      </c>
      <c r="J633" s="508" t="str">
        <f t="shared" si="57"/>
        <v>46</v>
      </c>
      <c r="K633" s="508">
        <f t="shared" si="58"/>
        <v>-1</v>
      </c>
      <c r="L633" s="508" t="b">
        <f t="shared" si="59"/>
        <v>0</v>
      </c>
    </row>
    <row r="634" spans="2:12">
      <c r="B634" s="508" t="s">
        <v>1118</v>
      </c>
      <c r="C634" s="508" t="s">
        <v>4378</v>
      </c>
      <c r="E634" s="508" t="s">
        <v>1118</v>
      </c>
      <c r="F634" s="508" t="s">
        <v>4392</v>
      </c>
      <c r="G634" s="508" t="b">
        <f t="shared" si="54"/>
        <v>1</v>
      </c>
      <c r="H634" s="508" t="b">
        <f t="shared" si="55"/>
        <v>0</v>
      </c>
      <c r="I634" s="508" t="str">
        <f t="shared" si="56"/>
        <v>47</v>
      </c>
      <c r="J634" s="508" t="str">
        <f t="shared" si="57"/>
        <v>46</v>
      </c>
      <c r="K634" s="508">
        <f t="shared" si="58"/>
        <v>-1</v>
      </c>
      <c r="L634" s="508" t="b">
        <f t="shared" si="59"/>
        <v>0</v>
      </c>
    </row>
    <row r="635" spans="2:12">
      <c r="B635" s="508" t="s">
        <v>1119</v>
      </c>
      <c r="C635" s="508" t="s">
        <v>4379</v>
      </c>
      <c r="E635" s="508" t="s">
        <v>1119</v>
      </c>
      <c r="F635" s="508" t="s">
        <v>4393</v>
      </c>
      <c r="G635" s="508" t="b">
        <f t="shared" si="54"/>
        <v>1</v>
      </c>
      <c r="H635" s="508" t="b">
        <f t="shared" si="55"/>
        <v>0</v>
      </c>
      <c r="I635" s="508" t="str">
        <f t="shared" si="56"/>
        <v>47</v>
      </c>
      <c r="J635" s="508" t="str">
        <f t="shared" si="57"/>
        <v>46</v>
      </c>
      <c r="K635" s="508">
        <f t="shared" si="58"/>
        <v>-1</v>
      </c>
      <c r="L635" s="508" t="b">
        <f t="shared" si="59"/>
        <v>0</v>
      </c>
    </row>
    <row r="636" spans="2:12">
      <c r="B636" s="508" t="s">
        <v>1120</v>
      </c>
      <c r="C636" s="508" t="s">
        <v>4380</v>
      </c>
      <c r="E636" s="508" t="s">
        <v>1120</v>
      </c>
      <c r="F636" s="508" t="s">
        <v>4394</v>
      </c>
      <c r="G636" s="508" t="b">
        <f t="shared" si="54"/>
        <v>1</v>
      </c>
      <c r="H636" s="508" t="b">
        <f t="shared" si="55"/>
        <v>0</v>
      </c>
      <c r="I636" s="508" t="str">
        <f t="shared" si="56"/>
        <v>47</v>
      </c>
      <c r="J636" s="508" t="str">
        <f t="shared" si="57"/>
        <v>46</v>
      </c>
      <c r="K636" s="508">
        <f t="shared" si="58"/>
        <v>-1</v>
      </c>
      <c r="L636" s="508" t="b">
        <f t="shared" si="59"/>
        <v>0</v>
      </c>
    </row>
    <row r="637" spans="2:12">
      <c r="B637" s="508" t="s">
        <v>1121</v>
      </c>
      <c r="C637" s="508" t="s">
        <v>4381</v>
      </c>
      <c r="E637" s="508" t="s">
        <v>1121</v>
      </c>
      <c r="F637" s="508" t="s">
        <v>4395</v>
      </c>
      <c r="G637" s="508" t="b">
        <f t="shared" si="54"/>
        <v>1</v>
      </c>
      <c r="H637" s="508" t="b">
        <f t="shared" si="55"/>
        <v>0</v>
      </c>
      <c r="I637" s="508" t="str">
        <f t="shared" si="56"/>
        <v>47</v>
      </c>
      <c r="J637" s="508" t="str">
        <f t="shared" si="57"/>
        <v>46</v>
      </c>
      <c r="K637" s="508">
        <f t="shared" si="58"/>
        <v>-1</v>
      </c>
      <c r="L637" s="508" t="b">
        <f t="shared" si="59"/>
        <v>0</v>
      </c>
    </row>
    <row r="638" spans="2:12">
      <c r="B638" s="508" t="s">
        <v>1122</v>
      </c>
      <c r="C638" s="508" t="s">
        <v>4382</v>
      </c>
      <c r="E638" s="508" t="s">
        <v>1122</v>
      </c>
      <c r="F638" s="508" t="s">
        <v>4396</v>
      </c>
      <c r="G638" s="508" t="b">
        <f t="shared" si="54"/>
        <v>1</v>
      </c>
      <c r="H638" s="508" t="b">
        <f t="shared" si="55"/>
        <v>0</v>
      </c>
      <c r="I638" s="508" t="str">
        <f t="shared" si="56"/>
        <v>47</v>
      </c>
      <c r="J638" s="508" t="str">
        <f t="shared" si="57"/>
        <v>46</v>
      </c>
      <c r="K638" s="508">
        <f t="shared" si="58"/>
        <v>-1</v>
      </c>
      <c r="L638" s="508" t="b">
        <f t="shared" si="59"/>
        <v>0</v>
      </c>
    </row>
    <row r="639" spans="2:12">
      <c r="B639" s="508" t="s">
        <v>1123</v>
      </c>
      <c r="C639" s="508" t="s">
        <v>4383</v>
      </c>
      <c r="E639" s="508" t="s">
        <v>1123</v>
      </c>
      <c r="F639" s="508" t="s">
        <v>4397</v>
      </c>
      <c r="G639" s="508" t="b">
        <f t="shared" si="54"/>
        <v>1</v>
      </c>
      <c r="H639" s="508" t="b">
        <f t="shared" si="55"/>
        <v>0</v>
      </c>
      <c r="I639" s="508" t="str">
        <f t="shared" si="56"/>
        <v>47</v>
      </c>
      <c r="J639" s="508" t="str">
        <f t="shared" si="57"/>
        <v>46</v>
      </c>
      <c r="K639" s="508">
        <f t="shared" si="58"/>
        <v>-1</v>
      </c>
      <c r="L639" s="508" t="b">
        <f t="shared" si="59"/>
        <v>0</v>
      </c>
    </row>
    <row r="640" spans="2:12">
      <c r="B640" s="508" t="s">
        <v>1124</v>
      </c>
      <c r="C640" s="508" t="s">
        <v>4384</v>
      </c>
      <c r="E640" s="508" t="s">
        <v>1124</v>
      </c>
      <c r="F640" s="508" t="s">
        <v>4398</v>
      </c>
      <c r="G640" s="508" t="b">
        <f t="shared" si="54"/>
        <v>1</v>
      </c>
      <c r="H640" s="508" t="b">
        <f t="shared" si="55"/>
        <v>0</v>
      </c>
      <c r="I640" s="508" t="str">
        <f t="shared" si="56"/>
        <v>47</v>
      </c>
      <c r="J640" s="508" t="str">
        <f t="shared" si="57"/>
        <v>46</v>
      </c>
      <c r="K640" s="508">
        <f t="shared" si="58"/>
        <v>-1</v>
      </c>
      <c r="L640" s="508" t="b">
        <f t="shared" si="59"/>
        <v>0</v>
      </c>
    </row>
    <row r="641" spans="2:12">
      <c r="B641" s="508" t="s">
        <v>1125</v>
      </c>
      <c r="C641" s="508" t="s">
        <v>4385</v>
      </c>
      <c r="E641" s="508" t="s">
        <v>1125</v>
      </c>
      <c r="F641" s="508" t="s">
        <v>4399</v>
      </c>
      <c r="G641" s="508" t="b">
        <f t="shared" si="54"/>
        <v>1</v>
      </c>
      <c r="H641" s="508" t="b">
        <f t="shared" si="55"/>
        <v>0</v>
      </c>
      <c r="I641" s="508" t="str">
        <f t="shared" si="56"/>
        <v>47</v>
      </c>
      <c r="J641" s="508" t="str">
        <f t="shared" si="57"/>
        <v>46</v>
      </c>
      <c r="K641" s="508">
        <f t="shared" si="58"/>
        <v>-1</v>
      </c>
      <c r="L641" s="508" t="b">
        <f t="shared" si="59"/>
        <v>0</v>
      </c>
    </row>
    <row r="642" spans="2:12">
      <c r="B642" s="508" t="s">
        <v>1111</v>
      </c>
      <c r="C642" s="508" t="s">
        <v>4386</v>
      </c>
      <c r="E642" s="508" t="s">
        <v>1111</v>
      </c>
      <c r="F642" s="508" t="s">
        <v>4400</v>
      </c>
      <c r="G642" s="508" t="b">
        <f t="shared" si="54"/>
        <v>1</v>
      </c>
      <c r="H642" s="508" t="b">
        <f t="shared" si="55"/>
        <v>0</v>
      </c>
      <c r="I642" s="508" t="str">
        <f t="shared" si="56"/>
        <v>47</v>
      </c>
      <c r="J642" s="508" t="str">
        <f t="shared" si="57"/>
        <v>46</v>
      </c>
      <c r="K642" s="508">
        <f t="shared" si="58"/>
        <v>-1</v>
      </c>
      <c r="L642" s="508" t="b">
        <f t="shared" si="59"/>
        <v>0</v>
      </c>
    </row>
    <row r="643" spans="2:12">
      <c r="B643" s="508" t="s">
        <v>1097</v>
      </c>
      <c r="C643" s="508" t="s">
        <v>4387</v>
      </c>
      <c r="E643" s="508" t="s">
        <v>1097</v>
      </c>
      <c r="F643" s="508" t="s">
        <v>4152</v>
      </c>
      <c r="G643" s="508" t="b">
        <f t="shared" si="54"/>
        <v>1</v>
      </c>
      <c r="H643" s="508" t="b">
        <f t="shared" si="55"/>
        <v>0</v>
      </c>
      <c r="I643" s="508" t="str">
        <f t="shared" si="56"/>
        <v>46</v>
      </c>
      <c r="J643" s="508" t="str">
        <f t="shared" si="57"/>
        <v>45</v>
      </c>
      <c r="K643" s="508">
        <f t="shared" si="58"/>
        <v>-1</v>
      </c>
      <c r="L643" s="508" t="b">
        <f t="shared" si="59"/>
        <v>0</v>
      </c>
    </row>
    <row r="644" spans="2:12">
      <c r="B644" s="508" t="s">
        <v>1098</v>
      </c>
      <c r="C644" s="508" t="s">
        <v>4388</v>
      </c>
      <c r="E644" s="508" t="s">
        <v>1098</v>
      </c>
      <c r="F644" s="508" t="s">
        <v>4153</v>
      </c>
      <c r="G644" s="508" t="b">
        <f t="shared" si="54"/>
        <v>1</v>
      </c>
      <c r="H644" s="508" t="b">
        <f t="shared" si="55"/>
        <v>0</v>
      </c>
      <c r="I644" s="508" t="str">
        <f t="shared" si="56"/>
        <v>46</v>
      </c>
      <c r="J644" s="508" t="str">
        <f t="shared" si="57"/>
        <v>45</v>
      </c>
      <c r="K644" s="508">
        <f t="shared" si="58"/>
        <v>-1</v>
      </c>
      <c r="L644" s="508" t="b">
        <f t="shared" si="59"/>
        <v>0</v>
      </c>
    </row>
    <row r="645" spans="2:12">
      <c r="B645" s="508" t="s">
        <v>1099</v>
      </c>
      <c r="C645" s="508" t="s">
        <v>4389</v>
      </c>
      <c r="E645" s="508" t="s">
        <v>1099</v>
      </c>
      <c r="F645" s="508" t="s">
        <v>4154</v>
      </c>
      <c r="G645" s="508" t="b">
        <f t="shared" si="54"/>
        <v>1</v>
      </c>
      <c r="H645" s="508" t="b">
        <f t="shared" si="55"/>
        <v>0</v>
      </c>
      <c r="I645" s="508" t="str">
        <f t="shared" si="56"/>
        <v>46</v>
      </c>
      <c r="J645" s="508" t="str">
        <f t="shared" si="57"/>
        <v>45</v>
      </c>
      <c r="K645" s="508">
        <f t="shared" si="58"/>
        <v>-1</v>
      </c>
      <c r="L645" s="508" t="b">
        <f t="shared" si="59"/>
        <v>0</v>
      </c>
    </row>
    <row r="646" spans="2:12">
      <c r="B646" s="508" t="s">
        <v>1100</v>
      </c>
      <c r="C646" s="508" t="s">
        <v>4390</v>
      </c>
      <c r="E646" s="508" t="s">
        <v>1100</v>
      </c>
      <c r="F646" s="508" t="s">
        <v>4155</v>
      </c>
      <c r="G646" s="508" t="b">
        <f t="shared" si="54"/>
        <v>1</v>
      </c>
      <c r="H646" s="508" t="b">
        <f t="shared" si="55"/>
        <v>0</v>
      </c>
      <c r="I646" s="508" t="str">
        <f t="shared" si="56"/>
        <v>46</v>
      </c>
      <c r="J646" s="508" t="str">
        <f t="shared" si="57"/>
        <v>45</v>
      </c>
      <c r="K646" s="508">
        <f t="shared" si="58"/>
        <v>-1</v>
      </c>
      <c r="L646" s="508" t="b">
        <f t="shared" si="59"/>
        <v>0</v>
      </c>
    </row>
    <row r="647" spans="2:12">
      <c r="B647" s="508" t="s">
        <v>1101</v>
      </c>
      <c r="C647" s="508" t="s">
        <v>4391</v>
      </c>
      <c r="E647" s="508" t="s">
        <v>1101</v>
      </c>
      <c r="F647" s="508" t="s">
        <v>4156</v>
      </c>
      <c r="G647" s="508" t="b">
        <f t="shared" ref="G647:G710" si="60">B647=E647</f>
        <v>1</v>
      </c>
      <c r="H647" s="508" t="b">
        <f t="shared" ref="H647:H710" si="61">C647=F647</f>
        <v>0</v>
      </c>
      <c r="I647" s="508" t="str">
        <f t="shared" ref="I647:I710" si="62">RIGHT(C647,LEN(C647)-FIND("$",C647,1)-2)</f>
        <v>46</v>
      </c>
      <c r="J647" s="508" t="str">
        <f t="shared" ref="J647:J710" si="63">RIGHT(F647,LEN(F647)-FIND("$",F647,1)-2)</f>
        <v>45</v>
      </c>
      <c r="K647" s="508">
        <f t="shared" ref="K647:K710" si="64">J647-I647</f>
        <v>-1</v>
      </c>
      <c r="L647" s="508" t="b">
        <f t="shared" ref="L647:L710" si="65">I647=J647</f>
        <v>0</v>
      </c>
    </row>
    <row r="648" spans="2:12">
      <c r="B648" s="508" t="s">
        <v>1102</v>
      </c>
      <c r="C648" s="508" t="s">
        <v>4392</v>
      </c>
      <c r="E648" s="508" t="s">
        <v>1102</v>
      </c>
      <c r="F648" s="508" t="s">
        <v>4157</v>
      </c>
      <c r="G648" s="508" t="b">
        <f t="shared" si="60"/>
        <v>1</v>
      </c>
      <c r="H648" s="508" t="b">
        <f t="shared" si="61"/>
        <v>0</v>
      </c>
      <c r="I648" s="508" t="str">
        <f t="shared" si="62"/>
        <v>46</v>
      </c>
      <c r="J648" s="508" t="str">
        <f t="shared" si="63"/>
        <v>45</v>
      </c>
      <c r="K648" s="508">
        <f t="shared" si="64"/>
        <v>-1</v>
      </c>
      <c r="L648" s="508" t="b">
        <f t="shared" si="65"/>
        <v>0</v>
      </c>
    </row>
    <row r="649" spans="2:12">
      <c r="B649" s="508" t="s">
        <v>1103</v>
      </c>
      <c r="C649" s="508" t="s">
        <v>4393</v>
      </c>
      <c r="E649" s="508" t="s">
        <v>1103</v>
      </c>
      <c r="F649" s="508" t="s">
        <v>4158</v>
      </c>
      <c r="G649" s="508" t="b">
        <f t="shared" si="60"/>
        <v>1</v>
      </c>
      <c r="H649" s="508" t="b">
        <f t="shared" si="61"/>
        <v>0</v>
      </c>
      <c r="I649" s="508" t="str">
        <f t="shared" si="62"/>
        <v>46</v>
      </c>
      <c r="J649" s="508" t="str">
        <f t="shared" si="63"/>
        <v>45</v>
      </c>
      <c r="K649" s="508">
        <f t="shared" si="64"/>
        <v>-1</v>
      </c>
      <c r="L649" s="508" t="b">
        <f t="shared" si="65"/>
        <v>0</v>
      </c>
    </row>
    <row r="650" spans="2:12">
      <c r="B650" s="508" t="s">
        <v>1104</v>
      </c>
      <c r="C650" s="508" t="s">
        <v>4394</v>
      </c>
      <c r="E650" s="508" t="s">
        <v>1104</v>
      </c>
      <c r="F650" s="508" t="s">
        <v>4159</v>
      </c>
      <c r="G650" s="508" t="b">
        <f t="shared" si="60"/>
        <v>1</v>
      </c>
      <c r="H650" s="508" t="b">
        <f t="shared" si="61"/>
        <v>0</v>
      </c>
      <c r="I650" s="508" t="str">
        <f t="shared" si="62"/>
        <v>46</v>
      </c>
      <c r="J650" s="508" t="str">
        <f t="shared" si="63"/>
        <v>45</v>
      </c>
      <c r="K650" s="508">
        <f t="shared" si="64"/>
        <v>-1</v>
      </c>
      <c r="L650" s="508" t="b">
        <f t="shared" si="65"/>
        <v>0</v>
      </c>
    </row>
    <row r="651" spans="2:12">
      <c r="B651" s="508" t="s">
        <v>1105</v>
      </c>
      <c r="C651" s="508" t="s">
        <v>4395</v>
      </c>
      <c r="E651" s="508" t="s">
        <v>1105</v>
      </c>
      <c r="F651" s="508" t="s">
        <v>4160</v>
      </c>
      <c r="G651" s="508" t="b">
        <f t="shared" si="60"/>
        <v>1</v>
      </c>
      <c r="H651" s="508" t="b">
        <f t="shared" si="61"/>
        <v>0</v>
      </c>
      <c r="I651" s="508" t="str">
        <f t="shared" si="62"/>
        <v>46</v>
      </c>
      <c r="J651" s="508" t="str">
        <f t="shared" si="63"/>
        <v>45</v>
      </c>
      <c r="K651" s="508">
        <f t="shared" si="64"/>
        <v>-1</v>
      </c>
      <c r="L651" s="508" t="b">
        <f t="shared" si="65"/>
        <v>0</v>
      </c>
    </row>
    <row r="652" spans="2:12">
      <c r="B652" s="508" t="s">
        <v>1106</v>
      </c>
      <c r="C652" s="508" t="s">
        <v>4396</v>
      </c>
      <c r="E652" s="508" t="s">
        <v>1106</v>
      </c>
      <c r="F652" s="508" t="s">
        <v>4161</v>
      </c>
      <c r="G652" s="508" t="b">
        <f t="shared" si="60"/>
        <v>1</v>
      </c>
      <c r="H652" s="508" t="b">
        <f t="shared" si="61"/>
        <v>0</v>
      </c>
      <c r="I652" s="508" t="str">
        <f t="shared" si="62"/>
        <v>46</v>
      </c>
      <c r="J652" s="508" t="str">
        <f t="shared" si="63"/>
        <v>45</v>
      </c>
      <c r="K652" s="508">
        <f t="shared" si="64"/>
        <v>-1</v>
      </c>
      <c r="L652" s="508" t="b">
        <f t="shared" si="65"/>
        <v>0</v>
      </c>
    </row>
    <row r="653" spans="2:12">
      <c r="B653" s="508" t="s">
        <v>1107</v>
      </c>
      <c r="C653" s="508" t="s">
        <v>4397</v>
      </c>
      <c r="E653" s="508" t="s">
        <v>1107</v>
      </c>
      <c r="F653" s="508" t="s">
        <v>4162</v>
      </c>
      <c r="G653" s="508" t="b">
        <f t="shared" si="60"/>
        <v>1</v>
      </c>
      <c r="H653" s="508" t="b">
        <f t="shared" si="61"/>
        <v>0</v>
      </c>
      <c r="I653" s="508" t="str">
        <f t="shared" si="62"/>
        <v>46</v>
      </c>
      <c r="J653" s="508" t="str">
        <f t="shared" si="63"/>
        <v>45</v>
      </c>
      <c r="K653" s="508">
        <f t="shared" si="64"/>
        <v>-1</v>
      </c>
      <c r="L653" s="508" t="b">
        <f t="shared" si="65"/>
        <v>0</v>
      </c>
    </row>
    <row r="654" spans="2:12">
      <c r="B654" s="508" t="s">
        <v>1108</v>
      </c>
      <c r="C654" s="508" t="s">
        <v>4398</v>
      </c>
      <c r="E654" s="508" t="s">
        <v>1108</v>
      </c>
      <c r="F654" s="508" t="s">
        <v>4163</v>
      </c>
      <c r="G654" s="508" t="b">
        <f t="shared" si="60"/>
        <v>1</v>
      </c>
      <c r="H654" s="508" t="b">
        <f t="shared" si="61"/>
        <v>0</v>
      </c>
      <c r="I654" s="508" t="str">
        <f t="shared" si="62"/>
        <v>46</v>
      </c>
      <c r="J654" s="508" t="str">
        <f t="shared" si="63"/>
        <v>45</v>
      </c>
      <c r="K654" s="508">
        <f t="shared" si="64"/>
        <v>-1</v>
      </c>
      <c r="L654" s="508" t="b">
        <f t="shared" si="65"/>
        <v>0</v>
      </c>
    </row>
    <row r="655" spans="2:12">
      <c r="B655" s="508" t="s">
        <v>1109</v>
      </c>
      <c r="C655" s="508" t="s">
        <v>4399</v>
      </c>
      <c r="E655" s="508" t="s">
        <v>1109</v>
      </c>
      <c r="F655" s="508" t="s">
        <v>4164</v>
      </c>
      <c r="G655" s="508" t="b">
        <f t="shared" si="60"/>
        <v>1</v>
      </c>
      <c r="H655" s="508" t="b">
        <f t="shared" si="61"/>
        <v>0</v>
      </c>
      <c r="I655" s="508" t="str">
        <f t="shared" si="62"/>
        <v>46</v>
      </c>
      <c r="J655" s="508" t="str">
        <f t="shared" si="63"/>
        <v>45</v>
      </c>
      <c r="K655" s="508">
        <f t="shared" si="64"/>
        <v>-1</v>
      </c>
      <c r="L655" s="508" t="b">
        <f t="shared" si="65"/>
        <v>0</v>
      </c>
    </row>
    <row r="656" spans="2:12">
      <c r="B656" s="508" t="s">
        <v>1095</v>
      </c>
      <c r="C656" s="508" t="s">
        <v>4400</v>
      </c>
      <c r="E656" s="508" t="s">
        <v>1095</v>
      </c>
      <c r="F656" s="508" t="s">
        <v>4165</v>
      </c>
      <c r="G656" s="508" t="b">
        <f t="shared" si="60"/>
        <v>1</v>
      </c>
      <c r="H656" s="508" t="b">
        <f t="shared" si="61"/>
        <v>0</v>
      </c>
      <c r="I656" s="508" t="str">
        <f t="shared" si="62"/>
        <v>46</v>
      </c>
      <c r="J656" s="508" t="str">
        <f t="shared" si="63"/>
        <v>45</v>
      </c>
      <c r="K656" s="508">
        <f t="shared" si="64"/>
        <v>-1</v>
      </c>
      <c r="L656" s="508" t="b">
        <f t="shared" si="65"/>
        <v>0</v>
      </c>
    </row>
    <row r="657" spans="2:12">
      <c r="B657" s="508" t="s">
        <v>2122</v>
      </c>
      <c r="C657" s="508" t="s">
        <v>4401</v>
      </c>
      <c r="E657" s="508" t="s">
        <v>2122</v>
      </c>
      <c r="F657" s="508" t="s">
        <v>5147</v>
      </c>
      <c r="G657" s="508" t="b">
        <f t="shared" si="60"/>
        <v>1</v>
      </c>
      <c r="H657" s="508" t="b">
        <f t="shared" si="61"/>
        <v>0</v>
      </c>
      <c r="I657" s="508" t="str">
        <f t="shared" si="62"/>
        <v>134</v>
      </c>
      <c r="J657" s="508" t="str">
        <f t="shared" si="63"/>
        <v>133</v>
      </c>
      <c r="K657" s="508">
        <f t="shared" si="64"/>
        <v>-1</v>
      </c>
      <c r="L657" s="508" t="b">
        <f t="shared" si="65"/>
        <v>0</v>
      </c>
    </row>
    <row r="658" spans="2:12">
      <c r="B658" s="508" t="s">
        <v>2123</v>
      </c>
      <c r="C658" s="508" t="s">
        <v>4402</v>
      </c>
      <c r="E658" s="508" t="s">
        <v>2123</v>
      </c>
      <c r="F658" s="508" t="s">
        <v>5148</v>
      </c>
      <c r="G658" s="508" t="b">
        <f t="shared" si="60"/>
        <v>1</v>
      </c>
      <c r="H658" s="508" t="b">
        <f t="shared" si="61"/>
        <v>0</v>
      </c>
      <c r="I658" s="508" t="str">
        <f t="shared" si="62"/>
        <v>134</v>
      </c>
      <c r="J658" s="508" t="str">
        <f t="shared" si="63"/>
        <v>133</v>
      </c>
      <c r="K658" s="508">
        <f t="shared" si="64"/>
        <v>-1</v>
      </c>
      <c r="L658" s="508" t="b">
        <f t="shared" si="65"/>
        <v>0</v>
      </c>
    </row>
    <row r="659" spans="2:12">
      <c r="B659" s="508" t="s">
        <v>2124</v>
      </c>
      <c r="C659" s="508" t="s">
        <v>4403</v>
      </c>
      <c r="E659" s="508" t="s">
        <v>2124</v>
      </c>
      <c r="F659" s="508" t="s">
        <v>5149</v>
      </c>
      <c r="G659" s="508" t="b">
        <f t="shared" si="60"/>
        <v>1</v>
      </c>
      <c r="H659" s="508" t="b">
        <f t="shared" si="61"/>
        <v>0</v>
      </c>
      <c r="I659" s="508" t="str">
        <f t="shared" si="62"/>
        <v>134</v>
      </c>
      <c r="J659" s="508" t="str">
        <f t="shared" si="63"/>
        <v>133</v>
      </c>
      <c r="K659" s="508">
        <f t="shared" si="64"/>
        <v>-1</v>
      </c>
      <c r="L659" s="508" t="b">
        <f t="shared" si="65"/>
        <v>0</v>
      </c>
    </row>
    <row r="660" spans="2:12">
      <c r="B660" s="508" t="s">
        <v>2125</v>
      </c>
      <c r="C660" s="508" t="s">
        <v>4404</v>
      </c>
      <c r="E660" s="508" t="s">
        <v>2125</v>
      </c>
      <c r="F660" s="508" t="s">
        <v>5150</v>
      </c>
      <c r="G660" s="508" t="b">
        <f t="shared" si="60"/>
        <v>1</v>
      </c>
      <c r="H660" s="508" t="b">
        <f t="shared" si="61"/>
        <v>0</v>
      </c>
      <c r="I660" s="508" t="str">
        <f t="shared" si="62"/>
        <v>134</v>
      </c>
      <c r="J660" s="508" t="str">
        <f t="shared" si="63"/>
        <v>133</v>
      </c>
      <c r="K660" s="508">
        <f t="shared" si="64"/>
        <v>-1</v>
      </c>
      <c r="L660" s="508" t="b">
        <f t="shared" si="65"/>
        <v>0</v>
      </c>
    </row>
    <row r="661" spans="2:12">
      <c r="B661" s="508" t="s">
        <v>2126</v>
      </c>
      <c r="C661" s="508" t="s">
        <v>4405</v>
      </c>
      <c r="E661" s="508" t="s">
        <v>2126</v>
      </c>
      <c r="F661" s="508" t="s">
        <v>5151</v>
      </c>
      <c r="G661" s="508" t="b">
        <f t="shared" si="60"/>
        <v>1</v>
      </c>
      <c r="H661" s="508" t="b">
        <f t="shared" si="61"/>
        <v>0</v>
      </c>
      <c r="I661" s="508" t="str">
        <f t="shared" si="62"/>
        <v>134</v>
      </c>
      <c r="J661" s="508" t="str">
        <f t="shared" si="63"/>
        <v>133</v>
      </c>
      <c r="K661" s="508">
        <f t="shared" si="64"/>
        <v>-1</v>
      </c>
      <c r="L661" s="508" t="b">
        <f t="shared" si="65"/>
        <v>0</v>
      </c>
    </row>
    <row r="662" spans="2:12">
      <c r="B662" s="508" t="s">
        <v>2127</v>
      </c>
      <c r="C662" s="508" t="s">
        <v>4406</v>
      </c>
      <c r="E662" s="508" t="s">
        <v>2127</v>
      </c>
      <c r="F662" s="508" t="s">
        <v>5152</v>
      </c>
      <c r="G662" s="508" t="b">
        <f t="shared" si="60"/>
        <v>1</v>
      </c>
      <c r="H662" s="508" t="b">
        <f t="shared" si="61"/>
        <v>0</v>
      </c>
      <c r="I662" s="508" t="str">
        <f t="shared" si="62"/>
        <v>134</v>
      </c>
      <c r="J662" s="508" t="str">
        <f t="shared" si="63"/>
        <v>133</v>
      </c>
      <c r="K662" s="508">
        <f t="shared" si="64"/>
        <v>-1</v>
      </c>
      <c r="L662" s="508" t="b">
        <f t="shared" si="65"/>
        <v>0</v>
      </c>
    </row>
    <row r="663" spans="2:12">
      <c r="B663" s="508" t="s">
        <v>2128</v>
      </c>
      <c r="C663" s="508" t="s">
        <v>4407</v>
      </c>
      <c r="E663" s="508" t="s">
        <v>2128</v>
      </c>
      <c r="F663" s="508" t="s">
        <v>5153</v>
      </c>
      <c r="G663" s="508" t="b">
        <f t="shared" si="60"/>
        <v>1</v>
      </c>
      <c r="H663" s="508" t="b">
        <f t="shared" si="61"/>
        <v>0</v>
      </c>
      <c r="I663" s="508" t="str">
        <f t="shared" si="62"/>
        <v>134</v>
      </c>
      <c r="J663" s="508" t="str">
        <f t="shared" si="63"/>
        <v>133</v>
      </c>
      <c r="K663" s="508">
        <f t="shared" si="64"/>
        <v>-1</v>
      </c>
      <c r="L663" s="508" t="b">
        <f t="shared" si="65"/>
        <v>0</v>
      </c>
    </row>
    <row r="664" spans="2:12">
      <c r="B664" s="508" t="s">
        <v>2129</v>
      </c>
      <c r="C664" s="508" t="s">
        <v>4408</v>
      </c>
      <c r="E664" s="508" t="s">
        <v>2129</v>
      </c>
      <c r="F664" s="508" t="s">
        <v>5154</v>
      </c>
      <c r="G664" s="508" t="b">
        <f t="shared" si="60"/>
        <v>1</v>
      </c>
      <c r="H664" s="508" t="b">
        <f t="shared" si="61"/>
        <v>0</v>
      </c>
      <c r="I664" s="508" t="str">
        <f t="shared" si="62"/>
        <v>134</v>
      </c>
      <c r="J664" s="508" t="str">
        <f t="shared" si="63"/>
        <v>133</v>
      </c>
      <c r="K664" s="508">
        <f t="shared" si="64"/>
        <v>-1</v>
      </c>
      <c r="L664" s="508" t="b">
        <f t="shared" si="65"/>
        <v>0</v>
      </c>
    </row>
    <row r="665" spans="2:12">
      <c r="B665" s="508" t="s">
        <v>2130</v>
      </c>
      <c r="C665" s="508" t="s">
        <v>4409</v>
      </c>
      <c r="E665" s="508" t="s">
        <v>2130</v>
      </c>
      <c r="F665" s="508" t="s">
        <v>5155</v>
      </c>
      <c r="G665" s="508" t="b">
        <f t="shared" si="60"/>
        <v>1</v>
      </c>
      <c r="H665" s="508" t="b">
        <f t="shared" si="61"/>
        <v>0</v>
      </c>
      <c r="I665" s="508" t="str">
        <f t="shared" si="62"/>
        <v>134</v>
      </c>
      <c r="J665" s="508" t="str">
        <f t="shared" si="63"/>
        <v>133</v>
      </c>
      <c r="K665" s="508">
        <f t="shared" si="64"/>
        <v>-1</v>
      </c>
      <c r="L665" s="508" t="b">
        <f t="shared" si="65"/>
        <v>0</v>
      </c>
    </row>
    <row r="666" spans="2:12">
      <c r="B666" s="508" t="s">
        <v>2131</v>
      </c>
      <c r="C666" s="508" t="s">
        <v>4410</v>
      </c>
      <c r="E666" s="508" t="s">
        <v>2131</v>
      </c>
      <c r="F666" s="508" t="s">
        <v>5156</v>
      </c>
      <c r="G666" s="508" t="b">
        <f t="shared" si="60"/>
        <v>1</v>
      </c>
      <c r="H666" s="508" t="b">
        <f t="shared" si="61"/>
        <v>0</v>
      </c>
      <c r="I666" s="508" t="str">
        <f t="shared" si="62"/>
        <v>134</v>
      </c>
      <c r="J666" s="508" t="str">
        <f t="shared" si="63"/>
        <v>133</v>
      </c>
      <c r="K666" s="508">
        <f t="shared" si="64"/>
        <v>-1</v>
      </c>
      <c r="L666" s="508" t="b">
        <f t="shared" si="65"/>
        <v>0</v>
      </c>
    </row>
    <row r="667" spans="2:12">
      <c r="B667" s="508" t="s">
        <v>2132</v>
      </c>
      <c r="C667" s="508" t="s">
        <v>4411</v>
      </c>
      <c r="E667" s="508" t="s">
        <v>2132</v>
      </c>
      <c r="F667" s="508" t="s">
        <v>5157</v>
      </c>
      <c r="G667" s="508" t="b">
        <f t="shared" si="60"/>
        <v>1</v>
      </c>
      <c r="H667" s="508" t="b">
        <f t="shared" si="61"/>
        <v>0</v>
      </c>
      <c r="I667" s="508" t="str">
        <f t="shared" si="62"/>
        <v>134</v>
      </c>
      <c r="J667" s="508" t="str">
        <f t="shared" si="63"/>
        <v>133</v>
      </c>
      <c r="K667" s="508">
        <f t="shared" si="64"/>
        <v>-1</v>
      </c>
      <c r="L667" s="508" t="b">
        <f t="shared" si="65"/>
        <v>0</v>
      </c>
    </row>
    <row r="668" spans="2:12">
      <c r="B668" s="508" t="s">
        <v>2133</v>
      </c>
      <c r="C668" s="508" t="s">
        <v>4412</v>
      </c>
      <c r="E668" s="508" t="s">
        <v>2133</v>
      </c>
      <c r="F668" s="508" t="s">
        <v>5158</v>
      </c>
      <c r="G668" s="508" t="b">
        <f t="shared" si="60"/>
        <v>1</v>
      </c>
      <c r="H668" s="508" t="b">
        <f t="shared" si="61"/>
        <v>0</v>
      </c>
      <c r="I668" s="508" t="str">
        <f t="shared" si="62"/>
        <v>134</v>
      </c>
      <c r="J668" s="508" t="str">
        <f t="shared" si="63"/>
        <v>133</v>
      </c>
      <c r="K668" s="508">
        <f t="shared" si="64"/>
        <v>-1</v>
      </c>
      <c r="L668" s="508" t="b">
        <f t="shared" si="65"/>
        <v>0</v>
      </c>
    </row>
    <row r="669" spans="2:12">
      <c r="B669" s="508" t="s">
        <v>2134</v>
      </c>
      <c r="C669" s="508" t="s">
        <v>4413</v>
      </c>
      <c r="E669" s="508" t="s">
        <v>2134</v>
      </c>
      <c r="F669" s="508" t="s">
        <v>5159</v>
      </c>
      <c r="G669" s="508" t="b">
        <f t="shared" si="60"/>
        <v>1</v>
      </c>
      <c r="H669" s="508" t="b">
        <f t="shared" si="61"/>
        <v>0</v>
      </c>
      <c r="I669" s="508" t="str">
        <f t="shared" si="62"/>
        <v>134</v>
      </c>
      <c r="J669" s="508" t="str">
        <f t="shared" si="63"/>
        <v>133</v>
      </c>
      <c r="K669" s="508">
        <f t="shared" si="64"/>
        <v>-1</v>
      </c>
      <c r="L669" s="508" t="b">
        <f t="shared" si="65"/>
        <v>0</v>
      </c>
    </row>
    <row r="670" spans="2:12">
      <c r="B670" s="508" t="s">
        <v>2120</v>
      </c>
      <c r="C670" s="508" t="s">
        <v>4414</v>
      </c>
      <c r="E670" s="508" t="s">
        <v>2120</v>
      </c>
      <c r="F670" s="508" t="s">
        <v>5160</v>
      </c>
      <c r="G670" s="508" t="b">
        <f t="shared" si="60"/>
        <v>1</v>
      </c>
      <c r="H670" s="508" t="b">
        <f t="shared" si="61"/>
        <v>0</v>
      </c>
      <c r="I670" s="508" t="str">
        <f t="shared" si="62"/>
        <v>134</v>
      </c>
      <c r="J670" s="508" t="str">
        <f t="shared" si="63"/>
        <v>133</v>
      </c>
      <c r="K670" s="508">
        <f t="shared" si="64"/>
        <v>-1</v>
      </c>
      <c r="L670" s="508" t="b">
        <f t="shared" si="65"/>
        <v>0</v>
      </c>
    </row>
    <row r="671" spans="2:12">
      <c r="B671" s="508" t="s">
        <v>2060</v>
      </c>
      <c r="C671" s="508" t="s">
        <v>4415</v>
      </c>
      <c r="E671" s="508" t="s">
        <v>2060</v>
      </c>
      <c r="F671" s="508" t="s">
        <v>5291</v>
      </c>
      <c r="G671" s="508" t="b">
        <f t="shared" si="60"/>
        <v>1</v>
      </c>
      <c r="H671" s="508" t="b">
        <f t="shared" si="61"/>
        <v>0</v>
      </c>
      <c r="I671" s="508" t="str">
        <f t="shared" si="62"/>
        <v>128</v>
      </c>
      <c r="J671" s="508" t="str">
        <f t="shared" si="63"/>
        <v>127</v>
      </c>
      <c r="K671" s="508">
        <f t="shared" si="64"/>
        <v>-1</v>
      </c>
      <c r="L671" s="508" t="b">
        <f t="shared" si="65"/>
        <v>0</v>
      </c>
    </row>
    <row r="672" spans="2:12">
      <c r="B672" s="508" t="s">
        <v>2061</v>
      </c>
      <c r="C672" s="508" t="s">
        <v>4416</v>
      </c>
      <c r="E672" s="508" t="s">
        <v>2061</v>
      </c>
      <c r="F672" s="508" t="s">
        <v>5292</v>
      </c>
      <c r="G672" s="508" t="b">
        <f t="shared" si="60"/>
        <v>1</v>
      </c>
      <c r="H672" s="508" t="b">
        <f t="shared" si="61"/>
        <v>0</v>
      </c>
      <c r="I672" s="508" t="str">
        <f t="shared" si="62"/>
        <v>128</v>
      </c>
      <c r="J672" s="508" t="str">
        <f t="shared" si="63"/>
        <v>127</v>
      </c>
      <c r="K672" s="508">
        <f t="shared" si="64"/>
        <v>-1</v>
      </c>
      <c r="L672" s="508" t="b">
        <f t="shared" si="65"/>
        <v>0</v>
      </c>
    </row>
    <row r="673" spans="2:12">
      <c r="B673" s="508" t="s">
        <v>2062</v>
      </c>
      <c r="C673" s="508" t="s">
        <v>4417</v>
      </c>
      <c r="E673" s="508" t="s">
        <v>2062</v>
      </c>
      <c r="F673" s="508" t="s">
        <v>5293</v>
      </c>
      <c r="G673" s="508" t="b">
        <f t="shared" si="60"/>
        <v>1</v>
      </c>
      <c r="H673" s="508" t="b">
        <f t="shared" si="61"/>
        <v>0</v>
      </c>
      <c r="I673" s="508" t="str">
        <f t="shared" si="62"/>
        <v>128</v>
      </c>
      <c r="J673" s="508" t="str">
        <f t="shared" si="63"/>
        <v>127</v>
      </c>
      <c r="K673" s="508">
        <f t="shared" si="64"/>
        <v>-1</v>
      </c>
      <c r="L673" s="508" t="b">
        <f t="shared" si="65"/>
        <v>0</v>
      </c>
    </row>
    <row r="674" spans="2:12">
      <c r="B674" s="508" t="s">
        <v>2063</v>
      </c>
      <c r="C674" s="508" t="s">
        <v>4418</v>
      </c>
      <c r="E674" s="508" t="s">
        <v>2063</v>
      </c>
      <c r="F674" s="508" t="s">
        <v>5294</v>
      </c>
      <c r="G674" s="508" t="b">
        <f t="shared" si="60"/>
        <v>1</v>
      </c>
      <c r="H674" s="508" t="b">
        <f t="shared" si="61"/>
        <v>0</v>
      </c>
      <c r="I674" s="508" t="str">
        <f t="shared" si="62"/>
        <v>128</v>
      </c>
      <c r="J674" s="508" t="str">
        <f t="shared" si="63"/>
        <v>127</v>
      </c>
      <c r="K674" s="508">
        <f t="shared" si="64"/>
        <v>-1</v>
      </c>
      <c r="L674" s="508" t="b">
        <f t="shared" si="65"/>
        <v>0</v>
      </c>
    </row>
    <row r="675" spans="2:12">
      <c r="B675" s="508" t="s">
        <v>2064</v>
      </c>
      <c r="C675" s="508" t="s">
        <v>4419</v>
      </c>
      <c r="E675" s="508" t="s">
        <v>2064</v>
      </c>
      <c r="F675" s="508" t="s">
        <v>5295</v>
      </c>
      <c r="G675" s="508" t="b">
        <f t="shared" si="60"/>
        <v>1</v>
      </c>
      <c r="H675" s="508" t="b">
        <f t="shared" si="61"/>
        <v>0</v>
      </c>
      <c r="I675" s="508" t="str">
        <f t="shared" si="62"/>
        <v>128</v>
      </c>
      <c r="J675" s="508" t="str">
        <f t="shared" si="63"/>
        <v>127</v>
      </c>
      <c r="K675" s="508">
        <f t="shared" si="64"/>
        <v>-1</v>
      </c>
      <c r="L675" s="508" t="b">
        <f t="shared" si="65"/>
        <v>0</v>
      </c>
    </row>
    <row r="676" spans="2:12">
      <c r="B676" s="508" t="s">
        <v>2065</v>
      </c>
      <c r="C676" s="508" t="s">
        <v>4420</v>
      </c>
      <c r="E676" s="508" t="s">
        <v>2065</v>
      </c>
      <c r="F676" s="508" t="s">
        <v>5296</v>
      </c>
      <c r="G676" s="508" t="b">
        <f t="shared" si="60"/>
        <v>1</v>
      </c>
      <c r="H676" s="508" t="b">
        <f t="shared" si="61"/>
        <v>0</v>
      </c>
      <c r="I676" s="508" t="str">
        <f t="shared" si="62"/>
        <v>128</v>
      </c>
      <c r="J676" s="508" t="str">
        <f t="shared" si="63"/>
        <v>127</v>
      </c>
      <c r="K676" s="508">
        <f t="shared" si="64"/>
        <v>-1</v>
      </c>
      <c r="L676" s="508" t="b">
        <f t="shared" si="65"/>
        <v>0</v>
      </c>
    </row>
    <row r="677" spans="2:12">
      <c r="B677" s="508" t="s">
        <v>2066</v>
      </c>
      <c r="C677" s="508" t="s">
        <v>4421</v>
      </c>
      <c r="E677" s="508" t="s">
        <v>2066</v>
      </c>
      <c r="F677" s="508" t="s">
        <v>5297</v>
      </c>
      <c r="G677" s="508" t="b">
        <f t="shared" si="60"/>
        <v>1</v>
      </c>
      <c r="H677" s="508" t="b">
        <f t="shared" si="61"/>
        <v>0</v>
      </c>
      <c r="I677" s="508" t="str">
        <f t="shared" si="62"/>
        <v>128</v>
      </c>
      <c r="J677" s="508" t="str">
        <f t="shared" si="63"/>
        <v>127</v>
      </c>
      <c r="K677" s="508">
        <f t="shared" si="64"/>
        <v>-1</v>
      </c>
      <c r="L677" s="508" t="b">
        <f t="shared" si="65"/>
        <v>0</v>
      </c>
    </row>
    <row r="678" spans="2:12">
      <c r="B678" s="508" t="s">
        <v>2067</v>
      </c>
      <c r="C678" s="508" t="s">
        <v>4422</v>
      </c>
      <c r="E678" s="508" t="s">
        <v>2067</v>
      </c>
      <c r="F678" s="508" t="s">
        <v>5298</v>
      </c>
      <c r="G678" s="508" t="b">
        <f t="shared" si="60"/>
        <v>1</v>
      </c>
      <c r="H678" s="508" t="b">
        <f t="shared" si="61"/>
        <v>0</v>
      </c>
      <c r="I678" s="508" t="str">
        <f t="shared" si="62"/>
        <v>128</v>
      </c>
      <c r="J678" s="508" t="str">
        <f t="shared" si="63"/>
        <v>127</v>
      </c>
      <c r="K678" s="508">
        <f t="shared" si="64"/>
        <v>-1</v>
      </c>
      <c r="L678" s="508" t="b">
        <f t="shared" si="65"/>
        <v>0</v>
      </c>
    </row>
    <row r="679" spans="2:12">
      <c r="B679" s="508" t="s">
        <v>2068</v>
      </c>
      <c r="C679" s="508" t="s">
        <v>4423</v>
      </c>
      <c r="E679" s="508" t="s">
        <v>2068</v>
      </c>
      <c r="F679" s="508" t="s">
        <v>5299</v>
      </c>
      <c r="G679" s="508" t="b">
        <f t="shared" si="60"/>
        <v>1</v>
      </c>
      <c r="H679" s="508" t="b">
        <f t="shared" si="61"/>
        <v>0</v>
      </c>
      <c r="I679" s="508" t="str">
        <f t="shared" si="62"/>
        <v>128</v>
      </c>
      <c r="J679" s="508" t="str">
        <f t="shared" si="63"/>
        <v>127</v>
      </c>
      <c r="K679" s="508">
        <f t="shared" si="64"/>
        <v>-1</v>
      </c>
      <c r="L679" s="508" t="b">
        <f t="shared" si="65"/>
        <v>0</v>
      </c>
    </row>
    <row r="680" spans="2:12">
      <c r="B680" s="508" t="s">
        <v>2069</v>
      </c>
      <c r="C680" s="508" t="s">
        <v>4424</v>
      </c>
      <c r="E680" s="508" t="s">
        <v>2069</v>
      </c>
      <c r="F680" s="508" t="s">
        <v>5300</v>
      </c>
      <c r="G680" s="508" t="b">
        <f t="shared" si="60"/>
        <v>1</v>
      </c>
      <c r="H680" s="508" t="b">
        <f t="shared" si="61"/>
        <v>0</v>
      </c>
      <c r="I680" s="508" t="str">
        <f t="shared" si="62"/>
        <v>128</v>
      </c>
      <c r="J680" s="508" t="str">
        <f t="shared" si="63"/>
        <v>127</v>
      </c>
      <c r="K680" s="508">
        <f t="shared" si="64"/>
        <v>-1</v>
      </c>
      <c r="L680" s="508" t="b">
        <f t="shared" si="65"/>
        <v>0</v>
      </c>
    </row>
    <row r="681" spans="2:12">
      <c r="B681" s="508" t="s">
        <v>2070</v>
      </c>
      <c r="C681" s="508" t="s">
        <v>4425</v>
      </c>
      <c r="E681" s="508" t="s">
        <v>2070</v>
      </c>
      <c r="F681" s="508" t="s">
        <v>5301</v>
      </c>
      <c r="G681" s="508" t="b">
        <f t="shared" si="60"/>
        <v>1</v>
      </c>
      <c r="H681" s="508" t="b">
        <f t="shared" si="61"/>
        <v>0</v>
      </c>
      <c r="I681" s="508" t="str">
        <f t="shared" si="62"/>
        <v>128</v>
      </c>
      <c r="J681" s="508" t="str">
        <f t="shared" si="63"/>
        <v>127</v>
      </c>
      <c r="K681" s="508">
        <f t="shared" si="64"/>
        <v>-1</v>
      </c>
      <c r="L681" s="508" t="b">
        <f t="shared" si="65"/>
        <v>0</v>
      </c>
    </row>
    <row r="682" spans="2:12">
      <c r="B682" s="508" t="s">
        <v>2071</v>
      </c>
      <c r="C682" s="508" t="s">
        <v>4426</v>
      </c>
      <c r="E682" s="508" t="s">
        <v>2071</v>
      </c>
      <c r="F682" s="508" t="s">
        <v>5302</v>
      </c>
      <c r="G682" s="508" t="b">
        <f t="shared" si="60"/>
        <v>1</v>
      </c>
      <c r="H682" s="508" t="b">
        <f t="shared" si="61"/>
        <v>0</v>
      </c>
      <c r="I682" s="508" t="str">
        <f t="shared" si="62"/>
        <v>128</v>
      </c>
      <c r="J682" s="508" t="str">
        <f t="shared" si="63"/>
        <v>127</v>
      </c>
      <c r="K682" s="508">
        <f t="shared" si="64"/>
        <v>-1</v>
      </c>
      <c r="L682" s="508" t="b">
        <f t="shared" si="65"/>
        <v>0</v>
      </c>
    </row>
    <row r="683" spans="2:12">
      <c r="B683" s="508" t="s">
        <v>2072</v>
      </c>
      <c r="C683" s="508" t="s">
        <v>4427</v>
      </c>
      <c r="E683" s="508" t="s">
        <v>2072</v>
      </c>
      <c r="F683" s="508" t="s">
        <v>5303</v>
      </c>
      <c r="G683" s="508" t="b">
        <f t="shared" si="60"/>
        <v>1</v>
      </c>
      <c r="H683" s="508" t="b">
        <f t="shared" si="61"/>
        <v>0</v>
      </c>
      <c r="I683" s="508" t="str">
        <f t="shared" si="62"/>
        <v>128</v>
      </c>
      <c r="J683" s="508" t="str">
        <f t="shared" si="63"/>
        <v>127</v>
      </c>
      <c r="K683" s="508">
        <f t="shared" si="64"/>
        <v>-1</v>
      </c>
      <c r="L683" s="508" t="b">
        <f t="shared" si="65"/>
        <v>0</v>
      </c>
    </row>
    <row r="684" spans="2:12">
      <c r="B684" s="508" t="s">
        <v>2058</v>
      </c>
      <c r="C684" s="508" t="s">
        <v>4428</v>
      </c>
      <c r="E684" s="508" t="s">
        <v>2058</v>
      </c>
      <c r="F684" s="508" t="s">
        <v>5304</v>
      </c>
      <c r="G684" s="508" t="b">
        <f t="shared" si="60"/>
        <v>1</v>
      </c>
      <c r="H684" s="508" t="b">
        <f t="shared" si="61"/>
        <v>0</v>
      </c>
      <c r="I684" s="508" t="str">
        <f t="shared" si="62"/>
        <v>128</v>
      </c>
      <c r="J684" s="508" t="str">
        <f t="shared" si="63"/>
        <v>127</v>
      </c>
      <c r="K684" s="508">
        <f t="shared" si="64"/>
        <v>-1</v>
      </c>
      <c r="L684" s="508" t="b">
        <f t="shared" si="65"/>
        <v>0</v>
      </c>
    </row>
    <row r="685" spans="2:12">
      <c r="B685" s="508" t="s">
        <v>2329</v>
      </c>
      <c r="C685" s="508" t="s">
        <v>4429</v>
      </c>
      <c r="E685" s="508" t="s">
        <v>2329</v>
      </c>
      <c r="F685" s="508" t="s">
        <v>4555</v>
      </c>
      <c r="G685" s="508" t="b">
        <f t="shared" si="60"/>
        <v>1</v>
      </c>
      <c r="H685" s="508" t="b">
        <f t="shared" si="61"/>
        <v>0</v>
      </c>
      <c r="I685" s="508" t="str">
        <f t="shared" si="62"/>
        <v>154</v>
      </c>
      <c r="J685" s="508" t="str">
        <f t="shared" si="63"/>
        <v>153</v>
      </c>
      <c r="K685" s="508">
        <f t="shared" si="64"/>
        <v>-1</v>
      </c>
      <c r="L685" s="508" t="b">
        <f t="shared" si="65"/>
        <v>0</v>
      </c>
    </row>
    <row r="686" spans="2:12">
      <c r="B686" s="508" t="s">
        <v>2330</v>
      </c>
      <c r="C686" s="508" t="s">
        <v>4430</v>
      </c>
      <c r="E686" s="508" t="s">
        <v>2330</v>
      </c>
      <c r="F686" s="508" t="s">
        <v>4556</v>
      </c>
      <c r="G686" s="508" t="b">
        <f t="shared" si="60"/>
        <v>1</v>
      </c>
      <c r="H686" s="508" t="b">
        <f t="shared" si="61"/>
        <v>0</v>
      </c>
      <c r="I686" s="508" t="str">
        <f t="shared" si="62"/>
        <v>154</v>
      </c>
      <c r="J686" s="508" t="str">
        <f t="shared" si="63"/>
        <v>153</v>
      </c>
      <c r="K686" s="508">
        <f t="shared" si="64"/>
        <v>-1</v>
      </c>
      <c r="L686" s="508" t="b">
        <f t="shared" si="65"/>
        <v>0</v>
      </c>
    </row>
    <row r="687" spans="2:12">
      <c r="B687" s="508" t="s">
        <v>2331</v>
      </c>
      <c r="C687" s="508" t="s">
        <v>4431</v>
      </c>
      <c r="E687" s="508" t="s">
        <v>2331</v>
      </c>
      <c r="F687" s="508" t="s">
        <v>4557</v>
      </c>
      <c r="G687" s="508" t="b">
        <f t="shared" si="60"/>
        <v>1</v>
      </c>
      <c r="H687" s="508" t="b">
        <f t="shared" si="61"/>
        <v>0</v>
      </c>
      <c r="I687" s="508" t="str">
        <f t="shared" si="62"/>
        <v>154</v>
      </c>
      <c r="J687" s="508" t="str">
        <f t="shared" si="63"/>
        <v>153</v>
      </c>
      <c r="K687" s="508">
        <f t="shared" si="64"/>
        <v>-1</v>
      </c>
      <c r="L687" s="508" t="b">
        <f t="shared" si="65"/>
        <v>0</v>
      </c>
    </row>
    <row r="688" spans="2:12">
      <c r="B688" s="508" t="s">
        <v>2332</v>
      </c>
      <c r="C688" s="508" t="s">
        <v>4432</v>
      </c>
      <c r="E688" s="508" t="s">
        <v>2332</v>
      </c>
      <c r="F688" s="508" t="s">
        <v>4558</v>
      </c>
      <c r="G688" s="508" t="b">
        <f t="shared" si="60"/>
        <v>1</v>
      </c>
      <c r="H688" s="508" t="b">
        <f t="shared" si="61"/>
        <v>0</v>
      </c>
      <c r="I688" s="508" t="str">
        <f t="shared" si="62"/>
        <v>154</v>
      </c>
      <c r="J688" s="508" t="str">
        <f t="shared" si="63"/>
        <v>153</v>
      </c>
      <c r="K688" s="508">
        <f t="shared" si="64"/>
        <v>-1</v>
      </c>
      <c r="L688" s="508" t="b">
        <f t="shared" si="65"/>
        <v>0</v>
      </c>
    </row>
    <row r="689" spans="2:12">
      <c r="B689" s="508" t="s">
        <v>2333</v>
      </c>
      <c r="C689" s="508" t="s">
        <v>4433</v>
      </c>
      <c r="E689" s="508" t="s">
        <v>2333</v>
      </c>
      <c r="F689" s="508" t="s">
        <v>4559</v>
      </c>
      <c r="G689" s="508" t="b">
        <f t="shared" si="60"/>
        <v>1</v>
      </c>
      <c r="H689" s="508" t="b">
        <f t="shared" si="61"/>
        <v>0</v>
      </c>
      <c r="I689" s="508" t="str">
        <f t="shared" si="62"/>
        <v>154</v>
      </c>
      <c r="J689" s="508" t="str">
        <f t="shared" si="63"/>
        <v>153</v>
      </c>
      <c r="K689" s="508">
        <f t="shared" si="64"/>
        <v>-1</v>
      </c>
      <c r="L689" s="508" t="b">
        <f t="shared" si="65"/>
        <v>0</v>
      </c>
    </row>
    <row r="690" spans="2:12">
      <c r="B690" s="508" t="s">
        <v>2334</v>
      </c>
      <c r="C690" s="508" t="s">
        <v>4434</v>
      </c>
      <c r="E690" s="508" t="s">
        <v>2334</v>
      </c>
      <c r="F690" s="508" t="s">
        <v>4560</v>
      </c>
      <c r="G690" s="508" t="b">
        <f t="shared" si="60"/>
        <v>1</v>
      </c>
      <c r="H690" s="508" t="b">
        <f t="shared" si="61"/>
        <v>0</v>
      </c>
      <c r="I690" s="508" t="str">
        <f t="shared" si="62"/>
        <v>154</v>
      </c>
      <c r="J690" s="508" t="str">
        <f t="shared" si="63"/>
        <v>153</v>
      </c>
      <c r="K690" s="508">
        <f t="shared" si="64"/>
        <v>-1</v>
      </c>
      <c r="L690" s="508" t="b">
        <f t="shared" si="65"/>
        <v>0</v>
      </c>
    </row>
    <row r="691" spans="2:12">
      <c r="B691" s="508" t="s">
        <v>2335</v>
      </c>
      <c r="C691" s="508" t="s">
        <v>4435</v>
      </c>
      <c r="E691" s="508" t="s">
        <v>2335</v>
      </c>
      <c r="F691" s="508" t="s">
        <v>4561</v>
      </c>
      <c r="G691" s="508" t="b">
        <f t="shared" si="60"/>
        <v>1</v>
      </c>
      <c r="H691" s="508" t="b">
        <f t="shared" si="61"/>
        <v>0</v>
      </c>
      <c r="I691" s="508" t="str">
        <f t="shared" si="62"/>
        <v>154</v>
      </c>
      <c r="J691" s="508" t="str">
        <f t="shared" si="63"/>
        <v>153</v>
      </c>
      <c r="K691" s="508">
        <f t="shared" si="64"/>
        <v>-1</v>
      </c>
      <c r="L691" s="508" t="b">
        <f t="shared" si="65"/>
        <v>0</v>
      </c>
    </row>
    <row r="692" spans="2:12">
      <c r="B692" s="508" t="s">
        <v>2336</v>
      </c>
      <c r="C692" s="508" t="s">
        <v>4436</v>
      </c>
      <c r="E692" s="508" t="s">
        <v>2336</v>
      </c>
      <c r="F692" s="508" t="s">
        <v>4562</v>
      </c>
      <c r="G692" s="508" t="b">
        <f t="shared" si="60"/>
        <v>1</v>
      </c>
      <c r="H692" s="508" t="b">
        <f t="shared" si="61"/>
        <v>0</v>
      </c>
      <c r="I692" s="508" t="str">
        <f t="shared" si="62"/>
        <v>154</v>
      </c>
      <c r="J692" s="508" t="str">
        <f t="shared" si="63"/>
        <v>153</v>
      </c>
      <c r="K692" s="508">
        <f t="shared" si="64"/>
        <v>-1</v>
      </c>
      <c r="L692" s="508" t="b">
        <f t="shared" si="65"/>
        <v>0</v>
      </c>
    </row>
    <row r="693" spans="2:12">
      <c r="B693" s="508" t="s">
        <v>2337</v>
      </c>
      <c r="C693" s="508" t="s">
        <v>4437</v>
      </c>
      <c r="E693" s="508" t="s">
        <v>2337</v>
      </c>
      <c r="F693" s="508" t="s">
        <v>4563</v>
      </c>
      <c r="G693" s="508" t="b">
        <f t="shared" si="60"/>
        <v>1</v>
      </c>
      <c r="H693" s="508" t="b">
        <f t="shared" si="61"/>
        <v>0</v>
      </c>
      <c r="I693" s="508" t="str">
        <f t="shared" si="62"/>
        <v>154</v>
      </c>
      <c r="J693" s="508" t="str">
        <f t="shared" si="63"/>
        <v>153</v>
      </c>
      <c r="K693" s="508">
        <f t="shared" si="64"/>
        <v>-1</v>
      </c>
      <c r="L693" s="508" t="b">
        <f t="shared" si="65"/>
        <v>0</v>
      </c>
    </row>
    <row r="694" spans="2:12">
      <c r="B694" s="508" t="s">
        <v>2338</v>
      </c>
      <c r="C694" s="508" t="s">
        <v>4438</v>
      </c>
      <c r="E694" s="508" t="s">
        <v>2338</v>
      </c>
      <c r="F694" s="508" t="s">
        <v>4564</v>
      </c>
      <c r="G694" s="508" t="b">
        <f t="shared" si="60"/>
        <v>1</v>
      </c>
      <c r="H694" s="508" t="b">
        <f t="shared" si="61"/>
        <v>0</v>
      </c>
      <c r="I694" s="508" t="str">
        <f t="shared" si="62"/>
        <v>154</v>
      </c>
      <c r="J694" s="508" t="str">
        <f t="shared" si="63"/>
        <v>153</v>
      </c>
      <c r="K694" s="508">
        <f t="shared" si="64"/>
        <v>-1</v>
      </c>
      <c r="L694" s="508" t="b">
        <f t="shared" si="65"/>
        <v>0</v>
      </c>
    </row>
    <row r="695" spans="2:12">
      <c r="B695" s="508" t="s">
        <v>2339</v>
      </c>
      <c r="C695" s="508" t="s">
        <v>4439</v>
      </c>
      <c r="E695" s="508" t="s">
        <v>2339</v>
      </c>
      <c r="F695" s="508" t="s">
        <v>4565</v>
      </c>
      <c r="G695" s="508" t="b">
        <f t="shared" si="60"/>
        <v>1</v>
      </c>
      <c r="H695" s="508" t="b">
        <f t="shared" si="61"/>
        <v>0</v>
      </c>
      <c r="I695" s="508" t="str">
        <f t="shared" si="62"/>
        <v>154</v>
      </c>
      <c r="J695" s="508" t="str">
        <f t="shared" si="63"/>
        <v>153</v>
      </c>
      <c r="K695" s="508">
        <f t="shared" si="64"/>
        <v>-1</v>
      </c>
      <c r="L695" s="508" t="b">
        <f t="shared" si="65"/>
        <v>0</v>
      </c>
    </row>
    <row r="696" spans="2:12">
      <c r="B696" s="508" t="s">
        <v>2340</v>
      </c>
      <c r="C696" s="508" t="s">
        <v>4440</v>
      </c>
      <c r="E696" s="508" t="s">
        <v>2340</v>
      </c>
      <c r="F696" s="508" t="s">
        <v>4566</v>
      </c>
      <c r="G696" s="508" t="b">
        <f t="shared" si="60"/>
        <v>1</v>
      </c>
      <c r="H696" s="508" t="b">
        <f t="shared" si="61"/>
        <v>0</v>
      </c>
      <c r="I696" s="508" t="str">
        <f t="shared" si="62"/>
        <v>154</v>
      </c>
      <c r="J696" s="508" t="str">
        <f t="shared" si="63"/>
        <v>153</v>
      </c>
      <c r="K696" s="508">
        <f t="shared" si="64"/>
        <v>-1</v>
      </c>
      <c r="L696" s="508" t="b">
        <f t="shared" si="65"/>
        <v>0</v>
      </c>
    </row>
    <row r="697" spans="2:12">
      <c r="B697" s="508" t="s">
        <v>2341</v>
      </c>
      <c r="C697" s="508" t="s">
        <v>4441</v>
      </c>
      <c r="E697" s="508" t="s">
        <v>2341</v>
      </c>
      <c r="F697" s="508" t="s">
        <v>4567</v>
      </c>
      <c r="G697" s="508" t="b">
        <f t="shared" si="60"/>
        <v>1</v>
      </c>
      <c r="H697" s="508" t="b">
        <f t="shared" si="61"/>
        <v>0</v>
      </c>
      <c r="I697" s="508" t="str">
        <f t="shared" si="62"/>
        <v>154</v>
      </c>
      <c r="J697" s="508" t="str">
        <f t="shared" si="63"/>
        <v>153</v>
      </c>
      <c r="K697" s="508">
        <f t="shared" si="64"/>
        <v>-1</v>
      </c>
      <c r="L697" s="508" t="b">
        <f t="shared" si="65"/>
        <v>0</v>
      </c>
    </row>
    <row r="698" spans="2:12">
      <c r="B698" s="508" t="s">
        <v>2327</v>
      </c>
      <c r="C698" s="508" t="s">
        <v>4442</v>
      </c>
      <c r="E698" s="508" t="s">
        <v>2327</v>
      </c>
      <c r="F698" s="508" t="s">
        <v>4568</v>
      </c>
      <c r="G698" s="508" t="b">
        <f t="shared" si="60"/>
        <v>1</v>
      </c>
      <c r="H698" s="508" t="b">
        <f t="shared" si="61"/>
        <v>0</v>
      </c>
      <c r="I698" s="508" t="str">
        <f t="shared" si="62"/>
        <v>154</v>
      </c>
      <c r="J698" s="508" t="str">
        <f t="shared" si="63"/>
        <v>153</v>
      </c>
      <c r="K698" s="508">
        <f t="shared" si="64"/>
        <v>-1</v>
      </c>
      <c r="L698" s="508" t="b">
        <f t="shared" si="65"/>
        <v>0</v>
      </c>
    </row>
    <row r="699" spans="2:12">
      <c r="B699" s="508" t="s">
        <v>765</v>
      </c>
      <c r="C699" s="508" t="s">
        <v>4443</v>
      </c>
      <c r="E699" s="508" t="s">
        <v>765</v>
      </c>
      <c r="F699" s="508" t="s">
        <v>4443</v>
      </c>
      <c r="G699" s="508" t="b">
        <f t="shared" si="60"/>
        <v>1</v>
      </c>
      <c r="H699" s="508" t="b">
        <f t="shared" si="61"/>
        <v>1</v>
      </c>
      <c r="I699" s="508" t="str">
        <f t="shared" si="62"/>
        <v>20</v>
      </c>
      <c r="J699" s="508" t="str">
        <f t="shared" si="63"/>
        <v>20</v>
      </c>
      <c r="K699" s="508">
        <f t="shared" si="64"/>
        <v>0</v>
      </c>
      <c r="L699" s="508" t="b">
        <f t="shared" si="65"/>
        <v>1</v>
      </c>
    </row>
    <row r="700" spans="2:12">
      <c r="B700" s="508" t="s">
        <v>766</v>
      </c>
      <c r="C700" s="508" t="s">
        <v>4444</v>
      </c>
      <c r="E700" s="508" t="s">
        <v>766</v>
      </c>
      <c r="F700" s="508" t="s">
        <v>4444</v>
      </c>
      <c r="G700" s="508" t="b">
        <f t="shared" si="60"/>
        <v>1</v>
      </c>
      <c r="H700" s="508" t="b">
        <f t="shared" si="61"/>
        <v>1</v>
      </c>
      <c r="I700" s="508" t="str">
        <f t="shared" si="62"/>
        <v>20</v>
      </c>
      <c r="J700" s="508" t="str">
        <f t="shared" si="63"/>
        <v>20</v>
      </c>
      <c r="K700" s="508">
        <f t="shared" si="64"/>
        <v>0</v>
      </c>
      <c r="L700" s="508" t="b">
        <f t="shared" si="65"/>
        <v>1</v>
      </c>
    </row>
    <row r="701" spans="2:12">
      <c r="B701" s="508" t="s">
        <v>767</v>
      </c>
      <c r="C701" s="508" t="s">
        <v>4445</v>
      </c>
      <c r="E701" s="508" t="s">
        <v>767</v>
      </c>
      <c r="F701" s="508" t="s">
        <v>4445</v>
      </c>
      <c r="G701" s="508" t="b">
        <f t="shared" si="60"/>
        <v>1</v>
      </c>
      <c r="H701" s="508" t="b">
        <f t="shared" si="61"/>
        <v>1</v>
      </c>
      <c r="I701" s="508" t="str">
        <f t="shared" si="62"/>
        <v>20</v>
      </c>
      <c r="J701" s="508" t="str">
        <f t="shared" si="63"/>
        <v>20</v>
      </c>
      <c r="K701" s="508">
        <f t="shared" si="64"/>
        <v>0</v>
      </c>
      <c r="L701" s="508" t="b">
        <f t="shared" si="65"/>
        <v>1</v>
      </c>
    </row>
    <row r="702" spans="2:12">
      <c r="B702" s="508" t="s">
        <v>768</v>
      </c>
      <c r="C702" s="508" t="s">
        <v>4446</v>
      </c>
      <c r="E702" s="508" t="s">
        <v>768</v>
      </c>
      <c r="F702" s="508" t="s">
        <v>4446</v>
      </c>
      <c r="G702" s="508" t="b">
        <f t="shared" si="60"/>
        <v>1</v>
      </c>
      <c r="H702" s="508" t="b">
        <f t="shared" si="61"/>
        <v>1</v>
      </c>
      <c r="I702" s="508" t="str">
        <f t="shared" si="62"/>
        <v>20</v>
      </c>
      <c r="J702" s="508" t="str">
        <f t="shared" si="63"/>
        <v>20</v>
      </c>
      <c r="K702" s="508">
        <f t="shared" si="64"/>
        <v>0</v>
      </c>
      <c r="L702" s="508" t="b">
        <f t="shared" si="65"/>
        <v>1</v>
      </c>
    </row>
    <row r="703" spans="2:12">
      <c r="B703" s="508" t="s">
        <v>769</v>
      </c>
      <c r="C703" s="508" t="s">
        <v>4447</v>
      </c>
      <c r="E703" s="508" t="s">
        <v>769</v>
      </c>
      <c r="F703" s="508" t="s">
        <v>4447</v>
      </c>
      <c r="G703" s="508" t="b">
        <f t="shared" si="60"/>
        <v>1</v>
      </c>
      <c r="H703" s="508" t="b">
        <f t="shared" si="61"/>
        <v>1</v>
      </c>
      <c r="I703" s="508" t="str">
        <f t="shared" si="62"/>
        <v>20</v>
      </c>
      <c r="J703" s="508" t="str">
        <f t="shared" si="63"/>
        <v>20</v>
      </c>
      <c r="K703" s="508">
        <f t="shared" si="64"/>
        <v>0</v>
      </c>
      <c r="L703" s="508" t="b">
        <f t="shared" si="65"/>
        <v>1</v>
      </c>
    </row>
    <row r="704" spans="2:12">
      <c r="B704" s="508" t="s">
        <v>770</v>
      </c>
      <c r="C704" s="508" t="s">
        <v>4448</v>
      </c>
      <c r="E704" s="508" t="s">
        <v>770</v>
      </c>
      <c r="F704" s="508" t="s">
        <v>4448</v>
      </c>
      <c r="G704" s="508" t="b">
        <f t="shared" si="60"/>
        <v>1</v>
      </c>
      <c r="H704" s="508" t="b">
        <f t="shared" si="61"/>
        <v>1</v>
      </c>
      <c r="I704" s="508" t="str">
        <f t="shared" si="62"/>
        <v>20</v>
      </c>
      <c r="J704" s="508" t="str">
        <f t="shared" si="63"/>
        <v>20</v>
      </c>
      <c r="K704" s="508">
        <f t="shared" si="64"/>
        <v>0</v>
      </c>
      <c r="L704" s="508" t="b">
        <f t="shared" si="65"/>
        <v>1</v>
      </c>
    </row>
    <row r="705" spans="2:12">
      <c r="B705" s="508" t="s">
        <v>771</v>
      </c>
      <c r="C705" s="508" t="s">
        <v>4449</v>
      </c>
      <c r="E705" s="508" t="s">
        <v>771</v>
      </c>
      <c r="F705" s="508" t="s">
        <v>4449</v>
      </c>
      <c r="G705" s="508" t="b">
        <f t="shared" si="60"/>
        <v>1</v>
      </c>
      <c r="H705" s="508" t="b">
        <f t="shared" si="61"/>
        <v>1</v>
      </c>
      <c r="I705" s="508" t="str">
        <f t="shared" si="62"/>
        <v>20</v>
      </c>
      <c r="J705" s="508" t="str">
        <f t="shared" si="63"/>
        <v>20</v>
      </c>
      <c r="K705" s="508">
        <f t="shared" si="64"/>
        <v>0</v>
      </c>
      <c r="L705" s="508" t="b">
        <f t="shared" si="65"/>
        <v>1</v>
      </c>
    </row>
    <row r="706" spans="2:12">
      <c r="B706" s="508" t="s">
        <v>772</v>
      </c>
      <c r="C706" s="508" t="s">
        <v>4450</v>
      </c>
      <c r="E706" s="508" t="s">
        <v>772</v>
      </c>
      <c r="F706" s="508" t="s">
        <v>4450</v>
      </c>
      <c r="G706" s="508" t="b">
        <f t="shared" si="60"/>
        <v>1</v>
      </c>
      <c r="H706" s="508" t="b">
        <f t="shared" si="61"/>
        <v>1</v>
      </c>
      <c r="I706" s="508" t="str">
        <f t="shared" si="62"/>
        <v>20</v>
      </c>
      <c r="J706" s="508" t="str">
        <f t="shared" si="63"/>
        <v>20</v>
      </c>
      <c r="K706" s="508">
        <f t="shared" si="64"/>
        <v>0</v>
      </c>
      <c r="L706" s="508" t="b">
        <f t="shared" si="65"/>
        <v>1</v>
      </c>
    </row>
    <row r="707" spans="2:12">
      <c r="B707" s="508" t="s">
        <v>773</v>
      </c>
      <c r="C707" s="508" t="s">
        <v>4451</v>
      </c>
      <c r="E707" s="508" t="s">
        <v>773</v>
      </c>
      <c r="F707" s="508" t="s">
        <v>4451</v>
      </c>
      <c r="G707" s="508" t="b">
        <f t="shared" si="60"/>
        <v>1</v>
      </c>
      <c r="H707" s="508" t="b">
        <f t="shared" si="61"/>
        <v>1</v>
      </c>
      <c r="I707" s="508" t="str">
        <f t="shared" si="62"/>
        <v>20</v>
      </c>
      <c r="J707" s="508" t="str">
        <f t="shared" si="63"/>
        <v>20</v>
      </c>
      <c r="K707" s="508">
        <f t="shared" si="64"/>
        <v>0</v>
      </c>
      <c r="L707" s="508" t="b">
        <f t="shared" si="65"/>
        <v>1</v>
      </c>
    </row>
    <row r="708" spans="2:12">
      <c r="B708" s="508" t="s">
        <v>774</v>
      </c>
      <c r="C708" s="508" t="s">
        <v>4452</v>
      </c>
      <c r="E708" s="508" t="s">
        <v>774</v>
      </c>
      <c r="F708" s="508" t="s">
        <v>4452</v>
      </c>
      <c r="G708" s="508" t="b">
        <f t="shared" si="60"/>
        <v>1</v>
      </c>
      <c r="H708" s="508" t="b">
        <f t="shared" si="61"/>
        <v>1</v>
      </c>
      <c r="I708" s="508" t="str">
        <f t="shared" si="62"/>
        <v>20</v>
      </c>
      <c r="J708" s="508" t="str">
        <f t="shared" si="63"/>
        <v>20</v>
      </c>
      <c r="K708" s="508">
        <f t="shared" si="64"/>
        <v>0</v>
      </c>
      <c r="L708" s="508" t="b">
        <f t="shared" si="65"/>
        <v>1</v>
      </c>
    </row>
    <row r="709" spans="2:12">
      <c r="B709" s="508" t="s">
        <v>775</v>
      </c>
      <c r="C709" s="508" t="s">
        <v>4453</v>
      </c>
      <c r="E709" s="508" t="s">
        <v>775</v>
      </c>
      <c r="F709" s="508" t="s">
        <v>4453</v>
      </c>
      <c r="G709" s="508" t="b">
        <f t="shared" si="60"/>
        <v>1</v>
      </c>
      <c r="H709" s="508" t="b">
        <f t="shared" si="61"/>
        <v>1</v>
      </c>
      <c r="I709" s="508" t="str">
        <f t="shared" si="62"/>
        <v>20</v>
      </c>
      <c r="J709" s="508" t="str">
        <f t="shared" si="63"/>
        <v>20</v>
      </c>
      <c r="K709" s="508">
        <f t="shared" si="64"/>
        <v>0</v>
      </c>
      <c r="L709" s="508" t="b">
        <f t="shared" si="65"/>
        <v>1</v>
      </c>
    </row>
    <row r="710" spans="2:12">
      <c r="B710" s="508" t="s">
        <v>776</v>
      </c>
      <c r="C710" s="508" t="s">
        <v>4454</v>
      </c>
      <c r="E710" s="508" t="s">
        <v>776</v>
      </c>
      <c r="F710" s="508" t="s">
        <v>4454</v>
      </c>
      <c r="G710" s="508" t="b">
        <f t="shared" si="60"/>
        <v>1</v>
      </c>
      <c r="H710" s="508" t="b">
        <f t="shared" si="61"/>
        <v>1</v>
      </c>
      <c r="I710" s="508" t="str">
        <f t="shared" si="62"/>
        <v>20</v>
      </c>
      <c r="J710" s="508" t="str">
        <f t="shared" si="63"/>
        <v>20</v>
      </c>
      <c r="K710" s="508">
        <f t="shared" si="64"/>
        <v>0</v>
      </c>
      <c r="L710" s="508" t="b">
        <f t="shared" si="65"/>
        <v>1</v>
      </c>
    </row>
    <row r="711" spans="2:12">
      <c r="B711" s="508" t="s">
        <v>777</v>
      </c>
      <c r="C711" s="508" t="s">
        <v>4455</v>
      </c>
      <c r="E711" s="508" t="s">
        <v>777</v>
      </c>
      <c r="F711" s="508" t="s">
        <v>4455</v>
      </c>
      <c r="G711" s="508" t="b">
        <f t="shared" ref="G711:G774" si="66">B711=E711</f>
        <v>1</v>
      </c>
      <c r="H711" s="508" t="b">
        <f t="shared" ref="H711:H774" si="67">C711=F711</f>
        <v>1</v>
      </c>
      <c r="I711" s="508" t="str">
        <f t="shared" ref="I711:I774" si="68">RIGHT(C711,LEN(C711)-FIND("$",C711,1)-2)</f>
        <v>20</v>
      </c>
      <c r="J711" s="508" t="str">
        <f t="shared" ref="J711:J774" si="69">RIGHT(F711,LEN(F711)-FIND("$",F711,1)-2)</f>
        <v>20</v>
      </c>
      <c r="K711" s="508">
        <f t="shared" ref="K711:K774" si="70">J711-I711</f>
        <v>0</v>
      </c>
      <c r="L711" s="508" t="b">
        <f t="shared" ref="L711:L774" si="71">I711=J711</f>
        <v>1</v>
      </c>
    </row>
    <row r="712" spans="2:12">
      <c r="B712" s="508" t="s">
        <v>763</v>
      </c>
      <c r="C712" s="508" t="s">
        <v>4456</v>
      </c>
      <c r="E712" s="508" t="s">
        <v>763</v>
      </c>
      <c r="F712" s="508" t="s">
        <v>4456</v>
      </c>
      <c r="G712" s="508" t="b">
        <f t="shared" si="66"/>
        <v>1</v>
      </c>
      <c r="H712" s="508" t="b">
        <f t="shared" si="67"/>
        <v>1</v>
      </c>
      <c r="I712" s="508" t="str">
        <f t="shared" si="68"/>
        <v>20</v>
      </c>
      <c r="J712" s="508" t="str">
        <f t="shared" si="69"/>
        <v>20</v>
      </c>
      <c r="K712" s="508">
        <f t="shared" si="70"/>
        <v>0</v>
      </c>
      <c r="L712" s="508" t="b">
        <f t="shared" si="71"/>
        <v>1</v>
      </c>
    </row>
    <row r="713" spans="2:12">
      <c r="B713" s="508" t="s">
        <v>1823</v>
      </c>
      <c r="C713" s="508" t="s">
        <v>4457</v>
      </c>
      <c r="E713" s="508" t="s">
        <v>1823</v>
      </c>
      <c r="F713" s="508" t="s">
        <v>6450</v>
      </c>
      <c r="G713" s="508" t="b">
        <f t="shared" si="66"/>
        <v>1</v>
      </c>
      <c r="H713" s="508" t="b">
        <f t="shared" si="67"/>
        <v>0</v>
      </c>
      <c r="I713" s="508" t="str">
        <f t="shared" si="68"/>
        <v>103</v>
      </c>
      <c r="J713" s="508" t="str">
        <f t="shared" si="69"/>
        <v>102</v>
      </c>
      <c r="K713" s="508">
        <f t="shared" si="70"/>
        <v>-1</v>
      </c>
      <c r="L713" s="508" t="b">
        <f t="shared" si="71"/>
        <v>0</v>
      </c>
    </row>
    <row r="714" spans="2:12">
      <c r="B714" s="508" t="s">
        <v>1824</v>
      </c>
      <c r="C714" s="508" t="s">
        <v>4458</v>
      </c>
      <c r="E714" s="508" t="s">
        <v>1824</v>
      </c>
      <c r="F714" s="508" t="s">
        <v>6451</v>
      </c>
      <c r="G714" s="508" t="b">
        <f t="shared" si="66"/>
        <v>1</v>
      </c>
      <c r="H714" s="508" t="b">
        <f t="shared" si="67"/>
        <v>0</v>
      </c>
      <c r="I714" s="508" t="str">
        <f t="shared" si="68"/>
        <v>103</v>
      </c>
      <c r="J714" s="508" t="str">
        <f t="shared" si="69"/>
        <v>102</v>
      </c>
      <c r="K714" s="508">
        <f t="shared" si="70"/>
        <v>-1</v>
      </c>
      <c r="L714" s="508" t="b">
        <f t="shared" si="71"/>
        <v>0</v>
      </c>
    </row>
    <row r="715" spans="2:12">
      <c r="B715" s="508" t="s">
        <v>1825</v>
      </c>
      <c r="C715" s="508" t="s">
        <v>4459</v>
      </c>
      <c r="E715" s="508" t="s">
        <v>1825</v>
      </c>
      <c r="F715" s="508" t="s">
        <v>6452</v>
      </c>
      <c r="G715" s="508" t="b">
        <f t="shared" si="66"/>
        <v>1</v>
      </c>
      <c r="H715" s="508" t="b">
        <f t="shared" si="67"/>
        <v>0</v>
      </c>
      <c r="I715" s="508" t="str">
        <f t="shared" si="68"/>
        <v>103</v>
      </c>
      <c r="J715" s="508" t="str">
        <f t="shared" si="69"/>
        <v>102</v>
      </c>
      <c r="K715" s="508">
        <f t="shared" si="70"/>
        <v>-1</v>
      </c>
      <c r="L715" s="508" t="b">
        <f t="shared" si="71"/>
        <v>0</v>
      </c>
    </row>
    <row r="716" spans="2:12">
      <c r="B716" s="508" t="s">
        <v>1826</v>
      </c>
      <c r="C716" s="508" t="s">
        <v>4460</v>
      </c>
      <c r="E716" s="508" t="s">
        <v>1826</v>
      </c>
      <c r="F716" s="508" t="s">
        <v>6453</v>
      </c>
      <c r="G716" s="508" t="b">
        <f t="shared" si="66"/>
        <v>1</v>
      </c>
      <c r="H716" s="508" t="b">
        <f t="shared" si="67"/>
        <v>0</v>
      </c>
      <c r="I716" s="508" t="str">
        <f t="shared" si="68"/>
        <v>103</v>
      </c>
      <c r="J716" s="508" t="str">
        <f t="shared" si="69"/>
        <v>102</v>
      </c>
      <c r="K716" s="508">
        <f t="shared" si="70"/>
        <v>-1</v>
      </c>
      <c r="L716" s="508" t="b">
        <f t="shared" si="71"/>
        <v>0</v>
      </c>
    </row>
    <row r="717" spans="2:12">
      <c r="B717" s="508" t="s">
        <v>1827</v>
      </c>
      <c r="C717" s="508" t="s">
        <v>4461</v>
      </c>
      <c r="E717" s="508" t="s">
        <v>1827</v>
      </c>
      <c r="F717" s="508" t="s">
        <v>6454</v>
      </c>
      <c r="G717" s="508" t="b">
        <f t="shared" si="66"/>
        <v>1</v>
      </c>
      <c r="H717" s="508" t="b">
        <f t="shared" si="67"/>
        <v>0</v>
      </c>
      <c r="I717" s="508" t="str">
        <f t="shared" si="68"/>
        <v>103</v>
      </c>
      <c r="J717" s="508" t="str">
        <f t="shared" si="69"/>
        <v>102</v>
      </c>
      <c r="K717" s="508">
        <f t="shared" si="70"/>
        <v>-1</v>
      </c>
      <c r="L717" s="508" t="b">
        <f t="shared" si="71"/>
        <v>0</v>
      </c>
    </row>
    <row r="718" spans="2:12">
      <c r="B718" s="508" t="s">
        <v>1828</v>
      </c>
      <c r="C718" s="508" t="s">
        <v>4462</v>
      </c>
      <c r="E718" s="508" t="s">
        <v>1828</v>
      </c>
      <c r="F718" s="508" t="s">
        <v>6455</v>
      </c>
      <c r="G718" s="508" t="b">
        <f t="shared" si="66"/>
        <v>1</v>
      </c>
      <c r="H718" s="508" t="b">
        <f t="shared" si="67"/>
        <v>0</v>
      </c>
      <c r="I718" s="508" t="str">
        <f t="shared" si="68"/>
        <v>103</v>
      </c>
      <c r="J718" s="508" t="str">
        <f t="shared" si="69"/>
        <v>102</v>
      </c>
      <c r="K718" s="508">
        <f t="shared" si="70"/>
        <v>-1</v>
      </c>
      <c r="L718" s="508" t="b">
        <f t="shared" si="71"/>
        <v>0</v>
      </c>
    </row>
    <row r="719" spans="2:12">
      <c r="B719" s="508" t="s">
        <v>1829</v>
      </c>
      <c r="C719" s="508" t="s">
        <v>4463</v>
      </c>
      <c r="E719" s="508" t="s">
        <v>1829</v>
      </c>
      <c r="F719" s="508" t="s">
        <v>6456</v>
      </c>
      <c r="G719" s="508" t="b">
        <f t="shared" si="66"/>
        <v>1</v>
      </c>
      <c r="H719" s="508" t="b">
        <f t="shared" si="67"/>
        <v>0</v>
      </c>
      <c r="I719" s="508" t="str">
        <f t="shared" si="68"/>
        <v>103</v>
      </c>
      <c r="J719" s="508" t="str">
        <f t="shared" si="69"/>
        <v>102</v>
      </c>
      <c r="K719" s="508">
        <f t="shared" si="70"/>
        <v>-1</v>
      </c>
      <c r="L719" s="508" t="b">
        <f t="shared" si="71"/>
        <v>0</v>
      </c>
    </row>
    <row r="720" spans="2:12">
      <c r="B720" s="508" t="s">
        <v>1830</v>
      </c>
      <c r="C720" s="508" t="s">
        <v>4464</v>
      </c>
      <c r="E720" s="508" t="s">
        <v>1830</v>
      </c>
      <c r="F720" s="508" t="s">
        <v>6457</v>
      </c>
      <c r="G720" s="508" t="b">
        <f t="shared" si="66"/>
        <v>1</v>
      </c>
      <c r="H720" s="508" t="b">
        <f t="shared" si="67"/>
        <v>0</v>
      </c>
      <c r="I720" s="508" t="str">
        <f t="shared" si="68"/>
        <v>103</v>
      </c>
      <c r="J720" s="508" t="str">
        <f t="shared" si="69"/>
        <v>102</v>
      </c>
      <c r="K720" s="508">
        <f t="shared" si="70"/>
        <v>-1</v>
      </c>
      <c r="L720" s="508" t="b">
        <f t="shared" si="71"/>
        <v>0</v>
      </c>
    </row>
    <row r="721" spans="2:12">
      <c r="B721" s="508" t="s">
        <v>1831</v>
      </c>
      <c r="C721" s="508" t="s">
        <v>4465</v>
      </c>
      <c r="E721" s="508" t="s">
        <v>1831</v>
      </c>
      <c r="F721" s="508" t="s">
        <v>6458</v>
      </c>
      <c r="G721" s="508" t="b">
        <f t="shared" si="66"/>
        <v>1</v>
      </c>
      <c r="H721" s="508" t="b">
        <f t="shared" si="67"/>
        <v>0</v>
      </c>
      <c r="I721" s="508" t="str">
        <f t="shared" si="68"/>
        <v>103</v>
      </c>
      <c r="J721" s="508" t="str">
        <f t="shared" si="69"/>
        <v>102</v>
      </c>
      <c r="K721" s="508">
        <f t="shared" si="70"/>
        <v>-1</v>
      </c>
      <c r="L721" s="508" t="b">
        <f t="shared" si="71"/>
        <v>0</v>
      </c>
    </row>
    <row r="722" spans="2:12">
      <c r="B722" s="508" t="s">
        <v>1832</v>
      </c>
      <c r="C722" s="508" t="s">
        <v>4466</v>
      </c>
      <c r="E722" s="508" t="s">
        <v>1832</v>
      </c>
      <c r="F722" s="508" t="s">
        <v>6459</v>
      </c>
      <c r="G722" s="508" t="b">
        <f t="shared" si="66"/>
        <v>1</v>
      </c>
      <c r="H722" s="508" t="b">
        <f t="shared" si="67"/>
        <v>0</v>
      </c>
      <c r="I722" s="508" t="str">
        <f t="shared" si="68"/>
        <v>103</v>
      </c>
      <c r="J722" s="508" t="str">
        <f t="shared" si="69"/>
        <v>102</v>
      </c>
      <c r="K722" s="508">
        <f t="shared" si="70"/>
        <v>-1</v>
      </c>
      <c r="L722" s="508" t="b">
        <f t="shared" si="71"/>
        <v>0</v>
      </c>
    </row>
    <row r="723" spans="2:12">
      <c r="B723" s="508" t="s">
        <v>1833</v>
      </c>
      <c r="C723" s="508" t="s">
        <v>4467</v>
      </c>
      <c r="E723" s="508" t="s">
        <v>1833</v>
      </c>
      <c r="F723" s="508" t="s">
        <v>6460</v>
      </c>
      <c r="G723" s="508" t="b">
        <f t="shared" si="66"/>
        <v>1</v>
      </c>
      <c r="H723" s="508" t="b">
        <f t="shared" si="67"/>
        <v>0</v>
      </c>
      <c r="I723" s="508" t="str">
        <f t="shared" si="68"/>
        <v>103</v>
      </c>
      <c r="J723" s="508" t="str">
        <f t="shared" si="69"/>
        <v>102</v>
      </c>
      <c r="K723" s="508">
        <f t="shared" si="70"/>
        <v>-1</v>
      </c>
      <c r="L723" s="508" t="b">
        <f t="shared" si="71"/>
        <v>0</v>
      </c>
    </row>
    <row r="724" spans="2:12">
      <c r="B724" s="508" t="s">
        <v>1834</v>
      </c>
      <c r="C724" s="508" t="s">
        <v>4468</v>
      </c>
      <c r="E724" s="508" t="s">
        <v>1834</v>
      </c>
      <c r="F724" s="508" t="s">
        <v>6461</v>
      </c>
      <c r="G724" s="508" t="b">
        <f t="shared" si="66"/>
        <v>1</v>
      </c>
      <c r="H724" s="508" t="b">
        <f t="shared" si="67"/>
        <v>0</v>
      </c>
      <c r="I724" s="508" t="str">
        <f t="shared" si="68"/>
        <v>103</v>
      </c>
      <c r="J724" s="508" t="str">
        <f t="shared" si="69"/>
        <v>102</v>
      </c>
      <c r="K724" s="508">
        <f t="shared" si="70"/>
        <v>-1</v>
      </c>
      <c r="L724" s="508" t="b">
        <f t="shared" si="71"/>
        <v>0</v>
      </c>
    </row>
    <row r="725" spans="2:12">
      <c r="B725" s="508" t="s">
        <v>1835</v>
      </c>
      <c r="C725" s="508" t="s">
        <v>4469</v>
      </c>
      <c r="E725" s="508" t="s">
        <v>1835</v>
      </c>
      <c r="F725" s="508" t="s">
        <v>6462</v>
      </c>
      <c r="G725" s="508" t="b">
        <f t="shared" si="66"/>
        <v>1</v>
      </c>
      <c r="H725" s="508" t="b">
        <f t="shared" si="67"/>
        <v>0</v>
      </c>
      <c r="I725" s="508" t="str">
        <f t="shared" si="68"/>
        <v>103</v>
      </c>
      <c r="J725" s="508" t="str">
        <f t="shared" si="69"/>
        <v>102</v>
      </c>
      <c r="K725" s="508">
        <f t="shared" si="70"/>
        <v>-1</v>
      </c>
      <c r="L725" s="508" t="b">
        <f t="shared" si="71"/>
        <v>0</v>
      </c>
    </row>
    <row r="726" spans="2:12">
      <c r="B726" s="508" t="s">
        <v>1822</v>
      </c>
      <c r="C726" s="508" t="s">
        <v>4470</v>
      </c>
      <c r="E726" s="508" t="s">
        <v>1822</v>
      </c>
      <c r="F726" s="508" t="s">
        <v>6463</v>
      </c>
      <c r="G726" s="508" t="b">
        <f t="shared" si="66"/>
        <v>1</v>
      </c>
      <c r="H726" s="508" t="b">
        <f t="shared" si="67"/>
        <v>0</v>
      </c>
      <c r="I726" s="508" t="str">
        <f t="shared" si="68"/>
        <v>103</v>
      </c>
      <c r="J726" s="508" t="str">
        <f t="shared" si="69"/>
        <v>102</v>
      </c>
      <c r="K726" s="508">
        <f t="shared" si="70"/>
        <v>-1</v>
      </c>
      <c r="L726" s="508" t="b">
        <f t="shared" si="71"/>
        <v>0</v>
      </c>
    </row>
    <row r="727" spans="2:12">
      <c r="B727" s="508" t="s">
        <v>3628</v>
      </c>
      <c r="C727" s="508" t="s">
        <v>4471</v>
      </c>
      <c r="E727" s="508" t="s">
        <v>3628</v>
      </c>
      <c r="F727" s="508" t="s">
        <v>6464</v>
      </c>
      <c r="G727" s="508" t="b">
        <f t="shared" si="66"/>
        <v>1</v>
      </c>
      <c r="H727" s="508" t="b">
        <f t="shared" si="67"/>
        <v>0</v>
      </c>
      <c r="I727" s="508" t="str">
        <f t="shared" si="68"/>
        <v>139</v>
      </c>
      <c r="J727" s="508" t="str">
        <f t="shared" si="69"/>
        <v>138</v>
      </c>
      <c r="K727" s="508">
        <f t="shared" si="70"/>
        <v>-1</v>
      </c>
      <c r="L727" s="508" t="b">
        <f t="shared" si="71"/>
        <v>0</v>
      </c>
    </row>
    <row r="728" spans="2:12">
      <c r="B728" s="508" t="s">
        <v>3629</v>
      </c>
      <c r="C728" s="508" t="s">
        <v>4472</v>
      </c>
      <c r="E728" s="508" t="s">
        <v>3629</v>
      </c>
      <c r="F728" s="508" t="s">
        <v>6465</v>
      </c>
      <c r="G728" s="508" t="b">
        <f t="shared" si="66"/>
        <v>1</v>
      </c>
      <c r="H728" s="508" t="b">
        <f t="shared" si="67"/>
        <v>0</v>
      </c>
      <c r="I728" s="508" t="str">
        <f t="shared" si="68"/>
        <v>139</v>
      </c>
      <c r="J728" s="508" t="str">
        <f t="shared" si="69"/>
        <v>138</v>
      </c>
      <c r="K728" s="508">
        <f t="shared" si="70"/>
        <v>-1</v>
      </c>
      <c r="L728" s="508" t="b">
        <f t="shared" si="71"/>
        <v>0</v>
      </c>
    </row>
    <row r="729" spans="2:12">
      <c r="B729" s="508" t="s">
        <v>3630</v>
      </c>
      <c r="C729" s="508" t="s">
        <v>4473</v>
      </c>
      <c r="E729" s="508" t="s">
        <v>3630</v>
      </c>
      <c r="F729" s="508" t="s">
        <v>6466</v>
      </c>
      <c r="G729" s="508" t="b">
        <f t="shared" si="66"/>
        <v>1</v>
      </c>
      <c r="H729" s="508" t="b">
        <f t="shared" si="67"/>
        <v>0</v>
      </c>
      <c r="I729" s="508" t="str">
        <f t="shared" si="68"/>
        <v>139</v>
      </c>
      <c r="J729" s="508" t="str">
        <f t="shared" si="69"/>
        <v>138</v>
      </c>
      <c r="K729" s="508">
        <f t="shared" si="70"/>
        <v>-1</v>
      </c>
      <c r="L729" s="508" t="b">
        <f t="shared" si="71"/>
        <v>0</v>
      </c>
    </row>
    <row r="730" spans="2:12">
      <c r="B730" s="508" t="s">
        <v>3631</v>
      </c>
      <c r="C730" s="508" t="s">
        <v>4474</v>
      </c>
      <c r="E730" s="508" t="s">
        <v>3631</v>
      </c>
      <c r="F730" s="508" t="s">
        <v>6467</v>
      </c>
      <c r="G730" s="508" t="b">
        <f t="shared" si="66"/>
        <v>1</v>
      </c>
      <c r="H730" s="508" t="b">
        <f t="shared" si="67"/>
        <v>0</v>
      </c>
      <c r="I730" s="508" t="str">
        <f t="shared" si="68"/>
        <v>139</v>
      </c>
      <c r="J730" s="508" t="str">
        <f t="shared" si="69"/>
        <v>138</v>
      </c>
      <c r="K730" s="508">
        <f t="shared" si="70"/>
        <v>-1</v>
      </c>
      <c r="L730" s="508" t="b">
        <f t="shared" si="71"/>
        <v>0</v>
      </c>
    </row>
    <row r="731" spans="2:12">
      <c r="B731" s="508" t="s">
        <v>3632</v>
      </c>
      <c r="C731" s="508" t="s">
        <v>4475</v>
      </c>
      <c r="E731" s="508" t="s">
        <v>3632</v>
      </c>
      <c r="F731" s="508" t="s">
        <v>6468</v>
      </c>
      <c r="G731" s="508" t="b">
        <f t="shared" si="66"/>
        <v>1</v>
      </c>
      <c r="H731" s="508" t="b">
        <f t="shared" si="67"/>
        <v>0</v>
      </c>
      <c r="I731" s="508" t="str">
        <f t="shared" si="68"/>
        <v>139</v>
      </c>
      <c r="J731" s="508" t="str">
        <f t="shared" si="69"/>
        <v>138</v>
      </c>
      <c r="K731" s="508">
        <f t="shared" si="70"/>
        <v>-1</v>
      </c>
      <c r="L731" s="508" t="b">
        <f t="shared" si="71"/>
        <v>0</v>
      </c>
    </row>
    <row r="732" spans="2:12">
      <c r="B732" s="508" t="s">
        <v>3633</v>
      </c>
      <c r="C732" s="508" t="s">
        <v>4476</v>
      </c>
      <c r="E732" s="508" t="s">
        <v>3633</v>
      </c>
      <c r="F732" s="508" t="s">
        <v>6469</v>
      </c>
      <c r="G732" s="508" t="b">
        <f t="shared" si="66"/>
        <v>1</v>
      </c>
      <c r="H732" s="508" t="b">
        <f t="shared" si="67"/>
        <v>0</v>
      </c>
      <c r="I732" s="508" t="str">
        <f t="shared" si="68"/>
        <v>139</v>
      </c>
      <c r="J732" s="508" t="str">
        <f t="shared" si="69"/>
        <v>138</v>
      </c>
      <c r="K732" s="508">
        <f t="shared" si="70"/>
        <v>-1</v>
      </c>
      <c r="L732" s="508" t="b">
        <f t="shared" si="71"/>
        <v>0</v>
      </c>
    </row>
    <row r="733" spans="2:12">
      <c r="B733" s="508" t="s">
        <v>3634</v>
      </c>
      <c r="C733" s="508" t="s">
        <v>4477</v>
      </c>
      <c r="E733" s="508" t="s">
        <v>3634</v>
      </c>
      <c r="F733" s="508" t="s">
        <v>6470</v>
      </c>
      <c r="G733" s="508" t="b">
        <f t="shared" si="66"/>
        <v>1</v>
      </c>
      <c r="H733" s="508" t="b">
        <f t="shared" si="67"/>
        <v>0</v>
      </c>
      <c r="I733" s="508" t="str">
        <f t="shared" si="68"/>
        <v>139</v>
      </c>
      <c r="J733" s="508" t="str">
        <f t="shared" si="69"/>
        <v>138</v>
      </c>
      <c r="K733" s="508">
        <f t="shared" si="70"/>
        <v>-1</v>
      </c>
      <c r="L733" s="508" t="b">
        <f t="shared" si="71"/>
        <v>0</v>
      </c>
    </row>
    <row r="734" spans="2:12">
      <c r="B734" s="508" t="s">
        <v>3635</v>
      </c>
      <c r="C734" s="508" t="s">
        <v>4478</v>
      </c>
      <c r="E734" s="508" t="s">
        <v>3635</v>
      </c>
      <c r="F734" s="508" t="s">
        <v>6471</v>
      </c>
      <c r="G734" s="508" t="b">
        <f t="shared" si="66"/>
        <v>1</v>
      </c>
      <c r="H734" s="508" t="b">
        <f t="shared" si="67"/>
        <v>0</v>
      </c>
      <c r="I734" s="508" t="str">
        <f t="shared" si="68"/>
        <v>139</v>
      </c>
      <c r="J734" s="508" t="str">
        <f t="shared" si="69"/>
        <v>138</v>
      </c>
      <c r="K734" s="508">
        <f t="shared" si="70"/>
        <v>-1</v>
      </c>
      <c r="L734" s="508" t="b">
        <f t="shared" si="71"/>
        <v>0</v>
      </c>
    </row>
    <row r="735" spans="2:12">
      <c r="B735" s="508" t="s">
        <v>3636</v>
      </c>
      <c r="C735" s="508" t="s">
        <v>4479</v>
      </c>
      <c r="E735" s="508" t="s">
        <v>3636</v>
      </c>
      <c r="F735" s="508" t="s">
        <v>6472</v>
      </c>
      <c r="G735" s="508" t="b">
        <f t="shared" si="66"/>
        <v>1</v>
      </c>
      <c r="H735" s="508" t="b">
        <f t="shared" si="67"/>
        <v>0</v>
      </c>
      <c r="I735" s="508" t="str">
        <f t="shared" si="68"/>
        <v>139</v>
      </c>
      <c r="J735" s="508" t="str">
        <f t="shared" si="69"/>
        <v>138</v>
      </c>
      <c r="K735" s="508">
        <f t="shared" si="70"/>
        <v>-1</v>
      </c>
      <c r="L735" s="508" t="b">
        <f t="shared" si="71"/>
        <v>0</v>
      </c>
    </row>
    <row r="736" spans="2:12">
      <c r="B736" s="508" t="s">
        <v>3637</v>
      </c>
      <c r="C736" s="508" t="s">
        <v>4480</v>
      </c>
      <c r="E736" s="508" t="s">
        <v>3637</v>
      </c>
      <c r="F736" s="508" t="s">
        <v>6473</v>
      </c>
      <c r="G736" s="508" t="b">
        <f t="shared" si="66"/>
        <v>1</v>
      </c>
      <c r="H736" s="508" t="b">
        <f t="shared" si="67"/>
        <v>0</v>
      </c>
      <c r="I736" s="508" t="str">
        <f t="shared" si="68"/>
        <v>139</v>
      </c>
      <c r="J736" s="508" t="str">
        <f t="shared" si="69"/>
        <v>138</v>
      </c>
      <c r="K736" s="508">
        <f t="shared" si="70"/>
        <v>-1</v>
      </c>
      <c r="L736" s="508" t="b">
        <f t="shared" si="71"/>
        <v>0</v>
      </c>
    </row>
    <row r="737" spans="2:12">
      <c r="B737" s="508" t="s">
        <v>3638</v>
      </c>
      <c r="C737" s="508" t="s">
        <v>4481</v>
      </c>
      <c r="E737" s="508" t="s">
        <v>3638</v>
      </c>
      <c r="F737" s="508" t="s">
        <v>6474</v>
      </c>
      <c r="G737" s="508" t="b">
        <f t="shared" si="66"/>
        <v>1</v>
      </c>
      <c r="H737" s="508" t="b">
        <f t="shared" si="67"/>
        <v>0</v>
      </c>
      <c r="I737" s="508" t="str">
        <f t="shared" si="68"/>
        <v>139</v>
      </c>
      <c r="J737" s="508" t="str">
        <f t="shared" si="69"/>
        <v>138</v>
      </c>
      <c r="K737" s="508">
        <f t="shared" si="70"/>
        <v>-1</v>
      </c>
      <c r="L737" s="508" t="b">
        <f t="shared" si="71"/>
        <v>0</v>
      </c>
    </row>
    <row r="738" spans="2:12">
      <c r="B738" s="508" t="s">
        <v>3639</v>
      </c>
      <c r="C738" s="508" t="s">
        <v>4482</v>
      </c>
      <c r="E738" s="508" t="s">
        <v>3639</v>
      </c>
      <c r="F738" s="508" t="s">
        <v>6475</v>
      </c>
      <c r="G738" s="508" t="b">
        <f t="shared" si="66"/>
        <v>1</v>
      </c>
      <c r="H738" s="508" t="b">
        <f t="shared" si="67"/>
        <v>0</v>
      </c>
      <c r="I738" s="508" t="str">
        <f t="shared" si="68"/>
        <v>139</v>
      </c>
      <c r="J738" s="508" t="str">
        <f t="shared" si="69"/>
        <v>138</v>
      </c>
      <c r="K738" s="508">
        <f t="shared" si="70"/>
        <v>-1</v>
      </c>
      <c r="L738" s="508" t="b">
        <f t="shared" si="71"/>
        <v>0</v>
      </c>
    </row>
    <row r="739" spans="2:12">
      <c r="B739" s="508" t="s">
        <v>3640</v>
      </c>
      <c r="C739" s="508" t="s">
        <v>4483</v>
      </c>
      <c r="E739" s="508" t="s">
        <v>3640</v>
      </c>
      <c r="F739" s="508" t="s">
        <v>6476</v>
      </c>
      <c r="G739" s="508" t="b">
        <f t="shared" si="66"/>
        <v>1</v>
      </c>
      <c r="H739" s="508" t="b">
        <f t="shared" si="67"/>
        <v>0</v>
      </c>
      <c r="I739" s="508" t="str">
        <f t="shared" si="68"/>
        <v>139</v>
      </c>
      <c r="J739" s="508" t="str">
        <f t="shared" si="69"/>
        <v>138</v>
      </c>
      <c r="K739" s="508">
        <f t="shared" si="70"/>
        <v>-1</v>
      </c>
      <c r="L739" s="508" t="b">
        <f t="shared" si="71"/>
        <v>0</v>
      </c>
    </row>
    <row r="740" spans="2:12">
      <c r="B740" s="508" t="s">
        <v>3625</v>
      </c>
      <c r="C740" s="508" t="s">
        <v>4484</v>
      </c>
      <c r="E740" s="508" t="s">
        <v>3625</v>
      </c>
      <c r="F740" s="508" t="s">
        <v>6477</v>
      </c>
      <c r="G740" s="508" t="b">
        <f t="shared" si="66"/>
        <v>1</v>
      </c>
      <c r="H740" s="508" t="b">
        <f t="shared" si="67"/>
        <v>0</v>
      </c>
      <c r="I740" s="508" t="str">
        <f t="shared" si="68"/>
        <v>139</v>
      </c>
      <c r="J740" s="508" t="str">
        <f t="shared" si="69"/>
        <v>138</v>
      </c>
      <c r="K740" s="508">
        <f t="shared" si="70"/>
        <v>-1</v>
      </c>
      <c r="L740" s="508" t="b">
        <f t="shared" si="71"/>
        <v>0</v>
      </c>
    </row>
    <row r="741" spans="2:12">
      <c r="B741" s="508" t="s">
        <v>2391</v>
      </c>
      <c r="C741" s="508" t="s">
        <v>4485</v>
      </c>
      <c r="E741" s="508" t="s">
        <v>2391</v>
      </c>
      <c r="F741" s="508" t="s">
        <v>3900</v>
      </c>
      <c r="G741" s="508" t="b">
        <f t="shared" si="66"/>
        <v>1</v>
      </c>
      <c r="H741" s="508" t="b">
        <f t="shared" si="67"/>
        <v>0</v>
      </c>
      <c r="I741" s="508" t="str">
        <f t="shared" si="68"/>
        <v>158</v>
      </c>
      <c r="J741" s="508" t="str">
        <f t="shared" si="69"/>
        <v>157</v>
      </c>
      <c r="K741" s="508">
        <f t="shared" si="70"/>
        <v>-1</v>
      </c>
      <c r="L741" s="508" t="b">
        <f t="shared" si="71"/>
        <v>0</v>
      </c>
    </row>
    <row r="742" spans="2:12">
      <c r="B742" s="508" t="s">
        <v>2392</v>
      </c>
      <c r="C742" s="508" t="s">
        <v>4486</v>
      </c>
      <c r="E742" s="508" t="s">
        <v>2392</v>
      </c>
      <c r="F742" s="508" t="s">
        <v>3901</v>
      </c>
      <c r="G742" s="508" t="b">
        <f t="shared" si="66"/>
        <v>1</v>
      </c>
      <c r="H742" s="508" t="b">
        <f t="shared" si="67"/>
        <v>0</v>
      </c>
      <c r="I742" s="508" t="str">
        <f t="shared" si="68"/>
        <v>158</v>
      </c>
      <c r="J742" s="508" t="str">
        <f t="shared" si="69"/>
        <v>157</v>
      </c>
      <c r="K742" s="508">
        <f t="shared" si="70"/>
        <v>-1</v>
      </c>
      <c r="L742" s="508" t="b">
        <f t="shared" si="71"/>
        <v>0</v>
      </c>
    </row>
    <row r="743" spans="2:12">
      <c r="B743" s="508" t="s">
        <v>2393</v>
      </c>
      <c r="C743" s="508" t="s">
        <v>4487</v>
      </c>
      <c r="E743" s="508" t="s">
        <v>2393</v>
      </c>
      <c r="F743" s="508" t="s">
        <v>3902</v>
      </c>
      <c r="G743" s="508" t="b">
        <f t="shared" si="66"/>
        <v>1</v>
      </c>
      <c r="H743" s="508" t="b">
        <f t="shared" si="67"/>
        <v>0</v>
      </c>
      <c r="I743" s="508" t="str">
        <f t="shared" si="68"/>
        <v>158</v>
      </c>
      <c r="J743" s="508" t="str">
        <f t="shared" si="69"/>
        <v>157</v>
      </c>
      <c r="K743" s="508">
        <f t="shared" si="70"/>
        <v>-1</v>
      </c>
      <c r="L743" s="508" t="b">
        <f t="shared" si="71"/>
        <v>0</v>
      </c>
    </row>
    <row r="744" spans="2:12">
      <c r="B744" s="508" t="s">
        <v>2394</v>
      </c>
      <c r="C744" s="508" t="s">
        <v>4488</v>
      </c>
      <c r="E744" s="508" t="s">
        <v>2394</v>
      </c>
      <c r="F744" s="508" t="s">
        <v>3903</v>
      </c>
      <c r="G744" s="508" t="b">
        <f t="shared" si="66"/>
        <v>1</v>
      </c>
      <c r="H744" s="508" t="b">
        <f t="shared" si="67"/>
        <v>0</v>
      </c>
      <c r="I744" s="508" t="str">
        <f t="shared" si="68"/>
        <v>158</v>
      </c>
      <c r="J744" s="508" t="str">
        <f t="shared" si="69"/>
        <v>157</v>
      </c>
      <c r="K744" s="508">
        <f t="shared" si="70"/>
        <v>-1</v>
      </c>
      <c r="L744" s="508" t="b">
        <f t="shared" si="71"/>
        <v>0</v>
      </c>
    </row>
    <row r="745" spans="2:12">
      <c r="B745" s="508" t="s">
        <v>2395</v>
      </c>
      <c r="C745" s="508" t="s">
        <v>4489</v>
      </c>
      <c r="E745" s="508" t="s">
        <v>2395</v>
      </c>
      <c r="F745" s="508" t="s">
        <v>3904</v>
      </c>
      <c r="G745" s="508" t="b">
        <f t="shared" si="66"/>
        <v>1</v>
      </c>
      <c r="H745" s="508" t="b">
        <f t="shared" si="67"/>
        <v>0</v>
      </c>
      <c r="I745" s="508" t="str">
        <f t="shared" si="68"/>
        <v>158</v>
      </c>
      <c r="J745" s="508" t="str">
        <f t="shared" si="69"/>
        <v>157</v>
      </c>
      <c r="K745" s="508">
        <f t="shared" si="70"/>
        <v>-1</v>
      </c>
      <c r="L745" s="508" t="b">
        <f t="shared" si="71"/>
        <v>0</v>
      </c>
    </row>
    <row r="746" spans="2:12">
      <c r="B746" s="508" t="s">
        <v>2396</v>
      </c>
      <c r="C746" s="508" t="s">
        <v>4490</v>
      </c>
      <c r="E746" s="508" t="s">
        <v>2396</v>
      </c>
      <c r="F746" s="508" t="s">
        <v>3905</v>
      </c>
      <c r="G746" s="508" t="b">
        <f t="shared" si="66"/>
        <v>1</v>
      </c>
      <c r="H746" s="508" t="b">
        <f t="shared" si="67"/>
        <v>0</v>
      </c>
      <c r="I746" s="508" t="str">
        <f t="shared" si="68"/>
        <v>158</v>
      </c>
      <c r="J746" s="508" t="str">
        <f t="shared" si="69"/>
        <v>157</v>
      </c>
      <c r="K746" s="508">
        <f t="shared" si="70"/>
        <v>-1</v>
      </c>
      <c r="L746" s="508" t="b">
        <f t="shared" si="71"/>
        <v>0</v>
      </c>
    </row>
    <row r="747" spans="2:12">
      <c r="B747" s="508" t="s">
        <v>2397</v>
      </c>
      <c r="C747" s="508" t="s">
        <v>4491</v>
      </c>
      <c r="E747" s="508" t="s">
        <v>2397</v>
      </c>
      <c r="F747" s="508" t="s">
        <v>3906</v>
      </c>
      <c r="G747" s="508" t="b">
        <f t="shared" si="66"/>
        <v>1</v>
      </c>
      <c r="H747" s="508" t="b">
        <f t="shared" si="67"/>
        <v>0</v>
      </c>
      <c r="I747" s="508" t="str">
        <f t="shared" si="68"/>
        <v>158</v>
      </c>
      <c r="J747" s="508" t="str">
        <f t="shared" si="69"/>
        <v>157</v>
      </c>
      <c r="K747" s="508">
        <f t="shared" si="70"/>
        <v>-1</v>
      </c>
      <c r="L747" s="508" t="b">
        <f t="shared" si="71"/>
        <v>0</v>
      </c>
    </row>
    <row r="748" spans="2:12">
      <c r="B748" s="508" t="s">
        <v>2398</v>
      </c>
      <c r="C748" s="508" t="s">
        <v>4492</v>
      </c>
      <c r="E748" s="508" t="s">
        <v>2398</v>
      </c>
      <c r="F748" s="508" t="s">
        <v>3907</v>
      </c>
      <c r="G748" s="508" t="b">
        <f t="shared" si="66"/>
        <v>1</v>
      </c>
      <c r="H748" s="508" t="b">
        <f t="shared" si="67"/>
        <v>0</v>
      </c>
      <c r="I748" s="508" t="str">
        <f t="shared" si="68"/>
        <v>158</v>
      </c>
      <c r="J748" s="508" t="str">
        <f t="shared" si="69"/>
        <v>157</v>
      </c>
      <c r="K748" s="508">
        <f t="shared" si="70"/>
        <v>-1</v>
      </c>
      <c r="L748" s="508" t="b">
        <f t="shared" si="71"/>
        <v>0</v>
      </c>
    </row>
    <row r="749" spans="2:12">
      <c r="B749" s="508" t="s">
        <v>2399</v>
      </c>
      <c r="C749" s="508" t="s">
        <v>4493</v>
      </c>
      <c r="E749" s="508" t="s">
        <v>2399</v>
      </c>
      <c r="F749" s="508" t="s">
        <v>3908</v>
      </c>
      <c r="G749" s="508" t="b">
        <f t="shared" si="66"/>
        <v>1</v>
      </c>
      <c r="H749" s="508" t="b">
        <f t="shared" si="67"/>
        <v>0</v>
      </c>
      <c r="I749" s="508" t="str">
        <f t="shared" si="68"/>
        <v>158</v>
      </c>
      <c r="J749" s="508" t="str">
        <f t="shared" si="69"/>
        <v>157</v>
      </c>
      <c r="K749" s="508">
        <f t="shared" si="70"/>
        <v>-1</v>
      </c>
      <c r="L749" s="508" t="b">
        <f t="shared" si="71"/>
        <v>0</v>
      </c>
    </row>
    <row r="750" spans="2:12">
      <c r="B750" s="508" t="s">
        <v>2400</v>
      </c>
      <c r="C750" s="508" t="s">
        <v>4494</v>
      </c>
      <c r="E750" s="508" t="s">
        <v>2400</v>
      </c>
      <c r="F750" s="508" t="s">
        <v>3909</v>
      </c>
      <c r="G750" s="508" t="b">
        <f t="shared" si="66"/>
        <v>1</v>
      </c>
      <c r="H750" s="508" t="b">
        <f t="shared" si="67"/>
        <v>0</v>
      </c>
      <c r="I750" s="508" t="str">
        <f t="shared" si="68"/>
        <v>158</v>
      </c>
      <c r="J750" s="508" t="str">
        <f t="shared" si="69"/>
        <v>157</v>
      </c>
      <c r="K750" s="508">
        <f t="shared" si="70"/>
        <v>-1</v>
      </c>
      <c r="L750" s="508" t="b">
        <f t="shared" si="71"/>
        <v>0</v>
      </c>
    </row>
    <row r="751" spans="2:12">
      <c r="B751" s="508" t="s">
        <v>2401</v>
      </c>
      <c r="C751" s="508" t="s">
        <v>4495</v>
      </c>
      <c r="E751" s="508" t="s">
        <v>2401</v>
      </c>
      <c r="F751" s="508" t="s">
        <v>3910</v>
      </c>
      <c r="G751" s="508" t="b">
        <f t="shared" si="66"/>
        <v>1</v>
      </c>
      <c r="H751" s="508" t="b">
        <f t="shared" si="67"/>
        <v>0</v>
      </c>
      <c r="I751" s="508" t="str">
        <f t="shared" si="68"/>
        <v>158</v>
      </c>
      <c r="J751" s="508" t="str">
        <f t="shared" si="69"/>
        <v>157</v>
      </c>
      <c r="K751" s="508">
        <f t="shared" si="70"/>
        <v>-1</v>
      </c>
      <c r="L751" s="508" t="b">
        <f t="shared" si="71"/>
        <v>0</v>
      </c>
    </row>
    <row r="752" spans="2:12">
      <c r="B752" s="508" t="s">
        <v>2402</v>
      </c>
      <c r="C752" s="508" t="s">
        <v>4496</v>
      </c>
      <c r="E752" s="508" t="s">
        <v>2402</v>
      </c>
      <c r="F752" s="508" t="s">
        <v>3911</v>
      </c>
      <c r="G752" s="508" t="b">
        <f t="shared" si="66"/>
        <v>1</v>
      </c>
      <c r="H752" s="508" t="b">
        <f t="shared" si="67"/>
        <v>0</v>
      </c>
      <c r="I752" s="508" t="str">
        <f t="shared" si="68"/>
        <v>158</v>
      </c>
      <c r="J752" s="508" t="str">
        <f t="shared" si="69"/>
        <v>157</v>
      </c>
      <c r="K752" s="508">
        <f t="shared" si="70"/>
        <v>-1</v>
      </c>
      <c r="L752" s="508" t="b">
        <f t="shared" si="71"/>
        <v>0</v>
      </c>
    </row>
    <row r="753" spans="2:12">
      <c r="B753" s="508" t="s">
        <v>2403</v>
      </c>
      <c r="C753" s="508" t="s">
        <v>4497</v>
      </c>
      <c r="E753" s="508" t="s">
        <v>2403</v>
      </c>
      <c r="F753" s="508" t="s">
        <v>3912</v>
      </c>
      <c r="G753" s="508" t="b">
        <f t="shared" si="66"/>
        <v>1</v>
      </c>
      <c r="H753" s="508" t="b">
        <f t="shared" si="67"/>
        <v>0</v>
      </c>
      <c r="I753" s="508" t="str">
        <f t="shared" si="68"/>
        <v>158</v>
      </c>
      <c r="J753" s="508" t="str">
        <f t="shared" si="69"/>
        <v>157</v>
      </c>
      <c r="K753" s="508">
        <f t="shared" si="70"/>
        <v>-1</v>
      </c>
      <c r="L753" s="508" t="b">
        <f t="shared" si="71"/>
        <v>0</v>
      </c>
    </row>
    <row r="754" spans="2:12">
      <c r="B754" s="508" t="s">
        <v>2390</v>
      </c>
      <c r="C754" s="508" t="s">
        <v>4498</v>
      </c>
      <c r="E754" s="508" t="s">
        <v>2390</v>
      </c>
      <c r="F754" s="508" t="s">
        <v>3913</v>
      </c>
      <c r="G754" s="508" t="b">
        <f t="shared" si="66"/>
        <v>1</v>
      </c>
      <c r="H754" s="508" t="b">
        <f t="shared" si="67"/>
        <v>0</v>
      </c>
      <c r="I754" s="508" t="str">
        <f t="shared" si="68"/>
        <v>158</v>
      </c>
      <c r="J754" s="508" t="str">
        <f t="shared" si="69"/>
        <v>157</v>
      </c>
      <c r="K754" s="508">
        <f t="shared" si="70"/>
        <v>-1</v>
      </c>
      <c r="L754" s="508" t="b">
        <f t="shared" si="71"/>
        <v>0</v>
      </c>
    </row>
    <row r="755" spans="2:12">
      <c r="B755" s="508" t="s">
        <v>2138</v>
      </c>
      <c r="C755" s="508" t="s">
        <v>4499</v>
      </c>
      <c r="E755" s="508" t="s">
        <v>2138</v>
      </c>
      <c r="F755" s="508" t="s">
        <v>4401</v>
      </c>
      <c r="G755" s="508" t="b">
        <f t="shared" si="66"/>
        <v>1</v>
      </c>
      <c r="H755" s="508" t="b">
        <f t="shared" si="67"/>
        <v>0</v>
      </c>
      <c r="I755" s="508" t="str">
        <f t="shared" si="68"/>
        <v>135</v>
      </c>
      <c r="J755" s="508" t="str">
        <f t="shared" si="69"/>
        <v>134</v>
      </c>
      <c r="K755" s="508">
        <f t="shared" si="70"/>
        <v>-1</v>
      </c>
      <c r="L755" s="508" t="b">
        <f t="shared" si="71"/>
        <v>0</v>
      </c>
    </row>
    <row r="756" spans="2:12">
      <c r="B756" s="508" t="s">
        <v>2139</v>
      </c>
      <c r="C756" s="508" t="s">
        <v>4500</v>
      </c>
      <c r="E756" s="508" t="s">
        <v>2139</v>
      </c>
      <c r="F756" s="508" t="s">
        <v>4402</v>
      </c>
      <c r="G756" s="508" t="b">
        <f t="shared" si="66"/>
        <v>1</v>
      </c>
      <c r="H756" s="508" t="b">
        <f t="shared" si="67"/>
        <v>0</v>
      </c>
      <c r="I756" s="508" t="str">
        <f t="shared" si="68"/>
        <v>135</v>
      </c>
      <c r="J756" s="508" t="str">
        <f t="shared" si="69"/>
        <v>134</v>
      </c>
      <c r="K756" s="508">
        <f t="shared" si="70"/>
        <v>-1</v>
      </c>
      <c r="L756" s="508" t="b">
        <f t="shared" si="71"/>
        <v>0</v>
      </c>
    </row>
    <row r="757" spans="2:12">
      <c r="B757" s="508" t="s">
        <v>2140</v>
      </c>
      <c r="C757" s="508" t="s">
        <v>4501</v>
      </c>
      <c r="E757" s="508" t="s">
        <v>2140</v>
      </c>
      <c r="F757" s="508" t="s">
        <v>4403</v>
      </c>
      <c r="G757" s="508" t="b">
        <f t="shared" si="66"/>
        <v>1</v>
      </c>
      <c r="H757" s="508" t="b">
        <f t="shared" si="67"/>
        <v>0</v>
      </c>
      <c r="I757" s="508" t="str">
        <f t="shared" si="68"/>
        <v>135</v>
      </c>
      <c r="J757" s="508" t="str">
        <f t="shared" si="69"/>
        <v>134</v>
      </c>
      <c r="K757" s="508">
        <f t="shared" si="70"/>
        <v>-1</v>
      </c>
      <c r="L757" s="508" t="b">
        <f t="shared" si="71"/>
        <v>0</v>
      </c>
    </row>
    <row r="758" spans="2:12">
      <c r="B758" s="508" t="s">
        <v>2141</v>
      </c>
      <c r="C758" s="508" t="s">
        <v>4502</v>
      </c>
      <c r="E758" s="508" t="s">
        <v>2141</v>
      </c>
      <c r="F758" s="508" t="s">
        <v>4404</v>
      </c>
      <c r="G758" s="508" t="b">
        <f t="shared" si="66"/>
        <v>1</v>
      </c>
      <c r="H758" s="508" t="b">
        <f t="shared" si="67"/>
        <v>0</v>
      </c>
      <c r="I758" s="508" t="str">
        <f t="shared" si="68"/>
        <v>135</v>
      </c>
      <c r="J758" s="508" t="str">
        <f t="shared" si="69"/>
        <v>134</v>
      </c>
      <c r="K758" s="508">
        <f t="shared" si="70"/>
        <v>-1</v>
      </c>
      <c r="L758" s="508" t="b">
        <f t="shared" si="71"/>
        <v>0</v>
      </c>
    </row>
    <row r="759" spans="2:12">
      <c r="B759" s="508" t="s">
        <v>2142</v>
      </c>
      <c r="C759" s="508" t="s">
        <v>4503</v>
      </c>
      <c r="E759" s="508" t="s">
        <v>2142</v>
      </c>
      <c r="F759" s="508" t="s">
        <v>4405</v>
      </c>
      <c r="G759" s="508" t="b">
        <f t="shared" si="66"/>
        <v>1</v>
      </c>
      <c r="H759" s="508" t="b">
        <f t="shared" si="67"/>
        <v>0</v>
      </c>
      <c r="I759" s="508" t="str">
        <f t="shared" si="68"/>
        <v>135</v>
      </c>
      <c r="J759" s="508" t="str">
        <f t="shared" si="69"/>
        <v>134</v>
      </c>
      <c r="K759" s="508">
        <f t="shared" si="70"/>
        <v>-1</v>
      </c>
      <c r="L759" s="508" t="b">
        <f t="shared" si="71"/>
        <v>0</v>
      </c>
    </row>
    <row r="760" spans="2:12">
      <c r="B760" s="508" t="s">
        <v>2143</v>
      </c>
      <c r="C760" s="508" t="s">
        <v>4504</v>
      </c>
      <c r="E760" s="508" t="s">
        <v>2143</v>
      </c>
      <c r="F760" s="508" t="s">
        <v>4406</v>
      </c>
      <c r="G760" s="508" t="b">
        <f t="shared" si="66"/>
        <v>1</v>
      </c>
      <c r="H760" s="508" t="b">
        <f t="shared" si="67"/>
        <v>0</v>
      </c>
      <c r="I760" s="508" t="str">
        <f t="shared" si="68"/>
        <v>135</v>
      </c>
      <c r="J760" s="508" t="str">
        <f t="shared" si="69"/>
        <v>134</v>
      </c>
      <c r="K760" s="508">
        <f t="shared" si="70"/>
        <v>-1</v>
      </c>
      <c r="L760" s="508" t="b">
        <f t="shared" si="71"/>
        <v>0</v>
      </c>
    </row>
    <row r="761" spans="2:12">
      <c r="B761" s="508" t="s">
        <v>2144</v>
      </c>
      <c r="C761" s="508" t="s">
        <v>4505</v>
      </c>
      <c r="E761" s="508" t="s">
        <v>2144</v>
      </c>
      <c r="F761" s="508" t="s">
        <v>4407</v>
      </c>
      <c r="G761" s="508" t="b">
        <f t="shared" si="66"/>
        <v>1</v>
      </c>
      <c r="H761" s="508" t="b">
        <f t="shared" si="67"/>
        <v>0</v>
      </c>
      <c r="I761" s="508" t="str">
        <f t="shared" si="68"/>
        <v>135</v>
      </c>
      <c r="J761" s="508" t="str">
        <f t="shared" si="69"/>
        <v>134</v>
      </c>
      <c r="K761" s="508">
        <f t="shared" si="70"/>
        <v>-1</v>
      </c>
      <c r="L761" s="508" t="b">
        <f t="shared" si="71"/>
        <v>0</v>
      </c>
    </row>
    <row r="762" spans="2:12">
      <c r="B762" s="508" t="s">
        <v>2145</v>
      </c>
      <c r="C762" s="508" t="s">
        <v>4506</v>
      </c>
      <c r="E762" s="508" t="s">
        <v>2145</v>
      </c>
      <c r="F762" s="508" t="s">
        <v>4408</v>
      </c>
      <c r="G762" s="508" t="b">
        <f t="shared" si="66"/>
        <v>1</v>
      </c>
      <c r="H762" s="508" t="b">
        <f t="shared" si="67"/>
        <v>0</v>
      </c>
      <c r="I762" s="508" t="str">
        <f t="shared" si="68"/>
        <v>135</v>
      </c>
      <c r="J762" s="508" t="str">
        <f t="shared" si="69"/>
        <v>134</v>
      </c>
      <c r="K762" s="508">
        <f t="shared" si="70"/>
        <v>-1</v>
      </c>
      <c r="L762" s="508" t="b">
        <f t="shared" si="71"/>
        <v>0</v>
      </c>
    </row>
    <row r="763" spans="2:12">
      <c r="B763" s="508" t="s">
        <v>2146</v>
      </c>
      <c r="C763" s="508" t="s">
        <v>4507</v>
      </c>
      <c r="E763" s="508" t="s">
        <v>2146</v>
      </c>
      <c r="F763" s="508" t="s">
        <v>4409</v>
      </c>
      <c r="G763" s="508" t="b">
        <f t="shared" si="66"/>
        <v>1</v>
      </c>
      <c r="H763" s="508" t="b">
        <f t="shared" si="67"/>
        <v>0</v>
      </c>
      <c r="I763" s="508" t="str">
        <f t="shared" si="68"/>
        <v>135</v>
      </c>
      <c r="J763" s="508" t="str">
        <f t="shared" si="69"/>
        <v>134</v>
      </c>
      <c r="K763" s="508">
        <f t="shared" si="70"/>
        <v>-1</v>
      </c>
      <c r="L763" s="508" t="b">
        <f t="shared" si="71"/>
        <v>0</v>
      </c>
    </row>
    <row r="764" spans="2:12">
      <c r="B764" s="508" t="s">
        <v>2147</v>
      </c>
      <c r="C764" s="508" t="s">
        <v>4508</v>
      </c>
      <c r="E764" s="508" t="s">
        <v>2147</v>
      </c>
      <c r="F764" s="508" t="s">
        <v>4410</v>
      </c>
      <c r="G764" s="508" t="b">
        <f t="shared" si="66"/>
        <v>1</v>
      </c>
      <c r="H764" s="508" t="b">
        <f t="shared" si="67"/>
        <v>0</v>
      </c>
      <c r="I764" s="508" t="str">
        <f t="shared" si="68"/>
        <v>135</v>
      </c>
      <c r="J764" s="508" t="str">
        <f t="shared" si="69"/>
        <v>134</v>
      </c>
      <c r="K764" s="508">
        <f t="shared" si="70"/>
        <v>-1</v>
      </c>
      <c r="L764" s="508" t="b">
        <f t="shared" si="71"/>
        <v>0</v>
      </c>
    </row>
    <row r="765" spans="2:12">
      <c r="B765" s="508" t="s">
        <v>2148</v>
      </c>
      <c r="C765" s="508" t="s">
        <v>4509</v>
      </c>
      <c r="E765" s="508" t="s">
        <v>2148</v>
      </c>
      <c r="F765" s="508" t="s">
        <v>4411</v>
      </c>
      <c r="G765" s="508" t="b">
        <f t="shared" si="66"/>
        <v>1</v>
      </c>
      <c r="H765" s="508" t="b">
        <f t="shared" si="67"/>
        <v>0</v>
      </c>
      <c r="I765" s="508" t="str">
        <f t="shared" si="68"/>
        <v>135</v>
      </c>
      <c r="J765" s="508" t="str">
        <f t="shared" si="69"/>
        <v>134</v>
      </c>
      <c r="K765" s="508">
        <f t="shared" si="70"/>
        <v>-1</v>
      </c>
      <c r="L765" s="508" t="b">
        <f t="shared" si="71"/>
        <v>0</v>
      </c>
    </row>
    <row r="766" spans="2:12">
      <c r="B766" s="508" t="s">
        <v>2149</v>
      </c>
      <c r="C766" s="508" t="s">
        <v>4510</v>
      </c>
      <c r="E766" s="508" t="s">
        <v>2149</v>
      </c>
      <c r="F766" s="508" t="s">
        <v>4412</v>
      </c>
      <c r="G766" s="508" t="b">
        <f t="shared" si="66"/>
        <v>1</v>
      </c>
      <c r="H766" s="508" t="b">
        <f t="shared" si="67"/>
        <v>0</v>
      </c>
      <c r="I766" s="508" t="str">
        <f t="shared" si="68"/>
        <v>135</v>
      </c>
      <c r="J766" s="508" t="str">
        <f t="shared" si="69"/>
        <v>134</v>
      </c>
      <c r="K766" s="508">
        <f t="shared" si="70"/>
        <v>-1</v>
      </c>
      <c r="L766" s="508" t="b">
        <f t="shared" si="71"/>
        <v>0</v>
      </c>
    </row>
    <row r="767" spans="2:12">
      <c r="B767" s="508" t="s">
        <v>2150</v>
      </c>
      <c r="C767" s="508" t="s">
        <v>4511</v>
      </c>
      <c r="E767" s="508" t="s">
        <v>2150</v>
      </c>
      <c r="F767" s="508" t="s">
        <v>4413</v>
      </c>
      <c r="G767" s="508" t="b">
        <f t="shared" si="66"/>
        <v>1</v>
      </c>
      <c r="H767" s="508" t="b">
        <f t="shared" si="67"/>
        <v>0</v>
      </c>
      <c r="I767" s="508" t="str">
        <f t="shared" si="68"/>
        <v>135</v>
      </c>
      <c r="J767" s="508" t="str">
        <f t="shared" si="69"/>
        <v>134</v>
      </c>
      <c r="K767" s="508">
        <f t="shared" si="70"/>
        <v>-1</v>
      </c>
      <c r="L767" s="508" t="b">
        <f t="shared" si="71"/>
        <v>0</v>
      </c>
    </row>
    <row r="768" spans="2:12">
      <c r="B768" s="508" t="s">
        <v>2136</v>
      </c>
      <c r="C768" s="508" t="s">
        <v>4512</v>
      </c>
      <c r="E768" s="508" t="s">
        <v>2136</v>
      </c>
      <c r="F768" s="508" t="s">
        <v>4414</v>
      </c>
      <c r="G768" s="508" t="b">
        <f t="shared" si="66"/>
        <v>1</v>
      </c>
      <c r="H768" s="508" t="b">
        <f t="shared" si="67"/>
        <v>0</v>
      </c>
      <c r="I768" s="508" t="str">
        <f t="shared" si="68"/>
        <v>135</v>
      </c>
      <c r="J768" s="508" t="str">
        <f t="shared" si="69"/>
        <v>134</v>
      </c>
      <c r="K768" s="508">
        <f t="shared" si="70"/>
        <v>-1</v>
      </c>
      <c r="L768" s="508" t="b">
        <f t="shared" si="71"/>
        <v>0</v>
      </c>
    </row>
    <row r="769" spans="2:12">
      <c r="B769" s="508" t="s">
        <v>1189</v>
      </c>
      <c r="C769" s="508" t="s">
        <v>4513</v>
      </c>
      <c r="E769" s="508" t="s">
        <v>1189</v>
      </c>
      <c r="F769" s="508" t="s">
        <v>4822</v>
      </c>
      <c r="G769" s="508" t="b">
        <f t="shared" si="66"/>
        <v>1</v>
      </c>
      <c r="H769" s="508" t="b">
        <f t="shared" si="67"/>
        <v>0</v>
      </c>
      <c r="I769" s="508" t="str">
        <f t="shared" si="68"/>
        <v>53</v>
      </c>
      <c r="J769" s="508" t="str">
        <f t="shared" si="69"/>
        <v>52</v>
      </c>
      <c r="K769" s="508">
        <f t="shared" si="70"/>
        <v>-1</v>
      </c>
      <c r="L769" s="508" t="b">
        <f t="shared" si="71"/>
        <v>0</v>
      </c>
    </row>
    <row r="770" spans="2:12">
      <c r="B770" s="508" t="s">
        <v>1190</v>
      </c>
      <c r="C770" s="508" t="s">
        <v>4514</v>
      </c>
      <c r="E770" s="508" t="s">
        <v>1190</v>
      </c>
      <c r="F770" s="508" t="s">
        <v>4823</v>
      </c>
      <c r="G770" s="508" t="b">
        <f t="shared" si="66"/>
        <v>1</v>
      </c>
      <c r="H770" s="508" t="b">
        <f t="shared" si="67"/>
        <v>0</v>
      </c>
      <c r="I770" s="508" t="str">
        <f t="shared" si="68"/>
        <v>53</v>
      </c>
      <c r="J770" s="508" t="str">
        <f t="shared" si="69"/>
        <v>52</v>
      </c>
      <c r="K770" s="508">
        <f t="shared" si="70"/>
        <v>-1</v>
      </c>
      <c r="L770" s="508" t="b">
        <f t="shared" si="71"/>
        <v>0</v>
      </c>
    </row>
    <row r="771" spans="2:12">
      <c r="B771" s="508" t="s">
        <v>1191</v>
      </c>
      <c r="C771" s="508" t="s">
        <v>4515</v>
      </c>
      <c r="E771" s="508" t="s">
        <v>1191</v>
      </c>
      <c r="F771" s="508" t="s">
        <v>4824</v>
      </c>
      <c r="G771" s="508" t="b">
        <f t="shared" si="66"/>
        <v>1</v>
      </c>
      <c r="H771" s="508" t="b">
        <f t="shared" si="67"/>
        <v>0</v>
      </c>
      <c r="I771" s="508" t="str">
        <f t="shared" si="68"/>
        <v>53</v>
      </c>
      <c r="J771" s="508" t="str">
        <f t="shared" si="69"/>
        <v>52</v>
      </c>
      <c r="K771" s="508">
        <f t="shared" si="70"/>
        <v>-1</v>
      </c>
      <c r="L771" s="508" t="b">
        <f t="shared" si="71"/>
        <v>0</v>
      </c>
    </row>
    <row r="772" spans="2:12">
      <c r="B772" s="508" t="s">
        <v>1192</v>
      </c>
      <c r="C772" s="508" t="s">
        <v>4516</v>
      </c>
      <c r="E772" s="508" t="s">
        <v>1192</v>
      </c>
      <c r="F772" s="508" t="s">
        <v>4825</v>
      </c>
      <c r="G772" s="508" t="b">
        <f t="shared" si="66"/>
        <v>1</v>
      </c>
      <c r="H772" s="508" t="b">
        <f t="shared" si="67"/>
        <v>0</v>
      </c>
      <c r="I772" s="508" t="str">
        <f t="shared" si="68"/>
        <v>53</v>
      </c>
      <c r="J772" s="508" t="str">
        <f t="shared" si="69"/>
        <v>52</v>
      </c>
      <c r="K772" s="508">
        <f t="shared" si="70"/>
        <v>-1</v>
      </c>
      <c r="L772" s="508" t="b">
        <f t="shared" si="71"/>
        <v>0</v>
      </c>
    </row>
    <row r="773" spans="2:12">
      <c r="B773" s="508" t="s">
        <v>1193</v>
      </c>
      <c r="C773" s="508" t="s">
        <v>4517</v>
      </c>
      <c r="E773" s="508" t="s">
        <v>1193</v>
      </c>
      <c r="F773" s="508" t="s">
        <v>4826</v>
      </c>
      <c r="G773" s="508" t="b">
        <f t="shared" si="66"/>
        <v>1</v>
      </c>
      <c r="H773" s="508" t="b">
        <f t="shared" si="67"/>
        <v>0</v>
      </c>
      <c r="I773" s="508" t="str">
        <f t="shared" si="68"/>
        <v>53</v>
      </c>
      <c r="J773" s="508" t="str">
        <f t="shared" si="69"/>
        <v>52</v>
      </c>
      <c r="K773" s="508">
        <f t="shared" si="70"/>
        <v>-1</v>
      </c>
      <c r="L773" s="508" t="b">
        <f t="shared" si="71"/>
        <v>0</v>
      </c>
    </row>
    <row r="774" spans="2:12">
      <c r="B774" s="508" t="s">
        <v>1194</v>
      </c>
      <c r="C774" s="508" t="s">
        <v>4518</v>
      </c>
      <c r="E774" s="508" t="s">
        <v>1194</v>
      </c>
      <c r="F774" s="508" t="s">
        <v>4827</v>
      </c>
      <c r="G774" s="508" t="b">
        <f t="shared" si="66"/>
        <v>1</v>
      </c>
      <c r="H774" s="508" t="b">
        <f t="shared" si="67"/>
        <v>0</v>
      </c>
      <c r="I774" s="508" t="str">
        <f t="shared" si="68"/>
        <v>53</v>
      </c>
      <c r="J774" s="508" t="str">
        <f t="shared" si="69"/>
        <v>52</v>
      </c>
      <c r="K774" s="508">
        <f t="shared" si="70"/>
        <v>-1</v>
      </c>
      <c r="L774" s="508" t="b">
        <f t="shared" si="71"/>
        <v>0</v>
      </c>
    </row>
    <row r="775" spans="2:12">
      <c r="B775" s="508" t="s">
        <v>1195</v>
      </c>
      <c r="C775" s="508" t="s">
        <v>4519</v>
      </c>
      <c r="E775" s="508" t="s">
        <v>1195</v>
      </c>
      <c r="F775" s="508" t="s">
        <v>4828</v>
      </c>
      <c r="G775" s="508" t="b">
        <f t="shared" ref="G775:G838" si="72">B775=E775</f>
        <v>1</v>
      </c>
      <c r="H775" s="508" t="b">
        <f t="shared" ref="H775:H838" si="73">C775=F775</f>
        <v>0</v>
      </c>
      <c r="I775" s="508" t="str">
        <f t="shared" ref="I775:I838" si="74">RIGHT(C775,LEN(C775)-FIND("$",C775,1)-2)</f>
        <v>53</v>
      </c>
      <c r="J775" s="508" t="str">
        <f t="shared" ref="J775:J838" si="75">RIGHT(F775,LEN(F775)-FIND("$",F775,1)-2)</f>
        <v>52</v>
      </c>
      <c r="K775" s="508">
        <f t="shared" ref="K775:K838" si="76">J775-I775</f>
        <v>-1</v>
      </c>
      <c r="L775" s="508" t="b">
        <f t="shared" ref="L775:L838" si="77">I775=J775</f>
        <v>0</v>
      </c>
    </row>
    <row r="776" spans="2:12">
      <c r="B776" s="508" t="s">
        <v>1196</v>
      </c>
      <c r="C776" s="508" t="s">
        <v>4520</v>
      </c>
      <c r="E776" s="508" t="s">
        <v>1196</v>
      </c>
      <c r="F776" s="508" t="s">
        <v>4829</v>
      </c>
      <c r="G776" s="508" t="b">
        <f t="shared" si="72"/>
        <v>1</v>
      </c>
      <c r="H776" s="508" t="b">
        <f t="shared" si="73"/>
        <v>0</v>
      </c>
      <c r="I776" s="508" t="str">
        <f t="shared" si="74"/>
        <v>53</v>
      </c>
      <c r="J776" s="508" t="str">
        <f t="shared" si="75"/>
        <v>52</v>
      </c>
      <c r="K776" s="508">
        <f t="shared" si="76"/>
        <v>-1</v>
      </c>
      <c r="L776" s="508" t="b">
        <f t="shared" si="77"/>
        <v>0</v>
      </c>
    </row>
    <row r="777" spans="2:12">
      <c r="B777" s="508" t="s">
        <v>1197</v>
      </c>
      <c r="C777" s="508" t="s">
        <v>4521</v>
      </c>
      <c r="E777" s="508" t="s">
        <v>1197</v>
      </c>
      <c r="F777" s="508" t="s">
        <v>4830</v>
      </c>
      <c r="G777" s="508" t="b">
        <f t="shared" si="72"/>
        <v>1</v>
      </c>
      <c r="H777" s="508" t="b">
        <f t="shared" si="73"/>
        <v>0</v>
      </c>
      <c r="I777" s="508" t="str">
        <f t="shared" si="74"/>
        <v>53</v>
      </c>
      <c r="J777" s="508" t="str">
        <f t="shared" si="75"/>
        <v>52</v>
      </c>
      <c r="K777" s="508">
        <f t="shared" si="76"/>
        <v>-1</v>
      </c>
      <c r="L777" s="508" t="b">
        <f t="shared" si="77"/>
        <v>0</v>
      </c>
    </row>
    <row r="778" spans="2:12">
      <c r="B778" s="508" t="s">
        <v>1198</v>
      </c>
      <c r="C778" s="508" t="s">
        <v>4522</v>
      </c>
      <c r="E778" s="508" t="s">
        <v>1198</v>
      </c>
      <c r="F778" s="508" t="s">
        <v>4831</v>
      </c>
      <c r="G778" s="508" t="b">
        <f t="shared" si="72"/>
        <v>1</v>
      </c>
      <c r="H778" s="508" t="b">
        <f t="shared" si="73"/>
        <v>0</v>
      </c>
      <c r="I778" s="508" t="str">
        <f t="shared" si="74"/>
        <v>53</v>
      </c>
      <c r="J778" s="508" t="str">
        <f t="shared" si="75"/>
        <v>52</v>
      </c>
      <c r="K778" s="508">
        <f t="shared" si="76"/>
        <v>-1</v>
      </c>
      <c r="L778" s="508" t="b">
        <f t="shared" si="77"/>
        <v>0</v>
      </c>
    </row>
    <row r="779" spans="2:12">
      <c r="B779" s="508" t="s">
        <v>1199</v>
      </c>
      <c r="C779" s="508" t="s">
        <v>4523</v>
      </c>
      <c r="E779" s="508" t="s">
        <v>1199</v>
      </c>
      <c r="F779" s="508" t="s">
        <v>4832</v>
      </c>
      <c r="G779" s="508" t="b">
        <f t="shared" si="72"/>
        <v>1</v>
      </c>
      <c r="H779" s="508" t="b">
        <f t="shared" si="73"/>
        <v>0</v>
      </c>
      <c r="I779" s="508" t="str">
        <f t="shared" si="74"/>
        <v>53</v>
      </c>
      <c r="J779" s="508" t="str">
        <f t="shared" si="75"/>
        <v>52</v>
      </c>
      <c r="K779" s="508">
        <f t="shared" si="76"/>
        <v>-1</v>
      </c>
      <c r="L779" s="508" t="b">
        <f t="shared" si="77"/>
        <v>0</v>
      </c>
    </row>
    <row r="780" spans="2:12">
      <c r="B780" s="508" t="s">
        <v>1200</v>
      </c>
      <c r="C780" s="508" t="s">
        <v>4524</v>
      </c>
      <c r="E780" s="508" t="s">
        <v>1200</v>
      </c>
      <c r="F780" s="508" t="s">
        <v>4833</v>
      </c>
      <c r="G780" s="508" t="b">
        <f t="shared" si="72"/>
        <v>1</v>
      </c>
      <c r="H780" s="508" t="b">
        <f t="shared" si="73"/>
        <v>0</v>
      </c>
      <c r="I780" s="508" t="str">
        <f t="shared" si="74"/>
        <v>53</v>
      </c>
      <c r="J780" s="508" t="str">
        <f t="shared" si="75"/>
        <v>52</v>
      </c>
      <c r="K780" s="508">
        <f t="shared" si="76"/>
        <v>-1</v>
      </c>
      <c r="L780" s="508" t="b">
        <f t="shared" si="77"/>
        <v>0</v>
      </c>
    </row>
    <row r="781" spans="2:12">
      <c r="B781" s="508" t="s">
        <v>1201</v>
      </c>
      <c r="C781" s="508" t="s">
        <v>4525</v>
      </c>
      <c r="E781" s="508" t="s">
        <v>1201</v>
      </c>
      <c r="F781" s="508" t="s">
        <v>4834</v>
      </c>
      <c r="G781" s="508" t="b">
        <f t="shared" si="72"/>
        <v>1</v>
      </c>
      <c r="H781" s="508" t="b">
        <f t="shared" si="73"/>
        <v>0</v>
      </c>
      <c r="I781" s="508" t="str">
        <f t="shared" si="74"/>
        <v>53</v>
      </c>
      <c r="J781" s="508" t="str">
        <f t="shared" si="75"/>
        <v>52</v>
      </c>
      <c r="K781" s="508">
        <f t="shared" si="76"/>
        <v>-1</v>
      </c>
      <c r="L781" s="508" t="b">
        <f t="shared" si="77"/>
        <v>0</v>
      </c>
    </row>
    <row r="782" spans="2:12">
      <c r="B782" s="508" t="s">
        <v>1188</v>
      </c>
      <c r="C782" s="508" t="s">
        <v>4526</v>
      </c>
      <c r="E782" s="508" t="s">
        <v>1188</v>
      </c>
      <c r="F782" s="508" t="s">
        <v>4835</v>
      </c>
      <c r="G782" s="508" t="b">
        <f t="shared" si="72"/>
        <v>1</v>
      </c>
      <c r="H782" s="508" t="b">
        <f t="shared" si="73"/>
        <v>0</v>
      </c>
      <c r="I782" s="508" t="str">
        <f t="shared" si="74"/>
        <v>53</v>
      </c>
      <c r="J782" s="508" t="str">
        <f t="shared" si="75"/>
        <v>52</v>
      </c>
      <c r="K782" s="508">
        <f t="shared" si="76"/>
        <v>-1</v>
      </c>
      <c r="L782" s="508" t="b">
        <f t="shared" si="77"/>
        <v>0</v>
      </c>
    </row>
    <row r="783" spans="2:12">
      <c r="B783" s="508" t="s">
        <v>2439</v>
      </c>
      <c r="C783" s="508" t="s">
        <v>4527</v>
      </c>
      <c r="E783" s="508" t="s">
        <v>2439</v>
      </c>
      <c r="F783" s="508" t="s">
        <v>6478</v>
      </c>
      <c r="G783" s="508" t="b">
        <f t="shared" si="72"/>
        <v>1</v>
      </c>
      <c r="H783" s="508" t="b">
        <f t="shared" si="73"/>
        <v>0</v>
      </c>
      <c r="I783" s="508" t="str">
        <f t="shared" si="74"/>
        <v>165</v>
      </c>
      <c r="J783" s="508" t="str">
        <f t="shared" si="75"/>
        <v>164</v>
      </c>
      <c r="K783" s="508">
        <f t="shared" si="76"/>
        <v>-1</v>
      </c>
      <c r="L783" s="508" t="b">
        <f t="shared" si="77"/>
        <v>0</v>
      </c>
    </row>
    <row r="784" spans="2:12">
      <c r="B784" s="508" t="s">
        <v>2440</v>
      </c>
      <c r="C784" s="508" t="s">
        <v>4528</v>
      </c>
      <c r="E784" s="508" t="s">
        <v>2440</v>
      </c>
      <c r="F784" s="508" t="s">
        <v>6479</v>
      </c>
      <c r="G784" s="508" t="b">
        <f t="shared" si="72"/>
        <v>1</v>
      </c>
      <c r="H784" s="508" t="b">
        <f t="shared" si="73"/>
        <v>0</v>
      </c>
      <c r="I784" s="508" t="str">
        <f t="shared" si="74"/>
        <v>165</v>
      </c>
      <c r="J784" s="508" t="str">
        <f t="shared" si="75"/>
        <v>164</v>
      </c>
      <c r="K784" s="508">
        <f t="shared" si="76"/>
        <v>-1</v>
      </c>
      <c r="L784" s="508" t="b">
        <f t="shared" si="77"/>
        <v>0</v>
      </c>
    </row>
    <row r="785" spans="2:12">
      <c r="B785" s="508" t="s">
        <v>2441</v>
      </c>
      <c r="C785" s="508" t="s">
        <v>4529</v>
      </c>
      <c r="E785" s="508" t="s">
        <v>2441</v>
      </c>
      <c r="F785" s="508" t="s">
        <v>6480</v>
      </c>
      <c r="G785" s="508" t="b">
        <f t="shared" si="72"/>
        <v>1</v>
      </c>
      <c r="H785" s="508" t="b">
        <f t="shared" si="73"/>
        <v>0</v>
      </c>
      <c r="I785" s="508" t="str">
        <f t="shared" si="74"/>
        <v>165</v>
      </c>
      <c r="J785" s="508" t="str">
        <f t="shared" si="75"/>
        <v>164</v>
      </c>
      <c r="K785" s="508">
        <f t="shared" si="76"/>
        <v>-1</v>
      </c>
      <c r="L785" s="508" t="b">
        <f t="shared" si="77"/>
        <v>0</v>
      </c>
    </row>
    <row r="786" spans="2:12">
      <c r="B786" s="508" t="s">
        <v>2442</v>
      </c>
      <c r="C786" s="508" t="s">
        <v>4530</v>
      </c>
      <c r="E786" s="508" t="s">
        <v>2442</v>
      </c>
      <c r="F786" s="508" t="s">
        <v>6481</v>
      </c>
      <c r="G786" s="508" t="b">
        <f t="shared" si="72"/>
        <v>1</v>
      </c>
      <c r="H786" s="508" t="b">
        <f t="shared" si="73"/>
        <v>0</v>
      </c>
      <c r="I786" s="508" t="str">
        <f t="shared" si="74"/>
        <v>165</v>
      </c>
      <c r="J786" s="508" t="str">
        <f t="shared" si="75"/>
        <v>164</v>
      </c>
      <c r="K786" s="508">
        <f t="shared" si="76"/>
        <v>-1</v>
      </c>
      <c r="L786" s="508" t="b">
        <f t="shared" si="77"/>
        <v>0</v>
      </c>
    </row>
    <row r="787" spans="2:12">
      <c r="B787" s="508" t="s">
        <v>2443</v>
      </c>
      <c r="C787" s="508" t="s">
        <v>4531</v>
      </c>
      <c r="E787" s="508" t="s">
        <v>2443</v>
      </c>
      <c r="F787" s="508" t="s">
        <v>6482</v>
      </c>
      <c r="G787" s="508" t="b">
        <f t="shared" si="72"/>
        <v>1</v>
      </c>
      <c r="H787" s="508" t="b">
        <f t="shared" si="73"/>
        <v>0</v>
      </c>
      <c r="I787" s="508" t="str">
        <f t="shared" si="74"/>
        <v>165</v>
      </c>
      <c r="J787" s="508" t="str">
        <f t="shared" si="75"/>
        <v>164</v>
      </c>
      <c r="K787" s="508">
        <f t="shared" si="76"/>
        <v>-1</v>
      </c>
      <c r="L787" s="508" t="b">
        <f t="shared" si="77"/>
        <v>0</v>
      </c>
    </row>
    <row r="788" spans="2:12">
      <c r="B788" s="508" t="s">
        <v>2444</v>
      </c>
      <c r="C788" s="508" t="s">
        <v>4532</v>
      </c>
      <c r="E788" s="508" t="s">
        <v>2444</v>
      </c>
      <c r="F788" s="508" t="s">
        <v>6483</v>
      </c>
      <c r="G788" s="508" t="b">
        <f t="shared" si="72"/>
        <v>1</v>
      </c>
      <c r="H788" s="508" t="b">
        <f t="shared" si="73"/>
        <v>0</v>
      </c>
      <c r="I788" s="508" t="str">
        <f t="shared" si="74"/>
        <v>165</v>
      </c>
      <c r="J788" s="508" t="str">
        <f t="shared" si="75"/>
        <v>164</v>
      </c>
      <c r="K788" s="508">
        <f t="shared" si="76"/>
        <v>-1</v>
      </c>
      <c r="L788" s="508" t="b">
        <f t="shared" si="77"/>
        <v>0</v>
      </c>
    </row>
    <row r="789" spans="2:12">
      <c r="B789" s="508" t="s">
        <v>2445</v>
      </c>
      <c r="C789" s="508" t="s">
        <v>4533</v>
      </c>
      <c r="E789" s="508" t="s">
        <v>2445</v>
      </c>
      <c r="F789" s="508" t="s">
        <v>6484</v>
      </c>
      <c r="G789" s="508" t="b">
        <f t="shared" si="72"/>
        <v>1</v>
      </c>
      <c r="H789" s="508" t="b">
        <f t="shared" si="73"/>
        <v>0</v>
      </c>
      <c r="I789" s="508" t="str">
        <f t="shared" si="74"/>
        <v>165</v>
      </c>
      <c r="J789" s="508" t="str">
        <f t="shared" si="75"/>
        <v>164</v>
      </c>
      <c r="K789" s="508">
        <f t="shared" si="76"/>
        <v>-1</v>
      </c>
      <c r="L789" s="508" t="b">
        <f t="shared" si="77"/>
        <v>0</v>
      </c>
    </row>
    <row r="790" spans="2:12">
      <c r="B790" s="508" t="s">
        <v>2446</v>
      </c>
      <c r="C790" s="508" t="s">
        <v>4534</v>
      </c>
      <c r="E790" s="508" t="s">
        <v>2446</v>
      </c>
      <c r="F790" s="508" t="s">
        <v>6485</v>
      </c>
      <c r="G790" s="508" t="b">
        <f t="shared" si="72"/>
        <v>1</v>
      </c>
      <c r="H790" s="508" t="b">
        <f t="shared" si="73"/>
        <v>0</v>
      </c>
      <c r="I790" s="508" t="str">
        <f t="shared" si="74"/>
        <v>165</v>
      </c>
      <c r="J790" s="508" t="str">
        <f t="shared" si="75"/>
        <v>164</v>
      </c>
      <c r="K790" s="508">
        <f t="shared" si="76"/>
        <v>-1</v>
      </c>
      <c r="L790" s="508" t="b">
        <f t="shared" si="77"/>
        <v>0</v>
      </c>
    </row>
    <row r="791" spans="2:12">
      <c r="B791" s="508" t="s">
        <v>2447</v>
      </c>
      <c r="C791" s="508" t="s">
        <v>4535</v>
      </c>
      <c r="E791" s="508" t="s">
        <v>2447</v>
      </c>
      <c r="F791" s="508" t="s">
        <v>6486</v>
      </c>
      <c r="G791" s="508" t="b">
        <f t="shared" si="72"/>
        <v>1</v>
      </c>
      <c r="H791" s="508" t="b">
        <f t="shared" si="73"/>
        <v>0</v>
      </c>
      <c r="I791" s="508" t="str">
        <f t="shared" si="74"/>
        <v>165</v>
      </c>
      <c r="J791" s="508" t="str">
        <f t="shared" si="75"/>
        <v>164</v>
      </c>
      <c r="K791" s="508">
        <f t="shared" si="76"/>
        <v>-1</v>
      </c>
      <c r="L791" s="508" t="b">
        <f t="shared" si="77"/>
        <v>0</v>
      </c>
    </row>
    <row r="792" spans="2:12">
      <c r="B792" s="508" t="s">
        <v>2448</v>
      </c>
      <c r="C792" s="508" t="s">
        <v>4536</v>
      </c>
      <c r="E792" s="508" t="s">
        <v>2448</v>
      </c>
      <c r="F792" s="508" t="s">
        <v>6487</v>
      </c>
      <c r="G792" s="508" t="b">
        <f t="shared" si="72"/>
        <v>1</v>
      </c>
      <c r="H792" s="508" t="b">
        <f t="shared" si="73"/>
        <v>0</v>
      </c>
      <c r="I792" s="508" t="str">
        <f t="shared" si="74"/>
        <v>165</v>
      </c>
      <c r="J792" s="508" t="str">
        <f t="shared" si="75"/>
        <v>164</v>
      </c>
      <c r="K792" s="508">
        <f t="shared" si="76"/>
        <v>-1</v>
      </c>
      <c r="L792" s="508" t="b">
        <f t="shared" si="77"/>
        <v>0</v>
      </c>
    </row>
    <row r="793" spans="2:12">
      <c r="B793" s="508" t="s">
        <v>2449</v>
      </c>
      <c r="C793" s="508" t="s">
        <v>4537</v>
      </c>
      <c r="E793" s="508" t="s">
        <v>2449</v>
      </c>
      <c r="F793" s="508" t="s">
        <v>6488</v>
      </c>
      <c r="G793" s="508" t="b">
        <f t="shared" si="72"/>
        <v>1</v>
      </c>
      <c r="H793" s="508" t="b">
        <f t="shared" si="73"/>
        <v>0</v>
      </c>
      <c r="I793" s="508" t="str">
        <f t="shared" si="74"/>
        <v>165</v>
      </c>
      <c r="J793" s="508" t="str">
        <f t="shared" si="75"/>
        <v>164</v>
      </c>
      <c r="K793" s="508">
        <f t="shared" si="76"/>
        <v>-1</v>
      </c>
      <c r="L793" s="508" t="b">
        <f t="shared" si="77"/>
        <v>0</v>
      </c>
    </row>
    <row r="794" spans="2:12">
      <c r="B794" s="508" t="s">
        <v>2450</v>
      </c>
      <c r="C794" s="508" t="s">
        <v>4538</v>
      </c>
      <c r="E794" s="508" t="s">
        <v>2450</v>
      </c>
      <c r="F794" s="508" t="s">
        <v>6489</v>
      </c>
      <c r="G794" s="508" t="b">
        <f t="shared" si="72"/>
        <v>1</v>
      </c>
      <c r="H794" s="508" t="b">
        <f t="shared" si="73"/>
        <v>0</v>
      </c>
      <c r="I794" s="508" t="str">
        <f t="shared" si="74"/>
        <v>165</v>
      </c>
      <c r="J794" s="508" t="str">
        <f t="shared" si="75"/>
        <v>164</v>
      </c>
      <c r="K794" s="508">
        <f t="shared" si="76"/>
        <v>-1</v>
      </c>
      <c r="L794" s="508" t="b">
        <f t="shared" si="77"/>
        <v>0</v>
      </c>
    </row>
    <row r="795" spans="2:12">
      <c r="B795" s="508" t="s">
        <v>2451</v>
      </c>
      <c r="C795" s="508" t="s">
        <v>4539</v>
      </c>
      <c r="E795" s="508" t="s">
        <v>2451</v>
      </c>
      <c r="F795" s="508" t="s">
        <v>6490</v>
      </c>
      <c r="G795" s="508" t="b">
        <f t="shared" si="72"/>
        <v>1</v>
      </c>
      <c r="H795" s="508" t="b">
        <f t="shared" si="73"/>
        <v>0</v>
      </c>
      <c r="I795" s="508" t="str">
        <f t="shared" si="74"/>
        <v>165</v>
      </c>
      <c r="J795" s="508" t="str">
        <f t="shared" si="75"/>
        <v>164</v>
      </c>
      <c r="K795" s="508">
        <f t="shared" si="76"/>
        <v>-1</v>
      </c>
      <c r="L795" s="508" t="b">
        <f t="shared" si="77"/>
        <v>0</v>
      </c>
    </row>
    <row r="796" spans="2:12">
      <c r="B796" s="508" t="s">
        <v>2437</v>
      </c>
      <c r="C796" s="508" t="s">
        <v>4540</v>
      </c>
      <c r="E796" s="508" t="s">
        <v>2437</v>
      </c>
      <c r="F796" s="508" t="s">
        <v>6491</v>
      </c>
      <c r="G796" s="508" t="b">
        <f t="shared" si="72"/>
        <v>1</v>
      </c>
      <c r="H796" s="508" t="b">
        <f t="shared" si="73"/>
        <v>0</v>
      </c>
      <c r="I796" s="508" t="str">
        <f t="shared" si="74"/>
        <v>165</v>
      </c>
      <c r="J796" s="508" t="str">
        <f t="shared" si="75"/>
        <v>164</v>
      </c>
      <c r="K796" s="508">
        <f t="shared" si="76"/>
        <v>-1</v>
      </c>
      <c r="L796" s="508" t="b">
        <f t="shared" si="77"/>
        <v>0</v>
      </c>
    </row>
    <row r="797" spans="2:12">
      <c r="B797" s="508" t="s">
        <v>1144</v>
      </c>
      <c r="C797" s="508" t="s">
        <v>4541</v>
      </c>
      <c r="E797" s="508" t="s">
        <v>1144</v>
      </c>
      <c r="F797" s="508" t="s">
        <v>4359</v>
      </c>
      <c r="G797" s="508" t="b">
        <f t="shared" si="72"/>
        <v>1</v>
      </c>
      <c r="H797" s="508" t="b">
        <f t="shared" si="73"/>
        <v>0</v>
      </c>
      <c r="I797" s="508" t="str">
        <f t="shared" si="74"/>
        <v>49</v>
      </c>
      <c r="J797" s="508" t="str">
        <f t="shared" si="75"/>
        <v>48</v>
      </c>
      <c r="K797" s="508">
        <f t="shared" si="76"/>
        <v>-1</v>
      </c>
      <c r="L797" s="508" t="b">
        <f t="shared" si="77"/>
        <v>0</v>
      </c>
    </row>
    <row r="798" spans="2:12">
      <c r="B798" s="508" t="s">
        <v>1145</v>
      </c>
      <c r="C798" s="508" t="s">
        <v>4542</v>
      </c>
      <c r="E798" s="508" t="s">
        <v>1145</v>
      </c>
      <c r="F798" s="508" t="s">
        <v>4360</v>
      </c>
      <c r="G798" s="508" t="b">
        <f t="shared" si="72"/>
        <v>1</v>
      </c>
      <c r="H798" s="508" t="b">
        <f t="shared" si="73"/>
        <v>0</v>
      </c>
      <c r="I798" s="508" t="str">
        <f t="shared" si="74"/>
        <v>49</v>
      </c>
      <c r="J798" s="508" t="str">
        <f t="shared" si="75"/>
        <v>48</v>
      </c>
      <c r="K798" s="508">
        <f t="shared" si="76"/>
        <v>-1</v>
      </c>
      <c r="L798" s="508" t="b">
        <f t="shared" si="77"/>
        <v>0</v>
      </c>
    </row>
    <row r="799" spans="2:12">
      <c r="B799" s="508" t="s">
        <v>1146</v>
      </c>
      <c r="C799" s="508" t="s">
        <v>4543</v>
      </c>
      <c r="E799" s="508" t="s">
        <v>1146</v>
      </c>
      <c r="F799" s="508" t="s">
        <v>4361</v>
      </c>
      <c r="G799" s="508" t="b">
        <f t="shared" si="72"/>
        <v>1</v>
      </c>
      <c r="H799" s="508" t="b">
        <f t="shared" si="73"/>
        <v>0</v>
      </c>
      <c r="I799" s="508" t="str">
        <f t="shared" si="74"/>
        <v>49</v>
      </c>
      <c r="J799" s="508" t="str">
        <f t="shared" si="75"/>
        <v>48</v>
      </c>
      <c r="K799" s="508">
        <f t="shared" si="76"/>
        <v>-1</v>
      </c>
      <c r="L799" s="508" t="b">
        <f t="shared" si="77"/>
        <v>0</v>
      </c>
    </row>
    <row r="800" spans="2:12">
      <c r="B800" s="508" t="s">
        <v>1147</v>
      </c>
      <c r="C800" s="508" t="s">
        <v>4544</v>
      </c>
      <c r="E800" s="508" t="s">
        <v>1147</v>
      </c>
      <c r="F800" s="508" t="s">
        <v>4362</v>
      </c>
      <c r="G800" s="508" t="b">
        <f t="shared" si="72"/>
        <v>1</v>
      </c>
      <c r="H800" s="508" t="b">
        <f t="shared" si="73"/>
        <v>0</v>
      </c>
      <c r="I800" s="508" t="str">
        <f t="shared" si="74"/>
        <v>49</v>
      </c>
      <c r="J800" s="508" t="str">
        <f t="shared" si="75"/>
        <v>48</v>
      </c>
      <c r="K800" s="508">
        <f t="shared" si="76"/>
        <v>-1</v>
      </c>
      <c r="L800" s="508" t="b">
        <f t="shared" si="77"/>
        <v>0</v>
      </c>
    </row>
    <row r="801" spans="2:12">
      <c r="B801" s="508" t="s">
        <v>1148</v>
      </c>
      <c r="C801" s="508" t="s">
        <v>4545</v>
      </c>
      <c r="E801" s="508" t="s">
        <v>1148</v>
      </c>
      <c r="F801" s="508" t="s">
        <v>4363</v>
      </c>
      <c r="G801" s="508" t="b">
        <f t="shared" si="72"/>
        <v>1</v>
      </c>
      <c r="H801" s="508" t="b">
        <f t="shared" si="73"/>
        <v>0</v>
      </c>
      <c r="I801" s="508" t="str">
        <f t="shared" si="74"/>
        <v>49</v>
      </c>
      <c r="J801" s="508" t="str">
        <f t="shared" si="75"/>
        <v>48</v>
      </c>
      <c r="K801" s="508">
        <f t="shared" si="76"/>
        <v>-1</v>
      </c>
      <c r="L801" s="508" t="b">
        <f t="shared" si="77"/>
        <v>0</v>
      </c>
    </row>
    <row r="802" spans="2:12">
      <c r="B802" s="508" t="s">
        <v>1149</v>
      </c>
      <c r="C802" s="508" t="s">
        <v>4546</v>
      </c>
      <c r="E802" s="508" t="s">
        <v>1149</v>
      </c>
      <c r="F802" s="508" t="s">
        <v>4364</v>
      </c>
      <c r="G802" s="508" t="b">
        <f t="shared" si="72"/>
        <v>1</v>
      </c>
      <c r="H802" s="508" t="b">
        <f t="shared" si="73"/>
        <v>0</v>
      </c>
      <c r="I802" s="508" t="str">
        <f t="shared" si="74"/>
        <v>49</v>
      </c>
      <c r="J802" s="508" t="str">
        <f t="shared" si="75"/>
        <v>48</v>
      </c>
      <c r="K802" s="508">
        <f t="shared" si="76"/>
        <v>-1</v>
      </c>
      <c r="L802" s="508" t="b">
        <f t="shared" si="77"/>
        <v>0</v>
      </c>
    </row>
    <row r="803" spans="2:12">
      <c r="B803" s="508" t="s">
        <v>1150</v>
      </c>
      <c r="C803" s="508" t="s">
        <v>4547</v>
      </c>
      <c r="E803" s="508" t="s">
        <v>1150</v>
      </c>
      <c r="F803" s="508" t="s">
        <v>4365</v>
      </c>
      <c r="G803" s="508" t="b">
        <f t="shared" si="72"/>
        <v>1</v>
      </c>
      <c r="H803" s="508" t="b">
        <f t="shared" si="73"/>
        <v>0</v>
      </c>
      <c r="I803" s="508" t="str">
        <f t="shared" si="74"/>
        <v>49</v>
      </c>
      <c r="J803" s="508" t="str">
        <f t="shared" si="75"/>
        <v>48</v>
      </c>
      <c r="K803" s="508">
        <f t="shared" si="76"/>
        <v>-1</v>
      </c>
      <c r="L803" s="508" t="b">
        <f t="shared" si="77"/>
        <v>0</v>
      </c>
    </row>
    <row r="804" spans="2:12">
      <c r="B804" s="508" t="s">
        <v>1151</v>
      </c>
      <c r="C804" s="508" t="s">
        <v>4548</v>
      </c>
      <c r="E804" s="508" t="s">
        <v>1151</v>
      </c>
      <c r="F804" s="508" t="s">
        <v>4366</v>
      </c>
      <c r="G804" s="508" t="b">
        <f t="shared" si="72"/>
        <v>1</v>
      </c>
      <c r="H804" s="508" t="b">
        <f t="shared" si="73"/>
        <v>0</v>
      </c>
      <c r="I804" s="508" t="str">
        <f t="shared" si="74"/>
        <v>49</v>
      </c>
      <c r="J804" s="508" t="str">
        <f t="shared" si="75"/>
        <v>48</v>
      </c>
      <c r="K804" s="508">
        <f t="shared" si="76"/>
        <v>-1</v>
      </c>
      <c r="L804" s="508" t="b">
        <f t="shared" si="77"/>
        <v>0</v>
      </c>
    </row>
    <row r="805" spans="2:12">
      <c r="B805" s="508" t="s">
        <v>1152</v>
      </c>
      <c r="C805" s="508" t="s">
        <v>4549</v>
      </c>
      <c r="E805" s="508" t="s">
        <v>1152</v>
      </c>
      <c r="F805" s="508" t="s">
        <v>4367</v>
      </c>
      <c r="G805" s="508" t="b">
        <f t="shared" si="72"/>
        <v>1</v>
      </c>
      <c r="H805" s="508" t="b">
        <f t="shared" si="73"/>
        <v>0</v>
      </c>
      <c r="I805" s="508" t="str">
        <f t="shared" si="74"/>
        <v>49</v>
      </c>
      <c r="J805" s="508" t="str">
        <f t="shared" si="75"/>
        <v>48</v>
      </c>
      <c r="K805" s="508">
        <f t="shared" si="76"/>
        <v>-1</v>
      </c>
      <c r="L805" s="508" t="b">
        <f t="shared" si="77"/>
        <v>0</v>
      </c>
    </row>
    <row r="806" spans="2:12">
      <c r="B806" s="508" t="s">
        <v>1153</v>
      </c>
      <c r="C806" s="508" t="s">
        <v>4550</v>
      </c>
      <c r="E806" s="508" t="s">
        <v>1153</v>
      </c>
      <c r="F806" s="508" t="s">
        <v>4368</v>
      </c>
      <c r="G806" s="508" t="b">
        <f t="shared" si="72"/>
        <v>1</v>
      </c>
      <c r="H806" s="508" t="b">
        <f t="shared" si="73"/>
        <v>0</v>
      </c>
      <c r="I806" s="508" t="str">
        <f t="shared" si="74"/>
        <v>49</v>
      </c>
      <c r="J806" s="508" t="str">
        <f t="shared" si="75"/>
        <v>48</v>
      </c>
      <c r="K806" s="508">
        <f t="shared" si="76"/>
        <v>-1</v>
      </c>
      <c r="L806" s="508" t="b">
        <f t="shared" si="77"/>
        <v>0</v>
      </c>
    </row>
    <row r="807" spans="2:12">
      <c r="B807" s="508" t="s">
        <v>1154</v>
      </c>
      <c r="C807" s="508" t="s">
        <v>4551</v>
      </c>
      <c r="E807" s="508" t="s">
        <v>1154</v>
      </c>
      <c r="F807" s="508" t="s">
        <v>4369</v>
      </c>
      <c r="G807" s="508" t="b">
        <f t="shared" si="72"/>
        <v>1</v>
      </c>
      <c r="H807" s="508" t="b">
        <f t="shared" si="73"/>
        <v>0</v>
      </c>
      <c r="I807" s="508" t="str">
        <f t="shared" si="74"/>
        <v>49</v>
      </c>
      <c r="J807" s="508" t="str">
        <f t="shared" si="75"/>
        <v>48</v>
      </c>
      <c r="K807" s="508">
        <f t="shared" si="76"/>
        <v>-1</v>
      </c>
      <c r="L807" s="508" t="b">
        <f t="shared" si="77"/>
        <v>0</v>
      </c>
    </row>
    <row r="808" spans="2:12">
      <c r="B808" s="508" t="s">
        <v>1155</v>
      </c>
      <c r="C808" s="508" t="s">
        <v>4552</v>
      </c>
      <c r="E808" s="508" t="s">
        <v>1155</v>
      </c>
      <c r="F808" s="508" t="s">
        <v>4370</v>
      </c>
      <c r="G808" s="508" t="b">
        <f t="shared" si="72"/>
        <v>1</v>
      </c>
      <c r="H808" s="508" t="b">
        <f t="shared" si="73"/>
        <v>0</v>
      </c>
      <c r="I808" s="508" t="str">
        <f t="shared" si="74"/>
        <v>49</v>
      </c>
      <c r="J808" s="508" t="str">
        <f t="shared" si="75"/>
        <v>48</v>
      </c>
      <c r="K808" s="508">
        <f t="shared" si="76"/>
        <v>-1</v>
      </c>
      <c r="L808" s="508" t="b">
        <f t="shared" si="77"/>
        <v>0</v>
      </c>
    </row>
    <row r="809" spans="2:12">
      <c r="B809" s="508" t="s">
        <v>1156</v>
      </c>
      <c r="C809" s="508" t="s">
        <v>4553</v>
      </c>
      <c r="E809" s="508" t="s">
        <v>1156</v>
      </c>
      <c r="F809" s="508" t="s">
        <v>4371</v>
      </c>
      <c r="G809" s="508" t="b">
        <f t="shared" si="72"/>
        <v>1</v>
      </c>
      <c r="H809" s="508" t="b">
        <f t="shared" si="73"/>
        <v>0</v>
      </c>
      <c r="I809" s="508" t="str">
        <f t="shared" si="74"/>
        <v>49</v>
      </c>
      <c r="J809" s="508" t="str">
        <f t="shared" si="75"/>
        <v>48</v>
      </c>
      <c r="K809" s="508">
        <f t="shared" si="76"/>
        <v>-1</v>
      </c>
      <c r="L809" s="508" t="b">
        <f t="shared" si="77"/>
        <v>0</v>
      </c>
    </row>
    <row r="810" spans="2:12">
      <c r="B810" s="508" t="s">
        <v>1143</v>
      </c>
      <c r="C810" s="508" t="s">
        <v>4554</v>
      </c>
      <c r="E810" s="508" t="s">
        <v>1143</v>
      </c>
      <c r="F810" s="508" t="s">
        <v>4372</v>
      </c>
      <c r="G810" s="508" t="b">
        <f t="shared" si="72"/>
        <v>1</v>
      </c>
      <c r="H810" s="508" t="b">
        <f t="shared" si="73"/>
        <v>0</v>
      </c>
      <c r="I810" s="508" t="str">
        <f t="shared" si="74"/>
        <v>49</v>
      </c>
      <c r="J810" s="508" t="str">
        <f t="shared" si="75"/>
        <v>48</v>
      </c>
      <c r="K810" s="508">
        <f t="shared" si="76"/>
        <v>-1</v>
      </c>
      <c r="L810" s="508" t="b">
        <f t="shared" si="77"/>
        <v>0</v>
      </c>
    </row>
    <row r="811" spans="2:12">
      <c r="B811" s="508" t="s">
        <v>2313</v>
      </c>
      <c r="C811" s="508" t="s">
        <v>4555</v>
      </c>
      <c r="E811" s="508" t="s">
        <v>2313</v>
      </c>
      <c r="F811" s="508" t="s">
        <v>4262</v>
      </c>
      <c r="G811" s="508" t="b">
        <f t="shared" si="72"/>
        <v>1</v>
      </c>
      <c r="H811" s="508" t="b">
        <f t="shared" si="73"/>
        <v>0</v>
      </c>
      <c r="I811" s="508" t="str">
        <f t="shared" si="74"/>
        <v>153</v>
      </c>
      <c r="J811" s="508" t="str">
        <f t="shared" si="75"/>
        <v>152</v>
      </c>
      <c r="K811" s="508">
        <f t="shared" si="76"/>
        <v>-1</v>
      </c>
      <c r="L811" s="508" t="b">
        <f t="shared" si="77"/>
        <v>0</v>
      </c>
    </row>
    <row r="812" spans="2:12">
      <c r="B812" s="508" t="s">
        <v>2314</v>
      </c>
      <c r="C812" s="508" t="s">
        <v>4556</v>
      </c>
      <c r="E812" s="508" t="s">
        <v>2314</v>
      </c>
      <c r="F812" s="508" t="s">
        <v>4263</v>
      </c>
      <c r="G812" s="508" t="b">
        <f t="shared" si="72"/>
        <v>1</v>
      </c>
      <c r="H812" s="508" t="b">
        <f t="shared" si="73"/>
        <v>0</v>
      </c>
      <c r="I812" s="508" t="str">
        <f t="shared" si="74"/>
        <v>153</v>
      </c>
      <c r="J812" s="508" t="str">
        <f t="shared" si="75"/>
        <v>152</v>
      </c>
      <c r="K812" s="508">
        <f t="shared" si="76"/>
        <v>-1</v>
      </c>
      <c r="L812" s="508" t="b">
        <f t="shared" si="77"/>
        <v>0</v>
      </c>
    </row>
    <row r="813" spans="2:12">
      <c r="B813" s="508" t="s">
        <v>2315</v>
      </c>
      <c r="C813" s="508" t="s">
        <v>4557</v>
      </c>
      <c r="E813" s="508" t="s">
        <v>2315</v>
      </c>
      <c r="F813" s="508" t="s">
        <v>4264</v>
      </c>
      <c r="G813" s="508" t="b">
        <f t="shared" si="72"/>
        <v>1</v>
      </c>
      <c r="H813" s="508" t="b">
        <f t="shared" si="73"/>
        <v>0</v>
      </c>
      <c r="I813" s="508" t="str">
        <f t="shared" si="74"/>
        <v>153</v>
      </c>
      <c r="J813" s="508" t="str">
        <f t="shared" si="75"/>
        <v>152</v>
      </c>
      <c r="K813" s="508">
        <f t="shared" si="76"/>
        <v>-1</v>
      </c>
      <c r="L813" s="508" t="b">
        <f t="shared" si="77"/>
        <v>0</v>
      </c>
    </row>
    <row r="814" spans="2:12">
      <c r="B814" s="508" t="s">
        <v>2316</v>
      </c>
      <c r="C814" s="508" t="s">
        <v>4558</v>
      </c>
      <c r="E814" s="508" t="s">
        <v>2316</v>
      </c>
      <c r="F814" s="508" t="s">
        <v>4265</v>
      </c>
      <c r="G814" s="508" t="b">
        <f t="shared" si="72"/>
        <v>1</v>
      </c>
      <c r="H814" s="508" t="b">
        <f t="shared" si="73"/>
        <v>0</v>
      </c>
      <c r="I814" s="508" t="str">
        <f t="shared" si="74"/>
        <v>153</v>
      </c>
      <c r="J814" s="508" t="str">
        <f t="shared" si="75"/>
        <v>152</v>
      </c>
      <c r="K814" s="508">
        <f t="shared" si="76"/>
        <v>-1</v>
      </c>
      <c r="L814" s="508" t="b">
        <f t="shared" si="77"/>
        <v>0</v>
      </c>
    </row>
    <row r="815" spans="2:12">
      <c r="B815" s="508" t="s">
        <v>2317</v>
      </c>
      <c r="C815" s="508" t="s">
        <v>4559</v>
      </c>
      <c r="E815" s="508" t="s">
        <v>2317</v>
      </c>
      <c r="F815" s="508" t="s">
        <v>4266</v>
      </c>
      <c r="G815" s="508" t="b">
        <f t="shared" si="72"/>
        <v>1</v>
      </c>
      <c r="H815" s="508" t="b">
        <f t="shared" si="73"/>
        <v>0</v>
      </c>
      <c r="I815" s="508" t="str">
        <f t="shared" si="74"/>
        <v>153</v>
      </c>
      <c r="J815" s="508" t="str">
        <f t="shared" si="75"/>
        <v>152</v>
      </c>
      <c r="K815" s="508">
        <f t="shared" si="76"/>
        <v>-1</v>
      </c>
      <c r="L815" s="508" t="b">
        <f t="shared" si="77"/>
        <v>0</v>
      </c>
    </row>
    <row r="816" spans="2:12">
      <c r="B816" s="508" t="s">
        <v>2318</v>
      </c>
      <c r="C816" s="508" t="s">
        <v>4560</v>
      </c>
      <c r="E816" s="508" t="s">
        <v>2318</v>
      </c>
      <c r="F816" s="508" t="s">
        <v>4267</v>
      </c>
      <c r="G816" s="508" t="b">
        <f t="shared" si="72"/>
        <v>1</v>
      </c>
      <c r="H816" s="508" t="b">
        <f t="shared" si="73"/>
        <v>0</v>
      </c>
      <c r="I816" s="508" t="str">
        <f t="shared" si="74"/>
        <v>153</v>
      </c>
      <c r="J816" s="508" t="str">
        <f t="shared" si="75"/>
        <v>152</v>
      </c>
      <c r="K816" s="508">
        <f t="shared" si="76"/>
        <v>-1</v>
      </c>
      <c r="L816" s="508" t="b">
        <f t="shared" si="77"/>
        <v>0</v>
      </c>
    </row>
    <row r="817" spans="2:12">
      <c r="B817" s="508" t="s">
        <v>2319</v>
      </c>
      <c r="C817" s="508" t="s">
        <v>4561</v>
      </c>
      <c r="E817" s="508" t="s">
        <v>2319</v>
      </c>
      <c r="F817" s="508" t="s">
        <v>4268</v>
      </c>
      <c r="G817" s="508" t="b">
        <f t="shared" si="72"/>
        <v>1</v>
      </c>
      <c r="H817" s="508" t="b">
        <f t="shared" si="73"/>
        <v>0</v>
      </c>
      <c r="I817" s="508" t="str">
        <f t="shared" si="74"/>
        <v>153</v>
      </c>
      <c r="J817" s="508" t="str">
        <f t="shared" si="75"/>
        <v>152</v>
      </c>
      <c r="K817" s="508">
        <f t="shared" si="76"/>
        <v>-1</v>
      </c>
      <c r="L817" s="508" t="b">
        <f t="shared" si="77"/>
        <v>0</v>
      </c>
    </row>
    <row r="818" spans="2:12">
      <c r="B818" s="508" t="s">
        <v>2320</v>
      </c>
      <c r="C818" s="508" t="s">
        <v>4562</v>
      </c>
      <c r="E818" s="508" t="s">
        <v>2320</v>
      </c>
      <c r="F818" s="508" t="s">
        <v>4269</v>
      </c>
      <c r="G818" s="508" t="b">
        <f t="shared" si="72"/>
        <v>1</v>
      </c>
      <c r="H818" s="508" t="b">
        <f t="shared" si="73"/>
        <v>0</v>
      </c>
      <c r="I818" s="508" t="str">
        <f t="shared" si="74"/>
        <v>153</v>
      </c>
      <c r="J818" s="508" t="str">
        <f t="shared" si="75"/>
        <v>152</v>
      </c>
      <c r="K818" s="508">
        <f t="shared" si="76"/>
        <v>-1</v>
      </c>
      <c r="L818" s="508" t="b">
        <f t="shared" si="77"/>
        <v>0</v>
      </c>
    </row>
    <row r="819" spans="2:12">
      <c r="B819" s="508" t="s">
        <v>2321</v>
      </c>
      <c r="C819" s="508" t="s">
        <v>4563</v>
      </c>
      <c r="E819" s="508" t="s">
        <v>2321</v>
      </c>
      <c r="F819" s="508" t="s">
        <v>4270</v>
      </c>
      <c r="G819" s="508" t="b">
        <f t="shared" si="72"/>
        <v>1</v>
      </c>
      <c r="H819" s="508" t="b">
        <f t="shared" si="73"/>
        <v>0</v>
      </c>
      <c r="I819" s="508" t="str">
        <f t="shared" si="74"/>
        <v>153</v>
      </c>
      <c r="J819" s="508" t="str">
        <f t="shared" si="75"/>
        <v>152</v>
      </c>
      <c r="K819" s="508">
        <f t="shared" si="76"/>
        <v>-1</v>
      </c>
      <c r="L819" s="508" t="b">
        <f t="shared" si="77"/>
        <v>0</v>
      </c>
    </row>
    <row r="820" spans="2:12">
      <c r="B820" s="508" t="s">
        <v>2322</v>
      </c>
      <c r="C820" s="508" t="s">
        <v>4564</v>
      </c>
      <c r="E820" s="508" t="s">
        <v>2322</v>
      </c>
      <c r="F820" s="508" t="s">
        <v>4271</v>
      </c>
      <c r="G820" s="508" t="b">
        <f t="shared" si="72"/>
        <v>1</v>
      </c>
      <c r="H820" s="508" t="b">
        <f t="shared" si="73"/>
        <v>0</v>
      </c>
      <c r="I820" s="508" t="str">
        <f t="shared" si="74"/>
        <v>153</v>
      </c>
      <c r="J820" s="508" t="str">
        <f t="shared" si="75"/>
        <v>152</v>
      </c>
      <c r="K820" s="508">
        <f t="shared" si="76"/>
        <v>-1</v>
      </c>
      <c r="L820" s="508" t="b">
        <f t="shared" si="77"/>
        <v>0</v>
      </c>
    </row>
    <row r="821" spans="2:12">
      <c r="B821" s="508" t="s">
        <v>2323</v>
      </c>
      <c r="C821" s="508" t="s">
        <v>4565</v>
      </c>
      <c r="E821" s="508" t="s">
        <v>2323</v>
      </c>
      <c r="F821" s="508" t="s">
        <v>4272</v>
      </c>
      <c r="G821" s="508" t="b">
        <f t="shared" si="72"/>
        <v>1</v>
      </c>
      <c r="H821" s="508" t="b">
        <f t="shared" si="73"/>
        <v>0</v>
      </c>
      <c r="I821" s="508" t="str">
        <f t="shared" si="74"/>
        <v>153</v>
      </c>
      <c r="J821" s="508" t="str">
        <f t="shared" si="75"/>
        <v>152</v>
      </c>
      <c r="K821" s="508">
        <f t="shared" si="76"/>
        <v>-1</v>
      </c>
      <c r="L821" s="508" t="b">
        <f t="shared" si="77"/>
        <v>0</v>
      </c>
    </row>
    <row r="822" spans="2:12">
      <c r="B822" s="508" t="s">
        <v>2324</v>
      </c>
      <c r="C822" s="508" t="s">
        <v>4566</v>
      </c>
      <c r="E822" s="508" t="s">
        <v>2324</v>
      </c>
      <c r="F822" s="508" t="s">
        <v>4273</v>
      </c>
      <c r="G822" s="508" t="b">
        <f t="shared" si="72"/>
        <v>1</v>
      </c>
      <c r="H822" s="508" t="b">
        <f t="shared" si="73"/>
        <v>0</v>
      </c>
      <c r="I822" s="508" t="str">
        <f t="shared" si="74"/>
        <v>153</v>
      </c>
      <c r="J822" s="508" t="str">
        <f t="shared" si="75"/>
        <v>152</v>
      </c>
      <c r="K822" s="508">
        <f t="shared" si="76"/>
        <v>-1</v>
      </c>
      <c r="L822" s="508" t="b">
        <f t="shared" si="77"/>
        <v>0</v>
      </c>
    </row>
    <row r="823" spans="2:12">
      <c r="B823" s="508" t="s">
        <v>2325</v>
      </c>
      <c r="C823" s="508" t="s">
        <v>4567</v>
      </c>
      <c r="E823" s="508" t="s">
        <v>2325</v>
      </c>
      <c r="F823" s="508" t="s">
        <v>4274</v>
      </c>
      <c r="G823" s="508" t="b">
        <f t="shared" si="72"/>
        <v>1</v>
      </c>
      <c r="H823" s="508" t="b">
        <f t="shared" si="73"/>
        <v>0</v>
      </c>
      <c r="I823" s="508" t="str">
        <f t="shared" si="74"/>
        <v>153</v>
      </c>
      <c r="J823" s="508" t="str">
        <f t="shared" si="75"/>
        <v>152</v>
      </c>
      <c r="K823" s="508">
        <f t="shared" si="76"/>
        <v>-1</v>
      </c>
      <c r="L823" s="508" t="b">
        <f t="shared" si="77"/>
        <v>0</v>
      </c>
    </row>
    <row r="824" spans="2:12">
      <c r="B824" s="508" t="s">
        <v>2311</v>
      </c>
      <c r="C824" s="508" t="s">
        <v>4568</v>
      </c>
      <c r="E824" s="508" t="s">
        <v>2311</v>
      </c>
      <c r="F824" s="508" t="s">
        <v>4275</v>
      </c>
      <c r="G824" s="508" t="b">
        <f t="shared" si="72"/>
        <v>1</v>
      </c>
      <c r="H824" s="508" t="b">
        <f t="shared" si="73"/>
        <v>0</v>
      </c>
      <c r="I824" s="508" t="str">
        <f t="shared" si="74"/>
        <v>153</v>
      </c>
      <c r="J824" s="508" t="str">
        <f t="shared" si="75"/>
        <v>152</v>
      </c>
      <c r="K824" s="508">
        <f t="shared" si="76"/>
        <v>-1</v>
      </c>
      <c r="L824" s="508" t="b">
        <f t="shared" si="77"/>
        <v>0</v>
      </c>
    </row>
    <row r="825" spans="2:12">
      <c r="B825" s="508" t="s">
        <v>863</v>
      </c>
      <c r="C825" s="508" t="s">
        <v>4569</v>
      </c>
      <c r="E825" s="508" t="s">
        <v>863</v>
      </c>
      <c r="F825" s="508" t="s">
        <v>4569</v>
      </c>
      <c r="G825" s="508" t="b">
        <f t="shared" si="72"/>
        <v>1</v>
      </c>
      <c r="H825" s="508" t="b">
        <f t="shared" si="73"/>
        <v>1</v>
      </c>
      <c r="I825" s="508" t="str">
        <f t="shared" si="74"/>
        <v>28</v>
      </c>
      <c r="J825" s="508" t="str">
        <f t="shared" si="75"/>
        <v>28</v>
      </c>
      <c r="K825" s="508">
        <f t="shared" si="76"/>
        <v>0</v>
      </c>
      <c r="L825" s="508" t="b">
        <f t="shared" si="77"/>
        <v>1</v>
      </c>
    </row>
    <row r="826" spans="2:12">
      <c r="B826" s="508" t="s">
        <v>864</v>
      </c>
      <c r="C826" s="508" t="s">
        <v>4570</v>
      </c>
      <c r="E826" s="508" t="s">
        <v>864</v>
      </c>
      <c r="F826" s="508" t="s">
        <v>4570</v>
      </c>
      <c r="G826" s="508" t="b">
        <f t="shared" si="72"/>
        <v>1</v>
      </c>
      <c r="H826" s="508" t="b">
        <f t="shared" si="73"/>
        <v>1</v>
      </c>
      <c r="I826" s="508" t="str">
        <f t="shared" si="74"/>
        <v>28</v>
      </c>
      <c r="J826" s="508" t="str">
        <f t="shared" si="75"/>
        <v>28</v>
      </c>
      <c r="K826" s="508">
        <f t="shared" si="76"/>
        <v>0</v>
      </c>
      <c r="L826" s="508" t="b">
        <f t="shared" si="77"/>
        <v>1</v>
      </c>
    </row>
    <row r="827" spans="2:12">
      <c r="B827" s="508" t="s">
        <v>865</v>
      </c>
      <c r="C827" s="508" t="s">
        <v>4571</v>
      </c>
      <c r="E827" s="508" t="s">
        <v>865</v>
      </c>
      <c r="F827" s="508" t="s">
        <v>4571</v>
      </c>
      <c r="G827" s="508" t="b">
        <f t="shared" si="72"/>
        <v>1</v>
      </c>
      <c r="H827" s="508" t="b">
        <f t="shared" si="73"/>
        <v>1</v>
      </c>
      <c r="I827" s="508" t="str">
        <f t="shared" si="74"/>
        <v>28</v>
      </c>
      <c r="J827" s="508" t="str">
        <f t="shared" si="75"/>
        <v>28</v>
      </c>
      <c r="K827" s="508">
        <f t="shared" si="76"/>
        <v>0</v>
      </c>
      <c r="L827" s="508" t="b">
        <f t="shared" si="77"/>
        <v>1</v>
      </c>
    </row>
    <row r="828" spans="2:12">
      <c r="B828" s="508" t="s">
        <v>866</v>
      </c>
      <c r="C828" s="508" t="s">
        <v>4572</v>
      </c>
      <c r="E828" s="508" t="s">
        <v>866</v>
      </c>
      <c r="F828" s="508" t="s">
        <v>4572</v>
      </c>
      <c r="G828" s="508" t="b">
        <f t="shared" si="72"/>
        <v>1</v>
      </c>
      <c r="H828" s="508" t="b">
        <f t="shared" si="73"/>
        <v>1</v>
      </c>
      <c r="I828" s="508" t="str">
        <f t="shared" si="74"/>
        <v>28</v>
      </c>
      <c r="J828" s="508" t="str">
        <f t="shared" si="75"/>
        <v>28</v>
      </c>
      <c r="K828" s="508">
        <f t="shared" si="76"/>
        <v>0</v>
      </c>
      <c r="L828" s="508" t="b">
        <f t="shared" si="77"/>
        <v>1</v>
      </c>
    </row>
    <row r="829" spans="2:12">
      <c r="B829" s="508" t="s">
        <v>867</v>
      </c>
      <c r="C829" s="508" t="s">
        <v>4573</v>
      </c>
      <c r="E829" s="508" t="s">
        <v>867</v>
      </c>
      <c r="F829" s="508" t="s">
        <v>4573</v>
      </c>
      <c r="G829" s="508" t="b">
        <f t="shared" si="72"/>
        <v>1</v>
      </c>
      <c r="H829" s="508" t="b">
        <f t="shared" si="73"/>
        <v>1</v>
      </c>
      <c r="I829" s="508" t="str">
        <f t="shared" si="74"/>
        <v>28</v>
      </c>
      <c r="J829" s="508" t="str">
        <f t="shared" si="75"/>
        <v>28</v>
      </c>
      <c r="K829" s="508">
        <f t="shared" si="76"/>
        <v>0</v>
      </c>
      <c r="L829" s="508" t="b">
        <f t="shared" si="77"/>
        <v>1</v>
      </c>
    </row>
    <row r="830" spans="2:12">
      <c r="B830" s="508" t="s">
        <v>868</v>
      </c>
      <c r="C830" s="508" t="s">
        <v>4574</v>
      </c>
      <c r="E830" s="508" t="s">
        <v>868</v>
      </c>
      <c r="F830" s="508" t="s">
        <v>4574</v>
      </c>
      <c r="G830" s="508" t="b">
        <f t="shared" si="72"/>
        <v>1</v>
      </c>
      <c r="H830" s="508" t="b">
        <f t="shared" si="73"/>
        <v>1</v>
      </c>
      <c r="I830" s="508" t="str">
        <f t="shared" si="74"/>
        <v>28</v>
      </c>
      <c r="J830" s="508" t="str">
        <f t="shared" si="75"/>
        <v>28</v>
      </c>
      <c r="K830" s="508">
        <f t="shared" si="76"/>
        <v>0</v>
      </c>
      <c r="L830" s="508" t="b">
        <f t="shared" si="77"/>
        <v>1</v>
      </c>
    </row>
    <row r="831" spans="2:12">
      <c r="B831" s="508" t="s">
        <v>869</v>
      </c>
      <c r="C831" s="508" t="s">
        <v>4575</v>
      </c>
      <c r="E831" s="508" t="s">
        <v>869</v>
      </c>
      <c r="F831" s="508" t="s">
        <v>4575</v>
      </c>
      <c r="G831" s="508" t="b">
        <f t="shared" si="72"/>
        <v>1</v>
      </c>
      <c r="H831" s="508" t="b">
        <f t="shared" si="73"/>
        <v>1</v>
      </c>
      <c r="I831" s="508" t="str">
        <f t="shared" si="74"/>
        <v>28</v>
      </c>
      <c r="J831" s="508" t="str">
        <f t="shared" si="75"/>
        <v>28</v>
      </c>
      <c r="K831" s="508">
        <f t="shared" si="76"/>
        <v>0</v>
      </c>
      <c r="L831" s="508" t="b">
        <f t="shared" si="77"/>
        <v>1</v>
      </c>
    </row>
    <row r="832" spans="2:12">
      <c r="B832" s="508" t="s">
        <v>870</v>
      </c>
      <c r="C832" s="508" t="s">
        <v>4576</v>
      </c>
      <c r="E832" s="508" t="s">
        <v>870</v>
      </c>
      <c r="F832" s="508" t="s">
        <v>4576</v>
      </c>
      <c r="G832" s="508" t="b">
        <f t="shared" si="72"/>
        <v>1</v>
      </c>
      <c r="H832" s="508" t="b">
        <f t="shared" si="73"/>
        <v>1</v>
      </c>
      <c r="I832" s="508" t="str">
        <f t="shared" si="74"/>
        <v>28</v>
      </c>
      <c r="J832" s="508" t="str">
        <f t="shared" si="75"/>
        <v>28</v>
      </c>
      <c r="K832" s="508">
        <f t="shared" si="76"/>
        <v>0</v>
      </c>
      <c r="L832" s="508" t="b">
        <f t="shared" si="77"/>
        <v>1</v>
      </c>
    </row>
    <row r="833" spans="2:12">
      <c r="B833" s="508" t="s">
        <v>871</v>
      </c>
      <c r="C833" s="508" t="s">
        <v>4577</v>
      </c>
      <c r="E833" s="508" t="s">
        <v>871</v>
      </c>
      <c r="F833" s="508" t="s">
        <v>4577</v>
      </c>
      <c r="G833" s="508" t="b">
        <f t="shared" si="72"/>
        <v>1</v>
      </c>
      <c r="H833" s="508" t="b">
        <f t="shared" si="73"/>
        <v>1</v>
      </c>
      <c r="I833" s="508" t="str">
        <f t="shared" si="74"/>
        <v>28</v>
      </c>
      <c r="J833" s="508" t="str">
        <f t="shared" si="75"/>
        <v>28</v>
      </c>
      <c r="K833" s="508">
        <f t="shared" si="76"/>
        <v>0</v>
      </c>
      <c r="L833" s="508" t="b">
        <f t="shared" si="77"/>
        <v>1</v>
      </c>
    </row>
    <row r="834" spans="2:12">
      <c r="B834" s="508" t="s">
        <v>872</v>
      </c>
      <c r="C834" s="508" t="s">
        <v>4578</v>
      </c>
      <c r="E834" s="508" t="s">
        <v>872</v>
      </c>
      <c r="F834" s="508" t="s">
        <v>4578</v>
      </c>
      <c r="G834" s="508" t="b">
        <f t="shared" si="72"/>
        <v>1</v>
      </c>
      <c r="H834" s="508" t="b">
        <f t="shared" si="73"/>
        <v>1</v>
      </c>
      <c r="I834" s="508" t="str">
        <f t="shared" si="74"/>
        <v>28</v>
      </c>
      <c r="J834" s="508" t="str">
        <f t="shared" si="75"/>
        <v>28</v>
      </c>
      <c r="K834" s="508">
        <f t="shared" si="76"/>
        <v>0</v>
      </c>
      <c r="L834" s="508" t="b">
        <f t="shared" si="77"/>
        <v>1</v>
      </c>
    </row>
    <row r="835" spans="2:12">
      <c r="B835" s="508" t="s">
        <v>873</v>
      </c>
      <c r="C835" s="508" t="s">
        <v>4579</v>
      </c>
      <c r="E835" s="508" t="s">
        <v>873</v>
      </c>
      <c r="F835" s="508" t="s">
        <v>4579</v>
      </c>
      <c r="G835" s="508" t="b">
        <f t="shared" si="72"/>
        <v>1</v>
      </c>
      <c r="H835" s="508" t="b">
        <f t="shared" si="73"/>
        <v>1</v>
      </c>
      <c r="I835" s="508" t="str">
        <f t="shared" si="74"/>
        <v>28</v>
      </c>
      <c r="J835" s="508" t="str">
        <f t="shared" si="75"/>
        <v>28</v>
      </c>
      <c r="K835" s="508">
        <f t="shared" si="76"/>
        <v>0</v>
      </c>
      <c r="L835" s="508" t="b">
        <f t="shared" si="77"/>
        <v>1</v>
      </c>
    </row>
    <row r="836" spans="2:12">
      <c r="B836" s="508" t="s">
        <v>874</v>
      </c>
      <c r="C836" s="508" t="s">
        <v>4580</v>
      </c>
      <c r="E836" s="508" t="s">
        <v>874</v>
      </c>
      <c r="F836" s="508" t="s">
        <v>4580</v>
      </c>
      <c r="G836" s="508" t="b">
        <f t="shared" si="72"/>
        <v>1</v>
      </c>
      <c r="H836" s="508" t="b">
        <f t="shared" si="73"/>
        <v>1</v>
      </c>
      <c r="I836" s="508" t="str">
        <f t="shared" si="74"/>
        <v>28</v>
      </c>
      <c r="J836" s="508" t="str">
        <f t="shared" si="75"/>
        <v>28</v>
      </c>
      <c r="K836" s="508">
        <f t="shared" si="76"/>
        <v>0</v>
      </c>
      <c r="L836" s="508" t="b">
        <f t="shared" si="77"/>
        <v>1</v>
      </c>
    </row>
    <row r="837" spans="2:12">
      <c r="B837" s="508" t="s">
        <v>875</v>
      </c>
      <c r="C837" s="508" t="s">
        <v>4581</v>
      </c>
      <c r="E837" s="508" t="s">
        <v>875</v>
      </c>
      <c r="F837" s="508" t="s">
        <v>4581</v>
      </c>
      <c r="G837" s="508" t="b">
        <f t="shared" si="72"/>
        <v>1</v>
      </c>
      <c r="H837" s="508" t="b">
        <f t="shared" si="73"/>
        <v>1</v>
      </c>
      <c r="I837" s="508" t="str">
        <f t="shared" si="74"/>
        <v>28</v>
      </c>
      <c r="J837" s="508" t="str">
        <f t="shared" si="75"/>
        <v>28</v>
      </c>
      <c r="K837" s="508">
        <f t="shared" si="76"/>
        <v>0</v>
      </c>
      <c r="L837" s="508" t="b">
        <f t="shared" si="77"/>
        <v>1</v>
      </c>
    </row>
    <row r="838" spans="2:12">
      <c r="B838" s="508" t="s">
        <v>861</v>
      </c>
      <c r="C838" s="508" t="s">
        <v>4582</v>
      </c>
      <c r="E838" s="508" t="s">
        <v>861</v>
      </c>
      <c r="F838" s="508" t="s">
        <v>4582</v>
      </c>
      <c r="G838" s="508" t="b">
        <f t="shared" si="72"/>
        <v>1</v>
      </c>
      <c r="H838" s="508" t="b">
        <f t="shared" si="73"/>
        <v>1</v>
      </c>
      <c r="I838" s="508" t="str">
        <f t="shared" si="74"/>
        <v>28</v>
      </c>
      <c r="J838" s="508" t="str">
        <f t="shared" si="75"/>
        <v>28</v>
      </c>
      <c r="K838" s="508">
        <f t="shared" si="76"/>
        <v>0</v>
      </c>
      <c r="L838" s="508" t="b">
        <f t="shared" si="77"/>
        <v>1</v>
      </c>
    </row>
    <row r="839" spans="2:12">
      <c r="B839" s="508" t="s">
        <v>1762</v>
      </c>
      <c r="C839" s="508" t="s">
        <v>4583</v>
      </c>
      <c r="E839" s="508" t="s">
        <v>1762</v>
      </c>
      <c r="F839" s="508" t="s">
        <v>4681</v>
      </c>
      <c r="G839" s="508" t="b">
        <f t="shared" ref="G839:G902" si="78">B839=E839</f>
        <v>1</v>
      </c>
      <c r="H839" s="508" t="b">
        <f t="shared" ref="H839:H902" si="79">C839=F839</f>
        <v>0</v>
      </c>
      <c r="I839" s="508" t="str">
        <f t="shared" ref="I839:I902" si="80">RIGHT(C839,LEN(C839)-FIND("$",C839,1)-2)</f>
        <v>98</v>
      </c>
      <c r="J839" s="508" t="str">
        <f t="shared" ref="J839:J902" si="81">RIGHT(F839,LEN(F839)-FIND("$",F839,1)-2)</f>
        <v>97</v>
      </c>
      <c r="K839" s="508">
        <f t="shared" ref="K839:K902" si="82">J839-I839</f>
        <v>-1</v>
      </c>
      <c r="L839" s="508" t="b">
        <f t="shared" ref="L839:L902" si="83">I839=J839</f>
        <v>0</v>
      </c>
    </row>
    <row r="840" spans="2:12">
      <c r="B840" s="508" t="s">
        <v>1763</v>
      </c>
      <c r="C840" s="508" t="s">
        <v>4584</v>
      </c>
      <c r="E840" s="508" t="s">
        <v>1763</v>
      </c>
      <c r="F840" s="508" t="s">
        <v>4682</v>
      </c>
      <c r="G840" s="508" t="b">
        <f t="shared" si="78"/>
        <v>1</v>
      </c>
      <c r="H840" s="508" t="b">
        <f t="shared" si="79"/>
        <v>0</v>
      </c>
      <c r="I840" s="508" t="str">
        <f t="shared" si="80"/>
        <v>98</v>
      </c>
      <c r="J840" s="508" t="str">
        <f t="shared" si="81"/>
        <v>97</v>
      </c>
      <c r="K840" s="508">
        <f t="shared" si="82"/>
        <v>-1</v>
      </c>
      <c r="L840" s="508" t="b">
        <f t="shared" si="83"/>
        <v>0</v>
      </c>
    </row>
    <row r="841" spans="2:12">
      <c r="B841" s="508" t="s">
        <v>1764</v>
      </c>
      <c r="C841" s="508" t="s">
        <v>4585</v>
      </c>
      <c r="E841" s="508" t="s">
        <v>1764</v>
      </c>
      <c r="F841" s="508" t="s">
        <v>4683</v>
      </c>
      <c r="G841" s="508" t="b">
        <f t="shared" si="78"/>
        <v>1</v>
      </c>
      <c r="H841" s="508" t="b">
        <f t="shared" si="79"/>
        <v>0</v>
      </c>
      <c r="I841" s="508" t="str">
        <f t="shared" si="80"/>
        <v>98</v>
      </c>
      <c r="J841" s="508" t="str">
        <f t="shared" si="81"/>
        <v>97</v>
      </c>
      <c r="K841" s="508">
        <f t="shared" si="82"/>
        <v>-1</v>
      </c>
      <c r="L841" s="508" t="b">
        <f t="shared" si="83"/>
        <v>0</v>
      </c>
    </row>
    <row r="842" spans="2:12">
      <c r="B842" s="508" t="s">
        <v>1765</v>
      </c>
      <c r="C842" s="508" t="s">
        <v>4586</v>
      </c>
      <c r="E842" s="508" t="s">
        <v>1765</v>
      </c>
      <c r="F842" s="508" t="s">
        <v>4684</v>
      </c>
      <c r="G842" s="508" t="b">
        <f t="shared" si="78"/>
        <v>1</v>
      </c>
      <c r="H842" s="508" t="b">
        <f t="shared" si="79"/>
        <v>0</v>
      </c>
      <c r="I842" s="508" t="str">
        <f t="shared" si="80"/>
        <v>98</v>
      </c>
      <c r="J842" s="508" t="str">
        <f t="shared" si="81"/>
        <v>97</v>
      </c>
      <c r="K842" s="508">
        <f t="shared" si="82"/>
        <v>-1</v>
      </c>
      <c r="L842" s="508" t="b">
        <f t="shared" si="83"/>
        <v>0</v>
      </c>
    </row>
    <row r="843" spans="2:12">
      <c r="B843" s="508" t="s">
        <v>1766</v>
      </c>
      <c r="C843" s="508" t="s">
        <v>4587</v>
      </c>
      <c r="E843" s="508" t="s">
        <v>1766</v>
      </c>
      <c r="F843" s="508" t="s">
        <v>4685</v>
      </c>
      <c r="G843" s="508" t="b">
        <f t="shared" si="78"/>
        <v>1</v>
      </c>
      <c r="H843" s="508" t="b">
        <f t="shared" si="79"/>
        <v>0</v>
      </c>
      <c r="I843" s="508" t="str">
        <f t="shared" si="80"/>
        <v>98</v>
      </c>
      <c r="J843" s="508" t="str">
        <f t="shared" si="81"/>
        <v>97</v>
      </c>
      <c r="K843" s="508">
        <f t="shared" si="82"/>
        <v>-1</v>
      </c>
      <c r="L843" s="508" t="b">
        <f t="shared" si="83"/>
        <v>0</v>
      </c>
    </row>
    <row r="844" spans="2:12">
      <c r="B844" s="508" t="s">
        <v>1767</v>
      </c>
      <c r="C844" s="508" t="s">
        <v>4588</v>
      </c>
      <c r="E844" s="508" t="s">
        <v>1767</v>
      </c>
      <c r="F844" s="508" t="s">
        <v>4686</v>
      </c>
      <c r="G844" s="508" t="b">
        <f t="shared" si="78"/>
        <v>1</v>
      </c>
      <c r="H844" s="508" t="b">
        <f t="shared" si="79"/>
        <v>0</v>
      </c>
      <c r="I844" s="508" t="str">
        <f t="shared" si="80"/>
        <v>98</v>
      </c>
      <c r="J844" s="508" t="str">
        <f t="shared" si="81"/>
        <v>97</v>
      </c>
      <c r="K844" s="508">
        <f t="shared" si="82"/>
        <v>-1</v>
      </c>
      <c r="L844" s="508" t="b">
        <f t="shared" si="83"/>
        <v>0</v>
      </c>
    </row>
    <row r="845" spans="2:12">
      <c r="B845" s="508" t="s">
        <v>1768</v>
      </c>
      <c r="C845" s="508" t="s">
        <v>4589</v>
      </c>
      <c r="E845" s="508" t="s">
        <v>1768</v>
      </c>
      <c r="F845" s="508" t="s">
        <v>4687</v>
      </c>
      <c r="G845" s="508" t="b">
        <f t="shared" si="78"/>
        <v>1</v>
      </c>
      <c r="H845" s="508" t="b">
        <f t="shared" si="79"/>
        <v>0</v>
      </c>
      <c r="I845" s="508" t="str">
        <f t="shared" si="80"/>
        <v>98</v>
      </c>
      <c r="J845" s="508" t="str">
        <f t="shared" si="81"/>
        <v>97</v>
      </c>
      <c r="K845" s="508">
        <f t="shared" si="82"/>
        <v>-1</v>
      </c>
      <c r="L845" s="508" t="b">
        <f t="shared" si="83"/>
        <v>0</v>
      </c>
    </row>
    <row r="846" spans="2:12">
      <c r="B846" s="508" t="s">
        <v>1769</v>
      </c>
      <c r="C846" s="508" t="s">
        <v>4590</v>
      </c>
      <c r="E846" s="508" t="s">
        <v>1769</v>
      </c>
      <c r="F846" s="508" t="s">
        <v>4688</v>
      </c>
      <c r="G846" s="508" t="b">
        <f t="shared" si="78"/>
        <v>1</v>
      </c>
      <c r="H846" s="508" t="b">
        <f t="shared" si="79"/>
        <v>0</v>
      </c>
      <c r="I846" s="508" t="str">
        <f t="shared" si="80"/>
        <v>98</v>
      </c>
      <c r="J846" s="508" t="str">
        <f t="shared" si="81"/>
        <v>97</v>
      </c>
      <c r="K846" s="508">
        <f t="shared" si="82"/>
        <v>-1</v>
      </c>
      <c r="L846" s="508" t="b">
        <f t="shared" si="83"/>
        <v>0</v>
      </c>
    </row>
    <row r="847" spans="2:12">
      <c r="B847" s="508" t="s">
        <v>1770</v>
      </c>
      <c r="C847" s="508" t="s">
        <v>4591</v>
      </c>
      <c r="E847" s="508" t="s">
        <v>1770</v>
      </c>
      <c r="F847" s="508" t="s">
        <v>4689</v>
      </c>
      <c r="G847" s="508" t="b">
        <f t="shared" si="78"/>
        <v>1</v>
      </c>
      <c r="H847" s="508" t="b">
        <f t="shared" si="79"/>
        <v>0</v>
      </c>
      <c r="I847" s="508" t="str">
        <f t="shared" si="80"/>
        <v>98</v>
      </c>
      <c r="J847" s="508" t="str">
        <f t="shared" si="81"/>
        <v>97</v>
      </c>
      <c r="K847" s="508">
        <f t="shared" si="82"/>
        <v>-1</v>
      </c>
      <c r="L847" s="508" t="b">
        <f t="shared" si="83"/>
        <v>0</v>
      </c>
    </row>
    <row r="848" spans="2:12">
      <c r="B848" s="508" t="s">
        <v>1771</v>
      </c>
      <c r="C848" s="508" t="s">
        <v>4592</v>
      </c>
      <c r="E848" s="508" t="s">
        <v>1771</v>
      </c>
      <c r="F848" s="508" t="s">
        <v>4690</v>
      </c>
      <c r="G848" s="508" t="b">
        <f t="shared" si="78"/>
        <v>1</v>
      </c>
      <c r="H848" s="508" t="b">
        <f t="shared" si="79"/>
        <v>0</v>
      </c>
      <c r="I848" s="508" t="str">
        <f t="shared" si="80"/>
        <v>98</v>
      </c>
      <c r="J848" s="508" t="str">
        <f t="shared" si="81"/>
        <v>97</v>
      </c>
      <c r="K848" s="508">
        <f t="shared" si="82"/>
        <v>-1</v>
      </c>
      <c r="L848" s="508" t="b">
        <f t="shared" si="83"/>
        <v>0</v>
      </c>
    </row>
    <row r="849" spans="2:12">
      <c r="B849" s="508" t="s">
        <v>1772</v>
      </c>
      <c r="C849" s="508" t="s">
        <v>4593</v>
      </c>
      <c r="E849" s="508" t="s">
        <v>1772</v>
      </c>
      <c r="F849" s="508" t="s">
        <v>4691</v>
      </c>
      <c r="G849" s="508" t="b">
        <f t="shared" si="78"/>
        <v>1</v>
      </c>
      <c r="H849" s="508" t="b">
        <f t="shared" si="79"/>
        <v>0</v>
      </c>
      <c r="I849" s="508" t="str">
        <f t="shared" si="80"/>
        <v>98</v>
      </c>
      <c r="J849" s="508" t="str">
        <f t="shared" si="81"/>
        <v>97</v>
      </c>
      <c r="K849" s="508">
        <f t="shared" si="82"/>
        <v>-1</v>
      </c>
      <c r="L849" s="508" t="b">
        <f t="shared" si="83"/>
        <v>0</v>
      </c>
    </row>
    <row r="850" spans="2:12">
      <c r="B850" s="508" t="s">
        <v>1773</v>
      </c>
      <c r="C850" s="508" t="s">
        <v>4594</v>
      </c>
      <c r="E850" s="508" t="s">
        <v>1773</v>
      </c>
      <c r="F850" s="508" t="s">
        <v>4692</v>
      </c>
      <c r="G850" s="508" t="b">
        <f t="shared" si="78"/>
        <v>1</v>
      </c>
      <c r="H850" s="508" t="b">
        <f t="shared" si="79"/>
        <v>0</v>
      </c>
      <c r="I850" s="508" t="str">
        <f t="shared" si="80"/>
        <v>98</v>
      </c>
      <c r="J850" s="508" t="str">
        <f t="shared" si="81"/>
        <v>97</v>
      </c>
      <c r="K850" s="508">
        <f t="shared" si="82"/>
        <v>-1</v>
      </c>
      <c r="L850" s="508" t="b">
        <f t="shared" si="83"/>
        <v>0</v>
      </c>
    </row>
    <row r="851" spans="2:12">
      <c r="B851" s="508" t="s">
        <v>1774</v>
      </c>
      <c r="C851" s="508" t="s">
        <v>4595</v>
      </c>
      <c r="E851" s="508" t="s">
        <v>1774</v>
      </c>
      <c r="F851" s="508" t="s">
        <v>4693</v>
      </c>
      <c r="G851" s="508" t="b">
        <f t="shared" si="78"/>
        <v>1</v>
      </c>
      <c r="H851" s="508" t="b">
        <f t="shared" si="79"/>
        <v>0</v>
      </c>
      <c r="I851" s="508" t="str">
        <f t="shared" si="80"/>
        <v>98</v>
      </c>
      <c r="J851" s="508" t="str">
        <f t="shared" si="81"/>
        <v>97</v>
      </c>
      <c r="K851" s="508">
        <f t="shared" si="82"/>
        <v>-1</v>
      </c>
      <c r="L851" s="508" t="b">
        <f t="shared" si="83"/>
        <v>0</v>
      </c>
    </row>
    <row r="852" spans="2:12">
      <c r="B852" s="508" t="s">
        <v>1760</v>
      </c>
      <c r="C852" s="508" t="s">
        <v>4596</v>
      </c>
      <c r="E852" s="508" t="s">
        <v>1760</v>
      </c>
      <c r="F852" s="508" t="s">
        <v>4694</v>
      </c>
      <c r="G852" s="508" t="b">
        <f t="shared" si="78"/>
        <v>1</v>
      </c>
      <c r="H852" s="508" t="b">
        <f t="shared" si="79"/>
        <v>0</v>
      </c>
      <c r="I852" s="508" t="str">
        <f t="shared" si="80"/>
        <v>98</v>
      </c>
      <c r="J852" s="508" t="str">
        <f t="shared" si="81"/>
        <v>97</v>
      </c>
      <c r="K852" s="508">
        <f t="shared" si="82"/>
        <v>-1</v>
      </c>
      <c r="L852" s="508" t="b">
        <f t="shared" si="83"/>
        <v>0</v>
      </c>
    </row>
    <row r="853" spans="2:12">
      <c r="B853" s="508" t="s">
        <v>1682</v>
      </c>
      <c r="C853" s="508" t="s">
        <v>4597</v>
      </c>
      <c r="E853" s="508" t="s">
        <v>1682</v>
      </c>
      <c r="F853" s="508" t="s">
        <v>4667</v>
      </c>
      <c r="G853" s="508" t="b">
        <f t="shared" si="78"/>
        <v>1</v>
      </c>
      <c r="H853" s="508" t="b">
        <f t="shared" si="79"/>
        <v>0</v>
      </c>
      <c r="I853" s="508" t="str">
        <f t="shared" si="80"/>
        <v>93</v>
      </c>
      <c r="J853" s="508" t="str">
        <f t="shared" si="81"/>
        <v>92</v>
      </c>
      <c r="K853" s="508">
        <f t="shared" si="82"/>
        <v>-1</v>
      </c>
      <c r="L853" s="508" t="b">
        <f t="shared" si="83"/>
        <v>0</v>
      </c>
    </row>
    <row r="854" spans="2:12">
      <c r="B854" s="508" t="s">
        <v>1683</v>
      </c>
      <c r="C854" s="508" t="s">
        <v>4598</v>
      </c>
      <c r="E854" s="508" t="s">
        <v>1683</v>
      </c>
      <c r="F854" s="508" t="s">
        <v>4668</v>
      </c>
      <c r="G854" s="508" t="b">
        <f t="shared" si="78"/>
        <v>1</v>
      </c>
      <c r="H854" s="508" t="b">
        <f t="shared" si="79"/>
        <v>0</v>
      </c>
      <c r="I854" s="508" t="str">
        <f t="shared" si="80"/>
        <v>93</v>
      </c>
      <c r="J854" s="508" t="str">
        <f t="shared" si="81"/>
        <v>92</v>
      </c>
      <c r="K854" s="508">
        <f t="shared" si="82"/>
        <v>-1</v>
      </c>
      <c r="L854" s="508" t="b">
        <f t="shared" si="83"/>
        <v>0</v>
      </c>
    </row>
    <row r="855" spans="2:12">
      <c r="B855" s="508" t="s">
        <v>1684</v>
      </c>
      <c r="C855" s="508" t="s">
        <v>4599</v>
      </c>
      <c r="E855" s="508" t="s">
        <v>1684</v>
      </c>
      <c r="F855" s="508" t="s">
        <v>4669</v>
      </c>
      <c r="G855" s="508" t="b">
        <f t="shared" si="78"/>
        <v>1</v>
      </c>
      <c r="H855" s="508" t="b">
        <f t="shared" si="79"/>
        <v>0</v>
      </c>
      <c r="I855" s="508" t="str">
        <f t="shared" si="80"/>
        <v>93</v>
      </c>
      <c r="J855" s="508" t="str">
        <f t="shared" si="81"/>
        <v>92</v>
      </c>
      <c r="K855" s="508">
        <f t="shared" si="82"/>
        <v>-1</v>
      </c>
      <c r="L855" s="508" t="b">
        <f t="shared" si="83"/>
        <v>0</v>
      </c>
    </row>
    <row r="856" spans="2:12">
      <c r="B856" s="508" t="s">
        <v>1685</v>
      </c>
      <c r="C856" s="508" t="s">
        <v>4600</v>
      </c>
      <c r="E856" s="508" t="s">
        <v>1685</v>
      </c>
      <c r="F856" s="508" t="s">
        <v>4670</v>
      </c>
      <c r="G856" s="508" t="b">
        <f t="shared" si="78"/>
        <v>1</v>
      </c>
      <c r="H856" s="508" t="b">
        <f t="shared" si="79"/>
        <v>0</v>
      </c>
      <c r="I856" s="508" t="str">
        <f t="shared" si="80"/>
        <v>93</v>
      </c>
      <c r="J856" s="508" t="str">
        <f t="shared" si="81"/>
        <v>92</v>
      </c>
      <c r="K856" s="508">
        <f t="shared" si="82"/>
        <v>-1</v>
      </c>
      <c r="L856" s="508" t="b">
        <f t="shared" si="83"/>
        <v>0</v>
      </c>
    </row>
    <row r="857" spans="2:12">
      <c r="B857" s="508" t="s">
        <v>1686</v>
      </c>
      <c r="C857" s="508" t="s">
        <v>4601</v>
      </c>
      <c r="E857" s="508" t="s">
        <v>1686</v>
      </c>
      <c r="F857" s="508" t="s">
        <v>4671</v>
      </c>
      <c r="G857" s="508" t="b">
        <f t="shared" si="78"/>
        <v>1</v>
      </c>
      <c r="H857" s="508" t="b">
        <f t="shared" si="79"/>
        <v>0</v>
      </c>
      <c r="I857" s="508" t="str">
        <f t="shared" si="80"/>
        <v>93</v>
      </c>
      <c r="J857" s="508" t="str">
        <f t="shared" si="81"/>
        <v>92</v>
      </c>
      <c r="K857" s="508">
        <f t="shared" si="82"/>
        <v>-1</v>
      </c>
      <c r="L857" s="508" t="b">
        <f t="shared" si="83"/>
        <v>0</v>
      </c>
    </row>
    <row r="858" spans="2:12">
      <c r="B858" s="508" t="s">
        <v>1687</v>
      </c>
      <c r="C858" s="508" t="s">
        <v>4602</v>
      </c>
      <c r="E858" s="508" t="s">
        <v>1687</v>
      </c>
      <c r="F858" s="508" t="s">
        <v>4672</v>
      </c>
      <c r="G858" s="508" t="b">
        <f t="shared" si="78"/>
        <v>1</v>
      </c>
      <c r="H858" s="508" t="b">
        <f t="shared" si="79"/>
        <v>0</v>
      </c>
      <c r="I858" s="508" t="str">
        <f t="shared" si="80"/>
        <v>93</v>
      </c>
      <c r="J858" s="508" t="str">
        <f t="shared" si="81"/>
        <v>92</v>
      </c>
      <c r="K858" s="508">
        <f t="shared" si="82"/>
        <v>-1</v>
      </c>
      <c r="L858" s="508" t="b">
        <f t="shared" si="83"/>
        <v>0</v>
      </c>
    </row>
    <row r="859" spans="2:12">
      <c r="B859" s="508" t="s">
        <v>1688</v>
      </c>
      <c r="C859" s="508" t="s">
        <v>4603</v>
      </c>
      <c r="E859" s="508" t="s">
        <v>1688</v>
      </c>
      <c r="F859" s="508" t="s">
        <v>4673</v>
      </c>
      <c r="G859" s="508" t="b">
        <f t="shared" si="78"/>
        <v>1</v>
      </c>
      <c r="H859" s="508" t="b">
        <f t="shared" si="79"/>
        <v>0</v>
      </c>
      <c r="I859" s="508" t="str">
        <f t="shared" si="80"/>
        <v>93</v>
      </c>
      <c r="J859" s="508" t="str">
        <f t="shared" si="81"/>
        <v>92</v>
      </c>
      <c r="K859" s="508">
        <f t="shared" si="82"/>
        <v>-1</v>
      </c>
      <c r="L859" s="508" t="b">
        <f t="shared" si="83"/>
        <v>0</v>
      </c>
    </row>
    <row r="860" spans="2:12">
      <c r="B860" s="508" t="s">
        <v>1689</v>
      </c>
      <c r="C860" s="508" t="s">
        <v>4604</v>
      </c>
      <c r="E860" s="508" t="s">
        <v>1689</v>
      </c>
      <c r="F860" s="508" t="s">
        <v>4674</v>
      </c>
      <c r="G860" s="508" t="b">
        <f t="shared" si="78"/>
        <v>1</v>
      </c>
      <c r="H860" s="508" t="b">
        <f t="shared" si="79"/>
        <v>0</v>
      </c>
      <c r="I860" s="508" t="str">
        <f t="shared" si="80"/>
        <v>93</v>
      </c>
      <c r="J860" s="508" t="str">
        <f t="shared" si="81"/>
        <v>92</v>
      </c>
      <c r="K860" s="508">
        <f t="shared" si="82"/>
        <v>-1</v>
      </c>
      <c r="L860" s="508" t="b">
        <f t="shared" si="83"/>
        <v>0</v>
      </c>
    </row>
    <row r="861" spans="2:12">
      <c r="B861" s="508" t="s">
        <v>1690</v>
      </c>
      <c r="C861" s="508" t="s">
        <v>4605</v>
      </c>
      <c r="E861" s="508" t="s">
        <v>1690</v>
      </c>
      <c r="F861" s="508" t="s">
        <v>4675</v>
      </c>
      <c r="G861" s="508" t="b">
        <f t="shared" si="78"/>
        <v>1</v>
      </c>
      <c r="H861" s="508" t="b">
        <f t="shared" si="79"/>
        <v>0</v>
      </c>
      <c r="I861" s="508" t="str">
        <f t="shared" si="80"/>
        <v>93</v>
      </c>
      <c r="J861" s="508" t="str">
        <f t="shared" si="81"/>
        <v>92</v>
      </c>
      <c r="K861" s="508">
        <f t="shared" si="82"/>
        <v>-1</v>
      </c>
      <c r="L861" s="508" t="b">
        <f t="shared" si="83"/>
        <v>0</v>
      </c>
    </row>
    <row r="862" spans="2:12">
      <c r="B862" s="508" t="s">
        <v>1691</v>
      </c>
      <c r="C862" s="508" t="s">
        <v>4606</v>
      </c>
      <c r="E862" s="508" t="s">
        <v>1691</v>
      </c>
      <c r="F862" s="508" t="s">
        <v>4676</v>
      </c>
      <c r="G862" s="508" t="b">
        <f t="shared" si="78"/>
        <v>1</v>
      </c>
      <c r="H862" s="508" t="b">
        <f t="shared" si="79"/>
        <v>0</v>
      </c>
      <c r="I862" s="508" t="str">
        <f t="shared" si="80"/>
        <v>93</v>
      </c>
      <c r="J862" s="508" t="str">
        <f t="shared" si="81"/>
        <v>92</v>
      </c>
      <c r="K862" s="508">
        <f t="shared" si="82"/>
        <v>-1</v>
      </c>
      <c r="L862" s="508" t="b">
        <f t="shared" si="83"/>
        <v>0</v>
      </c>
    </row>
    <row r="863" spans="2:12">
      <c r="B863" s="508" t="s">
        <v>1692</v>
      </c>
      <c r="C863" s="508" t="s">
        <v>4607</v>
      </c>
      <c r="E863" s="508" t="s">
        <v>1692</v>
      </c>
      <c r="F863" s="508" t="s">
        <v>4677</v>
      </c>
      <c r="G863" s="508" t="b">
        <f t="shared" si="78"/>
        <v>1</v>
      </c>
      <c r="H863" s="508" t="b">
        <f t="shared" si="79"/>
        <v>0</v>
      </c>
      <c r="I863" s="508" t="str">
        <f t="shared" si="80"/>
        <v>93</v>
      </c>
      <c r="J863" s="508" t="str">
        <f t="shared" si="81"/>
        <v>92</v>
      </c>
      <c r="K863" s="508">
        <f t="shared" si="82"/>
        <v>-1</v>
      </c>
      <c r="L863" s="508" t="b">
        <f t="shared" si="83"/>
        <v>0</v>
      </c>
    </row>
    <row r="864" spans="2:12">
      <c r="B864" s="508" t="s">
        <v>1693</v>
      </c>
      <c r="C864" s="508" t="s">
        <v>4608</v>
      </c>
      <c r="E864" s="508" t="s">
        <v>1693</v>
      </c>
      <c r="F864" s="508" t="s">
        <v>4678</v>
      </c>
      <c r="G864" s="508" t="b">
        <f t="shared" si="78"/>
        <v>1</v>
      </c>
      <c r="H864" s="508" t="b">
        <f t="shared" si="79"/>
        <v>0</v>
      </c>
      <c r="I864" s="508" t="str">
        <f t="shared" si="80"/>
        <v>93</v>
      </c>
      <c r="J864" s="508" t="str">
        <f t="shared" si="81"/>
        <v>92</v>
      </c>
      <c r="K864" s="508">
        <f t="shared" si="82"/>
        <v>-1</v>
      </c>
      <c r="L864" s="508" t="b">
        <f t="shared" si="83"/>
        <v>0</v>
      </c>
    </row>
    <row r="865" spans="2:12">
      <c r="B865" s="508" t="s">
        <v>1694</v>
      </c>
      <c r="C865" s="508" t="s">
        <v>4609</v>
      </c>
      <c r="E865" s="508" t="s">
        <v>1694</v>
      </c>
      <c r="F865" s="508" t="s">
        <v>4679</v>
      </c>
      <c r="G865" s="508" t="b">
        <f t="shared" si="78"/>
        <v>1</v>
      </c>
      <c r="H865" s="508" t="b">
        <f t="shared" si="79"/>
        <v>0</v>
      </c>
      <c r="I865" s="508" t="str">
        <f t="shared" si="80"/>
        <v>93</v>
      </c>
      <c r="J865" s="508" t="str">
        <f t="shared" si="81"/>
        <v>92</v>
      </c>
      <c r="K865" s="508">
        <f t="shared" si="82"/>
        <v>-1</v>
      </c>
      <c r="L865" s="508" t="b">
        <f t="shared" si="83"/>
        <v>0</v>
      </c>
    </row>
    <row r="866" spans="2:12">
      <c r="B866" s="508" t="s">
        <v>1680</v>
      </c>
      <c r="C866" s="508" t="s">
        <v>4610</v>
      </c>
      <c r="E866" s="508" t="s">
        <v>1680</v>
      </c>
      <c r="F866" s="508" t="s">
        <v>4680</v>
      </c>
      <c r="G866" s="508" t="b">
        <f t="shared" si="78"/>
        <v>1</v>
      </c>
      <c r="H866" s="508" t="b">
        <f t="shared" si="79"/>
        <v>0</v>
      </c>
      <c r="I866" s="508" t="str">
        <f t="shared" si="80"/>
        <v>93</v>
      </c>
      <c r="J866" s="508" t="str">
        <f t="shared" si="81"/>
        <v>92</v>
      </c>
      <c r="K866" s="508">
        <f t="shared" si="82"/>
        <v>-1</v>
      </c>
      <c r="L866" s="508" t="b">
        <f t="shared" si="83"/>
        <v>0</v>
      </c>
    </row>
    <row r="867" spans="2:12">
      <c r="B867" s="508" t="s">
        <v>1730</v>
      </c>
      <c r="C867" s="508" t="s">
        <v>4611</v>
      </c>
      <c r="E867" s="508" t="s">
        <v>1730</v>
      </c>
      <c r="F867" s="508" t="s">
        <v>4625</v>
      </c>
      <c r="G867" s="508" t="b">
        <f t="shared" si="78"/>
        <v>1</v>
      </c>
      <c r="H867" s="508" t="b">
        <f t="shared" si="79"/>
        <v>0</v>
      </c>
      <c r="I867" s="508" t="str">
        <f t="shared" si="80"/>
        <v>96</v>
      </c>
      <c r="J867" s="508" t="str">
        <f t="shared" si="81"/>
        <v>95</v>
      </c>
      <c r="K867" s="508">
        <f t="shared" si="82"/>
        <v>-1</v>
      </c>
      <c r="L867" s="508" t="b">
        <f t="shared" si="83"/>
        <v>0</v>
      </c>
    </row>
    <row r="868" spans="2:12">
      <c r="B868" s="508" t="s">
        <v>1731</v>
      </c>
      <c r="C868" s="508" t="s">
        <v>4612</v>
      </c>
      <c r="E868" s="508" t="s">
        <v>1731</v>
      </c>
      <c r="F868" s="508" t="s">
        <v>4626</v>
      </c>
      <c r="G868" s="508" t="b">
        <f t="shared" si="78"/>
        <v>1</v>
      </c>
      <c r="H868" s="508" t="b">
        <f t="shared" si="79"/>
        <v>0</v>
      </c>
      <c r="I868" s="508" t="str">
        <f t="shared" si="80"/>
        <v>96</v>
      </c>
      <c r="J868" s="508" t="str">
        <f t="shared" si="81"/>
        <v>95</v>
      </c>
      <c r="K868" s="508">
        <f t="shared" si="82"/>
        <v>-1</v>
      </c>
      <c r="L868" s="508" t="b">
        <f t="shared" si="83"/>
        <v>0</v>
      </c>
    </row>
    <row r="869" spans="2:12">
      <c r="B869" s="508" t="s">
        <v>1732</v>
      </c>
      <c r="C869" s="508" t="s">
        <v>4613</v>
      </c>
      <c r="E869" s="508" t="s">
        <v>1732</v>
      </c>
      <c r="F869" s="508" t="s">
        <v>4627</v>
      </c>
      <c r="G869" s="508" t="b">
        <f t="shared" si="78"/>
        <v>1</v>
      </c>
      <c r="H869" s="508" t="b">
        <f t="shared" si="79"/>
        <v>0</v>
      </c>
      <c r="I869" s="508" t="str">
        <f t="shared" si="80"/>
        <v>96</v>
      </c>
      <c r="J869" s="508" t="str">
        <f t="shared" si="81"/>
        <v>95</v>
      </c>
      <c r="K869" s="508">
        <f t="shared" si="82"/>
        <v>-1</v>
      </c>
      <c r="L869" s="508" t="b">
        <f t="shared" si="83"/>
        <v>0</v>
      </c>
    </row>
    <row r="870" spans="2:12">
      <c r="B870" s="508" t="s">
        <v>1733</v>
      </c>
      <c r="C870" s="508" t="s">
        <v>4614</v>
      </c>
      <c r="E870" s="508" t="s">
        <v>1733</v>
      </c>
      <c r="F870" s="508" t="s">
        <v>4628</v>
      </c>
      <c r="G870" s="508" t="b">
        <f t="shared" si="78"/>
        <v>1</v>
      </c>
      <c r="H870" s="508" t="b">
        <f t="shared" si="79"/>
        <v>0</v>
      </c>
      <c r="I870" s="508" t="str">
        <f t="shared" si="80"/>
        <v>96</v>
      </c>
      <c r="J870" s="508" t="str">
        <f t="shared" si="81"/>
        <v>95</v>
      </c>
      <c r="K870" s="508">
        <f t="shared" si="82"/>
        <v>-1</v>
      </c>
      <c r="L870" s="508" t="b">
        <f t="shared" si="83"/>
        <v>0</v>
      </c>
    </row>
    <row r="871" spans="2:12">
      <c r="B871" s="508" t="s">
        <v>1734</v>
      </c>
      <c r="C871" s="508" t="s">
        <v>4615</v>
      </c>
      <c r="E871" s="508" t="s">
        <v>1734</v>
      </c>
      <c r="F871" s="508" t="s">
        <v>4629</v>
      </c>
      <c r="G871" s="508" t="b">
        <f t="shared" si="78"/>
        <v>1</v>
      </c>
      <c r="H871" s="508" t="b">
        <f t="shared" si="79"/>
        <v>0</v>
      </c>
      <c r="I871" s="508" t="str">
        <f t="shared" si="80"/>
        <v>96</v>
      </c>
      <c r="J871" s="508" t="str">
        <f t="shared" si="81"/>
        <v>95</v>
      </c>
      <c r="K871" s="508">
        <f t="shared" si="82"/>
        <v>-1</v>
      </c>
      <c r="L871" s="508" t="b">
        <f t="shared" si="83"/>
        <v>0</v>
      </c>
    </row>
    <row r="872" spans="2:12">
      <c r="B872" s="508" t="s">
        <v>1735</v>
      </c>
      <c r="C872" s="508" t="s">
        <v>4616</v>
      </c>
      <c r="E872" s="508" t="s">
        <v>1735</v>
      </c>
      <c r="F872" s="508" t="s">
        <v>4630</v>
      </c>
      <c r="G872" s="508" t="b">
        <f t="shared" si="78"/>
        <v>1</v>
      </c>
      <c r="H872" s="508" t="b">
        <f t="shared" si="79"/>
        <v>0</v>
      </c>
      <c r="I872" s="508" t="str">
        <f t="shared" si="80"/>
        <v>96</v>
      </c>
      <c r="J872" s="508" t="str">
        <f t="shared" si="81"/>
        <v>95</v>
      </c>
      <c r="K872" s="508">
        <f t="shared" si="82"/>
        <v>-1</v>
      </c>
      <c r="L872" s="508" t="b">
        <f t="shared" si="83"/>
        <v>0</v>
      </c>
    </row>
    <row r="873" spans="2:12">
      <c r="B873" s="508" t="s">
        <v>1736</v>
      </c>
      <c r="C873" s="508" t="s">
        <v>4617</v>
      </c>
      <c r="E873" s="508" t="s">
        <v>1736</v>
      </c>
      <c r="F873" s="508" t="s">
        <v>4631</v>
      </c>
      <c r="G873" s="508" t="b">
        <f t="shared" si="78"/>
        <v>1</v>
      </c>
      <c r="H873" s="508" t="b">
        <f t="shared" si="79"/>
        <v>0</v>
      </c>
      <c r="I873" s="508" t="str">
        <f t="shared" si="80"/>
        <v>96</v>
      </c>
      <c r="J873" s="508" t="str">
        <f t="shared" si="81"/>
        <v>95</v>
      </c>
      <c r="K873" s="508">
        <f t="shared" si="82"/>
        <v>-1</v>
      </c>
      <c r="L873" s="508" t="b">
        <f t="shared" si="83"/>
        <v>0</v>
      </c>
    </row>
    <row r="874" spans="2:12">
      <c r="B874" s="508" t="s">
        <v>1737</v>
      </c>
      <c r="C874" s="508" t="s">
        <v>4618</v>
      </c>
      <c r="E874" s="508" t="s">
        <v>1737</v>
      </c>
      <c r="F874" s="508" t="s">
        <v>4632</v>
      </c>
      <c r="G874" s="508" t="b">
        <f t="shared" si="78"/>
        <v>1</v>
      </c>
      <c r="H874" s="508" t="b">
        <f t="shared" si="79"/>
        <v>0</v>
      </c>
      <c r="I874" s="508" t="str">
        <f t="shared" si="80"/>
        <v>96</v>
      </c>
      <c r="J874" s="508" t="str">
        <f t="shared" si="81"/>
        <v>95</v>
      </c>
      <c r="K874" s="508">
        <f t="shared" si="82"/>
        <v>-1</v>
      </c>
      <c r="L874" s="508" t="b">
        <f t="shared" si="83"/>
        <v>0</v>
      </c>
    </row>
    <row r="875" spans="2:12">
      <c r="B875" s="508" t="s">
        <v>1738</v>
      </c>
      <c r="C875" s="508" t="s">
        <v>4619</v>
      </c>
      <c r="E875" s="508" t="s">
        <v>1738</v>
      </c>
      <c r="F875" s="508" t="s">
        <v>4633</v>
      </c>
      <c r="G875" s="508" t="b">
        <f t="shared" si="78"/>
        <v>1</v>
      </c>
      <c r="H875" s="508" t="b">
        <f t="shared" si="79"/>
        <v>0</v>
      </c>
      <c r="I875" s="508" t="str">
        <f t="shared" si="80"/>
        <v>96</v>
      </c>
      <c r="J875" s="508" t="str">
        <f t="shared" si="81"/>
        <v>95</v>
      </c>
      <c r="K875" s="508">
        <f t="shared" si="82"/>
        <v>-1</v>
      </c>
      <c r="L875" s="508" t="b">
        <f t="shared" si="83"/>
        <v>0</v>
      </c>
    </row>
    <row r="876" spans="2:12">
      <c r="B876" s="508" t="s">
        <v>1739</v>
      </c>
      <c r="C876" s="508" t="s">
        <v>4620</v>
      </c>
      <c r="E876" s="508" t="s">
        <v>1739</v>
      </c>
      <c r="F876" s="508" t="s">
        <v>4634</v>
      </c>
      <c r="G876" s="508" t="b">
        <f t="shared" si="78"/>
        <v>1</v>
      </c>
      <c r="H876" s="508" t="b">
        <f t="shared" si="79"/>
        <v>0</v>
      </c>
      <c r="I876" s="508" t="str">
        <f t="shared" si="80"/>
        <v>96</v>
      </c>
      <c r="J876" s="508" t="str">
        <f t="shared" si="81"/>
        <v>95</v>
      </c>
      <c r="K876" s="508">
        <f t="shared" si="82"/>
        <v>-1</v>
      </c>
      <c r="L876" s="508" t="b">
        <f t="shared" si="83"/>
        <v>0</v>
      </c>
    </row>
    <row r="877" spans="2:12">
      <c r="B877" s="508" t="s">
        <v>1740</v>
      </c>
      <c r="C877" s="508" t="s">
        <v>4621</v>
      </c>
      <c r="E877" s="508" t="s">
        <v>1740</v>
      </c>
      <c r="F877" s="508" t="s">
        <v>4635</v>
      </c>
      <c r="G877" s="508" t="b">
        <f t="shared" si="78"/>
        <v>1</v>
      </c>
      <c r="H877" s="508" t="b">
        <f t="shared" si="79"/>
        <v>0</v>
      </c>
      <c r="I877" s="508" t="str">
        <f t="shared" si="80"/>
        <v>96</v>
      </c>
      <c r="J877" s="508" t="str">
        <f t="shared" si="81"/>
        <v>95</v>
      </c>
      <c r="K877" s="508">
        <f t="shared" si="82"/>
        <v>-1</v>
      </c>
      <c r="L877" s="508" t="b">
        <f t="shared" si="83"/>
        <v>0</v>
      </c>
    </row>
    <row r="878" spans="2:12">
      <c r="B878" s="508" t="s">
        <v>1741</v>
      </c>
      <c r="C878" s="508" t="s">
        <v>4622</v>
      </c>
      <c r="E878" s="508" t="s">
        <v>1741</v>
      </c>
      <c r="F878" s="508" t="s">
        <v>4636</v>
      </c>
      <c r="G878" s="508" t="b">
        <f t="shared" si="78"/>
        <v>1</v>
      </c>
      <c r="H878" s="508" t="b">
        <f t="shared" si="79"/>
        <v>0</v>
      </c>
      <c r="I878" s="508" t="str">
        <f t="shared" si="80"/>
        <v>96</v>
      </c>
      <c r="J878" s="508" t="str">
        <f t="shared" si="81"/>
        <v>95</v>
      </c>
      <c r="K878" s="508">
        <f t="shared" si="82"/>
        <v>-1</v>
      </c>
      <c r="L878" s="508" t="b">
        <f t="shared" si="83"/>
        <v>0</v>
      </c>
    </row>
    <row r="879" spans="2:12">
      <c r="B879" s="508" t="s">
        <v>1742</v>
      </c>
      <c r="C879" s="508" t="s">
        <v>4623</v>
      </c>
      <c r="E879" s="508" t="s">
        <v>1742</v>
      </c>
      <c r="F879" s="508" t="s">
        <v>4637</v>
      </c>
      <c r="G879" s="508" t="b">
        <f t="shared" si="78"/>
        <v>1</v>
      </c>
      <c r="H879" s="508" t="b">
        <f t="shared" si="79"/>
        <v>0</v>
      </c>
      <c r="I879" s="508" t="str">
        <f t="shared" si="80"/>
        <v>96</v>
      </c>
      <c r="J879" s="508" t="str">
        <f t="shared" si="81"/>
        <v>95</v>
      </c>
      <c r="K879" s="508">
        <f t="shared" si="82"/>
        <v>-1</v>
      </c>
      <c r="L879" s="508" t="b">
        <f t="shared" si="83"/>
        <v>0</v>
      </c>
    </row>
    <row r="880" spans="2:12">
      <c r="B880" s="508" t="s">
        <v>1728</v>
      </c>
      <c r="C880" s="508" t="s">
        <v>4624</v>
      </c>
      <c r="E880" s="508" t="s">
        <v>1728</v>
      </c>
      <c r="F880" s="508" t="s">
        <v>4638</v>
      </c>
      <c r="G880" s="508" t="b">
        <f t="shared" si="78"/>
        <v>1</v>
      </c>
      <c r="H880" s="508" t="b">
        <f t="shared" si="79"/>
        <v>0</v>
      </c>
      <c r="I880" s="508" t="str">
        <f t="shared" si="80"/>
        <v>96</v>
      </c>
      <c r="J880" s="508" t="str">
        <f t="shared" si="81"/>
        <v>95</v>
      </c>
      <c r="K880" s="508">
        <f t="shared" si="82"/>
        <v>-1</v>
      </c>
      <c r="L880" s="508" t="b">
        <f t="shared" si="83"/>
        <v>0</v>
      </c>
    </row>
    <row r="881" spans="2:12">
      <c r="B881" s="508" t="s">
        <v>1714</v>
      </c>
      <c r="C881" s="508" t="s">
        <v>4625</v>
      </c>
      <c r="E881" s="508" t="s">
        <v>1714</v>
      </c>
      <c r="F881" s="508" t="s">
        <v>4653</v>
      </c>
      <c r="G881" s="508" t="b">
        <f t="shared" si="78"/>
        <v>1</v>
      </c>
      <c r="H881" s="508" t="b">
        <f t="shared" si="79"/>
        <v>0</v>
      </c>
      <c r="I881" s="508" t="str">
        <f t="shared" si="80"/>
        <v>95</v>
      </c>
      <c r="J881" s="508" t="str">
        <f t="shared" si="81"/>
        <v>94</v>
      </c>
      <c r="K881" s="508">
        <f t="shared" si="82"/>
        <v>-1</v>
      </c>
      <c r="L881" s="508" t="b">
        <f t="shared" si="83"/>
        <v>0</v>
      </c>
    </row>
    <row r="882" spans="2:12">
      <c r="B882" s="508" t="s">
        <v>1715</v>
      </c>
      <c r="C882" s="508" t="s">
        <v>4626</v>
      </c>
      <c r="E882" s="508" t="s">
        <v>1715</v>
      </c>
      <c r="F882" s="508" t="s">
        <v>4654</v>
      </c>
      <c r="G882" s="508" t="b">
        <f t="shared" si="78"/>
        <v>1</v>
      </c>
      <c r="H882" s="508" t="b">
        <f t="shared" si="79"/>
        <v>0</v>
      </c>
      <c r="I882" s="508" t="str">
        <f t="shared" si="80"/>
        <v>95</v>
      </c>
      <c r="J882" s="508" t="str">
        <f t="shared" si="81"/>
        <v>94</v>
      </c>
      <c r="K882" s="508">
        <f t="shared" si="82"/>
        <v>-1</v>
      </c>
      <c r="L882" s="508" t="b">
        <f t="shared" si="83"/>
        <v>0</v>
      </c>
    </row>
    <row r="883" spans="2:12">
      <c r="B883" s="508" t="s">
        <v>1716</v>
      </c>
      <c r="C883" s="508" t="s">
        <v>4627</v>
      </c>
      <c r="E883" s="508" t="s">
        <v>1716</v>
      </c>
      <c r="F883" s="508" t="s">
        <v>4655</v>
      </c>
      <c r="G883" s="508" t="b">
        <f t="shared" si="78"/>
        <v>1</v>
      </c>
      <c r="H883" s="508" t="b">
        <f t="shared" si="79"/>
        <v>0</v>
      </c>
      <c r="I883" s="508" t="str">
        <f t="shared" si="80"/>
        <v>95</v>
      </c>
      <c r="J883" s="508" t="str">
        <f t="shared" si="81"/>
        <v>94</v>
      </c>
      <c r="K883" s="508">
        <f t="shared" si="82"/>
        <v>-1</v>
      </c>
      <c r="L883" s="508" t="b">
        <f t="shared" si="83"/>
        <v>0</v>
      </c>
    </row>
    <row r="884" spans="2:12">
      <c r="B884" s="508" t="s">
        <v>1717</v>
      </c>
      <c r="C884" s="508" t="s">
        <v>4628</v>
      </c>
      <c r="E884" s="508" t="s">
        <v>1717</v>
      </c>
      <c r="F884" s="508" t="s">
        <v>4656</v>
      </c>
      <c r="G884" s="508" t="b">
        <f t="shared" si="78"/>
        <v>1</v>
      </c>
      <c r="H884" s="508" t="b">
        <f t="shared" si="79"/>
        <v>0</v>
      </c>
      <c r="I884" s="508" t="str">
        <f t="shared" si="80"/>
        <v>95</v>
      </c>
      <c r="J884" s="508" t="str">
        <f t="shared" si="81"/>
        <v>94</v>
      </c>
      <c r="K884" s="508">
        <f t="shared" si="82"/>
        <v>-1</v>
      </c>
      <c r="L884" s="508" t="b">
        <f t="shared" si="83"/>
        <v>0</v>
      </c>
    </row>
    <row r="885" spans="2:12">
      <c r="B885" s="508" t="s">
        <v>1718</v>
      </c>
      <c r="C885" s="508" t="s">
        <v>4629</v>
      </c>
      <c r="E885" s="508" t="s">
        <v>1718</v>
      </c>
      <c r="F885" s="508" t="s">
        <v>4657</v>
      </c>
      <c r="G885" s="508" t="b">
        <f t="shared" si="78"/>
        <v>1</v>
      </c>
      <c r="H885" s="508" t="b">
        <f t="shared" si="79"/>
        <v>0</v>
      </c>
      <c r="I885" s="508" t="str">
        <f t="shared" si="80"/>
        <v>95</v>
      </c>
      <c r="J885" s="508" t="str">
        <f t="shared" si="81"/>
        <v>94</v>
      </c>
      <c r="K885" s="508">
        <f t="shared" si="82"/>
        <v>-1</v>
      </c>
      <c r="L885" s="508" t="b">
        <f t="shared" si="83"/>
        <v>0</v>
      </c>
    </row>
    <row r="886" spans="2:12">
      <c r="B886" s="508" t="s">
        <v>1719</v>
      </c>
      <c r="C886" s="508" t="s">
        <v>4630</v>
      </c>
      <c r="E886" s="508" t="s">
        <v>1719</v>
      </c>
      <c r="F886" s="508" t="s">
        <v>4658</v>
      </c>
      <c r="G886" s="508" t="b">
        <f t="shared" si="78"/>
        <v>1</v>
      </c>
      <c r="H886" s="508" t="b">
        <f t="shared" si="79"/>
        <v>0</v>
      </c>
      <c r="I886" s="508" t="str">
        <f t="shared" si="80"/>
        <v>95</v>
      </c>
      <c r="J886" s="508" t="str">
        <f t="shared" si="81"/>
        <v>94</v>
      </c>
      <c r="K886" s="508">
        <f t="shared" si="82"/>
        <v>-1</v>
      </c>
      <c r="L886" s="508" t="b">
        <f t="shared" si="83"/>
        <v>0</v>
      </c>
    </row>
    <row r="887" spans="2:12">
      <c r="B887" s="508" t="s">
        <v>1720</v>
      </c>
      <c r="C887" s="508" t="s">
        <v>4631</v>
      </c>
      <c r="E887" s="508" t="s">
        <v>1720</v>
      </c>
      <c r="F887" s="508" t="s">
        <v>4659</v>
      </c>
      <c r="G887" s="508" t="b">
        <f t="shared" si="78"/>
        <v>1</v>
      </c>
      <c r="H887" s="508" t="b">
        <f t="shared" si="79"/>
        <v>0</v>
      </c>
      <c r="I887" s="508" t="str">
        <f t="shared" si="80"/>
        <v>95</v>
      </c>
      <c r="J887" s="508" t="str">
        <f t="shared" si="81"/>
        <v>94</v>
      </c>
      <c r="K887" s="508">
        <f t="shared" si="82"/>
        <v>-1</v>
      </c>
      <c r="L887" s="508" t="b">
        <f t="shared" si="83"/>
        <v>0</v>
      </c>
    </row>
    <row r="888" spans="2:12">
      <c r="B888" s="508" t="s">
        <v>1721</v>
      </c>
      <c r="C888" s="508" t="s">
        <v>4632</v>
      </c>
      <c r="E888" s="508" t="s">
        <v>1721</v>
      </c>
      <c r="F888" s="508" t="s">
        <v>4660</v>
      </c>
      <c r="G888" s="508" t="b">
        <f t="shared" si="78"/>
        <v>1</v>
      </c>
      <c r="H888" s="508" t="b">
        <f t="shared" si="79"/>
        <v>0</v>
      </c>
      <c r="I888" s="508" t="str">
        <f t="shared" si="80"/>
        <v>95</v>
      </c>
      <c r="J888" s="508" t="str">
        <f t="shared" si="81"/>
        <v>94</v>
      </c>
      <c r="K888" s="508">
        <f t="shared" si="82"/>
        <v>-1</v>
      </c>
      <c r="L888" s="508" t="b">
        <f t="shared" si="83"/>
        <v>0</v>
      </c>
    </row>
    <row r="889" spans="2:12">
      <c r="B889" s="508" t="s">
        <v>1722</v>
      </c>
      <c r="C889" s="508" t="s">
        <v>4633</v>
      </c>
      <c r="E889" s="508" t="s">
        <v>1722</v>
      </c>
      <c r="F889" s="508" t="s">
        <v>4661</v>
      </c>
      <c r="G889" s="508" t="b">
        <f t="shared" si="78"/>
        <v>1</v>
      </c>
      <c r="H889" s="508" t="b">
        <f t="shared" si="79"/>
        <v>0</v>
      </c>
      <c r="I889" s="508" t="str">
        <f t="shared" si="80"/>
        <v>95</v>
      </c>
      <c r="J889" s="508" t="str">
        <f t="shared" si="81"/>
        <v>94</v>
      </c>
      <c r="K889" s="508">
        <f t="shared" si="82"/>
        <v>-1</v>
      </c>
      <c r="L889" s="508" t="b">
        <f t="shared" si="83"/>
        <v>0</v>
      </c>
    </row>
    <row r="890" spans="2:12">
      <c r="B890" s="508" t="s">
        <v>1723</v>
      </c>
      <c r="C890" s="508" t="s">
        <v>4634</v>
      </c>
      <c r="E890" s="508" t="s">
        <v>1723</v>
      </c>
      <c r="F890" s="508" t="s">
        <v>4662</v>
      </c>
      <c r="G890" s="508" t="b">
        <f t="shared" si="78"/>
        <v>1</v>
      </c>
      <c r="H890" s="508" t="b">
        <f t="shared" si="79"/>
        <v>0</v>
      </c>
      <c r="I890" s="508" t="str">
        <f t="shared" si="80"/>
        <v>95</v>
      </c>
      <c r="J890" s="508" t="str">
        <f t="shared" si="81"/>
        <v>94</v>
      </c>
      <c r="K890" s="508">
        <f t="shared" si="82"/>
        <v>-1</v>
      </c>
      <c r="L890" s="508" t="b">
        <f t="shared" si="83"/>
        <v>0</v>
      </c>
    </row>
    <row r="891" spans="2:12">
      <c r="B891" s="508" t="s">
        <v>1724</v>
      </c>
      <c r="C891" s="508" t="s">
        <v>4635</v>
      </c>
      <c r="E891" s="508" t="s">
        <v>1724</v>
      </c>
      <c r="F891" s="508" t="s">
        <v>4663</v>
      </c>
      <c r="G891" s="508" t="b">
        <f t="shared" si="78"/>
        <v>1</v>
      </c>
      <c r="H891" s="508" t="b">
        <f t="shared" si="79"/>
        <v>0</v>
      </c>
      <c r="I891" s="508" t="str">
        <f t="shared" si="80"/>
        <v>95</v>
      </c>
      <c r="J891" s="508" t="str">
        <f t="shared" si="81"/>
        <v>94</v>
      </c>
      <c r="K891" s="508">
        <f t="shared" si="82"/>
        <v>-1</v>
      </c>
      <c r="L891" s="508" t="b">
        <f t="shared" si="83"/>
        <v>0</v>
      </c>
    </row>
    <row r="892" spans="2:12">
      <c r="B892" s="508" t="s">
        <v>1725</v>
      </c>
      <c r="C892" s="508" t="s">
        <v>4636</v>
      </c>
      <c r="E892" s="508" t="s">
        <v>1725</v>
      </c>
      <c r="F892" s="508" t="s">
        <v>4664</v>
      </c>
      <c r="G892" s="508" t="b">
        <f t="shared" si="78"/>
        <v>1</v>
      </c>
      <c r="H892" s="508" t="b">
        <f t="shared" si="79"/>
        <v>0</v>
      </c>
      <c r="I892" s="508" t="str">
        <f t="shared" si="80"/>
        <v>95</v>
      </c>
      <c r="J892" s="508" t="str">
        <f t="shared" si="81"/>
        <v>94</v>
      </c>
      <c r="K892" s="508">
        <f t="shared" si="82"/>
        <v>-1</v>
      </c>
      <c r="L892" s="508" t="b">
        <f t="shared" si="83"/>
        <v>0</v>
      </c>
    </row>
    <row r="893" spans="2:12">
      <c r="B893" s="508" t="s">
        <v>1726</v>
      </c>
      <c r="C893" s="508" t="s">
        <v>4637</v>
      </c>
      <c r="E893" s="508" t="s">
        <v>1726</v>
      </c>
      <c r="F893" s="508" t="s">
        <v>4665</v>
      </c>
      <c r="G893" s="508" t="b">
        <f t="shared" si="78"/>
        <v>1</v>
      </c>
      <c r="H893" s="508" t="b">
        <f t="shared" si="79"/>
        <v>0</v>
      </c>
      <c r="I893" s="508" t="str">
        <f t="shared" si="80"/>
        <v>95</v>
      </c>
      <c r="J893" s="508" t="str">
        <f t="shared" si="81"/>
        <v>94</v>
      </c>
      <c r="K893" s="508">
        <f t="shared" si="82"/>
        <v>-1</v>
      </c>
      <c r="L893" s="508" t="b">
        <f t="shared" si="83"/>
        <v>0</v>
      </c>
    </row>
    <row r="894" spans="2:12">
      <c r="B894" s="508" t="s">
        <v>1712</v>
      </c>
      <c r="C894" s="508" t="s">
        <v>4638</v>
      </c>
      <c r="E894" s="508" t="s">
        <v>1712</v>
      </c>
      <c r="F894" s="508" t="s">
        <v>4666</v>
      </c>
      <c r="G894" s="508" t="b">
        <f t="shared" si="78"/>
        <v>1</v>
      </c>
      <c r="H894" s="508" t="b">
        <f t="shared" si="79"/>
        <v>0</v>
      </c>
      <c r="I894" s="508" t="str">
        <f t="shared" si="80"/>
        <v>95</v>
      </c>
      <c r="J894" s="508" t="str">
        <f t="shared" si="81"/>
        <v>94</v>
      </c>
      <c r="K894" s="508">
        <f t="shared" si="82"/>
        <v>-1</v>
      </c>
      <c r="L894" s="508" t="b">
        <f t="shared" si="83"/>
        <v>0</v>
      </c>
    </row>
    <row r="895" spans="2:12">
      <c r="B895" s="508" t="s">
        <v>1778</v>
      </c>
      <c r="C895" s="508" t="s">
        <v>4639</v>
      </c>
      <c r="E895" s="508" t="s">
        <v>1778</v>
      </c>
      <c r="F895" s="508" t="s">
        <v>4583</v>
      </c>
      <c r="G895" s="508" t="b">
        <f t="shared" si="78"/>
        <v>1</v>
      </c>
      <c r="H895" s="508" t="b">
        <f t="shared" si="79"/>
        <v>0</v>
      </c>
      <c r="I895" s="508" t="str">
        <f t="shared" si="80"/>
        <v>99</v>
      </c>
      <c r="J895" s="508" t="str">
        <f t="shared" si="81"/>
        <v>98</v>
      </c>
      <c r="K895" s="508">
        <f t="shared" si="82"/>
        <v>-1</v>
      </c>
      <c r="L895" s="508" t="b">
        <f t="shared" si="83"/>
        <v>0</v>
      </c>
    </row>
    <row r="896" spans="2:12">
      <c r="B896" s="508" t="s">
        <v>1779</v>
      </c>
      <c r="C896" s="508" t="s">
        <v>4640</v>
      </c>
      <c r="E896" s="508" t="s">
        <v>1779</v>
      </c>
      <c r="F896" s="508" t="s">
        <v>4584</v>
      </c>
      <c r="G896" s="508" t="b">
        <f t="shared" si="78"/>
        <v>1</v>
      </c>
      <c r="H896" s="508" t="b">
        <f t="shared" si="79"/>
        <v>0</v>
      </c>
      <c r="I896" s="508" t="str">
        <f t="shared" si="80"/>
        <v>99</v>
      </c>
      <c r="J896" s="508" t="str">
        <f t="shared" si="81"/>
        <v>98</v>
      </c>
      <c r="K896" s="508">
        <f t="shared" si="82"/>
        <v>-1</v>
      </c>
      <c r="L896" s="508" t="b">
        <f t="shared" si="83"/>
        <v>0</v>
      </c>
    </row>
    <row r="897" spans="2:12">
      <c r="B897" s="508" t="s">
        <v>1780</v>
      </c>
      <c r="C897" s="508" t="s">
        <v>4641</v>
      </c>
      <c r="E897" s="508" t="s">
        <v>1780</v>
      </c>
      <c r="F897" s="508" t="s">
        <v>4585</v>
      </c>
      <c r="G897" s="508" t="b">
        <f t="shared" si="78"/>
        <v>1</v>
      </c>
      <c r="H897" s="508" t="b">
        <f t="shared" si="79"/>
        <v>0</v>
      </c>
      <c r="I897" s="508" t="str">
        <f t="shared" si="80"/>
        <v>99</v>
      </c>
      <c r="J897" s="508" t="str">
        <f t="shared" si="81"/>
        <v>98</v>
      </c>
      <c r="K897" s="508">
        <f t="shared" si="82"/>
        <v>-1</v>
      </c>
      <c r="L897" s="508" t="b">
        <f t="shared" si="83"/>
        <v>0</v>
      </c>
    </row>
    <row r="898" spans="2:12">
      <c r="B898" s="508" t="s">
        <v>1781</v>
      </c>
      <c r="C898" s="508" t="s">
        <v>4642</v>
      </c>
      <c r="E898" s="508" t="s">
        <v>1781</v>
      </c>
      <c r="F898" s="508" t="s">
        <v>4586</v>
      </c>
      <c r="G898" s="508" t="b">
        <f t="shared" si="78"/>
        <v>1</v>
      </c>
      <c r="H898" s="508" t="b">
        <f t="shared" si="79"/>
        <v>0</v>
      </c>
      <c r="I898" s="508" t="str">
        <f t="shared" si="80"/>
        <v>99</v>
      </c>
      <c r="J898" s="508" t="str">
        <f t="shared" si="81"/>
        <v>98</v>
      </c>
      <c r="K898" s="508">
        <f t="shared" si="82"/>
        <v>-1</v>
      </c>
      <c r="L898" s="508" t="b">
        <f t="shared" si="83"/>
        <v>0</v>
      </c>
    </row>
    <row r="899" spans="2:12">
      <c r="B899" s="508" t="s">
        <v>1782</v>
      </c>
      <c r="C899" s="508" t="s">
        <v>4643</v>
      </c>
      <c r="E899" s="508" t="s">
        <v>1782</v>
      </c>
      <c r="F899" s="508" t="s">
        <v>4587</v>
      </c>
      <c r="G899" s="508" t="b">
        <f t="shared" si="78"/>
        <v>1</v>
      </c>
      <c r="H899" s="508" t="b">
        <f t="shared" si="79"/>
        <v>0</v>
      </c>
      <c r="I899" s="508" t="str">
        <f t="shared" si="80"/>
        <v>99</v>
      </c>
      <c r="J899" s="508" t="str">
        <f t="shared" si="81"/>
        <v>98</v>
      </c>
      <c r="K899" s="508">
        <f t="shared" si="82"/>
        <v>-1</v>
      </c>
      <c r="L899" s="508" t="b">
        <f t="shared" si="83"/>
        <v>0</v>
      </c>
    </row>
    <row r="900" spans="2:12">
      <c r="B900" s="508" t="s">
        <v>1783</v>
      </c>
      <c r="C900" s="508" t="s">
        <v>4644</v>
      </c>
      <c r="E900" s="508" t="s">
        <v>1783</v>
      </c>
      <c r="F900" s="508" t="s">
        <v>4588</v>
      </c>
      <c r="G900" s="508" t="b">
        <f t="shared" si="78"/>
        <v>1</v>
      </c>
      <c r="H900" s="508" t="b">
        <f t="shared" si="79"/>
        <v>0</v>
      </c>
      <c r="I900" s="508" t="str">
        <f t="shared" si="80"/>
        <v>99</v>
      </c>
      <c r="J900" s="508" t="str">
        <f t="shared" si="81"/>
        <v>98</v>
      </c>
      <c r="K900" s="508">
        <f t="shared" si="82"/>
        <v>-1</v>
      </c>
      <c r="L900" s="508" t="b">
        <f t="shared" si="83"/>
        <v>0</v>
      </c>
    </row>
    <row r="901" spans="2:12">
      <c r="B901" s="508" t="s">
        <v>1784</v>
      </c>
      <c r="C901" s="508" t="s">
        <v>4645</v>
      </c>
      <c r="E901" s="508" t="s">
        <v>1784</v>
      </c>
      <c r="F901" s="508" t="s">
        <v>4589</v>
      </c>
      <c r="G901" s="508" t="b">
        <f t="shared" si="78"/>
        <v>1</v>
      </c>
      <c r="H901" s="508" t="b">
        <f t="shared" si="79"/>
        <v>0</v>
      </c>
      <c r="I901" s="508" t="str">
        <f t="shared" si="80"/>
        <v>99</v>
      </c>
      <c r="J901" s="508" t="str">
        <f t="shared" si="81"/>
        <v>98</v>
      </c>
      <c r="K901" s="508">
        <f t="shared" si="82"/>
        <v>-1</v>
      </c>
      <c r="L901" s="508" t="b">
        <f t="shared" si="83"/>
        <v>0</v>
      </c>
    </row>
    <row r="902" spans="2:12">
      <c r="B902" s="508" t="s">
        <v>1785</v>
      </c>
      <c r="C902" s="508" t="s">
        <v>4646</v>
      </c>
      <c r="E902" s="508" t="s">
        <v>1785</v>
      </c>
      <c r="F902" s="508" t="s">
        <v>4590</v>
      </c>
      <c r="G902" s="508" t="b">
        <f t="shared" si="78"/>
        <v>1</v>
      </c>
      <c r="H902" s="508" t="b">
        <f t="shared" si="79"/>
        <v>0</v>
      </c>
      <c r="I902" s="508" t="str">
        <f t="shared" si="80"/>
        <v>99</v>
      </c>
      <c r="J902" s="508" t="str">
        <f t="shared" si="81"/>
        <v>98</v>
      </c>
      <c r="K902" s="508">
        <f t="shared" si="82"/>
        <v>-1</v>
      </c>
      <c r="L902" s="508" t="b">
        <f t="shared" si="83"/>
        <v>0</v>
      </c>
    </row>
    <row r="903" spans="2:12">
      <c r="B903" s="508" t="s">
        <v>1786</v>
      </c>
      <c r="C903" s="508" t="s">
        <v>4647</v>
      </c>
      <c r="E903" s="508" t="s">
        <v>1786</v>
      </c>
      <c r="F903" s="508" t="s">
        <v>4591</v>
      </c>
      <c r="G903" s="508" t="b">
        <f t="shared" ref="G903:G966" si="84">B903=E903</f>
        <v>1</v>
      </c>
      <c r="H903" s="508" t="b">
        <f t="shared" ref="H903:H966" si="85">C903=F903</f>
        <v>0</v>
      </c>
      <c r="I903" s="508" t="str">
        <f t="shared" ref="I903:I966" si="86">RIGHT(C903,LEN(C903)-FIND("$",C903,1)-2)</f>
        <v>99</v>
      </c>
      <c r="J903" s="508" t="str">
        <f t="shared" ref="J903:J966" si="87">RIGHT(F903,LEN(F903)-FIND("$",F903,1)-2)</f>
        <v>98</v>
      </c>
      <c r="K903" s="508">
        <f t="shared" ref="K903:K966" si="88">J903-I903</f>
        <v>-1</v>
      </c>
      <c r="L903" s="508" t="b">
        <f t="shared" ref="L903:L966" si="89">I903=J903</f>
        <v>0</v>
      </c>
    </row>
    <row r="904" spans="2:12">
      <c r="B904" s="508" t="s">
        <v>1787</v>
      </c>
      <c r="C904" s="508" t="s">
        <v>4648</v>
      </c>
      <c r="E904" s="508" t="s">
        <v>1787</v>
      </c>
      <c r="F904" s="508" t="s">
        <v>4592</v>
      </c>
      <c r="G904" s="508" t="b">
        <f t="shared" si="84"/>
        <v>1</v>
      </c>
      <c r="H904" s="508" t="b">
        <f t="shared" si="85"/>
        <v>0</v>
      </c>
      <c r="I904" s="508" t="str">
        <f t="shared" si="86"/>
        <v>99</v>
      </c>
      <c r="J904" s="508" t="str">
        <f t="shared" si="87"/>
        <v>98</v>
      </c>
      <c r="K904" s="508">
        <f t="shared" si="88"/>
        <v>-1</v>
      </c>
      <c r="L904" s="508" t="b">
        <f t="shared" si="89"/>
        <v>0</v>
      </c>
    </row>
    <row r="905" spans="2:12">
      <c r="B905" s="508" t="s">
        <v>1788</v>
      </c>
      <c r="C905" s="508" t="s">
        <v>4649</v>
      </c>
      <c r="E905" s="508" t="s">
        <v>1788</v>
      </c>
      <c r="F905" s="508" t="s">
        <v>4593</v>
      </c>
      <c r="G905" s="508" t="b">
        <f t="shared" si="84"/>
        <v>1</v>
      </c>
      <c r="H905" s="508" t="b">
        <f t="shared" si="85"/>
        <v>0</v>
      </c>
      <c r="I905" s="508" t="str">
        <f t="shared" si="86"/>
        <v>99</v>
      </c>
      <c r="J905" s="508" t="str">
        <f t="shared" si="87"/>
        <v>98</v>
      </c>
      <c r="K905" s="508">
        <f t="shared" si="88"/>
        <v>-1</v>
      </c>
      <c r="L905" s="508" t="b">
        <f t="shared" si="89"/>
        <v>0</v>
      </c>
    </row>
    <row r="906" spans="2:12">
      <c r="B906" s="508" t="s">
        <v>1789</v>
      </c>
      <c r="C906" s="508" t="s">
        <v>4650</v>
      </c>
      <c r="E906" s="508" t="s">
        <v>1789</v>
      </c>
      <c r="F906" s="508" t="s">
        <v>4594</v>
      </c>
      <c r="G906" s="508" t="b">
        <f t="shared" si="84"/>
        <v>1</v>
      </c>
      <c r="H906" s="508" t="b">
        <f t="shared" si="85"/>
        <v>0</v>
      </c>
      <c r="I906" s="508" t="str">
        <f t="shared" si="86"/>
        <v>99</v>
      </c>
      <c r="J906" s="508" t="str">
        <f t="shared" si="87"/>
        <v>98</v>
      </c>
      <c r="K906" s="508">
        <f t="shared" si="88"/>
        <v>-1</v>
      </c>
      <c r="L906" s="508" t="b">
        <f t="shared" si="89"/>
        <v>0</v>
      </c>
    </row>
    <row r="907" spans="2:12">
      <c r="B907" s="508" t="s">
        <v>1790</v>
      </c>
      <c r="C907" s="508" t="s">
        <v>4651</v>
      </c>
      <c r="E907" s="508" t="s">
        <v>1790</v>
      </c>
      <c r="F907" s="508" t="s">
        <v>4595</v>
      </c>
      <c r="G907" s="508" t="b">
        <f t="shared" si="84"/>
        <v>1</v>
      </c>
      <c r="H907" s="508" t="b">
        <f t="shared" si="85"/>
        <v>0</v>
      </c>
      <c r="I907" s="508" t="str">
        <f t="shared" si="86"/>
        <v>99</v>
      </c>
      <c r="J907" s="508" t="str">
        <f t="shared" si="87"/>
        <v>98</v>
      </c>
      <c r="K907" s="508">
        <f t="shared" si="88"/>
        <v>-1</v>
      </c>
      <c r="L907" s="508" t="b">
        <f t="shared" si="89"/>
        <v>0</v>
      </c>
    </row>
    <row r="908" spans="2:12">
      <c r="B908" s="508" t="s">
        <v>1776</v>
      </c>
      <c r="C908" s="508" t="s">
        <v>4652</v>
      </c>
      <c r="E908" s="508" t="s">
        <v>1776</v>
      </c>
      <c r="F908" s="508" t="s">
        <v>4596</v>
      </c>
      <c r="G908" s="508" t="b">
        <f t="shared" si="84"/>
        <v>1</v>
      </c>
      <c r="H908" s="508" t="b">
        <f t="shared" si="85"/>
        <v>0</v>
      </c>
      <c r="I908" s="508" t="str">
        <f t="shared" si="86"/>
        <v>99</v>
      </c>
      <c r="J908" s="508" t="str">
        <f t="shared" si="87"/>
        <v>98</v>
      </c>
      <c r="K908" s="508">
        <f t="shared" si="88"/>
        <v>-1</v>
      </c>
      <c r="L908" s="508" t="b">
        <f t="shared" si="89"/>
        <v>0</v>
      </c>
    </row>
    <row r="909" spans="2:12">
      <c r="B909" s="508" t="s">
        <v>1698</v>
      </c>
      <c r="C909" s="508" t="s">
        <v>4653</v>
      </c>
      <c r="E909" s="508" t="s">
        <v>1698</v>
      </c>
      <c r="F909" s="508" t="s">
        <v>4597</v>
      </c>
      <c r="G909" s="508" t="b">
        <f t="shared" si="84"/>
        <v>1</v>
      </c>
      <c r="H909" s="508" t="b">
        <f t="shared" si="85"/>
        <v>0</v>
      </c>
      <c r="I909" s="508" t="str">
        <f t="shared" si="86"/>
        <v>94</v>
      </c>
      <c r="J909" s="508" t="str">
        <f t="shared" si="87"/>
        <v>93</v>
      </c>
      <c r="K909" s="508">
        <f t="shared" si="88"/>
        <v>-1</v>
      </c>
      <c r="L909" s="508" t="b">
        <f t="shared" si="89"/>
        <v>0</v>
      </c>
    </row>
    <row r="910" spans="2:12">
      <c r="B910" s="508" t="s">
        <v>1699</v>
      </c>
      <c r="C910" s="508" t="s">
        <v>4654</v>
      </c>
      <c r="E910" s="508" t="s">
        <v>1699</v>
      </c>
      <c r="F910" s="508" t="s">
        <v>4598</v>
      </c>
      <c r="G910" s="508" t="b">
        <f t="shared" si="84"/>
        <v>1</v>
      </c>
      <c r="H910" s="508" t="b">
        <f t="shared" si="85"/>
        <v>0</v>
      </c>
      <c r="I910" s="508" t="str">
        <f t="shared" si="86"/>
        <v>94</v>
      </c>
      <c r="J910" s="508" t="str">
        <f t="shared" si="87"/>
        <v>93</v>
      </c>
      <c r="K910" s="508">
        <f t="shared" si="88"/>
        <v>-1</v>
      </c>
      <c r="L910" s="508" t="b">
        <f t="shared" si="89"/>
        <v>0</v>
      </c>
    </row>
    <row r="911" spans="2:12">
      <c r="B911" s="508" t="s">
        <v>1700</v>
      </c>
      <c r="C911" s="508" t="s">
        <v>4655</v>
      </c>
      <c r="E911" s="508" t="s">
        <v>1700</v>
      </c>
      <c r="F911" s="508" t="s">
        <v>4599</v>
      </c>
      <c r="G911" s="508" t="b">
        <f t="shared" si="84"/>
        <v>1</v>
      </c>
      <c r="H911" s="508" t="b">
        <f t="shared" si="85"/>
        <v>0</v>
      </c>
      <c r="I911" s="508" t="str">
        <f t="shared" si="86"/>
        <v>94</v>
      </c>
      <c r="J911" s="508" t="str">
        <f t="shared" si="87"/>
        <v>93</v>
      </c>
      <c r="K911" s="508">
        <f t="shared" si="88"/>
        <v>-1</v>
      </c>
      <c r="L911" s="508" t="b">
        <f t="shared" si="89"/>
        <v>0</v>
      </c>
    </row>
    <row r="912" spans="2:12">
      <c r="B912" s="508" t="s">
        <v>1701</v>
      </c>
      <c r="C912" s="508" t="s">
        <v>4656</v>
      </c>
      <c r="E912" s="508" t="s">
        <v>1701</v>
      </c>
      <c r="F912" s="508" t="s">
        <v>4600</v>
      </c>
      <c r="G912" s="508" t="b">
        <f t="shared" si="84"/>
        <v>1</v>
      </c>
      <c r="H912" s="508" t="b">
        <f t="shared" si="85"/>
        <v>0</v>
      </c>
      <c r="I912" s="508" t="str">
        <f t="shared" si="86"/>
        <v>94</v>
      </c>
      <c r="J912" s="508" t="str">
        <f t="shared" si="87"/>
        <v>93</v>
      </c>
      <c r="K912" s="508">
        <f t="shared" si="88"/>
        <v>-1</v>
      </c>
      <c r="L912" s="508" t="b">
        <f t="shared" si="89"/>
        <v>0</v>
      </c>
    </row>
    <row r="913" spans="2:12">
      <c r="B913" s="508" t="s">
        <v>1702</v>
      </c>
      <c r="C913" s="508" t="s">
        <v>4657</v>
      </c>
      <c r="E913" s="508" t="s">
        <v>1702</v>
      </c>
      <c r="F913" s="508" t="s">
        <v>4601</v>
      </c>
      <c r="G913" s="508" t="b">
        <f t="shared" si="84"/>
        <v>1</v>
      </c>
      <c r="H913" s="508" t="b">
        <f t="shared" si="85"/>
        <v>0</v>
      </c>
      <c r="I913" s="508" t="str">
        <f t="shared" si="86"/>
        <v>94</v>
      </c>
      <c r="J913" s="508" t="str">
        <f t="shared" si="87"/>
        <v>93</v>
      </c>
      <c r="K913" s="508">
        <f t="shared" si="88"/>
        <v>-1</v>
      </c>
      <c r="L913" s="508" t="b">
        <f t="shared" si="89"/>
        <v>0</v>
      </c>
    </row>
    <row r="914" spans="2:12">
      <c r="B914" s="508" t="s">
        <v>1703</v>
      </c>
      <c r="C914" s="508" t="s">
        <v>4658</v>
      </c>
      <c r="E914" s="508" t="s">
        <v>1703</v>
      </c>
      <c r="F914" s="508" t="s">
        <v>4602</v>
      </c>
      <c r="G914" s="508" t="b">
        <f t="shared" si="84"/>
        <v>1</v>
      </c>
      <c r="H914" s="508" t="b">
        <f t="shared" si="85"/>
        <v>0</v>
      </c>
      <c r="I914" s="508" t="str">
        <f t="shared" si="86"/>
        <v>94</v>
      </c>
      <c r="J914" s="508" t="str">
        <f t="shared" si="87"/>
        <v>93</v>
      </c>
      <c r="K914" s="508">
        <f t="shared" si="88"/>
        <v>-1</v>
      </c>
      <c r="L914" s="508" t="b">
        <f t="shared" si="89"/>
        <v>0</v>
      </c>
    </row>
    <row r="915" spans="2:12">
      <c r="B915" s="508" t="s">
        <v>1704</v>
      </c>
      <c r="C915" s="508" t="s">
        <v>4659</v>
      </c>
      <c r="E915" s="508" t="s">
        <v>1704</v>
      </c>
      <c r="F915" s="508" t="s">
        <v>4603</v>
      </c>
      <c r="G915" s="508" t="b">
        <f t="shared" si="84"/>
        <v>1</v>
      </c>
      <c r="H915" s="508" t="b">
        <f t="shared" si="85"/>
        <v>0</v>
      </c>
      <c r="I915" s="508" t="str">
        <f t="shared" si="86"/>
        <v>94</v>
      </c>
      <c r="J915" s="508" t="str">
        <f t="shared" si="87"/>
        <v>93</v>
      </c>
      <c r="K915" s="508">
        <f t="shared" si="88"/>
        <v>-1</v>
      </c>
      <c r="L915" s="508" t="b">
        <f t="shared" si="89"/>
        <v>0</v>
      </c>
    </row>
    <row r="916" spans="2:12">
      <c r="B916" s="508" t="s">
        <v>1705</v>
      </c>
      <c r="C916" s="508" t="s">
        <v>4660</v>
      </c>
      <c r="E916" s="508" t="s">
        <v>1705</v>
      </c>
      <c r="F916" s="508" t="s">
        <v>4604</v>
      </c>
      <c r="G916" s="508" t="b">
        <f t="shared" si="84"/>
        <v>1</v>
      </c>
      <c r="H916" s="508" t="b">
        <f t="shared" si="85"/>
        <v>0</v>
      </c>
      <c r="I916" s="508" t="str">
        <f t="shared" si="86"/>
        <v>94</v>
      </c>
      <c r="J916" s="508" t="str">
        <f t="shared" si="87"/>
        <v>93</v>
      </c>
      <c r="K916" s="508">
        <f t="shared" si="88"/>
        <v>-1</v>
      </c>
      <c r="L916" s="508" t="b">
        <f t="shared" si="89"/>
        <v>0</v>
      </c>
    </row>
    <row r="917" spans="2:12">
      <c r="B917" s="508" t="s">
        <v>1706</v>
      </c>
      <c r="C917" s="508" t="s">
        <v>4661</v>
      </c>
      <c r="E917" s="508" t="s">
        <v>1706</v>
      </c>
      <c r="F917" s="508" t="s">
        <v>4605</v>
      </c>
      <c r="G917" s="508" t="b">
        <f t="shared" si="84"/>
        <v>1</v>
      </c>
      <c r="H917" s="508" t="b">
        <f t="shared" si="85"/>
        <v>0</v>
      </c>
      <c r="I917" s="508" t="str">
        <f t="shared" si="86"/>
        <v>94</v>
      </c>
      <c r="J917" s="508" t="str">
        <f t="shared" si="87"/>
        <v>93</v>
      </c>
      <c r="K917" s="508">
        <f t="shared" si="88"/>
        <v>-1</v>
      </c>
      <c r="L917" s="508" t="b">
        <f t="shared" si="89"/>
        <v>0</v>
      </c>
    </row>
    <row r="918" spans="2:12">
      <c r="B918" s="508" t="s">
        <v>1707</v>
      </c>
      <c r="C918" s="508" t="s">
        <v>4662</v>
      </c>
      <c r="E918" s="508" t="s">
        <v>1707</v>
      </c>
      <c r="F918" s="508" t="s">
        <v>4606</v>
      </c>
      <c r="G918" s="508" t="b">
        <f t="shared" si="84"/>
        <v>1</v>
      </c>
      <c r="H918" s="508" t="b">
        <f t="shared" si="85"/>
        <v>0</v>
      </c>
      <c r="I918" s="508" t="str">
        <f t="shared" si="86"/>
        <v>94</v>
      </c>
      <c r="J918" s="508" t="str">
        <f t="shared" si="87"/>
        <v>93</v>
      </c>
      <c r="K918" s="508">
        <f t="shared" si="88"/>
        <v>-1</v>
      </c>
      <c r="L918" s="508" t="b">
        <f t="shared" si="89"/>
        <v>0</v>
      </c>
    </row>
    <row r="919" spans="2:12">
      <c r="B919" s="508" t="s">
        <v>1708</v>
      </c>
      <c r="C919" s="508" t="s">
        <v>4663</v>
      </c>
      <c r="E919" s="508" t="s">
        <v>1708</v>
      </c>
      <c r="F919" s="508" t="s">
        <v>4607</v>
      </c>
      <c r="G919" s="508" t="b">
        <f t="shared" si="84"/>
        <v>1</v>
      </c>
      <c r="H919" s="508" t="b">
        <f t="shared" si="85"/>
        <v>0</v>
      </c>
      <c r="I919" s="508" t="str">
        <f t="shared" si="86"/>
        <v>94</v>
      </c>
      <c r="J919" s="508" t="str">
        <f t="shared" si="87"/>
        <v>93</v>
      </c>
      <c r="K919" s="508">
        <f t="shared" si="88"/>
        <v>-1</v>
      </c>
      <c r="L919" s="508" t="b">
        <f t="shared" si="89"/>
        <v>0</v>
      </c>
    </row>
    <row r="920" spans="2:12">
      <c r="B920" s="508" t="s">
        <v>1709</v>
      </c>
      <c r="C920" s="508" t="s">
        <v>4664</v>
      </c>
      <c r="E920" s="508" t="s">
        <v>1709</v>
      </c>
      <c r="F920" s="508" t="s">
        <v>4608</v>
      </c>
      <c r="G920" s="508" t="b">
        <f t="shared" si="84"/>
        <v>1</v>
      </c>
      <c r="H920" s="508" t="b">
        <f t="shared" si="85"/>
        <v>0</v>
      </c>
      <c r="I920" s="508" t="str">
        <f t="shared" si="86"/>
        <v>94</v>
      </c>
      <c r="J920" s="508" t="str">
        <f t="shared" si="87"/>
        <v>93</v>
      </c>
      <c r="K920" s="508">
        <f t="shared" si="88"/>
        <v>-1</v>
      </c>
      <c r="L920" s="508" t="b">
        <f t="shared" si="89"/>
        <v>0</v>
      </c>
    </row>
    <row r="921" spans="2:12">
      <c r="B921" s="508" t="s">
        <v>1710</v>
      </c>
      <c r="C921" s="508" t="s">
        <v>4665</v>
      </c>
      <c r="E921" s="508" t="s">
        <v>1710</v>
      </c>
      <c r="F921" s="508" t="s">
        <v>4609</v>
      </c>
      <c r="G921" s="508" t="b">
        <f t="shared" si="84"/>
        <v>1</v>
      </c>
      <c r="H921" s="508" t="b">
        <f t="shared" si="85"/>
        <v>0</v>
      </c>
      <c r="I921" s="508" t="str">
        <f t="shared" si="86"/>
        <v>94</v>
      </c>
      <c r="J921" s="508" t="str">
        <f t="shared" si="87"/>
        <v>93</v>
      </c>
      <c r="K921" s="508">
        <f t="shared" si="88"/>
        <v>-1</v>
      </c>
      <c r="L921" s="508" t="b">
        <f t="shared" si="89"/>
        <v>0</v>
      </c>
    </row>
    <row r="922" spans="2:12">
      <c r="B922" s="508" t="s">
        <v>1696</v>
      </c>
      <c r="C922" s="508" t="s">
        <v>4666</v>
      </c>
      <c r="E922" s="508" t="s">
        <v>1696</v>
      </c>
      <c r="F922" s="508" t="s">
        <v>4610</v>
      </c>
      <c r="G922" s="508" t="b">
        <f t="shared" si="84"/>
        <v>1</v>
      </c>
      <c r="H922" s="508" t="b">
        <f t="shared" si="85"/>
        <v>0</v>
      </c>
      <c r="I922" s="508" t="str">
        <f t="shared" si="86"/>
        <v>94</v>
      </c>
      <c r="J922" s="508" t="str">
        <f t="shared" si="87"/>
        <v>93</v>
      </c>
      <c r="K922" s="508">
        <f t="shared" si="88"/>
        <v>-1</v>
      </c>
      <c r="L922" s="508" t="b">
        <f t="shared" si="89"/>
        <v>0</v>
      </c>
    </row>
    <row r="923" spans="2:12">
      <c r="B923" s="508" t="s">
        <v>1666</v>
      </c>
      <c r="C923" s="508" t="s">
        <v>4667</v>
      </c>
      <c r="E923" s="508" t="s">
        <v>1666</v>
      </c>
      <c r="F923" s="508" t="s">
        <v>6492</v>
      </c>
      <c r="G923" s="508" t="b">
        <f t="shared" si="84"/>
        <v>1</v>
      </c>
      <c r="H923" s="508" t="b">
        <f t="shared" si="85"/>
        <v>0</v>
      </c>
      <c r="I923" s="508" t="str">
        <f t="shared" si="86"/>
        <v>92</v>
      </c>
      <c r="J923" s="508" t="str">
        <f t="shared" si="87"/>
        <v>91</v>
      </c>
      <c r="K923" s="508">
        <f t="shared" si="88"/>
        <v>-1</v>
      </c>
      <c r="L923" s="508" t="b">
        <f t="shared" si="89"/>
        <v>0</v>
      </c>
    </row>
    <row r="924" spans="2:12">
      <c r="B924" s="508" t="s">
        <v>1667</v>
      </c>
      <c r="C924" s="508" t="s">
        <v>4668</v>
      </c>
      <c r="E924" s="508" t="s">
        <v>1667</v>
      </c>
      <c r="F924" s="508" t="s">
        <v>6493</v>
      </c>
      <c r="G924" s="508" t="b">
        <f t="shared" si="84"/>
        <v>1</v>
      </c>
      <c r="H924" s="508" t="b">
        <f t="shared" si="85"/>
        <v>0</v>
      </c>
      <c r="I924" s="508" t="str">
        <f t="shared" si="86"/>
        <v>92</v>
      </c>
      <c r="J924" s="508" t="str">
        <f t="shared" si="87"/>
        <v>91</v>
      </c>
      <c r="K924" s="508">
        <f t="shared" si="88"/>
        <v>-1</v>
      </c>
      <c r="L924" s="508" t="b">
        <f t="shared" si="89"/>
        <v>0</v>
      </c>
    </row>
    <row r="925" spans="2:12">
      <c r="B925" s="508" t="s">
        <v>1668</v>
      </c>
      <c r="C925" s="508" t="s">
        <v>4669</v>
      </c>
      <c r="E925" s="508" t="s">
        <v>1668</v>
      </c>
      <c r="F925" s="508" t="s">
        <v>6494</v>
      </c>
      <c r="G925" s="508" t="b">
        <f t="shared" si="84"/>
        <v>1</v>
      </c>
      <c r="H925" s="508" t="b">
        <f t="shared" si="85"/>
        <v>0</v>
      </c>
      <c r="I925" s="508" t="str">
        <f t="shared" si="86"/>
        <v>92</v>
      </c>
      <c r="J925" s="508" t="str">
        <f t="shared" si="87"/>
        <v>91</v>
      </c>
      <c r="K925" s="508">
        <f t="shared" si="88"/>
        <v>-1</v>
      </c>
      <c r="L925" s="508" t="b">
        <f t="shared" si="89"/>
        <v>0</v>
      </c>
    </row>
    <row r="926" spans="2:12">
      <c r="B926" s="508" t="s">
        <v>1669</v>
      </c>
      <c r="C926" s="508" t="s">
        <v>4670</v>
      </c>
      <c r="E926" s="508" t="s">
        <v>1669</v>
      </c>
      <c r="F926" s="508" t="s">
        <v>6495</v>
      </c>
      <c r="G926" s="508" t="b">
        <f t="shared" si="84"/>
        <v>1</v>
      </c>
      <c r="H926" s="508" t="b">
        <f t="shared" si="85"/>
        <v>0</v>
      </c>
      <c r="I926" s="508" t="str">
        <f t="shared" si="86"/>
        <v>92</v>
      </c>
      <c r="J926" s="508" t="str">
        <f t="shared" si="87"/>
        <v>91</v>
      </c>
      <c r="K926" s="508">
        <f t="shared" si="88"/>
        <v>-1</v>
      </c>
      <c r="L926" s="508" t="b">
        <f t="shared" si="89"/>
        <v>0</v>
      </c>
    </row>
    <row r="927" spans="2:12">
      <c r="B927" s="508" t="s">
        <v>1670</v>
      </c>
      <c r="C927" s="508" t="s">
        <v>4671</v>
      </c>
      <c r="E927" s="508" t="s">
        <v>1670</v>
      </c>
      <c r="F927" s="508" t="s">
        <v>6496</v>
      </c>
      <c r="G927" s="508" t="b">
        <f t="shared" si="84"/>
        <v>1</v>
      </c>
      <c r="H927" s="508" t="b">
        <f t="shared" si="85"/>
        <v>0</v>
      </c>
      <c r="I927" s="508" t="str">
        <f t="shared" si="86"/>
        <v>92</v>
      </c>
      <c r="J927" s="508" t="str">
        <f t="shared" si="87"/>
        <v>91</v>
      </c>
      <c r="K927" s="508">
        <f t="shared" si="88"/>
        <v>-1</v>
      </c>
      <c r="L927" s="508" t="b">
        <f t="shared" si="89"/>
        <v>0</v>
      </c>
    </row>
    <row r="928" spans="2:12">
      <c r="B928" s="508" t="s">
        <v>1671</v>
      </c>
      <c r="C928" s="508" t="s">
        <v>4672</v>
      </c>
      <c r="E928" s="508" t="s">
        <v>1671</v>
      </c>
      <c r="F928" s="508" t="s">
        <v>6497</v>
      </c>
      <c r="G928" s="508" t="b">
        <f t="shared" si="84"/>
        <v>1</v>
      </c>
      <c r="H928" s="508" t="b">
        <f t="shared" si="85"/>
        <v>0</v>
      </c>
      <c r="I928" s="508" t="str">
        <f t="shared" si="86"/>
        <v>92</v>
      </c>
      <c r="J928" s="508" t="str">
        <f t="shared" si="87"/>
        <v>91</v>
      </c>
      <c r="K928" s="508">
        <f t="shared" si="88"/>
        <v>-1</v>
      </c>
      <c r="L928" s="508" t="b">
        <f t="shared" si="89"/>
        <v>0</v>
      </c>
    </row>
    <row r="929" spans="2:12">
      <c r="B929" s="508" t="s">
        <v>1672</v>
      </c>
      <c r="C929" s="508" t="s">
        <v>4673</v>
      </c>
      <c r="E929" s="508" t="s">
        <v>1672</v>
      </c>
      <c r="F929" s="508" t="s">
        <v>6498</v>
      </c>
      <c r="G929" s="508" t="b">
        <f t="shared" si="84"/>
        <v>1</v>
      </c>
      <c r="H929" s="508" t="b">
        <f t="shared" si="85"/>
        <v>0</v>
      </c>
      <c r="I929" s="508" t="str">
        <f t="shared" si="86"/>
        <v>92</v>
      </c>
      <c r="J929" s="508" t="str">
        <f t="shared" si="87"/>
        <v>91</v>
      </c>
      <c r="K929" s="508">
        <f t="shared" si="88"/>
        <v>-1</v>
      </c>
      <c r="L929" s="508" t="b">
        <f t="shared" si="89"/>
        <v>0</v>
      </c>
    </row>
    <row r="930" spans="2:12">
      <c r="B930" s="508" t="s">
        <v>1673</v>
      </c>
      <c r="C930" s="508" t="s">
        <v>4674</v>
      </c>
      <c r="E930" s="508" t="s">
        <v>1673</v>
      </c>
      <c r="F930" s="508" t="s">
        <v>6499</v>
      </c>
      <c r="G930" s="508" t="b">
        <f t="shared" si="84"/>
        <v>1</v>
      </c>
      <c r="H930" s="508" t="b">
        <f t="shared" si="85"/>
        <v>0</v>
      </c>
      <c r="I930" s="508" t="str">
        <f t="shared" si="86"/>
        <v>92</v>
      </c>
      <c r="J930" s="508" t="str">
        <f t="shared" si="87"/>
        <v>91</v>
      </c>
      <c r="K930" s="508">
        <f t="shared" si="88"/>
        <v>-1</v>
      </c>
      <c r="L930" s="508" t="b">
        <f t="shared" si="89"/>
        <v>0</v>
      </c>
    </row>
    <row r="931" spans="2:12">
      <c r="B931" s="508" t="s">
        <v>1674</v>
      </c>
      <c r="C931" s="508" t="s">
        <v>4675</v>
      </c>
      <c r="E931" s="508" t="s">
        <v>1674</v>
      </c>
      <c r="F931" s="508" t="s">
        <v>6500</v>
      </c>
      <c r="G931" s="508" t="b">
        <f t="shared" si="84"/>
        <v>1</v>
      </c>
      <c r="H931" s="508" t="b">
        <f t="shared" si="85"/>
        <v>0</v>
      </c>
      <c r="I931" s="508" t="str">
        <f t="shared" si="86"/>
        <v>92</v>
      </c>
      <c r="J931" s="508" t="str">
        <f t="shared" si="87"/>
        <v>91</v>
      </c>
      <c r="K931" s="508">
        <f t="shared" si="88"/>
        <v>-1</v>
      </c>
      <c r="L931" s="508" t="b">
        <f t="shared" si="89"/>
        <v>0</v>
      </c>
    </row>
    <row r="932" spans="2:12">
      <c r="B932" s="508" t="s">
        <v>1675</v>
      </c>
      <c r="C932" s="508" t="s">
        <v>4676</v>
      </c>
      <c r="E932" s="508" t="s">
        <v>1675</v>
      </c>
      <c r="F932" s="508" t="s">
        <v>6501</v>
      </c>
      <c r="G932" s="508" t="b">
        <f t="shared" si="84"/>
        <v>1</v>
      </c>
      <c r="H932" s="508" t="b">
        <f t="shared" si="85"/>
        <v>0</v>
      </c>
      <c r="I932" s="508" t="str">
        <f t="shared" si="86"/>
        <v>92</v>
      </c>
      <c r="J932" s="508" t="str">
        <f t="shared" si="87"/>
        <v>91</v>
      </c>
      <c r="K932" s="508">
        <f t="shared" si="88"/>
        <v>-1</v>
      </c>
      <c r="L932" s="508" t="b">
        <f t="shared" si="89"/>
        <v>0</v>
      </c>
    </row>
    <row r="933" spans="2:12">
      <c r="B933" s="508" t="s">
        <v>1676</v>
      </c>
      <c r="C933" s="508" t="s">
        <v>4677</v>
      </c>
      <c r="E933" s="508" t="s">
        <v>1676</v>
      </c>
      <c r="F933" s="508" t="s">
        <v>6502</v>
      </c>
      <c r="G933" s="508" t="b">
        <f t="shared" si="84"/>
        <v>1</v>
      </c>
      <c r="H933" s="508" t="b">
        <f t="shared" si="85"/>
        <v>0</v>
      </c>
      <c r="I933" s="508" t="str">
        <f t="shared" si="86"/>
        <v>92</v>
      </c>
      <c r="J933" s="508" t="str">
        <f t="shared" si="87"/>
        <v>91</v>
      </c>
      <c r="K933" s="508">
        <f t="shared" si="88"/>
        <v>-1</v>
      </c>
      <c r="L933" s="508" t="b">
        <f t="shared" si="89"/>
        <v>0</v>
      </c>
    </row>
    <row r="934" spans="2:12">
      <c r="B934" s="508" t="s">
        <v>1677</v>
      </c>
      <c r="C934" s="508" t="s">
        <v>4678</v>
      </c>
      <c r="E934" s="508" t="s">
        <v>1677</v>
      </c>
      <c r="F934" s="508" t="s">
        <v>6503</v>
      </c>
      <c r="G934" s="508" t="b">
        <f t="shared" si="84"/>
        <v>1</v>
      </c>
      <c r="H934" s="508" t="b">
        <f t="shared" si="85"/>
        <v>0</v>
      </c>
      <c r="I934" s="508" t="str">
        <f t="shared" si="86"/>
        <v>92</v>
      </c>
      <c r="J934" s="508" t="str">
        <f t="shared" si="87"/>
        <v>91</v>
      </c>
      <c r="K934" s="508">
        <f t="shared" si="88"/>
        <v>-1</v>
      </c>
      <c r="L934" s="508" t="b">
        <f t="shared" si="89"/>
        <v>0</v>
      </c>
    </row>
    <row r="935" spans="2:12">
      <c r="B935" s="508" t="s">
        <v>1678</v>
      </c>
      <c r="C935" s="508" t="s">
        <v>4679</v>
      </c>
      <c r="E935" s="508" t="s">
        <v>1678</v>
      </c>
      <c r="F935" s="508" t="s">
        <v>6504</v>
      </c>
      <c r="G935" s="508" t="b">
        <f t="shared" si="84"/>
        <v>1</v>
      </c>
      <c r="H935" s="508" t="b">
        <f t="shared" si="85"/>
        <v>0</v>
      </c>
      <c r="I935" s="508" t="str">
        <f t="shared" si="86"/>
        <v>92</v>
      </c>
      <c r="J935" s="508" t="str">
        <f t="shared" si="87"/>
        <v>91</v>
      </c>
      <c r="K935" s="508">
        <f t="shared" si="88"/>
        <v>-1</v>
      </c>
      <c r="L935" s="508" t="b">
        <f t="shared" si="89"/>
        <v>0</v>
      </c>
    </row>
    <row r="936" spans="2:12">
      <c r="B936" s="508" t="s">
        <v>1664</v>
      </c>
      <c r="C936" s="508" t="s">
        <v>4680</v>
      </c>
      <c r="E936" s="508" t="s">
        <v>1664</v>
      </c>
      <c r="F936" s="508" t="s">
        <v>6505</v>
      </c>
      <c r="G936" s="508" t="b">
        <f t="shared" si="84"/>
        <v>1</v>
      </c>
      <c r="H936" s="508" t="b">
        <f t="shared" si="85"/>
        <v>0</v>
      </c>
      <c r="I936" s="508" t="str">
        <f t="shared" si="86"/>
        <v>92</v>
      </c>
      <c r="J936" s="508" t="str">
        <f t="shared" si="87"/>
        <v>91</v>
      </c>
      <c r="K936" s="508">
        <f t="shared" si="88"/>
        <v>-1</v>
      </c>
      <c r="L936" s="508" t="b">
        <f t="shared" si="89"/>
        <v>0</v>
      </c>
    </row>
    <row r="937" spans="2:12">
      <c r="B937" s="508" t="s">
        <v>1746</v>
      </c>
      <c r="C937" s="508" t="s">
        <v>4681</v>
      </c>
      <c r="E937" s="508" t="s">
        <v>1746</v>
      </c>
      <c r="F937" s="508" t="s">
        <v>4611</v>
      </c>
      <c r="G937" s="508" t="b">
        <f t="shared" si="84"/>
        <v>1</v>
      </c>
      <c r="H937" s="508" t="b">
        <f t="shared" si="85"/>
        <v>0</v>
      </c>
      <c r="I937" s="508" t="str">
        <f t="shared" si="86"/>
        <v>97</v>
      </c>
      <c r="J937" s="508" t="str">
        <f t="shared" si="87"/>
        <v>96</v>
      </c>
      <c r="K937" s="508">
        <f t="shared" si="88"/>
        <v>-1</v>
      </c>
      <c r="L937" s="508" t="b">
        <f t="shared" si="89"/>
        <v>0</v>
      </c>
    </row>
    <row r="938" spans="2:12">
      <c r="B938" s="508" t="s">
        <v>1747</v>
      </c>
      <c r="C938" s="508" t="s">
        <v>4682</v>
      </c>
      <c r="E938" s="508" t="s">
        <v>1747</v>
      </c>
      <c r="F938" s="508" t="s">
        <v>4612</v>
      </c>
      <c r="G938" s="508" t="b">
        <f t="shared" si="84"/>
        <v>1</v>
      </c>
      <c r="H938" s="508" t="b">
        <f t="shared" si="85"/>
        <v>0</v>
      </c>
      <c r="I938" s="508" t="str">
        <f t="shared" si="86"/>
        <v>97</v>
      </c>
      <c r="J938" s="508" t="str">
        <f t="shared" si="87"/>
        <v>96</v>
      </c>
      <c r="K938" s="508">
        <f t="shared" si="88"/>
        <v>-1</v>
      </c>
      <c r="L938" s="508" t="b">
        <f t="shared" si="89"/>
        <v>0</v>
      </c>
    </row>
    <row r="939" spans="2:12">
      <c r="B939" s="508" t="s">
        <v>1748</v>
      </c>
      <c r="C939" s="508" t="s">
        <v>4683</v>
      </c>
      <c r="E939" s="508" t="s">
        <v>1748</v>
      </c>
      <c r="F939" s="508" t="s">
        <v>4613</v>
      </c>
      <c r="G939" s="508" t="b">
        <f t="shared" si="84"/>
        <v>1</v>
      </c>
      <c r="H939" s="508" t="b">
        <f t="shared" si="85"/>
        <v>0</v>
      </c>
      <c r="I939" s="508" t="str">
        <f t="shared" si="86"/>
        <v>97</v>
      </c>
      <c r="J939" s="508" t="str">
        <f t="shared" si="87"/>
        <v>96</v>
      </c>
      <c r="K939" s="508">
        <f t="shared" si="88"/>
        <v>-1</v>
      </c>
      <c r="L939" s="508" t="b">
        <f t="shared" si="89"/>
        <v>0</v>
      </c>
    </row>
    <row r="940" spans="2:12">
      <c r="B940" s="508" t="s">
        <v>1749</v>
      </c>
      <c r="C940" s="508" t="s">
        <v>4684</v>
      </c>
      <c r="E940" s="508" t="s">
        <v>1749</v>
      </c>
      <c r="F940" s="508" t="s">
        <v>4614</v>
      </c>
      <c r="G940" s="508" t="b">
        <f t="shared" si="84"/>
        <v>1</v>
      </c>
      <c r="H940" s="508" t="b">
        <f t="shared" si="85"/>
        <v>0</v>
      </c>
      <c r="I940" s="508" t="str">
        <f t="shared" si="86"/>
        <v>97</v>
      </c>
      <c r="J940" s="508" t="str">
        <f t="shared" si="87"/>
        <v>96</v>
      </c>
      <c r="K940" s="508">
        <f t="shared" si="88"/>
        <v>-1</v>
      </c>
      <c r="L940" s="508" t="b">
        <f t="shared" si="89"/>
        <v>0</v>
      </c>
    </row>
    <row r="941" spans="2:12">
      <c r="B941" s="508" t="s">
        <v>1750</v>
      </c>
      <c r="C941" s="508" t="s">
        <v>4685</v>
      </c>
      <c r="E941" s="508" t="s">
        <v>1750</v>
      </c>
      <c r="F941" s="508" t="s">
        <v>4615</v>
      </c>
      <c r="G941" s="508" t="b">
        <f t="shared" si="84"/>
        <v>1</v>
      </c>
      <c r="H941" s="508" t="b">
        <f t="shared" si="85"/>
        <v>0</v>
      </c>
      <c r="I941" s="508" t="str">
        <f t="shared" si="86"/>
        <v>97</v>
      </c>
      <c r="J941" s="508" t="str">
        <f t="shared" si="87"/>
        <v>96</v>
      </c>
      <c r="K941" s="508">
        <f t="shared" si="88"/>
        <v>-1</v>
      </c>
      <c r="L941" s="508" t="b">
        <f t="shared" si="89"/>
        <v>0</v>
      </c>
    </row>
    <row r="942" spans="2:12">
      <c r="B942" s="508" t="s">
        <v>1751</v>
      </c>
      <c r="C942" s="508" t="s">
        <v>4686</v>
      </c>
      <c r="E942" s="508" t="s">
        <v>1751</v>
      </c>
      <c r="F942" s="508" t="s">
        <v>4616</v>
      </c>
      <c r="G942" s="508" t="b">
        <f t="shared" si="84"/>
        <v>1</v>
      </c>
      <c r="H942" s="508" t="b">
        <f t="shared" si="85"/>
        <v>0</v>
      </c>
      <c r="I942" s="508" t="str">
        <f t="shared" si="86"/>
        <v>97</v>
      </c>
      <c r="J942" s="508" t="str">
        <f t="shared" si="87"/>
        <v>96</v>
      </c>
      <c r="K942" s="508">
        <f t="shared" si="88"/>
        <v>-1</v>
      </c>
      <c r="L942" s="508" t="b">
        <f t="shared" si="89"/>
        <v>0</v>
      </c>
    </row>
    <row r="943" spans="2:12">
      <c r="B943" s="508" t="s">
        <v>1752</v>
      </c>
      <c r="C943" s="508" t="s">
        <v>4687</v>
      </c>
      <c r="E943" s="508" t="s">
        <v>1752</v>
      </c>
      <c r="F943" s="508" t="s">
        <v>4617</v>
      </c>
      <c r="G943" s="508" t="b">
        <f t="shared" si="84"/>
        <v>1</v>
      </c>
      <c r="H943" s="508" t="b">
        <f t="shared" si="85"/>
        <v>0</v>
      </c>
      <c r="I943" s="508" t="str">
        <f t="shared" si="86"/>
        <v>97</v>
      </c>
      <c r="J943" s="508" t="str">
        <f t="shared" si="87"/>
        <v>96</v>
      </c>
      <c r="K943" s="508">
        <f t="shared" si="88"/>
        <v>-1</v>
      </c>
      <c r="L943" s="508" t="b">
        <f t="shared" si="89"/>
        <v>0</v>
      </c>
    </row>
    <row r="944" spans="2:12">
      <c r="B944" s="508" t="s">
        <v>1753</v>
      </c>
      <c r="C944" s="508" t="s">
        <v>4688</v>
      </c>
      <c r="E944" s="508" t="s">
        <v>1753</v>
      </c>
      <c r="F944" s="508" t="s">
        <v>4618</v>
      </c>
      <c r="G944" s="508" t="b">
        <f t="shared" si="84"/>
        <v>1</v>
      </c>
      <c r="H944" s="508" t="b">
        <f t="shared" si="85"/>
        <v>0</v>
      </c>
      <c r="I944" s="508" t="str">
        <f t="shared" si="86"/>
        <v>97</v>
      </c>
      <c r="J944" s="508" t="str">
        <f t="shared" si="87"/>
        <v>96</v>
      </c>
      <c r="K944" s="508">
        <f t="shared" si="88"/>
        <v>-1</v>
      </c>
      <c r="L944" s="508" t="b">
        <f t="shared" si="89"/>
        <v>0</v>
      </c>
    </row>
    <row r="945" spans="2:12">
      <c r="B945" s="508" t="s">
        <v>1754</v>
      </c>
      <c r="C945" s="508" t="s">
        <v>4689</v>
      </c>
      <c r="E945" s="508" t="s">
        <v>1754</v>
      </c>
      <c r="F945" s="508" t="s">
        <v>4619</v>
      </c>
      <c r="G945" s="508" t="b">
        <f t="shared" si="84"/>
        <v>1</v>
      </c>
      <c r="H945" s="508" t="b">
        <f t="shared" si="85"/>
        <v>0</v>
      </c>
      <c r="I945" s="508" t="str">
        <f t="shared" si="86"/>
        <v>97</v>
      </c>
      <c r="J945" s="508" t="str">
        <f t="shared" si="87"/>
        <v>96</v>
      </c>
      <c r="K945" s="508">
        <f t="shared" si="88"/>
        <v>-1</v>
      </c>
      <c r="L945" s="508" t="b">
        <f t="shared" si="89"/>
        <v>0</v>
      </c>
    </row>
    <row r="946" spans="2:12">
      <c r="B946" s="508" t="s">
        <v>1755</v>
      </c>
      <c r="C946" s="508" t="s">
        <v>4690</v>
      </c>
      <c r="E946" s="508" t="s">
        <v>1755</v>
      </c>
      <c r="F946" s="508" t="s">
        <v>4620</v>
      </c>
      <c r="G946" s="508" t="b">
        <f t="shared" si="84"/>
        <v>1</v>
      </c>
      <c r="H946" s="508" t="b">
        <f t="shared" si="85"/>
        <v>0</v>
      </c>
      <c r="I946" s="508" t="str">
        <f t="shared" si="86"/>
        <v>97</v>
      </c>
      <c r="J946" s="508" t="str">
        <f t="shared" si="87"/>
        <v>96</v>
      </c>
      <c r="K946" s="508">
        <f t="shared" si="88"/>
        <v>-1</v>
      </c>
      <c r="L946" s="508" t="b">
        <f t="shared" si="89"/>
        <v>0</v>
      </c>
    </row>
    <row r="947" spans="2:12">
      <c r="B947" s="508" t="s">
        <v>1756</v>
      </c>
      <c r="C947" s="508" t="s">
        <v>4691</v>
      </c>
      <c r="E947" s="508" t="s">
        <v>1756</v>
      </c>
      <c r="F947" s="508" t="s">
        <v>4621</v>
      </c>
      <c r="G947" s="508" t="b">
        <f t="shared" si="84"/>
        <v>1</v>
      </c>
      <c r="H947" s="508" t="b">
        <f t="shared" si="85"/>
        <v>0</v>
      </c>
      <c r="I947" s="508" t="str">
        <f t="shared" si="86"/>
        <v>97</v>
      </c>
      <c r="J947" s="508" t="str">
        <f t="shared" si="87"/>
        <v>96</v>
      </c>
      <c r="K947" s="508">
        <f t="shared" si="88"/>
        <v>-1</v>
      </c>
      <c r="L947" s="508" t="b">
        <f t="shared" si="89"/>
        <v>0</v>
      </c>
    </row>
    <row r="948" spans="2:12">
      <c r="B948" s="508" t="s">
        <v>1757</v>
      </c>
      <c r="C948" s="508" t="s">
        <v>4692</v>
      </c>
      <c r="E948" s="508" t="s">
        <v>1757</v>
      </c>
      <c r="F948" s="508" t="s">
        <v>4622</v>
      </c>
      <c r="G948" s="508" t="b">
        <f t="shared" si="84"/>
        <v>1</v>
      </c>
      <c r="H948" s="508" t="b">
        <f t="shared" si="85"/>
        <v>0</v>
      </c>
      <c r="I948" s="508" t="str">
        <f t="shared" si="86"/>
        <v>97</v>
      </c>
      <c r="J948" s="508" t="str">
        <f t="shared" si="87"/>
        <v>96</v>
      </c>
      <c r="K948" s="508">
        <f t="shared" si="88"/>
        <v>-1</v>
      </c>
      <c r="L948" s="508" t="b">
        <f t="shared" si="89"/>
        <v>0</v>
      </c>
    </row>
    <row r="949" spans="2:12">
      <c r="B949" s="508" t="s">
        <v>1758</v>
      </c>
      <c r="C949" s="508" t="s">
        <v>4693</v>
      </c>
      <c r="E949" s="508" t="s">
        <v>1758</v>
      </c>
      <c r="F949" s="508" t="s">
        <v>4623</v>
      </c>
      <c r="G949" s="508" t="b">
        <f t="shared" si="84"/>
        <v>1</v>
      </c>
      <c r="H949" s="508" t="b">
        <f t="shared" si="85"/>
        <v>0</v>
      </c>
      <c r="I949" s="508" t="str">
        <f t="shared" si="86"/>
        <v>97</v>
      </c>
      <c r="J949" s="508" t="str">
        <f t="shared" si="87"/>
        <v>96</v>
      </c>
      <c r="K949" s="508">
        <f t="shared" si="88"/>
        <v>-1</v>
      </c>
      <c r="L949" s="508" t="b">
        <f t="shared" si="89"/>
        <v>0</v>
      </c>
    </row>
    <row r="950" spans="2:12">
      <c r="B950" s="508" t="s">
        <v>1744</v>
      </c>
      <c r="C950" s="508" t="s">
        <v>4694</v>
      </c>
      <c r="E950" s="508" t="s">
        <v>1744</v>
      </c>
      <c r="F950" s="508" t="s">
        <v>4624</v>
      </c>
      <c r="G950" s="508" t="b">
        <f t="shared" si="84"/>
        <v>1</v>
      </c>
      <c r="H950" s="508" t="b">
        <f t="shared" si="85"/>
        <v>0</v>
      </c>
      <c r="I950" s="508" t="str">
        <f t="shared" si="86"/>
        <v>97</v>
      </c>
      <c r="J950" s="508" t="str">
        <f t="shared" si="87"/>
        <v>96</v>
      </c>
      <c r="K950" s="508">
        <f t="shared" si="88"/>
        <v>-1</v>
      </c>
      <c r="L950" s="508" t="b">
        <f t="shared" si="89"/>
        <v>0</v>
      </c>
    </row>
    <row r="951" spans="2:12">
      <c r="B951" s="508" t="s">
        <v>2677</v>
      </c>
      <c r="C951" s="508" t="s">
        <v>4695</v>
      </c>
      <c r="E951" s="508" t="s">
        <v>2677</v>
      </c>
      <c r="F951" s="508" t="s">
        <v>4907</v>
      </c>
      <c r="G951" s="508" t="b">
        <f t="shared" si="84"/>
        <v>1</v>
      </c>
      <c r="H951" s="508" t="b">
        <f t="shared" si="85"/>
        <v>0</v>
      </c>
      <c r="I951" s="508" t="str">
        <f t="shared" si="86"/>
        <v>182</v>
      </c>
      <c r="J951" s="508" t="str">
        <f t="shared" si="87"/>
        <v>181</v>
      </c>
      <c r="K951" s="508">
        <f t="shared" si="88"/>
        <v>-1</v>
      </c>
      <c r="L951" s="508" t="b">
        <f t="shared" si="89"/>
        <v>0</v>
      </c>
    </row>
    <row r="952" spans="2:12">
      <c r="B952" s="508" t="s">
        <v>2678</v>
      </c>
      <c r="C952" s="508" t="s">
        <v>4696</v>
      </c>
      <c r="E952" s="508" t="s">
        <v>2678</v>
      </c>
      <c r="F952" s="508" t="s">
        <v>4908</v>
      </c>
      <c r="G952" s="508" t="b">
        <f t="shared" si="84"/>
        <v>1</v>
      </c>
      <c r="H952" s="508" t="b">
        <f t="shared" si="85"/>
        <v>0</v>
      </c>
      <c r="I952" s="508" t="str">
        <f t="shared" si="86"/>
        <v>182</v>
      </c>
      <c r="J952" s="508" t="str">
        <f t="shared" si="87"/>
        <v>181</v>
      </c>
      <c r="K952" s="508">
        <f t="shared" si="88"/>
        <v>-1</v>
      </c>
      <c r="L952" s="508" t="b">
        <f t="shared" si="89"/>
        <v>0</v>
      </c>
    </row>
    <row r="953" spans="2:12">
      <c r="B953" s="508" t="s">
        <v>2679</v>
      </c>
      <c r="C953" s="508" t="s">
        <v>4697</v>
      </c>
      <c r="E953" s="508" t="s">
        <v>2679</v>
      </c>
      <c r="F953" s="508" t="s">
        <v>4909</v>
      </c>
      <c r="G953" s="508" t="b">
        <f t="shared" si="84"/>
        <v>1</v>
      </c>
      <c r="H953" s="508" t="b">
        <f t="shared" si="85"/>
        <v>0</v>
      </c>
      <c r="I953" s="508" t="str">
        <f t="shared" si="86"/>
        <v>182</v>
      </c>
      <c r="J953" s="508" t="str">
        <f t="shared" si="87"/>
        <v>181</v>
      </c>
      <c r="K953" s="508">
        <f t="shared" si="88"/>
        <v>-1</v>
      </c>
      <c r="L953" s="508" t="b">
        <f t="shared" si="89"/>
        <v>0</v>
      </c>
    </row>
    <row r="954" spans="2:12">
      <c r="B954" s="508" t="s">
        <v>2680</v>
      </c>
      <c r="C954" s="508" t="s">
        <v>4698</v>
      </c>
      <c r="E954" s="508" t="s">
        <v>2680</v>
      </c>
      <c r="F954" s="508" t="s">
        <v>4910</v>
      </c>
      <c r="G954" s="508" t="b">
        <f t="shared" si="84"/>
        <v>1</v>
      </c>
      <c r="H954" s="508" t="b">
        <f t="shared" si="85"/>
        <v>0</v>
      </c>
      <c r="I954" s="508" t="str">
        <f t="shared" si="86"/>
        <v>182</v>
      </c>
      <c r="J954" s="508" t="str">
        <f t="shared" si="87"/>
        <v>181</v>
      </c>
      <c r="K954" s="508">
        <f t="shared" si="88"/>
        <v>-1</v>
      </c>
      <c r="L954" s="508" t="b">
        <f t="shared" si="89"/>
        <v>0</v>
      </c>
    </row>
    <row r="955" spans="2:12">
      <c r="B955" s="508" t="s">
        <v>2681</v>
      </c>
      <c r="C955" s="508" t="s">
        <v>4699</v>
      </c>
      <c r="E955" s="508" t="s">
        <v>2681</v>
      </c>
      <c r="F955" s="508" t="s">
        <v>4911</v>
      </c>
      <c r="G955" s="508" t="b">
        <f t="shared" si="84"/>
        <v>1</v>
      </c>
      <c r="H955" s="508" t="b">
        <f t="shared" si="85"/>
        <v>0</v>
      </c>
      <c r="I955" s="508" t="str">
        <f t="shared" si="86"/>
        <v>182</v>
      </c>
      <c r="J955" s="508" t="str">
        <f t="shared" si="87"/>
        <v>181</v>
      </c>
      <c r="K955" s="508">
        <f t="shared" si="88"/>
        <v>-1</v>
      </c>
      <c r="L955" s="508" t="b">
        <f t="shared" si="89"/>
        <v>0</v>
      </c>
    </row>
    <row r="956" spans="2:12">
      <c r="B956" s="508" t="s">
        <v>2682</v>
      </c>
      <c r="C956" s="508" t="s">
        <v>4700</v>
      </c>
      <c r="E956" s="508" t="s">
        <v>2682</v>
      </c>
      <c r="F956" s="508" t="s">
        <v>4912</v>
      </c>
      <c r="G956" s="508" t="b">
        <f t="shared" si="84"/>
        <v>1</v>
      </c>
      <c r="H956" s="508" t="b">
        <f t="shared" si="85"/>
        <v>0</v>
      </c>
      <c r="I956" s="508" t="str">
        <f t="shared" si="86"/>
        <v>182</v>
      </c>
      <c r="J956" s="508" t="str">
        <f t="shared" si="87"/>
        <v>181</v>
      </c>
      <c r="K956" s="508">
        <f t="shared" si="88"/>
        <v>-1</v>
      </c>
      <c r="L956" s="508" t="b">
        <f t="shared" si="89"/>
        <v>0</v>
      </c>
    </row>
    <row r="957" spans="2:12">
      <c r="B957" s="508" t="s">
        <v>2683</v>
      </c>
      <c r="C957" s="508" t="s">
        <v>4701</v>
      </c>
      <c r="E957" s="508" t="s">
        <v>2683</v>
      </c>
      <c r="F957" s="508" t="s">
        <v>4913</v>
      </c>
      <c r="G957" s="508" t="b">
        <f t="shared" si="84"/>
        <v>1</v>
      </c>
      <c r="H957" s="508" t="b">
        <f t="shared" si="85"/>
        <v>0</v>
      </c>
      <c r="I957" s="508" t="str">
        <f t="shared" si="86"/>
        <v>182</v>
      </c>
      <c r="J957" s="508" t="str">
        <f t="shared" si="87"/>
        <v>181</v>
      </c>
      <c r="K957" s="508">
        <f t="shared" si="88"/>
        <v>-1</v>
      </c>
      <c r="L957" s="508" t="b">
        <f t="shared" si="89"/>
        <v>0</v>
      </c>
    </row>
    <row r="958" spans="2:12">
      <c r="B958" s="508" t="s">
        <v>2684</v>
      </c>
      <c r="C958" s="508" t="s">
        <v>4702</v>
      </c>
      <c r="E958" s="508" t="s">
        <v>2684</v>
      </c>
      <c r="F958" s="508" t="s">
        <v>4914</v>
      </c>
      <c r="G958" s="508" t="b">
        <f t="shared" si="84"/>
        <v>1</v>
      </c>
      <c r="H958" s="508" t="b">
        <f t="shared" si="85"/>
        <v>0</v>
      </c>
      <c r="I958" s="508" t="str">
        <f t="shared" si="86"/>
        <v>182</v>
      </c>
      <c r="J958" s="508" t="str">
        <f t="shared" si="87"/>
        <v>181</v>
      </c>
      <c r="K958" s="508">
        <f t="shared" si="88"/>
        <v>-1</v>
      </c>
      <c r="L958" s="508" t="b">
        <f t="shared" si="89"/>
        <v>0</v>
      </c>
    </row>
    <row r="959" spans="2:12">
      <c r="B959" s="508" t="s">
        <v>2685</v>
      </c>
      <c r="C959" s="508" t="s">
        <v>4703</v>
      </c>
      <c r="E959" s="508" t="s">
        <v>2685</v>
      </c>
      <c r="F959" s="508" t="s">
        <v>4915</v>
      </c>
      <c r="G959" s="508" t="b">
        <f t="shared" si="84"/>
        <v>1</v>
      </c>
      <c r="H959" s="508" t="b">
        <f t="shared" si="85"/>
        <v>0</v>
      </c>
      <c r="I959" s="508" t="str">
        <f t="shared" si="86"/>
        <v>182</v>
      </c>
      <c r="J959" s="508" t="str">
        <f t="shared" si="87"/>
        <v>181</v>
      </c>
      <c r="K959" s="508">
        <f t="shared" si="88"/>
        <v>-1</v>
      </c>
      <c r="L959" s="508" t="b">
        <f t="shared" si="89"/>
        <v>0</v>
      </c>
    </row>
    <row r="960" spans="2:12">
      <c r="B960" s="508" t="s">
        <v>2686</v>
      </c>
      <c r="C960" s="508" t="s">
        <v>4704</v>
      </c>
      <c r="E960" s="508" t="s">
        <v>2686</v>
      </c>
      <c r="F960" s="508" t="s">
        <v>4916</v>
      </c>
      <c r="G960" s="508" t="b">
        <f t="shared" si="84"/>
        <v>1</v>
      </c>
      <c r="H960" s="508" t="b">
        <f t="shared" si="85"/>
        <v>0</v>
      </c>
      <c r="I960" s="508" t="str">
        <f t="shared" si="86"/>
        <v>182</v>
      </c>
      <c r="J960" s="508" t="str">
        <f t="shared" si="87"/>
        <v>181</v>
      </c>
      <c r="K960" s="508">
        <f t="shared" si="88"/>
        <v>-1</v>
      </c>
      <c r="L960" s="508" t="b">
        <f t="shared" si="89"/>
        <v>0</v>
      </c>
    </row>
    <row r="961" spans="2:12">
      <c r="B961" s="508" t="s">
        <v>2687</v>
      </c>
      <c r="C961" s="508" t="s">
        <v>4705</v>
      </c>
      <c r="E961" s="508" t="s">
        <v>2687</v>
      </c>
      <c r="F961" s="508" t="s">
        <v>4917</v>
      </c>
      <c r="G961" s="508" t="b">
        <f t="shared" si="84"/>
        <v>1</v>
      </c>
      <c r="H961" s="508" t="b">
        <f t="shared" si="85"/>
        <v>0</v>
      </c>
      <c r="I961" s="508" t="str">
        <f t="shared" si="86"/>
        <v>182</v>
      </c>
      <c r="J961" s="508" t="str">
        <f t="shared" si="87"/>
        <v>181</v>
      </c>
      <c r="K961" s="508">
        <f t="shared" si="88"/>
        <v>-1</v>
      </c>
      <c r="L961" s="508" t="b">
        <f t="shared" si="89"/>
        <v>0</v>
      </c>
    </row>
    <row r="962" spans="2:12">
      <c r="B962" s="508" t="s">
        <v>2688</v>
      </c>
      <c r="C962" s="508" t="s">
        <v>4706</v>
      </c>
      <c r="E962" s="508" t="s">
        <v>2688</v>
      </c>
      <c r="F962" s="508" t="s">
        <v>4918</v>
      </c>
      <c r="G962" s="508" t="b">
        <f t="shared" si="84"/>
        <v>1</v>
      </c>
      <c r="H962" s="508" t="b">
        <f t="shared" si="85"/>
        <v>0</v>
      </c>
      <c r="I962" s="508" t="str">
        <f t="shared" si="86"/>
        <v>182</v>
      </c>
      <c r="J962" s="508" t="str">
        <f t="shared" si="87"/>
        <v>181</v>
      </c>
      <c r="K962" s="508">
        <f t="shared" si="88"/>
        <v>-1</v>
      </c>
      <c r="L962" s="508" t="b">
        <f t="shared" si="89"/>
        <v>0</v>
      </c>
    </row>
    <row r="963" spans="2:12">
      <c r="B963" s="508" t="s">
        <v>2689</v>
      </c>
      <c r="C963" s="508" t="s">
        <v>4707</v>
      </c>
      <c r="E963" s="508" t="s">
        <v>2689</v>
      </c>
      <c r="F963" s="508" t="s">
        <v>4919</v>
      </c>
      <c r="G963" s="508" t="b">
        <f t="shared" si="84"/>
        <v>1</v>
      </c>
      <c r="H963" s="508" t="b">
        <f t="shared" si="85"/>
        <v>0</v>
      </c>
      <c r="I963" s="508" t="str">
        <f t="shared" si="86"/>
        <v>182</v>
      </c>
      <c r="J963" s="508" t="str">
        <f t="shared" si="87"/>
        <v>181</v>
      </c>
      <c r="K963" s="508">
        <f t="shared" si="88"/>
        <v>-1</v>
      </c>
      <c r="L963" s="508" t="b">
        <f t="shared" si="89"/>
        <v>0</v>
      </c>
    </row>
    <row r="964" spans="2:12">
      <c r="B964" s="508" t="s">
        <v>2675</v>
      </c>
      <c r="C964" s="508" t="s">
        <v>4708</v>
      </c>
      <c r="E964" s="508" t="s">
        <v>2675</v>
      </c>
      <c r="F964" s="508" t="s">
        <v>4906</v>
      </c>
      <c r="G964" s="508" t="b">
        <f t="shared" si="84"/>
        <v>1</v>
      </c>
      <c r="H964" s="508" t="b">
        <f t="shared" si="85"/>
        <v>0</v>
      </c>
      <c r="I964" s="508" t="str">
        <f t="shared" si="86"/>
        <v>182</v>
      </c>
      <c r="J964" s="508" t="str">
        <f t="shared" si="87"/>
        <v>181</v>
      </c>
      <c r="K964" s="508">
        <f t="shared" si="88"/>
        <v>-1</v>
      </c>
      <c r="L964" s="508" t="b">
        <f t="shared" si="89"/>
        <v>0</v>
      </c>
    </row>
    <row r="965" spans="2:12">
      <c r="B965" s="508" t="s">
        <v>2691</v>
      </c>
      <c r="C965" s="508" t="s">
        <v>4709</v>
      </c>
      <c r="E965" s="508" t="s">
        <v>2691</v>
      </c>
      <c r="F965" s="508" t="s">
        <v>4708</v>
      </c>
      <c r="G965" s="508" t="b">
        <f t="shared" si="84"/>
        <v>1</v>
      </c>
      <c r="H965" s="508" t="b">
        <f t="shared" si="85"/>
        <v>0</v>
      </c>
      <c r="I965" s="508" t="str">
        <f t="shared" si="86"/>
        <v>183</v>
      </c>
      <c r="J965" s="508" t="str">
        <f t="shared" si="87"/>
        <v>182</v>
      </c>
      <c r="K965" s="508">
        <f t="shared" si="88"/>
        <v>-1</v>
      </c>
      <c r="L965" s="508" t="b">
        <f t="shared" si="89"/>
        <v>0</v>
      </c>
    </row>
    <row r="966" spans="2:12">
      <c r="B966" s="508" t="s">
        <v>2693</v>
      </c>
      <c r="C966" s="508" t="s">
        <v>4710</v>
      </c>
      <c r="E966" s="508" t="s">
        <v>2693</v>
      </c>
      <c r="F966" s="508" t="s">
        <v>4695</v>
      </c>
      <c r="G966" s="508" t="b">
        <f t="shared" si="84"/>
        <v>1</v>
      </c>
      <c r="H966" s="508" t="b">
        <f t="shared" si="85"/>
        <v>0</v>
      </c>
      <c r="I966" s="508" t="str">
        <f t="shared" si="86"/>
        <v>183</v>
      </c>
      <c r="J966" s="508" t="str">
        <f t="shared" si="87"/>
        <v>182</v>
      </c>
      <c r="K966" s="508">
        <f t="shared" si="88"/>
        <v>-1</v>
      </c>
      <c r="L966" s="508" t="b">
        <f t="shared" si="89"/>
        <v>0</v>
      </c>
    </row>
    <row r="967" spans="2:12">
      <c r="B967" s="508" t="s">
        <v>2694</v>
      </c>
      <c r="C967" s="508" t="s">
        <v>4711</v>
      </c>
      <c r="E967" s="508" t="s">
        <v>2694</v>
      </c>
      <c r="F967" s="508" t="s">
        <v>4696</v>
      </c>
      <c r="G967" s="508" t="b">
        <f t="shared" ref="G967:G1030" si="90">B967=E967</f>
        <v>1</v>
      </c>
      <c r="H967" s="508" t="b">
        <f t="shared" ref="H967:H1030" si="91">C967=F967</f>
        <v>0</v>
      </c>
      <c r="I967" s="508" t="str">
        <f t="shared" ref="I967:I1030" si="92">RIGHT(C967,LEN(C967)-FIND("$",C967,1)-2)</f>
        <v>183</v>
      </c>
      <c r="J967" s="508" t="str">
        <f t="shared" ref="J967:J1030" si="93">RIGHT(F967,LEN(F967)-FIND("$",F967,1)-2)</f>
        <v>182</v>
      </c>
      <c r="K967" s="508">
        <f t="shared" ref="K967:K1030" si="94">J967-I967</f>
        <v>-1</v>
      </c>
      <c r="L967" s="508" t="b">
        <f t="shared" ref="L967:L1030" si="95">I967=J967</f>
        <v>0</v>
      </c>
    </row>
    <row r="968" spans="2:12">
      <c r="B968" s="508" t="s">
        <v>2695</v>
      </c>
      <c r="C968" s="508" t="s">
        <v>4712</v>
      </c>
      <c r="E968" s="508" t="s">
        <v>2695</v>
      </c>
      <c r="F968" s="508" t="s">
        <v>4697</v>
      </c>
      <c r="G968" s="508" t="b">
        <f t="shared" si="90"/>
        <v>1</v>
      </c>
      <c r="H968" s="508" t="b">
        <f t="shared" si="91"/>
        <v>0</v>
      </c>
      <c r="I968" s="508" t="str">
        <f t="shared" si="92"/>
        <v>183</v>
      </c>
      <c r="J968" s="508" t="str">
        <f t="shared" si="93"/>
        <v>182</v>
      </c>
      <c r="K968" s="508">
        <f t="shared" si="94"/>
        <v>-1</v>
      </c>
      <c r="L968" s="508" t="b">
        <f t="shared" si="95"/>
        <v>0</v>
      </c>
    </row>
    <row r="969" spans="2:12">
      <c r="B969" s="508" t="s">
        <v>2696</v>
      </c>
      <c r="C969" s="508" t="s">
        <v>4713</v>
      </c>
      <c r="E969" s="508" t="s">
        <v>2696</v>
      </c>
      <c r="F969" s="508" t="s">
        <v>4698</v>
      </c>
      <c r="G969" s="508" t="b">
        <f t="shared" si="90"/>
        <v>1</v>
      </c>
      <c r="H969" s="508" t="b">
        <f t="shared" si="91"/>
        <v>0</v>
      </c>
      <c r="I969" s="508" t="str">
        <f t="shared" si="92"/>
        <v>183</v>
      </c>
      <c r="J969" s="508" t="str">
        <f t="shared" si="93"/>
        <v>182</v>
      </c>
      <c r="K969" s="508">
        <f t="shared" si="94"/>
        <v>-1</v>
      </c>
      <c r="L969" s="508" t="b">
        <f t="shared" si="95"/>
        <v>0</v>
      </c>
    </row>
    <row r="970" spans="2:12">
      <c r="B970" s="508" t="s">
        <v>2697</v>
      </c>
      <c r="C970" s="508" t="s">
        <v>4714</v>
      </c>
      <c r="E970" s="508" t="s">
        <v>2697</v>
      </c>
      <c r="F970" s="508" t="s">
        <v>4699</v>
      </c>
      <c r="G970" s="508" t="b">
        <f t="shared" si="90"/>
        <v>1</v>
      </c>
      <c r="H970" s="508" t="b">
        <f t="shared" si="91"/>
        <v>0</v>
      </c>
      <c r="I970" s="508" t="str">
        <f t="shared" si="92"/>
        <v>183</v>
      </c>
      <c r="J970" s="508" t="str">
        <f t="shared" si="93"/>
        <v>182</v>
      </c>
      <c r="K970" s="508">
        <f t="shared" si="94"/>
        <v>-1</v>
      </c>
      <c r="L970" s="508" t="b">
        <f t="shared" si="95"/>
        <v>0</v>
      </c>
    </row>
    <row r="971" spans="2:12">
      <c r="B971" s="508" t="s">
        <v>2698</v>
      </c>
      <c r="C971" s="508" t="s">
        <v>4715</v>
      </c>
      <c r="E971" s="508" t="s">
        <v>2698</v>
      </c>
      <c r="F971" s="508" t="s">
        <v>4700</v>
      </c>
      <c r="G971" s="508" t="b">
        <f t="shared" si="90"/>
        <v>1</v>
      </c>
      <c r="H971" s="508" t="b">
        <f t="shared" si="91"/>
        <v>0</v>
      </c>
      <c r="I971" s="508" t="str">
        <f t="shared" si="92"/>
        <v>183</v>
      </c>
      <c r="J971" s="508" t="str">
        <f t="shared" si="93"/>
        <v>182</v>
      </c>
      <c r="K971" s="508">
        <f t="shared" si="94"/>
        <v>-1</v>
      </c>
      <c r="L971" s="508" t="b">
        <f t="shared" si="95"/>
        <v>0</v>
      </c>
    </row>
    <row r="972" spans="2:12">
      <c r="B972" s="508" t="s">
        <v>2699</v>
      </c>
      <c r="C972" s="508" t="s">
        <v>4716</v>
      </c>
      <c r="E972" s="508" t="s">
        <v>2699</v>
      </c>
      <c r="F972" s="508" t="s">
        <v>4701</v>
      </c>
      <c r="G972" s="508" t="b">
        <f t="shared" si="90"/>
        <v>1</v>
      </c>
      <c r="H972" s="508" t="b">
        <f t="shared" si="91"/>
        <v>0</v>
      </c>
      <c r="I972" s="508" t="str">
        <f t="shared" si="92"/>
        <v>183</v>
      </c>
      <c r="J972" s="508" t="str">
        <f t="shared" si="93"/>
        <v>182</v>
      </c>
      <c r="K972" s="508">
        <f t="shared" si="94"/>
        <v>-1</v>
      </c>
      <c r="L972" s="508" t="b">
        <f t="shared" si="95"/>
        <v>0</v>
      </c>
    </row>
    <row r="973" spans="2:12">
      <c r="B973" s="508" t="s">
        <v>2700</v>
      </c>
      <c r="C973" s="508" t="s">
        <v>4717</v>
      </c>
      <c r="E973" s="508" t="s">
        <v>2700</v>
      </c>
      <c r="F973" s="508" t="s">
        <v>4702</v>
      </c>
      <c r="G973" s="508" t="b">
        <f t="shared" si="90"/>
        <v>1</v>
      </c>
      <c r="H973" s="508" t="b">
        <f t="shared" si="91"/>
        <v>0</v>
      </c>
      <c r="I973" s="508" t="str">
        <f t="shared" si="92"/>
        <v>183</v>
      </c>
      <c r="J973" s="508" t="str">
        <f t="shared" si="93"/>
        <v>182</v>
      </c>
      <c r="K973" s="508">
        <f t="shared" si="94"/>
        <v>-1</v>
      </c>
      <c r="L973" s="508" t="b">
        <f t="shared" si="95"/>
        <v>0</v>
      </c>
    </row>
    <row r="974" spans="2:12">
      <c r="B974" s="508" t="s">
        <v>2701</v>
      </c>
      <c r="C974" s="508" t="s">
        <v>4718</v>
      </c>
      <c r="E974" s="508" t="s">
        <v>2701</v>
      </c>
      <c r="F974" s="508" t="s">
        <v>4703</v>
      </c>
      <c r="G974" s="508" t="b">
        <f t="shared" si="90"/>
        <v>1</v>
      </c>
      <c r="H974" s="508" t="b">
        <f t="shared" si="91"/>
        <v>0</v>
      </c>
      <c r="I974" s="508" t="str">
        <f t="shared" si="92"/>
        <v>183</v>
      </c>
      <c r="J974" s="508" t="str">
        <f t="shared" si="93"/>
        <v>182</v>
      </c>
      <c r="K974" s="508">
        <f t="shared" si="94"/>
        <v>-1</v>
      </c>
      <c r="L974" s="508" t="b">
        <f t="shared" si="95"/>
        <v>0</v>
      </c>
    </row>
    <row r="975" spans="2:12">
      <c r="B975" s="508" t="s">
        <v>2702</v>
      </c>
      <c r="C975" s="508" t="s">
        <v>4719</v>
      </c>
      <c r="E975" s="508" t="s">
        <v>2702</v>
      </c>
      <c r="F975" s="508" t="s">
        <v>4704</v>
      </c>
      <c r="G975" s="508" t="b">
        <f t="shared" si="90"/>
        <v>1</v>
      </c>
      <c r="H975" s="508" t="b">
        <f t="shared" si="91"/>
        <v>0</v>
      </c>
      <c r="I975" s="508" t="str">
        <f t="shared" si="92"/>
        <v>183</v>
      </c>
      <c r="J975" s="508" t="str">
        <f t="shared" si="93"/>
        <v>182</v>
      </c>
      <c r="K975" s="508">
        <f t="shared" si="94"/>
        <v>-1</v>
      </c>
      <c r="L975" s="508" t="b">
        <f t="shared" si="95"/>
        <v>0</v>
      </c>
    </row>
    <row r="976" spans="2:12">
      <c r="B976" s="508" t="s">
        <v>2703</v>
      </c>
      <c r="C976" s="508" t="s">
        <v>4720</v>
      </c>
      <c r="E976" s="508" t="s">
        <v>2703</v>
      </c>
      <c r="F976" s="508" t="s">
        <v>4705</v>
      </c>
      <c r="G976" s="508" t="b">
        <f t="shared" si="90"/>
        <v>1</v>
      </c>
      <c r="H976" s="508" t="b">
        <f t="shared" si="91"/>
        <v>0</v>
      </c>
      <c r="I976" s="508" t="str">
        <f t="shared" si="92"/>
        <v>183</v>
      </c>
      <c r="J976" s="508" t="str">
        <f t="shared" si="93"/>
        <v>182</v>
      </c>
      <c r="K976" s="508">
        <f t="shared" si="94"/>
        <v>-1</v>
      </c>
      <c r="L976" s="508" t="b">
        <f t="shared" si="95"/>
        <v>0</v>
      </c>
    </row>
    <row r="977" spans="2:12">
      <c r="B977" s="508" t="s">
        <v>2704</v>
      </c>
      <c r="C977" s="508" t="s">
        <v>4721</v>
      </c>
      <c r="E977" s="508" t="s">
        <v>2704</v>
      </c>
      <c r="F977" s="508" t="s">
        <v>4706</v>
      </c>
      <c r="G977" s="508" t="b">
        <f t="shared" si="90"/>
        <v>1</v>
      </c>
      <c r="H977" s="508" t="b">
        <f t="shared" si="91"/>
        <v>0</v>
      </c>
      <c r="I977" s="508" t="str">
        <f t="shared" si="92"/>
        <v>183</v>
      </c>
      <c r="J977" s="508" t="str">
        <f t="shared" si="93"/>
        <v>182</v>
      </c>
      <c r="K977" s="508">
        <f t="shared" si="94"/>
        <v>-1</v>
      </c>
      <c r="L977" s="508" t="b">
        <f t="shared" si="95"/>
        <v>0</v>
      </c>
    </row>
    <row r="978" spans="2:12">
      <c r="B978" s="508" t="s">
        <v>2705</v>
      </c>
      <c r="C978" s="508" t="s">
        <v>4722</v>
      </c>
      <c r="E978" s="508" t="s">
        <v>2705</v>
      </c>
      <c r="F978" s="508" t="s">
        <v>4707</v>
      </c>
      <c r="G978" s="508" t="b">
        <f t="shared" si="90"/>
        <v>1</v>
      </c>
      <c r="H978" s="508" t="b">
        <f t="shared" si="91"/>
        <v>0</v>
      </c>
      <c r="I978" s="508" t="str">
        <f t="shared" si="92"/>
        <v>183</v>
      </c>
      <c r="J978" s="508" t="str">
        <f t="shared" si="93"/>
        <v>182</v>
      </c>
      <c r="K978" s="508">
        <f t="shared" si="94"/>
        <v>-1</v>
      </c>
      <c r="L978" s="508" t="b">
        <f t="shared" si="95"/>
        <v>0</v>
      </c>
    </row>
    <row r="979" spans="2:12">
      <c r="B979" s="508" t="s">
        <v>1584</v>
      </c>
      <c r="C979" s="508" t="s">
        <v>4723</v>
      </c>
      <c r="E979" s="508" t="s">
        <v>1584</v>
      </c>
      <c r="F979" s="508" t="s">
        <v>4109</v>
      </c>
      <c r="G979" s="508" t="b">
        <f t="shared" si="90"/>
        <v>1</v>
      </c>
      <c r="H979" s="508" t="b">
        <f t="shared" si="91"/>
        <v>0</v>
      </c>
      <c r="I979" s="508" t="str">
        <f t="shared" si="92"/>
        <v>87</v>
      </c>
      <c r="J979" s="508" t="str">
        <f t="shared" si="93"/>
        <v>86</v>
      </c>
      <c r="K979" s="508">
        <f t="shared" si="94"/>
        <v>-1</v>
      </c>
      <c r="L979" s="508" t="b">
        <f t="shared" si="95"/>
        <v>0</v>
      </c>
    </row>
    <row r="980" spans="2:12">
      <c r="B980" s="508" t="s">
        <v>2807</v>
      </c>
      <c r="C980" s="508" t="s">
        <v>4724</v>
      </c>
      <c r="E980" s="508" t="s">
        <v>2807</v>
      </c>
      <c r="F980" s="508" t="s">
        <v>4738</v>
      </c>
      <c r="G980" s="508" t="b">
        <f t="shared" si="90"/>
        <v>1</v>
      </c>
      <c r="H980" s="508" t="b">
        <f t="shared" si="91"/>
        <v>0</v>
      </c>
      <c r="I980" s="508" t="str">
        <f t="shared" si="92"/>
        <v>203</v>
      </c>
      <c r="J980" s="508" t="str">
        <f t="shared" si="93"/>
        <v>201</v>
      </c>
      <c r="K980" s="508">
        <f t="shared" si="94"/>
        <v>-2</v>
      </c>
      <c r="L980" s="508" t="b">
        <f t="shared" si="95"/>
        <v>0</v>
      </c>
    </row>
    <row r="981" spans="2:12">
      <c r="B981" s="508" t="s">
        <v>2808</v>
      </c>
      <c r="C981" s="508" t="s">
        <v>4725</v>
      </c>
      <c r="E981" s="508" t="s">
        <v>2808</v>
      </c>
      <c r="F981" s="508" t="s">
        <v>4739</v>
      </c>
      <c r="G981" s="508" t="b">
        <f t="shared" si="90"/>
        <v>1</v>
      </c>
      <c r="H981" s="508" t="b">
        <f t="shared" si="91"/>
        <v>0</v>
      </c>
      <c r="I981" s="508" t="str">
        <f t="shared" si="92"/>
        <v>203</v>
      </c>
      <c r="J981" s="508" t="str">
        <f t="shared" si="93"/>
        <v>201</v>
      </c>
      <c r="K981" s="508">
        <f t="shared" si="94"/>
        <v>-2</v>
      </c>
      <c r="L981" s="508" t="b">
        <f t="shared" si="95"/>
        <v>0</v>
      </c>
    </row>
    <row r="982" spans="2:12">
      <c r="B982" s="508" t="s">
        <v>2809</v>
      </c>
      <c r="C982" s="508" t="s">
        <v>4726</v>
      </c>
      <c r="E982" s="508" t="s">
        <v>2809</v>
      </c>
      <c r="F982" s="508" t="s">
        <v>4740</v>
      </c>
      <c r="G982" s="508" t="b">
        <f t="shared" si="90"/>
        <v>1</v>
      </c>
      <c r="H982" s="508" t="b">
        <f t="shared" si="91"/>
        <v>0</v>
      </c>
      <c r="I982" s="508" t="str">
        <f t="shared" si="92"/>
        <v>203</v>
      </c>
      <c r="J982" s="508" t="str">
        <f t="shared" si="93"/>
        <v>201</v>
      </c>
      <c r="K982" s="508">
        <f t="shared" si="94"/>
        <v>-2</v>
      </c>
      <c r="L982" s="508" t="b">
        <f t="shared" si="95"/>
        <v>0</v>
      </c>
    </row>
    <row r="983" spans="2:12">
      <c r="B983" s="508" t="s">
        <v>2810</v>
      </c>
      <c r="C983" s="508" t="s">
        <v>4727</v>
      </c>
      <c r="E983" s="508" t="s">
        <v>2810</v>
      </c>
      <c r="F983" s="508" t="s">
        <v>4741</v>
      </c>
      <c r="G983" s="508" t="b">
        <f t="shared" si="90"/>
        <v>1</v>
      </c>
      <c r="H983" s="508" t="b">
        <f t="shared" si="91"/>
        <v>0</v>
      </c>
      <c r="I983" s="508" t="str">
        <f t="shared" si="92"/>
        <v>203</v>
      </c>
      <c r="J983" s="508" t="str">
        <f t="shared" si="93"/>
        <v>201</v>
      </c>
      <c r="K983" s="508">
        <f t="shared" si="94"/>
        <v>-2</v>
      </c>
      <c r="L983" s="508" t="b">
        <f t="shared" si="95"/>
        <v>0</v>
      </c>
    </row>
    <row r="984" spans="2:12">
      <c r="B984" s="508" t="s">
        <v>2811</v>
      </c>
      <c r="C984" s="508" t="s">
        <v>4728</v>
      </c>
      <c r="E984" s="508" t="s">
        <v>2811</v>
      </c>
      <c r="F984" s="508" t="s">
        <v>4742</v>
      </c>
      <c r="G984" s="508" t="b">
        <f t="shared" si="90"/>
        <v>1</v>
      </c>
      <c r="H984" s="508" t="b">
        <f t="shared" si="91"/>
        <v>0</v>
      </c>
      <c r="I984" s="508" t="str">
        <f t="shared" si="92"/>
        <v>203</v>
      </c>
      <c r="J984" s="508" t="str">
        <f t="shared" si="93"/>
        <v>201</v>
      </c>
      <c r="K984" s="508">
        <f t="shared" si="94"/>
        <v>-2</v>
      </c>
      <c r="L984" s="508" t="b">
        <f t="shared" si="95"/>
        <v>0</v>
      </c>
    </row>
    <row r="985" spans="2:12">
      <c r="B985" s="508" t="s">
        <v>2812</v>
      </c>
      <c r="C985" s="508" t="s">
        <v>4729</v>
      </c>
      <c r="E985" s="508" t="s">
        <v>2812</v>
      </c>
      <c r="F985" s="508" t="s">
        <v>4743</v>
      </c>
      <c r="G985" s="508" t="b">
        <f t="shared" si="90"/>
        <v>1</v>
      </c>
      <c r="H985" s="508" t="b">
        <f t="shared" si="91"/>
        <v>0</v>
      </c>
      <c r="I985" s="508" t="str">
        <f t="shared" si="92"/>
        <v>203</v>
      </c>
      <c r="J985" s="508" t="str">
        <f t="shared" si="93"/>
        <v>201</v>
      </c>
      <c r="K985" s="508">
        <f t="shared" si="94"/>
        <v>-2</v>
      </c>
      <c r="L985" s="508" t="b">
        <f t="shared" si="95"/>
        <v>0</v>
      </c>
    </row>
    <row r="986" spans="2:12">
      <c r="B986" s="508" t="s">
        <v>2813</v>
      </c>
      <c r="C986" s="508" t="s">
        <v>4730</v>
      </c>
      <c r="E986" s="508" t="s">
        <v>2813</v>
      </c>
      <c r="F986" s="508" t="s">
        <v>4744</v>
      </c>
      <c r="G986" s="508" t="b">
        <f t="shared" si="90"/>
        <v>1</v>
      </c>
      <c r="H986" s="508" t="b">
        <f t="shared" si="91"/>
        <v>0</v>
      </c>
      <c r="I986" s="508" t="str">
        <f t="shared" si="92"/>
        <v>203</v>
      </c>
      <c r="J986" s="508" t="str">
        <f t="shared" si="93"/>
        <v>201</v>
      </c>
      <c r="K986" s="508">
        <f t="shared" si="94"/>
        <v>-2</v>
      </c>
      <c r="L986" s="508" t="b">
        <f t="shared" si="95"/>
        <v>0</v>
      </c>
    </row>
    <row r="987" spans="2:12">
      <c r="B987" s="508" t="s">
        <v>2814</v>
      </c>
      <c r="C987" s="508" t="s">
        <v>4731</v>
      </c>
      <c r="E987" s="508" t="s">
        <v>2814</v>
      </c>
      <c r="F987" s="508" t="s">
        <v>4745</v>
      </c>
      <c r="G987" s="508" t="b">
        <f t="shared" si="90"/>
        <v>1</v>
      </c>
      <c r="H987" s="508" t="b">
        <f t="shared" si="91"/>
        <v>0</v>
      </c>
      <c r="I987" s="508" t="str">
        <f t="shared" si="92"/>
        <v>203</v>
      </c>
      <c r="J987" s="508" t="str">
        <f t="shared" si="93"/>
        <v>201</v>
      </c>
      <c r="K987" s="508">
        <f t="shared" si="94"/>
        <v>-2</v>
      </c>
      <c r="L987" s="508" t="b">
        <f t="shared" si="95"/>
        <v>0</v>
      </c>
    </row>
    <row r="988" spans="2:12">
      <c r="B988" s="508" t="s">
        <v>2815</v>
      </c>
      <c r="C988" s="508" t="s">
        <v>4732</v>
      </c>
      <c r="E988" s="508" t="s">
        <v>2815</v>
      </c>
      <c r="F988" s="508" t="s">
        <v>4746</v>
      </c>
      <c r="G988" s="508" t="b">
        <f t="shared" si="90"/>
        <v>1</v>
      </c>
      <c r="H988" s="508" t="b">
        <f t="shared" si="91"/>
        <v>0</v>
      </c>
      <c r="I988" s="508" t="str">
        <f t="shared" si="92"/>
        <v>203</v>
      </c>
      <c r="J988" s="508" t="str">
        <f t="shared" si="93"/>
        <v>201</v>
      </c>
      <c r="K988" s="508">
        <f t="shared" si="94"/>
        <v>-2</v>
      </c>
      <c r="L988" s="508" t="b">
        <f t="shared" si="95"/>
        <v>0</v>
      </c>
    </row>
    <row r="989" spans="2:12">
      <c r="B989" s="508" t="s">
        <v>2816</v>
      </c>
      <c r="C989" s="508" t="s">
        <v>4733</v>
      </c>
      <c r="E989" s="508" t="s">
        <v>2816</v>
      </c>
      <c r="F989" s="508" t="s">
        <v>4747</v>
      </c>
      <c r="G989" s="508" t="b">
        <f t="shared" si="90"/>
        <v>1</v>
      </c>
      <c r="H989" s="508" t="b">
        <f t="shared" si="91"/>
        <v>0</v>
      </c>
      <c r="I989" s="508" t="str">
        <f t="shared" si="92"/>
        <v>203</v>
      </c>
      <c r="J989" s="508" t="str">
        <f t="shared" si="93"/>
        <v>201</v>
      </c>
      <c r="K989" s="508">
        <f t="shared" si="94"/>
        <v>-2</v>
      </c>
      <c r="L989" s="508" t="b">
        <f t="shared" si="95"/>
        <v>0</v>
      </c>
    </row>
    <row r="990" spans="2:12">
      <c r="B990" s="508" t="s">
        <v>2817</v>
      </c>
      <c r="C990" s="508" t="s">
        <v>4734</v>
      </c>
      <c r="E990" s="508" t="s">
        <v>2817</v>
      </c>
      <c r="F990" s="508" t="s">
        <v>4748</v>
      </c>
      <c r="G990" s="508" t="b">
        <f t="shared" si="90"/>
        <v>1</v>
      </c>
      <c r="H990" s="508" t="b">
        <f t="shared" si="91"/>
        <v>0</v>
      </c>
      <c r="I990" s="508" t="str">
        <f t="shared" si="92"/>
        <v>203</v>
      </c>
      <c r="J990" s="508" t="str">
        <f t="shared" si="93"/>
        <v>201</v>
      </c>
      <c r="K990" s="508">
        <f t="shared" si="94"/>
        <v>-2</v>
      </c>
      <c r="L990" s="508" t="b">
        <f t="shared" si="95"/>
        <v>0</v>
      </c>
    </row>
    <row r="991" spans="2:12">
      <c r="B991" s="508" t="s">
        <v>2818</v>
      </c>
      <c r="C991" s="508" t="s">
        <v>4735</v>
      </c>
      <c r="E991" s="508" t="s">
        <v>2818</v>
      </c>
      <c r="F991" s="508" t="s">
        <v>4749</v>
      </c>
      <c r="G991" s="508" t="b">
        <f t="shared" si="90"/>
        <v>1</v>
      </c>
      <c r="H991" s="508" t="b">
        <f t="shared" si="91"/>
        <v>0</v>
      </c>
      <c r="I991" s="508" t="str">
        <f t="shared" si="92"/>
        <v>203</v>
      </c>
      <c r="J991" s="508" t="str">
        <f t="shared" si="93"/>
        <v>201</v>
      </c>
      <c r="K991" s="508">
        <f t="shared" si="94"/>
        <v>-2</v>
      </c>
      <c r="L991" s="508" t="b">
        <f t="shared" si="95"/>
        <v>0</v>
      </c>
    </row>
    <row r="992" spans="2:12">
      <c r="B992" s="508" t="s">
        <v>2819</v>
      </c>
      <c r="C992" s="508" t="s">
        <v>4736</v>
      </c>
      <c r="E992" s="508" t="s">
        <v>2819</v>
      </c>
      <c r="F992" s="508" t="s">
        <v>4750</v>
      </c>
      <c r="G992" s="508" t="b">
        <f t="shared" si="90"/>
        <v>1</v>
      </c>
      <c r="H992" s="508" t="b">
        <f t="shared" si="91"/>
        <v>0</v>
      </c>
      <c r="I992" s="508" t="str">
        <f t="shared" si="92"/>
        <v>203</v>
      </c>
      <c r="J992" s="508" t="str">
        <f t="shared" si="93"/>
        <v>201</v>
      </c>
      <c r="K992" s="508">
        <f t="shared" si="94"/>
        <v>-2</v>
      </c>
      <c r="L992" s="508" t="b">
        <f t="shared" si="95"/>
        <v>0</v>
      </c>
    </row>
    <row r="993" spans="2:12">
      <c r="B993" s="508" t="s">
        <v>2805</v>
      </c>
      <c r="C993" s="508" t="s">
        <v>4737</v>
      </c>
      <c r="E993" s="508" t="s">
        <v>2805</v>
      </c>
      <c r="F993" s="508" t="s">
        <v>4751</v>
      </c>
      <c r="G993" s="508" t="b">
        <f t="shared" si="90"/>
        <v>1</v>
      </c>
      <c r="H993" s="508" t="b">
        <f t="shared" si="91"/>
        <v>0</v>
      </c>
      <c r="I993" s="508" t="str">
        <f t="shared" si="92"/>
        <v>203</v>
      </c>
      <c r="J993" s="508" t="str">
        <f t="shared" si="93"/>
        <v>201</v>
      </c>
      <c r="K993" s="508">
        <f t="shared" si="94"/>
        <v>-2</v>
      </c>
      <c r="L993" s="508" t="b">
        <f t="shared" si="95"/>
        <v>0</v>
      </c>
    </row>
    <row r="994" spans="2:12">
      <c r="B994" s="508" t="s">
        <v>2774</v>
      </c>
      <c r="C994" s="508" t="s">
        <v>4738</v>
      </c>
      <c r="E994" s="508" t="s">
        <v>2774</v>
      </c>
      <c r="F994" s="508" t="s">
        <v>5511</v>
      </c>
      <c r="G994" s="508" t="b">
        <f t="shared" si="90"/>
        <v>1</v>
      </c>
      <c r="H994" s="508" t="b">
        <f t="shared" si="91"/>
        <v>0</v>
      </c>
      <c r="I994" s="508" t="str">
        <f t="shared" si="92"/>
        <v>201</v>
      </c>
      <c r="J994" s="508" t="str">
        <f t="shared" si="93"/>
        <v>199</v>
      </c>
      <c r="K994" s="508">
        <f t="shared" si="94"/>
        <v>-2</v>
      </c>
      <c r="L994" s="508" t="b">
        <f t="shared" si="95"/>
        <v>0</v>
      </c>
    </row>
    <row r="995" spans="2:12">
      <c r="B995" s="508" t="s">
        <v>2775</v>
      </c>
      <c r="C995" s="508" t="s">
        <v>4739</v>
      </c>
      <c r="E995" s="508" t="s">
        <v>2775</v>
      </c>
      <c r="F995" s="508" t="s">
        <v>5512</v>
      </c>
      <c r="G995" s="508" t="b">
        <f t="shared" si="90"/>
        <v>1</v>
      </c>
      <c r="H995" s="508" t="b">
        <f t="shared" si="91"/>
        <v>0</v>
      </c>
      <c r="I995" s="508" t="str">
        <f t="shared" si="92"/>
        <v>201</v>
      </c>
      <c r="J995" s="508" t="str">
        <f t="shared" si="93"/>
        <v>199</v>
      </c>
      <c r="K995" s="508">
        <f t="shared" si="94"/>
        <v>-2</v>
      </c>
      <c r="L995" s="508" t="b">
        <f t="shared" si="95"/>
        <v>0</v>
      </c>
    </row>
    <row r="996" spans="2:12">
      <c r="B996" s="508" t="s">
        <v>2776</v>
      </c>
      <c r="C996" s="508" t="s">
        <v>4740</v>
      </c>
      <c r="E996" s="508" t="s">
        <v>2776</v>
      </c>
      <c r="F996" s="508" t="s">
        <v>5513</v>
      </c>
      <c r="G996" s="508" t="b">
        <f t="shared" si="90"/>
        <v>1</v>
      </c>
      <c r="H996" s="508" t="b">
        <f t="shared" si="91"/>
        <v>0</v>
      </c>
      <c r="I996" s="508" t="str">
        <f t="shared" si="92"/>
        <v>201</v>
      </c>
      <c r="J996" s="508" t="str">
        <f t="shared" si="93"/>
        <v>199</v>
      </c>
      <c r="K996" s="508">
        <f t="shared" si="94"/>
        <v>-2</v>
      </c>
      <c r="L996" s="508" t="b">
        <f t="shared" si="95"/>
        <v>0</v>
      </c>
    </row>
    <row r="997" spans="2:12">
      <c r="B997" s="508" t="s">
        <v>2777</v>
      </c>
      <c r="C997" s="508" t="s">
        <v>4741</v>
      </c>
      <c r="E997" s="508" t="s">
        <v>2777</v>
      </c>
      <c r="F997" s="508" t="s">
        <v>5514</v>
      </c>
      <c r="G997" s="508" t="b">
        <f t="shared" si="90"/>
        <v>1</v>
      </c>
      <c r="H997" s="508" t="b">
        <f t="shared" si="91"/>
        <v>0</v>
      </c>
      <c r="I997" s="508" t="str">
        <f t="shared" si="92"/>
        <v>201</v>
      </c>
      <c r="J997" s="508" t="str">
        <f t="shared" si="93"/>
        <v>199</v>
      </c>
      <c r="K997" s="508">
        <f t="shared" si="94"/>
        <v>-2</v>
      </c>
      <c r="L997" s="508" t="b">
        <f t="shared" si="95"/>
        <v>0</v>
      </c>
    </row>
    <row r="998" spans="2:12">
      <c r="B998" s="508" t="s">
        <v>2778</v>
      </c>
      <c r="C998" s="508" t="s">
        <v>4742</v>
      </c>
      <c r="E998" s="508" t="s">
        <v>2778</v>
      </c>
      <c r="F998" s="508" t="s">
        <v>5515</v>
      </c>
      <c r="G998" s="508" t="b">
        <f t="shared" si="90"/>
        <v>1</v>
      </c>
      <c r="H998" s="508" t="b">
        <f t="shared" si="91"/>
        <v>0</v>
      </c>
      <c r="I998" s="508" t="str">
        <f t="shared" si="92"/>
        <v>201</v>
      </c>
      <c r="J998" s="508" t="str">
        <f t="shared" si="93"/>
        <v>199</v>
      </c>
      <c r="K998" s="508">
        <f t="shared" si="94"/>
        <v>-2</v>
      </c>
      <c r="L998" s="508" t="b">
        <f t="shared" si="95"/>
        <v>0</v>
      </c>
    </row>
    <row r="999" spans="2:12">
      <c r="B999" s="508" t="s">
        <v>2779</v>
      </c>
      <c r="C999" s="508" t="s">
        <v>4743</v>
      </c>
      <c r="E999" s="508" t="s">
        <v>2779</v>
      </c>
      <c r="F999" s="508" t="s">
        <v>5516</v>
      </c>
      <c r="G999" s="508" t="b">
        <f t="shared" si="90"/>
        <v>1</v>
      </c>
      <c r="H999" s="508" t="b">
        <f t="shared" si="91"/>
        <v>0</v>
      </c>
      <c r="I999" s="508" t="str">
        <f t="shared" si="92"/>
        <v>201</v>
      </c>
      <c r="J999" s="508" t="str">
        <f t="shared" si="93"/>
        <v>199</v>
      </c>
      <c r="K999" s="508">
        <f t="shared" si="94"/>
        <v>-2</v>
      </c>
      <c r="L999" s="508" t="b">
        <f t="shared" si="95"/>
        <v>0</v>
      </c>
    </row>
    <row r="1000" spans="2:12">
      <c r="B1000" s="508" t="s">
        <v>2780</v>
      </c>
      <c r="C1000" s="508" t="s">
        <v>4744</v>
      </c>
      <c r="E1000" s="508" t="s">
        <v>2780</v>
      </c>
      <c r="F1000" s="508" t="s">
        <v>5517</v>
      </c>
      <c r="G1000" s="508" t="b">
        <f t="shared" si="90"/>
        <v>1</v>
      </c>
      <c r="H1000" s="508" t="b">
        <f t="shared" si="91"/>
        <v>0</v>
      </c>
      <c r="I1000" s="508" t="str">
        <f t="shared" si="92"/>
        <v>201</v>
      </c>
      <c r="J1000" s="508" t="str">
        <f t="shared" si="93"/>
        <v>199</v>
      </c>
      <c r="K1000" s="508">
        <f t="shared" si="94"/>
        <v>-2</v>
      </c>
      <c r="L1000" s="508" t="b">
        <f t="shared" si="95"/>
        <v>0</v>
      </c>
    </row>
    <row r="1001" spans="2:12">
      <c r="B1001" s="508" t="s">
        <v>2781</v>
      </c>
      <c r="C1001" s="508" t="s">
        <v>4745</v>
      </c>
      <c r="E1001" s="508" t="s">
        <v>2781</v>
      </c>
      <c r="F1001" s="508" t="s">
        <v>5518</v>
      </c>
      <c r="G1001" s="508" t="b">
        <f t="shared" si="90"/>
        <v>1</v>
      </c>
      <c r="H1001" s="508" t="b">
        <f t="shared" si="91"/>
        <v>0</v>
      </c>
      <c r="I1001" s="508" t="str">
        <f t="shared" si="92"/>
        <v>201</v>
      </c>
      <c r="J1001" s="508" t="str">
        <f t="shared" si="93"/>
        <v>199</v>
      </c>
      <c r="K1001" s="508">
        <f t="shared" si="94"/>
        <v>-2</v>
      </c>
      <c r="L1001" s="508" t="b">
        <f t="shared" si="95"/>
        <v>0</v>
      </c>
    </row>
    <row r="1002" spans="2:12">
      <c r="B1002" s="508" t="s">
        <v>2782</v>
      </c>
      <c r="C1002" s="508" t="s">
        <v>4746</v>
      </c>
      <c r="E1002" s="508" t="s">
        <v>2782</v>
      </c>
      <c r="F1002" s="508" t="s">
        <v>5519</v>
      </c>
      <c r="G1002" s="508" t="b">
        <f t="shared" si="90"/>
        <v>1</v>
      </c>
      <c r="H1002" s="508" t="b">
        <f t="shared" si="91"/>
        <v>0</v>
      </c>
      <c r="I1002" s="508" t="str">
        <f t="shared" si="92"/>
        <v>201</v>
      </c>
      <c r="J1002" s="508" t="str">
        <f t="shared" si="93"/>
        <v>199</v>
      </c>
      <c r="K1002" s="508">
        <f t="shared" si="94"/>
        <v>-2</v>
      </c>
      <c r="L1002" s="508" t="b">
        <f t="shared" si="95"/>
        <v>0</v>
      </c>
    </row>
    <row r="1003" spans="2:12">
      <c r="B1003" s="508" t="s">
        <v>2783</v>
      </c>
      <c r="C1003" s="508" t="s">
        <v>4747</v>
      </c>
      <c r="E1003" s="508" t="s">
        <v>2783</v>
      </c>
      <c r="F1003" s="508" t="s">
        <v>5520</v>
      </c>
      <c r="G1003" s="508" t="b">
        <f t="shared" si="90"/>
        <v>1</v>
      </c>
      <c r="H1003" s="508" t="b">
        <f t="shared" si="91"/>
        <v>0</v>
      </c>
      <c r="I1003" s="508" t="str">
        <f t="shared" si="92"/>
        <v>201</v>
      </c>
      <c r="J1003" s="508" t="str">
        <f t="shared" si="93"/>
        <v>199</v>
      </c>
      <c r="K1003" s="508">
        <f t="shared" si="94"/>
        <v>-2</v>
      </c>
      <c r="L1003" s="508" t="b">
        <f t="shared" si="95"/>
        <v>0</v>
      </c>
    </row>
    <row r="1004" spans="2:12">
      <c r="B1004" s="508" t="s">
        <v>2784</v>
      </c>
      <c r="C1004" s="508" t="s">
        <v>4748</v>
      </c>
      <c r="E1004" s="508" t="s">
        <v>2784</v>
      </c>
      <c r="F1004" s="508" t="s">
        <v>5521</v>
      </c>
      <c r="G1004" s="508" t="b">
        <f t="shared" si="90"/>
        <v>1</v>
      </c>
      <c r="H1004" s="508" t="b">
        <f t="shared" si="91"/>
        <v>0</v>
      </c>
      <c r="I1004" s="508" t="str">
        <f t="shared" si="92"/>
        <v>201</v>
      </c>
      <c r="J1004" s="508" t="str">
        <f t="shared" si="93"/>
        <v>199</v>
      </c>
      <c r="K1004" s="508">
        <f t="shared" si="94"/>
        <v>-2</v>
      </c>
      <c r="L1004" s="508" t="b">
        <f t="shared" si="95"/>
        <v>0</v>
      </c>
    </row>
    <row r="1005" spans="2:12">
      <c r="B1005" s="508" t="s">
        <v>2785</v>
      </c>
      <c r="C1005" s="508" t="s">
        <v>4749</v>
      </c>
      <c r="E1005" s="508" t="s">
        <v>2785</v>
      </c>
      <c r="F1005" s="508" t="s">
        <v>5522</v>
      </c>
      <c r="G1005" s="508" t="b">
        <f t="shared" si="90"/>
        <v>1</v>
      </c>
      <c r="H1005" s="508" t="b">
        <f t="shared" si="91"/>
        <v>0</v>
      </c>
      <c r="I1005" s="508" t="str">
        <f t="shared" si="92"/>
        <v>201</v>
      </c>
      <c r="J1005" s="508" t="str">
        <f t="shared" si="93"/>
        <v>199</v>
      </c>
      <c r="K1005" s="508">
        <f t="shared" si="94"/>
        <v>-2</v>
      </c>
      <c r="L1005" s="508" t="b">
        <f t="shared" si="95"/>
        <v>0</v>
      </c>
    </row>
    <row r="1006" spans="2:12">
      <c r="B1006" s="508" t="s">
        <v>2786</v>
      </c>
      <c r="C1006" s="508" t="s">
        <v>4750</v>
      </c>
      <c r="E1006" s="508" t="s">
        <v>2786</v>
      </c>
      <c r="F1006" s="508" t="s">
        <v>5523</v>
      </c>
      <c r="G1006" s="508" t="b">
        <f t="shared" si="90"/>
        <v>1</v>
      </c>
      <c r="H1006" s="508" t="b">
        <f t="shared" si="91"/>
        <v>0</v>
      </c>
      <c r="I1006" s="508" t="str">
        <f t="shared" si="92"/>
        <v>201</v>
      </c>
      <c r="J1006" s="508" t="str">
        <f t="shared" si="93"/>
        <v>199</v>
      </c>
      <c r="K1006" s="508">
        <f t="shared" si="94"/>
        <v>-2</v>
      </c>
      <c r="L1006" s="508" t="b">
        <f t="shared" si="95"/>
        <v>0</v>
      </c>
    </row>
    <row r="1007" spans="2:12">
      <c r="B1007" s="508" t="s">
        <v>2771</v>
      </c>
      <c r="C1007" s="508" t="s">
        <v>4751</v>
      </c>
      <c r="E1007" s="508" t="s">
        <v>2771</v>
      </c>
      <c r="F1007" s="508" t="s">
        <v>5524</v>
      </c>
      <c r="G1007" s="508" t="b">
        <f t="shared" si="90"/>
        <v>1</v>
      </c>
      <c r="H1007" s="508" t="b">
        <f t="shared" si="91"/>
        <v>0</v>
      </c>
      <c r="I1007" s="508" t="str">
        <f t="shared" si="92"/>
        <v>201</v>
      </c>
      <c r="J1007" s="508" t="str">
        <f t="shared" si="93"/>
        <v>199</v>
      </c>
      <c r="K1007" s="508">
        <f t="shared" si="94"/>
        <v>-2</v>
      </c>
      <c r="L1007" s="508" t="b">
        <f t="shared" si="95"/>
        <v>0</v>
      </c>
    </row>
    <row r="1008" spans="2:12">
      <c r="B1008" s="508" t="s">
        <v>2791</v>
      </c>
      <c r="C1008" s="508" t="s">
        <v>4752</v>
      </c>
      <c r="E1008" s="508" t="s">
        <v>2791</v>
      </c>
      <c r="F1008" s="508" t="s">
        <v>5525</v>
      </c>
      <c r="G1008" s="508" t="b">
        <f t="shared" si="90"/>
        <v>1</v>
      </c>
      <c r="H1008" s="508" t="b">
        <f t="shared" si="91"/>
        <v>0</v>
      </c>
      <c r="I1008" s="508" t="str">
        <f t="shared" si="92"/>
        <v>202</v>
      </c>
      <c r="J1008" s="508" t="str">
        <f t="shared" si="93"/>
        <v>200</v>
      </c>
      <c r="K1008" s="508">
        <f t="shared" si="94"/>
        <v>-2</v>
      </c>
      <c r="L1008" s="508" t="b">
        <f t="shared" si="95"/>
        <v>0</v>
      </c>
    </row>
    <row r="1009" spans="2:12">
      <c r="B1009" s="508" t="s">
        <v>2792</v>
      </c>
      <c r="C1009" s="508" t="s">
        <v>4753</v>
      </c>
      <c r="E1009" s="508" t="s">
        <v>2792</v>
      </c>
      <c r="F1009" s="508" t="s">
        <v>5526</v>
      </c>
      <c r="G1009" s="508" t="b">
        <f t="shared" si="90"/>
        <v>1</v>
      </c>
      <c r="H1009" s="508" t="b">
        <f t="shared" si="91"/>
        <v>0</v>
      </c>
      <c r="I1009" s="508" t="str">
        <f t="shared" si="92"/>
        <v>202</v>
      </c>
      <c r="J1009" s="508" t="str">
        <f t="shared" si="93"/>
        <v>200</v>
      </c>
      <c r="K1009" s="508">
        <f t="shared" si="94"/>
        <v>-2</v>
      </c>
      <c r="L1009" s="508" t="b">
        <f t="shared" si="95"/>
        <v>0</v>
      </c>
    </row>
    <row r="1010" spans="2:12">
      <c r="B1010" s="508" t="s">
        <v>2793</v>
      </c>
      <c r="C1010" s="508" t="s">
        <v>4754</v>
      </c>
      <c r="E1010" s="508" t="s">
        <v>2793</v>
      </c>
      <c r="F1010" s="508" t="s">
        <v>5527</v>
      </c>
      <c r="G1010" s="508" t="b">
        <f t="shared" si="90"/>
        <v>1</v>
      </c>
      <c r="H1010" s="508" t="b">
        <f t="shared" si="91"/>
        <v>0</v>
      </c>
      <c r="I1010" s="508" t="str">
        <f t="shared" si="92"/>
        <v>202</v>
      </c>
      <c r="J1010" s="508" t="str">
        <f t="shared" si="93"/>
        <v>200</v>
      </c>
      <c r="K1010" s="508">
        <f t="shared" si="94"/>
        <v>-2</v>
      </c>
      <c r="L1010" s="508" t="b">
        <f t="shared" si="95"/>
        <v>0</v>
      </c>
    </row>
    <row r="1011" spans="2:12">
      <c r="B1011" s="508" t="s">
        <v>2794</v>
      </c>
      <c r="C1011" s="508" t="s">
        <v>4755</v>
      </c>
      <c r="E1011" s="508" t="s">
        <v>2794</v>
      </c>
      <c r="F1011" s="508" t="s">
        <v>5528</v>
      </c>
      <c r="G1011" s="508" t="b">
        <f t="shared" si="90"/>
        <v>1</v>
      </c>
      <c r="H1011" s="508" t="b">
        <f t="shared" si="91"/>
        <v>0</v>
      </c>
      <c r="I1011" s="508" t="str">
        <f t="shared" si="92"/>
        <v>202</v>
      </c>
      <c r="J1011" s="508" t="str">
        <f t="shared" si="93"/>
        <v>200</v>
      </c>
      <c r="K1011" s="508">
        <f t="shared" si="94"/>
        <v>-2</v>
      </c>
      <c r="L1011" s="508" t="b">
        <f t="shared" si="95"/>
        <v>0</v>
      </c>
    </row>
    <row r="1012" spans="2:12">
      <c r="B1012" s="508" t="s">
        <v>2795</v>
      </c>
      <c r="C1012" s="508" t="s">
        <v>4756</v>
      </c>
      <c r="E1012" s="508" t="s">
        <v>2795</v>
      </c>
      <c r="F1012" s="508" t="s">
        <v>5529</v>
      </c>
      <c r="G1012" s="508" t="b">
        <f t="shared" si="90"/>
        <v>1</v>
      </c>
      <c r="H1012" s="508" t="b">
        <f t="shared" si="91"/>
        <v>0</v>
      </c>
      <c r="I1012" s="508" t="str">
        <f t="shared" si="92"/>
        <v>202</v>
      </c>
      <c r="J1012" s="508" t="str">
        <f t="shared" si="93"/>
        <v>200</v>
      </c>
      <c r="K1012" s="508">
        <f t="shared" si="94"/>
        <v>-2</v>
      </c>
      <c r="L1012" s="508" t="b">
        <f t="shared" si="95"/>
        <v>0</v>
      </c>
    </row>
    <row r="1013" spans="2:12">
      <c r="B1013" s="508" t="s">
        <v>2796</v>
      </c>
      <c r="C1013" s="508" t="s">
        <v>4757</v>
      </c>
      <c r="E1013" s="508" t="s">
        <v>2796</v>
      </c>
      <c r="F1013" s="508" t="s">
        <v>5530</v>
      </c>
      <c r="G1013" s="508" t="b">
        <f t="shared" si="90"/>
        <v>1</v>
      </c>
      <c r="H1013" s="508" t="b">
        <f t="shared" si="91"/>
        <v>0</v>
      </c>
      <c r="I1013" s="508" t="str">
        <f t="shared" si="92"/>
        <v>202</v>
      </c>
      <c r="J1013" s="508" t="str">
        <f t="shared" si="93"/>
        <v>200</v>
      </c>
      <c r="K1013" s="508">
        <f t="shared" si="94"/>
        <v>-2</v>
      </c>
      <c r="L1013" s="508" t="b">
        <f t="shared" si="95"/>
        <v>0</v>
      </c>
    </row>
    <row r="1014" spans="2:12">
      <c r="B1014" s="508" t="s">
        <v>2797</v>
      </c>
      <c r="C1014" s="508" t="s">
        <v>4758</v>
      </c>
      <c r="E1014" s="508" t="s">
        <v>2797</v>
      </c>
      <c r="F1014" s="508" t="s">
        <v>5531</v>
      </c>
      <c r="G1014" s="508" t="b">
        <f t="shared" si="90"/>
        <v>1</v>
      </c>
      <c r="H1014" s="508" t="b">
        <f t="shared" si="91"/>
        <v>0</v>
      </c>
      <c r="I1014" s="508" t="str">
        <f t="shared" si="92"/>
        <v>202</v>
      </c>
      <c r="J1014" s="508" t="str">
        <f t="shared" si="93"/>
        <v>200</v>
      </c>
      <c r="K1014" s="508">
        <f t="shared" si="94"/>
        <v>-2</v>
      </c>
      <c r="L1014" s="508" t="b">
        <f t="shared" si="95"/>
        <v>0</v>
      </c>
    </row>
    <row r="1015" spans="2:12">
      <c r="B1015" s="508" t="s">
        <v>2798</v>
      </c>
      <c r="C1015" s="508" t="s">
        <v>4759</v>
      </c>
      <c r="E1015" s="508" t="s">
        <v>2798</v>
      </c>
      <c r="F1015" s="508" t="s">
        <v>5532</v>
      </c>
      <c r="G1015" s="508" t="b">
        <f t="shared" si="90"/>
        <v>1</v>
      </c>
      <c r="H1015" s="508" t="b">
        <f t="shared" si="91"/>
        <v>0</v>
      </c>
      <c r="I1015" s="508" t="str">
        <f t="shared" si="92"/>
        <v>202</v>
      </c>
      <c r="J1015" s="508" t="str">
        <f t="shared" si="93"/>
        <v>200</v>
      </c>
      <c r="K1015" s="508">
        <f t="shared" si="94"/>
        <v>-2</v>
      </c>
      <c r="L1015" s="508" t="b">
        <f t="shared" si="95"/>
        <v>0</v>
      </c>
    </row>
    <row r="1016" spans="2:12">
      <c r="B1016" s="508" t="s">
        <v>2799</v>
      </c>
      <c r="C1016" s="508" t="s">
        <v>4760</v>
      </c>
      <c r="E1016" s="508" t="s">
        <v>2799</v>
      </c>
      <c r="F1016" s="508" t="s">
        <v>5533</v>
      </c>
      <c r="G1016" s="508" t="b">
        <f t="shared" si="90"/>
        <v>1</v>
      </c>
      <c r="H1016" s="508" t="b">
        <f t="shared" si="91"/>
        <v>0</v>
      </c>
      <c r="I1016" s="508" t="str">
        <f t="shared" si="92"/>
        <v>202</v>
      </c>
      <c r="J1016" s="508" t="str">
        <f t="shared" si="93"/>
        <v>200</v>
      </c>
      <c r="K1016" s="508">
        <f t="shared" si="94"/>
        <v>-2</v>
      </c>
      <c r="L1016" s="508" t="b">
        <f t="shared" si="95"/>
        <v>0</v>
      </c>
    </row>
    <row r="1017" spans="2:12">
      <c r="B1017" s="508" t="s">
        <v>2800</v>
      </c>
      <c r="C1017" s="508" t="s">
        <v>4761</v>
      </c>
      <c r="E1017" s="508" t="s">
        <v>2800</v>
      </c>
      <c r="F1017" s="508" t="s">
        <v>5534</v>
      </c>
      <c r="G1017" s="508" t="b">
        <f t="shared" si="90"/>
        <v>1</v>
      </c>
      <c r="H1017" s="508" t="b">
        <f t="shared" si="91"/>
        <v>0</v>
      </c>
      <c r="I1017" s="508" t="str">
        <f t="shared" si="92"/>
        <v>202</v>
      </c>
      <c r="J1017" s="508" t="str">
        <f t="shared" si="93"/>
        <v>200</v>
      </c>
      <c r="K1017" s="508">
        <f t="shared" si="94"/>
        <v>-2</v>
      </c>
      <c r="L1017" s="508" t="b">
        <f t="shared" si="95"/>
        <v>0</v>
      </c>
    </row>
    <row r="1018" spans="2:12">
      <c r="B1018" s="508" t="s">
        <v>2801</v>
      </c>
      <c r="C1018" s="508" t="s">
        <v>4762</v>
      </c>
      <c r="E1018" s="508" t="s">
        <v>2801</v>
      </c>
      <c r="F1018" s="508" t="s">
        <v>5535</v>
      </c>
      <c r="G1018" s="508" t="b">
        <f t="shared" si="90"/>
        <v>1</v>
      </c>
      <c r="H1018" s="508" t="b">
        <f t="shared" si="91"/>
        <v>0</v>
      </c>
      <c r="I1018" s="508" t="str">
        <f t="shared" si="92"/>
        <v>202</v>
      </c>
      <c r="J1018" s="508" t="str">
        <f t="shared" si="93"/>
        <v>200</v>
      </c>
      <c r="K1018" s="508">
        <f t="shared" si="94"/>
        <v>-2</v>
      </c>
      <c r="L1018" s="508" t="b">
        <f t="shared" si="95"/>
        <v>0</v>
      </c>
    </row>
    <row r="1019" spans="2:12">
      <c r="B1019" s="508" t="s">
        <v>2802</v>
      </c>
      <c r="C1019" s="508" t="s">
        <v>4763</v>
      </c>
      <c r="E1019" s="508" t="s">
        <v>2802</v>
      </c>
      <c r="F1019" s="508" t="s">
        <v>5536</v>
      </c>
      <c r="G1019" s="508" t="b">
        <f t="shared" si="90"/>
        <v>1</v>
      </c>
      <c r="H1019" s="508" t="b">
        <f t="shared" si="91"/>
        <v>0</v>
      </c>
      <c r="I1019" s="508" t="str">
        <f t="shared" si="92"/>
        <v>202</v>
      </c>
      <c r="J1019" s="508" t="str">
        <f t="shared" si="93"/>
        <v>200</v>
      </c>
      <c r="K1019" s="508">
        <f t="shared" si="94"/>
        <v>-2</v>
      </c>
      <c r="L1019" s="508" t="b">
        <f t="shared" si="95"/>
        <v>0</v>
      </c>
    </row>
    <row r="1020" spans="2:12">
      <c r="B1020" s="508" t="s">
        <v>2803</v>
      </c>
      <c r="C1020" s="508" t="s">
        <v>4764</v>
      </c>
      <c r="E1020" s="508" t="s">
        <v>2803</v>
      </c>
      <c r="F1020" s="508" t="s">
        <v>5537</v>
      </c>
      <c r="G1020" s="508" t="b">
        <f t="shared" si="90"/>
        <v>1</v>
      </c>
      <c r="H1020" s="508" t="b">
        <f t="shared" si="91"/>
        <v>0</v>
      </c>
      <c r="I1020" s="508" t="str">
        <f t="shared" si="92"/>
        <v>202</v>
      </c>
      <c r="J1020" s="508" t="str">
        <f t="shared" si="93"/>
        <v>200</v>
      </c>
      <c r="K1020" s="508">
        <f t="shared" si="94"/>
        <v>-2</v>
      </c>
      <c r="L1020" s="508" t="b">
        <f t="shared" si="95"/>
        <v>0</v>
      </c>
    </row>
    <row r="1021" spans="2:12">
      <c r="B1021" s="508" t="s">
        <v>2788</v>
      </c>
      <c r="C1021" s="508" t="s">
        <v>4765</v>
      </c>
      <c r="E1021" s="508" t="s">
        <v>2788</v>
      </c>
      <c r="F1021" s="508" t="s">
        <v>5538</v>
      </c>
      <c r="G1021" s="508" t="b">
        <f t="shared" si="90"/>
        <v>1</v>
      </c>
      <c r="H1021" s="508" t="b">
        <f t="shared" si="91"/>
        <v>0</v>
      </c>
      <c r="I1021" s="508" t="str">
        <f t="shared" si="92"/>
        <v>202</v>
      </c>
      <c r="J1021" s="508" t="str">
        <f t="shared" si="93"/>
        <v>200</v>
      </c>
      <c r="K1021" s="508">
        <f t="shared" si="94"/>
        <v>-2</v>
      </c>
      <c r="L1021" s="508" t="b">
        <f t="shared" si="95"/>
        <v>0</v>
      </c>
    </row>
    <row r="1022" spans="2:12">
      <c r="B1022" s="508" t="s">
        <v>749</v>
      </c>
      <c r="C1022" s="508" t="s">
        <v>4766</v>
      </c>
      <c r="E1022" s="508" t="s">
        <v>749</v>
      </c>
      <c r="F1022" s="508" t="s">
        <v>4766</v>
      </c>
      <c r="G1022" s="508" t="b">
        <f t="shared" si="90"/>
        <v>1</v>
      </c>
      <c r="H1022" s="508" t="b">
        <f t="shared" si="91"/>
        <v>1</v>
      </c>
      <c r="I1022" s="508" t="str">
        <f t="shared" si="92"/>
        <v>19</v>
      </c>
      <c r="J1022" s="508" t="str">
        <f t="shared" si="93"/>
        <v>19</v>
      </c>
      <c r="K1022" s="508">
        <f t="shared" si="94"/>
        <v>0</v>
      </c>
      <c r="L1022" s="508" t="b">
        <f t="shared" si="95"/>
        <v>1</v>
      </c>
    </row>
    <row r="1023" spans="2:12">
      <c r="B1023" s="508" t="s">
        <v>750</v>
      </c>
      <c r="C1023" s="508" t="s">
        <v>4767</v>
      </c>
      <c r="E1023" s="508" t="s">
        <v>750</v>
      </c>
      <c r="F1023" s="508" t="s">
        <v>4767</v>
      </c>
      <c r="G1023" s="508" t="b">
        <f t="shared" si="90"/>
        <v>1</v>
      </c>
      <c r="H1023" s="508" t="b">
        <f t="shared" si="91"/>
        <v>1</v>
      </c>
      <c r="I1023" s="508" t="str">
        <f t="shared" si="92"/>
        <v>19</v>
      </c>
      <c r="J1023" s="508" t="str">
        <f t="shared" si="93"/>
        <v>19</v>
      </c>
      <c r="K1023" s="508">
        <f t="shared" si="94"/>
        <v>0</v>
      </c>
      <c r="L1023" s="508" t="b">
        <f t="shared" si="95"/>
        <v>1</v>
      </c>
    </row>
    <row r="1024" spans="2:12">
      <c r="B1024" s="508" t="s">
        <v>751</v>
      </c>
      <c r="C1024" s="508" t="s">
        <v>4768</v>
      </c>
      <c r="E1024" s="508" t="s">
        <v>751</v>
      </c>
      <c r="F1024" s="508" t="s">
        <v>4768</v>
      </c>
      <c r="G1024" s="508" t="b">
        <f t="shared" si="90"/>
        <v>1</v>
      </c>
      <c r="H1024" s="508" t="b">
        <f t="shared" si="91"/>
        <v>1</v>
      </c>
      <c r="I1024" s="508" t="str">
        <f t="shared" si="92"/>
        <v>19</v>
      </c>
      <c r="J1024" s="508" t="str">
        <f t="shared" si="93"/>
        <v>19</v>
      </c>
      <c r="K1024" s="508">
        <f t="shared" si="94"/>
        <v>0</v>
      </c>
      <c r="L1024" s="508" t="b">
        <f t="shared" si="95"/>
        <v>1</v>
      </c>
    </row>
    <row r="1025" spans="2:12">
      <c r="B1025" s="508" t="s">
        <v>752</v>
      </c>
      <c r="C1025" s="508" t="s">
        <v>4769</v>
      </c>
      <c r="E1025" s="508" t="s">
        <v>752</v>
      </c>
      <c r="F1025" s="508" t="s">
        <v>4769</v>
      </c>
      <c r="G1025" s="508" t="b">
        <f t="shared" si="90"/>
        <v>1</v>
      </c>
      <c r="H1025" s="508" t="b">
        <f t="shared" si="91"/>
        <v>1</v>
      </c>
      <c r="I1025" s="508" t="str">
        <f t="shared" si="92"/>
        <v>19</v>
      </c>
      <c r="J1025" s="508" t="str">
        <f t="shared" si="93"/>
        <v>19</v>
      </c>
      <c r="K1025" s="508">
        <f t="shared" si="94"/>
        <v>0</v>
      </c>
      <c r="L1025" s="508" t="b">
        <f t="shared" si="95"/>
        <v>1</v>
      </c>
    </row>
    <row r="1026" spans="2:12">
      <c r="B1026" s="508" t="s">
        <v>753</v>
      </c>
      <c r="C1026" s="508" t="s">
        <v>4770</v>
      </c>
      <c r="E1026" s="508" t="s">
        <v>753</v>
      </c>
      <c r="F1026" s="508" t="s">
        <v>4770</v>
      </c>
      <c r="G1026" s="508" t="b">
        <f t="shared" si="90"/>
        <v>1</v>
      </c>
      <c r="H1026" s="508" t="b">
        <f t="shared" si="91"/>
        <v>1</v>
      </c>
      <c r="I1026" s="508" t="str">
        <f t="shared" si="92"/>
        <v>19</v>
      </c>
      <c r="J1026" s="508" t="str">
        <f t="shared" si="93"/>
        <v>19</v>
      </c>
      <c r="K1026" s="508">
        <f t="shared" si="94"/>
        <v>0</v>
      </c>
      <c r="L1026" s="508" t="b">
        <f t="shared" si="95"/>
        <v>1</v>
      </c>
    </row>
    <row r="1027" spans="2:12">
      <c r="B1027" s="508" t="s">
        <v>754</v>
      </c>
      <c r="C1027" s="508" t="s">
        <v>4771</v>
      </c>
      <c r="E1027" s="508" t="s">
        <v>754</v>
      </c>
      <c r="F1027" s="508" t="s">
        <v>4771</v>
      </c>
      <c r="G1027" s="508" t="b">
        <f t="shared" si="90"/>
        <v>1</v>
      </c>
      <c r="H1027" s="508" t="b">
        <f t="shared" si="91"/>
        <v>1</v>
      </c>
      <c r="I1027" s="508" t="str">
        <f t="shared" si="92"/>
        <v>19</v>
      </c>
      <c r="J1027" s="508" t="str">
        <f t="shared" si="93"/>
        <v>19</v>
      </c>
      <c r="K1027" s="508">
        <f t="shared" si="94"/>
        <v>0</v>
      </c>
      <c r="L1027" s="508" t="b">
        <f t="shared" si="95"/>
        <v>1</v>
      </c>
    </row>
    <row r="1028" spans="2:12">
      <c r="B1028" s="508" t="s">
        <v>755</v>
      </c>
      <c r="C1028" s="508" t="s">
        <v>4772</v>
      </c>
      <c r="E1028" s="508" t="s">
        <v>755</v>
      </c>
      <c r="F1028" s="508" t="s">
        <v>4772</v>
      </c>
      <c r="G1028" s="508" t="b">
        <f t="shared" si="90"/>
        <v>1</v>
      </c>
      <c r="H1028" s="508" t="b">
        <f t="shared" si="91"/>
        <v>1</v>
      </c>
      <c r="I1028" s="508" t="str">
        <f t="shared" si="92"/>
        <v>19</v>
      </c>
      <c r="J1028" s="508" t="str">
        <f t="shared" si="93"/>
        <v>19</v>
      </c>
      <c r="K1028" s="508">
        <f t="shared" si="94"/>
        <v>0</v>
      </c>
      <c r="L1028" s="508" t="b">
        <f t="shared" si="95"/>
        <v>1</v>
      </c>
    </row>
    <row r="1029" spans="2:12">
      <c r="B1029" s="508" t="s">
        <v>756</v>
      </c>
      <c r="C1029" s="508" t="s">
        <v>4773</v>
      </c>
      <c r="E1029" s="508" t="s">
        <v>756</v>
      </c>
      <c r="F1029" s="508" t="s">
        <v>4773</v>
      </c>
      <c r="G1029" s="508" t="b">
        <f t="shared" si="90"/>
        <v>1</v>
      </c>
      <c r="H1029" s="508" t="b">
        <f t="shared" si="91"/>
        <v>1</v>
      </c>
      <c r="I1029" s="508" t="str">
        <f t="shared" si="92"/>
        <v>19</v>
      </c>
      <c r="J1029" s="508" t="str">
        <f t="shared" si="93"/>
        <v>19</v>
      </c>
      <c r="K1029" s="508">
        <f t="shared" si="94"/>
        <v>0</v>
      </c>
      <c r="L1029" s="508" t="b">
        <f t="shared" si="95"/>
        <v>1</v>
      </c>
    </row>
    <row r="1030" spans="2:12">
      <c r="B1030" s="508" t="s">
        <v>757</v>
      </c>
      <c r="C1030" s="508" t="s">
        <v>4774</v>
      </c>
      <c r="E1030" s="508" t="s">
        <v>757</v>
      </c>
      <c r="F1030" s="508" t="s">
        <v>4774</v>
      </c>
      <c r="G1030" s="508" t="b">
        <f t="shared" si="90"/>
        <v>1</v>
      </c>
      <c r="H1030" s="508" t="b">
        <f t="shared" si="91"/>
        <v>1</v>
      </c>
      <c r="I1030" s="508" t="str">
        <f t="shared" si="92"/>
        <v>19</v>
      </c>
      <c r="J1030" s="508" t="str">
        <f t="shared" si="93"/>
        <v>19</v>
      </c>
      <c r="K1030" s="508">
        <f t="shared" si="94"/>
        <v>0</v>
      </c>
      <c r="L1030" s="508" t="b">
        <f t="shared" si="95"/>
        <v>1</v>
      </c>
    </row>
    <row r="1031" spans="2:12">
      <c r="B1031" s="508" t="s">
        <v>758</v>
      </c>
      <c r="C1031" s="508" t="s">
        <v>4775</v>
      </c>
      <c r="E1031" s="508" t="s">
        <v>758</v>
      </c>
      <c r="F1031" s="508" t="s">
        <v>4775</v>
      </c>
      <c r="G1031" s="508" t="b">
        <f t="shared" ref="G1031:G1094" si="96">B1031=E1031</f>
        <v>1</v>
      </c>
      <c r="H1031" s="508" t="b">
        <f t="shared" ref="H1031:H1094" si="97">C1031=F1031</f>
        <v>1</v>
      </c>
      <c r="I1031" s="508" t="str">
        <f t="shared" ref="I1031:I1094" si="98">RIGHT(C1031,LEN(C1031)-FIND("$",C1031,1)-2)</f>
        <v>19</v>
      </c>
      <c r="J1031" s="508" t="str">
        <f t="shared" ref="J1031:J1094" si="99">RIGHT(F1031,LEN(F1031)-FIND("$",F1031,1)-2)</f>
        <v>19</v>
      </c>
      <c r="K1031" s="508">
        <f t="shared" ref="K1031:K1094" si="100">J1031-I1031</f>
        <v>0</v>
      </c>
      <c r="L1031" s="508" t="b">
        <f t="shared" ref="L1031:L1094" si="101">I1031=J1031</f>
        <v>1</v>
      </c>
    </row>
    <row r="1032" spans="2:12">
      <c r="B1032" s="508" t="s">
        <v>759</v>
      </c>
      <c r="C1032" s="508" t="s">
        <v>4776</v>
      </c>
      <c r="E1032" s="508" t="s">
        <v>759</v>
      </c>
      <c r="F1032" s="508" t="s">
        <v>4776</v>
      </c>
      <c r="G1032" s="508" t="b">
        <f t="shared" si="96"/>
        <v>1</v>
      </c>
      <c r="H1032" s="508" t="b">
        <f t="shared" si="97"/>
        <v>1</v>
      </c>
      <c r="I1032" s="508" t="str">
        <f t="shared" si="98"/>
        <v>19</v>
      </c>
      <c r="J1032" s="508" t="str">
        <f t="shared" si="99"/>
        <v>19</v>
      </c>
      <c r="K1032" s="508">
        <f t="shared" si="100"/>
        <v>0</v>
      </c>
      <c r="L1032" s="508" t="b">
        <f t="shared" si="101"/>
        <v>1</v>
      </c>
    </row>
    <row r="1033" spans="2:12">
      <c r="B1033" s="508" t="s">
        <v>760</v>
      </c>
      <c r="C1033" s="508" t="s">
        <v>4777</v>
      </c>
      <c r="E1033" s="508" t="s">
        <v>760</v>
      </c>
      <c r="F1033" s="508" t="s">
        <v>4777</v>
      </c>
      <c r="G1033" s="508" t="b">
        <f t="shared" si="96"/>
        <v>1</v>
      </c>
      <c r="H1033" s="508" t="b">
        <f t="shared" si="97"/>
        <v>1</v>
      </c>
      <c r="I1033" s="508" t="str">
        <f t="shared" si="98"/>
        <v>19</v>
      </c>
      <c r="J1033" s="508" t="str">
        <f t="shared" si="99"/>
        <v>19</v>
      </c>
      <c r="K1033" s="508">
        <f t="shared" si="100"/>
        <v>0</v>
      </c>
      <c r="L1033" s="508" t="b">
        <f t="shared" si="101"/>
        <v>1</v>
      </c>
    </row>
    <row r="1034" spans="2:12">
      <c r="B1034" s="508" t="s">
        <v>761</v>
      </c>
      <c r="C1034" s="508" t="s">
        <v>4778</v>
      </c>
      <c r="E1034" s="508" t="s">
        <v>761</v>
      </c>
      <c r="F1034" s="508" t="s">
        <v>4778</v>
      </c>
      <c r="G1034" s="508" t="b">
        <f t="shared" si="96"/>
        <v>1</v>
      </c>
      <c r="H1034" s="508" t="b">
        <f t="shared" si="97"/>
        <v>1</v>
      </c>
      <c r="I1034" s="508" t="str">
        <f t="shared" si="98"/>
        <v>19</v>
      </c>
      <c r="J1034" s="508" t="str">
        <f t="shared" si="99"/>
        <v>19</v>
      </c>
      <c r="K1034" s="508">
        <f t="shared" si="100"/>
        <v>0</v>
      </c>
      <c r="L1034" s="508" t="b">
        <f t="shared" si="101"/>
        <v>1</v>
      </c>
    </row>
    <row r="1035" spans="2:12">
      <c r="B1035" s="508" t="s">
        <v>747</v>
      </c>
      <c r="C1035" s="508" t="s">
        <v>4779</v>
      </c>
      <c r="E1035" s="508" t="s">
        <v>747</v>
      </c>
      <c r="F1035" s="508" t="s">
        <v>4779</v>
      </c>
      <c r="G1035" s="508" t="b">
        <f t="shared" si="96"/>
        <v>1</v>
      </c>
      <c r="H1035" s="508" t="b">
        <f t="shared" si="97"/>
        <v>1</v>
      </c>
      <c r="I1035" s="508" t="str">
        <f t="shared" si="98"/>
        <v>19</v>
      </c>
      <c r="J1035" s="508" t="str">
        <f t="shared" si="99"/>
        <v>19</v>
      </c>
      <c r="K1035" s="508">
        <f t="shared" si="100"/>
        <v>0</v>
      </c>
      <c r="L1035" s="508" t="b">
        <f t="shared" si="101"/>
        <v>1</v>
      </c>
    </row>
    <row r="1036" spans="2:12">
      <c r="B1036" s="508" t="s">
        <v>1381</v>
      </c>
      <c r="C1036" s="508" t="s">
        <v>4780</v>
      </c>
      <c r="E1036" s="508" t="s">
        <v>1381</v>
      </c>
      <c r="F1036" s="508" t="s">
        <v>5015</v>
      </c>
      <c r="G1036" s="508" t="b">
        <f t="shared" si="96"/>
        <v>1</v>
      </c>
      <c r="H1036" s="508" t="b">
        <f t="shared" si="97"/>
        <v>0</v>
      </c>
      <c r="I1036" s="508" t="str">
        <f t="shared" si="98"/>
        <v>73</v>
      </c>
      <c r="J1036" s="508" t="str">
        <f t="shared" si="99"/>
        <v>72</v>
      </c>
      <c r="K1036" s="508">
        <f t="shared" si="100"/>
        <v>-1</v>
      </c>
      <c r="L1036" s="508" t="b">
        <f t="shared" si="101"/>
        <v>0</v>
      </c>
    </row>
    <row r="1037" spans="2:12">
      <c r="B1037" s="508" t="s">
        <v>1382</v>
      </c>
      <c r="C1037" s="508" t="s">
        <v>4781</v>
      </c>
      <c r="E1037" s="508" t="s">
        <v>1382</v>
      </c>
      <c r="F1037" s="508" t="s">
        <v>5016</v>
      </c>
      <c r="G1037" s="508" t="b">
        <f t="shared" si="96"/>
        <v>1</v>
      </c>
      <c r="H1037" s="508" t="b">
        <f t="shared" si="97"/>
        <v>0</v>
      </c>
      <c r="I1037" s="508" t="str">
        <f t="shared" si="98"/>
        <v>73</v>
      </c>
      <c r="J1037" s="508" t="str">
        <f t="shared" si="99"/>
        <v>72</v>
      </c>
      <c r="K1037" s="508">
        <f t="shared" si="100"/>
        <v>-1</v>
      </c>
      <c r="L1037" s="508" t="b">
        <f t="shared" si="101"/>
        <v>0</v>
      </c>
    </row>
    <row r="1038" spans="2:12">
      <c r="B1038" s="508" t="s">
        <v>1383</v>
      </c>
      <c r="C1038" s="508" t="s">
        <v>4782</v>
      </c>
      <c r="E1038" s="508" t="s">
        <v>1383</v>
      </c>
      <c r="F1038" s="508" t="s">
        <v>5017</v>
      </c>
      <c r="G1038" s="508" t="b">
        <f t="shared" si="96"/>
        <v>1</v>
      </c>
      <c r="H1038" s="508" t="b">
        <f t="shared" si="97"/>
        <v>0</v>
      </c>
      <c r="I1038" s="508" t="str">
        <f t="shared" si="98"/>
        <v>73</v>
      </c>
      <c r="J1038" s="508" t="str">
        <f t="shared" si="99"/>
        <v>72</v>
      </c>
      <c r="K1038" s="508">
        <f t="shared" si="100"/>
        <v>-1</v>
      </c>
      <c r="L1038" s="508" t="b">
        <f t="shared" si="101"/>
        <v>0</v>
      </c>
    </row>
    <row r="1039" spans="2:12">
      <c r="B1039" s="508" t="s">
        <v>1384</v>
      </c>
      <c r="C1039" s="508" t="s">
        <v>4783</v>
      </c>
      <c r="E1039" s="508" t="s">
        <v>1384</v>
      </c>
      <c r="F1039" s="508" t="s">
        <v>5018</v>
      </c>
      <c r="G1039" s="508" t="b">
        <f t="shared" si="96"/>
        <v>1</v>
      </c>
      <c r="H1039" s="508" t="b">
        <f t="shared" si="97"/>
        <v>0</v>
      </c>
      <c r="I1039" s="508" t="str">
        <f t="shared" si="98"/>
        <v>73</v>
      </c>
      <c r="J1039" s="508" t="str">
        <f t="shared" si="99"/>
        <v>72</v>
      </c>
      <c r="K1039" s="508">
        <f t="shared" si="100"/>
        <v>-1</v>
      </c>
      <c r="L1039" s="508" t="b">
        <f t="shared" si="101"/>
        <v>0</v>
      </c>
    </row>
    <row r="1040" spans="2:12">
      <c r="B1040" s="508" t="s">
        <v>1385</v>
      </c>
      <c r="C1040" s="508" t="s">
        <v>4784</v>
      </c>
      <c r="E1040" s="508" t="s">
        <v>1385</v>
      </c>
      <c r="F1040" s="508" t="s">
        <v>5019</v>
      </c>
      <c r="G1040" s="508" t="b">
        <f t="shared" si="96"/>
        <v>1</v>
      </c>
      <c r="H1040" s="508" t="b">
        <f t="shared" si="97"/>
        <v>0</v>
      </c>
      <c r="I1040" s="508" t="str">
        <f t="shared" si="98"/>
        <v>73</v>
      </c>
      <c r="J1040" s="508" t="str">
        <f t="shared" si="99"/>
        <v>72</v>
      </c>
      <c r="K1040" s="508">
        <f t="shared" si="100"/>
        <v>-1</v>
      </c>
      <c r="L1040" s="508" t="b">
        <f t="shared" si="101"/>
        <v>0</v>
      </c>
    </row>
    <row r="1041" spans="2:12">
      <c r="B1041" s="508" t="s">
        <v>1386</v>
      </c>
      <c r="C1041" s="508" t="s">
        <v>4785</v>
      </c>
      <c r="E1041" s="508" t="s">
        <v>1386</v>
      </c>
      <c r="F1041" s="508" t="s">
        <v>5020</v>
      </c>
      <c r="G1041" s="508" t="b">
        <f t="shared" si="96"/>
        <v>1</v>
      </c>
      <c r="H1041" s="508" t="b">
        <f t="shared" si="97"/>
        <v>0</v>
      </c>
      <c r="I1041" s="508" t="str">
        <f t="shared" si="98"/>
        <v>73</v>
      </c>
      <c r="J1041" s="508" t="str">
        <f t="shared" si="99"/>
        <v>72</v>
      </c>
      <c r="K1041" s="508">
        <f t="shared" si="100"/>
        <v>-1</v>
      </c>
      <c r="L1041" s="508" t="b">
        <f t="shared" si="101"/>
        <v>0</v>
      </c>
    </row>
    <row r="1042" spans="2:12">
      <c r="B1042" s="508" t="s">
        <v>1387</v>
      </c>
      <c r="C1042" s="508" t="s">
        <v>4786</v>
      </c>
      <c r="E1042" s="508" t="s">
        <v>1387</v>
      </c>
      <c r="F1042" s="508" t="s">
        <v>5021</v>
      </c>
      <c r="G1042" s="508" t="b">
        <f t="shared" si="96"/>
        <v>1</v>
      </c>
      <c r="H1042" s="508" t="b">
        <f t="shared" si="97"/>
        <v>0</v>
      </c>
      <c r="I1042" s="508" t="str">
        <f t="shared" si="98"/>
        <v>73</v>
      </c>
      <c r="J1042" s="508" t="str">
        <f t="shared" si="99"/>
        <v>72</v>
      </c>
      <c r="K1042" s="508">
        <f t="shared" si="100"/>
        <v>-1</v>
      </c>
      <c r="L1042" s="508" t="b">
        <f t="shared" si="101"/>
        <v>0</v>
      </c>
    </row>
    <row r="1043" spans="2:12">
      <c r="B1043" s="508" t="s">
        <v>1388</v>
      </c>
      <c r="C1043" s="508" t="s">
        <v>4787</v>
      </c>
      <c r="E1043" s="508" t="s">
        <v>1388</v>
      </c>
      <c r="F1043" s="508" t="s">
        <v>5022</v>
      </c>
      <c r="G1043" s="508" t="b">
        <f t="shared" si="96"/>
        <v>1</v>
      </c>
      <c r="H1043" s="508" t="b">
        <f t="shared" si="97"/>
        <v>0</v>
      </c>
      <c r="I1043" s="508" t="str">
        <f t="shared" si="98"/>
        <v>73</v>
      </c>
      <c r="J1043" s="508" t="str">
        <f t="shared" si="99"/>
        <v>72</v>
      </c>
      <c r="K1043" s="508">
        <f t="shared" si="100"/>
        <v>-1</v>
      </c>
      <c r="L1043" s="508" t="b">
        <f t="shared" si="101"/>
        <v>0</v>
      </c>
    </row>
    <row r="1044" spans="2:12">
      <c r="B1044" s="508" t="s">
        <v>1389</v>
      </c>
      <c r="C1044" s="508" t="s">
        <v>4788</v>
      </c>
      <c r="E1044" s="508" t="s">
        <v>1389</v>
      </c>
      <c r="F1044" s="508" t="s">
        <v>5023</v>
      </c>
      <c r="G1044" s="508" t="b">
        <f t="shared" si="96"/>
        <v>1</v>
      </c>
      <c r="H1044" s="508" t="b">
        <f t="shared" si="97"/>
        <v>0</v>
      </c>
      <c r="I1044" s="508" t="str">
        <f t="shared" si="98"/>
        <v>73</v>
      </c>
      <c r="J1044" s="508" t="str">
        <f t="shared" si="99"/>
        <v>72</v>
      </c>
      <c r="K1044" s="508">
        <f t="shared" si="100"/>
        <v>-1</v>
      </c>
      <c r="L1044" s="508" t="b">
        <f t="shared" si="101"/>
        <v>0</v>
      </c>
    </row>
    <row r="1045" spans="2:12">
      <c r="B1045" s="508" t="s">
        <v>1390</v>
      </c>
      <c r="C1045" s="508" t="s">
        <v>4789</v>
      </c>
      <c r="E1045" s="508" t="s">
        <v>1390</v>
      </c>
      <c r="F1045" s="508" t="s">
        <v>5024</v>
      </c>
      <c r="G1045" s="508" t="b">
        <f t="shared" si="96"/>
        <v>1</v>
      </c>
      <c r="H1045" s="508" t="b">
        <f t="shared" si="97"/>
        <v>0</v>
      </c>
      <c r="I1045" s="508" t="str">
        <f t="shared" si="98"/>
        <v>73</v>
      </c>
      <c r="J1045" s="508" t="str">
        <f t="shared" si="99"/>
        <v>72</v>
      </c>
      <c r="K1045" s="508">
        <f t="shared" si="100"/>
        <v>-1</v>
      </c>
      <c r="L1045" s="508" t="b">
        <f t="shared" si="101"/>
        <v>0</v>
      </c>
    </row>
    <row r="1046" spans="2:12">
      <c r="B1046" s="508" t="s">
        <v>1391</v>
      </c>
      <c r="C1046" s="508" t="s">
        <v>4790</v>
      </c>
      <c r="E1046" s="508" t="s">
        <v>1391</v>
      </c>
      <c r="F1046" s="508" t="s">
        <v>5025</v>
      </c>
      <c r="G1046" s="508" t="b">
        <f t="shared" si="96"/>
        <v>1</v>
      </c>
      <c r="H1046" s="508" t="b">
        <f t="shared" si="97"/>
        <v>0</v>
      </c>
      <c r="I1046" s="508" t="str">
        <f t="shared" si="98"/>
        <v>73</v>
      </c>
      <c r="J1046" s="508" t="str">
        <f t="shared" si="99"/>
        <v>72</v>
      </c>
      <c r="K1046" s="508">
        <f t="shared" si="100"/>
        <v>-1</v>
      </c>
      <c r="L1046" s="508" t="b">
        <f t="shared" si="101"/>
        <v>0</v>
      </c>
    </row>
    <row r="1047" spans="2:12">
      <c r="B1047" s="508" t="s">
        <v>1392</v>
      </c>
      <c r="C1047" s="508" t="s">
        <v>4791</v>
      </c>
      <c r="E1047" s="508" t="s">
        <v>1392</v>
      </c>
      <c r="F1047" s="508" t="s">
        <v>5026</v>
      </c>
      <c r="G1047" s="508" t="b">
        <f t="shared" si="96"/>
        <v>1</v>
      </c>
      <c r="H1047" s="508" t="b">
        <f t="shared" si="97"/>
        <v>0</v>
      </c>
      <c r="I1047" s="508" t="str">
        <f t="shared" si="98"/>
        <v>73</v>
      </c>
      <c r="J1047" s="508" t="str">
        <f t="shared" si="99"/>
        <v>72</v>
      </c>
      <c r="K1047" s="508">
        <f t="shared" si="100"/>
        <v>-1</v>
      </c>
      <c r="L1047" s="508" t="b">
        <f t="shared" si="101"/>
        <v>0</v>
      </c>
    </row>
    <row r="1048" spans="2:12">
      <c r="B1048" s="508" t="s">
        <v>1393</v>
      </c>
      <c r="C1048" s="508" t="s">
        <v>4792</v>
      </c>
      <c r="E1048" s="508" t="s">
        <v>1393</v>
      </c>
      <c r="F1048" s="508" t="s">
        <v>5027</v>
      </c>
      <c r="G1048" s="508" t="b">
        <f t="shared" si="96"/>
        <v>1</v>
      </c>
      <c r="H1048" s="508" t="b">
        <f t="shared" si="97"/>
        <v>0</v>
      </c>
      <c r="I1048" s="508" t="str">
        <f t="shared" si="98"/>
        <v>73</v>
      </c>
      <c r="J1048" s="508" t="str">
        <f t="shared" si="99"/>
        <v>72</v>
      </c>
      <c r="K1048" s="508">
        <f t="shared" si="100"/>
        <v>-1</v>
      </c>
      <c r="L1048" s="508" t="b">
        <f t="shared" si="101"/>
        <v>0</v>
      </c>
    </row>
    <row r="1049" spans="2:12">
      <c r="B1049" s="508" t="s">
        <v>1379</v>
      </c>
      <c r="C1049" s="508" t="s">
        <v>4793</v>
      </c>
      <c r="E1049" s="508" t="s">
        <v>1379</v>
      </c>
      <c r="F1049" s="508" t="s">
        <v>5028</v>
      </c>
      <c r="G1049" s="508" t="b">
        <f t="shared" si="96"/>
        <v>1</v>
      </c>
      <c r="H1049" s="508" t="b">
        <f t="shared" si="97"/>
        <v>0</v>
      </c>
      <c r="I1049" s="508" t="str">
        <f t="shared" si="98"/>
        <v>73</v>
      </c>
      <c r="J1049" s="508" t="str">
        <f t="shared" si="99"/>
        <v>72</v>
      </c>
      <c r="K1049" s="508">
        <f t="shared" si="100"/>
        <v>-1</v>
      </c>
      <c r="L1049" s="508" t="b">
        <f t="shared" si="101"/>
        <v>0</v>
      </c>
    </row>
    <row r="1050" spans="2:12">
      <c r="B1050" s="508" t="s">
        <v>1397</v>
      </c>
      <c r="C1050" s="508" t="s">
        <v>4794</v>
      </c>
      <c r="E1050" s="508" t="s">
        <v>1397</v>
      </c>
      <c r="F1050" s="508" t="s">
        <v>4780</v>
      </c>
      <c r="G1050" s="508" t="b">
        <f t="shared" si="96"/>
        <v>1</v>
      </c>
      <c r="H1050" s="508" t="b">
        <f t="shared" si="97"/>
        <v>0</v>
      </c>
      <c r="I1050" s="508" t="str">
        <f t="shared" si="98"/>
        <v>74</v>
      </c>
      <c r="J1050" s="508" t="str">
        <f t="shared" si="99"/>
        <v>73</v>
      </c>
      <c r="K1050" s="508">
        <f t="shared" si="100"/>
        <v>-1</v>
      </c>
      <c r="L1050" s="508" t="b">
        <f t="shared" si="101"/>
        <v>0</v>
      </c>
    </row>
    <row r="1051" spans="2:12">
      <c r="B1051" s="508" t="s">
        <v>1398</v>
      </c>
      <c r="C1051" s="508" t="s">
        <v>4795</v>
      </c>
      <c r="E1051" s="508" t="s">
        <v>1398</v>
      </c>
      <c r="F1051" s="508" t="s">
        <v>4781</v>
      </c>
      <c r="G1051" s="508" t="b">
        <f t="shared" si="96"/>
        <v>1</v>
      </c>
      <c r="H1051" s="508" t="b">
        <f t="shared" si="97"/>
        <v>0</v>
      </c>
      <c r="I1051" s="508" t="str">
        <f t="shared" si="98"/>
        <v>74</v>
      </c>
      <c r="J1051" s="508" t="str">
        <f t="shared" si="99"/>
        <v>73</v>
      </c>
      <c r="K1051" s="508">
        <f t="shared" si="100"/>
        <v>-1</v>
      </c>
      <c r="L1051" s="508" t="b">
        <f t="shared" si="101"/>
        <v>0</v>
      </c>
    </row>
    <row r="1052" spans="2:12">
      <c r="B1052" s="508" t="s">
        <v>1399</v>
      </c>
      <c r="C1052" s="508" t="s">
        <v>4796</v>
      </c>
      <c r="E1052" s="508" t="s">
        <v>1399</v>
      </c>
      <c r="F1052" s="508" t="s">
        <v>4782</v>
      </c>
      <c r="G1052" s="508" t="b">
        <f t="shared" si="96"/>
        <v>1</v>
      </c>
      <c r="H1052" s="508" t="b">
        <f t="shared" si="97"/>
        <v>0</v>
      </c>
      <c r="I1052" s="508" t="str">
        <f t="shared" si="98"/>
        <v>74</v>
      </c>
      <c r="J1052" s="508" t="str">
        <f t="shared" si="99"/>
        <v>73</v>
      </c>
      <c r="K1052" s="508">
        <f t="shared" si="100"/>
        <v>-1</v>
      </c>
      <c r="L1052" s="508" t="b">
        <f t="shared" si="101"/>
        <v>0</v>
      </c>
    </row>
    <row r="1053" spans="2:12">
      <c r="B1053" s="508" t="s">
        <v>1400</v>
      </c>
      <c r="C1053" s="508" t="s">
        <v>4797</v>
      </c>
      <c r="E1053" s="508" t="s">
        <v>1400</v>
      </c>
      <c r="F1053" s="508" t="s">
        <v>4783</v>
      </c>
      <c r="G1053" s="508" t="b">
        <f t="shared" si="96"/>
        <v>1</v>
      </c>
      <c r="H1053" s="508" t="b">
        <f t="shared" si="97"/>
        <v>0</v>
      </c>
      <c r="I1053" s="508" t="str">
        <f t="shared" si="98"/>
        <v>74</v>
      </c>
      <c r="J1053" s="508" t="str">
        <f t="shared" si="99"/>
        <v>73</v>
      </c>
      <c r="K1053" s="508">
        <f t="shared" si="100"/>
        <v>-1</v>
      </c>
      <c r="L1053" s="508" t="b">
        <f t="shared" si="101"/>
        <v>0</v>
      </c>
    </row>
    <row r="1054" spans="2:12">
      <c r="B1054" s="508" t="s">
        <v>1401</v>
      </c>
      <c r="C1054" s="508" t="s">
        <v>4798</v>
      </c>
      <c r="E1054" s="508" t="s">
        <v>1401</v>
      </c>
      <c r="F1054" s="508" t="s">
        <v>4784</v>
      </c>
      <c r="G1054" s="508" t="b">
        <f t="shared" si="96"/>
        <v>1</v>
      </c>
      <c r="H1054" s="508" t="b">
        <f t="shared" si="97"/>
        <v>0</v>
      </c>
      <c r="I1054" s="508" t="str">
        <f t="shared" si="98"/>
        <v>74</v>
      </c>
      <c r="J1054" s="508" t="str">
        <f t="shared" si="99"/>
        <v>73</v>
      </c>
      <c r="K1054" s="508">
        <f t="shared" si="100"/>
        <v>-1</v>
      </c>
      <c r="L1054" s="508" t="b">
        <f t="shared" si="101"/>
        <v>0</v>
      </c>
    </row>
    <row r="1055" spans="2:12">
      <c r="B1055" s="508" t="s">
        <v>1402</v>
      </c>
      <c r="C1055" s="508" t="s">
        <v>4799</v>
      </c>
      <c r="E1055" s="508" t="s">
        <v>1402</v>
      </c>
      <c r="F1055" s="508" t="s">
        <v>4785</v>
      </c>
      <c r="G1055" s="508" t="b">
        <f t="shared" si="96"/>
        <v>1</v>
      </c>
      <c r="H1055" s="508" t="b">
        <f t="shared" si="97"/>
        <v>0</v>
      </c>
      <c r="I1055" s="508" t="str">
        <f t="shared" si="98"/>
        <v>74</v>
      </c>
      <c r="J1055" s="508" t="str">
        <f t="shared" si="99"/>
        <v>73</v>
      </c>
      <c r="K1055" s="508">
        <f t="shared" si="100"/>
        <v>-1</v>
      </c>
      <c r="L1055" s="508" t="b">
        <f t="shared" si="101"/>
        <v>0</v>
      </c>
    </row>
    <row r="1056" spans="2:12">
      <c r="B1056" s="508" t="s">
        <v>1403</v>
      </c>
      <c r="C1056" s="508" t="s">
        <v>4800</v>
      </c>
      <c r="E1056" s="508" t="s">
        <v>1403</v>
      </c>
      <c r="F1056" s="508" t="s">
        <v>4786</v>
      </c>
      <c r="G1056" s="508" t="b">
        <f t="shared" si="96"/>
        <v>1</v>
      </c>
      <c r="H1056" s="508" t="b">
        <f t="shared" si="97"/>
        <v>0</v>
      </c>
      <c r="I1056" s="508" t="str">
        <f t="shared" si="98"/>
        <v>74</v>
      </c>
      <c r="J1056" s="508" t="str">
        <f t="shared" si="99"/>
        <v>73</v>
      </c>
      <c r="K1056" s="508">
        <f t="shared" si="100"/>
        <v>-1</v>
      </c>
      <c r="L1056" s="508" t="b">
        <f t="shared" si="101"/>
        <v>0</v>
      </c>
    </row>
    <row r="1057" spans="2:12">
      <c r="B1057" s="508" t="s">
        <v>1404</v>
      </c>
      <c r="C1057" s="508" t="s">
        <v>4801</v>
      </c>
      <c r="E1057" s="508" t="s">
        <v>1404</v>
      </c>
      <c r="F1057" s="508" t="s">
        <v>4787</v>
      </c>
      <c r="G1057" s="508" t="b">
        <f t="shared" si="96"/>
        <v>1</v>
      </c>
      <c r="H1057" s="508" t="b">
        <f t="shared" si="97"/>
        <v>0</v>
      </c>
      <c r="I1057" s="508" t="str">
        <f t="shared" si="98"/>
        <v>74</v>
      </c>
      <c r="J1057" s="508" t="str">
        <f t="shared" si="99"/>
        <v>73</v>
      </c>
      <c r="K1057" s="508">
        <f t="shared" si="100"/>
        <v>-1</v>
      </c>
      <c r="L1057" s="508" t="b">
        <f t="shared" si="101"/>
        <v>0</v>
      </c>
    </row>
    <row r="1058" spans="2:12">
      <c r="B1058" s="508" t="s">
        <v>1405</v>
      </c>
      <c r="C1058" s="508" t="s">
        <v>4802</v>
      </c>
      <c r="E1058" s="508" t="s">
        <v>1405</v>
      </c>
      <c r="F1058" s="508" t="s">
        <v>4788</v>
      </c>
      <c r="G1058" s="508" t="b">
        <f t="shared" si="96"/>
        <v>1</v>
      </c>
      <c r="H1058" s="508" t="b">
        <f t="shared" si="97"/>
        <v>0</v>
      </c>
      <c r="I1058" s="508" t="str">
        <f t="shared" si="98"/>
        <v>74</v>
      </c>
      <c r="J1058" s="508" t="str">
        <f t="shared" si="99"/>
        <v>73</v>
      </c>
      <c r="K1058" s="508">
        <f t="shared" si="100"/>
        <v>-1</v>
      </c>
      <c r="L1058" s="508" t="b">
        <f t="shared" si="101"/>
        <v>0</v>
      </c>
    </row>
    <row r="1059" spans="2:12">
      <c r="B1059" s="508" t="s">
        <v>1406</v>
      </c>
      <c r="C1059" s="508" t="s">
        <v>4803</v>
      </c>
      <c r="E1059" s="508" t="s">
        <v>1406</v>
      </c>
      <c r="F1059" s="508" t="s">
        <v>4789</v>
      </c>
      <c r="G1059" s="508" t="b">
        <f t="shared" si="96"/>
        <v>1</v>
      </c>
      <c r="H1059" s="508" t="b">
        <f t="shared" si="97"/>
        <v>0</v>
      </c>
      <c r="I1059" s="508" t="str">
        <f t="shared" si="98"/>
        <v>74</v>
      </c>
      <c r="J1059" s="508" t="str">
        <f t="shared" si="99"/>
        <v>73</v>
      </c>
      <c r="K1059" s="508">
        <f t="shared" si="100"/>
        <v>-1</v>
      </c>
      <c r="L1059" s="508" t="b">
        <f t="shared" si="101"/>
        <v>0</v>
      </c>
    </row>
    <row r="1060" spans="2:12">
      <c r="B1060" s="508" t="s">
        <v>1407</v>
      </c>
      <c r="C1060" s="508" t="s">
        <v>4804</v>
      </c>
      <c r="E1060" s="508" t="s">
        <v>1407</v>
      </c>
      <c r="F1060" s="508" t="s">
        <v>4790</v>
      </c>
      <c r="G1060" s="508" t="b">
        <f t="shared" si="96"/>
        <v>1</v>
      </c>
      <c r="H1060" s="508" t="b">
        <f t="shared" si="97"/>
        <v>0</v>
      </c>
      <c r="I1060" s="508" t="str">
        <f t="shared" si="98"/>
        <v>74</v>
      </c>
      <c r="J1060" s="508" t="str">
        <f t="shared" si="99"/>
        <v>73</v>
      </c>
      <c r="K1060" s="508">
        <f t="shared" si="100"/>
        <v>-1</v>
      </c>
      <c r="L1060" s="508" t="b">
        <f t="shared" si="101"/>
        <v>0</v>
      </c>
    </row>
    <row r="1061" spans="2:12">
      <c r="B1061" s="508" t="s">
        <v>1408</v>
      </c>
      <c r="C1061" s="508" t="s">
        <v>4805</v>
      </c>
      <c r="E1061" s="508" t="s">
        <v>1408</v>
      </c>
      <c r="F1061" s="508" t="s">
        <v>4791</v>
      </c>
      <c r="G1061" s="508" t="b">
        <f t="shared" si="96"/>
        <v>1</v>
      </c>
      <c r="H1061" s="508" t="b">
        <f t="shared" si="97"/>
        <v>0</v>
      </c>
      <c r="I1061" s="508" t="str">
        <f t="shared" si="98"/>
        <v>74</v>
      </c>
      <c r="J1061" s="508" t="str">
        <f t="shared" si="99"/>
        <v>73</v>
      </c>
      <c r="K1061" s="508">
        <f t="shared" si="100"/>
        <v>-1</v>
      </c>
      <c r="L1061" s="508" t="b">
        <f t="shared" si="101"/>
        <v>0</v>
      </c>
    </row>
    <row r="1062" spans="2:12">
      <c r="B1062" s="508" t="s">
        <v>1409</v>
      </c>
      <c r="C1062" s="508" t="s">
        <v>4806</v>
      </c>
      <c r="E1062" s="508" t="s">
        <v>1409</v>
      </c>
      <c r="F1062" s="508" t="s">
        <v>4792</v>
      </c>
      <c r="G1062" s="508" t="b">
        <f t="shared" si="96"/>
        <v>1</v>
      </c>
      <c r="H1062" s="508" t="b">
        <f t="shared" si="97"/>
        <v>0</v>
      </c>
      <c r="I1062" s="508" t="str">
        <f t="shared" si="98"/>
        <v>74</v>
      </c>
      <c r="J1062" s="508" t="str">
        <f t="shared" si="99"/>
        <v>73</v>
      </c>
      <c r="K1062" s="508">
        <f t="shared" si="100"/>
        <v>-1</v>
      </c>
      <c r="L1062" s="508" t="b">
        <f t="shared" si="101"/>
        <v>0</v>
      </c>
    </row>
    <row r="1063" spans="2:12">
      <c r="B1063" s="508" t="s">
        <v>1395</v>
      </c>
      <c r="C1063" s="508" t="s">
        <v>4807</v>
      </c>
      <c r="E1063" s="508" t="s">
        <v>1395</v>
      </c>
      <c r="F1063" s="508" t="s">
        <v>4793</v>
      </c>
      <c r="G1063" s="508" t="b">
        <f t="shared" si="96"/>
        <v>1</v>
      </c>
      <c r="H1063" s="508" t="b">
        <f t="shared" si="97"/>
        <v>0</v>
      </c>
      <c r="I1063" s="508" t="str">
        <f t="shared" si="98"/>
        <v>74</v>
      </c>
      <c r="J1063" s="508" t="str">
        <f t="shared" si="99"/>
        <v>73</v>
      </c>
      <c r="K1063" s="508">
        <f t="shared" si="100"/>
        <v>-1</v>
      </c>
      <c r="L1063" s="508" t="b">
        <f t="shared" si="101"/>
        <v>0</v>
      </c>
    </row>
    <row r="1064" spans="2:12">
      <c r="B1064" s="508" t="s">
        <v>1918</v>
      </c>
      <c r="C1064" s="508" t="s">
        <v>4808</v>
      </c>
      <c r="E1064" s="508" t="s">
        <v>1918</v>
      </c>
      <c r="F1064" s="508" t="s">
        <v>6506</v>
      </c>
      <c r="G1064" s="508" t="b">
        <f t="shared" si="96"/>
        <v>1</v>
      </c>
      <c r="H1064" s="508" t="b">
        <f t="shared" si="97"/>
        <v>0</v>
      </c>
      <c r="I1064" s="508" t="str">
        <f t="shared" si="98"/>
        <v>111</v>
      </c>
      <c r="J1064" s="508" t="str">
        <f t="shared" si="99"/>
        <v>110</v>
      </c>
      <c r="K1064" s="508">
        <f t="shared" si="100"/>
        <v>-1</v>
      </c>
      <c r="L1064" s="508" t="b">
        <f t="shared" si="101"/>
        <v>0</v>
      </c>
    </row>
    <row r="1065" spans="2:12">
      <c r="B1065" s="508" t="s">
        <v>1919</v>
      </c>
      <c r="C1065" s="508" t="s">
        <v>4809</v>
      </c>
      <c r="E1065" s="508" t="s">
        <v>1919</v>
      </c>
      <c r="F1065" s="508" t="s">
        <v>6507</v>
      </c>
      <c r="G1065" s="508" t="b">
        <f t="shared" si="96"/>
        <v>1</v>
      </c>
      <c r="H1065" s="508" t="b">
        <f t="shared" si="97"/>
        <v>0</v>
      </c>
      <c r="I1065" s="508" t="str">
        <f t="shared" si="98"/>
        <v>111</v>
      </c>
      <c r="J1065" s="508" t="str">
        <f t="shared" si="99"/>
        <v>110</v>
      </c>
      <c r="K1065" s="508">
        <f t="shared" si="100"/>
        <v>-1</v>
      </c>
      <c r="L1065" s="508" t="b">
        <f t="shared" si="101"/>
        <v>0</v>
      </c>
    </row>
    <row r="1066" spans="2:12">
      <c r="B1066" s="508" t="s">
        <v>1920</v>
      </c>
      <c r="C1066" s="508" t="s">
        <v>4810</v>
      </c>
      <c r="E1066" s="508" t="s">
        <v>1920</v>
      </c>
      <c r="F1066" s="508" t="s">
        <v>6508</v>
      </c>
      <c r="G1066" s="508" t="b">
        <f t="shared" si="96"/>
        <v>1</v>
      </c>
      <c r="H1066" s="508" t="b">
        <f t="shared" si="97"/>
        <v>0</v>
      </c>
      <c r="I1066" s="508" t="str">
        <f t="shared" si="98"/>
        <v>111</v>
      </c>
      <c r="J1066" s="508" t="str">
        <f t="shared" si="99"/>
        <v>110</v>
      </c>
      <c r="K1066" s="508">
        <f t="shared" si="100"/>
        <v>-1</v>
      </c>
      <c r="L1066" s="508" t="b">
        <f t="shared" si="101"/>
        <v>0</v>
      </c>
    </row>
    <row r="1067" spans="2:12">
      <c r="B1067" s="508" t="s">
        <v>1921</v>
      </c>
      <c r="C1067" s="508" t="s">
        <v>4811</v>
      </c>
      <c r="E1067" s="508" t="s">
        <v>1921</v>
      </c>
      <c r="F1067" s="508" t="s">
        <v>6509</v>
      </c>
      <c r="G1067" s="508" t="b">
        <f t="shared" si="96"/>
        <v>1</v>
      </c>
      <c r="H1067" s="508" t="b">
        <f t="shared" si="97"/>
        <v>0</v>
      </c>
      <c r="I1067" s="508" t="str">
        <f t="shared" si="98"/>
        <v>111</v>
      </c>
      <c r="J1067" s="508" t="str">
        <f t="shared" si="99"/>
        <v>110</v>
      </c>
      <c r="K1067" s="508">
        <f t="shared" si="100"/>
        <v>-1</v>
      </c>
      <c r="L1067" s="508" t="b">
        <f t="shared" si="101"/>
        <v>0</v>
      </c>
    </row>
    <row r="1068" spans="2:12">
      <c r="B1068" s="508" t="s">
        <v>1922</v>
      </c>
      <c r="C1068" s="508" t="s">
        <v>4812</v>
      </c>
      <c r="E1068" s="508" t="s">
        <v>1922</v>
      </c>
      <c r="F1068" s="508" t="s">
        <v>6510</v>
      </c>
      <c r="G1068" s="508" t="b">
        <f t="shared" si="96"/>
        <v>1</v>
      </c>
      <c r="H1068" s="508" t="b">
        <f t="shared" si="97"/>
        <v>0</v>
      </c>
      <c r="I1068" s="508" t="str">
        <f t="shared" si="98"/>
        <v>111</v>
      </c>
      <c r="J1068" s="508" t="str">
        <f t="shared" si="99"/>
        <v>110</v>
      </c>
      <c r="K1068" s="508">
        <f t="shared" si="100"/>
        <v>-1</v>
      </c>
      <c r="L1068" s="508" t="b">
        <f t="shared" si="101"/>
        <v>0</v>
      </c>
    </row>
    <row r="1069" spans="2:12">
      <c r="B1069" s="508" t="s">
        <v>1923</v>
      </c>
      <c r="C1069" s="508" t="s">
        <v>4813</v>
      </c>
      <c r="E1069" s="508" t="s">
        <v>1923</v>
      </c>
      <c r="F1069" s="508" t="s">
        <v>6511</v>
      </c>
      <c r="G1069" s="508" t="b">
        <f t="shared" si="96"/>
        <v>1</v>
      </c>
      <c r="H1069" s="508" t="b">
        <f t="shared" si="97"/>
        <v>0</v>
      </c>
      <c r="I1069" s="508" t="str">
        <f t="shared" si="98"/>
        <v>111</v>
      </c>
      <c r="J1069" s="508" t="str">
        <f t="shared" si="99"/>
        <v>110</v>
      </c>
      <c r="K1069" s="508">
        <f t="shared" si="100"/>
        <v>-1</v>
      </c>
      <c r="L1069" s="508" t="b">
        <f t="shared" si="101"/>
        <v>0</v>
      </c>
    </row>
    <row r="1070" spans="2:12">
      <c r="B1070" s="508" t="s">
        <v>1924</v>
      </c>
      <c r="C1070" s="508" t="s">
        <v>4814</v>
      </c>
      <c r="E1070" s="508" t="s">
        <v>1924</v>
      </c>
      <c r="F1070" s="508" t="s">
        <v>6512</v>
      </c>
      <c r="G1070" s="508" t="b">
        <f t="shared" si="96"/>
        <v>1</v>
      </c>
      <c r="H1070" s="508" t="b">
        <f t="shared" si="97"/>
        <v>0</v>
      </c>
      <c r="I1070" s="508" t="str">
        <f t="shared" si="98"/>
        <v>111</v>
      </c>
      <c r="J1070" s="508" t="str">
        <f t="shared" si="99"/>
        <v>110</v>
      </c>
      <c r="K1070" s="508">
        <f t="shared" si="100"/>
        <v>-1</v>
      </c>
      <c r="L1070" s="508" t="b">
        <f t="shared" si="101"/>
        <v>0</v>
      </c>
    </row>
    <row r="1071" spans="2:12">
      <c r="B1071" s="508" t="s">
        <v>1925</v>
      </c>
      <c r="C1071" s="508" t="s">
        <v>4815</v>
      </c>
      <c r="E1071" s="508" t="s">
        <v>1925</v>
      </c>
      <c r="F1071" s="508" t="s">
        <v>6513</v>
      </c>
      <c r="G1071" s="508" t="b">
        <f t="shared" si="96"/>
        <v>1</v>
      </c>
      <c r="H1071" s="508" t="b">
        <f t="shared" si="97"/>
        <v>0</v>
      </c>
      <c r="I1071" s="508" t="str">
        <f t="shared" si="98"/>
        <v>111</v>
      </c>
      <c r="J1071" s="508" t="str">
        <f t="shared" si="99"/>
        <v>110</v>
      </c>
      <c r="K1071" s="508">
        <f t="shared" si="100"/>
        <v>-1</v>
      </c>
      <c r="L1071" s="508" t="b">
        <f t="shared" si="101"/>
        <v>0</v>
      </c>
    </row>
    <row r="1072" spans="2:12">
      <c r="B1072" s="508" t="s">
        <v>1926</v>
      </c>
      <c r="C1072" s="508" t="s">
        <v>4816</v>
      </c>
      <c r="E1072" s="508" t="s">
        <v>1926</v>
      </c>
      <c r="F1072" s="508" t="s">
        <v>6514</v>
      </c>
      <c r="G1072" s="508" t="b">
        <f t="shared" si="96"/>
        <v>1</v>
      </c>
      <c r="H1072" s="508" t="b">
        <f t="shared" si="97"/>
        <v>0</v>
      </c>
      <c r="I1072" s="508" t="str">
        <f t="shared" si="98"/>
        <v>111</v>
      </c>
      <c r="J1072" s="508" t="str">
        <f t="shared" si="99"/>
        <v>110</v>
      </c>
      <c r="K1072" s="508">
        <f t="shared" si="100"/>
        <v>-1</v>
      </c>
      <c r="L1072" s="508" t="b">
        <f t="shared" si="101"/>
        <v>0</v>
      </c>
    </row>
    <row r="1073" spans="2:12">
      <c r="B1073" s="508" t="s">
        <v>1927</v>
      </c>
      <c r="C1073" s="508" t="s">
        <v>4817</v>
      </c>
      <c r="E1073" s="508" t="s">
        <v>1927</v>
      </c>
      <c r="F1073" s="508" t="s">
        <v>6515</v>
      </c>
      <c r="G1073" s="508" t="b">
        <f t="shared" si="96"/>
        <v>1</v>
      </c>
      <c r="H1073" s="508" t="b">
        <f t="shared" si="97"/>
        <v>0</v>
      </c>
      <c r="I1073" s="508" t="str">
        <f t="shared" si="98"/>
        <v>111</v>
      </c>
      <c r="J1073" s="508" t="str">
        <f t="shared" si="99"/>
        <v>110</v>
      </c>
      <c r="K1073" s="508">
        <f t="shared" si="100"/>
        <v>-1</v>
      </c>
      <c r="L1073" s="508" t="b">
        <f t="shared" si="101"/>
        <v>0</v>
      </c>
    </row>
    <row r="1074" spans="2:12">
      <c r="B1074" s="508" t="s">
        <v>1928</v>
      </c>
      <c r="C1074" s="508" t="s">
        <v>4818</v>
      </c>
      <c r="E1074" s="508" t="s">
        <v>1928</v>
      </c>
      <c r="F1074" s="508" t="s">
        <v>6516</v>
      </c>
      <c r="G1074" s="508" t="b">
        <f t="shared" si="96"/>
        <v>1</v>
      </c>
      <c r="H1074" s="508" t="b">
        <f t="shared" si="97"/>
        <v>0</v>
      </c>
      <c r="I1074" s="508" t="str">
        <f t="shared" si="98"/>
        <v>111</v>
      </c>
      <c r="J1074" s="508" t="str">
        <f t="shared" si="99"/>
        <v>110</v>
      </c>
      <c r="K1074" s="508">
        <f t="shared" si="100"/>
        <v>-1</v>
      </c>
      <c r="L1074" s="508" t="b">
        <f t="shared" si="101"/>
        <v>0</v>
      </c>
    </row>
    <row r="1075" spans="2:12">
      <c r="B1075" s="508" t="s">
        <v>1929</v>
      </c>
      <c r="C1075" s="508" t="s">
        <v>4819</v>
      </c>
      <c r="E1075" s="508" t="s">
        <v>1929</v>
      </c>
      <c r="F1075" s="508" t="s">
        <v>6517</v>
      </c>
      <c r="G1075" s="508" t="b">
        <f t="shared" si="96"/>
        <v>1</v>
      </c>
      <c r="H1075" s="508" t="b">
        <f t="shared" si="97"/>
        <v>0</v>
      </c>
      <c r="I1075" s="508" t="str">
        <f t="shared" si="98"/>
        <v>111</v>
      </c>
      <c r="J1075" s="508" t="str">
        <f t="shared" si="99"/>
        <v>110</v>
      </c>
      <c r="K1075" s="508">
        <f t="shared" si="100"/>
        <v>-1</v>
      </c>
      <c r="L1075" s="508" t="b">
        <f t="shared" si="101"/>
        <v>0</v>
      </c>
    </row>
    <row r="1076" spans="2:12">
      <c r="B1076" s="508" t="s">
        <v>1930</v>
      </c>
      <c r="C1076" s="508" t="s">
        <v>4820</v>
      </c>
      <c r="E1076" s="508" t="s">
        <v>1930</v>
      </c>
      <c r="F1076" s="508" t="s">
        <v>6518</v>
      </c>
      <c r="G1076" s="508" t="b">
        <f t="shared" si="96"/>
        <v>1</v>
      </c>
      <c r="H1076" s="508" t="b">
        <f t="shared" si="97"/>
        <v>0</v>
      </c>
      <c r="I1076" s="508" t="str">
        <f t="shared" si="98"/>
        <v>111</v>
      </c>
      <c r="J1076" s="508" t="str">
        <f t="shared" si="99"/>
        <v>110</v>
      </c>
      <c r="K1076" s="508">
        <f t="shared" si="100"/>
        <v>-1</v>
      </c>
      <c r="L1076" s="508" t="b">
        <f t="shared" si="101"/>
        <v>0</v>
      </c>
    </row>
    <row r="1077" spans="2:12">
      <c r="B1077" s="508" t="s">
        <v>1916</v>
      </c>
      <c r="C1077" s="508" t="s">
        <v>4821</v>
      </c>
      <c r="E1077" s="508" t="s">
        <v>1916</v>
      </c>
      <c r="F1077" s="508" t="s">
        <v>6519</v>
      </c>
      <c r="G1077" s="508" t="b">
        <f t="shared" si="96"/>
        <v>1</v>
      </c>
      <c r="H1077" s="508" t="b">
        <f t="shared" si="97"/>
        <v>0</v>
      </c>
      <c r="I1077" s="508" t="str">
        <f t="shared" si="98"/>
        <v>111</v>
      </c>
      <c r="J1077" s="508" t="str">
        <f t="shared" si="99"/>
        <v>110</v>
      </c>
      <c r="K1077" s="508">
        <f t="shared" si="100"/>
        <v>-1</v>
      </c>
      <c r="L1077" s="508" t="b">
        <f t="shared" si="101"/>
        <v>0</v>
      </c>
    </row>
    <row r="1078" spans="2:12">
      <c r="B1078" s="508" t="s">
        <v>3467</v>
      </c>
      <c r="C1078" s="508" t="s">
        <v>4822</v>
      </c>
      <c r="E1078" s="508" t="s">
        <v>3467</v>
      </c>
      <c r="F1078" s="508" t="s">
        <v>4836</v>
      </c>
      <c r="G1078" s="508" t="b">
        <f t="shared" si="96"/>
        <v>1</v>
      </c>
      <c r="H1078" s="508" t="b">
        <f t="shared" si="97"/>
        <v>0</v>
      </c>
      <c r="I1078" s="508" t="str">
        <f t="shared" si="98"/>
        <v>52</v>
      </c>
      <c r="J1078" s="508" t="str">
        <f t="shared" si="99"/>
        <v>51</v>
      </c>
      <c r="K1078" s="508">
        <f t="shared" si="100"/>
        <v>-1</v>
      </c>
      <c r="L1078" s="508" t="b">
        <f t="shared" si="101"/>
        <v>0</v>
      </c>
    </row>
    <row r="1079" spans="2:12">
      <c r="B1079" s="508" t="s">
        <v>3468</v>
      </c>
      <c r="C1079" s="508" t="s">
        <v>4823</v>
      </c>
      <c r="E1079" s="508" t="s">
        <v>3468</v>
      </c>
      <c r="F1079" s="508" t="s">
        <v>4837</v>
      </c>
      <c r="G1079" s="508" t="b">
        <f t="shared" si="96"/>
        <v>1</v>
      </c>
      <c r="H1079" s="508" t="b">
        <f t="shared" si="97"/>
        <v>0</v>
      </c>
      <c r="I1079" s="508" t="str">
        <f t="shared" si="98"/>
        <v>52</v>
      </c>
      <c r="J1079" s="508" t="str">
        <f t="shared" si="99"/>
        <v>51</v>
      </c>
      <c r="K1079" s="508">
        <f t="shared" si="100"/>
        <v>-1</v>
      </c>
      <c r="L1079" s="508" t="b">
        <f t="shared" si="101"/>
        <v>0</v>
      </c>
    </row>
    <row r="1080" spans="2:12">
      <c r="B1080" s="508" t="s">
        <v>3469</v>
      </c>
      <c r="C1080" s="508" t="s">
        <v>4824</v>
      </c>
      <c r="E1080" s="508" t="s">
        <v>3469</v>
      </c>
      <c r="F1080" s="508" t="s">
        <v>4838</v>
      </c>
      <c r="G1080" s="508" t="b">
        <f t="shared" si="96"/>
        <v>1</v>
      </c>
      <c r="H1080" s="508" t="b">
        <f t="shared" si="97"/>
        <v>0</v>
      </c>
      <c r="I1080" s="508" t="str">
        <f t="shared" si="98"/>
        <v>52</v>
      </c>
      <c r="J1080" s="508" t="str">
        <f t="shared" si="99"/>
        <v>51</v>
      </c>
      <c r="K1080" s="508">
        <f t="shared" si="100"/>
        <v>-1</v>
      </c>
      <c r="L1080" s="508" t="b">
        <f t="shared" si="101"/>
        <v>0</v>
      </c>
    </row>
    <row r="1081" spans="2:12">
      <c r="B1081" s="508" t="s">
        <v>3470</v>
      </c>
      <c r="C1081" s="508" t="s">
        <v>4825</v>
      </c>
      <c r="E1081" s="508" t="s">
        <v>3470</v>
      </c>
      <c r="F1081" s="508" t="s">
        <v>4839</v>
      </c>
      <c r="G1081" s="508" t="b">
        <f t="shared" si="96"/>
        <v>1</v>
      </c>
      <c r="H1081" s="508" t="b">
        <f t="shared" si="97"/>
        <v>0</v>
      </c>
      <c r="I1081" s="508" t="str">
        <f t="shared" si="98"/>
        <v>52</v>
      </c>
      <c r="J1081" s="508" t="str">
        <f t="shared" si="99"/>
        <v>51</v>
      </c>
      <c r="K1081" s="508">
        <f t="shared" si="100"/>
        <v>-1</v>
      </c>
      <c r="L1081" s="508" t="b">
        <f t="shared" si="101"/>
        <v>0</v>
      </c>
    </row>
    <row r="1082" spans="2:12">
      <c r="B1082" s="508" t="s">
        <v>3471</v>
      </c>
      <c r="C1082" s="508" t="s">
        <v>4826</v>
      </c>
      <c r="E1082" s="508" t="s">
        <v>3471</v>
      </c>
      <c r="F1082" s="508" t="s">
        <v>4840</v>
      </c>
      <c r="G1082" s="508" t="b">
        <f t="shared" si="96"/>
        <v>1</v>
      </c>
      <c r="H1082" s="508" t="b">
        <f t="shared" si="97"/>
        <v>0</v>
      </c>
      <c r="I1082" s="508" t="str">
        <f t="shared" si="98"/>
        <v>52</v>
      </c>
      <c r="J1082" s="508" t="str">
        <f t="shared" si="99"/>
        <v>51</v>
      </c>
      <c r="K1082" s="508">
        <f t="shared" si="100"/>
        <v>-1</v>
      </c>
      <c r="L1082" s="508" t="b">
        <f t="shared" si="101"/>
        <v>0</v>
      </c>
    </row>
    <row r="1083" spans="2:12">
      <c r="B1083" s="508" t="s">
        <v>3472</v>
      </c>
      <c r="C1083" s="508" t="s">
        <v>4827</v>
      </c>
      <c r="E1083" s="508" t="s">
        <v>3472</v>
      </c>
      <c r="F1083" s="508" t="s">
        <v>4841</v>
      </c>
      <c r="G1083" s="508" t="b">
        <f t="shared" si="96"/>
        <v>1</v>
      </c>
      <c r="H1083" s="508" t="b">
        <f t="shared" si="97"/>
        <v>0</v>
      </c>
      <c r="I1083" s="508" t="str">
        <f t="shared" si="98"/>
        <v>52</v>
      </c>
      <c r="J1083" s="508" t="str">
        <f t="shared" si="99"/>
        <v>51</v>
      </c>
      <c r="K1083" s="508">
        <f t="shared" si="100"/>
        <v>-1</v>
      </c>
      <c r="L1083" s="508" t="b">
        <f t="shared" si="101"/>
        <v>0</v>
      </c>
    </row>
    <row r="1084" spans="2:12">
      <c r="B1084" s="508" t="s">
        <v>3473</v>
      </c>
      <c r="C1084" s="508" t="s">
        <v>4828</v>
      </c>
      <c r="E1084" s="508" t="s">
        <v>3473</v>
      </c>
      <c r="F1084" s="508" t="s">
        <v>4842</v>
      </c>
      <c r="G1084" s="508" t="b">
        <f t="shared" si="96"/>
        <v>1</v>
      </c>
      <c r="H1084" s="508" t="b">
        <f t="shared" si="97"/>
        <v>0</v>
      </c>
      <c r="I1084" s="508" t="str">
        <f t="shared" si="98"/>
        <v>52</v>
      </c>
      <c r="J1084" s="508" t="str">
        <f t="shared" si="99"/>
        <v>51</v>
      </c>
      <c r="K1084" s="508">
        <f t="shared" si="100"/>
        <v>-1</v>
      </c>
      <c r="L1084" s="508" t="b">
        <f t="shared" si="101"/>
        <v>0</v>
      </c>
    </row>
    <row r="1085" spans="2:12">
      <c r="B1085" s="508" t="s">
        <v>3474</v>
      </c>
      <c r="C1085" s="508" t="s">
        <v>4829</v>
      </c>
      <c r="E1085" s="508" t="s">
        <v>3474</v>
      </c>
      <c r="F1085" s="508" t="s">
        <v>4843</v>
      </c>
      <c r="G1085" s="508" t="b">
        <f t="shared" si="96"/>
        <v>1</v>
      </c>
      <c r="H1085" s="508" t="b">
        <f t="shared" si="97"/>
        <v>0</v>
      </c>
      <c r="I1085" s="508" t="str">
        <f t="shared" si="98"/>
        <v>52</v>
      </c>
      <c r="J1085" s="508" t="str">
        <f t="shared" si="99"/>
        <v>51</v>
      </c>
      <c r="K1085" s="508">
        <f t="shared" si="100"/>
        <v>-1</v>
      </c>
      <c r="L1085" s="508" t="b">
        <f t="shared" si="101"/>
        <v>0</v>
      </c>
    </row>
    <row r="1086" spans="2:12">
      <c r="B1086" s="508" t="s">
        <v>3475</v>
      </c>
      <c r="C1086" s="508" t="s">
        <v>4830</v>
      </c>
      <c r="E1086" s="508" t="s">
        <v>3475</v>
      </c>
      <c r="F1086" s="508" t="s">
        <v>4844</v>
      </c>
      <c r="G1086" s="508" t="b">
        <f t="shared" si="96"/>
        <v>1</v>
      </c>
      <c r="H1086" s="508" t="b">
        <f t="shared" si="97"/>
        <v>0</v>
      </c>
      <c r="I1086" s="508" t="str">
        <f t="shared" si="98"/>
        <v>52</v>
      </c>
      <c r="J1086" s="508" t="str">
        <f t="shared" si="99"/>
        <v>51</v>
      </c>
      <c r="K1086" s="508">
        <f t="shared" si="100"/>
        <v>-1</v>
      </c>
      <c r="L1086" s="508" t="b">
        <f t="shared" si="101"/>
        <v>0</v>
      </c>
    </row>
    <row r="1087" spans="2:12">
      <c r="B1087" s="508" t="s">
        <v>3476</v>
      </c>
      <c r="C1087" s="508" t="s">
        <v>4831</v>
      </c>
      <c r="E1087" s="508" t="s">
        <v>3476</v>
      </c>
      <c r="F1087" s="508" t="s">
        <v>4845</v>
      </c>
      <c r="G1087" s="508" t="b">
        <f t="shared" si="96"/>
        <v>1</v>
      </c>
      <c r="H1087" s="508" t="b">
        <f t="shared" si="97"/>
        <v>0</v>
      </c>
      <c r="I1087" s="508" t="str">
        <f t="shared" si="98"/>
        <v>52</v>
      </c>
      <c r="J1087" s="508" t="str">
        <f t="shared" si="99"/>
        <v>51</v>
      </c>
      <c r="K1087" s="508">
        <f t="shared" si="100"/>
        <v>-1</v>
      </c>
      <c r="L1087" s="508" t="b">
        <f t="shared" si="101"/>
        <v>0</v>
      </c>
    </row>
    <row r="1088" spans="2:12">
      <c r="B1088" s="508" t="s">
        <v>3477</v>
      </c>
      <c r="C1088" s="508" t="s">
        <v>4832</v>
      </c>
      <c r="E1088" s="508" t="s">
        <v>3477</v>
      </c>
      <c r="F1088" s="508" t="s">
        <v>4846</v>
      </c>
      <c r="G1088" s="508" t="b">
        <f t="shared" si="96"/>
        <v>1</v>
      </c>
      <c r="H1088" s="508" t="b">
        <f t="shared" si="97"/>
        <v>0</v>
      </c>
      <c r="I1088" s="508" t="str">
        <f t="shared" si="98"/>
        <v>52</v>
      </c>
      <c r="J1088" s="508" t="str">
        <f t="shared" si="99"/>
        <v>51</v>
      </c>
      <c r="K1088" s="508">
        <f t="shared" si="100"/>
        <v>-1</v>
      </c>
      <c r="L1088" s="508" t="b">
        <f t="shared" si="101"/>
        <v>0</v>
      </c>
    </row>
    <row r="1089" spans="2:12">
      <c r="B1089" s="508" t="s">
        <v>3478</v>
      </c>
      <c r="C1089" s="508" t="s">
        <v>4833</v>
      </c>
      <c r="E1089" s="508" t="s">
        <v>3478</v>
      </c>
      <c r="F1089" s="508" t="s">
        <v>4847</v>
      </c>
      <c r="G1089" s="508" t="b">
        <f t="shared" si="96"/>
        <v>1</v>
      </c>
      <c r="H1089" s="508" t="b">
        <f t="shared" si="97"/>
        <v>0</v>
      </c>
      <c r="I1089" s="508" t="str">
        <f t="shared" si="98"/>
        <v>52</v>
      </c>
      <c r="J1089" s="508" t="str">
        <f t="shared" si="99"/>
        <v>51</v>
      </c>
      <c r="K1089" s="508">
        <f t="shared" si="100"/>
        <v>-1</v>
      </c>
      <c r="L1089" s="508" t="b">
        <f t="shared" si="101"/>
        <v>0</v>
      </c>
    </row>
    <row r="1090" spans="2:12">
      <c r="B1090" s="508" t="s">
        <v>3479</v>
      </c>
      <c r="C1090" s="508" t="s">
        <v>4834</v>
      </c>
      <c r="E1090" s="508" t="s">
        <v>3479</v>
      </c>
      <c r="F1090" s="508" t="s">
        <v>4848</v>
      </c>
      <c r="G1090" s="508" t="b">
        <f t="shared" si="96"/>
        <v>1</v>
      </c>
      <c r="H1090" s="508" t="b">
        <f t="shared" si="97"/>
        <v>0</v>
      </c>
      <c r="I1090" s="508" t="str">
        <f t="shared" si="98"/>
        <v>52</v>
      </c>
      <c r="J1090" s="508" t="str">
        <f t="shared" si="99"/>
        <v>51</v>
      </c>
      <c r="K1090" s="508">
        <f t="shared" si="100"/>
        <v>-1</v>
      </c>
      <c r="L1090" s="508" t="b">
        <f t="shared" si="101"/>
        <v>0</v>
      </c>
    </row>
    <row r="1091" spans="2:12">
      <c r="B1091" s="508" t="s">
        <v>3465</v>
      </c>
      <c r="C1091" s="508" t="s">
        <v>4835</v>
      </c>
      <c r="E1091" s="508" t="s">
        <v>3465</v>
      </c>
      <c r="F1091" s="508" t="s">
        <v>4849</v>
      </c>
      <c r="G1091" s="508" t="b">
        <f t="shared" si="96"/>
        <v>1</v>
      </c>
      <c r="H1091" s="508" t="b">
        <f t="shared" si="97"/>
        <v>0</v>
      </c>
      <c r="I1091" s="508" t="str">
        <f t="shared" si="98"/>
        <v>52</v>
      </c>
      <c r="J1091" s="508" t="str">
        <f t="shared" si="99"/>
        <v>51</v>
      </c>
      <c r="K1091" s="508">
        <f t="shared" si="100"/>
        <v>-1</v>
      </c>
      <c r="L1091" s="508" t="b">
        <f t="shared" si="101"/>
        <v>0</v>
      </c>
    </row>
    <row r="1092" spans="2:12">
      <c r="B1092" s="508" t="s">
        <v>3452</v>
      </c>
      <c r="C1092" s="508" t="s">
        <v>4836</v>
      </c>
      <c r="E1092" s="508" t="s">
        <v>3452</v>
      </c>
      <c r="F1092" s="508" t="s">
        <v>6520</v>
      </c>
      <c r="G1092" s="508" t="b">
        <f t="shared" si="96"/>
        <v>1</v>
      </c>
      <c r="H1092" s="508" t="b">
        <f t="shared" si="97"/>
        <v>0</v>
      </c>
      <c r="I1092" s="508" t="str">
        <f t="shared" si="98"/>
        <v>51</v>
      </c>
      <c r="J1092" s="508" t="str">
        <f t="shared" si="99"/>
        <v>50</v>
      </c>
      <c r="K1092" s="508">
        <f t="shared" si="100"/>
        <v>-1</v>
      </c>
      <c r="L1092" s="508" t="b">
        <f t="shared" si="101"/>
        <v>0</v>
      </c>
    </row>
    <row r="1093" spans="2:12">
      <c r="B1093" s="508" t="s">
        <v>3453</v>
      </c>
      <c r="C1093" s="508" t="s">
        <v>4837</v>
      </c>
      <c r="E1093" s="508" t="s">
        <v>3453</v>
      </c>
      <c r="F1093" s="508" t="s">
        <v>6521</v>
      </c>
      <c r="G1093" s="508" t="b">
        <f t="shared" si="96"/>
        <v>1</v>
      </c>
      <c r="H1093" s="508" t="b">
        <f t="shared" si="97"/>
        <v>0</v>
      </c>
      <c r="I1093" s="508" t="str">
        <f t="shared" si="98"/>
        <v>51</v>
      </c>
      <c r="J1093" s="508" t="str">
        <f t="shared" si="99"/>
        <v>50</v>
      </c>
      <c r="K1093" s="508">
        <f t="shared" si="100"/>
        <v>-1</v>
      </c>
      <c r="L1093" s="508" t="b">
        <f t="shared" si="101"/>
        <v>0</v>
      </c>
    </row>
    <row r="1094" spans="2:12">
      <c r="B1094" s="508" t="s">
        <v>3454</v>
      </c>
      <c r="C1094" s="508" t="s">
        <v>4838</v>
      </c>
      <c r="E1094" s="508" t="s">
        <v>3454</v>
      </c>
      <c r="F1094" s="508" t="s">
        <v>6522</v>
      </c>
      <c r="G1094" s="508" t="b">
        <f t="shared" si="96"/>
        <v>1</v>
      </c>
      <c r="H1094" s="508" t="b">
        <f t="shared" si="97"/>
        <v>0</v>
      </c>
      <c r="I1094" s="508" t="str">
        <f t="shared" si="98"/>
        <v>51</v>
      </c>
      <c r="J1094" s="508" t="str">
        <f t="shared" si="99"/>
        <v>50</v>
      </c>
      <c r="K1094" s="508">
        <f t="shared" si="100"/>
        <v>-1</v>
      </c>
      <c r="L1094" s="508" t="b">
        <f t="shared" si="101"/>
        <v>0</v>
      </c>
    </row>
    <row r="1095" spans="2:12">
      <c r="B1095" s="508" t="s">
        <v>3455</v>
      </c>
      <c r="C1095" s="508" t="s">
        <v>4839</v>
      </c>
      <c r="E1095" s="508" t="s">
        <v>3455</v>
      </c>
      <c r="F1095" s="508" t="s">
        <v>6523</v>
      </c>
      <c r="G1095" s="508" t="b">
        <f t="shared" ref="G1095:G1158" si="102">B1095=E1095</f>
        <v>1</v>
      </c>
      <c r="H1095" s="508" t="b">
        <f t="shared" ref="H1095:H1158" si="103">C1095=F1095</f>
        <v>0</v>
      </c>
      <c r="I1095" s="508" t="str">
        <f t="shared" ref="I1095:I1158" si="104">RIGHT(C1095,LEN(C1095)-FIND("$",C1095,1)-2)</f>
        <v>51</v>
      </c>
      <c r="J1095" s="508" t="str">
        <f t="shared" ref="J1095:J1158" si="105">RIGHT(F1095,LEN(F1095)-FIND("$",F1095,1)-2)</f>
        <v>50</v>
      </c>
      <c r="K1095" s="508">
        <f t="shared" ref="K1095:K1158" si="106">J1095-I1095</f>
        <v>-1</v>
      </c>
      <c r="L1095" s="508" t="b">
        <f t="shared" ref="L1095:L1158" si="107">I1095=J1095</f>
        <v>0</v>
      </c>
    </row>
    <row r="1096" spans="2:12">
      <c r="B1096" s="508" t="s">
        <v>3456</v>
      </c>
      <c r="C1096" s="508" t="s">
        <v>4840</v>
      </c>
      <c r="E1096" s="508" t="s">
        <v>3456</v>
      </c>
      <c r="F1096" s="508" t="s">
        <v>6524</v>
      </c>
      <c r="G1096" s="508" t="b">
        <f t="shared" si="102"/>
        <v>1</v>
      </c>
      <c r="H1096" s="508" t="b">
        <f t="shared" si="103"/>
        <v>0</v>
      </c>
      <c r="I1096" s="508" t="str">
        <f t="shared" si="104"/>
        <v>51</v>
      </c>
      <c r="J1096" s="508" t="str">
        <f t="shared" si="105"/>
        <v>50</v>
      </c>
      <c r="K1096" s="508">
        <f t="shared" si="106"/>
        <v>-1</v>
      </c>
      <c r="L1096" s="508" t="b">
        <f t="shared" si="107"/>
        <v>0</v>
      </c>
    </row>
    <row r="1097" spans="2:12">
      <c r="B1097" s="508" t="s">
        <v>3457</v>
      </c>
      <c r="C1097" s="508" t="s">
        <v>4841</v>
      </c>
      <c r="E1097" s="508" t="s">
        <v>3457</v>
      </c>
      <c r="F1097" s="508" t="s">
        <v>6525</v>
      </c>
      <c r="G1097" s="508" t="b">
        <f t="shared" si="102"/>
        <v>1</v>
      </c>
      <c r="H1097" s="508" t="b">
        <f t="shared" si="103"/>
        <v>0</v>
      </c>
      <c r="I1097" s="508" t="str">
        <f t="shared" si="104"/>
        <v>51</v>
      </c>
      <c r="J1097" s="508" t="str">
        <f t="shared" si="105"/>
        <v>50</v>
      </c>
      <c r="K1097" s="508">
        <f t="shared" si="106"/>
        <v>-1</v>
      </c>
      <c r="L1097" s="508" t="b">
        <f t="shared" si="107"/>
        <v>0</v>
      </c>
    </row>
    <row r="1098" spans="2:12">
      <c r="B1098" s="508" t="s">
        <v>3458</v>
      </c>
      <c r="C1098" s="508" t="s">
        <v>4842</v>
      </c>
      <c r="E1098" s="508" t="s">
        <v>3458</v>
      </c>
      <c r="F1098" s="508" t="s">
        <v>6526</v>
      </c>
      <c r="G1098" s="508" t="b">
        <f t="shared" si="102"/>
        <v>1</v>
      </c>
      <c r="H1098" s="508" t="b">
        <f t="shared" si="103"/>
        <v>0</v>
      </c>
      <c r="I1098" s="508" t="str">
        <f t="shared" si="104"/>
        <v>51</v>
      </c>
      <c r="J1098" s="508" t="str">
        <f t="shared" si="105"/>
        <v>50</v>
      </c>
      <c r="K1098" s="508">
        <f t="shared" si="106"/>
        <v>-1</v>
      </c>
      <c r="L1098" s="508" t="b">
        <f t="shared" si="107"/>
        <v>0</v>
      </c>
    </row>
    <row r="1099" spans="2:12">
      <c r="B1099" s="508" t="s">
        <v>3459</v>
      </c>
      <c r="C1099" s="508" t="s">
        <v>4843</v>
      </c>
      <c r="E1099" s="508" t="s">
        <v>3459</v>
      </c>
      <c r="F1099" s="508" t="s">
        <v>6527</v>
      </c>
      <c r="G1099" s="508" t="b">
        <f t="shared" si="102"/>
        <v>1</v>
      </c>
      <c r="H1099" s="508" t="b">
        <f t="shared" si="103"/>
        <v>0</v>
      </c>
      <c r="I1099" s="508" t="str">
        <f t="shared" si="104"/>
        <v>51</v>
      </c>
      <c r="J1099" s="508" t="str">
        <f t="shared" si="105"/>
        <v>50</v>
      </c>
      <c r="K1099" s="508">
        <f t="shared" si="106"/>
        <v>-1</v>
      </c>
      <c r="L1099" s="508" t="b">
        <f t="shared" si="107"/>
        <v>0</v>
      </c>
    </row>
    <row r="1100" spans="2:12">
      <c r="B1100" s="508" t="s">
        <v>3460</v>
      </c>
      <c r="C1100" s="508" t="s">
        <v>4844</v>
      </c>
      <c r="E1100" s="508" t="s">
        <v>3460</v>
      </c>
      <c r="F1100" s="508" t="s">
        <v>6528</v>
      </c>
      <c r="G1100" s="508" t="b">
        <f t="shared" si="102"/>
        <v>1</v>
      </c>
      <c r="H1100" s="508" t="b">
        <f t="shared" si="103"/>
        <v>0</v>
      </c>
      <c r="I1100" s="508" t="str">
        <f t="shared" si="104"/>
        <v>51</v>
      </c>
      <c r="J1100" s="508" t="str">
        <f t="shared" si="105"/>
        <v>50</v>
      </c>
      <c r="K1100" s="508">
        <f t="shared" si="106"/>
        <v>-1</v>
      </c>
      <c r="L1100" s="508" t="b">
        <f t="shared" si="107"/>
        <v>0</v>
      </c>
    </row>
    <row r="1101" spans="2:12">
      <c r="B1101" s="508" t="s">
        <v>3461</v>
      </c>
      <c r="C1101" s="508" t="s">
        <v>4845</v>
      </c>
      <c r="E1101" s="508" t="s">
        <v>3461</v>
      </c>
      <c r="F1101" s="508" t="s">
        <v>6529</v>
      </c>
      <c r="G1101" s="508" t="b">
        <f t="shared" si="102"/>
        <v>1</v>
      </c>
      <c r="H1101" s="508" t="b">
        <f t="shared" si="103"/>
        <v>0</v>
      </c>
      <c r="I1101" s="508" t="str">
        <f t="shared" si="104"/>
        <v>51</v>
      </c>
      <c r="J1101" s="508" t="str">
        <f t="shared" si="105"/>
        <v>50</v>
      </c>
      <c r="K1101" s="508">
        <f t="shared" si="106"/>
        <v>-1</v>
      </c>
      <c r="L1101" s="508" t="b">
        <f t="shared" si="107"/>
        <v>0</v>
      </c>
    </row>
    <row r="1102" spans="2:12">
      <c r="B1102" s="508" t="s">
        <v>3462</v>
      </c>
      <c r="C1102" s="508" t="s">
        <v>4846</v>
      </c>
      <c r="E1102" s="508" t="s">
        <v>3462</v>
      </c>
      <c r="F1102" s="508" t="s">
        <v>6530</v>
      </c>
      <c r="G1102" s="508" t="b">
        <f t="shared" si="102"/>
        <v>1</v>
      </c>
      <c r="H1102" s="508" t="b">
        <f t="shared" si="103"/>
        <v>0</v>
      </c>
      <c r="I1102" s="508" t="str">
        <f t="shared" si="104"/>
        <v>51</v>
      </c>
      <c r="J1102" s="508" t="str">
        <f t="shared" si="105"/>
        <v>50</v>
      </c>
      <c r="K1102" s="508">
        <f t="shared" si="106"/>
        <v>-1</v>
      </c>
      <c r="L1102" s="508" t="b">
        <f t="shared" si="107"/>
        <v>0</v>
      </c>
    </row>
    <row r="1103" spans="2:12">
      <c r="B1103" s="508" t="s">
        <v>3463</v>
      </c>
      <c r="C1103" s="508" t="s">
        <v>4847</v>
      </c>
      <c r="E1103" s="508" t="s">
        <v>3463</v>
      </c>
      <c r="F1103" s="508" t="s">
        <v>6531</v>
      </c>
      <c r="G1103" s="508" t="b">
        <f t="shared" si="102"/>
        <v>1</v>
      </c>
      <c r="H1103" s="508" t="b">
        <f t="shared" si="103"/>
        <v>0</v>
      </c>
      <c r="I1103" s="508" t="str">
        <f t="shared" si="104"/>
        <v>51</v>
      </c>
      <c r="J1103" s="508" t="str">
        <f t="shared" si="105"/>
        <v>50</v>
      </c>
      <c r="K1103" s="508">
        <f t="shared" si="106"/>
        <v>-1</v>
      </c>
      <c r="L1103" s="508" t="b">
        <f t="shared" si="107"/>
        <v>0</v>
      </c>
    </row>
    <row r="1104" spans="2:12">
      <c r="B1104" s="508" t="s">
        <v>3464</v>
      </c>
      <c r="C1104" s="508" t="s">
        <v>4848</v>
      </c>
      <c r="E1104" s="508" t="s">
        <v>3464</v>
      </c>
      <c r="F1104" s="508" t="s">
        <v>6532</v>
      </c>
      <c r="G1104" s="508" t="b">
        <f t="shared" si="102"/>
        <v>1</v>
      </c>
      <c r="H1104" s="508" t="b">
        <f t="shared" si="103"/>
        <v>0</v>
      </c>
      <c r="I1104" s="508" t="str">
        <f t="shared" si="104"/>
        <v>51</v>
      </c>
      <c r="J1104" s="508" t="str">
        <f t="shared" si="105"/>
        <v>50</v>
      </c>
      <c r="K1104" s="508">
        <f t="shared" si="106"/>
        <v>-1</v>
      </c>
      <c r="L1104" s="508" t="b">
        <f t="shared" si="107"/>
        <v>0</v>
      </c>
    </row>
    <row r="1105" spans="2:12">
      <c r="B1105" s="508" t="s">
        <v>3450</v>
      </c>
      <c r="C1105" s="508" t="s">
        <v>4849</v>
      </c>
      <c r="E1105" s="508" t="s">
        <v>3450</v>
      </c>
      <c r="F1105" s="508" t="s">
        <v>6533</v>
      </c>
      <c r="G1105" s="508" t="b">
        <f t="shared" si="102"/>
        <v>1</v>
      </c>
      <c r="H1105" s="508" t="b">
        <f t="shared" si="103"/>
        <v>0</v>
      </c>
      <c r="I1105" s="508" t="str">
        <f t="shared" si="104"/>
        <v>51</v>
      </c>
      <c r="J1105" s="508" t="str">
        <f t="shared" si="105"/>
        <v>50</v>
      </c>
      <c r="K1105" s="508">
        <f t="shared" si="106"/>
        <v>-1</v>
      </c>
      <c r="L1105" s="508" t="b">
        <f t="shared" si="107"/>
        <v>0</v>
      </c>
    </row>
    <row r="1106" spans="2:12">
      <c r="B1106" s="508" t="s">
        <v>2407</v>
      </c>
      <c r="C1106" s="508" t="s">
        <v>4850</v>
      </c>
      <c r="E1106" s="508" t="s">
        <v>2407</v>
      </c>
      <c r="F1106" s="508" t="s">
        <v>4485</v>
      </c>
      <c r="G1106" s="508" t="b">
        <f t="shared" si="102"/>
        <v>1</v>
      </c>
      <c r="H1106" s="508" t="b">
        <f t="shared" si="103"/>
        <v>0</v>
      </c>
      <c r="I1106" s="508" t="str">
        <f t="shared" si="104"/>
        <v>159</v>
      </c>
      <c r="J1106" s="508" t="str">
        <f t="shared" si="105"/>
        <v>158</v>
      </c>
      <c r="K1106" s="508">
        <f t="shared" si="106"/>
        <v>-1</v>
      </c>
      <c r="L1106" s="508" t="b">
        <f t="shared" si="107"/>
        <v>0</v>
      </c>
    </row>
    <row r="1107" spans="2:12">
      <c r="B1107" s="508" t="s">
        <v>2408</v>
      </c>
      <c r="C1107" s="508" t="s">
        <v>4851</v>
      </c>
      <c r="E1107" s="508" t="s">
        <v>2408</v>
      </c>
      <c r="F1107" s="508" t="s">
        <v>4486</v>
      </c>
      <c r="G1107" s="508" t="b">
        <f t="shared" si="102"/>
        <v>1</v>
      </c>
      <c r="H1107" s="508" t="b">
        <f t="shared" si="103"/>
        <v>0</v>
      </c>
      <c r="I1107" s="508" t="str">
        <f t="shared" si="104"/>
        <v>159</v>
      </c>
      <c r="J1107" s="508" t="str">
        <f t="shared" si="105"/>
        <v>158</v>
      </c>
      <c r="K1107" s="508">
        <f t="shared" si="106"/>
        <v>-1</v>
      </c>
      <c r="L1107" s="508" t="b">
        <f t="shared" si="107"/>
        <v>0</v>
      </c>
    </row>
    <row r="1108" spans="2:12">
      <c r="B1108" s="508" t="s">
        <v>2409</v>
      </c>
      <c r="C1108" s="508" t="s">
        <v>4852</v>
      </c>
      <c r="E1108" s="508" t="s">
        <v>2409</v>
      </c>
      <c r="F1108" s="508" t="s">
        <v>4487</v>
      </c>
      <c r="G1108" s="508" t="b">
        <f t="shared" si="102"/>
        <v>1</v>
      </c>
      <c r="H1108" s="508" t="b">
        <f t="shared" si="103"/>
        <v>0</v>
      </c>
      <c r="I1108" s="508" t="str">
        <f t="shared" si="104"/>
        <v>159</v>
      </c>
      <c r="J1108" s="508" t="str">
        <f t="shared" si="105"/>
        <v>158</v>
      </c>
      <c r="K1108" s="508">
        <f t="shared" si="106"/>
        <v>-1</v>
      </c>
      <c r="L1108" s="508" t="b">
        <f t="shared" si="107"/>
        <v>0</v>
      </c>
    </row>
    <row r="1109" spans="2:12">
      <c r="B1109" s="508" t="s">
        <v>2410</v>
      </c>
      <c r="C1109" s="508" t="s">
        <v>4853</v>
      </c>
      <c r="E1109" s="508" t="s">
        <v>2410</v>
      </c>
      <c r="F1109" s="508" t="s">
        <v>4488</v>
      </c>
      <c r="G1109" s="508" t="b">
        <f t="shared" si="102"/>
        <v>1</v>
      </c>
      <c r="H1109" s="508" t="b">
        <f t="shared" si="103"/>
        <v>0</v>
      </c>
      <c r="I1109" s="508" t="str">
        <f t="shared" si="104"/>
        <v>159</v>
      </c>
      <c r="J1109" s="508" t="str">
        <f t="shared" si="105"/>
        <v>158</v>
      </c>
      <c r="K1109" s="508">
        <f t="shared" si="106"/>
        <v>-1</v>
      </c>
      <c r="L1109" s="508" t="b">
        <f t="shared" si="107"/>
        <v>0</v>
      </c>
    </row>
    <row r="1110" spans="2:12">
      <c r="B1110" s="508" t="s">
        <v>2411</v>
      </c>
      <c r="C1110" s="508" t="s">
        <v>4854</v>
      </c>
      <c r="E1110" s="508" t="s">
        <v>2411</v>
      </c>
      <c r="F1110" s="508" t="s">
        <v>4489</v>
      </c>
      <c r="G1110" s="508" t="b">
        <f t="shared" si="102"/>
        <v>1</v>
      </c>
      <c r="H1110" s="508" t="b">
        <f t="shared" si="103"/>
        <v>0</v>
      </c>
      <c r="I1110" s="508" t="str">
        <f t="shared" si="104"/>
        <v>159</v>
      </c>
      <c r="J1110" s="508" t="str">
        <f t="shared" si="105"/>
        <v>158</v>
      </c>
      <c r="K1110" s="508">
        <f t="shared" si="106"/>
        <v>-1</v>
      </c>
      <c r="L1110" s="508" t="b">
        <f t="shared" si="107"/>
        <v>0</v>
      </c>
    </row>
    <row r="1111" spans="2:12">
      <c r="B1111" s="508" t="s">
        <v>2412</v>
      </c>
      <c r="C1111" s="508" t="s">
        <v>4855</v>
      </c>
      <c r="E1111" s="508" t="s">
        <v>2412</v>
      </c>
      <c r="F1111" s="508" t="s">
        <v>4490</v>
      </c>
      <c r="G1111" s="508" t="b">
        <f t="shared" si="102"/>
        <v>1</v>
      </c>
      <c r="H1111" s="508" t="b">
        <f t="shared" si="103"/>
        <v>0</v>
      </c>
      <c r="I1111" s="508" t="str">
        <f t="shared" si="104"/>
        <v>159</v>
      </c>
      <c r="J1111" s="508" t="str">
        <f t="shared" si="105"/>
        <v>158</v>
      </c>
      <c r="K1111" s="508">
        <f t="shared" si="106"/>
        <v>-1</v>
      </c>
      <c r="L1111" s="508" t="b">
        <f t="shared" si="107"/>
        <v>0</v>
      </c>
    </row>
    <row r="1112" spans="2:12">
      <c r="B1112" s="508" t="s">
        <v>2413</v>
      </c>
      <c r="C1112" s="508" t="s">
        <v>4856</v>
      </c>
      <c r="E1112" s="508" t="s">
        <v>2413</v>
      </c>
      <c r="F1112" s="508" t="s">
        <v>4491</v>
      </c>
      <c r="G1112" s="508" t="b">
        <f t="shared" si="102"/>
        <v>1</v>
      </c>
      <c r="H1112" s="508" t="b">
        <f t="shared" si="103"/>
        <v>0</v>
      </c>
      <c r="I1112" s="508" t="str">
        <f t="shared" si="104"/>
        <v>159</v>
      </c>
      <c r="J1112" s="508" t="str">
        <f t="shared" si="105"/>
        <v>158</v>
      </c>
      <c r="K1112" s="508">
        <f t="shared" si="106"/>
        <v>-1</v>
      </c>
      <c r="L1112" s="508" t="b">
        <f t="shared" si="107"/>
        <v>0</v>
      </c>
    </row>
    <row r="1113" spans="2:12">
      <c r="B1113" s="508" t="s">
        <v>2414</v>
      </c>
      <c r="C1113" s="508" t="s">
        <v>4857</v>
      </c>
      <c r="E1113" s="508" t="s">
        <v>2414</v>
      </c>
      <c r="F1113" s="508" t="s">
        <v>4492</v>
      </c>
      <c r="G1113" s="508" t="b">
        <f t="shared" si="102"/>
        <v>1</v>
      </c>
      <c r="H1113" s="508" t="b">
        <f t="shared" si="103"/>
        <v>0</v>
      </c>
      <c r="I1113" s="508" t="str">
        <f t="shared" si="104"/>
        <v>159</v>
      </c>
      <c r="J1113" s="508" t="str">
        <f t="shared" si="105"/>
        <v>158</v>
      </c>
      <c r="K1113" s="508">
        <f t="shared" si="106"/>
        <v>-1</v>
      </c>
      <c r="L1113" s="508" t="b">
        <f t="shared" si="107"/>
        <v>0</v>
      </c>
    </row>
    <row r="1114" spans="2:12">
      <c r="B1114" s="508" t="s">
        <v>2415</v>
      </c>
      <c r="C1114" s="508" t="s">
        <v>4858</v>
      </c>
      <c r="E1114" s="508" t="s">
        <v>2415</v>
      </c>
      <c r="F1114" s="508" t="s">
        <v>4493</v>
      </c>
      <c r="G1114" s="508" t="b">
        <f t="shared" si="102"/>
        <v>1</v>
      </c>
      <c r="H1114" s="508" t="b">
        <f t="shared" si="103"/>
        <v>0</v>
      </c>
      <c r="I1114" s="508" t="str">
        <f t="shared" si="104"/>
        <v>159</v>
      </c>
      <c r="J1114" s="508" t="str">
        <f t="shared" si="105"/>
        <v>158</v>
      </c>
      <c r="K1114" s="508">
        <f t="shared" si="106"/>
        <v>-1</v>
      </c>
      <c r="L1114" s="508" t="b">
        <f t="shared" si="107"/>
        <v>0</v>
      </c>
    </row>
    <row r="1115" spans="2:12">
      <c r="B1115" s="508" t="s">
        <v>2416</v>
      </c>
      <c r="C1115" s="508" t="s">
        <v>4859</v>
      </c>
      <c r="E1115" s="508" t="s">
        <v>2416</v>
      </c>
      <c r="F1115" s="508" t="s">
        <v>4494</v>
      </c>
      <c r="G1115" s="508" t="b">
        <f t="shared" si="102"/>
        <v>1</v>
      </c>
      <c r="H1115" s="508" t="b">
        <f t="shared" si="103"/>
        <v>0</v>
      </c>
      <c r="I1115" s="508" t="str">
        <f t="shared" si="104"/>
        <v>159</v>
      </c>
      <c r="J1115" s="508" t="str">
        <f t="shared" si="105"/>
        <v>158</v>
      </c>
      <c r="K1115" s="508">
        <f t="shared" si="106"/>
        <v>-1</v>
      </c>
      <c r="L1115" s="508" t="b">
        <f t="shared" si="107"/>
        <v>0</v>
      </c>
    </row>
    <row r="1116" spans="2:12">
      <c r="B1116" s="508" t="s">
        <v>2417</v>
      </c>
      <c r="C1116" s="508" t="s">
        <v>4860</v>
      </c>
      <c r="E1116" s="508" t="s">
        <v>2417</v>
      </c>
      <c r="F1116" s="508" t="s">
        <v>4495</v>
      </c>
      <c r="G1116" s="508" t="b">
        <f t="shared" si="102"/>
        <v>1</v>
      </c>
      <c r="H1116" s="508" t="b">
        <f t="shared" si="103"/>
        <v>0</v>
      </c>
      <c r="I1116" s="508" t="str">
        <f t="shared" si="104"/>
        <v>159</v>
      </c>
      <c r="J1116" s="508" t="str">
        <f t="shared" si="105"/>
        <v>158</v>
      </c>
      <c r="K1116" s="508">
        <f t="shared" si="106"/>
        <v>-1</v>
      </c>
      <c r="L1116" s="508" t="b">
        <f t="shared" si="107"/>
        <v>0</v>
      </c>
    </row>
    <row r="1117" spans="2:12">
      <c r="B1117" s="508" t="s">
        <v>2418</v>
      </c>
      <c r="C1117" s="508" t="s">
        <v>4861</v>
      </c>
      <c r="E1117" s="508" t="s">
        <v>2418</v>
      </c>
      <c r="F1117" s="508" t="s">
        <v>4496</v>
      </c>
      <c r="G1117" s="508" t="b">
        <f t="shared" si="102"/>
        <v>1</v>
      </c>
      <c r="H1117" s="508" t="b">
        <f t="shared" si="103"/>
        <v>0</v>
      </c>
      <c r="I1117" s="508" t="str">
        <f t="shared" si="104"/>
        <v>159</v>
      </c>
      <c r="J1117" s="508" t="str">
        <f t="shared" si="105"/>
        <v>158</v>
      </c>
      <c r="K1117" s="508">
        <f t="shared" si="106"/>
        <v>-1</v>
      </c>
      <c r="L1117" s="508" t="b">
        <f t="shared" si="107"/>
        <v>0</v>
      </c>
    </row>
    <row r="1118" spans="2:12">
      <c r="B1118" s="508" t="s">
        <v>2419</v>
      </c>
      <c r="C1118" s="508" t="s">
        <v>4862</v>
      </c>
      <c r="E1118" s="508" t="s">
        <v>2419</v>
      </c>
      <c r="F1118" s="508" t="s">
        <v>4497</v>
      </c>
      <c r="G1118" s="508" t="b">
        <f t="shared" si="102"/>
        <v>1</v>
      </c>
      <c r="H1118" s="508" t="b">
        <f t="shared" si="103"/>
        <v>0</v>
      </c>
      <c r="I1118" s="508" t="str">
        <f t="shared" si="104"/>
        <v>159</v>
      </c>
      <c r="J1118" s="508" t="str">
        <f t="shared" si="105"/>
        <v>158</v>
      </c>
      <c r="K1118" s="508">
        <f t="shared" si="106"/>
        <v>-1</v>
      </c>
      <c r="L1118" s="508" t="b">
        <f t="shared" si="107"/>
        <v>0</v>
      </c>
    </row>
    <row r="1119" spans="2:12">
      <c r="B1119" s="508" t="s">
        <v>2405</v>
      </c>
      <c r="C1119" s="508" t="s">
        <v>4863</v>
      </c>
      <c r="E1119" s="508" t="s">
        <v>2405</v>
      </c>
      <c r="F1119" s="508" t="s">
        <v>4498</v>
      </c>
      <c r="G1119" s="508" t="b">
        <f t="shared" si="102"/>
        <v>1</v>
      </c>
      <c r="H1119" s="508" t="b">
        <f t="shared" si="103"/>
        <v>0</v>
      </c>
      <c r="I1119" s="508" t="str">
        <f t="shared" si="104"/>
        <v>159</v>
      </c>
      <c r="J1119" s="508" t="str">
        <f t="shared" si="105"/>
        <v>158</v>
      </c>
      <c r="K1119" s="508">
        <f t="shared" si="106"/>
        <v>-1</v>
      </c>
      <c r="L1119" s="508" t="b">
        <f t="shared" si="107"/>
        <v>0</v>
      </c>
    </row>
    <row r="1120" spans="2:12">
      <c r="B1120" s="508" t="s">
        <v>717</v>
      </c>
      <c r="C1120" s="508" t="s">
        <v>4864</v>
      </c>
      <c r="E1120" s="508" t="s">
        <v>717</v>
      </c>
      <c r="F1120" s="508" t="s">
        <v>4864</v>
      </c>
      <c r="G1120" s="508" t="b">
        <f t="shared" si="102"/>
        <v>1</v>
      </c>
      <c r="H1120" s="508" t="b">
        <f t="shared" si="103"/>
        <v>1</v>
      </c>
      <c r="I1120" s="508" t="str">
        <f t="shared" si="104"/>
        <v>17</v>
      </c>
      <c r="J1120" s="508" t="str">
        <f t="shared" si="105"/>
        <v>17</v>
      </c>
      <c r="K1120" s="508">
        <f t="shared" si="106"/>
        <v>0</v>
      </c>
      <c r="L1120" s="508" t="b">
        <f t="shared" si="107"/>
        <v>1</v>
      </c>
    </row>
    <row r="1121" spans="2:12">
      <c r="B1121" s="508" t="s">
        <v>718</v>
      </c>
      <c r="C1121" s="508" t="s">
        <v>4865</v>
      </c>
      <c r="E1121" s="508" t="s">
        <v>718</v>
      </c>
      <c r="F1121" s="508" t="s">
        <v>4865</v>
      </c>
      <c r="G1121" s="508" t="b">
        <f t="shared" si="102"/>
        <v>1</v>
      </c>
      <c r="H1121" s="508" t="b">
        <f t="shared" si="103"/>
        <v>1</v>
      </c>
      <c r="I1121" s="508" t="str">
        <f t="shared" si="104"/>
        <v>17</v>
      </c>
      <c r="J1121" s="508" t="str">
        <f t="shared" si="105"/>
        <v>17</v>
      </c>
      <c r="K1121" s="508">
        <f t="shared" si="106"/>
        <v>0</v>
      </c>
      <c r="L1121" s="508" t="b">
        <f t="shared" si="107"/>
        <v>1</v>
      </c>
    </row>
    <row r="1122" spans="2:12">
      <c r="B1122" s="508" t="s">
        <v>719</v>
      </c>
      <c r="C1122" s="508" t="s">
        <v>4866</v>
      </c>
      <c r="E1122" s="508" t="s">
        <v>719</v>
      </c>
      <c r="F1122" s="508" t="s">
        <v>4866</v>
      </c>
      <c r="G1122" s="508" t="b">
        <f t="shared" si="102"/>
        <v>1</v>
      </c>
      <c r="H1122" s="508" t="b">
        <f t="shared" si="103"/>
        <v>1</v>
      </c>
      <c r="I1122" s="508" t="str">
        <f t="shared" si="104"/>
        <v>17</v>
      </c>
      <c r="J1122" s="508" t="str">
        <f t="shared" si="105"/>
        <v>17</v>
      </c>
      <c r="K1122" s="508">
        <f t="shared" si="106"/>
        <v>0</v>
      </c>
      <c r="L1122" s="508" t="b">
        <f t="shared" si="107"/>
        <v>1</v>
      </c>
    </row>
    <row r="1123" spans="2:12">
      <c r="B1123" s="508" t="s">
        <v>720</v>
      </c>
      <c r="C1123" s="508" t="s">
        <v>4867</v>
      </c>
      <c r="E1123" s="508" t="s">
        <v>720</v>
      </c>
      <c r="F1123" s="508" t="s">
        <v>4867</v>
      </c>
      <c r="G1123" s="508" t="b">
        <f t="shared" si="102"/>
        <v>1</v>
      </c>
      <c r="H1123" s="508" t="b">
        <f t="shared" si="103"/>
        <v>1</v>
      </c>
      <c r="I1123" s="508" t="str">
        <f t="shared" si="104"/>
        <v>17</v>
      </c>
      <c r="J1123" s="508" t="str">
        <f t="shared" si="105"/>
        <v>17</v>
      </c>
      <c r="K1123" s="508">
        <f t="shared" si="106"/>
        <v>0</v>
      </c>
      <c r="L1123" s="508" t="b">
        <f t="shared" si="107"/>
        <v>1</v>
      </c>
    </row>
    <row r="1124" spans="2:12">
      <c r="B1124" s="508" t="s">
        <v>721</v>
      </c>
      <c r="C1124" s="508" t="s">
        <v>4868</v>
      </c>
      <c r="E1124" s="508" t="s">
        <v>721</v>
      </c>
      <c r="F1124" s="508" t="s">
        <v>4868</v>
      </c>
      <c r="G1124" s="508" t="b">
        <f t="shared" si="102"/>
        <v>1</v>
      </c>
      <c r="H1124" s="508" t="b">
        <f t="shared" si="103"/>
        <v>1</v>
      </c>
      <c r="I1124" s="508" t="str">
        <f t="shared" si="104"/>
        <v>17</v>
      </c>
      <c r="J1124" s="508" t="str">
        <f t="shared" si="105"/>
        <v>17</v>
      </c>
      <c r="K1124" s="508">
        <f t="shared" si="106"/>
        <v>0</v>
      </c>
      <c r="L1124" s="508" t="b">
        <f t="shared" si="107"/>
        <v>1</v>
      </c>
    </row>
    <row r="1125" spans="2:12">
      <c r="B1125" s="508" t="s">
        <v>722</v>
      </c>
      <c r="C1125" s="508" t="s">
        <v>4869</v>
      </c>
      <c r="E1125" s="508" t="s">
        <v>722</v>
      </c>
      <c r="F1125" s="508" t="s">
        <v>4869</v>
      </c>
      <c r="G1125" s="508" t="b">
        <f t="shared" si="102"/>
        <v>1</v>
      </c>
      <c r="H1125" s="508" t="b">
        <f t="shared" si="103"/>
        <v>1</v>
      </c>
      <c r="I1125" s="508" t="str">
        <f t="shared" si="104"/>
        <v>17</v>
      </c>
      <c r="J1125" s="508" t="str">
        <f t="shared" si="105"/>
        <v>17</v>
      </c>
      <c r="K1125" s="508">
        <f t="shared" si="106"/>
        <v>0</v>
      </c>
      <c r="L1125" s="508" t="b">
        <f t="shared" si="107"/>
        <v>1</v>
      </c>
    </row>
    <row r="1126" spans="2:12">
      <c r="B1126" s="508" t="s">
        <v>723</v>
      </c>
      <c r="C1126" s="508" t="s">
        <v>4870</v>
      </c>
      <c r="E1126" s="508" t="s">
        <v>723</v>
      </c>
      <c r="F1126" s="508" t="s">
        <v>4870</v>
      </c>
      <c r="G1126" s="508" t="b">
        <f t="shared" si="102"/>
        <v>1</v>
      </c>
      <c r="H1126" s="508" t="b">
        <f t="shared" si="103"/>
        <v>1</v>
      </c>
      <c r="I1126" s="508" t="str">
        <f t="shared" si="104"/>
        <v>17</v>
      </c>
      <c r="J1126" s="508" t="str">
        <f t="shared" si="105"/>
        <v>17</v>
      </c>
      <c r="K1126" s="508">
        <f t="shared" si="106"/>
        <v>0</v>
      </c>
      <c r="L1126" s="508" t="b">
        <f t="shared" si="107"/>
        <v>1</v>
      </c>
    </row>
    <row r="1127" spans="2:12">
      <c r="B1127" s="508" t="s">
        <v>724</v>
      </c>
      <c r="C1127" s="508" t="s">
        <v>4871</v>
      </c>
      <c r="E1127" s="508" t="s">
        <v>724</v>
      </c>
      <c r="F1127" s="508" t="s">
        <v>4871</v>
      </c>
      <c r="G1127" s="508" t="b">
        <f t="shared" si="102"/>
        <v>1</v>
      </c>
      <c r="H1127" s="508" t="b">
        <f t="shared" si="103"/>
        <v>1</v>
      </c>
      <c r="I1127" s="508" t="str">
        <f t="shared" si="104"/>
        <v>17</v>
      </c>
      <c r="J1127" s="508" t="str">
        <f t="shared" si="105"/>
        <v>17</v>
      </c>
      <c r="K1127" s="508">
        <f t="shared" si="106"/>
        <v>0</v>
      </c>
      <c r="L1127" s="508" t="b">
        <f t="shared" si="107"/>
        <v>1</v>
      </c>
    </row>
    <row r="1128" spans="2:12">
      <c r="B1128" s="508" t="s">
        <v>725</v>
      </c>
      <c r="C1128" s="508" t="s">
        <v>4872</v>
      </c>
      <c r="E1128" s="508" t="s">
        <v>725</v>
      </c>
      <c r="F1128" s="508" t="s">
        <v>4872</v>
      </c>
      <c r="G1128" s="508" t="b">
        <f t="shared" si="102"/>
        <v>1</v>
      </c>
      <c r="H1128" s="508" t="b">
        <f t="shared" si="103"/>
        <v>1</v>
      </c>
      <c r="I1128" s="508" t="str">
        <f t="shared" si="104"/>
        <v>17</v>
      </c>
      <c r="J1128" s="508" t="str">
        <f t="shared" si="105"/>
        <v>17</v>
      </c>
      <c r="K1128" s="508">
        <f t="shared" si="106"/>
        <v>0</v>
      </c>
      <c r="L1128" s="508" t="b">
        <f t="shared" si="107"/>
        <v>1</v>
      </c>
    </row>
    <row r="1129" spans="2:12">
      <c r="B1129" s="508" t="s">
        <v>726</v>
      </c>
      <c r="C1129" s="508" t="s">
        <v>4873</v>
      </c>
      <c r="E1129" s="508" t="s">
        <v>726</v>
      </c>
      <c r="F1129" s="508" t="s">
        <v>4873</v>
      </c>
      <c r="G1129" s="508" t="b">
        <f t="shared" si="102"/>
        <v>1</v>
      </c>
      <c r="H1129" s="508" t="b">
        <f t="shared" si="103"/>
        <v>1</v>
      </c>
      <c r="I1129" s="508" t="str">
        <f t="shared" si="104"/>
        <v>17</v>
      </c>
      <c r="J1129" s="508" t="str">
        <f t="shared" si="105"/>
        <v>17</v>
      </c>
      <c r="K1129" s="508">
        <f t="shared" si="106"/>
        <v>0</v>
      </c>
      <c r="L1129" s="508" t="b">
        <f t="shared" si="107"/>
        <v>1</v>
      </c>
    </row>
    <row r="1130" spans="2:12">
      <c r="B1130" s="508" t="s">
        <v>727</v>
      </c>
      <c r="C1130" s="508" t="s">
        <v>4874</v>
      </c>
      <c r="E1130" s="508" t="s">
        <v>727</v>
      </c>
      <c r="F1130" s="508" t="s">
        <v>4874</v>
      </c>
      <c r="G1130" s="508" t="b">
        <f t="shared" si="102"/>
        <v>1</v>
      </c>
      <c r="H1130" s="508" t="b">
        <f t="shared" si="103"/>
        <v>1</v>
      </c>
      <c r="I1130" s="508" t="str">
        <f t="shared" si="104"/>
        <v>17</v>
      </c>
      <c r="J1130" s="508" t="str">
        <f t="shared" si="105"/>
        <v>17</v>
      </c>
      <c r="K1130" s="508">
        <f t="shared" si="106"/>
        <v>0</v>
      </c>
      <c r="L1130" s="508" t="b">
        <f t="shared" si="107"/>
        <v>1</v>
      </c>
    </row>
    <row r="1131" spans="2:12">
      <c r="B1131" s="508" t="s">
        <v>728</v>
      </c>
      <c r="C1131" s="508" t="s">
        <v>4875</v>
      </c>
      <c r="E1131" s="508" t="s">
        <v>728</v>
      </c>
      <c r="F1131" s="508" t="s">
        <v>4875</v>
      </c>
      <c r="G1131" s="508" t="b">
        <f t="shared" si="102"/>
        <v>1</v>
      </c>
      <c r="H1131" s="508" t="b">
        <f t="shared" si="103"/>
        <v>1</v>
      </c>
      <c r="I1131" s="508" t="str">
        <f t="shared" si="104"/>
        <v>17</v>
      </c>
      <c r="J1131" s="508" t="str">
        <f t="shared" si="105"/>
        <v>17</v>
      </c>
      <c r="K1131" s="508">
        <f t="shared" si="106"/>
        <v>0</v>
      </c>
      <c r="L1131" s="508" t="b">
        <f t="shared" si="107"/>
        <v>1</v>
      </c>
    </row>
    <row r="1132" spans="2:12">
      <c r="B1132" s="508" t="s">
        <v>729</v>
      </c>
      <c r="C1132" s="508" t="s">
        <v>4876</v>
      </c>
      <c r="E1132" s="508" t="s">
        <v>729</v>
      </c>
      <c r="F1132" s="508" t="s">
        <v>4876</v>
      </c>
      <c r="G1132" s="508" t="b">
        <f t="shared" si="102"/>
        <v>1</v>
      </c>
      <c r="H1132" s="508" t="b">
        <f t="shared" si="103"/>
        <v>1</v>
      </c>
      <c r="I1132" s="508" t="str">
        <f t="shared" si="104"/>
        <v>17</v>
      </c>
      <c r="J1132" s="508" t="str">
        <f t="shared" si="105"/>
        <v>17</v>
      </c>
      <c r="K1132" s="508">
        <f t="shared" si="106"/>
        <v>0</v>
      </c>
      <c r="L1132" s="508" t="b">
        <f t="shared" si="107"/>
        <v>1</v>
      </c>
    </row>
    <row r="1133" spans="2:12">
      <c r="B1133" s="508" t="s">
        <v>715</v>
      </c>
      <c r="C1133" s="508" t="s">
        <v>4877</v>
      </c>
      <c r="E1133" s="508" t="s">
        <v>715</v>
      </c>
      <c r="F1133" s="508" t="s">
        <v>4877</v>
      </c>
      <c r="G1133" s="508" t="b">
        <f t="shared" si="102"/>
        <v>1</v>
      </c>
      <c r="H1133" s="508" t="b">
        <f t="shared" si="103"/>
        <v>1</v>
      </c>
      <c r="I1133" s="508" t="str">
        <f t="shared" si="104"/>
        <v>17</v>
      </c>
      <c r="J1133" s="508" t="str">
        <f t="shared" si="105"/>
        <v>17</v>
      </c>
      <c r="K1133" s="508">
        <f t="shared" si="106"/>
        <v>0</v>
      </c>
      <c r="L1133" s="508" t="b">
        <f t="shared" si="107"/>
        <v>1</v>
      </c>
    </row>
    <row r="1134" spans="2:12">
      <c r="B1134" s="508" t="s">
        <v>1284</v>
      </c>
      <c r="C1134" s="508" t="s">
        <v>4878</v>
      </c>
      <c r="E1134" s="508" t="s">
        <v>1284</v>
      </c>
      <c r="F1134" s="508" t="s">
        <v>4304</v>
      </c>
      <c r="G1134" s="508" t="b">
        <f t="shared" si="102"/>
        <v>1</v>
      </c>
      <c r="H1134" s="508" t="b">
        <f t="shared" si="103"/>
        <v>0</v>
      </c>
      <c r="I1134" s="508" t="str">
        <f t="shared" si="104"/>
        <v>64</v>
      </c>
      <c r="J1134" s="508" t="str">
        <f t="shared" si="105"/>
        <v>63</v>
      </c>
      <c r="K1134" s="508">
        <f t="shared" si="106"/>
        <v>-1</v>
      </c>
      <c r="L1134" s="508" t="b">
        <f t="shared" si="107"/>
        <v>0</v>
      </c>
    </row>
    <row r="1135" spans="2:12">
      <c r="B1135" s="508" t="s">
        <v>1285</v>
      </c>
      <c r="C1135" s="508" t="s">
        <v>4879</v>
      </c>
      <c r="E1135" s="508" t="s">
        <v>1285</v>
      </c>
      <c r="F1135" s="508" t="s">
        <v>4305</v>
      </c>
      <c r="G1135" s="508" t="b">
        <f t="shared" si="102"/>
        <v>1</v>
      </c>
      <c r="H1135" s="508" t="b">
        <f t="shared" si="103"/>
        <v>0</v>
      </c>
      <c r="I1135" s="508" t="str">
        <f t="shared" si="104"/>
        <v>64</v>
      </c>
      <c r="J1135" s="508" t="str">
        <f t="shared" si="105"/>
        <v>63</v>
      </c>
      <c r="K1135" s="508">
        <f t="shared" si="106"/>
        <v>-1</v>
      </c>
      <c r="L1135" s="508" t="b">
        <f t="shared" si="107"/>
        <v>0</v>
      </c>
    </row>
    <row r="1136" spans="2:12">
      <c r="B1136" s="508" t="s">
        <v>1286</v>
      </c>
      <c r="C1136" s="508" t="s">
        <v>4880</v>
      </c>
      <c r="E1136" s="508" t="s">
        <v>1286</v>
      </c>
      <c r="F1136" s="508" t="s">
        <v>4306</v>
      </c>
      <c r="G1136" s="508" t="b">
        <f t="shared" si="102"/>
        <v>1</v>
      </c>
      <c r="H1136" s="508" t="b">
        <f t="shared" si="103"/>
        <v>0</v>
      </c>
      <c r="I1136" s="508" t="str">
        <f t="shared" si="104"/>
        <v>64</v>
      </c>
      <c r="J1136" s="508" t="str">
        <f t="shared" si="105"/>
        <v>63</v>
      </c>
      <c r="K1136" s="508">
        <f t="shared" si="106"/>
        <v>-1</v>
      </c>
      <c r="L1136" s="508" t="b">
        <f t="shared" si="107"/>
        <v>0</v>
      </c>
    </row>
    <row r="1137" spans="2:12">
      <c r="B1137" s="508" t="s">
        <v>1287</v>
      </c>
      <c r="C1137" s="508" t="s">
        <v>4881</v>
      </c>
      <c r="E1137" s="508" t="s">
        <v>1287</v>
      </c>
      <c r="F1137" s="508" t="s">
        <v>4307</v>
      </c>
      <c r="G1137" s="508" t="b">
        <f t="shared" si="102"/>
        <v>1</v>
      </c>
      <c r="H1137" s="508" t="b">
        <f t="shared" si="103"/>
        <v>0</v>
      </c>
      <c r="I1137" s="508" t="str">
        <f t="shared" si="104"/>
        <v>64</v>
      </c>
      <c r="J1137" s="508" t="str">
        <f t="shared" si="105"/>
        <v>63</v>
      </c>
      <c r="K1137" s="508">
        <f t="shared" si="106"/>
        <v>-1</v>
      </c>
      <c r="L1137" s="508" t="b">
        <f t="shared" si="107"/>
        <v>0</v>
      </c>
    </row>
    <row r="1138" spans="2:12">
      <c r="B1138" s="508" t="s">
        <v>1288</v>
      </c>
      <c r="C1138" s="508" t="s">
        <v>4882</v>
      </c>
      <c r="E1138" s="508" t="s">
        <v>1288</v>
      </c>
      <c r="F1138" s="508" t="s">
        <v>4308</v>
      </c>
      <c r="G1138" s="508" t="b">
        <f t="shared" si="102"/>
        <v>1</v>
      </c>
      <c r="H1138" s="508" t="b">
        <f t="shared" si="103"/>
        <v>0</v>
      </c>
      <c r="I1138" s="508" t="str">
        <f t="shared" si="104"/>
        <v>64</v>
      </c>
      <c r="J1138" s="508" t="str">
        <f t="shared" si="105"/>
        <v>63</v>
      </c>
      <c r="K1138" s="508">
        <f t="shared" si="106"/>
        <v>-1</v>
      </c>
      <c r="L1138" s="508" t="b">
        <f t="shared" si="107"/>
        <v>0</v>
      </c>
    </row>
    <row r="1139" spans="2:12">
      <c r="B1139" s="508" t="s">
        <v>1289</v>
      </c>
      <c r="C1139" s="508" t="s">
        <v>4883</v>
      </c>
      <c r="E1139" s="508" t="s">
        <v>1289</v>
      </c>
      <c r="F1139" s="508" t="s">
        <v>4309</v>
      </c>
      <c r="G1139" s="508" t="b">
        <f t="shared" si="102"/>
        <v>1</v>
      </c>
      <c r="H1139" s="508" t="b">
        <f t="shared" si="103"/>
        <v>0</v>
      </c>
      <c r="I1139" s="508" t="str">
        <f t="shared" si="104"/>
        <v>64</v>
      </c>
      <c r="J1139" s="508" t="str">
        <f t="shared" si="105"/>
        <v>63</v>
      </c>
      <c r="K1139" s="508">
        <f t="shared" si="106"/>
        <v>-1</v>
      </c>
      <c r="L1139" s="508" t="b">
        <f t="shared" si="107"/>
        <v>0</v>
      </c>
    </row>
    <row r="1140" spans="2:12">
      <c r="B1140" s="508" t="s">
        <v>1290</v>
      </c>
      <c r="C1140" s="508" t="s">
        <v>4884</v>
      </c>
      <c r="E1140" s="508" t="s">
        <v>1290</v>
      </c>
      <c r="F1140" s="508" t="s">
        <v>4310</v>
      </c>
      <c r="G1140" s="508" t="b">
        <f t="shared" si="102"/>
        <v>1</v>
      </c>
      <c r="H1140" s="508" t="b">
        <f t="shared" si="103"/>
        <v>0</v>
      </c>
      <c r="I1140" s="508" t="str">
        <f t="shared" si="104"/>
        <v>64</v>
      </c>
      <c r="J1140" s="508" t="str">
        <f t="shared" si="105"/>
        <v>63</v>
      </c>
      <c r="K1140" s="508">
        <f t="shared" si="106"/>
        <v>-1</v>
      </c>
      <c r="L1140" s="508" t="b">
        <f t="shared" si="107"/>
        <v>0</v>
      </c>
    </row>
    <row r="1141" spans="2:12">
      <c r="B1141" s="508" t="s">
        <v>1291</v>
      </c>
      <c r="C1141" s="508" t="s">
        <v>4885</v>
      </c>
      <c r="E1141" s="508" t="s">
        <v>1291</v>
      </c>
      <c r="F1141" s="508" t="s">
        <v>4311</v>
      </c>
      <c r="G1141" s="508" t="b">
        <f t="shared" si="102"/>
        <v>1</v>
      </c>
      <c r="H1141" s="508" t="b">
        <f t="shared" si="103"/>
        <v>0</v>
      </c>
      <c r="I1141" s="508" t="str">
        <f t="shared" si="104"/>
        <v>64</v>
      </c>
      <c r="J1141" s="508" t="str">
        <f t="shared" si="105"/>
        <v>63</v>
      </c>
      <c r="K1141" s="508">
        <f t="shared" si="106"/>
        <v>-1</v>
      </c>
      <c r="L1141" s="508" t="b">
        <f t="shared" si="107"/>
        <v>0</v>
      </c>
    </row>
    <row r="1142" spans="2:12">
      <c r="B1142" s="508" t="s">
        <v>1292</v>
      </c>
      <c r="C1142" s="508" t="s">
        <v>4886</v>
      </c>
      <c r="E1142" s="508" t="s">
        <v>1292</v>
      </c>
      <c r="F1142" s="508" t="s">
        <v>4312</v>
      </c>
      <c r="G1142" s="508" t="b">
        <f t="shared" si="102"/>
        <v>1</v>
      </c>
      <c r="H1142" s="508" t="b">
        <f t="shared" si="103"/>
        <v>0</v>
      </c>
      <c r="I1142" s="508" t="str">
        <f t="shared" si="104"/>
        <v>64</v>
      </c>
      <c r="J1142" s="508" t="str">
        <f t="shared" si="105"/>
        <v>63</v>
      </c>
      <c r="K1142" s="508">
        <f t="shared" si="106"/>
        <v>-1</v>
      </c>
      <c r="L1142" s="508" t="b">
        <f t="shared" si="107"/>
        <v>0</v>
      </c>
    </row>
    <row r="1143" spans="2:12">
      <c r="B1143" s="508" t="s">
        <v>1293</v>
      </c>
      <c r="C1143" s="508" t="s">
        <v>4887</v>
      </c>
      <c r="E1143" s="508" t="s">
        <v>1293</v>
      </c>
      <c r="F1143" s="508" t="s">
        <v>4313</v>
      </c>
      <c r="G1143" s="508" t="b">
        <f t="shared" si="102"/>
        <v>1</v>
      </c>
      <c r="H1143" s="508" t="b">
        <f t="shared" si="103"/>
        <v>0</v>
      </c>
      <c r="I1143" s="508" t="str">
        <f t="shared" si="104"/>
        <v>64</v>
      </c>
      <c r="J1143" s="508" t="str">
        <f t="shared" si="105"/>
        <v>63</v>
      </c>
      <c r="K1143" s="508">
        <f t="shared" si="106"/>
        <v>-1</v>
      </c>
      <c r="L1143" s="508" t="b">
        <f t="shared" si="107"/>
        <v>0</v>
      </c>
    </row>
    <row r="1144" spans="2:12">
      <c r="B1144" s="508" t="s">
        <v>1294</v>
      </c>
      <c r="C1144" s="508" t="s">
        <v>4888</v>
      </c>
      <c r="E1144" s="508" t="s">
        <v>1294</v>
      </c>
      <c r="F1144" s="508" t="s">
        <v>4314</v>
      </c>
      <c r="G1144" s="508" t="b">
        <f t="shared" si="102"/>
        <v>1</v>
      </c>
      <c r="H1144" s="508" t="b">
        <f t="shared" si="103"/>
        <v>0</v>
      </c>
      <c r="I1144" s="508" t="str">
        <f t="shared" si="104"/>
        <v>64</v>
      </c>
      <c r="J1144" s="508" t="str">
        <f t="shared" si="105"/>
        <v>63</v>
      </c>
      <c r="K1144" s="508">
        <f t="shared" si="106"/>
        <v>-1</v>
      </c>
      <c r="L1144" s="508" t="b">
        <f t="shared" si="107"/>
        <v>0</v>
      </c>
    </row>
    <row r="1145" spans="2:12">
      <c r="B1145" s="508" t="s">
        <v>1295</v>
      </c>
      <c r="C1145" s="508" t="s">
        <v>4889</v>
      </c>
      <c r="E1145" s="508" t="s">
        <v>1295</v>
      </c>
      <c r="F1145" s="508" t="s">
        <v>4315</v>
      </c>
      <c r="G1145" s="508" t="b">
        <f t="shared" si="102"/>
        <v>1</v>
      </c>
      <c r="H1145" s="508" t="b">
        <f t="shared" si="103"/>
        <v>0</v>
      </c>
      <c r="I1145" s="508" t="str">
        <f t="shared" si="104"/>
        <v>64</v>
      </c>
      <c r="J1145" s="508" t="str">
        <f t="shared" si="105"/>
        <v>63</v>
      </c>
      <c r="K1145" s="508">
        <f t="shared" si="106"/>
        <v>-1</v>
      </c>
      <c r="L1145" s="508" t="b">
        <f t="shared" si="107"/>
        <v>0</v>
      </c>
    </row>
    <row r="1146" spans="2:12">
      <c r="B1146" s="508" t="s">
        <v>1296</v>
      </c>
      <c r="C1146" s="508" t="s">
        <v>4890</v>
      </c>
      <c r="E1146" s="508" t="s">
        <v>1296</v>
      </c>
      <c r="F1146" s="508" t="s">
        <v>4316</v>
      </c>
      <c r="G1146" s="508" t="b">
        <f t="shared" si="102"/>
        <v>1</v>
      </c>
      <c r="H1146" s="508" t="b">
        <f t="shared" si="103"/>
        <v>0</v>
      </c>
      <c r="I1146" s="508" t="str">
        <f t="shared" si="104"/>
        <v>64</v>
      </c>
      <c r="J1146" s="508" t="str">
        <f t="shared" si="105"/>
        <v>63</v>
      </c>
      <c r="K1146" s="508">
        <f t="shared" si="106"/>
        <v>-1</v>
      </c>
      <c r="L1146" s="508" t="b">
        <f t="shared" si="107"/>
        <v>0</v>
      </c>
    </row>
    <row r="1147" spans="2:12">
      <c r="B1147" s="508" t="s">
        <v>1282</v>
      </c>
      <c r="C1147" s="508" t="s">
        <v>4891</v>
      </c>
      <c r="E1147" s="508" t="s">
        <v>1282</v>
      </c>
      <c r="F1147" s="508" t="s">
        <v>4317</v>
      </c>
      <c r="G1147" s="508" t="b">
        <f t="shared" si="102"/>
        <v>1</v>
      </c>
      <c r="H1147" s="508" t="b">
        <f t="shared" si="103"/>
        <v>0</v>
      </c>
      <c r="I1147" s="508" t="str">
        <f t="shared" si="104"/>
        <v>64</v>
      </c>
      <c r="J1147" s="508" t="str">
        <f t="shared" si="105"/>
        <v>63</v>
      </c>
      <c r="K1147" s="508">
        <f t="shared" si="106"/>
        <v>-1</v>
      </c>
      <c r="L1147" s="508" t="b">
        <f t="shared" si="107"/>
        <v>0</v>
      </c>
    </row>
    <row r="1148" spans="2:12">
      <c r="B1148" s="508" t="s">
        <v>2583</v>
      </c>
      <c r="C1148" s="508" t="s">
        <v>4892</v>
      </c>
      <c r="E1148" s="508" t="s">
        <v>2583</v>
      </c>
      <c r="F1148" s="508" t="s">
        <v>4318</v>
      </c>
      <c r="G1148" s="508" t="b">
        <f t="shared" si="102"/>
        <v>1</v>
      </c>
      <c r="H1148" s="508" t="b">
        <f t="shared" si="103"/>
        <v>0</v>
      </c>
      <c r="I1148" s="508" t="str">
        <f t="shared" si="104"/>
        <v>175</v>
      </c>
      <c r="J1148" s="508" t="str">
        <f t="shared" si="105"/>
        <v>174</v>
      </c>
      <c r="K1148" s="508">
        <f t="shared" si="106"/>
        <v>-1</v>
      </c>
      <c r="L1148" s="508" t="b">
        <f t="shared" si="107"/>
        <v>0</v>
      </c>
    </row>
    <row r="1149" spans="2:12">
      <c r="B1149" s="508" t="s">
        <v>2584</v>
      </c>
      <c r="C1149" s="508" t="s">
        <v>4893</v>
      </c>
      <c r="E1149" s="508" t="s">
        <v>2584</v>
      </c>
      <c r="F1149" s="508" t="s">
        <v>4319</v>
      </c>
      <c r="G1149" s="508" t="b">
        <f t="shared" si="102"/>
        <v>1</v>
      </c>
      <c r="H1149" s="508" t="b">
        <f t="shared" si="103"/>
        <v>0</v>
      </c>
      <c r="I1149" s="508" t="str">
        <f t="shared" si="104"/>
        <v>175</v>
      </c>
      <c r="J1149" s="508" t="str">
        <f t="shared" si="105"/>
        <v>174</v>
      </c>
      <c r="K1149" s="508">
        <f t="shared" si="106"/>
        <v>-1</v>
      </c>
      <c r="L1149" s="508" t="b">
        <f t="shared" si="107"/>
        <v>0</v>
      </c>
    </row>
    <row r="1150" spans="2:12">
      <c r="B1150" s="508" t="s">
        <v>2585</v>
      </c>
      <c r="C1150" s="508" t="s">
        <v>4894</v>
      </c>
      <c r="E1150" s="508" t="s">
        <v>2585</v>
      </c>
      <c r="F1150" s="508" t="s">
        <v>4320</v>
      </c>
      <c r="G1150" s="508" t="b">
        <f t="shared" si="102"/>
        <v>1</v>
      </c>
      <c r="H1150" s="508" t="b">
        <f t="shared" si="103"/>
        <v>0</v>
      </c>
      <c r="I1150" s="508" t="str">
        <f t="shared" si="104"/>
        <v>175</v>
      </c>
      <c r="J1150" s="508" t="str">
        <f t="shared" si="105"/>
        <v>174</v>
      </c>
      <c r="K1150" s="508">
        <f t="shared" si="106"/>
        <v>-1</v>
      </c>
      <c r="L1150" s="508" t="b">
        <f t="shared" si="107"/>
        <v>0</v>
      </c>
    </row>
    <row r="1151" spans="2:12">
      <c r="B1151" s="508" t="s">
        <v>2586</v>
      </c>
      <c r="C1151" s="508" t="s">
        <v>4895</v>
      </c>
      <c r="E1151" s="508" t="s">
        <v>2586</v>
      </c>
      <c r="F1151" s="508" t="s">
        <v>4321</v>
      </c>
      <c r="G1151" s="508" t="b">
        <f t="shared" si="102"/>
        <v>1</v>
      </c>
      <c r="H1151" s="508" t="b">
        <f t="shared" si="103"/>
        <v>0</v>
      </c>
      <c r="I1151" s="508" t="str">
        <f t="shared" si="104"/>
        <v>175</v>
      </c>
      <c r="J1151" s="508" t="str">
        <f t="shared" si="105"/>
        <v>174</v>
      </c>
      <c r="K1151" s="508">
        <f t="shared" si="106"/>
        <v>-1</v>
      </c>
      <c r="L1151" s="508" t="b">
        <f t="shared" si="107"/>
        <v>0</v>
      </c>
    </row>
    <row r="1152" spans="2:12">
      <c r="B1152" s="508" t="s">
        <v>2587</v>
      </c>
      <c r="C1152" s="508" t="s">
        <v>4896</v>
      </c>
      <c r="E1152" s="508" t="s">
        <v>2587</v>
      </c>
      <c r="F1152" s="508" t="s">
        <v>4322</v>
      </c>
      <c r="G1152" s="508" t="b">
        <f t="shared" si="102"/>
        <v>1</v>
      </c>
      <c r="H1152" s="508" t="b">
        <f t="shared" si="103"/>
        <v>0</v>
      </c>
      <c r="I1152" s="508" t="str">
        <f t="shared" si="104"/>
        <v>175</v>
      </c>
      <c r="J1152" s="508" t="str">
        <f t="shared" si="105"/>
        <v>174</v>
      </c>
      <c r="K1152" s="508">
        <f t="shared" si="106"/>
        <v>-1</v>
      </c>
      <c r="L1152" s="508" t="b">
        <f t="shared" si="107"/>
        <v>0</v>
      </c>
    </row>
    <row r="1153" spans="2:12">
      <c r="B1153" s="508" t="s">
        <v>2588</v>
      </c>
      <c r="C1153" s="508" t="s">
        <v>4897</v>
      </c>
      <c r="E1153" s="508" t="s">
        <v>2588</v>
      </c>
      <c r="F1153" s="508" t="s">
        <v>4323</v>
      </c>
      <c r="G1153" s="508" t="b">
        <f t="shared" si="102"/>
        <v>1</v>
      </c>
      <c r="H1153" s="508" t="b">
        <f t="shared" si="103"/>
        <v>0</v>
      </c>
      <c r="I1153" s="508" t="str">
        <f t="shared" si="104"/>
        <v>175</v>
      </c>
      <c r="J1153" s="508" t="str">
        <f t="shared" si="105"/>
        <v>174</v>
      </c>
      <c r="K1153" s="508">
        <f t="shared" si="106"/>
        <v>-1</v>
      </c>
      <c r="L1153" s="508" t="b">
        <f t="shared" si="107"/>
        <v>0</v>
      </c>
    </row>
    <row r="1154" spans="2:12">
      <c r="B1154" s="508" t="s">
        <v>2589</v>
      </c>
      <c r="C1154" s="508" t="s">
        <v>4898</v>
      </c>
      <c r="E1154" s="508" t="s">
        <v>2589</v>
      </c>
      <c r="F1154" s="508" t="s">
        <v>4324</v>
      </c>
      <c r="G1154" s="508" t="b">
        <f t="shared" si="102"/>
        <v>1</v>
      </c>
      <c r="H1154" s="508" t="b">
        <f t="shared" si="103"/>
        <v>0</v>
      </c>
      <c r="I1154" s="508" t="str">
        <f t="shared" si="104"/>
        <v>175</v>
      </c>
      <c r="J1154" s="508" t="str">
        <f t="shared" si="105"/>
        <v>174</v>
      </c>
      <c r="K1154" s="508">
        <f t="shared" si="106"/>
        <v>-1</v>
      </c>
      <c r="L1154" s="508" t="b">
        <f t="shared" si="107"/>
        <v>0</v>
      </c>
    </row>
    <row r="1155" spans="2:12">
      <c r="B1155" s="508" t="s">
        <v>2590</v>
      </c>
      <c r="C1155" s="508" t="s">
        <v>4899</v>
      </c>
      <c r="E1155" s="508" t="s">
        <v>2590</v>
      </c>
      <c r="F1155" s="508" t="s">
        <v>4325</v>
      </c>
      <c r="G1155" s="508" t="b">
        <f t="shared" si="102"/>
        <v>1</v>
      </c>
      <c r="H1155" s="508" t="b">
        <f t="shared" si="103"/>
        <v>0</v>
      </c>
      <c r="I1155" s="508" t="str">
        <f t="shared" si="104"/>
        <v>175</v>
      </c>
      <c r="J1155" s="508" t="str">
        <f t="shared" si="105"/>
        <v>174</v>
      </c>
      <c r="K1155" s="508">
        <f t="shared" si="106"/>
        <v>-1</v>
      </c>
      <c r="L1155" s="508" t="b">
        <f t="shared" si="107"/>
        <v>0</v>
      </c>
    </row>
    <row r="1156" spans="2:12">
      <c r="B1156" s="508" t="s">
        <v>2591</v>
      </c>
      <c r="C1156" s="508" t="s">
        <v>4900</v>
      </c>
      <c r="E1156" s="508" t="s">
        <v>2591</v>
      </c>
      <c r="F1156" s="508" t="s">
        <v>4326</v>
      </c>
      <c r="G1156" s="508" t="b">
        <f t="shared" si="102"/>
        <v>1</v>
      </c>
      <c r="H1156" s="508" t="b">
        <f t="shared" si="103"/>
        <v>0</v>
      </c>
      <c r="I1156" s="508" t="str">
        <f t="shared" si="104"/>
        <v>175</v>
      </c>
      <c r="J1156" s="508" t="str">
        <f t="shared" si="105"/>
        <v>174</v>
      </c>
      <c r="K1156" s="508">
        <f t="shared" si="106"/>
        <v>-1</v>
      </c>
      <c r="L1156" s="508" t="b">
        <f t="shared" si="107"/>
        <v>0</v>
      </c>
    </row>
    <row r="1157" spans="2:12">
      <c r="B1157" s="508" t="s">
        <v>2592</v>
      </c>
      <c r="C1157" s="508" t="s">
        <v>4901</v>
      </c>
      <c r="E1157" s="508" t="s">
        <v>2592</v>
      </c>
      <c r="F1157" s="508" t="s">
        <v>4327</v>
      </c>
      <c r="G1157" s="508" t="b">
        <f t="shared" si="102"/>
        <v>1</v>
      </c>
      <c r="H1157" s="508" t="b">
        <f t="shared" si="103"/>
        <v>0</v>
      </c>
      <c r="I1157" s="508" t="str">
        <f t="shared" si="104"/>
        <v>175</v>
      </c>
      <c r="J1157" s="508" t="str">
        <f t="shared" si="105"/>
        <v>174</v>
      </c>
      <c r="K1157" s="508">
        <f t="shared" si="106"/>
        <v>-1</v>
      </c>
      <c r="L1157" s="508" t="b">
        <f t="shared" si="107"/>
        <v>0</v>
      </c>
    </row>
    <row r="1158" spans="2:12">
      <c r="B1158" s="508" t="s">
        <v>2593</v>
      </c>
      <c r="C1158" s="508" t="s">
        <v>4902</v>
      </c>
      <c r="E1158" s="508" t="s">
        <v>2593</v>
      </c>
      <c r="F1158" s="508" t="s">
        <v>4328</v>
      </c>
      <c r="G1158" s="508" t="b">
        <f t="shared" si="102"/>
        <v>1</v>
      </c>
      <c r="H1158" s="508" t="b">
        <f t="shared" si="103"/>
        <v>0</v>
      </c>
      <c r="I1158" s="508" t="str">
        <f t="shared" si="104"/>
        <v>175</v>
      </c>
      <c r="J1158" s="508" t="str">
        <f t="shared" si="105"/>
        <v>174</v>
      </c>
      <c r="K1158" s="508">
        <f t="shared" si="106"/>
        <v>-1</v>
      </c>
      <c r="L1158" s="508" t="b">
        <f t="shared" si="107"/>
        <v>0</v>
      </c>
    </row>
    <row r="1159" spans="2:12">
      <c r="B1159" s="508" t="s">
        <v>2594</v>
      </c>
      <c r="C1159" s="508" t="s">
        <v>4903</v>
      </c>
      <c r="E1159" s="508" t="s">
        <v>2594</v>
      </c>
      <c r="F1159" s="508" t="s">
        <v>4329</v>
      </c>
      <c r="G1159" s="508" t="b">
        <f t="shared" ref="G1159:G1222" si="108">B1159=E1159</f>
        <v>1</v>
      </c>
      <c r="H1159" s="508" t="b">
        <f t="shared" ref="H1159:H1222" si="109">C1159=F1159</f>
        <v>0</v>
      </c>
      <c r="I1159" s="508" t="str">
        <f t="shared" ref="I1159:I1222" si="110">RIGHT(C1159,LEN(C1159)-FIND("$",C1159,1)-2)</f>
        <v>175</v>
      </c>
      <c r="J1159" s="508" t="str">
        <f t="shared" ref="J1159:J1222" si="111">RIGHT(F1159,LEN(F1159)-FIND("$",F1159,1)-2)</f>
        <v>174</v>
      </c>
      <c r="K1159" s="508">
        <f t="shared" ref="K1159:K1222" si="112">J1159-I1159</f>
        <v>-1</v>
      </c>
      <c r="L1159" s="508" t="b">
        <f t="shared" ref="L1159:L1222" si="113">I1159=J1159</f>
        <v>0</v>
      </c>
    </row>
    <row r="1160" spans="2:12">
      <c r="B1160" s="508" t="s">
        <v>2595</v>
      </c>
      <c r="C1160" s="508" t="s">
        <v>4904</v>
      </c>
      <c r="E1160" s="508" t="s">
        <v>2595</v>
      </c>
      <c r="F1160" s="508" t="s">
        <v>4330</v>
      </c>
      <c r="G1160" s="508" t="b">
        <f t="shared" si="108"/>
        <v>1</v>
      </c>
      <c r="H1160" s="508" t="b">
        <f t="shared" si="109"/>
        <v>0</v>
      </c>
      <c r="I1160" s="508" t="str">
        <f t="shared" si="110"/>
        <v>175</v>
      </c>
      <c r="J1160" s="508" t="str">
        <f t="shared" si="111"/>
        <v>174</v>
      </c>
      <c r="K1160" s="508">
        <f t="shared" si="112"/>
        <v>-1</v>
      </c>
      <c r="L1160" s="508" t="b">
        <f t="shared" si="113"/>
        <v>0</v>
      </c>
    </row>
    <row r="1161" spans="2:12">
      <c r="B1161" s="508" t="s">
        <v>2581</v>
      </c>
      <c r="C1161" s="508" t="s">
        <v>4905</v>
      </c>
      <c r="E1161" s="508" t="s">
        <v>2581</v>
      </c>
      <c r="F1161" s="508" t="s">
        <v>4331</v>
      </c>
      <c r="G1161" s="508" t="b">
        <f t="shared" si="108"/>
        <v>1</v>
      </c>
      <c r="H1161" s="508" t="b">
        <f t="shared" si="109"/>
        <v>0</v>
      </c>
      <c r="I1161" s="508" t="str">
        <f t="shared" si="110"/>
        <v>175</v>
      </c>
      <c r="J1161" s="508" t="str">
        <f t="shared" si="111"/>
        <v>174</v>
      </c>
      <c r="K1161" s="508">
        <f t="shared" si="112"/>
        <v>-1</v>
      </c>
      <c r="L1161" s="508" t="b">
        <f t="shared" si="113"/>
        <v>0</v>
      </c>
    </row>
    <row r="1162" spans="2:12">
      <c r="B1162" s="508" t="s">
        <v>2659</v>
      </c>
      <c r="C1162" s="508" t="s">
        <v>4906</v>
      </c>
      <c r="E1162" s="508" t="s">
        <v>2659</v>
      </c>
      <c r="F1162" s="508" t="s">
        <v>6534</v>
      </c>
      <c r="G1162" s="508" t="b">
        <f t="shared" si="108"/>
        <v>1</v>
      </c>
      <c r="H1162" s="508" t="b">
        <f t="shared" si="109"/>
        <v>0</v>
      </c>
      <c r="I1162" s="508" t="str">
        <f t="shared" si="110"/>
        <v>181</v>
      </c>
      <c r="J1162" s="508" t="str">
        <f t="shared" si="111"/>
        <v>180</v>
      </c>
      <c r="K1162" s="508">
        <f t="shared" si="112"/>
        <v>-1</v>
      </c>
      <c r="L1162" s="508" t="b">
        <f t="shared" si="113"/>
        <v>0</v>
      </c>
    </row>
    <row r="1163" spans="2:12">
      <c r="B1163" s="508" t="s">
        <v>2661</v>
      </c>
      <c r="C1163" s="508" t="s">
        <v>4907</v>
      </c>
      <c r="E1163" s="508" t="s">
        <v>2661</v>
      </c>
      <c r="F1163" s="508" t="s">
        <v>6535</v>
      </c>
      <c r="G1163" s="508" t="b">
        <f t="shared" si="108"/>
        <v>1</v>
      </c>
      <c r="H1163" s="508" t="b">
        <f t="shared" si="109"/>
        <v>0</v>
      </c>
      <c r="I1163" s="508" t="str">
        <f t="shared" si="110"/>
        <v>181</v>
      </c>
      <c r="J1163" s="508" t="str">
        <f t="shared" si="111"/>
        <v>180</v>
      </c>
      <c r="K1163" s="508">
        <f t="shared" si="112"/>
        <v>-1</v>
      </c>
      <c r="L1163" s="508" t="b">
        <f t="shared" si="113"/>
        <v>0</v>
      </c>
    </row>
    <row r="1164" spans="2:12">
      <c r="B1164" s="508" t="s">
        <v>2662</v>
      </c>
      <c r="C1164" s="508" t="s">
        <v>4908</v>
      </c>
      <c r="E1164" s="508" t="s">
        <v>2662</v>
      </c>
      <c r="F1164" s="508" t="s">
        <v>6536</v>
      </c>
      <c r="G1164" s="508" t="b">
        <f t="shared" si="108"/>
        <v>1</v>
      </c>
      <c r="H1164" s="508" t="b">
        <f t="shared" si="109"/>
        <v>0</v>
      </c>
      <c r="I1164" s="508" t="str">
        <f t="shared" si="110"/>
        <v>181</v>
      </c>
      <c r="J1164" s="508" t="str">
        <f t="shared" si="111"/>
        <v>180</v>
      </c>
      <c r="K1164" s="508">
        <f t="shared" si="112"/>
        <v>-1</v>
      </c>
      <c r="L1164" s="508" t="b">
        <f t="shared" si="113"/>
        <v>0</v>
      </c>
    </row>
    <row r="1165" spans="2:12">
      <c r="B1165" s="508" t="s">
        <v>2663</v>
      </c>
      <c r="C1165" s="508" t="s">
        <v>4909</v>
      </c>
      <c r="E1165" s="508" t="s">
        <v>2663</v>
      </c>
      <c r="F1165" s="508" t="s">
        <v>6537</v>
      </c>
      <c r="G1165" s="508" t="b">
        <f t="shared" si="108"/>
        <v>1</v>
      </c>
      <c r="H1165" s="508" t="b">
        <f t="shared" si="109"/>
        <v>0</v>
      </c>
      <c r="I1165" s="508" t="str">
        <f t="shared" si="110"/>
        <v>181</v>
      </c>
      <c r="J1165" s="508" t="str">
        <f t="shared" si="111"/>
        <v>180</v>
      </c>
      <c r="K1165" s="508">
        <f t="shared" si="112"/>
        <v>-1</v>
      </c>
      <c r="L1165" s="508" t="b">
        <f t="shared" si="113"/>
        <v>0</v>
      </c>
    </row>
    <row r="1166" spans="2:12">
      <c r="B1166" s="508" t="s">
        <v>2664</v>
      </c>
      <c r="C1166" s="508" t="s">
        <v>4910</v>
      </c>
      <c r="E1166" s="508" t="s">
        <v>2664</v>
      </c>
      <c r="F1166" s="508" t="s">
        <v>6538</v>
      </c>
      <c r="G1166" s="508" t="b">
        <f t="shared" si="108"/>
        <v>1</v>
      </c>
      <c r="H1166" s="508" t="b">
        <f t="shared" si="109"/>
        <v>0</v>
      </c>
      <c r="I1166" s="508" t="str">
        <f t="shared" si="110"/>
        <v>181</v>
      </c>
      <c r="J1166" s="508" t="str">
        <f t="shared" si="111"/>
        <v>180</v>
      </c>
      <c r="K1166" s="508">
        <f t="shared" si="112"/>
        <v>-1</v>
      </c>
      <c r="L1166" s="508" t="b">
        <f t="shared" si="113"/>
        <v>0</v>
      </c>
    </row>
    <row r="1167" spans="2:12">
      <c r="B1167" s="508" t="s">
        <v>2665</v>
      </c>
      <c r="C1167" s="508" t="s">
        <v>4911</v>
      </c>
      <c r="E1167" s="508" t="s">
        <v>2665</v>
      </c>
      <c r="F1167" s="508" t="s">
        <v>6539</v>
      </c>
      <c r="G1167" s="508" t="b">
        <f t="shared" si="108"/>
        <v>1</v>
      </c>
      <c r="H1167" s="508" t="b">
        <f t="shared" si="109"/>
        <v>0</v>
      </c>
      <c r="I1167" s="508" t="str">
        <f t="shared" si="110"/>
        <v>181</v>
      </c>
      <c r="J1167" s="508" t="str">
        <f t="shared" si="111"/>
        <v>180</v>
      </c>
      <c r="K1167" s="508">
        <f t="shared" si="112"/>
        <v>-1</v>
      </c>
      <c r="L1167" s="508" t="b">
        <f t="shared" si="113"/>
        <v>0</v>
      </c>
    </row>
    <row r="1168" spans="2:12">
      <c r="B1168" s="508" t="s">
        <v>2666</v>
      </c>
      <c r="C1168" s="508" t="s">
        <v>4912</v>
      </c>
      <c r="E1168" s="508" t="s">
        <v>2666</v>
      </c>
      <c r="F1168" s="508" t="s">
        <v>6540</v>
      </c>
      <c r="G1168" s="508" t="b">
        <f t="shared" si="108"/>
        <v>1</v>
      </c>
      <c r="H1168" s="508" t="b">
        <f t="shared" si="109"/>
        <v>0</v>
      </c>
      <c r="I1168" s="508" t="str">
        <f t="shared" si="110"/>
        <v>181</v>
      </c>
      <c r="J1168" s="508" t="str">
        <f t="shared" si="111"/>
        <v>180</v>
      </c>
      <c r="K1168" s="508">
        <f t="shared" si="112"/>
        <v>-1</v>
      </c>
      <c r="L1168" s="508" t="b">
        <f t="shared" si="113"/>
        <v>0</v>
      </c>
    </row>
    <row r="1169" spans="2:12">
      <c r="B1169" s="508" t="s">
        <v>2667</v>
      </c>
      <c r="C1169" s="508" t="s">
        <v>4913</v>
      </c>
      <c r="E1169" s="508" t="s">
        <v>2667</v>
      </c>
      <c r="F1169" s="508" t="s">
        <v>6541</v>
      </c>
      <c r="G1169" s="508" t="b">
        <f t="shared" si="108"/>
        <v>1</v>
      </c>
      <c r="H1169" s="508" t="b">
        <f t="shared" si="109"/>
        <v>0</v>
      </c>
      <c r="I1169" s="508" t="str">
        <f t="shared" si="110"/>
        <v>181</v>
      </c>
      <c r="J1169" s="508" t="str">
        <f t="shared" si="111"/>
        <v>180</v>
      </c>
      <c r="K1169" s="508">
        <f t="shared" si="112"/>
        <v>-1</v>
      </c>
      <c r="L1169" s="508" t="b">
        <f t="shared" si="113"/>
        <v>0</v>
      </c>
    </row>
    <row r="1170" spans="2:12">
      <c r="B1170" s="508" t="s">
        <v>2668</v>
      </c>
      <c r="C1170" s="508" t="s">
        <v>4914</v>
      </c>
      <c r="E1170" s="508" t="s">
        <v>2668</v>
      </c>
      <c r="F1170" s="508" t="s">
        <v>6542</v>
      </c>
      <c r="G1170" s="508" t="b">
        <f t="shared" si="108"/>
        <v>1</v>
      </c>
      <c r="H1170" s="508" t="b">
        <f t="shared" si="109"/>
        <v>0</v>
      </c>
      <c r="I1170" s="508" t="str">
        <f t="shared" si="110"/>
        <v>181</v>
      </c>
      <c r="J1170" s="508" t="str">
        <f t="shared" si="111"/>
        <v>180</v>
      </c>
      <c r="K1170" s="508">
        <f t="shared" si="112"/>
        <v>-1</v>
      </c>
      <c r="L1170" s="508" t="b">
        <f t="shared" si="113"/>
        <v>0</v>
      </c>
    </row>
    <row r="1171" spans="2:12">
      <c r="B1171" s="508" t="s">
        <v>2669</v>
      </c>
      <c r="C1171" s="508" t="s">
        <v>4915</v>
      </c>
      <c r="E1171" s="508" t="s">
        <v>2669</v>
      </c>
      <c r="F1171" s="508" t="s">
        <v>6543</v>
      </c>
      <c r="G1171" s="508" t="b">
        <f t="shared" si="108"/>
        <v>1</v>
      </c>
      <c r="H1171" s="508" t="b">
        <f t="shared" si="109"/>
        <v>0</v>
      </c>
      <c r="I1171" s="508" t="str">
        <f t="shared" si="110"/>
        <v>181</v>
      </c>
      <c r="J1171" s="508" t="str">
        <f t="shared" si="111"/>
        <v>180</v>
      </c>
      <c r="K1171" s="508">
        <f t="shared" si="112"/>
        <v>-1</v>
      </c>
      <c r="L1171" s="508" t="b">
        <f t="shared" si="113"/>
        <v>0</v>
      </c>
    </row>
    <row r="1172" spans="2:12">
      <c r="B1172" s="508" t="s">
        <v>2670</v>
      </c>
      <c r="C1172" s="508" t="s">
        <v>4916</v>
      </c>
      <c r="E1172" s="508" t="s">
        <v>2670</v>
      </c>
      <c r="F1172" s="508" t="s">
        <v>6544</v>
      </c>
      <c r="G1172" s="508" t="b">
        <f t="shared" si="108"/>
        <v>1</v>
      </c>
      <c r="H1172" s="508" t="b">
        <f t="shared" si="109"/>
        <v>0</v>
      </c>
      <c r="I1172" s="508" t="str">
        <f t="shared" si="110"/>
        <v>181</v>
      </c>
      <c r="J1172" s="508" t="str">
        <f t="shared" si="111"/>
        <v>180</v>
      </c>
      <c r="K1172" s="508">
        <f t="shared" si="112"/>
        <v>-1</v>
      </c>
      <c r="L1172" s="508" t="b">
        <f t="shared" si="113"/>
        <v>0</v>
      </c>
    </row>
    <row r="1173" spans="2:12">
      <c r="B1173" s="508" t="s">
        <v>2671</v>
      </c>
      <c r="C1173" s="508" t="s">
        <v>4917</v>
      </c>
      <c r="E1173" s="508" t="s">
        <v>2671</v>
      </c>
      <c r="F1173" s="508" t="s">
        <v>6545</v>
      </c>
      <c r="G1173" s="508" t="b">
        <f t="shared" si="108"/>
        <v>1</v>
      </c>
      <c r="H1173" s="508" t="b">
        <f t="shared" si="109"/>
        <v>0</v>
      </c>
      <c r="I1173" s="508" t="str">
        <f t="shared" si="110"/>
        <v>181</v>
      </c>
      <c r="J1173" s="508" t="str">
        <f t="shared" si="111"/>
        <v>180</v>
      </c>
      <c r="K1173" s="508">
        <f t="shared" si="112"/>
        <v>-1</v>
      </c>
      <c r="L1173" s="508" t="b">
        <f t="shared" si="113"/>
        <v>0</v>
      </c>
    </row>
    <row r="1174" spans="2:12">
      <c r="B1174" s="508" t="s">
        <v>2672</v>
      </c>
      <c r="C1174" s="508" t="s">
        <v>4918</v>
      </c>
      <c r="E1174" s="508" t="s">
        <v>2672</v>
      </c>
      <c r="F1174" s="508" t="s">
        <v>6546</v>
      </c>
      <c r="G1174" s="508" t="b">
        <f t="shared" si="108"/>
        <v>1</v>
      </c>
      <c r="H1174" s="508" t="b">
        <f t="shared" si="109"/>
        <v>0</v>
      </c>
      <c r="I1174" s="508" t="str">
        <f t="shared" si="110"/>
        <v>181</v>
      </c>
      <c r="J1174" s="508" t="str">
        <f t="shared" si="111"/>
        <v>180</v>
      </c>
      <c r="K1174" s="508">
        <f t="shared" si="112"/>
        <v>-1</v>
      </c>
      <c r="L1174" s="508" t="b">
        <f t="shared" si="113"/>
        <v>0</v>
      </c>
    </row>
    <row r="1175" spans="2:12">
      <c r="B1175" s="508" t="s">
        <v>2673</v>
      </c>
      <c r="C1175" s="508" t="s">
        <v>4919</v>
      </c>
      <c r="E1175" s="508" t="s">
        <v>2673</v>
      </c>
      <c r="F1175" s="508" t="s">
        <v>6547</v>
      </c>
      <c r="G1175" s="508" t="b">
        <f t="shared" si="108"/>
        <v>1</v>
      </c>
      <c r="H1175" s="508" t="b">
        <f t="shared" si="109"/>
        <v>0</v>
      </c>
      <c r="I1175" s="508" t="str">
        <f t="shared" si="110"/>
        <v>181</v>
      </c>
      <c r="J1175" s="508" t="str">
        <f t="shared" si="111"/>
        <v>180</v>
      </c>
      <c r="K1175" s="508">
        <f t="shared" si="112"/>
        <v>-1</v>
      </c>
      <c r="L1175" s="508" t="b">
        <f t="shared" si="113"/>
        <v>0</v>
      </c>
    </row>
    <row r="1176" spans="2:12">
      <c r="B1176" s="508" t="s">
        <v>1617</v>
      </c>
      <c r="C1176" s="508" t="s">
        <v>4920</v>
      </c>
      <c r="E1176" s="508" t="s">
        <v>1617</v>
      </c>
      <c r="F1176" s="508" t="s">
        <v>3760</v>
      </c>
      <c r="G1176" s="508" t="b">
        <f t="shared" si="108"/>
        <v>1</v>
      </c>
      <c r="H1176" s="508" t="b">
        <f t="shared" si="109"/>
        <v>0</v>
      </c>
      <c r="I1176" s="508" t="str">
        <f t="shared" si="110"/>
        <v>89</v>
      </c>
      <c r="J1176" s="508" t="str">
        <f t="shared" si="111"/>
        <v>88</v>
      </c>
      <c r="K1176" s="508">
        <f t="shared" si="112"/>
        <v>-1</v>
      </c>
      <c r="L1176" s="508" t="b">
        <f t="shared" si="113"/>
        <v>0</v>
      </c>
    </row>
    <row r="1177" spans="2:12">
      <c r="B1177" s="508" t="s">
        <v>894</v>
      </c>
      <c r="C1177" s="508" t="s">
        <v>4921</v>
      </c>
      <c r="E1177" s="508" t="s">
        <v>894</v>
      </c>
      <c r="F1177" s="508" t="s">
        <v>6548</v>
      </c>
      <c r="G1177" s="508" t="b">
        <f t="shared" si="108"/>
        <v>1</v>
      </c>
      <c r="H1177" s="508" t="b">
        <f t="shared" si="109"/>
        <v>0</v>
      </c>
      <c r="I1177" s="508" t="str">
        <f t="shared" si="110"/>
        <v>30</v>
      </c>
      <c r="J1177" s="508" t="e">
        <f t="shared" si="111"/>
        <v>#VALUE!</v>
      </c>
      <c r="K1177" s="508" t="e">
        <f t="shared" si="112"/>
        <v>#VALUE!</v>
      </c>
      <c r="L1177" s="508" t="e">
        <f t="shared" si="113"/>
        <v>#VALUE!</v>
      </c>
    </row>
    <row r="1178" spans="2:12">
      <c r="B1178" s="508" t="s">
        <v>895</v>
      </c>
      <c r="C1178" s="508" t="s">
        <v>4922</v>
      </c>
      <c r="E1178" s="508" t="s">
        <v>895</v>
      </c>
      <c r="F1178" s="508" t="s">
        <v>6548</v>
      </c>
      <c r="G1178" s="508" t="b">
        <f t="shared" si="108"/>
        <v>1</v>
      </c>
      <c r="H1178" s="508" t="b">
        <f t="shared" si="109"/>
        <v>0</v>
      </c>
      <c r="I1178" s="508" t="str">
        <f t="shared" si="110"/>
        <v>30</v>
      </c>
      <c r="J1178" s="508" t="e">
        <f t="shared" si="111"/>
        <v>#VALUE!</v>
      </c>
      <c r="K1178" s="508" t="e">
        <f t="shared" si="112"/>
        <v>#VALUE!</v>
      </c>
      <c r="L1178" s="508" t="e">
        <f t="shared" si="113"/>
        <v>#VALUE!</v>
      </c>
    </row>
    <row r="1179" spans="2:12">
      <c r="B1179" s="508" t="s">
        <v>896</v>
      </c>
      <c r="C1179" s="508" t="s">
        <v>4923</v>
      </c>
      <c r="E1179" s="508" t="s">
        <v>896</v>
      </c>
      <c r="F1179" s="508" t="s">
        <v>6548</v>
      </c>
      <c r="G1179" s="508" t="b">
        <f t="shared" si="108"/>
        <v>1</v>
      </c>
      <c r="H1179" s="508" t="b">
        <f t="shared" si="109"/>
        <v>0</v>
      </c>
      <c r="I1179" s="508" t="str">
        <f t="shared" si="110"/>
        <v>30</v>
      </c>
      <c r="J1179" s="508" t="e">
        <f t="shared" si="111"/>
        <v>#VALUE!</v>
      </c>
      <c r="K1179" s="508" t="e">
        <f t="shared" si="112"/>
        <v>#VALUE!</v>
      </c>
      <c r="L1179" s="508" t="e">
        <f t="shared" si="113"/>
        <v>#VALUE!</v>
      </c>
    </row>
    <row r="1180" spans="2:12">
      <c r="B1180" s="508" t="s">
        <v>897</v>
      </c>
      <c r="C1180" s="508" t="s">
        <v>4924</v>
      </c>
      <c r="E1180" s="508" t="s">
        <v>897</v>
      </c>
      <c r="F1180" s="508" t="s">
        <v>6548</v>
      </c>
      <c r="G1180" s="508" t="b">
        <f t="shared" si="108"/>
        <v>1</v>
      </c>
      <c r="H1180" s="508" t="b">
        <f t="shared" si="109"/>
        <v>0</v>
      </c>
      <c r="I1180" s="508" t="str">
        <f t="shared" si="110"/>
        <v>30</v>
      </c>
      <c r="J1180" s="508" t="e">
        <f t="shared" si="111"/>
        <v>#VALUE!</v>
      </c>
      <c r="K1180" s="508" t="e">
        <f t="shared" si="112"/>
        <v>#VALUE!</v>
      </c>
      <c r="L1180" s="508" t="e">
        <f t="shared" si="113"/>
        <v>#VALUE!</v>
      </c>
    </row>
    <row r="1181" spans="2:12">
      <c r="B1181" s="508" t="s">
        <v>898</v>
      </c>
      <c r="C1181" s="508" t="s">
        <v>4925</v>
      </c>
      <c r="E1181" s="508" t="s">
        <v>898</v>
      </c>
      <c r="F1181" s="508" t="s">
        <v>6548</v>
      </c>
      <c r="G1181" s="508" t="b">
        <f t="shared" si="108"/>
        <v>1</v>
      </c>
      <c r="H1181" s="508" t="b">
        <f t="shared" si="109"/>
        <v>0</v>
      </c>
      <c r="I1181" s="508" t="str">
        <f t="shared" si="110"/>
        <v>30</v>
      </c>
      <c r="J1181" s="508" t="e">
        <f t="shared" si="111"/>
        <v>#VALUE!</v>
      </c>
      <c r="K1181" s="508" t="e">
        <f t="shared" si="112"/>
        <v>#VALUE!</v>
      </c>
      <c r="L1181" s="508" t="e">
        <f t="shared" si="113"/>
        <v>#VALUE!</v>
      </c>
    </row>
    <row r="1182" spans="2:12">
      <c r="B1182" s="508" t="s">
        <v>899</v>
      </c>
      <c r="C1182" s="508" t="s">
        <v>4926</v>
      </c>
      <c r="E1182" s="508" t="s">
        <v>899</v>
      </c>
      <c r="F1182" s="508" t="s">
        <v>6548</v>
      </c>
      <c r="G1182" s="508" t="b">
        <f t="shared" si="108"/>
        <v>1</v>
      </c>
      <c r="H1182" s="508" t="b">
        <f t="shared" si="109"/>
        <v>0</v>
      </c>
      <c r="I1182" s="508" t="str">
        <f t="shared" si="110"/>
        <v>30</v>
      </c>
      <c r="J1182" s="508" t="e">
        <f t="shared" si="111"/>
        <v>#VALUE!</v>
      </c>
      <c r="K1182" s="508" t="e">
        <f t="shared" si="112"/>
        <v>#VALUE!</v>
      </c>
      <c r="L1182" s="508" t="e">
        <f t="shared" si="113"/>
        <v>#VALUE!</v>
      </c>
    </row>
    <row r="1183" spans="2:12">
      <c r="B1183" s="508" t="s">
        <v>900</v>
      </c>
      <c r="C1183" s="508" t="s">
        <v>4927</v>
      </c>
      <c r="E1183" s="508" t="s">
        <v>900</v>
      </c>
      <c r="F1183" s="508" t="s">
        <v>6548</v>
      </c>
      <c r="G1183" s="508" t="b">
        <f t="shared" si="108"/>
        <v>1</v>
      </c>
      <c r="H1183" s="508" t="b">
        <f t="shared" si="109"/>
        <v>0</v>
      </c>
      <c r="I1183" s="508" t="str">
        <f t="shared" si="110"/>
        <v>30</v>
      </c>
      <c r="J1183" s="508" t="e">
        <f t="shared" si="111"/>
        <v>#VALUE!</v>
      </c>
      <c r="K1183" s="508" t="e">
        <f t="shared" si="112"/>
        <v>#VALUE!</v>
      </c>
      <c r="L1183" s="508" t="e">
        <f t="shared" si="113"/>
        <v>#VALUE!</v>
      </c>
    </row>
    <row r="1184" spans="2:12">
      <c r="B1184" s="508" t="s">
        <v>901</v>
      </c>
      <c r="C1184" s="508" t="s">
        <v>4928</v>
      </c>
      <c r="E1184" s="508" t="s">
        <v>901</v>
      </c>
      <c r="F1184" s="508" t="s">
        <v>6548</v>
      </c>
      <c r="G1184" s="508" t="b">
        <f t="shared" si="108"/>
        <v>1</v>
      </c>
      <c r="H1184" s="508" t="b">
        <f t="shared" si="109"/>
        <v>0</v>
      </c>
      <c r="I1184" s="508" t="str">
        <f t="shared" si="110"/>
        <v>30</v>
      </c>
      <c r="J1184" s="508" t="e">
        <f t="shared" si="111"/>
        <v>#VALUE!</v>
      </c>
      <c r="K1184" s="508" t="e">
        <f t="shared" si="112"/>
        <v>#VALUE!</v>
      </c>
      <c r="L1184" s="508" t="e">
        <f t="shared" si="113"/>
        <v>#VALUE!</v>
      </c>
    </row>
    <row r="1185" spans="2:12">
      <c r="B1185" s="508" t="s">
        <v>902</v>
      </c>
      <c r="C1185" s="508" t="s">
        <v>4929</v>
      </c>
      <c r="E1185" s="508" t="s">
        <v>902</v>
      </c>
      <c r="F1185" s="508" t="s">
        <v>6548</v>
      </c>
      <c r="G1185" s="508" t="b">
        <f t="shared" si="108"/>
        <v>1</v>
      </c>
      <c r="H1185" s="508" t="b">
        <f t="shared" si="109"/>
        <v>0</v>
      </c>
      <c r="I1185" s="508" t="str">
        <f t="shared" si="110"/>
        <v>30</v>
      </c>
      <c r="J1185" s="508" t="e">
        <f t="shared" si="111"/>
        <v>#VALUE!</v>
      </c>
      <c r="K1185" s="508" t="e">
        <f t="shared" si="112"/>
        <v>#VALUE!</v>
      </c>
      <c r="L1185" s="508" t="e">
        <f t="shared" si="113"/>
        <v>#VALUE!</v>
      </c>
    </row>
    <row r="1186" spans="2:12">
      <c r="B1186" s="508" t="s">
        <v>903</v>
      </c>
      <c r="C1186" s="508" t="s">
        <v>4930</v>
      </c>
      <c r="E1186" s="508" t="s">
        <v>903</v>
      </c>
      <c r="F1186" s="508" t="s">
        <v>6548</v>
      </c>
      <c r="G1186" s="508" t="b">
        <f t="shared" si="108"/>
        <v>1</v>
      </c>
      <c r="H1186" s="508" t="b">
        <f t="shared" si="109"/>
        <v>0</v>
      </c>
      <c r="I1186" s="508" t="str">
        <f t="shared" si="110"/>
        <v>30</v>
      </c>
      <c r="J1186" s="508" t="e">
        <f t="shared" si="111"/>
        <v>#VALUE!</v>
      </c>
      <c r="K1186" s="508" t="e">
        <f t="shared" si="112"/>
        <v>#VALUE!</v>
      </c>
      <c r="L1186" s="508" t="e">
        <f t="shared" si="113"/>
        <v>#VALUE!</v>
      </c>
    </row>
    <row r="1187" spans="2:12">
      <c r="B1187" s="508" t="s">
        <v>904</v>
      </c>
      <c r="C1187" s="508" t="s">
        <v>4931</v>
      </c>
      <c r="E1187" s="508" t="s">
        <v>904</v>
      </c>
      <c r="F1187" s="508" t="s">
        <v>6548</v>
      </c>
      <c r="G1187" s="508" t="b">
        <f t="shared" si="108"/>
        <v>1</v>
      </c>
      <c r="H1187" s="508" t="b">
        <f t="shared" si="109"/>
        <v>0</v>
      </c>
      <c r="I1187" s="508" t="str">
        <f t="shared" si="110"/>
        <v>30</v>
      </c>
      <c r="J1187" s="508" t="e">
        <f t="shared" si="111"/>
        <v>#VALUE!</v>
      </c>
      <c r="K1187" s="508" t="e">
        <f t="shared" si="112"/>
        <v>#VALUE!</v>
      </c>
      <c r="L1187" s="508" t="e">
        <f t="shared" si="113"/>
        <v>#VALUE!</v>
      </c>
    </row>
    <row r="1188" spans="2:12">
      <c r="B1188" s="508" t="s">
        <v>905</v>
      </c>
      <c r="C1188" s="508" t="s">
        <v>4932</v>
      </c>
      <c r="E1188" s="508" t="s">
        <v>905</v>
      </c>
      <c r="F1188" s="508" t="s">
        <v>6548</v>
      </c>
      <c r="G1188" s="508" t="b">
        <f t="shared" si="108"/>
        <v>1</v>
      </c>
      <c r="H1188" s="508" t="b">
        <f t="shared" si="109"/>
        <v>0</v>
      </c>
      <c r="I1188" s="508" t="str">
        <f t="shared" si="110"/>
        <v>30</v>
      </c>
      <c r="J1188" s="508" t="e">
        <f t="shared" si="111"/>
        <v>#VALUE!</v>
      </c>
      <c r="K1188" s="508" t="e">
        <f t="shared" si="112"/>
        <v>#VALUE!</v>
      </c>
      <c r="L1188" s="508" t="e">
        <f t="shared" si="113"/>
        <v>#VALUE!</v>
      </c>
    </row>
    <row r="1189" spans="2:12">
      <c r="B1189" s="508" t="s">
        <v>906</v>
      </c>
      <c r="C1189" s="508" t="s">
        <v>4933</v>
      </c>
      <c r="E1189" s="508" t="s">
        <v>906</v>
      </c>
      <c r="F1189" s="508" t="s">
        <v>6548</v>
      </c>
      <c r="G1189" s="508" t="b">
        <f t="shared" si="108"/>
        <v>1</v>
      </c>
      <c r="H1189" s="508" t="b">
        <f t="shared" si="109"/>
        <v>0</v>
      </c>
      <c r="I1189" s="508" t="str">
        <f t="shared" si="110"/>
        <v>30</v>
      </c>
      <c r="J1189" s="508" t="e">
        <f t="shared" si="111"/>
        <v>#VALUE!</v>
      </c>
      <c r="K1189" s="508" t="e">
        <f t="shared" si="112"/>
        <v>#VALUE!</v>
      </c>
      <c r="L1189" s="508" t="e">
        <f t="shared" si="113"/>
        <v>#VALUE!</v>
      </c>
    </row>
    <row r="1190" spans="2:12">
      <c r="B1190" s="508" t="s">
        <v>893</v>
      </c>
      <c r="C1190" s="508" t="s">
        <v>4934</v>
      </c>
      <c r="E1190" s="508" t="s">
        <v>893</v>
      </c>
      <c r="F1190" s="508" t="s">
        <v>6548</v>
      </c>
      <c r="G1190" s="508" t="b">
        <f t="shared" si="108"/>
        <v>1</v>
      </c>
      <c r="H1190" s="508" t="b">
        <f t="shared" si="109"/>
        <v>0</v>
      </c>
      <c r="I1190" s="508" t="str">
        <f t="shared" si="110"/>
        <v>30</v>
      </c>
      <c r="J1190" s="508" t="e">
        <f t="shared" si="111"/>
        <v>#VALUE!</v>
      </c>
      <c r="K1190" s="508" t="e">
        <f t="shared" si="112"/>
        <v>#VALUE!</v>
      </c>
      <c r="L1190" s="508" t="e">
        <f t="shared" si="113"/>
        <v>#VALUE!</v>
      </c>
    </row>
    <row r="1191" spans="2:12">
      <c r="B1191" s="508" t="s">
        <v>1619</v>
      </c>
      <c r="C1191" s="508" t="s">
        <v>4935</v>
      </c>
      <c r="E1191" s="508" t="s">
        <v>1619</v>
      </c>
      <c r="F1191" s="508" t="s">
        <v>3747</v>
      </c>
      <c r="G1191" s="508" t="b">
        <f t="shared" si="108"/>
        <v>1</v>
      </c>
      <c r="H1191" s="508" t="b">
        <f t="shared" si="109"/>
        <v>0</v>
      </c>
      <c r="I1191" s="508" t="str">
        <f t="shared" si="110"/>
        <v>89</v>
      </c>
      <c r="J1191" s="508" t="str">
        <f t="shared" si="111"/>
        <v>88</v>
      </c>
      <c r="K1191" s="508">
        <f t="shared" si="112"/>
        <v>-1</v>
      </c>
      <c r="L1191" s="508" t="b">
        <f t="shared" si="113"/>
        <v>0</v>
      </c>
    </row>
    <row r="1192" spans="2:12">
      <c r="B1192" s="508" t="s">
        <v>1620</v>
      </c>
      <c r="C1192" s="508" t="s">
        <v>4936</v>
      </c>
      <c r="E1192" s="508" t="s">
        <v>1620</v>
      </c>
      <c r="F1192" s="508" t="s">
        <v>3748</v>
      </c>
      <c r="G1192" s="508" t="b">
        <f t="shared" si="108"/>
        <v>1</v>
      </c>
      <c r="H1192" s="508" t="b">
        <f t="shared" si="109"/>
        <v>0</v>
      </c>
      <c r="I1192" s="508" t="str">
        <f t="shared" si="110"/>
        <v>89</v>
      </c>
      <c r="J1192" s="508" t="str">
        <f t="shared" si="111"/>
        <v>88</v>
      </c>
      <c r="K1192" s="508">
        <f t="shared" si="112"/>
        <v>-1</v>
      </c>
      <c r="L1192" s="508" t="b">
        <f t="shared" si="113"/>
        <v>0</v>
      </c>
    </row>
    <row r="1193" spans="2:12">
      <c r="B1193" s="508" t="s">
        <v>1621</v>
      </c>
      <c r="C1193" s="508" t="s">
        <v>4937</v>
      </c>
      <c r="E1193" s="508" t="s">
        <v>1621</v>
      </c>
      <c r="F1193" s="508" t="s">
        <v>3749</v>
      </c>
      <c r="G1193" s="508" t="b">
        <f t="shared" si="108"/>
        <v>1</v>
      </c>
      <c r="H1193" s="508" t="b">
        <f t="shared" si="109"/>
        <v>0</v>
      </c>
      <c r="I1193" s="508" t="str">
        <f t="shared" si="110"/>
        <v>89</v>
      </c>
      <c r="J1193" s="508" t="str">
        <f t="shared" si="111"/>
        <v>88</v>
      </c>
      <c r="K1193" s="508">
        <f t="shared" si="112"/>
        <v>-1</v>
      </c>
      <c r="L1193" s="508" t="b">
        <f t="shared" si="113"/>
        <v>0</v>
      </c>
    </row>
    <row r="1194" spans="2:12">
      <c r="B1194" s="508" t="s">
        <v>1622</v>
      </c>
      <c r="C1194" s="508" t="s">
        <v>4938</v>
      </c>
      <c r="E1194" s="508" t="s">
        <v>1622</v>
      </c>
      <c r="F1194" s="508" t="s">
        <v>3750</v>
      </c>
      <c r="G1194" s="508" t="b">
        <f t="shared" si="108"/>
        <v>1</v>
      </c>
      <c r="H1194" s="508" t="b">
        <f t="shared" si="109"/>
        <v>0</v>
      </c>
      <c r="I1194" s="508" t="str">
        <f t="shared" si="110"/>
        <v>89</v>
      </c>
      <c r="J1194" s="508" t="str">
        <f t="shared" si="111"/>
        <v>88</v>
      </c>
      <c r="K1194" s="508">
        <f t="shared" si="112"/>
        <v>-1</v>
      </c>
      <c r="L1194" s="508" t="b">
        <f t="shared" si="113"/>
        <v>0</v>
      </c>
    </row>
    <row r="1195" spans="2:12">
      <c r="B1195" s="508" t="s">
        <v>1623</v>
      </c>
      <c r="C1195" s="508" t="s">
        <v>4939</v>
      </c>
      <c r="E1195" s="508" t="s">
        <v>1623</v>
      </c>
      <c r="F1195" s="508" t="s">
        <v>3751</v>
      </c>
      <c r="G1195" s="508" t="b">
        <f t="shared" si="108"/>
        <v>1</v>
      </c>
      <c r="H1195" s="508" t="b">
        <f t="shared" si="109"/>
        <v>0</v>
      </c>
      <c r="I1195" s="508" t="str">
        <f t="shared" si="110"/>
        <v>89</v>
      </c>
      <c r="J1195" s="508" t="str">
        <f t="shared" si="111"/>
        <v>88</v>
      </c>
      <c r="K1195" s="508">
        <f t="shared" si="112"/>
        <v>-1</v>
      </c>
      <c r="L1195" s="508" t="b">
        <f t="shared" si="113"/>
        <v>0</v>
      </c>
    </row>
    <row r="1196" spans="2:12">
      <c r="B1196" s="508" t="s">
        <v>1624</v>
      </c>
      <c r="C1196" s="508" t="s">
        <v>4940</v>
      </c>
      <c r="E1196" s="508" t="s">
        <v>1624</v>
      </c>
      <c r="F1196" s="508" t="s">
        <v>3752</v>
      </c>
      <c r="G1196" s="508" t="b">
        <f t="shared" si="108"/>
        <v>1</v>
      </c>
      <c r="H1196" s="508" t="b">
        <f t="shared" si="109"/>
        <v>0</v>
      </c>
      <c r="I1196" s="508" t="str">
        <f t="shared" si="110"/>
        <v>89</v>
      </c>
      <c r="J1196" s="508" t="str">
        <f t="shared" si="111"/>
        <v>88</v>
      </c>
      <c r="K1196" s="508">
        <f t="shared" si="112"/>
        <v>-1</v>
      </c>
      <c r="L1196" s="508" t="b">
        <f t="shared" si="113"/>
        <v>0</v>
      </c>
    </row>
    <row r="1197" spans="2:12">
      <c r="B1197" s="508" t="s">
        <v>1625</v>
      </c>
      <c r="C1197" s="508" t="s">
        <v>4941</v>
      </c>
      <c r="E1197" s="508" t="s">
        <v>1625</v>
      </c>
      <c r="F1197" s="508" t="s">
        <v>3753</v>
      </c>
      <c r="G1197" s="508" t="b">
        <f t="shared" si="108"/>
        <v>1</v>
      </c>
      <c r="H1197" s="508" t="b">
        <f t="shared" si="109"/>
        <v>0</v>
      </c>
      <c r="I1197" s="508" t="str">
        <f t="shared" si="110"/>
        <v>89</v>
      </c>
      <c r="J1197" s="508" t="str">
        <f t="shared" si="111"/>
        <v>88</v>
      </c>
      <c r="K1197" s="508">
        <f t="shared" si="112"/>
        <v>-1</v>
      </c>
      <c r="L1197" s="508" t="b">
        <f t="shared" si="113"/>
        <v>0</v>
      </c>
    </row>
    <row r="1198" spans="2:12">
      <c r="B1198" s="508" t="s">
        <v>1626</v>
      </c>
      <c r="C1198" s="508" t="s">
        <v>4942</v>
      </c>
      <c r="E1198" s="508" t="s">
        <v>1626</v>
      </c>
      <c r="F1198" s="508" t="s">
        <v>3754</v>
      </c>
      <c r="G1198" s="508" t="b">
        <f t="shared" si="108"/>
        <v>1</v>
      </c>
      <c r="H1198" s="508" t="b">
        <f t="shared" si="109"/>
        <v>0</v>
      </c>
      <c r="I1198" s="508" t="str">
        <f t="shared" si="110"/>
        <v>89</v>
      </c>
      <c r="J1198" s="508" t="str">
        <f t="shared" si="111"/>
        <v>88</v>
      </c>
      <c r="K1198" s="508">
        <f t="shared" si="112"/>
        <v>-1</v>
      </c>
      <c r="L1198" s="508" t="b">
        <f t="shared" si="113"/>
        <v>0</v>
      </c>
    </row>
    <row r="1199" spans="2:12">
      <c r="B1199" s="508" t="s">
        <v>1627</v>
      </c>
      <c r="C1199" s="508" t="s">
        <v>4943</v>
      </c>
      <c r="E1199" s="508" t="s">
        <v>1627</v>
      </c>
      <c r="F1199" s="508" t="s">
        <v>3755</v>
      </c>
      <c r="G1199" s="508" t="b">
        <f t="shared" si="108"/>
        <v>1</v>
      </c>
      <c r="H1199" s="508" t="b">
        <f t="shared" si="109"/>
        <v>0</v>
      </c>
      <c r="I1199" s="508" t="str">
        <f t="shared" si="110"/>
        <v>89</v>
      </c>
      <c r="J1199" s="508" t="str">
        <f t="shared" si="111"/>
        <v>88</v>
      </c>
      <c r="K1199" s="508">
        <f t="shared" si="112"/>
        <v>-1</v>
      </c>
      <c r="L1199" s="508" t="b">
        <f t="shared" si="113"/>
        <v>0</v>
      </c>
    </row>
    <row r="1200" spans="2:12">
      <c r="B1200" s="508" t="s">
        <v>1628</v>
      </c>
      <c r="C1200" s="508" t="s">
        <v>4944</v>
      </c>
      <c r="E1200" s="508" t="s">
        <v>1628</v>
      </c>
      <c r="F1200" s="508" t="s">
        <v>3756</v>
      </c>
      <c r="G1200" s="508" t="b">
        <f t="shared" si="108"/>
        <v>1</v>
      </c>
      <c r="H1200" s="508" t="b">
        <f t="shared" si="109"/>
        <v>0</v>
      </c>
      <c r="I1200" s="508" t="str">
        <f t="shared" si="110"/>
        <v>89</v>
      </c>
      <c r="J1200" s="508" t="str">
        <f t="shared" si="111"/>
        <v>88</v>
      </c>
      <c r="K1200" s="508">
        <f t="shared" si="112"/>
        <v>-1</v>
      </c>
      <c r="L1200" s="508" t="b">
        <f t="shared" si="113"/>
        <v>0</v>
      </c>
    </row>
    <row r="1201" spans="2:12">
      <c r="B1201" s="508" t="s">
        <v>1629</v>
      </c>
      <c r="C1201" s="508" t="s">
        <v>4945</v>
      </c>
      <c r="E1201" s="508" t="s">
        <v>1629</v>
      </c>
      <c r="F1201" s="508" t="s">
        <v>3757</v>
      </c>
      <c r="G1201" s="508" t="b">
        <f t="shared" si="108"/>
        <v>1</v>
      </c>
      <c r="H1201" s="508" t="b">
        <f t="shared" si="109"/>
        <v>0</v>
      </c>
      <c r="I1201" s="508" t="str">
        <f t="shared" si="110"/>
        <v>89</v>
      </c>
      <c r="J1201" s="508" t="str">
        <f t="shared" si="111"/>
        <v>88</v>
      </c>
      <c r="K1201" s="508">
        <f t="shared" si="112"/>
        <v>-1</v>
      </c>
      <c r="L1201" s="508" t="b">
        <f t="shared" si="113"/>
        <v>0</v>
      </c>
    </row>
    <row r="1202" spans="2:12">
      <c r="B1202" s="508" t="s">
        <v>1630</v>
      </c>
      <c r="C1202" s="508" t="s">
        <v>4946</v>
      </c>
      <c r="E1202" s="508" t="s">
        <v>1630</v>
      </c>
      <c r="F1202" s="508" t="s">
        <v>3758</v>
      </c>
      <c r="G1202" s="508" t="b">
        <f t="shared" si="108"/>
        <v>1</v>
      </c>
      <c r="H1202" s="508" t="b">
        <f t="shared" si="109"/>
        <v>0</v>
      </c>
      <c r="I1202" s="508" t="str">
        <f t="shared" si="110"/>
        <v>89</v>
      </c>
      <c r="J1202" s="508" t="str">
        <f t="shared" si="111"/>
        <v>88</v>
      </c>
      <c r="K1202" s="508">
        <f t="shared" si="112"/>
        <v>-1</v>
      </c>
      <c r="L1202" s="508" t="b">
        <f t="shared" si="113"/>
        <v>0</v>
      </c>
    </row>
    <row r="1203" spans="2:12">
      <c r="B1203" s="508" t="s">
        <v>1631</v>
      </c>
      <c r="C1203" s="508" t="s">
        <v>4947</v>
      </c>
      <c r="E1203" s="508" t="s">
        <v>1631</v>
      </c>
      <c r="F1203" s="508" t="s">
        <v>3759</v>
      </c>
      <c r="G1203" s="508" t="b">
        <f t="shared" si="108"/>
        <v>1</v>
      </c>
      <c r="H1203" s="508" t="b">
        <f t="shared" si="109"/>
        <v>0</v>
      </c>
      <c r="I1203" s="508" t="str">
        <f t="shared" si="110"/>
        <v>89</v>
      </c>
      <c r="J1203" s="508" t="str">
        <f t="shared" si="111"/>
        <v>88</v>
      </c>
      <c r="K1203" s="508">
        <f t="shared" si="112"/>
        <v>-1</v>
      </c>
      <c r="L1203" s="508" t="b">
        <f t="shared" si="113"/>
        <v>0</v>
      </c>
    </row>
    <row r="1204" spans="2:12">
      <c r="B1204" s="508" t="s">
        <v>2077</v>
      </c>
      <c r="C1204" s="508" t="s">
        <v>4948</v>
      </c>
      <c r="E1204" s="508" t="s">
        <v>2077</v>
      </c>
      <c r="F1204" s="508" t="s">
        <v>4418</v>
      </c>
      <c r="G1204" s="508" t="b">
        <f t="shared" si="108"/>
        <v>1</v>
      </c>
      <c r="H1204" s="508" t="b">
        <f t="shared" si="109"/>
        <v>0</v>
      </c>
      <c r="I1204" s="508" t="str">
        <f t="shared" si="110"/>
        <v>129</v>
      </c>
      <c r="J1204" s="508" t="str">
        <f t="shared" si="111"/>
        <v>128</v>
      </c>
      <c r="K1204" s="508">
        <f t="shared" si="112"/>
        <v>-1</v>
      </c>
      <c r="L1204" s="508" t="b">
        <f t="shared" si="113"/>
        <v>0</v>
      </c>
    </row>
    <row r="1205" spans="2:12">
      <c r="B1205" s="508" t="s">
        <v>2078</v>
      </c>
      <c r="C1205" s="508" t="s">
        <v>4949</v>
      </c>
      <c r="E1205" s="508" t="s">
        <v>2078</v>
      </c>
      <c r="F1205" s="508" t="s">
        <v>4419</v>
      </c>
      <c r="G1205" s="508" t="b">
        <f t="shared" si="108"/>
        <v>1</v>
      </c>
      <c r="H1205" s="508" t="b">
        <f t="shared" si="109"/>
        <v>0</v>
      </c>
      <c r="I1205" s="508" t="str">
        <f t="shared" si="110"/>
        <v>129</v>
      </c>
      <c r="J1205" s="508" t="str">
        <f t="shared" si="111"/>
        <v>128</v>
      </c>
      <c r="K1205" s="508">
        <f t="shared" si="112"/>
        <v>-1</v>
      </c>
      <c r="L1205" s="508" t="b">
        <f t="shared" si="113"/>
        <v>0</v>
      </c>
    </row>
    <row r="1206" spans="2:12">
      <c r="B1206" s="508" t="s">
        <v>2079</v>
      </c>
      <c r="C1206" s="508" t="s">
        <v>4950</v>
      </c>
      <c r="E1206" s="508" t="s">
        <v>2079</v>
      </c>
      <c r="F1206" s="508" t="s">
        <v>4420</v>
      </c>
      <c r="G1206" s="508" t="b">
        <f t="shared" si="108"/>
        <v>1</v>
      </c>
      <c r="H1206" s="508" t="b">
        <f t="shared" si="109"/>
        <v>0</v>
      </c>
      <c r="I1206" s="508" t="str">
        <f t="shared" si="110"/>
        <v>129</v>
      </c>
      <c r="J1206" s="508" t="str">
        <f t="shared" si="111"/>
        <v>128</v>
      </c>
      <c r="K1206" s="508">
        <f t="shared" si="112"/>
        <v>-1</v>
      </c>
      <c r="L1206" s="508" t="b">
        <f t="shared" si="113"/>
        <v>0</v>
      </c>
    </row>
    <row r="1207" spans="2:12">
      <c r="B1207" s="508" t="s">
        <v>2080</v>
      </c>
      <c r="C1207" s="508" t="s">
        <v>4951</v>
      </c>
      <c r="E1207" s="508" t="s">
        <v>2080</v>
      </c>
      <c r="F1207" s="508" t="s">
        <v>4421</v>
      </c>
      <c r="G1207" s="508" t="b">
        <f t="shared" si="108"/>
        <v>1</v>
      </c>
      <c r="H1207" s="508" t="b">
        <f t="shared" si="109"/>
        <v>0</v>
      </c>
      <c r="I1207" s="508" t="str">
        <f t="shared" si="110"/>
        <v>129</v>
      </c>
      <c r="J1207" s="508" t="str">
        <f t="shared" si="111"/>
        <v>128</v>
      </c>
      <c r="K1207" s="508">
        <f t="shared" si="112"/>
        <v>-1</v>
      </c>
      <c r="L1207" s="508" t="b">
        <f t="shared" si="113"/>
        <v>0</v>
      </c>
    </row>
    <row r="1208" spans="2:12">
      <c r="B1208" s="508" t="s">
        <v>2081</v>
      </c>
      <c r="C1208" s="508" t="s">
        <v>4952</v>
      </c>
      <c r="E1208" s="508" t="s">
        <v>2081</v>
      </c>
      <c r="F1208" s="508" t="s">
        <v>4422</v>
      </c>
      <c r="G1208" s="508" t="b">
        <f t="shared" si="108"/>
        <v>1</v>
      </c>
      <c r="H1208" s="508" t="b">
        <f t="shared" si="109"/>
        <v>0</v>
      </c>
      <c r="I1208" s="508" t="str">
        <f t="shared" si="110"/>
        <v>129</v>
      </c>
      <c r="J1208" s="508" t="str">
        <f t="shared" si="111"/>
        <v>128</v>
      </c>
      <c r="K1208" s="508">
        <f t="shared" si="112"/>
        <v>-1</v>
      </c>
      <c r="L1208" s="508" t="b">
        <f t="shared" si="113"/>
        <v>0</v>
      </c>
    </row>
    <row r="1209" spans="2:12">
      <c r="B1209" s="508" t="s">
        <v>2082</v>
      </c>
      <c r="C1209" s="508" t="s">
        <v>4953</v>
      </c>
      <c r="E1209" s="508" t="s">
        <v>2082</v>
      </c>
      <c r="F1209" s="508" t="s">
        <v>4423</v>
      </c>
      <c r="G1209" s="508" t="b">
        <f t="shared" si="108"/>
        <v>1</v>
      </c>
      <c r="H1209" s="508" t="b">
        <f t="shared" si="109"/>
        <v>0</v>
      </c>
      <c r="I1209" s="508" t="str">
        <f t="shared" si="110"/>
        <v>129</v>
      </c>
      <c r="J1209" s="508" t="str">
        <f t="shared" si="111"/>
        <v>128</v>
      </c>
      <c r="K1209" s="508">
        <f t="shared" si="112"/>
        <v>-1</v>
      </c>
      <c r="L1209" s="508" t="b">
        <f t="shared" si="113"/>
        <v>0</v>
      </c>
    </row>
    <row r="1210" spans="2:12">
      <c r="B1210" s="508" t="s">
        <v>2083</v>
      </c>
      <c r="C1210" s="508" t="s">
        <v>4954</v>
      </c>
      <c r="E1210" s="508" t="s">
        <v>2083</v>
      </c>
      <c r="F1210" s="508" t="s">
        <v>4424</v>
      </c>
      <c r="G1210" s="508" t="b">
        <f t="shared" si="108"/>
        <v>1</v>
      </c>
      <c r="H1210" s="508" t="b">
        <f t="shared" si="109"/>
        <v>0</v>
      </c>
      <c r="I1210" s="508" t="str">
        <f t="shared" si="110"/>
        <v>129</v>
      </c>
      <c r="J1210" s="508" t="str">
        <f t="shared" si="111"/>
        <v>128</v>
      </c>
      <c r="K1210" s="508">
        <f t="shared" si="112"/>
        <v>-1</v>
      </c>
      <c r="L1210" s="508" t="b">
        <f t="shared" si="113"/>
        <v>0</v>
      </c>
    </row>
    <row r="1211" spans="2:12">
      <c r="B1211" s="508" t="s">
        <v>2084</v>
      </c>
      <c r="C1211" s="508" t="s">
        <v>4955</v>
      </c>
      <c r="E1211" s="508" t="s">
        <v>2084</v>
      </c>
      <c r="F1211" s="508" t="s">
        <v>4425</v>
      </c>
      <c r="G1211" s="508" t="b">
        <f t="shared" si="108"/>
        <v>1</v>
      </c>
      <c r="H1211" s="508" t="b">
        <f t="shared" si="109"/>
        <v>0</v>
      </c>
      <c r="I1211" s="508" t="str">
        <f t="shared" si="110"/>
        <v>129</v>
      </c>
      <c r="J1211" s="508" t="str">
        <f t="shared" si="111"/>
        <v>128</v>
      </c>
      <c r="K1211" s="508">
        <f t="shared" si="112"/>
        <v>-1</v>
      </c>
      <c r="L1211" s="508" t="b">
        <f t="shared" si="113"/>
        <v>0</v>
      </c>
    </row>
    <row r="1212" spans="2:12">
      <c r="B1212" s="508" t="s">
        <v>2085</v>
      </c>
      <c r="C1212" s="508" t="s">
        <v>4956</v>
      </c>
      <c r="E1212" s="508" t="s">
        <v>2085</v>
      </c>
      <c r="F1212" s="508" t="s">
        <v>4426</v>
      </c>
      <c r="G1212" s="508" t="b">
        <f t="shared" si="108"/>
        <v>1</v>
      </c>
      <c r="H1212" s="508" t="b">
        <f t="shared" si="109"/>
        <v>0</v>
      </c>
      <c r="I1212" s="508" t="str">
        <f t="shared" si="110"/>
        <v>129</v>
      </c>
      <c r="J1212" s="508" t="str">
        <f t="shared" si="111"/>
        <v>128</v>
      </c>
      <c r="K1212" s="508">
        <f t="shared" si="112"/>
        <v>-1</v>
      </c>
      <c r="L1212" s="508" t="b">
        <f t="shared" si="113"/>
        <v>0</v>
      </c>
    </row>
    <row r="1213" spans="2:12">
      <c r="B1213" s="508" t="s">
        <v>2086</v>
      </c>
      <c r="C1213" s="508" t="s">
        <v>4957</v>
      </c>
      <c r="E1213" s="508" t="s">
        <v>2086</v>
      </c>
      <c r="F1213" s="508" t="s">
        <v>4427</v>
      </c>
      <c r="G1213" s="508" t="b">
        <f t="shared" si="108"/>
        <v>1</v>
      </c>
      <c r="H1213" s="508" t="b">
        <f t="shared" si="109"/>
        <v>0</v>
      </c>
      <c r="I1213" s="508" t="str">
        <f t="shared" si="110"/>
        <v>129</v>
      </c>
      <c r="J1213" s="508" t="str">
        <f t="shared" si="111"/>
        <v>128</v>
      </c>
      <c r="K1213" s="508">
        <f t="shared" si="112"/>
        <v>-1</v>
      </c>
      <c r="L1213" s="508" t="b">
        <f t="shared" si="113"/>
        <v>0</v>
      </c>
    </row>
    <row r="1214" spans="2:12">
      <c r="B1214" s="508" t="s">
        <v>2154</v>
      </c>
      <c r="C1214" s="508" t="s">
        <v>4958</v>
      </c>
      <c r="E1214" s="508" t="s">
        <v>2154</v>
      </c>
      <c r="F1214" s="508" t="s">
        <v>4499</v>
      </c>
      <c r="G1214" s="508" t="b">
        <f t="shared" si="108"/>
        <v>1</v>
      </c>
      <c r="H1214" s="508" t="b">
        <f t="shared" si="109"/>
        <v>0</v>
      </c>
      <c r="I1214" s="508" t="str">
        <f t="shared" si="110"/>
        <v>136</v>
      </c>
      <c r="J1214" s="508" t="str">
        <f t="shared" si="111"/>
        <v>135</v>
      </c>
      <c r="K1214" s="508">
        <f t="shared" si="112"/>
        <v>-1</v>
      </c>
      <c r="L1214" s="508" t="b">
        <f t="shared" si="113"/>
        <v>0</v>
      </c>
    </row>
    <row r="1215" spans="2:12">
      <c r="B1215" s="508" t="s">
        <v>2155</v>
      </c>
      <c r="C1215" s="508" t="s">
        <v>4959</v>
      </c>
      <c r="E1215" s="508" t="s">
        <v>2155</v>
      </c>
      <c r="F1215" s="508" t="s">
        <v>4500</v>
      </c>
      <c r="G1215" s="508" t="b">
        <f t="shared" si="108"/>
        <v>1</v>
      </c>
      <c r="H1215" s="508" t="b">
        <f t="shared" si="109"/>
        <v>0</v>
      </c>
      <c r="I1215" s="508" t="str">
        <f t="shared" si="110"/>
        <v>136</v>
      </c>
      <c r="J1215" s="508" t="str">
        <f t="shared" si="111"/>
        <v>135</v>
      </c>
      <c r="K1215" s="508">
        <f t="shared" si="112"/>
        <v>-1</v>
      </c>
      <c r="L1215" s="508" t="b">
        <f t="shared" si="113"/>
        <v>0</v>
      </c>
    </row>
    <row r="1216" spans="2:12">
      <c r="B1216" s="508" t="s">
        <v>2156</v>
      </c>
      <c r="C1216" s="508" t="s">
        <v>4960</v>
      </c>
      <c r="E1216" s="508" t="s">
        <v>2156</v>
      </c>
      <c r="F1216" s="508" t="s">
        <v>4501</v>
      </c>
      <c r="G1216" s="508" t="b">
        <f t="shared" si="108"/>
        <v>1</v>
      </c>
      <c r="H1216" s="508" t="b">
        <f t="shared" si="109"/>
        <v>0</v>
      </c>
      <c r="I1216" s="508" t="str">
        <f t="shared" si="110"/>
        <v>136</v>
      </c>
      <c r="J1216" s="508" t="str">
        <f t="shared" si="111"/>
        <v>135</v>
      </c>
      <c r="K1216" s="508">
        <f t="shared" si="112"/>
        <v>-1</v>
      </c>
      <c r="L1216" s="508" t="b">
        <f t="shared" si="113"/>
        <v>0</v>
      </c>
    </row>
    <row r="1217" spans="2:12">
      <c r="B1217" s="508" t="s">
        <v>2157</v>
      </c>
      <c r="C1217" s="508" t="s">
        <v>4961</v>
      </c>
      <c r="E1217" s="508" t="s">
        <v>2157</v>
      </c>
      <c r="F1217" s="508" t="s">
        <v>4502</v>
      </c>
      <c r="G1217" s="508" t="b">
        <f t="shared" si="108"/>
        <v>1</v>
      </c>
      <c r="H1217" s="508" t="b">
        <f t="shared" si="109"/>
        <v>0</v>
      </c>
      <c r="I1217" s="508" t="str">
        <f t="shared" si="110"/>
        <v>136</v>
      </c>
      <c r="J1217" s="508" t="str">
        <f t="shared" si="111"/>
        <v>135</v>
      </c>
      <c r="K1217" s="508">
        <f t="shared" si="112"/>
        <v>-1</v>
      </c>
      <c r="L1217" s="508" t="b">
        <f t="shared" si="113"/>
        <v>0</v>
      </c>
    </row>
    <row r="1218" spans="2:12">
      <c r="B1218" s="508" t="s">
        <v>2158</v>
      </c>
      <c r="C1218" s="508" t="s">
        <v>4962</v>
      </c>
      <c r="E1218" s="508" t="s">
        <v>2158</v>
      </c>
      <c r="F1218" s="508" t="s">
        <v>4503</v>
      </c>
      <c r="G1218" s="508" t="b">
        <f t="shared" si="108"/>
        <v>1</v>
      </c>
      <c r="H1218" s="508" t="b">
        <f t="shared" si="109"/>
        <v>0</v>
      </c>
      <c r="I1218" s="508" t="str">
        <f t="shared" si="110"/>
        <v>136</v>
      </c>
      <c r="J1218" s="508" t="str">
        <f t="shared" si="111"/>
        <v>135</v>
      </c>
      <c r="K1218" s="508">
        <f t="shared" si="112"/>
        <v>-1</v>
      </c>
      <c r="L1218" s="508" t="b">
        <f t="shared" si="113"/>
        <v>0</v>
      </c>
    </row>
    <row r="1219" spans="2:12">
      <c r="B1219" s="508" t="s">
        <v>2159</v>
      </c>
      <c r="C1219" s="508" t="s">
        <v>4963</v>
      </c>
      <c r="E1219" s="508" t="s">
        <v>2159</v>
      </c>
      <c r="F1219" s="508" t="s">
        <v>4504</v>
      </c>
      <c r="G1219" s="508" t="b">
        <f t="shared" si="108"/>
        <v>1</v>
      </c>
      <c r="H1219" s="508" t="b">
        <f t="shared" si="109"/>
        <v>0</v>
      </c>
      <c r="I1219" s="508" t="str">
        <f t="shared" si="110"/>
        <v>136</v>
      </c>
      <c r="J1219" s="508" t="str">
        <f t="shared" si="111"/>
        <v>135</v>
      </c>
      <c r="K1219" s="508">
        <f t="shared" si="112"/>
        <v>-1</v>
      </c>
      <c r="L1219" s="508" t="b">
        <f t="shared" si="113"/>
        <v>0</v>
      </c>
    </row>
    <row r="1220" spans="2:12">
      <c r="B1220" s="508" t="s">
        <v>2160</v>
      </c>
      <c r="C1220" s="508" t="s">
        <v>4964</v>
      </c>
      <c r="E1220" s="508" t="s">
        <v>2160</v>
      </c>
      <c r="F1220" s="508" t="s">
        <v>4505</v>
      </c>
      <c r="G1220" s="508" t="b">
        <f t="shared" si="108"/>
        <v>1</v>
      </c>
      <c r="H1220" s="508" t="b">
        <f t="shared" si="109"/>
        <v>0</v>
      </c>
      <c r="I1220" s="508" t="str">
        <f t="shared" si="110"/>
        <v>136</v>
      </c>
      <c r="J1220" s="508" t="str">
        <f t="shared" si="111"/>
        <v>135</v>
      </c>
      <c r="K1220" s="508">
        <f t="shared" si="112"/>
        <v>-1</v>
      </c>
      <c r="L1220" s="508" t="b">
        <f t="shared" si="113"/>
        <v>0</v>
      </c>
    </row>
    <row r="1221" spans="2:12">
      <c r="B1221" s="508" t="s">
        <v>2161</v>
      </c>
      <c r="C1221" s="508" t="s">
        <v>4965</v>
      </c>
      <c r="E1221" s="508" t="s">
        <v>2161</v>
      </c>
      <c r="F1221" s="508" t="s">
        <v>4506</v>
      </c>
      <c r="G1221" s="508" t="b">
        <f t="shared" si="108"/>
        <v>1</v>
      </c>
      <c r="H1221" s="508" t="b">
        <f t="shared" si="109"/>
        <v>0</v>
      </c>
      <c r="I1221" s="508" t="str">
        <f t="shared" si="110"/>
        <v>136</v>
      </c>
      <c r="J1221" s="508" t="str">
        <f t="shared" si="111"/>
        <v>135</v>
      </c>
      <c r="K1221" s="508">
        <f t="shared" si="112"/>
        <v>-1</v>
      </c>
      <c r="L1221" s="508" t="b">
        <f t="shared" si="113"/>
        <v>0</v>
      </c>
    </row>
    <row r="1222" spans="2:12">
      <c r="B1222" s="508" t="s">
        <v>2162</v>
      </c>
      <c r="C1222" s="508" t="s">
        <v>4966</v>
      </c>
      <c r="E1222" s="508" t="s">
        <v>2162</v>
      </c>
      <c r="F1222" s="508" t="s">
        <v>4507</v>
      </c>
      <c r="G1222" s="508" t="b">
        <f t="shared" si="108"/>
        <v>1</v>
      </c>
      <c r="H1222" s="508" t="b">
        <f t="shared" si="109"/>
        <v>0</v>
      </c>
      <c r="I1222" s="508" t="str">
        <f t="shared" si="110"/>
        <v>136</v>
      </c>
      <c r="J1222" s="508" t="str">
        <f t="shared" si="111"/>
        <v>135</v>
      </c>
      <c r="K1222" s="508">
        <f t="shared" si="112"/>
        <v>-1</v>
      </c>
      <c r="L1222" s="508" t="b">
        <f t="shared" si="113"/>
        <v>0</v>
      </c>
    </row>
    <row r="1223" spans="2:12">
      <c r="B1223" s="508" t="s">
        <v>2163</v>
      </c>
      <c r="C1223" s="508" t="s">
        <v>4967</v>
      </c>
      <c r="E1223" s="508" t="s">
        <v>2163</v>
      </c>
      <c r="F1223" s="508" t="s">
        <v>4508</v>
      </c>
      <c r="G1223" s="508" t="b">
        <f t="shared" ref="G1223:G1286" si="114">B1223=E1223</f>
        <v>1</v>
      </c>
      <c r="H1223" s="508" t="b">
        <f t="shared" ref="H1223:H1286" si="115">C1223=F1223</f>
        <v>0</v>
      </c>
      <c r="I1223" s="508" t="str">
        <f t="shared" ref="I1223:I1286" si="116">RIGHT(C1223,LEN(C1223)-FIND("$",C1223,1)-2)</f>
        <v>136</v>
      </c>
      <c r="J1223" s="508" t="str">
        <f t="shared" ref="J1223:J1286" si="117">RIGHT(F1223,LEN(F1223)-FIND("$",F1223,1)-2)</f>
        <v>135</v>
      </c>
      <c r="K1223" s="508">
        <f t="shared" ref="K1223:K1286" si="118">J1223-I1223</f>
        <v>-1</v>
      </c>
      <c r="L1223" s="508" t="b">
        <f t="shared" ref="L1223:L1286" si="119">I1223=J1223</f>
        <v>0</v>
      </c>
    </row>
    <row r="1224" spans="2:12">
      <c r="B1224" s="508" t="s">
        <v>2164</v>
      </c>
      <c r="C1224" s="508" t="s">
        <v>4968</v>
      </c>
      <c r="E1224" s="508" t="s">
        <v>2164</v>
      </c>
      <c r="F1224" s="508" t="s">
        <v>4509</v>
      </c>
      <c r="G1224" s="508" t="b">
        <f t="shared" si="114"/>
        <v>1</v>
      </c>
      <c r="H1224" s="508" t="b">
        <f t="shared" si="115"/>
        <v>0</v>
      </c>
      <c r="I1224" s="508" t="str">
        <f t="shared" si="116"/>
        <v>136</v>
      </c>
      <c r="J1224" s="508" t="str">
        <f t="shared" si="117"/>
        <v>135</v>
      </c>
      <c r="K1224" s="508">
        <f t="shared" si="118"/>
        <v>-1</v>
      </c>
      <c r="L1224" s="508" t="b">
        <f t="shared" si="119"/>
        <v>0</v>
      </c>
    </row>
    <row r="1225" spans="2:12">
      <c r="B1225" s="508" t="s">
        <v>2165</v>
      </c>
      <c r="C1225" s="508" t="s">
        <v>4969</v>
      </c>
      <c r="E1225" s="508" t="s">
        <v>2165</v>
      </c>
      <c r="F1225" s="508" t="s">
        <v>4510</v>
      </c>
      <c r="G1225" s="508" t="b">
        <f t="shared" si="114"/>
        <v>1</v>
      </c>
      <c r="H1225" s="508" t="b">
        <f t="shared" si="115"/>
        <v>0</v>
      </c>
      <c r="I1225" s="508" t="str">
        <f t="shared" si="116"/>
        <v>136</v>
      </c>
      <c r="J1225" s="508" t="str">
        <f t="shared" si="117"/>
        <v>135</v>
      </c>
      <c r="K1225" s="508">
        <f t="shared" si="118"/>
        <v>-1</v>
      </c>
      <c r="L1225" s="508" t="b">
        <f t="shared" si="119"/>
        <v>0</v>
      </c>
    </row>
    <row r="1226" spans="2:12">
      <c r="B1226" s="508" t="s">
        <v>2166</v>
      </c>
      <c r="C1226" s="508" t="s">
        <v>4970</v>
      </c>
      <c r="E1226" s="508" t="s">
        <v>2166</v>
      </c>
      <c r="F1226" s="508" t="s">
        <v>4511</v>
      </c>
      <c r="G1226" s="508" t="b">
        <f t="shared" si="114"/>
        <v>1</v>
      </c>
      <c r="H1226" s="508" t="b">
        <f t="shared" si="115"/>
        <v>0</v>
      </c>
      <c r="I1226" s="508" t="str">
        <f t="shared" si="116"/>
        <v>136</v>
      </c>
      <c r="J1226" s="508" t="str">
        <f t="shared" si="117"/>
        <v>135</v>
      </c>
      <c r="K1226" s="508">
        <f t="shared" si="118"/>
        <v>-1</v>
      </c>
      <c r="L1226" s="508" t="b">
        <f t="shared" si="119"/>
        <v>0</v>
      </c>
    </row>
    <row r="1227" spans="2:12">
      <c r="B1227" s="508" t="s">
        <v>4971</v>
      </c>
      <c r="C1227" s="508" t="s">
        <v>4972</v>
      </c>
      <c r="E1227" s="508" t="s">
        <v>4971</v>
      </c>
      <c r="F1227" s="508" t="s">
        <v>6549</v>
      </c>
      <c r="G1227" s="508" t="b">
        <f t="shared" si="114"/>
        <v>1</v>
      </c>
      <c r="H1227" s="508" t="b">
        <f t="shared" si="115"/>
        <v>0</v>
      </c>
      <c r="I1227" s="508" t="str">
        <f t="shared" si="116"/>
        <v>38</v>
      </c>
      <c r="J1227" s="508" t="str">
        <f t="shared" si="117"/>
        <v>37</v>
      </c>
      <c r="K1227" s="508">
        <f t="shared" si="118"/>
        <v>-1</v>
      </c>
      <c r="L1227" s="508" t="b">
        <f t="shared" si="119"/>
        <v>0</v>
      </c>
    </row>
    <row r="1228" spans="2:12">
      <c r="B1228" s="508" t="s">
        <v>926</v>
      </c>
      <c r="C1228" s="508" t="s">
        <v>4973</v>
      </c>
      <c r="E1228" s="508" t="s">
        <v>926</v>
      </c>
      <c r="F1228" s="508" t="s">
        <v>6550</v>
      </c>
      <c r="G1228" s="508" t="b">
        <f t="shared" si="114"/>
        <v>1</v>
      </c>
      <c r="H1228" s="508" t="b">
        <f t="shared" si="115"/>
        <v>0</v>
      </c>
      <c r="I1228" s="508" t="str">
        <f t="shared" si="116"/>
        <v>33</v>
      </c>
      <c r="J1228" s="508" t="str">
        <f t="shared" si="117"/>
        <v>32</v>
      </c>
      <c r="K1228" s="508">
        <f t="shared" si="118"/>
        <v>-1</v>
      </c>
      <c r="L1228" s="508" t="b">
        <f t="shared" si="119"/>
        <v>0</v>
      </c>
    </row>
    <row r="1229" spans="2:12">
      <c r="B1229" s="508" t="s">
        <v>927</v>
      </c>
      <c r="C1229" s="508" t="s">
        <v>4974</v>
      </c>
      <c r="E1229" s="508" t="s">
        <v>927</v>
      </c>
      <c r="F1229" s="508" t="s">
        <v>6551</v>
      </c>
      <c r="G1229" s="508" t="b">
        <f t="shared" si="114"/>
        <v>1</v>
      </c>
      <c r="H1229" s="508" t="b">
        <f t="shared" si="115"/>
        <v>0</v>
      </c>
      <c r="I1229" s="508" t="str">
        <f t="shared" si="116"/>
        <v>33</v>
      </c>
      <c r="J1229" s="508" t="str">
        <f t="shared" si="117"/>
        <v>32</v>
      </c>
      <c r="K1229" s="508">
        <f t="shared" si="118"/>
        <v>-1</v>
      </c>
      <c r="L1229" s="508" t="b">
        <f t="shared" si="119"/>
        <v>0</v>
      </c>
    </row>
    <row r="1230" spans="2:12">
      <c r="B1230" s="508" t="s">
        <v>928</v>
      </c>
      <c r="C1230" s="508" t="s">
        <v>4975</v>
      </c>
      <c r="E1230" s="508" t="s">
        <v>928</v>
      </c>
      <c r="F1230" s="508" t="s">
        <v>6552</v>
      </c>
      <c r="G1230" s="508" t="b">
        <f t="shared" si="114"/>
        <v>1</v>
      </c>
      <c r="H1230" s="508" t="b">
        <f t="shared" si="115"/>
        <v>0</v>
      </c>
      <c r="I1230" s="508" t="str">
        <f t="shared" si="116"/>
        <v>33</v>
      </c>
      <c r="J1230" s="508" t="str">
        <f t="shared" si="117"/>
        <v>32</v>
      </c>
      <c r="K1230" s="508">
        <f t="shared" si="118"/>
        <v>-1</v>
      </c>
      <c r="L1230" s="508" t="b">
        <f t="shared" si="119"/>
        <v>0</v>
      </c>
    </row>
    <row r="1231" spans="2:12">
      <c r="B1231" s="508" t="s">
        <v>929</v>
      </c>
      <c r="C1231" s="508" t="s">
        <v>4976</v>
      </c>
      <c r="E1231" s="508" t="s">
        <v>929</v>
      </c>
      <c r="F1231" s="508" t="s">
        <v>6553</v>
      </c>
      <c r="G1231" s="508" t="b">
        <f t="shared" si="114"/>
        <v>1</v>
      </c>
      <c r="H1231" s="508" t="b">
        <f t="shared" si="115"/>
        <v>0</v>
      </c>
      <c r="I1231" s="508" t="str">
        <f t="shared" si="116"/>
        <v>33</v>
      </c>
      <c r="J1231" s="508" t="str">
        <f t="shared" si="117"/>
        <v>32</v>
      </c>
      <c r="K1231" s="508">
        <f t="shared" si="118"/>
        <v>-1</v>
      </c>
      <c r="L1231" s="508" t="b">
        <f t="shared" si="119"/>
        <v>0</v>
      </c>
    </row>
    <row r="1232" spans="2:12">
      <c r="B1232" s="508" t="s">
        <v>930</v>
      </c>
      <c r="C1232" s="508" t="s">
        <v>4977</v>
      </c>
      <c r="E1232" s="508" t="s">
        <v>930</v>
      </c>
      <c r="F1232" s="508" t="s">
        <v>6554</v>
      </c>
      <c r="G1232" s="508" t="b">
        <f t="shared" si="114"/>
        <v>1</v>
      </c>
      <c r="H1232" s="508" t="b">
        <f t="shared" si="115"/>
        <v>0</v>
      </c>
      <c r="I1232" s="508" t="str">
        <f t="shared" si="116"/>
        <v>33</v>
      </c>
      <c r="J1232" s="508" t="str">
        <f t="shared" si="117"/>
        <v>32</v>
      </c>
      <c r="K1232" s="508">
        <f t="shared" si="118"/>
        <v>-1</v>
      </c>
      <c r="L1232" s="508" t="b">
        <f t="shared" si="119"/>
        <v>0</v>
      </c>
    </row>
    <row r="1233" spans="2:12">
      <c r="B1233" s="508" t="s">
        <v>931</v>
      </c>
      <c r="C1233" s="508" t="s">
        <v>4978</v>
      </c>
      <c r="E1233" s="508" t="s">
        <v>931</v>
      </c>
      <c r="F1233" s="508" t="s">
        <v>6555</v>
      </c>
      <c r="G1233" s="508" t="b">
        <f t="shared" si="114"/>
        <v>1</v>
      </c>
      <c r="H1233" s="508" t="b">
        <f t="shared" si="115"/>
        <v>0</v>
      </c>
      <c r="I1233" s="508" t="str">
        <f t="shared" si="116"/>
        <v>33</v>
      </c>
      <c r="J1233" s="508" t="str">
        <f t="shared" si="117"/>
        <v>32</v>
      </c>
      <c r="K1233" s="508">
        <f t="shared" si="118"/>
        <v>-1</v>
      </c>
      <c r="L1233" s="508" t="b">
        <f t="shared" si="119"/>
        <v>0</v>
      </c>
    </row>
    <row r="1234" spans="2:12">
      <c r="B1234" s="508" t="s">
        <v>932</v>
      </c>
      <c r="C1234" s="508" t="s">
        <v>4979</v>
      </c>
      <c r="E1234" s="508" t="s">
        <v>932</v>
      </c>
      <c r="F1234" s="508" t="s">
        <v>6556</v>
      </c>
      <c r="G1234" s="508" t="b">
        <f t="shared" si="114"/>
        <v>1</v>
      </c>
      <c r="H1234" s="508" t="b">
        <f t="shared" si="115"/>
        <v>0</v>
      </c>
      <c r="I1234" s="508" t="str">
        <f t="shared" si="116"/>
        <v>33</v>
      </c>
      <c r="J1234" s="508" t="str">
        <f t="shared" si="117"/>
        <v>32</v>
      </c>
      <c r="K1234" s="508">
        <f t="shared" si="118"/>
        <v>-1</v>
      </c>
      <c r="L1234" s="508" t="b">
        <f t="shared" si="119"/>
        <v>0</v>
      </c>
    </row>
    <row r="1235" spans="2:12">
      <c r="B1235" s="508" t="s">
        <v>933</v>
      </c>
      <c r="C1235" s="508" t="s">
        <v>4980</v>
      </c>
      <c r="E1235" s="508" t="s">
        <v>933</v>
      </c>
      <c r="F1235" s="508" t="s">
        <v>6557</v>
      </c>
      <c r="G1235" s="508" t="b">
        <f t="shared" si="114"/>
        <v>1</v>
      </c>
      <c r="H1235" s="508" t="b">
        <f t="shared" si="115"/>
        <v>0</v>
      </c>
      <c r="I1235" s="508" t="str">
        <f t="shared" si="116"/>
        <v>33</v>
      </c>
      <c r="J1235" s="508" t="str">
        <f t="shared" si="117"/>
        <v>32</v>
      </c>
      <c r="K1235" s="508">
        <f t="shared" si="118"/>
        <v>-1</v>
      </c>
      <c r="L1235" s="508" t="b">
        <f t="shared" si="119"/>
        <v>0</v>
      </c>
    </row>
    <row r="1236" spans="2:12">
      <c r="B1236" s="508" t="s">
        <v>934</v>
      </c>
      <c r="C1236" s="508" t="s">
        <v>4981</v>
      </c>
      <c r="E1236" s="508" t="s">
        <v>934</v>
      </c>
      <c r="F1236" s="508" t="s">
        <v>6558</v>
      </c>
      <c r="G1236" s="508" t="b">
        <f t="shared" si="114"/>
        <v>1</v>
      </c>
      <c r="H1236" s="508" t="b">
        <f t="shared" si="115"/>
        <v>0</v>
      </c>
      <c r="I1236" s="508" t="str">
        <f t="shared" si="116"/>
        <v>33</v>
      </c>
      <c r="J1236" s="508" t="str">
        <f t="shared" si="117"/>
        <v>32</v>
      </c>
      <c r="K1236" s="508">
        <f t="shared" si="118"/>
        <v>-1</v>
      </c>
      <c r="L1236" s="508" t="b">
        <f t="shared" si="119"/>
        <v>0</v>
      </c>
    </row>
    <row r="1237" spans="2:12">
      <c r="B1237" s="508" t="s">
        <v>935</v>
      </c>
      <c r="C1237" s="508" t="s">
        <v>4982</v>
      </c>
      <c r="E1237" s="508" t="s">
        <v>935</v>
      </c>
      <c r="F1237" s="508" t="s">
        <v>6559</v>
      </c>
      <c r="G1237" s="508" t="b">
        <f t="shared" si="114"/>
        <v>1</v>
      </c>
      <c r="H1237" s="508" t="b">
        <f t="shared" si="115"/>
        <v>0</v>
      </c>
      <c r="I1237" s="508" t="str">
        <f t="shared" si="116"/>
        <v>33</v>
      </c>
      <c r="J1237" s="508" t="str">
        <f t="shared" si="117"/>
        <v>32</v>
      </c>
      <c r="K1237" s="508">
        <f t="shared" si="118"/>
        <v>-1</v>
      </c>
      <c r="L1237" s="508" t="b">
        <f t="shared" si="119"/>
        <v>0</v>
      </c>
    </row>
    <row r="1238" spans="2:12">
      <c r="B1238" s="508" t="s">
        <v>936</v>
      </c>
      <c r="C1238" s="508" t="s">
        <v>4983</v>
      </c>
      <c r="E1238" s="508" t="s">
        <v>936</v>
      </c>
      <c r="F1238" s="508" t="s">
        <v>6560</v>
      </c>
      <c r="G1238" s="508" t="b">
        <f t="shared" si="114"/>
        <v>1</v>
      </c>
      <c r="H1238" s="508" t="b">
        <f t="shared" si="115"/>
        <v>0</v>
      </c>
      <c r="I1238" s="508" t="str">
        <f t="shared" si="116"/>
        <v>33</v>
      </c>
      <c r="J1238" s="508" t="str">
        <f t="shared" si="117"/>
        <v>32</v>
      </c>
      <c r="K1238" s="508">
        <f t="shared" si="118"/>
        <v>-1</v>
      </c>
      <c r="L1238" s="508" t="b">
        <f t="shared" si="119"/>
        <v>0</v>
      </c>
    </row>
    <row r="1239" spans="2:12">
      <c r="B1239" s="508" t="s">
        <v>937</v>
      </c>
      <c r="C1239" s="508" t="s">
        <v>4984</v>
      </c>
      <c r="E1239" s="508" t="s">
        <v>937</v>
      </c>
      <c r="F1239" s="508" t="s">
        <v>6561</v>
      </c>
      <c r="G1239" s="508" t="b">
        <f t="shared" si="114"/>
        <v>1</v>
      </c>
      <c r="H1239" s="508" t="b">
        <f t="shared" si="115"/>
        <v>0</v>
      </c>
      <c r="I1239" s="508" t="str">
        <f t="shared" si="116"/>
        <v>33</v>
      </c>
      <c r="J1239" s="508" t="str">
        <f t="shared" si="117"/>
        <v>32</v>
      </c>
      <c r="K1239" s="508">
        <f t="shared" si="118"/>
        <v>-1</v>
      </c>
      <c r="L1239" s="508" t="b">
        <f t="shared" si="119"/>
        <v>0</v>
      </c>
    </row>
    <row r="1240" spans="2:12">
      <c r="B1240" s="508" t="s">
        <v>938</v>
      </c>
      <c r="C1240" s="508" t="s">
        <v>4985</v>
      </c>
      <c r="E1240" s="508" t="s">
        <v>938</v>
      </c>
      <c r="F1240" s="508" t="s">
        <v>6562</v>
      </c>
      <c r="G1240" s="508" t="b">
        <f t="shared" si="114"/>
        <v>1</v>
      </c>
      <c r="H1240" s="508" t="b">
        <f t="shared" si="115"/>
        <v>0</v>
      </c>
      <c r="I1240" s="508" t="str">
        <f t="shared" si="116"/>
        <v>33</v>
      </c>
      <c r="J1240" s="508" t="str">
        <f t="shared" si="117"/>
        <v>32</v>
      </c>
      <c r="K1240" s="508">
        <f t="shared" si="118"/>
        <v>-1</v>
      </c>
      <c r="L1240" s="508" t="b">
        <f t="shared" si="119"/>
        <v>0</v>
      </c>
    </row>
    <row r="1241" spans="2:12">
      <c r="B1241" s="508" t="s">
        <v>924</v>
      </c>
      <c r="C1241" s="508" t="s">
        <v>4986</v>
      </c>
      <c r="E1241" s="508" t="s">
        <v>924</v>
      </c>
      <c r="F1241" s="508" t="s">
        <v>6563</v>
      </c>
      <c r="G1241" s="508" t="b">
        <f t="shared" si="114"/>
        <v>1</v>
      </c>
      <c r="H1241" s="508" t="b">
        <f t="shared" si="115"/>
        <v>0</v>
      </c>
      <c r="I1241" s="508" t="str">
        <f t="shared" si="116"/>
        <v>33</v>
      </c>
      <c r="J1241" s="508" t="str">
        <f t="shared" si="117"/>
        <v>32</v>
      </c>
      <c r="K1241" s="508">
        <f t="shared" si="118"/>
        <v>-1</v>
      </c>
      <c r="L1241" s="508" t="b">
        <f t="shared" si="119"/>
        <v>0</v>
      </c>
    </row>
    <row r="1242" spans="2:12">
      <c r="B1242" s="508" t="s">
        <v>2361</v>
      </c>
      <c r="C1242" s="508" t="s">
        <v>4987</v>
      </c>
      <c r="E1242" s="508" t="s">
        <v>2361</v>
      </c>
      <c r="F1242" s="508" t="s">
        <v>5105</v>
      </c>
      <c r="G1242" s="508" t="b">
        <f t="shared" si="114"/>
        <v>1</v>
      </c>
      <c r="H1242" s="508" t="b">
        <f t="shared" si="115"/>
        <v>0</v>
      </c>
      <c r="I1242" s="508" t="str">
        <f t="shared" si="116"/>
        <v>156</v>
      </c>
      <c r="J1242" s="508" t="str">
        <f t="shared" si="117"/>
        <v>155</v>
      </c>
      <c r="K1242" s="508">
        <f t="shared" si="118"/>
        <v>-1</v>
      </c>
      <c r="L1242" s="508" t="b">
        <f t="shared" si="119"/>
        <v>0</v>
      </c>
    </row>
    <row r="1243" spans="2:12">
      <c r="B1243" s="508" t="s">
        <v>2362</v>
      </c>
      <c r="C1243" s="508" t="s">
        <v>4988</v>
      </c>
      <c r="E1243" s="508" t="s">
        <v>2362</v>
      </c>
      <c r="F1243" s="508" t="s">
        <v>5106</v>
      </c>
      <c r="G1243" s="508" t="b">
        <f t="shared" si="114"/>
        <v>1</v>
      </c>
      <c r="H1243" s="508" t="b">
        <f t="shared" si="115"/>
        <v>0</v>
      </c>
      <c r="I1243" s="508" t="str">
        <f t="shared" si="116"/>
        <v>156</v>
      </c>
      <c r="J1243" s="508" t="str">
        <f t="shared" si="117"/>
        <v>155</v>
      </c>
      <c r="K1243" s="508">
        <f t="shared" si="118"/>
        <v>-1</v>
      </c>
      <c r="L1243" s="508" t="b">
        <f t="shared" si="119"/>
        <v>0</v>
      </c>
    </row>
    <row r="1244" spans="2:12">
      <c r="B1244" s="508" t="s">
        <v>2363</v>
      </c>
      <c r="C1244" s="508" t="s">
        <v>4989</v>
      </c>
      <c r="E1244" s="508" t="s">
        <v>2363</v>
      </c>
      <c r="F1244" s="508" t="s">
        <v>5107</v>
      </c>
      <c r="G1244" s="508" t="b">
        <f t="shared" si="114"/>
        <v>1</v>
      </c>
      <c r="H1244" s="508" t="b">
        <f t="shared" si="115"/>
        <v>0</v>
      </c>
      <c r="I1244" s="508" t="str">
        <f t="shared" si="116"/>
        <v>156</v>
      </c>
      <c r="J1244" s="508" t="str">
        <f t="shared" si="117"/>
        <v>155</v>
      </c>
      <c r="K1244" s="508">
        <f t="shared" si="118"/>
        <v>-1</v>
      </c>
      <c r="L1244" s="508" t="b">
        <f t="shared" si="119"/>
        <v>0</v>
      </c>
    </row>
    <row r="1245" spans="2:12">
      <c r="B1245" s="508" t="s">
        <v>2364</v>
      </c>
      <c r="C1245" s="508" t="s">
        <v>4990</v>
      </c>
      <c r="E1245" s="508" t="s">
        <v>2364</v>
      </c>
      <c r="F1245" s="508" t="s">
        <v>5108</v>
      </c>
      <c r="G1245" s="508" t="b">
        <f t="shared" si="114"/>
        <v>1</v>
      </c>
      <c r="H1245" s="508" t="b">
        <f t="shared" si="115"/>
        <v>0</v>
      </c>
      <c r="I1245" s="508" t="str">
        <f t="shared" si="116"/>
        <v>156</v>
      </c>
      <c r="J1245" s="508" t="str">
        <f t="shared" si="117"/>
        <v>155</v>
      </c>
      <c r="K1245" s="508">
        <f t="shared" si="118"/>
        <v>-1</v>
      </c>
      <c r="L1245" s="508" t="b">
        <f t="shared" si="119"/>
        <v>0</v>
      </c>
    </row>
    <row r="1246" spans="2:12">
      <c r="B1246" s="508" t="s">
        <v>2365</v>
      </c>
      <c r="C1246" s="508" t="s">
        <v>4991</v>
      </c>
      <c r="E1246" s="508" t="s">
        <v>2365</v>
      </c>
      <c r="F1246" s="508" t="s">
        <v>5109</v>
      </c>
      <c r="G1246" s="508" t="b">
        <f t="shared" si="114"/>
        <v>1</v>
      </c>
      <c r="H1246" s="508" t="b">
        <f t="shared" si="115"/>
        <v>0</v>
      </c>
      <c r="I1246" s="508" t="str">
        <f t="shared" si="116"/>
        <v>156</v>
      </c>
      <c r="J1246" s="508" t="str">
        <f t="shared" si="117"/>
        <v>155</v>
      </c>
      <c r="K1246" s="508">
        <f t="shared" si="118"/>
        <v>-1</v>
      </c>
      <c r="L1246" s="508" t="b">
        <f t="shared" si="119"/>
        <v>0</v>
      </c>
    </row>
    <row r="1247" spans="2:12">
      <c r="B1247" s="508" t="s">
        <v>2366</v>
      </c>
      <c r="C1247" s="508" t="s">
        <v>4992</v>
      </c>
      <c r="E1247" s="508" t="s">
        <v>2366</v>
      </c>
      <c r="F1247" s="508" t="s">
        <v>5110</v>
      </c>
      <c r="G1247" s="508" t="b">
        <f t="shared" si="114"/>
        <v>1</v>
      </c>
      <c r="H1247" s="508" t="b">
        <f t="shared" si="115"/>
        <v>0</v>
      </c>
      <c r="I1247" s="508" t="str">
        <f t="shared" si="116"/>
        <v>156</v>
      </c>
      <c r="J1247" s="508" t="str">
        <f t="shared" si="117"/>
        <v>155</v>
      </c>
      <c r="K1247" s="508">
        <f t="shared" si="118"/>
        <v>-1</v>
      </c>
      <c r="L1247" s="508" t="b">
        <f t="shared" si="119"/>
        <v>0</v>
      </c>
    </row>
    <row r="1248" spans="2:12">
      <c r="B1248" s="508" t="s">
        <v>2367</v>
      </c>
      <c r="C1248" s="508" t="s">
        <v>4993</v>
      </c>
      <c r="E1248" s="508" t="s">
        <v>2367</v>
      </c>
      <c r="F1248" s="508" t="s">
        <v>5111</v>
      </c>
      <c r="G1248" s="508" t="b">
        <f t="shared" si="114"/>
        <v>1</v>
      </c>
      <c r="H1248" s="508" t="b">
        <f t="shared" si="115"/>
        <v>0</v>
      </c>
      <c r="I1248" s="508" t="str">
        <f t="shared" si="116"/>
        <v>156</v>
      </c>
      <c r="J1248" s="508" t="str">
        <f t="shared" si="117"/>
        <v>155</v>
      </c>
      <c r="K1248" s="508">
        <f t="shared" si="118"/>
        <v>-1</v>
      </c>
      <c r="L1248" s="508" t="b">
        <f t="shared" si="119"/>
        <v>0</v>
      </c>
    </row>
    <row r="1249" spans="2:12">
      <c r="B1249" s="508" t="s">
        <v>2368</v>
      </c>
      <c r="C1249" s="508" t="s">
        <v>4994</v>
      </c>
      <c r="E1249" s="508" t="s">
        <v>2368</v>
      </c>
      <c r="F1249" s="508" t="s">
        <v>5112</v>
      </c>
      <c r="G1249" s="508" t="b">
        <f t="shared" si="114"/>
        <v>1</v>
      </c>
      <c r="H1249" s="508" t="b">
        <f t="shared" si="115"/>
        <v>0</v>
      </c>
      <c r="I1249" s="508" t="str">
        <f t="shared" si="116"/>
        <v>156</v>
      </c>
      <c r="J1249" s="508" t="str">
        <f t="shared" si="117"/>
        <v>155</v>
      </c>
      <c r="K1249" s="508">
        <f t="shared" si="118"/>
        <v>-1</v>
      </c>
      <c r="L1249" s="508" t="b">
        <f t="shared" si="119"/>
        <v>0</v>
      </c>
    </row>
    <row r="1250" spans="2:12">
      <c r="B1250" s="508" t="s">
        <v>2369</v>
      </c>
      <c r="C1250" s="508" t="s">
        <v>4995</v>
      </c>
      <c r="E1250" s="508" t="s">
        <v>2369</v>
      </c>
      <c r="F1250" s="508" t="s">
        <v>5113</v>
      </c>
      <c r="G1250" s="508" t="b">
        <f t="shared" si="114"/>
        <v>1</v>
      </c>
      <c r="H1250" s="508" t="b">
        <f t="shared" si="115"/>
        <v>0</v>
      </c>
      <c r="I1250" s="508" t="str">
        <f t="shared" si="116"/>
        <v>156</v>
      </c>
      <c r="J1250" s="508" t="str">
        <f t="shared" si="117"/>
        <v>155</v>
      </c>
      <c r="K1250" s="508">
        <f t="shared" si="118"/>
        <v>-1</v>
      </c>
      <c r="L1250" s="508" t="b">
        <f t="shared" si="119"/>
        <v>0</v>
      </c>
    </row>
    <row r="1251" spans="2:12">
      <c r="B1251" s="508" t="s">
        <v>2370</v>
      </c>
      <c r="C1251" s="508" t="s">
        <v>4996</v>
      </c>
      <c r="E1251" s="508" t="s">
        <v>2370</v>
      </c>
      <c r="F1251" s="508" t="s">
        <v>5114</v>
      </c>
      <c r="G1251" s="508" t="b">
        <f t="shared" si="114"/>
        <v>1</v>
      </c>
      <c r="H1251" s="508" t="b">
        <f t="shared" si="115"/>
        <v>0</v>
      </c>
      <c r="I1251" s="508" t="str">
        <f t="shared" si="116"/>
        <v>156</v>
      </c>
      <c r="J1251" s="508" t="str">
        <f t="shared" si="117"/>
        <v>155</v>
      </c>
      <c r="K1251" s="508">
        <f t="shared" si="118"/>
        <v>-1</v>
      </c>
      <c r="L1251" s="508" t="b">
        <f t="shared" si="119"/>
        <v>0</v>
      </c>
    </row>
    <row r="1252" spans="2:12">
      <c r="B1252" s="508" t="s">
        <v>2371</v>
      </c>
      <c r="C1252" s="508" t="s">
        <v>4997</v>
      </c>
      <c r="E1252" s="508" t="s">
        <v>2371</v>
      </c>
      <c r="F1252" s="508" t="s">
        <v>5115</v>
      </c>
      <c r="G1252" s="508" t="b">
        <f t="shared" si="114"/>
        <v>1</v>
      </c>
      <c r="H1252" s="508" t="b">
        <f t="shared" si="115"/>
        <v>0</v>
      </c>
      <c r="I1252" s="508" t="str">
        <f t="shared" si="116"/>
        <v>156</v>
      </c>
      <c r="J1252" s="508" t="str">
        <f t="shared" si="117"/>
        <v>155</v>
      </c>
      <c r="K1252" s="508">
        <f t="shared" si="118"/>
        <v>-1</v>
      </c>
      <c r="L1252" s="508" t="b">
        <f t="shared" si="119"/>
        <v>0</v>
      </c>
    </row>
    <row r="1253" spans="2:12">
      <c r="B1253" s="508" t="s">
        <v>2372</v>
      </c>
      <c r="C1253" s="508" t="s">
        <v>4998</v>
      </c>
      <c r="E1253" s="508" t="s">
        <v>2372</v>
      </c>
      <c r="F1253" s="508" t="s">
        <v>5116</v>
      </c>
      <c r="G1253" s="508" t="b">
        <f t="shared" si="114"/>
        <v>1</v>
      </c>
      <c r="H1253" s="508" t="b">
        <f t="shared" si="115"/>
        <v>0</v>
      </c>
      <c r="I1253" s="508" t="str">
        <f t="shared" si="116"/>
        <v>156</v>
      </c>
      <c r="J1253" s="508" t="str">
        <f t="shared" si="117"/>
        <v>155</v>
      </c>
      <c r="K1253" s="508">
        <f t="shared" si="118"/>
        <v>-1</v>
      </c>
      <c r="L1253" s="508" t="b">
        <f t="shared" si="119"/>
        <v>0</v>
      </c>
    </row>
    <row r="1254" spans="2:12">
      <c r="B1254" s="508" t="s">
        <v>2373</v>
      </c>
      <c r="C1254" s="508" t="s">
        <v>4999</v>
      </c>
      <c r="E1254" s="508" t="s">
        <v>2373</v>
      </c>
      <c r="F1254" s="508" t="s">
        <v>5117</v>
      </c>
      <c r="G1254" s="508" t="b">
        <f t="shared" si="114"/>
        <v>1</v>
      </c>
      <c r="H1254" s="508" t="b">
        <f t="shared" si="115"/>
        <v>0</v>
      </c>
      <c r="I1254" s="508" t="str">
        <f t="shared" si="116"/>
        <v>156</v>
      </c>
      <c r="J1254" s="508" t="str">
        <f t="shared" si="117"/>
        <v>155</v>
      </c>
      <c r="K1254" s="508">
        <f t="shared" si="118"/>
        <v>-1</v>
      </c>
      <c r="L1254" s="508" t="b">
        <f t="shared" si="119"/>
        <v>0</v>
      </c>
    </row>
    <row r="1255" spans="2:12">
      <c r="B1255" s="508" t="s">
        <v>2359</v>
      </c>
      <c r="C1255" s="508" t="s">
        <v>5000</v>
      </c>
      <c r="E1255" s="508" t="s">
        <v>2359</v>
      </c>
      <c r="F1255" s="508" t="s">
        <v>5118</v>
      </c>
      <c r="G1255" s="508" t="b">
        <f t="shared" si="114"/>
        <v>1</v>
      </c>
      <c r="H1255" s="508" t="b">
        <f t="shared" si="115"/>
        <v>0</v>
      </c>
      <c r="I1255" s="508" t="str">
        <f t="shared" si="116"/>
        <v>156</v>
      </c>
      <c r="J1255" s="508" t="str">
        <f t="shared" si="117"/>
        <v>155</v>
      </c>
      <c r="K1255" s="508">
        <f t="shared" si="118"/>
        <v>-1</v>
      </c>
      <c r="L1255" s="508" t="b">
        <f t="shared" si="119"/>
        <v>0</v>
      </c>
    </row>
    <row r="1256" spans="2:12">
      <c r="B1256" s="508" t="s">
        <v>2233</v>
      </c>
      <c r="C1256" s="508" t="s">
        <v>5001</v>
      </c>
      <c r="E1256" s="508" t="s">
        <v>2233</v>
      </c>
      <c r="F1256" s="508" t="s">
        <v>3998</v>
      </c>
      <c r="G1256" s="508" t="b">
        <f t="shared" si="114"/>
        <v>1</v>
      </c>
      <c r="H1256" s="508" t="b">
        <f t="shared" si="115"/>
        <v>0</v>
      </c>
      <c r="I1256" s="508" t="str">
        <f t="shared" si="116"/>
        <v>146</v>
      </c>
      <c r="J1256" s="508" t="str">
        <f t="shared" si="117"/>
        <v>145</v>
      </c>
      <c r="K1256" s="508">
        <f t="shared" si="118"/>
        <v>-1</v>
      </c>
      <c r="L1256" s="508" t="b">
        <f t="shared" si="119"/>
        <v>0</v>
      </c>
    </row>
    <row r="1257" spans="2:12">
      <c r="B1257" s="508" t="s">
        <v>2234</v>
      </c>
      <c r="C1257" s="508" t="s">
        <v>5002</v>
      </c>
      <c r="E1257" s="508" t="s">
        <v>2234</v>
      </c>
      <c r="F1257" s="508" t="s">
        <v>3999</v>
      </c>
      <c r="G1257" s="508" t="b">
        <f t="shared" si="114"/>
        <v>1</v>
      </c>
      <c r="H1257" s="508" t="b">
        <f t="shared" si="115"/>
        <v>0</v>
      </c>
      <c r="I1257" s="508" t="str">
        <f t="shared" si="116"/>
        <v>146</v>
      </c>
      <c r="J1257" s="508" t="str">
        <f t="shared" si="117"/>
        <v>145</v>
      </c>
      <c r="K1257" s="508">
        <f t="shared" si="118"/>
        <v>-1</v>
      </c>
      <c r="L1257" s="508" t="b">
        <f t="shared" si="119"/>
        <v>0</v>
      </c>
    </row>
    <row r="1258" spans="2:12">
      <c r="B1258" s="508" t="s">
        <v>2235</v>
      </c>
      <c r="C1258" s="508" t="s">
        <v>5003</v>
      </c>
      <c r="E1258" s="508" t="s">
        <v>2235</v>
      </c>
      <c r="F1258" s="508" t="s">
        <v>4000</v>
      </c>
      <c r="G1258" s="508" t="b">
        <f t="shared" si="114"/>
        <v>1</v>
      </c>
      <c r="H1258" s="508" t="b">
        <f t="shared" si="115"/>
        <v>0</v>
      </c>
      <c r="I1258" s="508" t="str">
        <f t="shared" si="116"/>
        <v>146</v>
      </c>
      <c r="J1258" s="508" t="str">
        <f t="shared" si="117"/>
        <v>145</v>
      </c>
      <c r="K1258" s="508">
        <f t="shared" si="118"/>
        <v>-1</v>
      </c>
      <c r="L1258" s="508" t="b">
        <f t="shared" si="119"/>
        <v>0</v>
      </c>
    </row>
    <row r="1259" spans="2:12">
      <c r="B1259" s="508" t="s">
        <v>2236</v>
      </c>
      <c r="C1259" s="508" t="s">
        <v>5004</v>
      </c>
      <c r="E1259" s="508" t="s">
        <v>2236</v>
      </c>
      <c r="F1259" s="508" t="s">
        <v>4001</v>
      </c>
      <c r="G1259" s="508" t="b">
        <f t="shared" si="114"/>
        <v>1</v>
      </c>
      <c r="H1259" s="508" t="b">
        <f t="shared" si="115"/>
        <v>0</v>
      </c>
      <c r="I1259" s="508" t="str">
        <f t="shared" si="116"/>
        <v>146</v>
      </c>
      <c r="J1259" s="508" t="str">
        <f t="shared" si="117"/>
        <v>145</v>
      </c>
      <c r="K1259" s="508">
        <f t="shared" si="118"/>
        <v>-1</v>
      </c>
      <c r="L1259" s="508" t="b">
        <f t="shared" si="119"/>
        <v>0</v>
      </c>
    </row>
    <row r="1260" spans="2:12">
      <c r="B1260" s="508" t="s">
        <v>2237</v>
      </c>
      <c r="C1260" s="508" t="s">
        <v>5005</v>
      </c>
      <c r="E1260" s="508" t="s">
        <v>2237</v>
      </c>
      <c r="F1260" s="508" t="s">
        <v>4002</v>
      </c>
      <c r="G1260" s="508" t="b">
        <f t="shared" si="114"/>
        <v>1</v>
      </c>
      <c r="H1260" s="508" t="b">
        <f t="shared" si="115"/>
        <v>0</v>
      </c>
      <c r="I1260" s="508" t="str">
        <f t="shared" si="116"/>
        <v>146</v>
      </c>
      <c r="J1260" s="508" t="str">
        <f t="shared" si="117"/>
        <v>145</v>
      </c>
      <c r="K1260" s="508">
        <f t="shared" si="118"/>
        <v>-1</v>
      </c>
      <c r="L1260" s="508" t="b">
        <f t="shared" si="119"/>
        <v>0</v>
      </c>
    </row>
    <row r="1261" spans="2:12">
      <c r="B1261" s="508" t="s">
        <v>2238</v>
      </c>
      <c r="C1261" s="508" t="s">
        <v>5006</v>
      </c>
      <c r="E1261" s="508" t="s">
        <v>2238</v>
      </c>
      <c r="F1261" s="508" t="s">
        <v>4003</v>
      </c>
      <c r="G1261" s="508" t="b">
        <f t="shared" si="114"/>
        <v>1</v>
      </c>
      <c r="H1261" s="508" t="b">
        <f t="shared" si="115"/>
        <v>0</v>
      </c>
      <c r="I1261" s="508" t="str">
        <f t="shared" si="116"/>
        <v>146</v>
      </c>
      <c r="J1261" s="508" t="str">
        <f t="shared" si="117"/>
        <v>145</v>
      </c>
      <c r="K1261" s="508">
        <f t="shared" si="118"/>
        <v>-1</v>
      </c>
      <c r="L1261" s="508" t="b">
        <f t="shared" si="119"/>
        <v>0</v>
      </c>
    </row>
    <row r="1262" spans="2:12">
      <c r="B1262" s="508" t="s">
        <v>2239</v>
      </c>
      <c r="C1262" s="508" t="s">
        <v>5007</v>
      </c>
      <c r="E1262" s="508" t="s">
        <v>2239</v>
      </c>
      <c r="F1262" s="508" t="s">
        <v>4004</v>
      </c>
      <c r="G1262" s="508" t="b">
        <f t="shared" si="114"/>
        <v>1</v>
      </c>
      <c r="H1262" s="508" t="b">
        <f t="shared" si="115"/>
        <v>0</v>
      </c>
      <c r="I1262" s="508" t="str">
        <f t="shared" si="116"/>
        <v>146</v>
      </c>
      <c r="J1262" s="508" t="str">
        <f t="shared" si="117"/>
        <v>145</v>
      </c>
      <c r="K1262" s="508">
        <f t="shared" si="118"/>
        <v>-1</v>
      </c>
      <c r="L1262" s="508" t="b">
        <f t="shared" si="119"/>
        <v>0</v>
      </c>
    </row>
    <row r="1263" spans="2:12">
      <c r="B1263" s="508" t="s">
        <v>2240</v>
      </c>
      <c r="C1263" s="508" t="s">
        <v>5008</v>
      </c>
      <c r="E1263" s="508" t="s">
        <v>2240</v>
      </c>
      <c r="F1263" s="508" t="s">
        <v>4005</v>
      </c>
      <c r="G1263" s="508" t="b">
        <f t="shared" si="114"/>
        <v>1</v>
      </c>
      <c r="H1263" s="508" t="b">
        <f t="shared" si="115"/>
        <v>0</v>
      </c>
      <c r="I1263" s="508" t="str">
        <f t="shared" si="116"/>
        <v>146</v>
      </c>
      <c r="J1263" s="508" t="str">
        <f t="shared" si="117"/>
        <v>145</v>
      </c>
      <c r="K1263" s="508">
        <f t="shared" si="118"/>
        <v>-1</v>
      </c>
      <c r="L1263" s="508" t="b">
        <f t="shared" si="119"/>
        <v>0</v>
      </c>
    </row>
    <row r="1264" spans="2:12">
      <c r="B1264" s="508" t="s">
        <v>2241</v>
      </c>
      <c r="C1264" s="508" t="s">
        <v>5009</v>
      </c>
      <c r="E1264" s="508" t="s">
        <v>2241</v>
      </c>
      <c r="F1264" s="508" t="s">
        <v>4006</v>
      </c>
      <c r="G1264" s="508" t="b">
        <f t="shared" si="114"/>
        <v>1</v>
      </c>
      <c r="H1264" s="508" t="b">
        <f t="shared" si="115"/>
        <v>0</v>
      </c>
      <c r="I1264" s="508" t="str">
        <f t="shared" si="116"/>
        <v>146</v>
      </c>
      <c r="J1264" s="508" t="str">
        <f t="shared" si="117"/>
        <v>145</v>
      </c>
      <c r="K1264" s="508">
        <f t="shared" si="118"/>
        <v>-1</v>
      </c>
      <c r="L1264" s="508" t="b">
        <f t="shared" si="119"/>
        <v>0</v>
      </c>
    </row>
    <row r="1265" spans="2:12">
      <c r="B1265" s="508" t="s">
        <v>2242</v>
      </c>
      <c r="C1265" s="508" t="s">
        <v>5010</v>
      </c>
      <c r="E1265" s="508" t="s">
        <v>2242</v>
      </c>
      <c r="F1265" s="508" t="s">
        <v>4007</v>
      </c>
      <c r="G1265" s="508" t="b">
        <f t="shared" si="114"/>
        <v>1</v>
      </c>
      <c r="H1265" s="508" t="b">
        <f t="shared" si="115"/>
        <v>0</v>
      </c>
      <c r="I1265" s="508" t="str">
        <f t="shared" si="116"/>
        <v>146</v>
      </c>
      <c r="J1265" s="508" t="str">
        <f t="shared" si="117"/>
        <v>145</v>
      </c>
      <c r="K1265" s="508">
        <f t="shared" si="118"/>
        <v>-1</v>
      </c>
      <c r="L1265" s="508" t="b">
        <f t="shared" si="119"/>
        <v>0</v>
      </c>
    </row>
    <row r="1266" spans="2:12">
      <c r="B1266" s="508" t="s">
        <v>2243</v>
      </c>
      <c r="C1266" s="508" t="s">
        <v>5011</v>
      </c>
      <c r="E1266" s="508" t="s">
        <v>2243</v>
      </c>
      <c r="F1266" s="508" t="s">
        <v>4008</v>
      </c>
      <c r="G1266" s="508" t="b">
        <f t="shared" si="114"/>
        <v>1</v>
      </c>
      <c r="H1266" s="508" t="b">
        <f t="shared" si="115"/>
        <v>0</v>
      </c>
      <c r="I1266" s="508" t="str">
        <f t="shared" si="116"/>
        <v>146</v>
      </c>
      <c r="J1266" s="508" t="str">
        <f t="shared" si="117"/>
        <v>145</v>
      </c>
      <c r="K1266" s="508">
        <f t="shared" si="118"/>
        <v>-1</v>
      </c>
      <c r="L1266" s="508" t="b">
        <f t="shared" si="119"/>
        <v>0</v>
      </c>
    </row>
    <row r="1267" spans="2:12">
      <c r="B1267" s="508" t="s">
        <v>2244</v>
      </c>
      <c r="C1267" s="508" t="s">
        <v>5012</v>
      </c>
      <c r="E1267" s="508" t="s">
        <v>2244</v>
      </c>
      <c r="F1267" s="508" t="s">
        <v>4009</v>
      </c>
      <c r="G1267" s="508" t="b">
        <f t="shared" si="114"/>
        <v>1</v>
      </c>
      <c r="H1267" s="508" t="b">
        <f t="shared" si="115"/>
        <v>0</v>
      </c>
      <c r="I1267" s="508" t="str">
        <f t="shared" si="116"/>
        <v>146</v>
      </c>
      <c r="J1267" s="508" t="str">
        <f t="shared" si="117"/>
        <v>145</v>
      </c>
      <c r="K1267" s="508">
        <f t="shared" si="118"/>
        <v>-1</v>
      </c>
      <c r="L1267" s="508" t="b">
        <f t="shared" si="119"/>
        <v>0</v>
      </c>
    </row>
    <row r="1268" spans="2:12">
      <c r="B1268" s="508" t="s">
        <v>2245</v>
      </c>
      <c r="C1268" s="508" t="s">
        <v>5013</v>
      </c>
      <c r="E1268" s="508" t="s">
        <v>2245</v>
      </c>
      <c r="F1268" s="508" t="s">
        <v>4010</v>
      </c>
      <c r="G1268" s="508" t="b">
        <f t="shared" si="114"/>
        <v>1</v>
      </c>
      <c r="H1268" s="508" t="b">
        <f t="shared" si="115"/>
        <v>0</v>
      </c>
      <c r="I1268" s="508" t="str">
        <f t="shared" si="116"/>
        <v>146</v>
      </c>
      <c r="J1268" s="508" t="str">
        <f t="shared" si="117"/>
        <v>145</v>
      </c>
      <c r="K1268" s="508">
        <f t="shared" si="118"/>
        <v>-1</v>
      </c>
      <c r="L1268" s="508" t="b">
        <f t="shared" si="119"/>
        <v>0</v>
      </c>
    </row>
    <row r="1269" spans="2:12">
      <c r="B1269" s="508" t="s">
        <v>2231</v>
      </c>
      <c r="C1269" s="508" t="s">
        <v>5014</v>
      </c>
      <c r="E1269" s="508" t="s">
        <v>2231</v>
      </c>
      <c r="F1269" s="508" t="s">
        <v>4011</v>
      </c>
      <c r="G1269" s="508" t="b">
        <f t="shared" si="114"/>
        <v>1</v>
      </c>
      <c r="H1269" s="508" t="b">
        <f t="shared" si="115"/>
        <v>0</v>
      </c>
      <c r="I1269" s="508" t="str">
        <f t="shared" si="116"/>
        <v>146</v>
      </c>
      <c r="J1269" s="508" t="str">
        <f t="shared" si="117"/>
        <v>145</v>
      </c>
      <c r="K1269" s="508">
        <f t="shared" si="118"/>
        <v>-1</v>
      </c>
      <c r="L1269" s="508" t="b">
        <f t="shared" si="119"/>
        <v>0</v>
      </c>
    </row>
    <row r="1270" spans="2:12">
      <c r="B1270" s="508" t="s">
        <v>1365</v>
      </c>
      <c r="C1270" s="508" t="s">
        <v>5015</v>
      </c>
      <c r="E1270" s="508" t="s">
        <v>1365</v>
      </c>
      <c r="F1270" s="508" t="s">
        <v>6564</v>
      </c>
      <c r="G1270" s="508" t="b">
        <f t="shared" si="114"/>
        <v>1</v>
      </c>
      <c r="H1270" s="508" t="b">
        <f t="shared" si="115"/>
        <v>0</v>
      </c>
      <c r="I1270" s="508" t="str">
        <f t="shared" si="116"/>
        <v>72</v>
      </c>
      <c r="J1270" s="508" t="str">
        <f t="shared" si="117"/>
        <v>71</v>
      </c>
      <c r="K1270" s="508">
        <f t="shared" si="118"/>
        <v>-1</v>
      </c>
      <c r="L1270" s="508" t="b">
        <f t="shared" si="119"/>
        <v>0</v>
      </c>
    </row>
    <row r="1271" spans="2:12">
      <c r="B1271" s="508" t="s">
        <v>1366</v>
      </c>
      <c r="C1271" s="508" t="s">
        <v>5016</v>
      </c>
      <c r="E1271" s="508" t="s">
        <v>1366</v>
      </c>
      <c r="F1271" s="508" t="s">
        <v>6565</v>
      </c>
      <c r="G1271" s="508" t="b">
        <f t="shared" si="114"/>
        <v>1</v>
      </c>
      <c r="H1271" s="508" t="b">
        <f t="shared" si="115"/>
        <v>0</v>
      </c>
      <c r="I1271" s="508" t="str">
        <f t="shared" si="116"/>
        <v>72</v>
      </c>
      <c r="J1271" s="508" t="str">
        <f t="shared" si="117"/>
        <v>71</v>
      </c>
      <c r="K1271" s="508">
        <f t="shared" si="118"/>
        <v>-1</v>
      </c>
      <c r="L1271" s="508" t="b">
        <f t="shared" si="119"/>
        <v>0</v>
      </c>
    </row>
    <row r="1272" spans="2:12">
      <c r="B1272" s="508" t="s">
        <v>1367</v>
      </c>
      <c r="C1272" s="508" t="s">
        <v>5017</v>
      </c>
      <c r="E1272" s="508" t="s">
        <v>1367</v>
      </c>
      <c r="F1272" s="508" t="s">
        <v>6566</v>
      </c>
      <c r="G1272" s="508" t="b">
        <f t="shared" si="114"/>
        <v>1</v>
      </c>
      <c r="H1272" s="508" t="b">
        <f t="shared" si="115"/>
        <v>0</v>
      </c>
      <c r="I1272" s="508" t="str">
        <f t="shared" si="116"/>
        <v>72</v>
      </c>
      <c r="J1272" s="508" t="str">
        <f t="shared" si="117"/>
        <v>71</v>
      </c>
      <c r="K1272" s="508">
        <f t="shared" si="118"/>
        <v>-1</v>
      </c>
      <c r="L1272" s="508" t="b">
        <f t="shared" si="119"/>
        <v>0</v>
      </c>
    </row>
    <row r="1273" spans="2:12">
      <c r="B1273" s="508" t="s">
        <v>1368</v>
      </c>
      <c r="C1273" s="508" t="s">
        <v>5018</v>
      </c>
      <c r="E1273" s="508" t="s">
        <v>1368</v>
      </c>
      <c r="F1273" s="508" t="s">
        <v>6567</v>
      </c>
      <c r="G1273" s="508" t="b">
        <f t="shared" si="114"/>
        <v>1</v>
      </c>
      <c r="H1273" s="508" t="b">
        <f t="shared" si="115"/>
        <v>0</v>
      </c>
      <c r="I1273" s="508" t="str">
        <f t="shared" si="116"/>
        <v>72</v>
      </c>
      <c r="J1273" s="508" t="str">
        <f t="shared" si="117"/>
        <v>71</v>
      </c>
      <c r="K1273" s="508">
        <f t="shared" si="118"/>
        <v>-1</v>
      </c>
      <c r="L1273" s="508" t="b">
        <f t="shared" si="119"/>
        <v>0</v>
      </c>
    </row>
    <row r="1274" spans="2:12">
      <c r="B1274" s="508" t="s">
        <v>1369</v>
      </c>
      <c r="C1274" s="508" t="s">
        <v>5019</v>
      </c>
      <c r="E1274" s="508" t="s">
        <v>1369</v>
      </c>
      <c r="F1274" s="508" t="s">
        <v>6568</v>
      </c>
      <c r="G1274" s="508" t="b">
        <f t="shared" si="114"/>
        <v>1</v>
      </c>
      <c r="H1274" s="508" t="b">
        <f t="shared" si="115"/>
        <v>0</v>
      </c>
      <c r="I1274" s="508" t="str">
        <f t="shared" si="116"/>
        <v>72</v>
      </c>
      <c r="J1274" s="508" t="str">
        <f t="shared" si="117"/>
        <v>71</v>
      </c>
      <c r="K1274" s="508">
        <f t="shared" si="118"/>
        <v>-1</v>
      </c>
      <c r="L1274" s="508" t="b">
        <f t="shared" si="119"/>
        <v>0</v>
      </c>
    </row>
    <row r="1275" spans="2:12">
      <c r="B1275" s="508" t="s">
        <v>1370</v>
      </c>
      <c r="C1275" s="508" t="s">
        <v>5020</v>
      </c>
      <c r="E1275" s="508" t="s">
        <v>1370</v>
      </c>
      <c r="F1275" s="508" t="s">
        <v>6569</v>
      </c>
      <c r="G1275" s="508" t="b">
        <f t="shared" si="114"/>
        <v>1</v>
      </c>
      <c r="H1275" s="508" t="b">
        <f t="shared" si="115"/>
        <v>0</v>
      </c>
      <c r="I1275" s="508" t="str">
        <f t="shared" si="116"/>
        <v>72</v>
      </c>
      <c r="J1275" s="508" t="str">
        <f t="shared" si="117"/>
        <v>71</v>
      </c>
      <c r="K1275" s="508">
        <f t="shared" si="118"/>
        <v>-1</v>
      </c>
      <c r="L1275" s="508" t="b">
        <f t="shared" si="119"/>
        <v>0</v>
      </c>
    </row>
    <row r="1276" spans="2:12">
      <c r="B1276" s="508" t="s">
        <v>1371</v>
      </c>
      <c r="C1276" s="508" t="s">
        <v>5021</v>
      </c>
      <c r="E1276" s="508" t="s">
        <v>1371</v>
      </c>
      <c r="F1276" s="508" t="s">
        <v>6570</v>
      </c>
      <c r="G1276" s="508" t="b">
        <f t="shared" si="114"/>
        <v>1</v>
      </c>
      <c r="H1276" s="508" t="b">
        <f t="shared" si="115"/>
        <v>0</v>
      </c>
      <c r="I1276" s="508" t="str">
        <f t="shared" si="116"/>
        <v>72</v>
      </c>
      <c r="J1276" s="508" t="str">
        <f t="shared" si="117"/>
        <v>71</v>
      </c>
      <c r="K1276" s="508">
        <f t="shared" si="118"/>
        <v>-1</v>
      </c>
      <c r="L1276" s="508" t="b">
        <f t="shared" si="119"/>
        <v>0</v>
      </c>
    </row>
    <row r="1277" spans="2:12">
      <c r="B1277" s="508" t="s">
        <v>1372</v>
      </c>
      <c r="C1277" s="508" t="s">
        <v>5022</v>
      </c>
      <c r="E1277" s="508" t="s">
        <v>1372</v>
      </c>
      <c r="F1277" s="508" t="s">
        <v>6571</v>
      </c>
      <c r="G1277" s="508" t="b">
        <f t="shared" si="114"/>
        <v>1</v>
      </c>
      <c r="H1277" s="508" t="b">
        <f t="shared" si="115"/>
        <v>0</v>
      </c>
      <c r="I1277" s="508" t="str">
        <f t="shared" si="116"/>
        <v>72</v>
      </c>
      <c r="J1277" s="508" t="str">
        <f t="shared" si="117"/>
        <v>71</v>
      </c>
      <c r="K1277" s="508">
        <f t="shared" si="118"/>
        <v>-1</v>
      </c>
      <c r="L1277" s="508" t="b">
        <f t="shared" si="119"/>
        <v>0</v>
      </c>
    </row>
    <row r="1278" spans="2:12">
      <c r="B1278" s="508" t="s">
        <v>1373</v>
      </c>
      <c r="C1278" s="508" t="s">
        <v>5023</v>
      </c>
      <c r="E1278" s="508" t="s">
        <v>1373</v>
      </c>
      <c r="F1278" s="508" t="s">
        <v>6572</v>
      </c>
      <c r="G1278" s="508" t="b">
        <f t="shared" si="114"/>
        <v>1</v>
      </c>
      <c r="H1278" s="508" t="b">
        <f t="shared" si="115"/>
        <v>0</v>
      </c>
      <c r="I1278" s="508" t="str">
        <f t="shared" si="116"/>
        <v>72</v>
      </c>
      <c r="J1278" s="508" t="str">
        <f t="shared" si="117"/>
        <v>71</v>
      </c>
      <c r="K1278" s="508">
        <f t="shared" si="118"/>
        <v>-1</v>
      </c>
      <c r="L1278" s="508" t="b">
        <f t="shared" si="119"/>
        <v>0</v>
      </c>
    </row>
    <row r="1279" spans="2:12">
      <c r="B1279" s="508" t="s">
        <v>1374</v>
      </c>
      <c r="C1279" s="508" t="s">
        <v>5024</v>
      </c>
      <c r="E1279" s="508" t="s">
        <v>1374</v>
      </c>
      <c r="F1279" s="508" t="s">
        <v>6573</v>
      </c>
      <c r="G1279" s="508" t="b">
        <f t="shared" si="114"/>
        <v>1</v>
      </c>
      <c r="H1279" s="508" t="b">
        <f t="shared" si="115"/>
        <v>0</v>
      </c>
      <c r="I1279" s="508" t="str">
        <f t="shared" si="116"/>
        <v>72</v>
      </c>
      <c r="J1279" s="508" t="str">
        <f t="shared" si="117"/>
        <v>71</v>
      </c>
      <c r="K1279" s="508">
        <f t="shared" si="118"/>
        <v>-1</v>
      </c>
      <c r="L1279" s="508" t="b">
        <f t="shared" si="119"/>
        <v>0</v>
      </c>
    </row>
    <row r="1280" spans="2:12">
      <c r="B1280" s="508" t="s">
        <v>1375</v>
      </c>
      <c r="C1280" s="508" t="s">
        <v>5025</v>
      </c>
      <c r="E1280" s="508" t="s">
        <v>1375</v>
      </c>
      <c r="F1280" s="508" t="s">
        <v>6574</v>
      </c>
      <c r="G1280" s="508" t="b">
        <f t="shared" si="114"/>
        <v>1</v>
      </c>
      <c r="H1280" s="508" t="b">
        <f t="shared" si="115"/>
        <v>0</v>
      </c>
      <c r="I1280" s="508" t="str">
        <f t="shared" si="116"/>
        <v>72</v>
      </c>
      <c r="J1280" s="508" t="str">
        <f t="shared" si="117"/>
        <v>71</v>
      </c>
      <c r="K1280" s="508">
        <f t="shared" si="118"/>
        <v>-1</v>
      </c>
      <c r="L1280" s="508" t="b">
        <f t="shared" si="119"/>
        <v>0</v>
      </c>
    </row>
    <row r="1281" spans="2:12">
      <c r="B1281" s="508" t="s">
        <v>1376</v>
      </c>
      <c r="C1281" s="508" t="s">
        <v>5026</v>
      </c>
      <c r="E1281" s="508" t="s">
        <v>1376</v>
      </c>
      <c r="F1281" s="508" t="s">
        <v>6575</v>
      </c>
      <c r="G1281" s="508" t="b">
        <f t="shared" si="114"/>
        <v>1</v>
      </c>
      <c r="H1281" s="508" t="b">
        <f t="shared" si="115"/>
        <v>0</v>
      </c>
      <c r="I1281" s="508" t="str">
        <f t="shared" si="116"/>
        <v>72</v>
      </c>
      <c r="J1281" s="508" t="str">
        <f t="shared" si="117"/>
        <v>71</v>
      </c>
      <c r="K1281" s="508">
        <f t="shared" si="118"/>
        <v>-1</v>
      </c>
      <c r="L1281" s="508" t="b">
        <f t="shared" si="119"/>
        <v>0</v>
      </c>
    </row>
    <row r="1282" spans="2:12">
      <c r="B1282" s="508" t="s">
        <v>1377</v>
      </c>
      <c r="C1282" s="508" t="s">
        <v>5027</v>
      </c>
      <c r="E1282" s="508" t="s">
        <v>1377</v>
      </c>
      <c r="F1282" s="508" t="s">
        <v>6576</v>
      </c>
      <c r="G1282" s="508" t="b">
        <f t="shared" si="114"/>
        <v>1</v>
      </c>
      <c r="H1282" s="508" t="b">
        <f t="shared" si="115"/>
        <v>0</v>
      </c>
      <c r="I1282" s="508" t="str">
        <f t="shared" si="116"/>
        <v>72</v>
      </c>
      <c r="J1282" s="508" t="str">
        <f t="shared" si="117"/>
        <v>71</v>
      </c>
      <c r="K1282" s="508">
        <f t="shared" si="118"/>
        <v>-1</v>
      </c>
      <c r="L1282" s="508" t="b">
        <f t="shared" si="119"/>
        <v>0</v>
      </c>
    </row>
    <row r="1283" spans="2:12">
      <c r="B1283" s="508" t="s">
        <v>1363</v>
      </c>
      <c r="C1283" s="508" t="s">
        <v>5028</v>
      </c>
      <c r="E1283" s="508" t="s">
        <v>1363</v>
      </c>
      <c r="F1283" s="508" t="s">
        <v>6577</v>
      </c>
      <c r="G1283" s="508" t="b">
        <f t="shared" si="114"/>
        <v>1</v>
      </c>
      <c r="H1283" s="508" t="b">
        <f t="shared" si="115"/>
        <v>0</v>
      </c>
      <c r="I1283" s="508" t="str">
        <f t="shared" si="116"/>
        <v>72</v>
      </c>
      <c r="J1283" s="508" t="str">
        <f t="shared" si="117"/>
        <v>71</v>
      </c>
      <c r="K1283" s="508">
        <f t="shared" si="118"/>
        <v>-1</v>
      </c>
      <c r="L1283" s="508" t="b">
        <f t="shared" si="119"/>
        <v>0</v>
      </c>
    </row>
    <row r="1284" spans="2:12">
      <c r="B1284" s="508" t="s">
        <v>2076</v>
      </c>
      <c r="C1284" s="508" t="s">
        <v>5029</v>
      </c>
      <c r="E1284" s="508" t="s">
        <v>2076</v>
      </c>
      <c r="F1284" s="508" t="s">
        <v>4415</v>
      </c>
      <c r="G1284" s="508" t="b">
        <f t="shared" si="114"/>
        <v>1</v>
      </c>
      <c r="H1284" s="508" t="b">
        <f t="shared" si="115"/>
        <v>0</v>
      </c>
      <c r="I1284" s="508" t="str">
        <f t="shared" si="116"/>
        <v>129</v>
      </c>
      <c r="J1284" s="508" t="str">
        <f t="shared" si="117"/>
        <v>128</v>
      </c>
      <c r="K1284" s="508">
        <f t="shared" si="118"/>
        <v>-1</v>
      </c>
      <c r="L1284" s="508" t="b">
        <f t="shared" si="119"/>
        <v>0</v>
      </c>
    </row>
    <row r="1285" spans="2:12">
      <c r="B1285" s="508" t="s">
        <v>5030</v>
      </c>
      <c r="C1285" s="508" t="s">
        <v>5031</v>
      </c>
      <c r="E1285" s="508" t="s">
        <v>5030</v>
      </c>
      <c r="F1285" s="508" t="s">
        <v>4416</v>
      </c>
      <c r="G1285" s="508" t="b">
        <f t="shared" si="114"/>
        <v>1</v>
      </c>
      <c r="H1285" s="508" t="b">
        <f t="shared" si="115"/>
        <v>0</v>
      </c>
      <c r="I1285" s="508" t="str">
        <f t="shared" si="116"/>
        <v>129</v>
      </c>
      <c r="J1285" s="508" t="str">
        <f t="shared" si="117"/>
        <v>128</v>
      </c>
      <c r="K1285" s="508">
        <f t="shared" si="118"/>
        <v>-1</v>
      </c>
      <c r="L1285" s="508" t="b">
        <f t="shared" si="119"/>
        <v>0</v>
      </c>
    </row>
    <row r="1286" spans="2:12">
      <c r="B1286" s="508" t="s">
        <v>5032</v>
      </c>
      <c r="C1286" s="508" t="s">
        <v>5033</v>
      </c>
      <c r="E1286" s="508" t="s">
        <v>5032</v>
      </c>
      <c r="F1286" s="508" t="s">
        <v>4417</v>
      </c>
      <c r="G1286" s="508" t="b">
        <f t="shared" si="114"/>
        <v>1</v>
      </c>
      <c r="H1286" s="508" t="b">
        <f t="shared" si="115"/>
        <v>0</v>
      </c>
      <c r="I1286" s="508" t="str">
        <f t="shared" si="116"/>
        <v>129</v>
      </c>
      <c r="J1286" s="508" t="str">
        <f t="shared" si="117"/>
        <v>128</v>
      </c>
      <c r="K1286" s="508">
        <f t="shared" si="118"/>
        <v>-1</v>
      </c>
      <c r="L1286" s="508" t="b">
        <f t="shared" si="119"/>
        <v>0</v>
      </c>
    </row>
    <row r="1287" spans="2:12">
      <c r="B1287" s="508" t="s">
        <v>2074</v>
      </c>
      <c r="C1287" s="508" t="s">
        <v>5034</v>
      </c>
      <c r="E1287" s="508" t="s">
        <v>2074</v>
      </c>
      <c r="F1287" s="508" t="s">
        <v>4428</v>
      </c>
      <c r="G1287" s="508" t="b">
        <f t="shared" ref="G1287:G1350" si="120">B1287=E1287</f>
        <v>1</v>
      </c>
      <c r="H1287" s="508" t="b">
        <f t="shared" ref="H1287:H1350" si="121">C1287=F1287</f>
        <v>0</v>
      </c>
      <c r="I1287" s="508" t="str">
        <f t="shared" ref="I1287:I1350" si="122">RIGHT(C1287,LEN(C1287)-FIND("$",C1287,1)-2)</f>
        <v>129</v>
      </c>
      <c r="J1287" s="508" t="str">
        <f t="shared" ref="J1287:J1350" si="123">RIGHT(F1287,LEN(F1287)-FIND("$",F1287,1)-2)</f>
        <v>128</v>
      </c>
      <c r="K1287" s="508">
        <f t="shared" ref="K1287:K1350" si="124">J1287-I1287</f>
        <v>-1</v>
      </c>
      <c r="L1287" s="508" t="b">
        <f t="shared" ref="L1287:L1350" si="125">I1287=J1287</f>
        <v>0</v>
      </c>
    </row>
    <row r="1288" spans="2:12">
      <c r="B1288" s="508" t="s">
        <v>2265</v>
      </c>
      <c r="C1288" s="508" t="s">
        <v>5035</v>
      </c>
      <c r="E1288" s="508" t="s">
        <v>2265</v>
      </c>
      <c r="F1288" s="508" t="s">
        <v>3873</v>
      </c>
      <c r="G1288" s="508" t="b">
        <f t="shared" si="120"/>
        <v>1</v>
      </c>
      <c r="H1288" s="508" t="b">
        <f t="shared" si="121"/>
        <v>0</v>
      </c>
      <c r="I1288" s="508" t="str">
        <f t="shared" si="122"/>
        <v>148</v>
      </c>
      <c r="J1288" s="508" t="str">
        <f t="shared" si="123"/>
        <v>147</v>
      </c>
      <c r="K1288" s="508">
        <f t="shared" si="124"/>
        <v>-1</v>
      </c>
      <c r="L1288" s="508" t="b">
        <f t="shared" si="125"/>
        <v>0</v>
      </c>
    </row>
    <row r="1289" spans="2:12">
      <c r="B1289" s="508" t="s">
        <v>2266</v>
      </c>
      <c r="C1289" s="508" t="s">
        <v>5036</v>
      </c>
      <c r="E1289" s="508" t="s">
        <v>2266</v>
      </c>
      <c r="F1289" s="508" t="s">
        <v>3874</v>
      </c>
      <c r="G1289" s="508" t="b">
        <f t="shared" si="120"/>
        <v>1</v>
      </c>
      <c r="H1289" s="508" t="b">
        <f t="shared" si="121"/>
        <v>0</v>
      </c>
      <c r="I1289" s="508" t="str">
        <f t="shared" si="122"/>
        <v>148</v>
      </c>
      <c r="J1289" s="508" t="str">
        <f t="shared" si="123"/>
        <v>147</v>
      </c>
      <c r="K1289" s="508">
        <f t="shared" si="124"/>
        <v>-1</v>
      </c>
      <c r="L1289" s="508" t="b">
        <f t="shared" si="125"/>
        <v>0</v>
      </c>
    </row>
    <row r="1290" spans="2:12">
      <c r="B1290" s="508" t="s">
        <v>2267</v>
      </c>
      <c r="C1290" s="508" t="s">
        <v>5037</v>
      </c>
      <c r="E1290" s="508" t="s">
        <v>2267</v>
      </c>
      <c r="F1290" s="508" t="s">
        <v>3875</v>
      </c>
      <c r="G1290" s="508" t="b">
        <f t="shared" si="120"/>
        <v>1</v>
      </c>
      <c r="H1290" s="508" t="b">
        <f t="shared" si="121"/>
        <v>0</v>
      </c>
      <c r="I1290" s="508" t="str">
        <f t="shared" si="122"/>
        <v>148</v>
      </c>
      <c r="J1290" s="508" t="str">
        <f t="shared" si="123"/>
        <v>147</v>
      </c>
      <c r="K1290" s="508">
        <f t="shared" si="124"/>
        <v>-1</v>
      </c>
      <c r="L1290" s="508" t="b">
        <f t="shared" si="125"/>
        <v>0</v>
      </c>
    </row>
    <row r="1291" spans="2:12">
      <c r="B1291" s="508" t="s">
        <v>2268</v>
      </c>
      <c r="C1291" s="508" t="s">
        <v>5038</v>
      </c>
      <c r="E1291" s="508" t="s">
        <v>2268</v>
      </c>
      <c r="F1291" s="508" t="s">
        <v>3876</v>
      </c>
      <c r="G1291" s="508" t="b">
        <f t="shared" si="120"/>
        <v>1</v>
      </c>
      <c r="H1291" s="508" t="b">
        <f t="shared" si="121"/>
        <v>0</v>
      </c>
      <c r="I1291" s="508" t="str">
        <f t="shared" si="122"/>
        <v>148</v>
      </c>
      <c r="J1291" s="508" t="str">
        <f t="shared" si="123"/>
        <v>147</v>
      </c>
      <c r="K1291" s="508">
        <f t="shared" si="124"/>
        <v>-1</v>
      </c>
      <c r="L1291" s="508" t="b">
        <f t="shared" si="125"/>
        <v>0</v>
      </c>
    </row>
    <row r="1292" spans="2:12">
      <c r="B1292" s="508" t="s">
        <v>2269</v>
      </c>
      <c r="C1292" s="508" t="s">
        <v>5039</v>
      </c>
      <c r="E1292" s="508" t="s">
        <v>2269</v>
      </c>
      <c r="F1292" s="508" t="s">
        <v>3877</v>
      </c>
      <c r="G1292" s="508" t="b">
        <f t="shared" si="120"/>
        <v>1</v>
      </c>
      <c r="H1292" s="508" t="b">
        <f t="shared" si="121"/>
        <v>0</v>
      </c>
      <c r="I1292" s="508" t="str">
        <f t="shared" si="122"/>
        <v>148</v>
      </c>
      <c r="J1292" s="508" t="str">
        <f t="shared" si="123"/>
        <v>147</v>
      </c>
      <c r="K1292" s="508">
        <f t="shared" si="124"/>
        <v>-1</v>
      </c>
      <c r="L1292" s="508" t="b">
        <f t="shared" si="125"/>
        <v>0</v>
      </c>
    </row>
    <row r="1293" spans="2:12">
      <c r="B1293" s="508" t="s">
        <v>2270</v>
      </c>
      <c r="C1293" s="508" t="s">
        <v>5040</v>
      </c>
      <c r="E1293" s="508" t="s">
        <v>2270</v>
      </c>
      <c r="F1293" s="508" t="s">
        <v>3878</v>
      </c>
      <c r="G1293" s="508" t="b">
        <f t="shared" si="120"/>
        <v>1</v>
      </c>
      <c r="H1293" s="508" t="b">
        <f t="shared" si="121"/>
        <v>0</v>
      </c>
      <c r="I1293" s="508" t="str">
        <f t="shared" si="122"/>
        <v>148</v>
      </c>
      <c r="J1293" s="508" t="str">
        <f t="shared" si="123"/>
        <v>147</v>
      </c>
      <c r="K1293" s="508">
        <f t="shared" si="124"/>
        <v>-1</v>
      </c>
      <c r="L1293" s="508" t="b">
        <f t="shared" si="125"/>
        <v>0</v>
      </c>
    </row>
    <row r="1294" spans="2:12">
      <c r="B1294" s="508" t="s">
        <v>2271</v>
      </c>
      <c r="C1294" s="508" t="s">
        <v>5041</v>
      </c>
      <c r="E1294" s="508" t="s">
        <v>2271</v>
      </c>
      <c r="F1294" s="508" t="s">
        <v>3879</v>
      </c>
      <c r="G1294" s="508" t="b">
        <f t="shared" si="120"/>
        <v>1</v>
      </c>
      <c r="H1294" s="508" t="b">
        <f t="shared" si="121"/>
        <v>0</v>
      </c>
      <c r="I1294" s="508" t="str">
        <f t="shared" si="122"/>
        <v>148</v>
      </c>
      <c r="J1294" s="508" t="str">
        <f t="shared" si="123"/>
        <v>147</v>
      </c>
      <c r="K1294" s="508">
        <f t="shared" si="124"/>
        <v>-1</v>
      </c>
      <c r="L1294" s="508" t="b">
        <f t="shared" si="125"/>
        <v>0</v>
      </c>
    </row>
    <row r="1295" spans="2:12">
      <c r="B1295" s="508" t="s">
        <v>2272</v>
      </c>
      <c r="C1295" s="508" t="s">
        <v>5042</v>
      </c>
      <c r="E1295" s="508" t="s">
        <v>2272</v>
      </c>
      <c r="F1295" s="508" t="s">
        <v>3880</v>
      </c>
      <c r="G1295" s="508" t="b">
        <f t="shared" si="120"/>
        <v>1</v>
      </c>
      <c r="H1295" s="508" t="b">
        <f t="shared" si="121"/>
        <v>0</v>
      </c>
      <c r="I1295" s="508" t="str">
        <f t="shared" si="122"/>
        <v>148</v>
      </c>
      <c r="J1295" s="508" t="str">
        <f t="shared" si="123"/>
        <v>147</v>
      </c>
      <c r="K1295" s="508">
        <f t="shared" si="124"/>
        <v>-1</v>
      </c>
      <c r="L1295" s="508" t="b">
        <f t="shared" si="125"/>
        <v>0</v>
      </c>
    </row>
    <row r="1296" spans="2:12">
      <c r="B1296" s="508" t="s">
        <v>2273</v>
      </c>
      <c r="C1296" s="508" t="s">
        <v>5043</v>
      </c>
      <c r="E1296" s="508" t="s">
        <v>2273</v>
      </c>
      <c r="F1296" s="508" t="s">
        <v>3881</v>
      </c>
      <c r="G1296" s="508" t="b">
        <f t="shared" si="120"/>
        <v>1</v>
      </c>
      <c r="H1296" s="508" t="b">
        <f t="shared" si="121"/>
        <v>0</v>
      </c>
      <c r="I1296" s="508" t="str">
        <f t="shared" si="122"/>
        <v>148</v>
      </c>
      <c r="J1296" s="508" t="str">
        <f t="shared" si="123"/>
        <v>147</v>
      </c>
      <c r="K1296" s="508">
        <f t="shared" si="124"/>
        <v>-1</v>
      </c>
      <c r="L1296" s="508" t="b">
        <f t="shared" si="125"/>
        <v>0</v>
      </c>
    </row>
    <row r="1297" spans="2:12">
      <c r="B1297" s="508" t="s">
        <v>2274</v>
      </c>
      <c r="C1297" s="508" t="s">
        <v>5044</v>
      </c>
      <c r="E1297" s="508" t="s">
        <v>2274</v>
      </c>
      <c r="F1297" s="508" t="s">
        <v>3882</v>
      </c>
      <c r="G1297" s="508" t="b">
        <f t="shared" si="120"/>
        <v>1</v>
      </c>
      <c r="H1297" s="508" t="b">
        <f t="shared" si="121"/>
        <v>0</v>
      </c>
      <c r="I1297" s="508" t="str">
        <f t="shared" si="122"/>
        <v>148</v>
      </c>
      <c r="J1297" s="508" t="str">
        <f t="shared" si="123"/>
        <v>147</v>
      </c>
      <c r="K1297" s="508">
        <f t="shared" si="124"/>
        <v>-1</v>
      </c>
      <c r="L1297" s="508" t="b">
        <f t="shared" si="125"/>
        <v>0</v>
      </c>
    </row>
    <row r="1298" spans="2:12">
      <c r="B1298" s="508" t="s">
        <v>2275</v>
      </c>
      <c r="C1298" s="508" t="s">
        <v>5045</v>
      </c>
      <c r="E1298" s="508" t="s">
        <v>2275</v>
      </c>
      <c r="F1298" s="508" t="s">
        <v>3883</v>
      </c>
      <c r="G1298" s="508" t="b">
        <f t="shared" si="120"/>
        <v>1</v>
      </c>
      <c r="H1298" s="508" t="b">
        <f t="shared" si="121"/>
        <v>0</v>
      </c>
      <c r="I1298" s="508" t="str">
        <f t="shared" si="122"/>
        <v>148</v>
      </c>
      <c r="J1298" s="508" t="str">
        <f t="shared" si="123"/>
        <v>147</v>
      </c>
      <c r="K1298" s="508">
        <f t="shared" si="124"/>
        <v>-1</v>
      </c>
      <c r="L1298" s="508" t="b">
        <f t="shared" si="125"/>
        <v>0</v>
      </c>
    </row>
    <row r="1299" spans="2:12">
      <c r="B1299" s="508" t="s">
        <v>2276</v>
      </c>
      <c r="C1299" s="508" t="s">
        <v>5046</v>
      </c>
      <c r="E1299" s="508" t="s">
        <v>2276</v>
      </c>
      <c r="F1299" s="508" t="s">
        <v>3884</v>
      </c>
      <c r="G1299" s="508" t="b">
        <f t="shared" si="120"/>
        <v>1</v>
      </c>
      <c r="H1299" s="508" t="b">
        <f t="shared" si="121"/>
        <v>0</v>
      </c>
      <c r="I1299" s="508" t="str">
        <f t="shared" si="122"/>
        <v>148</v>
      </c>
      <c r="J1299" s="508" t="str">
        <f t="shared" si="123"/>
        <v>147</v>
      </c>
      <c r="K1299" s="508">
        <f t="shared" si="124"/>
        <v>-1</v>
      </c>
      <c r="L1299" s="508" t="b">
        <f t="shared" si="125"/>
        <v>0</v>
      </c>
    </row>
    <row r="1300" spans="2:12">
      <c r="B1300" s="508" t="s">
        <v>2277</v>
      </c>
      <c r="C1300" s="508" t="s">
        <v>5047</v>
      </c>
      <c r="E1300" s="508" t="s">
        <v>2277</v>
      </c>
      <c r="F1300" s="508" t="s">
        <v>3885</v>
      </c>
      <c r="G1300" s="508" t="b">
        <f t="shared" si="120"/>
        <v>1</v>
      </c>
      <c r="H1300" s="508" t="b">
        <f t="shared" si="121"/>
        <v>0</v>
      </c>
      <c r="I1300" s="508" t="str">
        <f t="shared" si="122"/>
        <v>148</v>
      </c>
      <c r="J1300" s="508" t="str">
        <f t="shared" si="123"/>
        <v>147</v>
      </c>
      <c r="K1300" s="508">
        <f t="shared" si="124"/>
        <v>-1</v>
      </c>
      <c r="L1300" s="508" t="b">
        <f t="shared" si="125"/>
        <v>0</v>
      </c>
    </row>
    <row r="1301" spans="2:12">
      <c r="B1301" s="508" t="s">
        <v>2263</v>
      </c>
      <c r="C1301" s="508" t="s">
        <v>5048</v>
      </c>
      <c r="E1301" s="508" t="s">
        <v>2263</v>
      </c>
      <c r="F1301" s="508" t="s">
        <v>6578</v>
      </c>
      <c r="G1301" s="508" t="b">
        <f t="shared" si="120"/>
        <v>1</v>
      </c>
      <c r="H1301" s="508" t="b">
        <f t="shared" si="121"/>
        <v>0</v>
      </c>
      <c r="I1301" s="508" t="str">
        <f t="shared" si="122"/>
        <v>148</v>
      </c>
      <c r="J1301" s="508" t="str">
        <f t="shared" si="123"/>
        <v>147</v>
      </c>
      <c r="K1301" s="508">
        <f t="shared" si="124"/>
        <v>-1</v>
      </c>
      <c r="L1301" s="508" t="b">
        <f t="shared" si="125"/>
        <v>0</v>
      </c>
    </row>
    <row r="1302" spans="2:12">
      <c r="B1302" s="508" t="s">
        <v>1428</v>
      </c>
      <c r="C1302" s="508" t="s">
        <v>5049</v>
      </c>
      <c r="E1302" s="508" t="s">
        <v>1428</v>
      </c>
      <c r="F1302" s="508" t="s">
        <v>4332</v>
      </c>
      <c r="G1302" s="508" t="b">
        <f t="shared" si="120"/>
        <v>1</v>
      </c>
      <c r="H1302" s="508" t="b">
        <f t="shared" si="121"/>
        <v>0</v>
      </c>
      <c r="I1302" s="508" t="str">
        <f t="shared" si="122"/>
        <v>76</v>
      </c>
      <c r="J1302" s="508" t="str">
        <f t="shared" si="123"/>
        <v>75</v>
      </c>
      <c r="K1302" s="508">
        <f t="shared" si="124"/>
        <v>-1</v>
      </c>
      <c r="L1302" s="508" t="b">
        <f t="shared" si="125"/>
        <v>0</v>
      </c>
    </row>
    <row r="1303" spans="2:12">
      <c r="B1303" s="508" t="s">
        <v>1429</v>
      </c>
      <c r="C1303" s="508" t="s">
        <v>5050</v>
      </c>
      <c r="E1303" s="508" t="s">
        <v>1429</v>
      </c>
      <c r="F1303" s="508" t="s">
        <v>4333</v>
      </c>
      <c r="G1303" s="508" t="b">
        <f t="shared" si="120"/>
        <v>1</v>
      </c>
      <c r="H1303" s="508" t="b">
        <f t="shared" si="121"/>
        <v>0</v>
      </c>
      <c r="I1303" s="508" t="str">
        <f t="shared" si="122"/>
        <v>76</v>
      </c>
      <c r="J1303" s="508" t="str">
        <f t="shared" si="123"/>
        <v>75</v>
      </c>
      <c r="K1303" s="508">
        <f t="shared" si="124"/>
        <v>-1</v>
      </c>
      <c r="L1303" s="508" t="b">
        <f t="shared" si="125"/>
        <v>0</v>
      </c>
    </row>
    <row r="1304" spans="2:12">
      <c r="B1304" s="508" t="s">
        <v>1430</v>
      </c>
      <c r="C1304" s="508" t="s">
        <v>5051</v>
      </c>
      <c r="E1304" s="508" t="s">
        <v>1430</v>
      </c>
      <c r="F1304" s="508" t="s">
        <v>4334</v>
      </c>
      <c r="G1304" s="508" t="b">
        <f t="shared" si="120"/>
        <v>1</v>
      </c>
      <c r="H1304" s="508" t="b">
        <f t="shared" si="121"/>
        <v>0</v>
      </c>
      <c r="I1304" s="508" t="str">
        <f t="shared" si="122"/>
        <v>76</v>
      </c>
      <c r="J1304" s="508" t="str">
        <f t="shared" si="123"/>
        <v>75</v>
      </c>
      <c r="K1304" s="508">
        <f t="shared" si="124"/>
        <v>-1</v>
      </c>
      <c r="L1304" s="508" t="b">
        <f t="shared" si="125"/>
        <v>0</v>
      </c>
    </row>
    <row r="1305" spans="2:12">
      <c r="B1305" s="508" t="s">
        <v>1431</v>
      </c>
      <c r="C1305" s="508" t="s">
        <v>5052</v>
      </c>
      <c r="E1305" s="508" t="s">
        <v>1431</v>
      </c>
      <c r="F1305" s="508" t="s">
        <v>4335</v>
      </c>
      <c r="G1305" s="508" t="b">
        <f t="shared" si="120"/>
        <v>1</v>
      </c>
      <c r="H1305" s="508" t="b">
        <f t="shared" si="121"/>
        <v>0</v>
      </c>
      <c r="I1305" s="508" t="str">
        <f t="shared" si="122"/>
        <v>76</v>
      </c>
      <c r="J1305" s="508" t="str">
        <f t="shared" si="123"/>
        <v>75</v>
      </c>
      <c r="K1305" s="508">
        <f t="shared" si="124"/>
        <v>-1</v>
      </c>
      <c r="L1305" s="508" t="b">
        <f t="shared" si="125"/>
        <v>0</v>
      </c>
    </row>
    <row r="1306" spans="2:12">
      <c r="B1306" s="508" t="s">
        <v>1432</v>
      </c>
      <c r="C1306" s="508" t="s">
        <v>5053</v>
      </c>
      <c r="E1306" s="508" t="s">
        <v>1432</v>
      </c>
      <c r="F1306" s="508" t="s">
        <v>4336</v>
      </c>
      <c r="G1306" s="508" t="b">
        <f t="shared" si="120"/>
        <v>1</v>
      </c>
      <c r="H1306" s="508" t="b">
        <f t="shared" si="121"/>
        <v>0</v>
      </c>
      <c r="I1306" s="508" t="str">
        <f t="shared" si="122"/>
        <v>76</v>
      </c>
      <c r="J1306" s="508" t="str">
        <f t="shared" si="123"/>
        <v>75</v>
      </c>
      <c r="K1306" s="508">
        <f t="shared" si="124"/>
        <v>-1</v>
      </c>
      <c r="L1306" s="508" t="b">
        <f t="shared" si="125"/>
        <v>0</v>
      </c>
    </row>
    <row r="1307" spans="2:12">
      <c r="B1307" s="508" t="s">
        <v>1433</v>
      </c>
      <c r="C1307" s="508" t="s">
        <v>5054</v>
      </c>
      <c r="E1307" s="508" t="s">
        <v>1433</v>
      </c>
      <c r="F1307" s="508" t="s">
        <v>4337</v>
      </c>
      <c r="G1307" s="508" t="b">
        <f t="shared" si="120"/>
        <v>1</v>
      </c>
      <c r="H1307" s="508" t="b">
        <f t="shared" si="121"/>
        <v>0</v>
      </c>
      <c r="I1307" s="508" t="str">
        <f t="shared" si="122"/>
        <v>76</v>
      </c>
      <c r="J1307" s="508" t="str">
        <f t="shared" si="123"/>
        <v>75</v>
      </c>
      <c r="K1307" s="508">
        <f t="shared" si="124"/>
        <v>-1</v>
      </c>
      <c r="L1307" s="508" t="b">
        <f t="shared" si="125"/>
        <v>0</v>
      </c>
    </row>
    <row r="1308" spans="2:12">
      <c r="B1308" s="508" t="s">
        <v>1434</v>
      </c>
      <c r="C1308" s="508" t="s">
        <v>5055</v>
      </c>
      <c r="E1308" s="508" t="s">
        <v>1434</v>
      </c>
      <c r="F1308" s="508" t="s">
        <v>4338</v>
      </c>
      <c r="G1308" s="508" t="b">
        <f t="shared" si="120"/>
        <v>1</v>
      </c>
      <c r="H1308" s="508" t="b">
        <f t="shared" si="121"/>
        <v>0</v>
      </c>
      <c r="I1308" s="508" t="str">
        <f t="shared" si="122"/>
        <v>76</v>
      </c>
      <c r="J1308" s="508" t="str">
        <f t="shared" si="123"/>
        <v>75</v>
      </c>
      <c r="K1308" s="508">
        <f t="shared" si="124"/>
        <v>-1</v>
      </c>
      <c r="L1308" s="508" t="b">
        <f t="shared" si="125"/>
        <v>0</v>
      </c>
    </row>
    <row r="1309" spans="2:12">
      <c r="B1309" s="508" t="s">
        <v>1435</v>
      </c>
      <c r="C1309" s="508" t="s">
        <v>5056</v>
      </c>
      <c r="E1309" s="508" t="s">
        <v>1435</v>
      </c>
      <c r="F1309" s="508" t="s">
        <v>4339</v>
      </c>
      <c r="G1309" s="508" t="b">
        <f t="shared" si="120"/>
        <v>1</v>
      </c>
      <c r="H1309" s="508" t="b">
        <f t="shared" si="121"/>
        <v>0</v>
      </c>
      <c r="I1309" s="508" t="str">
        <f t="shared" si="122"/>
        <v>76</v>
      </c>
      <c r="J1309" s="508" t="str">
        <f t="shared" si="123"/>
        <v>75</v>
      </c>
      <c r="K1309" s="508">
        <f t="shared" si="124"/>
        <v>-1</v>
      </c>
      <c r="L1309" s="508" t="b">
        <f t="shared" si="125"/>
        <v>0</v>
      </c>
    </row>
    <row r="1310" spans="2:12">
      <c r="B1310" s="508" t="s">
        <v>1436</v>
      </c>
      <c r="C1310" s="508" t="s">
        <v>5057</v>
      </c>
      <c r="E1310" s="508" t="s">
        <v>1436</v>
      </c>
      <c r="F1310" s="508" t="s">
        <v>4340</v>
      </c>
      <c r="G1310" s="508" t="b">
        <f t="shared" si="120"/>
        <v>1</v>
      </c>
      <c r="H1310" s="508" t="b">
        <f t="shared" si="121"/>
        <v>0</v>
      </c>
      <c r="I1310" s="508" t="str">
        <f t="shared" si="122"/>
        <v>76</v>
      </c>
      <c r="J1310" s="508" t="str">
        <f t="shared" si="123"/>
        <v>75</v>
      </c>
      <c r="K1310" s="508">
        <f t="shared" si="124"/>
        <v>-1</v>
      </c>
      <c r="L1310" s="508" t="b">
        <f t="shared" si="125"/>
        <v>0</v>
      </c>
    </row>
    <row r="1311" spans="2:12">
      <c r="B1311" s="508" t="s">
        <v>1437</v>
      </c>
      <c r="C1311" s="508" t="s">
        <v>5058</v>
      </c>
      <c r="E1311" s="508" t="s">
        <v>1437</v>
      </c>
      <c r="F1311" s="508" t="s">
        <v>4341</v>
      </c>
      <c r="G1311" s="508" t="b">
        <f t="shared" si="120"/>
        <v>1</v>
      </c>
      <c r="H1311" s="508" t="b">
        <f t="shared" si="121"/>
        <v>0</v>
      </c>
      <c r="I1311" s="508" t="str">
        <f t="shared" si="122"/>
        <v>76</v>
      </c>
      <c r="J1311" s="508" t="str">
        <f t="shared" si="123"/>
        <v>75</v>
      </c>
      <c r="K1311" s="508">
        <f t="shared" si="124"/>
        <v>-1</v>
      </c>
      <c r="L1311" s="508" t="b">
        <f t="shared" si="125"/>
        <v>0</v>
      </c>
    </row>
    <row r="1312" spans="2:12">
      <c r="B1312" s="508" t="s">
        <v>1438</v>
      </c>
      <c r="C1312" s="508" t="s">
        <v>5059</v>
      </c>
      <c r="E1312" s="508" t="s">
        <v>1438</v>
      </c>
      <c r="F1312" s="508" t="s">
        <v>4342</v>
      </c>
      <c r="G1312" s="508" t="b">
        <f t="shared" si="120"/>
        <v>1</v>
      </c>
      <c r="H1312" s="508" t="b">
        <f t="shared" si="121"/>
        <v>0</v>
      </c>
      <c r="I1312" s="508" t="str">
        <f t="shared" si="122"/>
        <v>76</v>
      </c>
      <c r="J1312" s="508" t="str">
        <f t="shared" si="123"/>
        <v>75</v>
      </c>
      <c r="K1312" s="508">
        <f t="shared" si="124"/>
        <v>-1</v>
      </c>
      <c r="L1312" s="508" t="b">
        <f t="shared" si="125"/>
        <v>0</v>
      </c>
    </row>
    <row r="1313" spans="2:12">
      <c r="B1313" s="508" t="s">
        <v>1439</v>
      </c>
      <c r="C1313" s="508" t="s">
        <v>5060</v>
      </c>
      <c r="E1313" s="508" t="s">
        <v>1439</v>
      </c>
      <c r="F1313" s="508" t="s">
        <v>4343</v>
      </c>
      <c r="G1313" s="508" t="b">
        <f t="shared" si="120"/>
        <v>1</v>
      </c>
      <c r="H1313" s="508" t="b">
        <f t="shared" si="121"/>
        <v>0</v>
      </c>
      <c r="I1313" s="508" t="str">
        <f t="shared" si="122"/>
        <v>76</v>
      </c>
      <c r="J1313" s="508" t="str">
        <f t="shared" si="123"/>
        <v>75</v>
      </c>
      <c r="K1313" s="508">
        <f t="shared" si="124"/>
        <v>-1</v>
      </c>
      <c r="L1313" s="508" t="b">
        <f t="shared" si="125"/>
        <v>0</v>
      </c>
    </row>
    <row r="1314" spans="2:12">
      <c r="B1314" s="508" t="s">
        <v>1440</v>
      </c>
      <c r="C1314" s="508" t="s">
        <v>5061</v>
      </c>
      <c r="E1314" s="508" t="s">
        <v>1440</v>
      </c>
      <c r="F1314" s="508" t="s">
        <v>4344</v>
      </c>
      <c r="G1314" s="508" t="b">
        <f t="shared" si="120"/>
        <v>1</v>
      </c>
      <c r="H1314" s="508" t="b">
        <f t="shared" si="121"/>
        <v>0</v>
      </c>
      <c r="I1314" s="508" t="str">
        <f t="shared" si="122"/>
        <v>76</v>
      </c>
      <c r="J1314" s="508" t="str">
        <f t="shared" si="123"/>
        <v>75</v>
      </c>
      <c r="K1314" s="508">
        <f t="shared" si="124"/>
        <v>-1</v>
      </c>
      <c r="L1314" s="508" t="b">
        <f t="shared" si="125"/>
        <v>0</v>
      </c>
    </row>
    <row r="1315" spans="2:12">
      <c r="B1315" s="508" t="s">
        <v>1426</v>
      </c>
      <c r="C1315" s="508" t="s">
        <v>5062</v>
      </c>
      <c r="E1315" s="508" t="s">
        <v>1426</v>
      </c>
      <c r="F1315" s="508" t="s">
        <v>4345</v>
      </c>
      <c r="G1315" s="508" t="b">
        <f t="shared" si="120"/>
        <v>1</v>
      </c>
      <c r="H1315" s="508" t="b">
        <f t="shared" si="121"/>
        <v>0</v>
      </c>
      <c r="I1315" s="508" t="str">
        <f t="shared" si="122"/>
        <v>76</v>
      </c>
      <c r="J1315" s="508" t="str">
        <f t="shared" si="123"/>
        <v>75</v>
      </c>
      <c r="K1315" s="508">
        <f t="shared" si="124"/>
        <v>-1</v>
      </c>
      <c r="L1315" s="508" t="b">
        <f t="shared" si="125"/>
        <v>0</v>
      </c>
    </row>
    <row r="1316" spans="2:12">
      <c r="B1316" s="508" t="s">
        <v>2710</v>
      </c>
      <c r="C1316" s="508" t="s">
        <v>5063</v>
      </c>
      <c r="E1316" s="508" t="s">
        <v>2710</v>
      </c>
      <c r="F1316" s="508" t="s">
        <v>6579</v>
      </c>
      <c r="G1316" s="508" t="b">
        <f t="shared" si="120"/>
        <v>1</v>
      </c>
      <c r="H1316" s="508" t="b">
        <f t="shared" si="121"/>
        <v>0</v>
      </c>
      <c r="I1316" s="508" t="str">
        <f t="shared" si="122"/>
        <v>185</v>
      </c>
      <c r="J1316" s="508" t="str">
        <f t="shared" si="123"/>
        <v>184</v>
      </c>
      <c r="K1316" s="508">
        <f t="shared" si="124"/>
        <v>-1</v>
      </c>
      <c r="L1316" s="508" t="b">
        <f t="shared" si="125"/>
        <v>0</v>
      </c>
    </row>
    <row r="1317" spans="2:12">
      <c r="B1317" s="508" t="s">
        <v>2711</v>
      </c>
      <c r="C1317" s="508" t="s">
        <v>5064</v>
      </c>
      <c r="E1317" s="508" t="s">
        <v>2711</v>
      </c>
      <c r="F1317" s="508" t="s">
        <v>6580</v>
      </c>
      <c r="G1317" s="508" t="b">
        <f t="shared" si="120"/>
        <v>1</v>
      </c>
      <c r="H1317" s="508" t="b">
        <f t="shared" si="121"/>
        <v>0</v>
      </c>
      <c r="I1317" s="508" t="str">
        <f t="shared" si="122"/>
        <v>185</v>
      </c>
      <c r="J1317" s="508" t="str">
        <f t="shared" si="123"/>
        <v>184</v>
      </c>
      <c r="K1317" s="508">
        <f t="shared" si="124"/>
        <v>-1</v>
      </c>
      <c r="L1317" s="508" t="b">
        <f t="shared" si="125"/>
        <v>0</v>
      </c>
    </row>
    <row r="1318" spans="2:12">
      <c r="B1318" s="508" t="s">
        <v>2712</v>
      </c>
      <c r="C1318" s="508" t="s">
        <v>5065</v>
      </c>
      <c r="E1318" s="508" t="s">
        <v>2712</v>
      </c>
      <c r="F1318" s="508" t="s">
        <v>6581</v>
      </c>
      <c r="G1318" s="508" t="b">
        <f t="shared" si="120"/>
        <v>1</v>
      </c>
      <c r="H1318" s="508" t="b">
        <f t="shared" si="121"/>
        <v>0</v>
      </c>
      <c r="I1318" s="508" t="str">
        <f t="shared" si="122"/>
        <v>185</v>
      </c>
      <c r="J1318" s="508" t="str">
        <f t="shared" si="123"/>
        <v>184</v>
      </c>
      <c r="K1318" s="508">
        <f t="shared" si="124"/>
        <v>-1</v>
      </c>
      <c r="L1318" s="508" t="b">
        <f t="shared" si="125"/>
        <v>0</v>
      </c>
    </row>
    <row r="1319" spans="2:12">
      <c r="B1319" s="508" t="s">
        <v>2713</v>
      </c>
      <c r="C1319" s="508" t="s">
        <v>5066</v>
      </c>
      <c r="E1319" s="508" t="s">
        <v>2713</v>
      </c>
      <c r="F1319" s="508" t="s">
        <v>6582</v>
      </c>
      <c r="G1319" s="508" t="b">
        <f t="shared" si="120"/>
        <v>1</v>
      </c>
      <c r="H1319" s="508" t="b">
        <f t="shared" si="121"/>
        <v>0</v>
      </c>
      <c r="I1319" s="508" t="str">
        <f t="shared" si="122"/>
        <v>185</v>
      </c>
      <c r="J1319" s="508" t="str">
        <f t="shared" si="123"/>
        <v>184</v>
      </c>
      <c r="K1319" s="508">
        <f t="shared" si="124"/>
        <v>-1</v>
      </c>
      <c r="L1319" s="508" t="b">
        <f t="shared" si="125"/>
        <v>0</v>
      </c>
    </row>
    <row r="1320" spans="2:12">
      <c r="B1320" s="508" t="s">
        <v>2714</v>
      </c>
      <c r="C1320" s="508" t="s">
        <v>5067</v>
      </c>
      <c r="E1320" s="508" t="s">
        <v>2714</v>
      </c>
      <c r="F1320" s="508" t="s">
        <v>6583</v>
      </c>
      <c r="G1320" s="508" t="b">
        <f t="shared" si="120"/>
        <v>1</v>
      </c>
      <c r="H1320" s="508" t="b">
        <f t="shared" si="121"/>
        <v>0</v>
      </c>
      <c r="I1320" s="508" t="str">
        <f t="shared" si="122"/>
        <v>185</v>
      </c>
      <c r="J1320" s="508" t="str">
        <f t="shared" si="123"/>
        <v>184</v>
      </c>
      <c r="K1320" s="508">
        <f t="shared" si="124"/>
        <v>-1</v>
      </c>
      <c r="L1320" s="508" t="b">
        <f t="shared" si="125"/>
        <v>0</v>
      </c>
    </row>
    <row r="1321" spans="2:12">
      <c r="B1321" s="508" t="s">
        <v>2715</v>
      </c>
      <c r="C1321" s="508" t="s">
        <v>5068</v>
      </c>
      <c r="E1321" s="508" t="s">
        <v>2715</v>
      </c>
      <c r="F1321" s="508" t="s">
        <v>6584</v>
      </c>
      <c r="G1321" s="508" t="b">
        <f t="shared" si="120"/>
        <v>1</v>
      </c>
      <c r="H1321" s="508" t="b">
        <f t="shared" si="121"/>
        <v>0</v>
      </c>
      <c r="I1321" s="508" t="str">
        <f t="shared" si="122"/>
        <v>185</v>
      </c>
      <c r="J1321" s="508" t="str">
        <f t="shared" si="123"/>
        <v>184</v>
      </c>
      <c r="K1321" s="508">
        <f t="shared" si="124"/>
        <v>-1</v>
      </c>
      <c r="L1321" s="508" t="b">
        <f t="shared" si="125"/>
        <v>0</v>
      </c>
    </row>
    <row r="1322" spans="2:12">
      <c r="B1322" s="508" t="s">
        <v>2716</v>
      </c>
      <c r="C1322" s="508" t="s">
        <v>5069</v>
      </c>
      <c r="E1322" s="508" t="s">
        <v>2716</v>
      </c>
      <c r="F1322" s="508" t="s">
        <v>6585</v>
      </c>
      <c r="G1322" s="508" t="b">
        <f t="shared" si="120"/>
        <v>1</v>
      </c>
      <c r="H1322" s="508" t="b">
        <f t="shared" si="121"/>
        <v>0</v>
      </c>
      <c r="I1322" s="508" t="str">
        <f t="shared" si="122"/>
        <v>185</v>
      </c>
      <c r="J1322" s="508" t="str">
        <f t="shared" si="123"/>
        <v>184</v>
      </c>
      <c r="K1322" s="508">
        <f t="shared" si="124"/>
        <v>-1</v>
      </c>
      <c r="L1322" s="508" t="b">
        <f t="shared" si="125"/>
        <v>0</v>
      </c>
    </row>
    <row r="1323" spans="2:12">
      <c r="B1323" s="508" t="s">
        <v>2717</v>
      </c>
      <c r="C1323" s="508" t="s">
        <v>5070</v>
      </c>
      <c r="E1323" s="508" t="s">
        <v>2717</v>
      </c>
      <c r="F1323" s="508" t="s">
        <v>6586</v>
      </c>
      <c r="G1323" s="508" t="b">
        <f t="shared" si="120"/>
        <v>1</v>
      </c>
      <c r="H1323" s="508" t="b">
        <f t="shared" si="121"/>
        <v>0</v>
      </c>
      <c r="I1323" s="508" t="str">
        <f t="shared" si="122"/>
        <v>185</v>
      </c>
      <c r="J1323" s="508" t="str">
        <f t="shared" si="123"/>
        <v>184</v>
      </c>
      <c r="K1323" s="508">
        <f t="shared" si="124"/>
        <v>-1</v>
      </c>
      <c r="L1323" s="508" t="b">
        <f t="shared" si="125"/>
        <v>0</v>
      </c>
    </row>
    <row r="1324" spans="2:12">
      <c r="B1324" s="508" t="s">
        <v>2718</v>
      </c>
      <c r="C1324" s="508" t="s">
        <v>5071</v>
      </c>
      <c r="E1324" s="508" t="s">
        <v>2718</v>
      </c>
      <c r="F1324" s="508" t="s">
        <v>6587</v>
      </c>
      <c r="G1324" s="508" t="b">
        <f t="shared" si="120"/>
        <v>1</v>
      </c>
      <c r="H1324" s="508" t="b">
        <f t="shared" si="121"/>
        <v>0</v>
      </c>
      <c r="I1324" s="508" t="str">
        <f t="shared" si="122"/>
        <v>185</v>
      </c>
      <c r="J1324" s="508" t="str">
        <f t="shared" si="123"/>
        <v>184</v>
      </c>
      <c r="K1324" s="508">
        <f t="shared" si="124"/>
        <v>-1</v>
      </c>
      <c r="L1324" s="508" t="b">
        <f t="shared" si="125"/>
        <v>0</v>
      </c>
    </row>
    <row r="1325" spans="2:12">
      <c r="B1325" s="508" t="s">
        <v>2719</v>
      </c>
      <c r="C1325" s="508" t="s">
        <v>5072</v>
      </c>
      <c r="E1325" s="508" t="s">
        <v>2719</v>
      </c>
      <c r="F1325" s="508" t="s">
        <v>6588</v>
      </c>
      <c r="G1325" s="508" t="b">
        <f t="shared" si="120"/>
        <v>1</v>
      </c>
      <c r="H1325" s="508" t="b">
        <f t="shared" si="121"/>
        <v>0</v>
      </c>
      <c r="I1325" s="508" t="str">
        <f t="shared" si="122"/>
        <v>185</v>
      </c>
      <c r="J1325" s="508" t="str">
        <f t="shared" si="123"/>
        <v>184</v>
      </c>
      <c r="K1325" s="508">
        <f t="shared" si="124"/>
        <v>-1</v>
      </c>
      <c r="L1325" s="508" t="b">
        <f t="shared" si="125"/>
        <v>0</v>
      </c>
    </row>
    <row r="1326" spans="2:12">
      <c r="B1326" s="508" t="s">
        <v>2720</v>
      </c>
      <c r="C1326" s="508" t="s">
        <v>5073</v>
      </c>
      <c r="E1326" s="508" t="s">
        <v>2720</v>
      </c>
      <c r="F1326" s="508" t="s">
        <v>6589</v>
      </c>
      <c r="G1326" s="508" t="b">
        <f t="shared" si="120"/>
        <v>1</v>
      </c>
      <c r="H1326" s="508" t="b">
        <f t="shared" si="121"/>
        <v>0</v>
      </c>
      <c r="I1326" s="508" t="str">
        <f t="shared" si="122"/>
        <v>185</v>
      </c>
      <c r="J1326" s="508" t="str">
        <f t="shared" si="123"/>
        <v>184</v>
      </c>
      <c r="K1326" s="508">
        <f t="shared" si="124"/>
        <v>-1</v>
      </c>
      <c r="L1326" s="508" t="b">
        <f t="shared" si="125"/>
        <v>0</v>
      </c>
    </row>
    <row r="1327" spans="2:12">
      <c r="B1327" s="508" t="s">
        <v>2721</v>
      </c>
      <c r="C1327" s="508" t="s">
        <v>5074</v>
      </c>
      <c r="E1327" s="508" t="s">
        <v>2721</v>
      </c>
      <c r="F1327" s="508" t="s">
        <v>6590</v>
      </c>
      <c r="G1327" s="508" t="b">
        <f t="shared" si="120"/>
        <v>1</v>
      </c>
      <c r="H1327" s="508" t="b">
        <f t="shared" si="121"/>
        <v>0</v>
      </c>
      <c r="I1327" s="508" t="str">
        <f t="shared" si="122"/>
        <v>185</v>
      </c>
      <c r="J1327" s="508" t="str">
        <f t="shared" si="123"/>
        <v>184</v>
      </c>
      <c r="K1327" s="508">
        <f t="shared" si="124"/>
        <v>-1</v>
      </c>
      <c r="L1327" s="508" t="b">
        <f t="shared" si="125"/>
        <v>0</v>
      </c>
    </row>
    <row r="1328" spans="2:12">
      <c r="B1328" s="508" t="s">
        <v>2722</v>
      </c>
      <c r="C1328" s="508" t="s">
        <v>5075</v>
      </c>
      <c r="E1328" s="508" t="s">
        <v>2722</v>
      </c>
      <c r="F1328" s="508" t="s">
        <v>6591</v>
      </c>
      <c r="G1328" s="508" t="b">
        <f t="shared" si="120"/>
        <v>1</v>
      </c>
      <c r="H1328" s="508" t="b">
        <f t="shared" si="121"/>
        <v>0</v>
      </c>
      <c r="I1328" s="508" t="str">
        <f t="shared" si="122"/>
        <v>185</v>
      </c>
      <c r="J1328" s="508" t="str">
        <f t="shared" si="123"/>
        <v>184</v>
      </c>
      <c r="K1328" s="508">
        <f t="shared" si="124"/>
        <v>-1</v>
      </c>
      <c r="L1328" s="508" t="b">
        <f t="shared" si="125"/>
        <v>0</v>
      </c>
    </row>
    <row r="1329" spans="2:12">
      <c r="B1329" s="508" t="s">
        <v>2707</v>
      </c>
      <c r="C1329" s="508" t="s">
        <v>5076</v>
      </c>
      <c r="E1329" s="508" t="s">
        <v>2707</v>
      </c>
      <c r="F1329" s="508" t="s">
        <v>6592</v>
      </c>
      <c r="G1329" s="508" t="b">
        <f t="shared" si="120"/>
        <v>1</v>
      </c>
      <c r="H1329" s="508" t="b">
        <f t="shared" si="121"/>
        <v>0</v>
      </c>
      <c r="I1329" s="508" t="str">
        <f t="shared" si="122"/>
        <v>185</v>
      </c>
      <c r="J1329" s="508" t="str">
        <f t="shared" si="123"/>
        <v>184</v>
      </c>
      <c r="K1329" s="508">
        <f t="shared" si="124"/>
        <v>-1</v>
      </c>
      <c r="L1329" s="508" t="b">
        <f t="shared" si="125"/>
        <v>0</v>
      </c>
    </row>
    <row r="1330" spans="2:12">
      <c r="B1330" s="508" t="s">
        <v>2152</v>
      </c>
      <c r="C1330" s="508" t="s">
        <v>5077</v>
      </c>
      <c r="E1330" s="508" t="s">
        <v>2152</v>
      </c>
      <c r="F1330" s="508" t="s">
        <v>4512</v>
      </c>
      <c r="G1330" s="508" t="b">
        <f t="shared" si="120"/>
        <v>1</v>
      </c>
      <c r="H1330" s="508" t="b">
        <f t="shared" si="121"/>
        <v>0</v>
      </c>
      <c r="I1330" s="508" t="str">
        <f t="shared" si="122"/>
        <v>136</v>
      </c>
      <c r="J1330" s="508" t="str">
        <f t="shared" si="123"/>
        <v>135</v>
      </c>
      <c r="K1330" s="508">
        <f t="shared" si="124"/>
        <v>-1</v>
      </c>
      <c r="L1330" s="508" t="b">
        <f t="shared" si="125"/>
        <v>0</v>
      </c>
    </row>
    <row r="1331" spans="2:12">
      <c r="B1331" s="508" t="s">
        <v>797</v>
      </c>
      <c r="C1331" s="508" t="s">
        <v>5078</v>
      </c>
      <c r="E1331" s="508" t="s">
        <v>797</v>
      </c>
      <c r="F1331" s="508" t="s">
        <v>5078</v>
      </c>
      <c r="G1331" s="508" t="b">
        <f t="shared" si="120"/>
        <v>1</v>
      </c>
      <c r="H1331" s="508" t="b">
        <f t="shared" si="121"/>
        <v>1</v>
      </c>
      <c r="I1331" s="508" t="str">
        <f t="shared" si="122"/>
        <v>22</v>
      </c>
      <c r="J1331" s="508" t="str">
        <f t="shared" si="123"/>
        <v>22</v>
      </c>
      <c r="K1331" s="508">
        <f t="shared" si="124"/>
        <v>0</v>
      </c>
      <c r="L1331" s="508" t="b">
        <f t="shared" si="125"/>
        <v>1</v>
      </c>
    </row>
    <row r="1332" spans="2:12">
      <c r="B1332" s="508" t="s">
        <v>798</v>
      </c>
      <c r="C1332" s="508" t="s">
        <v>5079</v>
      </c>
      <c r="E1332" s="508" t="s">
        <v>798</v>
      </c>
      <c r="F1332" s="508" t="s">
        <v>5079</v>
      </c>
      <c r="G1332" s="508" t="b">
        <f t="shared" si="120"/>
        <v>1</v>
      </c>
      <c r="H1332" s="508" t="b">
        <f t="shared" si="121"/>
        <v>1</v>
      </c>
      <c r="I1332" s="508" t="str">
        <f t="shared" si="122"/>
        <v>22</v>
      </c>
      <c r="J1332" s="508" t="str">
        <f t="shared" si="123"/>
        <v>22</v>
      </c>
      <c r="K1332" s="508">
        <f t="shared" si="124"/>
        <v>0</v>
      </c>
      <c r="L1332" s="508" t="b">
        <f t="shared" si="125"/>
        <v>1</v>
      </c>
    </row>
    <row r="1333" spans="2:12">
      <c r="B1333" s="508" t="s">
        <v>799</v>
      </c>
      <c r="C1333" s="508" t="s">
        <v>5080</v>
      </c>
      <c r="E1333" s="508" t="s">
        <v>799</v>
      </c>
      <c r="F1333" s="508" t="s">
        <v>5080</v>
      </c>
      <c r="G1333" s="508" t="b">
        <f t="shared" si="120"/>
        <v>1</v>
      </c>
      <c r="H1333" s="508" t="b">
        <f t="shared" si="121"/>
        <v>1</v>
      </c>
      <c r="I1333" s="508" t="str">
        <f t="shared" si="122"/>
        <v>22</v>
      </c>
      <c r="J1333" s="508" t="str">
        <f t="shared" si="123"/>
        <v>22</v>
      </c>
      <c r="K1333" s="508">
        <f t="shared" si="124"/>
        <v>0</v>
      </c>
      <c r="L1333" s="508" t="b">
        <f t="shared" si="125"/>
        <v>1</v>
      </c>
    </row>
    <row r="1334" spans="2:12">
      <c r="B1334" s="508" t="s">
        <v>800</v>
      </c>
      <c r="C1334" s="508" t="s">
        <v>5081</v>
      </c>
      <c r="E1334" s="508" t="s">
        <v>800</v>
      </c>
      <c r="F1334" s="508" t="s">
        <v>5081</v>
      </c>
      <c r="G1334" s="508" t="b">
        <f t="shared" si="120"/>
        <v>1</v>
      </c>
      <c r="H1334" s="508" t="b">
        <f t="shared" si="121"/>
        <v>1</v>
      </c>
      <c r="I1334" s="508" t="str">
        <f t="shared" si="122"/>
        <v>22</v>
      </c>
      <c r="J1334" s="508" t="str">
        <f t="shared" si="123"/>
        <v>22</v>
      </c>
      <c r="K1334" s="508">
        <f t="shared" si="124"/>
        <v>0</v>
      </c>
      <c r="L1334" s="508" t="b">
        <f t="shared" si="125"/>
        <v>1</v>
      </c>
    </row>
    <row r="1335" spans="2:12">
      <c r="B1335" s="508" t="s">
        <v>801</v>
      </c>
      <c r="C1335" s="508" t="s">
        <v>5082</v>
      </c>
      <c r="E1335" s="508" t="s">
        <v>801</v>
      </c>
      <c r="F1335" s="508" t="s">
        <v>5082</v>
      </c>
      <c r="G1335" s="508" t="b">
        <f t="shared" si="120"/>
        <v>1</v>
      </c>
      <c r="H1335" s="508" t="b">
        <f t="shared" si="121"/>
        <v>1</v>
      </c>
      <c r="I1335" s="508" t="str">
        <f t="shared" si="122"/>
        <v>22</v>
      </c>
      <c r="J1335" s="508" t="str">
        <f t="shared" si="123"/>
        <v>22</v>
      </c>
      <c r="K1335" s="508">
        <f t="shared" si="124"/>
        <v>0</v>
      </c>
      <c r="L1335" s="508" t="b">
        <f t="shared" si="125"/>
        <v>1</v>
      </c>
    </row>
    <row r="1336" spans="2:12">
      <c r="B1336" s="508" t="s">
        <v>802</v>
      </c>
      <c r="C1336" s="508" t="s">
        <v>5083</v>
      </c>
      <c r="E1336" s="508" t="s">
        <v>802</v>
      </c>
      <c r="F1336" s="508" t="s">
        <v>5083</v>
      </c>
      <c r="G1336" s="508" t="b">
        <f t="shared" si="120"/>
        <v>1</v>
      </c>
      <c r="H1336" s="508" t="b">
        <f t="shared" si="121"/>
        <v>1</v>
      </c>
      <c r="I1336" s="508" t="str">
        <f t="shared" si="122"/>
        <v>22</v>
      </c>
      <c r="J1336" s="508" t="str">
        <f t="shared" si="123"/>
        <v>22</v>
      </c>
      <c r="K1336" s="508">
        <f t="shared" si="124"/>
        <v>0</v>
      </c>
      <c r="L1336" s="508" t="b">
        <f t="shared" si="125"/>
        <v>1</v>
      </c>
    </row>
    <row r="1337" spans="2:12">
      <c r="B1337" s="508" t="s">
        <v>803</v>
      </c>
      <c r="C1337" s="508" t="s">
        <v>5084</v>
      </c>
      <c r="E1337" s="508" t="s">
        <v>803</v>
      </c>
      <c r="F1337" s="508" t="s">
        <v>5084</v>
      </c>
      <c r="G1337" s="508" t="b">
        <f t="shared" si="120"/>
        <v>1</v>
      </c>
      <c r="H1337" s="508" t="b">
        <f t="shared" si="121"/>
        <v>1</v>
      </c>
      <c r="I1337" s="508" t="str">
        <f t="shared" si="122"/>
        <v>22</v>
      </c>
      <c r="J1337" s="508" t="str">
        <f t="shared" si="123"/>
        <v>22</v>
      </c>
      <c r="K1337" s="508">
        <f t="shared" si="124"/>
        <v>0</v>
      </c>
      <c r="L1337" s="508" t="b">
        <f t="shared" si="125"/>
        <v>1</v>
      </c>
    </row>
    <row r="1338" spans="2:12">
      <c r="B1338" s="508" t="s">
        <v>804</v>
      </c>
      <c r="C1338" s="508" t="s">
        <v>5085</v>
      </c>
      <c r="E1338" s="508" t="s">
        <v>804</v>
      </c>
      <c r="F1338" s="508" t="s">
        <v>5085</v>
      </c>
      <c r="G1338" s="508" t="b">
        <f t="shared" si="120"/>
        <v>1</v>
      </c>
      <c r="H1338" s="508" t="b">
        <f t="shared" si="121"/>
        <v>1</v>
      </c>
      <c r="I1338" s="508" t="str">
        <f t="shared" si="122"/>
        <v>22</v>
      </c>
      <c r="J1338" s="508" t="str">
        <f t="shared" si="123"/>
        <v>22</v>
      </c>
      <c r="K1338" s="508">
        <f t="shared" si="124"/>
        <v>0</v>
      </c>
      <c r="L1338" s="508" t="b">
        <f t="shared" si="125"/>
        <v>1</v>
      </c>
    </row>
    <row r="1339" spans="2:12">
      <c r="B1339" s="508" t="s">
        <v>805</v>
      </c>
      <c r="C1339" s="508" t="s">
        <v>5086</v>
      </c>
      <c r="E1339" s="508" t="s">
        <v>805</v>
      </c>
      <c r="F1339" s="508" t="s">
        <v>5086</v>
      </c>
      <c r="G1339" s="508" t="b">
        <f t="shared" si="120"/>
        <v>1</v>
      </c>
      <c r="H1339" s="508" t="b">
        <f t="shared" si="121"/>
        <v>1</v>
      </c>
      <c r="I1339" s="508" t="str">
        <f t="shared" si="122"/>
        <v>22</v>
      </c>
      <c r="J1339" s="508" t="str">
        <f t="shared" si="123"/>
        <v>22</v>
      </c>
      <c r="K1339" s="508">
        <f t="shared" si="124"/>
        <v>0</v>
      </c>
      <c r="L1339" s="508" t="b">
        <f t="shared" si="125"/>
        <v>1</v>
      </c>
    </row>
    <row r="1340" spans="2:12">
      <c r="B1340" s="508" t="s">
        <v>806</v>
      </c>
      <c r="C1340" s="508" t="s">
        <v>5087</v>
      </c>
      <c r="E1340" s="508" t="s">
        <v>806</v>
      </c>
      <c r="F1340" s="508" t="s">
        <v>5087</v>
      </c>
      <c r="G1340" s="508" t="b">
        <f t="shared" si="120"/>
        <v>1</v>
      </c>
      <c r="H1340" s="508" t="b">
        <f t="shared" si="121"/>
        <v>1</v>
      </c>
      <c r="I1340" s="508" t="str">
        <f t="shared" si="122"/>
        <v>22</v>
      </c>
      <c r="J1340" s="508" t="str">
        <f t="shared" si="123"/>
        <v>22</v>
      </c>
      <c r="K1340" s="508">
        <f t="shared" si="124"/>
        <v>0</v>
      </c>
      <c r="L1340" s="508" t="b">
        <f t="shared" si="125"/>
        <v>1</v>
      </c>
    </row>
    <row r="1341" spans="2:12">
      <c r="B1341" s="508" t="s">
        <v>807</v>
      </c>
      <c r="C1341" s="508" t="s">
        <v>5088</v>
      </c>
      <c r="E1341" s="508" t="s">
        <v>807</v>
      </c>
      <c r="F1341" s="508" t="s">
        <v>5088</v>
      </c>
      <c r="G1341" s="508" t="b">
        <f t="shared" si="120"/>
        <v>1</v>
      </c>
      <c r="H1341" s="508" t="b">
        <f t="shared" si="121"/>
        <v>1</v>
      </c>
      <c r="I1341" s="508" t="str">
        <f t="shared" si="122"/>
        <v>22</v>
      </c>
      <c r="J1341" s="508" t="str">
        <f t="shared" si="123"/>
        <v>22</v>
      </c>
      <c r="K1341" s="508">
        <f t="shared" si="124"/>
        <v>0</v>
      </c>
      <c r="L1341" s="508" t="b">
        <f t="shared" si="125"/>
        <v>1</v>
      </c>
    </row>
    <row r="1342" spans="2:12">
      <c r="B1342" s="508" t="s">
        <v>808</v>
      </c>
      <c r="C1342" s="508" t="s">
        <v>5089</v>
      </c>
      <c r="E1342" s="508" t="s">
        <v>808</v>
      </c>
      <c r="F1342" s="508" t="s">
        <v>5089</v>
      </c>
      <c r="G1342" s="508" t="b">
        <f t="shared" si="120"/>
        <v>1</v>
      </c>
      <c r="H1342" s="508" t="b">
        <f t="shared" si="121"/>
        <v>1</v>
      </c>
      <c r="I1342" s="508" t="str">
        <f t="shared" si="122"/>
        <v>22</v>
      </c>
      <c r="J1342" s="508" t="str">
        <f t="shared" si="123"/>
        <v>22</v>
      </c>
      <c r="K1342" s="508">
        <f t="shared" si="124"/>
        <v>0</v>
      </c>
      <c r="L1342" s="508" t="b">
        <f t="shared" si="125"/>
        <v>1</v>
      </c>
    </row>
    <row r="1343" spans="2:12">
      <c r="B1343" s="508" t="s">
        <v>809</v>
      </c>
      <c r="C1343" s="508" t="s">
        <v>5090</v>
      </c>
      <c r="E1343" s="508" t="s">
        <v>809</v>
      </c>
      <c r="F1343" s="508" t="s">
        <v>5090</v>
      </c>
      <c r="G1343" s="508" t="b">
        <f t="shared" si="120"/>
        <v>1</v>
      </c>
      <c r="H1343" s="508" t="b">
        <f t="shared" si="121"/>
        <v>1</v>
      </c>
      <c r="I1343" s="508" t="str">
        <f t="shared" si="122"/>
        <v>22</v>
      </c>
      <c r="J1343" s="508" t="str">
        <f t="shared" si="123"/>
        <v>22</v>
      </c>
      <c r="K1343" s="508">
        <f t="shared" si="124"/>
        <v>0</v>
      </c>
      <c r="L1343" s="508" t="b">
        <f t="shared" si="125"/>
        <v>1</v>
      </c>
    </row>
    <row r="1344" spans="2:12">
      <c r="B1344" s="508" t="s">
        <v>795</v>
      </c>
      <c r="C1344" s="508" t="s">
        <v>5091</v>
      </c>
      <c r="E1344" s="508" t="s">
        <v>795</v>
      </c>
      <c r="F1344" s="508" t="s">
        <v>5091</v>
      </c>
      <c r="G1344" s="508" t="b">
        <f t="shared" si="120"/>
        <v>1</v>
      </c>
      <c r="H1344" s="508" t="b">
        <f t="shared" si="121"/>
        <v>1</v>
      </c>
      <c r="I1344" s="508" t="str">
        <f t="shared" si="122"/>
        <v>22</v>
      </c>
      <c r="J1344" s="508" t="str">
        <f t="shared" si="123"/>
        <v>22</v>
      </c>
      <c r="K1344" s="508">
        <f t="shared" si="124"/>
        <v>0</v>
      </c>
      <c r="L1344" s="508" t="b">
        <f t="shared" si="125"/>
        <v>1</v>
      </c>
    </row>
    <row r="1345" spans="2:12">
      <c r="B1345" s="508" t="s">
        <v>972</v>
      </c>
      <c r="C1345" s="508" t="s">
        <v>5092</v>
      </c>
      <c r="E1345" s="508" t="s">
        <v>972</v>
      </c>
      <c r="F1345" s="508" t="s">
        <v>6593</v>
      </c>
      <c r="G1345" s="508" t="b">
        <f t="shared" si="120"/>
        <v>1</v>
      </c>
      <c r="H1345" s="508" t="b">
        <f t="shared" si="121"/>
        <v>0</v>
      </c>
      <c r="I1345" s="508" t="str">
        <f t="shared" si="122"/>
        <v>38</v>
      </c>
      <c r="J1345" s="508" t="str">
        <f t="shared" si="123"/>
        <v>37</v>
      </c>
      <c r="K1345" s="508">
        <f t="shared" si="124"/>
        <v>-1</v>
      </c>
      <c r="L1345" s="508" t="b">
        <f t="shared" si="125"/>
        <v>0</v>
      </c>
    </row>
    <row r="1346" spans="2:12">
      <c r="B1346" s="508" t="s">
        <v>973</v>
      </c>
      <c r="C1346" s="508" t="s">
        <v>5093</v>
      </c>
      <c r="E1346" s="508" t="s">
        <v>973</v>
      </c>
      <c r="F1346" s="508" t="s">
        <v>6594</v>
      </c>
      <c r="G1346" s="508" t="b">
        <f t="shared" si="120"/>
        <v>1</v>
      </c>
      <c r="H1346" s="508" t="b">
        <f t="shared" si="121"/>
        <v>0</v>
      </c>
      <c r="I1346" s="508" t="str">
        <f t="shared" si="122"/>
        <v>38</v>
      </c>
      <c r="J1346" s="508" t="str">
        <f t="shared" si="123"/>
        <v>37</v>
      </c>
      <c r="K1346" s="508">
        <f t="shared" si="124"/>
        <v>-1</v>
      </c>
      <c r="L1346" s="508" t="b">
        <f t="shared" si="125"/>
        <v>0</v>
      </c>
    </row>
    <row r="1347" spans="2:12">
      <c r="B1347" s="508" t="s">
        <v>974</v>
      </c>
      <c r="C1347" s="508" t="s">
        <v>4972</v>
      </c>
      <c r="E1347" s="508" t="s">
        <v>974</v>
      </c>
      <c r="F1347" s="508" t="s">
        <v>6549</v>
      </c>
      <c r="G1347" s="508" t="b">
        <f t="shared" si="120"/>
        <v>1</v>
      </c>
      <c r="H1347" s="508" t="b">
        <f t="shared" si="121"/>
        <v>0</v>
      </c>
      <c r="I1347" s="508" t="str">
        <f t="shared" si="122"/>
        <v>38</v>
      </c>
      <c r="J1347" s="508" t="str">
        <f t="shared" si="123"/>
        <v>37</v>
      </c>
      <c r="K1347" s="508">
        <f t="shared" si="124"/>
        <v>-1</v>
      </c>
      <c r="L1347" s="508" t="b">
        <f t="shared" si="125"/>
        <v>0</v>
      </c>
    </row>
    <row r="1348" spans="2:12">
      <c r="B1348" s="508" t="s">
        <v>975</v>
      </c>
      <c r="C1348" s="508" t="s">
        <v>5094</v>
      </c>
      <c r="E1348" s="508" t="s">
        <v>975</v>
      </c>
      <c r="F1348" s="508" t="s">
        <v>6595</v>
      </c>
      <c r="G1348" s="508" t="b">
        <f t="shared" si="120"/>
        <v>1</v>
      </c>
      <c r="H1348" s="508" t="b">
        <f t="shared" si="121"/>
        <v>0</v>
      </c>
      <c r="I1348" s="508" t="str">
        <f t="shared" si="122"/>
        <v>38</v>
      </c>
      <c r="J1348" s="508" t="str">
        <f t="shared" si="123"/>
        <v>37</v>
      </c>
      <c r="K1348" s="508">
        <f t="shared" si="124"/>
        <v>-1</v>
      </c>
      <c r="L1348" s="508" t="b">
        <f t="shared" si="125"/>
        <v>0</v>
      </c>
    </row>
    <row r="1349" spans="2:12">
      <c r="B1349" s="508" t="s">
        <v>976</v>
      </c>
      <c r="C1349" s="508" t="s">
        <v>5095</v>
      </c>
      <c r="E1349" s="508" t="s">
        <v>976</v>
      </c>
      <c r="F1349" s="508" t="s">
        <v>6596</v>
      </c>
      <c r="G1349" s="508" t="b">
        <f t="shared" si="120"/>
        <v>1</v>
      </c>
      <c r="H1349" s="508" t="b">
        <f t="shared" si="121"/>
        <v>0</v>
      </c>
      <c r="I1349" s="508" t="str">
        <f t="shared" si="122"/>
        <v>38</v>
      </c>
      <c r="J1349" s="508" t="str">
        <f t="shared" si="123"/>
        <v>37</v>
      </c>
      <c r="K1349" s="508">
        <f t="shared" si="124"/>
        <v>-1</v>
      </c>
      <c r="L1349" s="508" t="b">
        <f t="shared" si="125"/>
        <v>0</v>
      </c>
    </row>
    <row r="1350" spans="2:12">
      <c r="B1350" s="508" t="s">
        <v>977</v>
      </c>
      <c r="C1350" s="508" t="s">
        <v>5096</v>
      </c>
      <c r="E1350" s="508" t="s">
        <v>977</v>
      </c>
      <c r="F1350" s="508" t="s">
        <v>6597</v>
      </c>
      <c r="G1350" s="508" t="b">
        <f t="shared" si="120"/>
        <v>1</v>
      </c>
      <c r="H1350" s="508" t="b">
        <f t="shared" si="121"/>
        <v>0</v>
      </c>
      <c r="I1350" s="508" t="str">
        <f t="shared" si="122"/>
        <v>38</v>
      </c>
      <c r="J1350" s="508" t="str">
        <f t="shared" si="123"/>
        <v>37</v>
      </c>
      <c r="K1350" s="508">
        <f t="shared" si="124"/>
        <v>-1</v>
      </c>
      <c r="L1350" s="508" t="b">
        <f t="shared" si="125"/>
        <v>0</v>
      </c>
    </row>
    <row r="1351" spans="2:12">
      <c r="B1351" s="508" t="s">
        <v>978</v>
      </c>
      <c r="C1351" s="508" t="s">
        <v>5097</v>
      </c>
      <c r="E1351" s="508" t="s">
        <v>978</v>
      </c>
      <c r="F1351" s="508" t="s">
        <v>6598</v>
      </c>
      <c r="G1351" s="508" t="b">
        <f t="shared" ref="G1351:G1414" si="126">B1351=E1351</f>
        <v>1</v>
      </c>
      <c r="H1351" s="508" t="b">
        <f t="shared" ref="H1351:H1414" si="127">C1351=F1351</f>
        <v>0</v>
      </c>
      <c r="I1351" s="508" t="str">
        <f t="shared" ref="I1351:I1414" si="128">RIGHT(C1351,LEN(C1351)-FIND("$",C1351,1)-2)</f>
        <v>38</v>
      </c>
      <c r="J1351" s="508" t="str">
        <f t="shared" ref="J1351:J1414" si="129">RIGHT(F1351,LEN(F1351)-FIND("$",F1351,1)-2)</f>
        <v>37</v>
      </c>
      <c r="K1351" s="508">
        <f t="shared" ref="K1351:K1414" si="130">J1351-I1351</f>
        <v>-1</v>
      </c>
      <c r="L1351" s="508" t="b">
        <f t="shared" ref="L1351:L1414" si="131">I1351=J1351</f>
        <v>0</v>
      </c>
    </row>
    <row r="1352" spans="2:12">
      <c r="B1352" s="508" t="s">
        <v>979</v>
      </c>
      <c r="C1352" s="508" t="s">
        <v>5098</v>
      </c>
      <c r="E1352" s="508" t="s">
        <v>979</v>
      </c>
      <c r="F1352" s="508" t="s">
        <v>6599</v>
      </c>
      <c r="G1352" s="508" t="b">
        <f t="shared" si="126"/>
        <v>1</v>
      </c>
      <c r="H1352" s="508" t="b">
        <f t="shared" si="127"/>
        <v>0</v>
      </c>
      <c r="I1352" s="508" t="str">
        <f t="shared" si="128"/>
        <v>38</v>
      </c>
      <c r="J1352" s="508" t="str">
        <f t="shared" si="129"/>
        <v>37</v>
      </c>
      <c r="K1352" s="508">
        <f t="shared" si="130"/>
        <v>-1</v>
      </c>
      <c r="L1352" s="508" t="b">
        <f t="shared" si="131"/>
        <v>0</v>
      </c>
    </row>
    <row r="1353" spans="2:12">
      <c r="B1353" s="508" t="s">
        <v>980</v>
      </c>
      <c r="C1353" s="508" t="s">
        <v>5099</v>
      </c>
      <c r="E1353" s="508" t="s">
        <v>980</v>
      </c>
      <c r="F1353" s="508" t="s">
        <v>6600</v>
      </c>
      <c r="G1353" s="508" t="b">
        <f t="shared" si="126"/>
        <v>1</v>
      </c>
      <c r="H1353" s="508" t="b">
        <f t="shared" si="127"/>
        <v>0</v>
      </c>
      <c r="I1353" s="508" t="str">
        <f t="shared" si="128"/>
        <v>38</v>
      </c>
      <c r="J1353" s="508" t="str">
        <f t="shared" si="129"/>
        <v>37</v>
      </c>
      <c r="K1353" s="508">
        <f t="shared" si="130"/>
        <v>-1</v>
      </c>
      <c r="L1353" s="508" t="b">
        <f t="shared" si="131"/>
        <v>0</v>
      </c>
    </row>
    <row r="1354" spans="2:12">
      <c r="B1354" s="508" t="s">
        <v>981</v>
      </c>
      <c r="C1354" s="508" t="s">
        <v>5100</v>
      </c>
      <c r="E1354" s="508" t="s">
        <v>981</v>
      </c>
      <c r="F1354" s="508" t="s">
        <v>6601</v>
      </c>
      <c r="G1354" s="508" t="b">
        <f t="shared" si="126"/>
        <v>1</v>
      </c>
      <c r="H1354" s="508" t="b">
        <f t="shared" si="127"/>
        <v>0</v>
      </c>
      <c r="I1354" s="508" t="str">
        <f t="shared" si="128"/>
        <v>38</v>
      </c>
      <c r="J1354" s="508" t="str">
        <f t="shared" si="129"/>
        <v>37</v>
      </c>
      <c r="K1354" s="508">
        <f t="shared" si="130"/>
        <v>-1</v>
      </c>
      <c r="L1354" s="508" t="b">
        <f t="shared" si="131"/>
        <v>0</v>
      </c>
    </row>
    <row r="1355" spans="2:12">
      <c r="B1355" s="508" t="s">
        <v>982</v>
      </c>
      <c r="C1355" s="508" t="s">
        <v>5101</v>
      </c>
      <c r="E1355" s="508" t="s">
        <v>982</v>
      </c>
      <c r="F1355" s="508" t="s">
        <v>6602</v>
      </c>
      <c r="G1355" s="508" t="b">
        <f t="shared" si="126"/>
        <v>1</v>
      </c>
      <c r="H1355" s="508" t="b">
        <f t="shared" si="127"/>
        <v>0</v>
      </c>
      <c r="I1355" s="508" t="str">
        <f t="shared" si="128"/>
        <v>38</v>
      </c>
      <c r="J1355" s="508" t="str">
        <f t="shared" si="129"/>
        <v>37</v>
      </c>
      <c r="K1355" s="508">
        <f t="shared" si="130"/>
        <v>-1</v>
      </c>
      <c r="L1355" s="508" t="b">
        <f t="shared" si="131"/>
        <v>0</v>
      </c>
    </row>
    <row r="1356" spans="2:12">
      <c r="B1356" s="508" t="s">
        <v>983</v>
      </c>
      <c r="C1356" s="508" t="s">
        <v>5102</v>
      </c>
      <c r="E1356" s="508" t="s">
        <v>983</v>
      </c>
      <c r="F1356" s="508" t="s">
        <v>6603</v>
      </c>
      <c r="G1356" s="508" t="b">
        <f t="shared" si="126"/>
        <v>1</v>
      </c>
      <c r="H1356" s="508" t="b">
        <f t="shared" si="127"/>
        <v>0</v>
      </c>
      <c r="I1356" s="508" t="str">
        <f t="shared" si="128"/>
        <v>38</v>
      </c>
      <c r="J1356" s="508" t="str">
        <f t="shared" si="129"/>
        <v>37</v>
      </c>
      <c r="K1356" s="508">
        <f t="shared" si="130"/>
        <v>-1</v>
      </c>
      <c r="L1356" s="508" t="b">
        <f t="shared" si="131"/>
        <v>0</v>
      </c>
    </row>
    <row r="1357" spans="2:12">
      <c r="B1357" s="508" t="s">
        <v>984</v>
      </c>
      <c r="C1357" s="508" t="s">
        <v>5103</v>
      </c>
      <c r="E1357" s="508" t="s">
        <v>984</v>
      </c>
      <c r="F1357" s="508" t="s">
        <v>6604</v>
      </c>
      <c r="G1357" s="508" t="b">
        <f t="shared" si="126"/>
        <v>1</v>
      </c>
      <c r="H1357" s="508" t="b">
        <f t="shared" si="127"/>
        <v>0</v>
      </c>
      <c r="I1357" s="508" t="str">
        <f t="shared" si="128"/>
        <v>38</v>
      </c>
      <c r="J1357" s="508" t="str">
        <f t="shared" si="129"/>
        <v>37</v>
      </c>
      <c r="K1357" s="508">
        <f t="shared" si="130"/>
        <v>-1</v>
      </c>
      <c r="L1357" s="508" t="b">
        <f t="shared" si="131"/>
        <v>0</v>
      </c>
    </row>
    <row r="1358" spans="2:12">
      <c r="B1358" s="508" t="s">
        <v>970</v>
      </c>
      <c r="C1358" s="508" t="s">
        <v>5104</v>
      </c>
      <c r="E1358" s="508" t="s">
        <v>970</v>
      </c>
      <c r="F1358" s="508" t="s">
        <v>6605</v>
      </c>
      <c r="G1358" s="508" t="b">
        <f t="shared" si="126"/>
        <v>1</v>
      </c>
      <c r="H1358" s="508" t="b">
        <f t="shared" si="127"/>
        <v>0</v>
      </c>
      <c r="I1358" s="508" t="str">
        <f t="shared" si="128"/>
        <v>38</v>
      </c>
      <c r="J1358" s="508" t="str">
        <f t="shared" si="129"/>
        <v>37</v>
      </c>
      <c r="K1358" s="508">
        <f t="shared" si="130"/>
        <v>-1</v>
      </c>
      <c r="L1358" s="508" t="b">
        <f t="shared" si="131"/>
        <v>0</v>
      </c>
    </row>
    <row r="1359" spans="2:12">
      <c r="B1359" s="508" t="s">
        <v>2345</v>
      </c>
      <c r="C1359" s="508" t="s">
        <v>5105</v>
      </c>
      <c r="E1359" s="508" t="s">
        <v>2345</v>
      </c>
      <c r="F1359" s="508" t="s">
        <v>4429</v>
      </c>
      <c r="G1359" s="508" t="b">
        <f t="shared" si="126"/>
        <v>1</v>
      </c>
      <c r="H1359" s="508" t="b">
        <f t="shared" si="127"/>
        <v>0</v>
      </c>
      <c r="I1359" s="508" t="str">
        <f t="shared" si="128"/>
        <v>155</v>
      </c>
      <c r="J1359" s="508" t="str">
        <f t="shared" si="129"/>
        <v>154</v>
      </c>
      <c r="K1359" s="508">
        <f t="shared" si="130"/>
        <v>-1</v>
      </c>
      <c r="L1359" s="508" t="b">
        <f t="shared" si="131"/>
        <v>0</v>
      </c>
    </row>
    <row r="1360" spans="2:12">
      <c r="B1360" s="508" t="s">
        <v>2346</v>
      </c>
      <c r="C1360" s="508" t="s">
        <v>5106</v>
      </c>
      <c r="E1360" s="508" t="s">
        <v>2346</v>
      </c>
      <c r="F1360" s="508" t="s">
        <v>4430</v>
      </c>
      <c r="G1360" s="508" t="b">
        <f t="shared" si="126"/>
        <v>1</v>
      </c>
      <c r="H1360" s="508" t="b">
        <f t="shared" si="127"/>
        <v>0</v>
      </c>
      <c r="I1360" s="508" t="str">
        <f t="shared" si="128"/>
        <v>155</v>
      </c>
      <c r="J1360" s="508" t="str">
        <f t="shared" si="129"/>
        <v>154</v>
      </c>
      <c r="K1360" s="508">
        <f t="shared" si="130"/>
        <v>-1</v>
      </c>
      <c r="L1360" s="508" t="b">
        <f t="shared" si="131"/>
        <v>0</v>
      </c>
    </row>
    <row r="1361" spans="2:12">
      <c r="B1361" s="508" t="s">
        <v>2347</v>
      </c>
      <c r="C1361" s="508" t="s">
        <v>5107</v>
      </c>
      <c r="E1361" s="508" t="s">
        <v>2347</v>
      </c>
      <c r="F1361" s="508" t="s">
        <v>4431</v>
      </c>
      <c r="G1361" s="508" t="b">
        <f t="shared" si="126"/>
        <v>1</v>
      </c>
      <c r="H1361" s="508" t="b">
        <f t="shared" si="127"/>
        <v>0</v>
      </c>
      <c r="I1361" s="508" t="str">
        <f t="shared" si="128"/>
        <v>155</v>
      </c>
      <c r="J1361" s="508" t="str">
        <f t="shared" si="129"/>
        <v>154</v>
      </c>
      <c r="K1361" s="508">
        <f t="shared" si="130"/>
        <v>-1</v>
      </c>
      <c r="L1361" s="508" t="b">
        <f t="shared" si="131"/>
        <v>0</v>
      </c>
    </row>
    <row r="1362" spans="2:12">
      <c r="B1362" s="508" t="s">
        <v>2348</v>
      </c>
      <c r="C1362" s="508" t="s">
        <v>5108</v>
      </c>
      <c r="E1362" s="508" t="s">
        <v>2348</v>
      </c>
      <c r="F1362" s="508" t="s">
        <v>4432</v>
      </c>
      <c r="G1362" s="508" t="b">
        <f t="shared" si="126"/>
        <v>1</v>
      </c>
      <c r="H1362" s="508" t="b">
        <f t="shared" si="127"/>
        <v>0</v>
      </c>
      <c r="I1362" s="508" t="str">
        <f t="shared" si="128"/>
        <v>155</v>
      </c>
      <c r="J1362" s="508" t="str">
        <f t="shared" si="129"/>
        <v>154</v>
      </c>
      <c r="K1362" s="508">
        <f t="shared" si="130"/>
        <v>-1</v>
      </c>
      <c r="L1362" s="508" t="b">
        <f t="shared" si="131"/>
        <v>0</v>
      </c>
    </row>
    <row r="1363" spans="2:12">
      <c r="B1363" s="508" t="s">
        <v>2349</v>
      </c>
      <c r="C1363" s="508" t="s">
        <v>5109</v>
      </c>
      <c r="E1363" s="508" t="s">
        <v>2349</v>
      </c>
      <c r="F1363" s="508" t="s">
        <v>4433</v>
      </c>
      <c r="G1363" s="508" t="b">
        <f t="shared" si="126"/>
        <v>1</v>
      </c>
      <c r="H1363" s="508" t="b">
        <f t="shared" si="127"/>
        <v>0</v>
      </c>
      <c r="I1363" s="508" t="str">
        <f t="shared" si="128"/>
        <v>155</v>
      </c>
      <c r="J1363" s="508" t="str">
        <f t="shared" si="129"/>
        <v>154</v>
      </c>
      <c r="K1363" s="508">
        <f t="shared" si="130"/>
        <v>-1</v>
      </c>
      <c r="L1363" s="508" t="b">
        <f t="shared" si="131"/>
        <v>0</v>
      </c>
    </row>
    <row r="1364" spans="2:12">
      <c r="B1364" s="508" t="s">
        <v>2350</v>
      </c>
      <c r="C1364" s="508" t="s">
        <v>5110</v>
      </c>
      <c r="E1364" s="508" t="s">
        <v>2350</v>
      </c>
      <c r="F1364" s="508" t="s">
        <v>4434</v>
      </c>
      <c r="G1364" s="508" t="b">
        <f t="shared" si="126"/>
        <v>1</v>
      </c>
      <c r="H1364" s="508" t="b">
        <f t="shared" si="127"/>
        <v>0</v>
      </c>
      <c r="I1364" s="508" t="str">
        <f t="shared" si="128"/>
        <v>155</v>
      </c>
      <c r="J1364" s="508" t="str">
        <f t="shared" si="129"/>
        <v>154</v>
      </c>
      <c r="K1364" s="508">
        <f t="shared" si="130"/>
        <v>-1</v>
      </c>
      <c r="L1364" s="508" t="b">
        <f t="shared" si="131"/>
        <v>0</v>
      </c>
    </row>
    <row r="1365" spans="2:12">
      <c r="B1365" s="508" t="s">
        <v>2351</v>
      </c>
      <c r="C1365" s="508" t="s">
        <v>5111</v>
      </c>
      <c r="E1365" s="508" t="s">
        <v>2351</v>
      </c>
      <c r="F1365" s="508" t="s">
        <v>4435</v>
      </c>
      <c r="G1365" s="508" t="b">
        <f t="shared" si="126"/>
        <v>1</v>
      </c>
      <c r="H1365" s="508" t="b">
        <f t="shared" si="127"/>
        <v>0</v>
      </c>
      <c r="I1365" s="508" t="str">
        <f t="shared" si="128"/>
        <v>155</v>
      </c>
      <c r="J1365" s="508" t="str">
        <f t="shared" si="129"/>
        <v>154</v>
      </c>
      <c r="K1365" s="508">
        <f t="shared" si="130"/>
        <v>-1</v>
      </c>
      <c r="L1365" s="508" t="b">
        <f t="shared" si="131"/>
        <v>0</v>
      </c>
    </row>
    <row r="1366" spans="2:12">
      <c r="B1366" s="508" t="s">
        <v>2352</v>
      </c>
      <c r="C1366" s="508" t="s">
        <v>5112</v>
      </c>
      <c r="E1366" s="508" t="s">
        <v>2352</v>
      </c>
      <c r="F1366" s="508" t="s">
        <v>4436</v>
      </c>
      <c r="G1366" s="508" t="b">
        <f t="shared" si="126"/>
        <v>1</v>
      </c>
      <c r="H1366" s="508" t="b">
        <f t="shared" si="127"/>
        <v>0</v>
      </c>
      <c r="I1366" s="508" t="str">
        <f t="shared" si="128"/>
        <v>155</v>
      </c>
      <c r="J1366" s="508" t="str">
        <f t="shared" si="129"/>
        <v>154</v>
      </c>
      <c r="K1366" s="508">
        <f t="shared" si="130"/>
        <v>-1</v>
      </c>
      <c r="L1366" s="508" t="b">
        <f t="shared" si="131"/>
        <v>0</v>
      </c>
    </row>
    <row r="1367" spans="2:12">
      <c r="B1367" s="508" t="s">
        <v>2353</v>
      </c>
      <c r="C1367" s="508" t="s">
        <v>5113</v>
      </c>
      <c r="E1367" s="508" t="s">
        <v>2353</v>
      </c>
      <c r="F1367" s="508" t="s">
        <v>4437</v>
      </c>
      <c r="G1367" s="508" t="b">
        <f t="shared" si="126"/>
        <v>1</v>
      </c>
      <c r="H1367" s="508" t="b">
        <f t="shared" si="127"/>
        <v>0</v>
      </c>
      <c r="I1367" s="508" t="str">
        <f t="shared" si="128"/>
        <v>155</v>
      </c>
      <c r="J1367" s="508" t="str">
        <f t="shared" si="129"/>
        <v>154</v>
      </c>
      <c r="K1367" s="508">
        <f t="shared" si="130"/>
        <v>-1</v>
      </c>
      <c r="L1367" s="508" t="b">
        <f t="shared" si="131"/>
        <v>0</v>
      </c>
    </row>
    <row r="1368" spans="2:12">
      <c r="B1368" s="508" t="s">
        <v>2354</v>
      </c>
      <c r="C1368" s="508" t="s">
        <v>5114</v>
      </c>
      <c r="E1368" s="508" t="s">
        <v>2354</v>
      </c>
      <c r="F1368" s="508" t="s">
        <v>4438</v>
      </c>
      <c r="G1368" s="508" t="b">
        <f t="shared" si="126"/>
        <v>1</v>
      </c>
      <c r="H1368" s="508" t="b">
        <f t="shared" si="127"/>
        <v>0</v>
      </c>
      <c r="I1368" s="508" t="str">
        <f t="shared" si="128"/>
        <v>155</v>
      </c>
      <c r="J1368" s="508" t="str">
        <f t="shared" si="129"/>
        <v>154</v>
      </c>
      <c r="K1368" s="508">
        <f t="shared" si="130"/>
        <v>-1</v>
      </c>
      <c r="L1368" s="508" t="b">
        <f t="shared" si="131"/>
        <v>0</v>
      </c>
    </row>
    <row r="1369" spans="2:12">
      <c r="B1369" s="508" t="s">
        <v>2355</v>
      </c>
      <c r="C1369" s="508" t="s">
        <v>5115</v>
      </c>
      <c r="E1369" s="508" t="s">
        <v>2355</v>
      </c>
      <c r="F1369" s="508" t="s">
        <v>4439</v>
      </c>
      <c r="G1369" s="508" t="b">
        <f t="shared" si="126"/>
        <v>1</v>
      </c>
      <c r="H1369" s="508" t="b">
        <f t="shared" si="127"/>
        <v>0</v>
      </c>
      <c r="I1369" s="508" t="str">
        <f t="shared" si="128"/>
        <v>155</v>
      </c>
      <c r="J1369" s="508" t="str">
        <f t="shared" si="129"/>
        <v>154</v>
      </c>
      <c r="K1369" s="508">
        <f t="shared" si="130"/>
        <v>-1</v>
      </c>
      <c r="L1369" s="508" t="b">
        <f t="shared" si="131"/>
        <v>0</v>
      </c>
    </row>
    <row r="1370" spans="2:12">
      <c r="B1370" s="508" t="s">
        <v>2356</v>
      </c>
      <c r="C1370" s="508" t="s">
        <v>5116</v>
      </c>
      <c r="E1370" s="508" t="s">
        <v>2356</v>
      </c>
      <c r="F1370" s="508" t="s">
        <v>4440</v>
      </c>
      <c r="G1370" s="508" t="b">
        <f t="shared" si="126"/>
        <v>1</v>
      </c>
      <c r="H1370" s="508" t="b">
        <f t="shared" si="127"/>
        <v>0</v>
      </c>
      <c r="I1370" s="508" t="str">
        <f t="shared" si="128"/>
        <v>155</v>
      </c>
      <c r="J1370" s="508" t="str">
        <f t="shared" si="129"/>
        <v>154</v>
      </c>
      <c r="K1370" s="508">
        <f t="shared" si="130"/>
        <v>-1</v>
      </c>
      <c r="L1370" s="508" t="b">
        <f t="shared" si="131"/>
        <v>0</v>
      </c>
    </row>
    <row r="1371" spans="2:12">
      <c r="B1371" s="508" t="s">
        <v>2357</v>
      </c>
      <c r="C1371" s="508" t="s">
        <v>5117</v>
      </c>
      <c r="E1371" s="508" t="s">
        <v>2357</v>
      </c>
      <c r="F1371" s="508" t="s">
        <v>4441</v>
      </c>
      <c r="G1371" s="508" t="b">
        <f t="shared" si="126"/>
        <v>1</v>
      </c>
      <c r="H1371" s="508" t="b">
        <f t="shared" si="127"/>
        <v>0</v>
      </c>
      <c r="I1371" s="508" t="str">
        <f t="shared" si="128"/>
        <v>155</v>
      </c>
      <c r="J1371" s="508" t="str">
        <f t="shared" si="129"/>
        <v>154</v>
      </c>
      <c r="K1371" s="508">
        <f t="shared" si="130"/>
        <v>-1</v>
      </c>
      <c r="L1371" s="508" t="b">
        <f t="shared" si="131"/>
        <v>0</v>
      </c>
    </row>
    <row r="1372" spans="2:12">
      <c r="B1372" s="508" t="s">
        <v>2343</v>
      </c>
      <c r="C1372" s="508" t="s">
        <v>5118</v>
      </c>
      <c r="E1372" s="508" t="s">
        <v>2343</v>
      </c>
      <c r="F1372" s="508" t="s">
        <v>4442</v>
      </c>
      <c r="G1372" s="508" t="b">
        <f t="shared" si="126"/>
        <v>1</v>
      </c>
      <c r="H1372" s="508" t="b">
        <f t="shared" si="127"/>
        <v>0</v>
      </c>
      <c r="I1372" s="508" t="str">
        <f t="shared" si="128"/>
        <v>155</v>
      </c>
      <c r="J1372" s="508" t="str">
        <f t="shared" si="129"/>
        <v>154</v>
      </c>
      <c r="K1372" s="508">
        <f t="shared" si="130"/>
        <v>-1</v>
      </c>
      <c r="L1372" s="508" t="b">
        <f t="shared" si="131"/>
        <v>0</v>
      </c>
    </row>
    <row r="1373" spans="2:12">
      <c r="B1373" s="508" t="s">
        <v>2599</v>
      </c>
      <c r="C1373" s="508" t="s">
        <v>5119</v>
      </c>
      <c r="E1373" s="508" t="s">
        <v>2599</v>
      </c>
      <c r="F1373" s="508" t="s">
        <v>4892</v>
      </c>
      <c r="G1373" s="508" t="b">
        <f t="shared" si="126"/>
        <v>1</v>
      </c>
      <c r="H1373" s="508" t="b">
        <f t="shared" si="127"/>
        <v>0</v>
      </c>
      <c r="I1373" s="508" t="str">
        <f t="shared" si="128"/>
        <v>176</v>
      </c>
      <c r="J1373" s="508" t="str">
        <f t="shared" si="129"/>
        <v>175</v>
      </c>
      <c r="K1373" s="508">
        <f t="shared" si="130"/>
        <v>-1</v>
      </c>
      <c r="L1373" s="508" t="b">
        <f t="shared" si="131"/>
        <v>0</v>
      </c>
    </row>
    <row r="1374" spans="2:12">
      <c r="B1374" s="508" t="s">
        <v>2600</v>
      </c>
      <c r="C1374" s="508" t="s">
        <v>5120</v>
      </c>
      <c r="E1374" s="508" t="s">
        <v>2600</v>
      </c>
      <c r="F1374" s="508" t="s">
        <v>4893</v>
      </c>
      <c r="G1374" s="508" t="b">
        <f t="shared" si="126"/>
        <v>1</v>
      </c>
      <c r="H1374" s="508" t="b">
        <f t="shared" si="127"/>
        <v>0</v>
      </c>
      <c r="I1374" s="508" t="str">
        <f t="shared" si="128"/>
        <v>176</v>
      </c>
      <c r="J1374" s="508" t="str">
        <f t="shared" si="129"/>
        <v>175</v>
      </c>
      <c r="K1374" s="508">
        <f t="shared" si="130"/>
        <v>-1</v>
      </c>
      <c r="L1374" s="508" t="b">
        <f t="shared" si="131"/>
        <v>0</v>
      </c>
    </row>
    <row r="1375" spans="2:12">
      <c r="B1375" s="508" t="s">
        <v>2601</v>
      </c>
      <c r="C1375" s="508" t="s">
        <v>5121</v>
      </c>
      <c r="E1375" s="508" t="s">
        <v>2601</v>
      </c>
      <c r="F1375" s="508" t="s">
        <v>4894</v>
      </c>
      <c r="G1375" s="508" t="b">
        <f t="shared" si="126"/>
        <v>1</v>
      </c>
      <c r="H1375" s="508" t="b">
        <f t="shared" si="127"/>
        <v>0</v>
      </c>
      <c r="I1375" s="508" t="str">
        <f t="shared" si="128"/>
        <v>176</v>
      </c>
      <c r="J1375" s="508" t="str">
        <f t="shared" si="129"/>
        <v>175</v>
      </c>
      <c r="K1375" s="508">
        <f t="shared" si="130"/>
        <v>-1</v>
      </c>
      <c r="L1375" s="508" t="b">
        <f t="shared" si="131"/>
        <v>0</v>
      </c>
    </row>
    <row r="1376" spans="2:12">
      <c r="B1376" s="508" t="s">
        <v>2602</v>
      </c>
      <c r="C1376" s="508" t="s">
        <v>5122</v>
      </c>
      <c r="E1376" s="508" t="s">
        <v>2602</v>
      </c>
      <c r="F1376" s="508" t="s">
        <v>4895</v>
      </c>
      <c r="G1376" s="508" t="b">
        <f t="shared" si="126"/>
        <v>1</v>
      </c>
      <c r="H1376" s="508" t="b">
        <f t="shared" si="127"/>
        <v>0</v>
      </c>
      <c r="I1376" s="508" t="str">
        <f t="shared" si="128"/>
        <v>176</v>
      </c>
      <c r="J1376" s="508" t="str">
        <f t="shared" si="129"/>
        <v>175</v>
      </c>
      <c r="K1376" s="508">
        <f t="shared" si="130"/>
        <v>-1</v>
      </c>
      <c r="L1376" s="508" t="b">
        <f t="shared" si="131"/>
        <v>0</v>
      </c>
    </row>
    <row r="1377" spans="2:12">
      <c r="B1377" s="508" t="s">
        <v>2603</v>
      </c>
      <c r="C1377" s="508" t="s">
        <v>5123</v>
      </c>
      <c r="E1377" s="508" t="s">
        <v>2603</v>
      </c>
      <c r="F1377" s="508" t="s">
        <v>4896</v>
      </c>
      <c r="G1377" s="508" t="b">
        <f t="shared" si="126"/>
        <v>1</v>
      </c>
      <c r="H1377" s="508" t="b">
        <f t="shared" si="127"/>
        <v>0</v>
      </c>
      <c r="I1377" s="508" t="str">
        <f t="shared" si="128"/>
        <v>176</v>
      </c>
      <c r="J1377" s="508" t="str">
        <f t="shared" si="129"/>
        <v>175</v>
      </c>
      <c r="K1377" s="508">
        <f t="shared" si="130"/>
        <v>-1</v>
      </c>
      <c r="L1377" s="508" t="b">
        <f t="shared" si="131"/>
        <v>0</v>
      </c>
    </row>
    <row r="1378" spans="2:12">
      <c r="B1378" s="508" t="s">
        <v>2604</v>
      </c>
      <c r="C1378" s="508" t="s">
        <v>5124</v>
      </c>
      <c r="E1378" s="508" t="s">
        <v>2604</v>
      </c>
      <c r="F1378" s="508" t="s">
        <v>4897</v>
      </c>
      <c r="G1378" s="508" t="b">
        <f t="shared" si="126"/>
        <v>1</v>
      </c>
      <c r="H1378" s="508" t="b">
        <f t="shared" si="127"/>
        <v>0</v>
      </c>
      <c r="I1378" s="508" t="str">
        <f t="shared" si="128"/>
        <v>176</v>
      </c>
      <c r="J1378" s="508" t="str">
        <f t="shared" si="129"/>
        <v>175</v>
      </c>
      <c r="K1378" s="508">
        <f t="shared" si="130"/>
        <v>-1</v>
      </c>
      <c r="L1378" s="508" t="b">
        <f t="shared" si="131"/>
        <v>0</v>
      </c>
    </row>
    <row r="1379" spans="2:12">
      <c r="B1379" s="508" t="s">
        <v>2605</v>
      </c>
      <c r="C1379" s="508" t="s">
        <v>5125</v>
      </c>
      <c r="E1379" s="508" t="s">
        <v>2605</v>
      </c>
      <c r="F1379" s="508" t="s">
        <v>4898</v>
      </c>
      <c r="G1379" s="508" t="b">
        <f t="shared" si="126"/>
        <v>1</v>
      </c>
      <c r="H1379" s="508" t="b">
        <f t="shared" si="127"/>
        <v>0</v>
      </c>
      <c r="I1379" s="508" t="str">
        <f t="shared" si="128"/>
        <v>176</v>
      </c>
      <c r="J1379" s="508" t="str">
        <f t="shared" si="129"/>
        <v>175</v>
      </c>
      <c r="K1379" s="508">
        <f t="shared" si="130"/>
        <v>-1</v>
      </c>
      <c r="L1379" s="508" t="b">
        <f t="shared" si="131"/>
        <v>0</v>
      </c>
    </row>
    <row r="1380" spans="2:12">
      <c r="B1380" s="508" t="s">
        <v>2606</v>
      </c>
      <c r="C1380" s="508" t="s">
        <v>5126</v>
      </c>
      <c r="E1380" s="508" t="s">
        <v>2606</v>
      </c>
      <c r="F1380" s="508" t="s">
        <v>4899</v>
      </c>
      <c r="G1380" s="508" t="b">
        <f t="shared" si="126"/>
        <v>1</v>
      </c>
      <c r="H1380" s="508" t="b">
        <f t="shared" si="127"/>
        <v>0</v>
      </c>
      <c r="I1380" s="508" t="str">
        <f t="shared" si="128"/>
        <v>176</v>
      </c>
      <c r="J1380" s="508" t="str">
        <f t="shared" si="129"/>
        <v>175</v>
      </c>
      <c r="K1380" s="508">
        <f t="shared" si="130"/>
        <v>-1</v>
      </c>
      <c r="L1380" s="508" t="b">
        <f t="shared" si="131"/>
        <v>0</v>
      </c>
    </row>
    <row r="1381" spans="2:12">
      <c r="B1381" s="508" t="s">
        <v>2607</v>
      </c>
      <c r="C1381" s="508" t="s">
        <v>5127</v>
      </c>
      <c r="E1381" s="508" t="s">
        <v>2607</v>
      </c>
      <c r="F1381" s="508" t="s">
        <v>4900</v>
      </c>
      <c r="G1381" s="508" t="b">
        <f t="shared" si="126"/>
        <v>1</v>
      </c>
      <c r="H1381" s="508" t="b">
        <f t="shared" si="127"/>
        <v>0</v>
      </c>
      <c r="I1381" s="508" t="str">
        <f t="shared" si="128"/>
        <v>176</v>
      </c>
      <c r="J1381" s="508" t="str">
        <f t="shared" si="129"/>
        <v>175</v>
      </c>
      <c r="K1381" s="508">
        <f t="shared" si="130"/>
        <v>-1</v>
      </c>
      <c r="L1381" s="508" t="b">
        <f t="shared" si="131"/>
        <v>0</v>
      </c>
    </row>
    <row r="1382" spans="2:12">
      <c r="B1382" s="508" t="s">
        <v>2608</v>
      </c>
      <c r="C1382" s="508" t="s">
        <v>5128</v>
      </c>
      <c r="E1382" s="508" t="s">
        <v>2608</v>
      </c>
      <c r="F1382" s="508" t="s">
        <v>4901</v>
      </c>
      <c r="G1382" s="508" t="b">
        <f t="shared" si="126"/>
        <v>1</v>
      </c>
      <c r="H1382" s="508" t="b">
        <f t="shared" si="127"/>
        <v>0</v>
      </c>
      <c r="I1382" s="508" t="str">
        <f t="shared" si="128"/>
        <v>176</v>
      </c>
      <c r="J1382" s="508" t="str">
        <f t="shared" si="129"/>
        <v>175</v>
      </c>
      <c r="K1382" s="508">
        <f t="shared" si="130"/>
        <v>-1</v>
      </c>
      <c r="L1382" s="508" t="b">
        <f t="shared" si="131"/>
        <v>0</v>
      </c>
    </row>
    <row r="1383" spans="2:12">
      <c r="B1383" s="508" t="s">
        <v>2609</v>
      </c>
      <c r="C1383" s="508" t="s">
        <v>5129</v>
      </c>
      <c r="E1383" s="508" t="s">
        <v>2609</v>
      </c>
      <c r="F1383" s="508" t="s">
        <v>4902</v>
      </c>
      <c r="G1383" s="508" t="b">
        <f t="shared" si="126"/>
        <v>1</v>
      </c>
      <c r="H1383" s="508" t="b">
        <f t="shared" si="127"/>
        <v>0</v>
      </c>
      <c r="I1383" s="508" t="str">
        <f t="shared" si="128"/>
        <v>176</v>
      </c>
      <c r="J1383" s="508" t="str">
        <f t="shared" si="129"/>
        <v>175</v>
      </c>
      <c r="K1383" s="508">
        <f t="shared" si="130"/>
        <v>-1</v>
      </c>
      <c r="L1383" s="508" t="b">
        <f t="shared" si="131"/>
        <v>0</v>
      </c>
    </row>
    <row r="1384" spans="2:12">
      <c r="B1384" s="508" t="s">
        <v>2610</v>
      </c>
      <c r="C1384" s="508" t="s">
        <v>5130</v>
      </c>
      <c r="E1384" s="508" t="s">
        <v>2610</v>
      </c>
      <c r="F1384" s="508" t="s">
        <v>4903</v>
      </c>
      <c r="G1384" s="508" t="b">
        <f t="shared" si="126"/>
        <v>1</v>
      </c>
      <c r="H1384" s="508" t="b">
        <f t="shared" si="127"/>
        <v>0</v>
      </c>
      <c r="I1384" s="508" t="str">
        <f t="shared" si="128"/>
        <v>176</v>
      </c>
      <c r="J1384" s="508" t="str">
        <f t="shared" si="129"/>
        <v>175</v>
      </c>
      <c r="K1384" s="508">
        <f t="shared" si="130"/>
        <v>-1</v>
      </c>
      <c r="L1384" s="508" t="b">
        <f t="shared" si="131"/>
        <v>0</v>
      </c>
    </row>
    <row r="1385" spans="2:12">
      <c r="B1385" s="508" t="s">
        <v>2611</v>
      </c>
      <c r="C1385" s="508" t="s">
        <v>5131</v>
      </c>
      <c r="E1385" s="508" t="s">
        <v>2611</v>
      </c>
      <c r="F1385" s="508" t="s">
        <v>4904</v>
      </c>
      <c r="G1385" s="508" t="b">
        <f t="shared" si="126"/>
        <v>1</v>
      </c>
      <c r="H1385" s="508" t="b">
        <f t="shared" si="127"/>
        <v>0</v>
      </c>
      <c r="I1385" s="508" t="str">
        <f t="shared" si="128"/>
        <v>176</v>
      </c>
      <c r="J1385" s="508" t="str">
        <f t="shared" si="129"/>
        <v>175</v>
      </c>
      <c r="K1385" s="508">
        <f t="shared" si="130"/>
        <v>-1</v>
      </c>
      <c r="L1385" s="508" t="b">
        <f t="shared" si="131"/>
        <v>0</v>
      </c>
    </row>
    <row r="1386" spans="2:12">
      <c r="B1386" s="508" t="s">
        <v>2597</v>
      </c>
      <c r="C1386" s="508" t="s">
        <v>5132</v>
      </c>
      <c r="E1386" s="508" t="s">
        <v>2597</v>
      </c>
      <c r="F1386" s="508" t="s">
        <v>4905</v>
      </c>
      <c r="G1386" s="508" t="b">
        <f t="shared" si="126"/>
        <v>1</v>
      </c>
      <c r="H1386" s="508" t="b">
        <f t="shared" si="127"/>
        <v>0</v>
      </c>
      <c r="I1386" s="508" t="str">
        <f t="shared" si="128"/>
        <v>176</v>
      </c>
      <c r="J1386" s="508" t="str">
        <f t="shared" si="129"/>
        <v>175</v>
      </c>
      <c r="K1386" s="508">
        <f t="shared" si="130"/>
        <v>-1</v>
      </c>
      <c r="L1386" s="508" t="b">
        <f t="shared" si="131"/>
        <v>0</v>
      </c>
    </row>
    <row r="1387" spans="2:12">
      <c r="B1387" s="508" t="s">
        <v>1490</v>
      </c>
      <c r="C1387" s="508" t="s">
        <v>5133</v>
      </c>
      <c r="E1387" s="508" t="s">
        <v>1490</v>
      </c>
      <c r="F1387" s="508" t="s">
        <v>3845</v>
      </c>
      <c r="G1387" s="508" t="b">
        <f t="shared" si="126"/>
        <v>1</v>
      </c>
      <c r="H1387" s="508" t="b">
        <f t="shared" si="127"/>
        <v>0</v>
      </c>
      <c r="I1387" s="508" t="str">
        <f t="shared" si="128"/>
        <v>81</v>
      </c>
      <c r="J1387" s="508" t="str">
        <f t="shared" si="129"/>
        <v>80</v>
      </c>
      <c r="K1387" s="508">
        <f t="shared" si="130"/>
        <v>-1</v>
      </c>
      <c r="L1387" s="508" t="b">
        <f t="shared" si="131"/>
        <v>0</v>
      </c>
    </row>
    <row r="1388" spans="2:12">
      <c r="B1388" s="508" t="s">
        <v>1491</v>
      </c>
      <c r="C1388" s="508" t="s">
        <v>5134</v>
      </c>
      <c r="E1388" s="508" t="s">
        <v>1491</v>
      </c>
      <c r="F1388" s="508" t="s">
        <v>3846</v>
      </c>
      <c r="G1388" s="508" t="b">
        <f t="shared" si="126"/>
        <v>1</v>
      </c>
      <c r="H1388" s="508" t="b">
        <f t="shared" si="127"/>
        <v>0</v>
      </c>
      <c r="I1388" s="508" t="str">
        <f t="shared" si="128"/>
        <v>81</v>
      </c>
      <c r="J1388" s="508" t="str">
        <f t="shared" si="129"/>
        <v>80</v>
      </c>
      <c r="K1388" s="508">
        <f t="shared" si="130"/>
        <v>-1</v>
      </c>
      <c r="L1388" s="508" t="b">
        <f t="shared" si="131"/>
        <v>0</v>
      </c>
    </row>
    <row r="1389" spans="2:12">
      <c r="B1389" s="508" t="s">
        <v>1492</v>
      </c>
      <c r="C1389" s="508" t="s">
        <v>5135</v>
      </c>
      <c r="E1389" s="508" t="s">
        <v>1492</v>
      </c>
      <c r="F1389" s="508" t="s">
        <v>3847</v>
      </c>
      <c r="G1389" s="508" t="b">
        <f t="shared" si="126"/>
        <v>1</v>
      </c>
      <c r="H1389" s="508" t="b">
        <f t="shared" si="127"/>
        <v>0</v>
      </c>
      <c r="I1389" s="508" t="str">
        <f t="shared" si="128"/>
        <v>81</v>
      </c>
      <c r="J1389" s="508" t="str">
        <f t="shared" si="129"/>
        <v>80</v>
      </c>
      <c r="K1389" s="508">
        <f t="shared" si="130"/>
        <v>-1</v>
      </c>
      <c r="L1389" s="508" t="b">
        <f t="shared" si="131"/>
        <v>0</v>
      </c>
    </row>
    <row r="1390" spans="2:12">
      <c r="B1390" s="508" t="s">
        <v>1493</v>
      </c>
      <c r="C1390" s="508" t="s">
        <v>5136</v>
      </c>
      <c r="E1390" s="508" t="s">
        <v>1493</v>
      </c>
      <c r="F1390" s="508" t="s">
        <v>3848</v>
      </c>
      <c r="G1390" s="508" t="b">
        <f t="shared" si="126"/>
        <v>1</v>
      </c>
      <c r="H1390" s="508" t="b">
        <f t="shared" si="127"/>
        <v>0</v>
      </c>
      <c r="I1390" s="508" t="str">
        <f t="shared" si="128"/>
        <v>81</v>
      </c>
      <c r="J1390" s="508" t="str">
        <f t="shared" si="129"/>
        <v>80</v>
      </c>
      <c r="K1390" s="508">
        <f t="shared" si="130"/>
        <v>-1</v>
      </c>
      <c r="L1390" s="508" t="b">
        <f t="shared" si="131"/>
        <v>0</v>
      </c>
    </row>
    <row r="1391" spans="2:12">
      <c r="B1391" s="508" t="s">
        <v>1494</v>
      </c>
      <c r="C1391" s="508" t="s">
        <v>5137</v>
      </c>
      <c r="E1391" s="508" t="s">
        <v>1494</v>
      </c>
      <c r="F1391" s="508" t="s">
        <v>3849</v>
      </c>
      <c r="G1391" s="508" t="b">
        <f t="shared" si="126"/>
        <v>1</v>
      </c>
      <c r="H1391" s="508" t="b">
        <f t="shared" si="127"/>
        <v>0</v>
      </c>
      <c r="I1391" s="508" t="str">
        <f t="shared" si="128"/>
        <v>81</v>
      </c>
      <c r="J1391" s="508" t="str">
        <f t="shared" si="129"/>
        <v>80</v>
      </c>
      <c r="K1391" s="508">
        <f t="shared" si="130"/>
        <v>-1</v>
      </c>
      <c r="L1391" s="508" t="b">
        <f t="shared" si="131"/>
        <v>0</v>
      </c>
    </row>
    <row r="1392" spans="2:12">
      <c r="B1392" s="508" t="s">
        <v>1495</v>
      </c>
      <c r="C1392" s="508" t="s">
        <v>5138</v>
      </c>
      <c r="E1392" s="508" t="s">
        <v>1495</v>
      </c>
      <c r="F1392" s="508" t="s">
        <v>3850</v>
      </c>
      <c r="G1392" s="508" t="b">
        <f t="shared" si="126"/>
        <v>1</v>
      </c>
      <c r="H1392" s="508" t="b">
        <f t="shared" si="127"/>
        <v>0</v>
      </c>
      <c r="I1392" s="508" t="str">
        <f t="shared" si="128"/>
        <v>81</v>
      </c>
      <c r="J1392" s="508" t="str">
        <f t="shared" si="129"/>
        <v>80</v>
      </c>
      <c r="K1392" s="508">
        <f t="shared" si="130"/>
        <v>-1</v>
      </c>
      <c r="L1392" s="508" t="b">
        <f t="shared" si="131"/>
        <v>0</v>
      </c>
    </row>
    <row r="1393" spans="2:12">
      <c r="B1393" s="508" t="s">
        <v>1496</v>
      </c>
      <c r="C1393" s="508" t="s">
        <v>5139</v>
      </c>
      <c r="E1393" s="508" t="s">
        <v>1496</v>
      </c>
      <c r="F1393" s="508" t="s">
        <v>3851</v>
      </c>
      <c r="G1393" s="508" t="b">
        <f t="shared" si="126"/>
        <v>1</v>
      </c>
      <c r="H1393" s="508" t="b">
        <f t="shared" si="127"/>
        <v>0</v>
      </c>
      <c r="I1393" s="508" t="str">
        <f t="shared" si="128"/>
        <v>81</v>
      </c>
      <c r="J1393" s="508" t="str">
        <f t="shared" si="129"/>
        <v>80</v>
      </c>
      <c r="K1393" s="508">
        <f t="shared" si="130"/>
        <v>-1</v>
      </c>
      <c r="L1393" s="508" t="b">
        <f t="shared" si="131"/>
        <v>0</v>
      </c>
    </row>
    <row r="1394" spans="2:12">
      <c r="B1394" s="508" t="s">
        <v>1497</v>
      </c>
      <c r="C1394" s="508" t="s">
        <v>5140</v>
      </c>
      <c r="E1394" s="508" t="s">
        <v>1497</v>
      </c>
      <c r="F1394" s="508" t="s">
        <v>3852</v>
      </c>
      <c r="G1394" s="508" t="b">
        <f t="shared" si="126"/>
        <v>1</v>
      </c>
      <c r="H1394" s="508" t="b">
        <f t="shared" si="127"/>
        <v>0</v>
      </c>
      <c r="I1394" s="508" t="str">
        <f t="shared" si="128"/>
        <v>81</v>
      </c>
      <c r="J1394" s="508" t="str">
        <f t="shared" si="129"/>
        <v>80</v>
      </c>
      <c r="K1394" s="508">
        <f t="shared" si="130"/>
        <v>-1</v>
      </c>
      <c r="L1394" s="508" t="b">
        <f t="shared" si="131"/>
        <v>0</v>
      </c>
    </row>
    <row r="1395" spans="2:12">
      <c r="B1395" s="508" t="s">
        <v>1498</v>
      </c>
      <c r="C1395" s="508" t="s">
        <v>5141</v>
      </c>
      <c r="E1395" s="508" t="s">
        <v>1498</v>
      </c>
      <c r="F1395" s="508" t="s">
        <v>3853</v>
      </c>
      <c r="G1395" s="508" t="b">
        <f t="shared" si="126"/>
        <v>1</v>
      </c>
      <c r="H1395" s="508" t="b">
        <f t="shared" si="127"/>
        <v>0</v>
      </c>
      <c r="I1395" s="508" t="str">
        <f t="shared" si="128"/>
        <v>81</v>
      </c>
      <c r="J1395" s="508" t="str">
        <f t="shared" si="129"/>
        <v>80</v>
      </c>
      <c r="K1395" s="508">
        <f t="shared" si="130"/>
        <v>-1</v>
      </c>
      <c r="L1395" s="508" t="b">
        <f t="shared" si="131"/>
        <v>0</v>
      </c>
    </row>
    <row r="1396" spans="2:12">
      <c r="B1396" s="508" t="s">
        <v>1499</v>
      </c>
      <c r="C1396" s="508" t="s">
        <v>5142</v>
      </c>
      <c r="E1396" s="508" t="s">
        <v>1499</v>
      </c>
      <c r="F1396" s="508" t="s">
        <v>3854</v>
      </c>
      <c r="G1396" s="508" t="b">
        <f t="shared" si="126"/>
        <v>1</v>
      </c>
      <c r="H1396" s="508" t="b">
        <f t="shared" si="127"/>
        <v>0</v>
      </c>
      <c r="I1396" s="508" t="str">
        <f t="shared" si="128"/>
        <v>81</v>
      </c>
      <c r="J1396" s="508" t="str">
        <f t="shared" si="129"/>
        <v>80</v>
      </c>
      <c r="K1396" s="508">
        <f t="shared" si="130"/>
        <v>-1</v>
      </c>
      <c r="L1396" s="508" t="b">
        <f t="shared" si="131"/>
        <v>0</v>
      </c>
    </row>
    <row r="1397" spans="2:12">
      <c r="B1397" s="508" t="s">
        <v>1500</v>
      </c>
      <c r="C1397" s="508" t="s">
        <v>5143</v>
      </c>
      <c r="E1397" s="508" t="s">
        <v>1500</v>
      </c>
      <c r="F1397" s="508" t="s">
        <v>3855</v>
      </c>
      <c r="G1397" s="508" t="b">
        <f t="shared" si="126"/>
        <v>1</v>
      </c>
      <c r="H1397" s="508" t="b">
        <f t="shared" si="127"/>
        <v>0</v>
      </c>
      <c r="I1397" s="508" t="str">
        <f t="shared" si="128"/>
        <v>81</v>
      </c>
      <c r="J1397" s="508" t="str">
        <f t="shared" si="129"/>
        <v>80</v>
      </c>
      <c r="K1397" s="508">
        <f t="shared" si="130"/>
        <v>-1</v>
      </c>
      <c r="L1397" s="508" t="b">
        <f t="shared" si="131"/>
        <v>0</v>
      </c>
    </row>
    <row r="1398" spans="2:12">
      <c r="B1398" s="508" t="s">
        <v>1501</v>
      </c>
      <c r="C1398" s="508" t="s">
        <v>5144</v>
      </c>
      <c r="E1398" s="508" t="s">
        <v>1501</v>
      </c>
      <c r="F1398" s="508" t="s">
        <v>3856</v>
      </c>
      <c r="G1398" s="508" t="b">
        <f t="shared" si="126"/>
        <v>1</v>
      </c>
      <c r="H1398" s="508" t="b">
        <f t="shared" si="127"/>
        <v>0</v>
      </c>
      <c r="I1398" s="508" t="str">
        <f t="shared" si="128"/>
        <v>81</v>
      </c>
      <c r="J1398" s="508" t="str">
        <f t="shared" si="129"/>
        <v>80</v>
      </c>
      <c r="K1398" s="508">
        <f t="shared" si="130"/>
        <v>-1</v>
      </c>
      <c r="L1398" s="508" t="b">
        <f t="shared" si="131"/>
        <v>0</v>
      </c>
    </row>
    <row r="1399" spans="2:12">
      <c r="B1399" s="508" t="s">
        <v>1502</v>
      </c>
      <c r="C1399" s="508" t="s">
        <v>5145</v>
      </c>
      <c r="E1399" s="508" t="s">
        <v>1502</v>
      </c>
      <c r="F1399" s="508" t="s">
        <v>3857</v>
      </c>
      <c r="G1399" s="508" t="b">
        <f t="shared" si="126"/>
        <v>1</v>
      </c>
      <c r="H1399" s="508" t="b">
        <f t="shared" si="127"/>
        <v>0</v>
      </c>
      <c r="I1399" s="508" t="str">
        <f t="shared" si="128"/>
        <v>81</v>
      </c>
      <c r="J1399" s="508" t="str">
        <f t="shared" si="129"/>
        <v>80</v>
      </c>
      <c r="K1399" s="508">
        <f t="shared" si="130"/>
        <v>-1</v>
      </c>
      <c r="L1399" s="508" t="b">
        <f t="shared" si="131"/>
        <v>0</v>
      </c>
    </row>
    <row r="1400" spans="2:12">
      <c r="B1400" s="508" t="s">
        <v>1488</v>
      </c>
      <c r="C1400" s="508" t="s">
        <v>5146</v>
      </c>
      <c r="E1400" s="508" t="s">
        <v>1488</v>
      </c>
      <c r="F1400" s="508" t="s">
        <v>3858</v>
      </c>
      <c r="G1400" s="508" t="b">
        <f t="shared" si="126"/>
        <v>1</v>
      </c>
      <c r="H1400" s="508" t="b">
        <f t="shared" si="127"/>
        <v>0</v>
      </c>
      <c r="I1400" s="508" t="str">
        <f t="shared" si="128"/>
        <v>81</v>
      </c>
      <c r="J1400" s="508" t="str">
        <f t="shared" si="129"/>
        <v>80</v>
      </c>
      <c r="K1400" s="508">
        <f t="shared" si="130"/>
        <v>-1</v>
      </c>
      <c r="L1400" s="508" t="b">
        <f t="shared" si="131"/>
        <v>0</v>
      </c>
    </row>
    <row r="1401" spans="2:12">
      <c r="B1401" s="508" t="s">
        <v>2106</v>
      </c>
      <c r="C1401" s="508" t="s">
        <v>5147</v>
      </c>
      <c r="E1401" s="508" t="s">
        <v>2106</v>
      </c>
      <c r="F1401" s="508" t="s">
        <v>6606</v>
      </c>
      <c r="G1401" s="508" t="b">
        <f t="shared" si="126"/>
        <v>1</v>
      </c>
      <c r="H1401" s="508" t="b">
        <f t="shared" si="127"/>
        <v>0</v>
      </c>
      <c r="I1401" s="508" t="str">
        <f t="shared" si="128"/>
        <v>133</v>
      </c>
      <c r="J1401" s="508" t="str">
        <f t="shared" si="129"/>
        <v>132</v>
      </c>
      <c r="K1401" s="508">
        <f t="shared" si="130"/>
        <v>-1</v>
      </c>
      <c r="L1401" s="508" t="b">
        <f t="shared" si="131"/>
        <v>0</v>
      </c>
    </row>
    <row r="1402" spans="2:12">
      <c r="B1402" s="508" t="s">
        <v>2107</v>
      </c>
      <c r="C1402" s="508" t="s">
        <v>5148</v>
      </c>
      <c r="E1402" s="508" t="s">
        <v>2107</v>
      </c>
      <c r="F1402" s="508" t="s">
        <v>6607</v>
      </c>
      <c r="G1402" s="508" t="b">
        <f t="shared" si="126"/>
        <v>1</v>
      </c>
      <c r="H1402" s="508" t="b">
        <f t="shared" si="127"/>
        <v>0</v>
      </c>
      <c r="I1402" s="508" t="str">
        <f t="shared" si="128"/>
        <v>133</v>
      </c>
      <c r="J1402" s="508" t="str">
        <f t="shared" si="129"/>
        <v>132</v>
      </c>
      <c r="K1402" s="508">
        <f t="shared" si="130"/>
        <v>-1</v>
      </c>
      <c r="L1402" s="508" t="b">
        <f t="shared" si="131"/>
        <v>0</v>
      </c>
    </row>
    <row r="1403" spans="2:12">
      <c r="B1403" s="508" t="s">
        <v>2108</v>
      </c>
      <c r="C1403" s="508" t="s">
        <v>5149</v>
      </c>
      <c r="E1403" s="508" t="s">
        <v>2108</v>
      </c>
      <c r="F1403" s="508" t="s">
        <v>6608</v>
      </c>
      <c r="G1403" s="508" t="b">
        <f t="shared" si="126"/>
        <v>1</v>
      </c>
      <c r="H1403" s="508" t="b">
        <f t="shared" si="127"/>
        <v>0</v>
      </c>
      <c r="I1403" s="508" t="str">
        <f t="shared" si="128"/>
        <v>133</v>
      </c>
      <c r="J1403" s="508" t="str">
        <f t="shared" si="129"/>
        <v>132</v>
      </c>
      <c r="K1403" s="508">
        <f t="shared" si="130"/>
        <v>-1</v>
      </c>
      <c r="L1403" s="508" t="b">
        <f t="shared" si="131"/>
        <v>0</v>
      </c>
    </row>
    <row r="1404" spans="2:12">
      <c r="B1404" s="508" t="s">
        <v>2109</v>
      </c>
      <c r="C1404" s="508" t="s">
        <v>5150</v>
      </c>
      <c r="E1404" s="508" t="s">
        <v>2109</v>
      </c>
      <c r="F1404" s="508" t="s">
        <v>6609</v>
      </c>
      <c r="G1404" s="508" t="b">
        <f t="shared" si="126"/>
        <v>1</v>
      </c>
      <c r="H1404" s="508" t="b">
        <f t="shared" si="127"/>
        <v>0</v>
      </c>
      <c r="I1404" s="508" t="str">
        <f t="shared" si="128"/>
        <v>133</v>
      </c>
      <c r="J1404" s="508" t="str">
        <f t="shared" si="129"/>
        <v>132</v>
      </c>
      <c r="K1404" s="508">
        <f t="shared" si="130"/>
        <v>-1</v>
      </c>
      <c r="L1404" s="508" t="b">
        <f t="shared" si="131"/>
        <v>0</v>
      </c>
    </row>
    <row r="1405" spans="2:12">
      <c r="B1405" s="508" t="s">
        <v>2110</v>
      </c>
      <c r="C1405" s="508" t="s">
        <v>5151</v>
      </c>
      <c r="E1405" s="508" t="s">
        <v>2110</v>
      </c>
      <c r="F1405" s="508" t="s">
        <v>6610</v>
      </c>
      <c r="G1405" s="508" t="b">
        <f t="shared" si="126"/>
        <v>1</v>
      </c>
      <c r="H1405" s="508" t="b">
        <f t="shared" si="127"/>
        <v>0</v>
      </c>
      <c r="I1405" s="508" t="str">
        <f t="shared" si="128"/>
        <v>133</v>
      </c>
      <c r="J1405" s="508" t="str">
        <f t="shared" si="129"/>
        <v>132</v>
      </c>
      <c r="K1405" s="508">
        <f t="shared" si="130"/>
        <v>-1</v>
      </c>
      <c r="L1405" s="508" t="b">
        <f t="shared" si="131"/>
        <v>0</v>
      </c>
    </row>
    <row r="1406" spans="2:12">
      <c r="B1406" s="508" t="s">
        <v>2111</v>
      </c>
      <c r="C1406" s="508" t="s">
        <v>5152</v>
      </c>
      <c r="E1406" s="508" t="s">
        <v>2111</v>
      </c>
      <c r="F1406" s="508" t="s">
        <v>6611</v>
      </c>
      <c r="G1406" s="508" t="b">
        <f t="shared" si="126"/>
        <v>1</v>
      </c>
      <c r="H1406" s="508" t="b">
        <f t="shared" si="127"/>
        <v>0</v>
      </c>
      <c r="I1406" s="508" t="str">
        <f t="shared" si="128"/>
        <v>133</v>
      </c>
      <c r="J1406" s="508" t="str">
        <f t="shared" si="129"/>
        <v>132</v>
      </c>
      <c r="K1406" s="508">
        <f t="shared" si="130"/>
        <v>-1</v>
      </c>
      <c r="L1406" s="508" t="b">
        <f t="shared" si="131"/>
        <v>0</v>
      </c>
    </row>
    <row r="1407" spans="2:12">
      <c r="B1407" s="508" t="s">
        <v>2112</v>
      </c>
      <c r="C1407" s="508" t="s">
        <v>5153</v>
      </c>
      <c r="E1407" s="508" t="s">
        <v>2112</v>
      </c>
      <c r="F1407" s="508" t="s">
        <v>6612</v>
      </c>
      <c r="G1407" s="508" t="b">
        <f t="shared" si="126"/>
        <v>1</v>
      </c>
      <c r="H1407" s="508" t="b">
        <f t="shared" si="127"/>
        <v>0</v>
      </c>
      <c r="I1407" s="508" t="str">
        <f t="shared" si="128"/>
        <v>133</v>
      </c>
      <c r="J1407" s="508" t="str">
        <f t="shared" si="129"/>
        <v>132</v>
      </c>
      <c r="K1407" s="508">
        <f t="shared" si="130"/>
        <v>-1</v>
      </c>
      <c r="L1407" s="508" t="b">
        <f t="shared" si="131"/>
        <v>0</v>
      </c>
    </row>
    <row r="1408" spans="2:12">
      <c r="B1408" s="508" t="s">
        <v>2113</v>
      </c>
      <c r="C1408" s="508" t="s">
        <v>5154</v>
      </c>
      <c r="E1408" s="508" t="s">
        <v>2113</v>
      </c>
      <c r="F1408" s="508" t="s">
        <v>6613</v>
      </c>
      <c r="G1408" s="508" t="b">
        <f t="shared" si="126"/>
        <v>1</v>
      </c>
      <c r="H1408" s="508" t="b">
        <f t="shared" si="127"/>
        <v>0</v>
      </c>
      <c r="I1408" s="508" t="str">
        <f t="shared" si="128"/>
        <v>133</v>
      </c>
      <c r="J1408" s="508" t="str">
        <f t="shared" si="129"/>
        <v>132</v>
      </c>
      <c r="K1408" s="508">
        <f t="shared" si="130"/>
        <v>-1</v>
      </c>
      <c r="L1408" s="508" t="b">
        <f t="shared" si="131"/>
        <v>0</v>
      </c>
    </row>
    <row r="1409" spans="2:12">
      <c r="B1409" s="508" t="s">
        <v>2114</v>
      </c>
      <c r="C1409" s="508" t="s">
        <v>5155</v>
      </c>
      <c r="E1409" s="508" t="s">
        <v>2114</v>
      </c>
      <c r="F1409" s="508" t="s">
        <v>6614</v>
      </c>
      <c r="G1409" s="508" t="b">
        <f t="shared" si="126"/>
        <v>1</v>
      </c>
      <c r="H1409" s="508" t="b">
        <f t="shared" si="127"/>
        <v>0</v>
      </c>
      <c r="I1409" s="508" t="str">
        <f t="shared" si="128"/>
        <v>133</v>
      </c>
      <c r="J1409" s="508" t="str">
        <f t="shared" si="129"/>
        <v>132</v>
      </c>
      <c r="K1409" s="508">
        <f t="shared" si="130"/>
        <v>-1</v>
      </c>
      <c r="L1409" s="508" t="b">
        <f t="shared" si="131"/>
        <v>0</v>
      </c>
    </row>
    <row r="1410" spans="2:12">
      <c r="B1410" s="508" t="s">
        <v>2115</v>
      </c>
      <c r="C1410" s="508" t="s">
        <v>5156</v>
      </c>
      <c r="E1410" s="508" t="s">
        <v>2115</v>
      </c>
      <c r="F1410" s="508" t="s">
        <v>6615</v>
      </c>
      <c r="G1410" s="508" t="b">
        <f t="shared" si="126"/>
        <v>1</v>
      </c>
      <c r="H1410" s="508" t="b">
        <f t="shared" si="127"/>
        <v>0</v>
      </c>
      <c r="I1410" s="508" t="str">
        <f t="shared" si="128"/>
        <v>133</v>
      </c>
      <c r="J1410" s="508" t="str">
        <f t="shared" si="129"/>
        <v>132</v>
      </c>
      <c r="K1410" s="508">
        <f t="shared" si="130"/>
        <v>-1</v>
      </c>
      <c r="L1410" s="508" t="b">
        <f t="shared" si="131"/>
        <v>0</v>
      </c>
    </row>
    <row r="1411" spans="2:12">
      <c r="B1411" s="508" t="s">
        <v>2116</v>
      </c>
      <c r="C1411" s="508" t="s">
        <v>5157</v>
      </c>
      <c r="E1411" s="508" t="s">
        <v>2116</v>
      </c>
      <c r="F1411" s="508" t="s">
        <v>6616</v>
      </c>
      <c r="G1411" s="508" t="b">
        <f t="shared" si="126"/>
        <v>1</v>
      </c>
      <c r="H1411" s="508" t="b">
        <f t="shared" si="127"/>
        <v>0</v>
      </c>
      <c r="I1411" s="508" t="str">
        <f t="shared" si="128"/>
        <v>133</v>
      </c>
      <c r="J1411" s="508" t="str">
        <f t="shared" si="129"/>
        <v>132</v>
      </c>
      <c r="K1411" s="508">
        <f t="shared" si="130"/>
        <v>-1</v>
      </c>
      <c r="L1411" s="508" t="b">
        <f t="shared" si="131"/>
        <v>0</v>
      </c>
    </row>
    <row r="1412" spans="2:12">
      <c r="B1412" s="508" t="s">
        <v>2117</v>
      </c>
      <c r="C1412" s="508" t="s">
        <v>5158</v>
      </c>
      <c r="E1412" s="508" t="s">
        <v>2117</v>
      </c>
      <c r="F1412" s="508" t="s">
        <v>6617</v>
      </c>
      <c r="G1412" s="508" t="b">
        <f t="shared" si="126"/>
        <v>1</v>
      </c>
      <c r="H1412" s="508" t="b">
        <f t="shared" si="127"/>
        <v>0</v>
      </c>
      <c r="I1412" s="508" t="str">
        <f t="shared" si="128"/>
        <v>133</v>
      </c>
      <c r="J1412" s="508" t="str">
        <f t="shared" si="129"/>
        <v>132</v>
      </c>
      <c r="K1412" s="508">
        <f t="shared" si="130"/>
        <v>-1</v>
      </c>
      <c r="L1412" s="508" t="b">
        <f t="shared" si="131"/>
        <v>0</v>
      </c>
    </row>
    <row r="1413" spans="2:12">
      <c r="B1413" s="508" t="s">
        <v>2118</v>
      </c>
      <c r="C1413" s="508" t="s">
        <v>5159</v>
      </c>
      <c r="E1413" s="508" t="s">
        <v>2118</v>
      </c>
      <c r="F1413" s="508" t="s">
        <v>6618</v>
      </c>
      <c r="G1413" s="508" t="b">
        <f t="shared" si="126"/>
        <v>1</v>
      </c>
      <c r="H1413" s="508" t="b">
        <f t="shared" si="127"/>
        <v>0</v>
      </c>
      <c r="I1413" s="508" t="str">
        <f t="shared" si="128"/>
        <v>133</v>
      </c>
      <c r="J1413" s="508" t="str">
        <f t="shared" si="129"/>
        <v>132</v>
      </c>
      <c r="K1413" s="508">
        <f t="shared" si="130"/>
        <v>-1</v>
      </c>
      <c r="L1413" s="508" t="b">
        <f t="shared" si="131"/>
        <v>0</v>
      </c>
    </row>
    <row r="1414" spans="2:12">
      <c r="B1414" s="508" t="s">
        <v>2104</v>
      </c>
      <c r="C1414" s="508" t="s">
        <v>5160</v>
      </c>
      <c r="E1414" s="508" t="s">
        <v>2104</v>
      </c>
      <c r="F1414" s="508" t="s">
        <v>6619</v>
      </c>
      <c r="G1414" s="508" t="b">
        <f t="shared" si="126"/>
        <v>1</v>
      </c>
      <c r="H1414" s="508" t="b">
        <f t="shared" si="127"/>
        <v>0</v>
      </c>
      <c r="I1414" s="508" t="str">
        <f t="shared" si="128"/>
        <v>133</v>
      </c>
      <c r="J1414" s="508" t="str">
        <f t="shared" si="129"/>
        <v>132</v>
      </c>
      <c r="K1414" s="508">
        <f t="shared" si="130"/>
        <v>-1</v>
      </c>
      <c r="L1414" s="508" t="b">
        <f t="shared" si="131"/>
        <v>0</v>
      </c>
    </row>
    <row r="1415" spans="2:12">
      <c r="B1415" s="508" t="s">
        <v>1005</v>
      </c>
      <c r="C1415" s="508" t="s">
        <v>5161</v>
      </c>
      <c r="E1415" s="508" t="s">
        <v>1005</v>
      </c>
      <c r="F1415" s="508" t="s">
        <v>4194</v>
      </c>
      <c r="G1415" s="508" t="b">
        <f t="shared" ref="G1415:G1478" si="132">B1415=E1415</f>
        <v>1</v>
      </c>
      <c r="H1415" s="508" t="b">
        <f t="shared" ref="H1415:H1478" si="133">C1415=F1415</f>
        <v>0</v>
      </c>
      <c r="I1415" s="508" t="str">
        <f t="shared" ref="I1415:I1478" si="134">RIGHT(C1415,LEN(C1415)-FIND("$",C1415,1)-2)</f>
        <v>40</v>
      </c>
      <c r="J1415" s="508" t="str">
        <f t="shared" ref="J1415:J1478" si="135">RIGHT(F1415,LEN(F1415)-FIND("$",F1415,1)-2)</f>
        <v>39</v>
      </c>
      <c r="K1415" s="508">
        <f t="shared" ref="K1415:K1478" si="136">J1415-I1415</f>
        <v>-1</v>
      </c>
      <c r="L1415" s="508" t="b">
        <f t="shared" ref="L1415:L1478" si="137">I1415=J1415</f>
        <v>0</v>
      </c>
    </row>
    <row r="1416" spans="2:12">
      <c r="B1416" s="508" t="s">
        <v>5162</v>
      </c>
      <c r="C1416" s="508" t="s">
        <v>5163</v>
      </c>
      <c r="E1416" s="508" t="s">
        <v>5162</v>
      </c>
      <c r="F1416" s="508" t="s">
        <v>4195</v>
      </c>
      <c r="G1416" s="508" t="b">
        <f t="shared" si="132"/>
        <v>1</v>
      </c>
      <c r="H1416" s="508" t="b">
        <f t="shared" si="133"/>
        <v>0</v>
      </c>
      <c r="I1416" s="508" t="str">
        <f t="shared" si="134"/>
        <v>40</v>
      </c>
      <c r="J1416" s="508" t="str">
        <f t="shared" si="135"/>
        <v>39</v>
      </c>
      <c r="K1416" s="508">
        <f t="shared" si="136"/>
        <v>-1</v>
      </c>
      <c r="L1416" s="508" t="b">
        <f t="shared" si="137"/>
        <v>0</v>
      </c>
    </row>
    <row r="1417" spans="2:12">
      <c r="B1417" s="508" t="s">
        <v>5164</v>
      </c>
      <c r="C1417" s="508" t="s">
        <v>5165</v>
      </c>
      <c r="E1417" s="508" t="s">
        <v>5164</v>
      </c>
      <c r="F1417" s="508" t="s">
        <v>4196</v>
      </c>
      <c r="G1417" s="508" t="b">
        <f t="shared" si="132"/>
        <v>1</v>
      </c>
      <c r="H1417" s="508" t="b">
        <f t="shared" si="133"/>
        <v>0</v>
      </c>
      <c r="I1417" s="508" t="str">
        <f t="shared" si="134"/>
        <v>40</v>
      </c>
      <c r="J1417" s="508" t="str">
        <f t="shared" si="135"/>
        <v>39</v>
      </c>
      <c r="K1417" s="508">
        <f t="shared" si="136"/>
        <v>-1</v>
      </c>
      <c r="L1417" s="508" t="b">
        <f t="shared" si="137"/>
        <v>0</v>
      </c>
    </row>
    <row r="1418" spans="2:12">
      <c r="B1418" s="508" t="s">
        <v>1006</v>
      </c>
      <c r="C1418" s="508" t="s">
        <v>5166</v>
      </c>
      <c r="E1418" s="508" t="s">
        <v>1006</v>
      </c>
      <c r="F1418" s="508" t="s">
        <v>4197</v>
      </c>
      <c r="G1418" s="508" t="b">
        <f t="shared" si="132"/>
        <v>1</v>
      </c>
      <c r="H1418" s="508" t="b">
        <f t="shared" si="133"/>
        <v>0</v>
      </c>
      <c r="I1418" s="508" t="str">
        <f t="shared" si="134"/>
        <v>40</v>
      </c>
      <c r="J1418" s="508" t="str">
        <f t="shared" si="135"/>
        <v>39</v>
      </c>
      <c r="K1418" s="508">
        <f t="shared" si="136"/>
        <v>-1</v>
      </c>
      <c r="L1418" s="508" t="b">
        <f t="shared" si="137"/>
        <v>0</v>
      </c>
    </row>
    <row r="1419" spans="2:12">
      <c r="B1419" s="508" t="s">
        <v>1007</v>
      </c>
      <c r="C1419" s="508" t="s">
        <v>5167</v>
      </c>
      <c r="E1419" s="508" t="s">
        <v>1007</v>
      </c>
      <c r="F1419" s="508" t="s">
        <v>4198</v>
      </c>
      <c r="G1419" s="508" t="b">
        <f t="shared" si="132"/>
        <v>1</v>
      </c>
      <c r="H1419" s="508" t="b">
        <f t="shared" si="133"/>
        <v>0</v>
      </c>
      <c r="I1419" s="508" t="str">
        <f t="shared" si="134"/>
        <v>40</v>
      </c>
      <c r="J1419" s="508" t="str">
        <f t="shared" si="135"/>
        <v>39</v>
      </c>
      <c r="K1419" s="508">
        <f t="shared" si="136"/>
        <v>-1</v>
      </c>
      <c r="L1419" s="508" t="b">
        <f t="shared" si="137"/>
        <v>0</v>
      </c>
    </row>
    <row r="1420" spans="2:12">
      <c r="B1420" s="508" t="s">
        <v>1008</v>
      </c>
      <c r="C1420" s="508" t="s">
        <v>5168</v>
      </c>
      <c r="E1420" s="508" t="s">
        <v>1008</v>
      </c>
      <c r="F1420" s="508" t="s">
        <v>4199</v>
      </c>
      <c r="G1420" s="508" t="b">
        <f t="shared" si="132"/>
        <v>1</v>
      </c>
      <c r="H1420" s="508" t="b">
        <f t="shared" si="133"/>
        <v>0</v>
      </c>
      <c r="I1420" s="508" t="str">
        <f t="shared" si="134"/>
        <v>40</v>
      </c>
      <c r="J1420" s="508" t="str">
        <f t="shared" si="135"/>
        <v>39</v>
      </c>
      <c r="K1420" s="508">
        <f t="shared" si="136"/>
        <v>-1</v>
      </c>
      <c r="L1420" s="508" t="b">
        <f t="shared" si="137"/>
        <v>0</v>
      </c>
    </row>
    <row r="1421" spans="2:12">
      <c r="B1421" s="508" t="s">
        <v>1009</v>
      </c>
      <c r="C1421" s="508" t="s">
        <v>5169</v>
      </c>
      <c r="E1421" s="508" t="s">
        <v>1009</v>
      </c>
      <c r="F1421" s="508" t="s">
        <v>4200</v>
      </c>
      <c r="G1421" s="508" t="b">
        <f t="shared" si="132"/>
        <v>1</v>
      </c>
      <c r="H1421" s="508" t="b">
        <f t="shared" si="133"/>
        <v>0</v>
      </c>
      <c r="I1421" s="508" t="str">
        <f t="shared" si="134"/>
        <v>40</v>
      </c>
      <c r="J1421" s="508" t="str">
        <f t="shared" si="135"/>
        <v>39</v>
      </c>
      <c r="K1421" s="508">
        <f t="shared" si="136"/>
        <v>-1</v>
      </c>
      <c r="L1421" s="508" t="b">
        <f t="shared" si="137"/>
        <v>0</v>
      </c>
    </row>
    <row r="1422" spans="2:12">
      <c r="B1422" s="508" t="s">
        <v>1010</v>
      </c>
      <c r="C1422" s="508" t="s">
        <v>5170</v>
      </c>
      <c r="E1422" s="508" t="s">
        <v>1010</v>
      </c>
      <c r="F1422" s="508" t="s">
        <v>4201</v>
      </c>
      <c r="G1422" s="508" t="b">
        <f t="shared" si="132"/>
        <v>1</v>
      </c>
      <c r="H1422" s="508" t="b">
        <f t="shared" si="133"/>
        <v>0</v>
      </c>
      <c r="I1422" s="508" t="str">
        <f t="shared" si="134"/>
        <v>40</v>
      </c>
      <c r="J1422" s="508" t="str">
        <f t="shared" si="135"/>
        <v>39</v>
      </c>
      <c r="K1422" s="508">
        <f t="shared" si="136"/>
        <v>-1</v>
      </c>
      <c r="L1422" s="508" t="b">
        <f t="shared" si="137"/>
        <v>0</v>
      </c>
    </row>
    <row r="1423" spans="2:12">
      <c r="B1423" s="508" t="s">
        <v>1011</v>
      </c>
      <c r="C1423" s="508" t="s">
        <v>5171</v>
      </c>
      <c r="E1423" s="508" t="s">
        <v>1011</v>
      </c>
      <c r="F1423" s="508" t="s">
        <v>4202</v>
      </c>
      <c r="G1423" s="508" t="b">
        <f t="shared" si="132"/>
        <v>1</v>
      </c>
      <c r="H1423" s="508" t="b">
        <f t="shared" si="133"/>
        <v>0</v>
      </c>
      <c r="I1423" s="508" t="str">
        <f t="shared" si="134"/>
        <v>40</v>
      </c>
      <c r="J1423" s="508" t="str">
        <f t="shared" si="135"/>
        <v>39</v>
      </c>
      <c r="K1423" s="508">
        <f t="shared" si="136"/>
        <v>-1</v>
      </c>
      <c r="L1423" s="508" t="b">
        <f t="shared" si="137"/>
        <v>0</v>
      </c>
    </row>
    <row r="1424" spans="2:12">
      <c r="B1424" s="508" t="s">
        <v>1012</v>
      </c>
      <c r="C1424" s="508" t="s">
        <v>5172</v>
      </c>
      <c r="E1424" s="508" t="s">
        <v>1012</v>
      </c>
      <c r="F1424" s="508" t="s">
        <v>4203</v>
      </c>
      <c r="G1424" s="508" t="b">
        <f t="shared" si="132"/>
        <v>1</v>
      </c>
      <c r="H1424" s="508" t="b">
        <f t="shared" si="133"/>
        <v>0</v>
      </c>
      <c r="I1424" s="508" t="str">
        <f t="shared" si="134"/>
        <v>40</v>
      </c>
      <c r="J1424" s="508" t="str">
        <f t="shared" si="135"/>
        <v>39</v>
      </c>
      <c r="K1424" s="508">
        <f t="shared" si="136"/>
        <v>-1</v>
      </c>
      <c r="L1424" s="508" t="b">
        <f t="shared" si="137"/>
        <v>0</v>
      </c>
    </row>
    <row r="1425" spans="2:12">
      <c r="B1425" s="508" t="s">
        <v>1013</v>
      </c>
      <c r="C1425" s="508" t="s">
        <v>5173</v>
      </c>
      <c r="E1425" s="508" t="s">
        <v>1013</v>
      </c>
      <c r="F1425" s="508" t="s">
        <v>4204</v>
      </c>
      <c r="G1425" s="508" t="b">
        <f t="shared" si="132"/>
        <v>1</v>
      </c>
      <c r="H1425" s="508" t="b">
        <f t="shared" si="133"/>
        <v>0</v>
      </c>
      <c r="I1425" s="508" t="str">
        <f t="shared" si="134"/>
        <v>40</v>
      </c>
      <c r="J1425" s="508" t="str">
        <f t="shared" si="135"/>
        <v>39</v>
      </c>
      <c r="K1425" s="508">
        <f t="shared" si="136"/>
        <v>-1</v>
      </c>
      <c r="L1425" s="508" t="b">
        <f t="shared" si="137"/>
        <v>0</v>
      </c>
    </row>
    <row r="1426" spans="2:12">
      <c r="B1426" s="508" t="s">
        <v>1014</v>
      </c>
      <c r="C1426" s="508" t="s">
        <v>5174</v>
      </c>
      <c r="E1426" s="508" t="s">
        <v>1014</v>
      </c>
      <c r="F1426" s="508" t="s">
        <v>4205</v>
      </c>
      <c r="G1426" s="508" t="b">
        <f t="shared" si="132"/>
        <v>1</v>
      </c>
      <c r="H1426" s="508" t="b">
        <f t="shared" si="133"/>
        <v>0</v>
      </c>
      <c r="I1426" s="508" t="str">
        <f t="shared" si="134"/>
        <v>40</v>
      </c>
      <c r="J1426" s="508" t="str">
        <f t="shared" si="135"/>
        <v>39</v>
      </c>
      <c r="K1426" s="508">
        <f t="shared" si="136"/>
        <v>-1</v>
      </c>
      <c r="L1426" s="508" t="b">
        <f t="shared" si="137"/>
        <v>0</v>
      </c>
    </row>
    <row r="1427" spans="2:12">
      <c r="B1427" s="508" t="s">
        <v>1015</v>
      </c>
      <c r="C1427" s="508" t="s">
        <v>5175</v>
      </c>
      <c r="E1427" s="508" t="s">
        <v>1015</v>
      </c>
      <c r="F1427" s="508" t="s">
        <v>4206</v>
      </c>
      <c r="G1427" s="508" t="b">
        <f t="shared" si="132"/>
        <v>1</v>
      </c>
      <c r="H1427" s="508" t="b">
        <f t="shared" si="133"/>
        <v>0</v>
      </c>
      <c r="I1427" s="508" t="str">
        <f t="shared" si="134"/>
        <v>40</v>
      </c>
      <c r="J1427" s="508" t="str">
        <f t="shared" si="135"/>
        <v>39</v>
      </c>
      <c r="K1427" s="508">
        <f t="shared" si="136"/>
        <v>-1</v>
      </c>
      <c r="L1427" s="508" t="b">
        <f t="shared" si="137"/>
        <v>0</v>
      </c>
    </row>
    <row r="1428" spans="2:12">
      <c r="B1428" s="508" t="s">
        <v>1002</v>
      </c>
      <c r="C1428" s="508" t="s">
        <v>5176</v>
      </c>
      <c r="E1428" s="508" t="s">
        <v>1002</v>
      </c>
      <c r="F1428" s="508" t="s">
        <v>4207</v>
      </c>
      <c r="G1428" s="508" t="b">
        <f t="shared" si="132"/>
        <v>1</v>
      </c>
      <c r="H1428" s="508" t="b">
        <f t="shared" si="133"/>
        <v>0</v>
      </c>
      <c r="I1428" s="508" t="str">
        <f t="shared" si="134"/>
        <v>40</v>
      </c>
      <c r="J1428" s="508" t="str">
        <f t="shared" si="135"/>
        <v>39</v>
      </c>
      <c r="K1428" s="508">
        <f t="shared" si="136"/>
        <v>-1</v>
      </c>
      <c r="L1428" s="508" t="b">
        <f t="shared" si="137"/>
        <v>0</v>
      </c>
    </row>
    <row r="1429" spans="2:12">
      <c r="B1429" s="508" t="s">
        <v>2485</v>
      </c>
      <c r="C1429" s="508" t="s">
        <v>5177</v>
      </c>
      <c r="E1429" s="508" t="s">
        <v>2485</v>
      </c>
      <c r="F1429" s="508" t="s">
        <v>4221</v>
      </c>
      <c r="G1429" s="508" t="b">
        <f t="shared" si="132"/>
        <v>1</v>
      </c>
      <c r="H1429" s="508" t="b">
        <f t="shared" si="133"/>
        <v>0</v>
      </c>
      <c r="I1429" s="508" t="str">
        <f t="shared" si="134"/>
        <v>168</v>
      </c>
      <c r="J1429" s="508" t="str">
        <f t="shared" si="135"/>
        <v>167</v>
      </c>
      <c r="K1429" s="508">
        <f t="shared" si="136"/>
        <v>-1</v>
      </c>
      <c r="L1429" s="508" t="b">
        <f t="shared" si="137"/>
        <v>0</v>
      </c>
    </row>
    <row r="1430" spans="2:12">
      <c r="B1430" s="508" t="s">
        <v>2487</v>
      </c>
      <c r="C1430" s="508" t="s">
        <v>5178</v>
      </c>
      <c r="E1430" s="508" t="s">
        <v>2487</v>
      </c>
      <c r="F1430" s="508" t="s">
        <v>4208</v>
      </c>
      <c r="G1430" s="508" t="b">
        <f t="shared" si="132"/>
        <v>1</v>
      </c>
      <c r="H1430" s="508" t="b">
        <f t="shared" si="133"/>
        <v>0</v>
      </c>
      <c r="I1430" s="508" t="str">
        <f t="shared" si="134"/>
        <v>168</v>
      </c>
      <c r="J1430" s="508" t="str">
        <f t="shared" si="135"/>
        <v>167</v>
      </c>
      <c r="K1430" s="508">
        <f t="shared" si="136"/>
        <v>-1</v>
      </c>
      <c r="L1430" s="508" t="b">
        <f t="shared" si="137"/>
        <v>0</v>
      </c>
    </row>
    <row r="1431" spans="2:12">
      <c r="B1431" s="508" t="s">
        <v>2488</v>
      </c>
      <c r="C1431" s="508" t="s">
        <v>5179</v>
      </c>
      <c r="E1431" s="508" t="s">
        <v>2488</v>
      </c>
      <c r="F1431" s="508" t="s">
        <v>4209</v>
      </c>
      <c r="G1431" s="508" t="b">
        <f t="shared" si="132"/>
        <v>1</v>
      </c>
      <c r="H1431" s="508" t="b">
        <f t="shared" si="133"/>
        <v>0</v>
      </c>
      <c r="I1431" s="508" t="str">
        <f t="shared" si="134"/>
        <v>168</v>
      </c>
      <c r="J1431" s="508" t="str">
        <f t="shared" si="135"/>
        <v>167</v>
      </c>
      <c r="K1431" s="508">
        <f t="shared" si="136"/>
        <v>-1</v>
      </c>
      <c r="L1431" s="508" t="b">
        <f t="shared" si="137"/>
        <v>0</v>
      </c>
    </row>
    <row r="1432" spans="2:12">
      <c r="B1432" s="508" t="s">
        <v>2489</v>
      </c>
      <c r="C1432" s="508" t="s">
        <v>5180</v>
      </c>
      <c r="E1432" s="508" t="s">
        <v>2489</v>
      </c>
      <c r="F1432" s="508" t="s">
        <v>4210</v>
      </c>
      <c r="G1432" s="508" t="b">
        <f t="shared" si="132"/>
        <v>1</v>
      </c>
      <c r="H1432" s="508" t="b">
        <f t="shared" si="133"/>
        <v>0</v>
      </c>
      <c r="I1432" s="508" t="str">
        <f t="shared" si="134"/>
        <v>168</v>
      </c>
      <c r="J1432" s="508" t="str">
        <f t="shared" si="135"/>
        <v>167</v>
      </c>
      <c r="K1432" s="508">
        <f t="shared" si="136"/>
        <v>-1</v>
      </c>
      <c r="L1432" s="508" t="b">
        <f t="shared" si="137"/>
        <v>0</v>
      </c>
    </row>
    <row r="1433" spans="2:12">
      <c r="B1433" s="508" t="s">
        <v>2490</v>
      </c>
      <c r="C1433" s="508" t="s">
        <v>5181</v>
      </c>
      <c r="E1433" s="508" t="s">
        <v>2490</v>
      </c>
      <c r="F1433" s="508" t="s">
        <v>4211</v>
      </c>
      <c r="G1433" s="508" t="b">
        <f t="shared" si="132"/>
        <v>1</v>
      </c>
      <c r="H1433" s="508" t="b">
        <f t="shared" si="133"/>
        <v>0</v>
      </c>
      <c r="I1433" s="508" t="str">
        <f t="shared" si="134"/>
        <v>168</v>
      </c>
      <c r="J1433" s="508" t="str">
        <f t="shared" si="135"/>
        <v>167</v>
      </c>
      <c r="K1433" s="508">
        <f t="shared" si="136"/>
        <v>-1</v>
      </c>
      <c r="L1433" s="508" t="b">
        <f t="shared" si="137"/>
        <v>0</v>
      </c>
    </row>
    <row r="1434" spans="2:12">
      <c r="B1434" s="508" t="s">
        <v>2491</v>
      </c>
      <c r="C1434" s="508" t="s">
        <v>5182</v>
      </c>
      <c r="E1434" s="508" t="s">
        <v>2491</v>
      </c>
      <c r="F1434" s="508" t="s">
        <v>4212</v>
      </c>
      <c r="G1434" s="508" t="b">
        <f t="shared" si="132"/>
        <v>1</v>
      </c>
      <c r="H1434" s="508" t="b">
        <f t="shared" si="133"/>
        <v>0</v>
      </c>
      <c r="I1434" s="508" t="str">
        <f t="shared" si="134"/>
        <v>168</v>
      </c>
      <c r="J1434" s="508" t="str">
        <f t="shared" si="135"/>
        <v>167</v>
      </c>
      <c r="K1434" s="508">
        <f t="shared" si="136"/>
        <v>-1</v>
      </c>
      <c r="L1434" s="508" t="b">
        <f t="shared" si="137"/>
        <v>0</v>
      </c>
    </row>
    <row r="1435" spans="2:12">
      <c r="B1435" s="508" t="s">
        <v>2492</v>
      </c>
      <c r="C1435" s="508" t="s">
        <v>5183</v>
      </c>
      <c r="E1435" s="508" t="s">
        <v>2492</v>
      </c>
      <c r="F1435" s="508" t="s">
        <v>4213</v>
      </c>
      <c r="G1435" s="508" t="b">
        <f t="shared" si="132"/>
        <v>1</v>
      </c>
      <c r="H1435" s="508" t="b">
        <f t="shared" si="133"/>
        <v>0</v>
      </c>
      <c r="I1435" s="508" t="str">
        <f t="shared" si="134"/>
        <v>168</v>
      </c>
      <c r="J1435" s="508" t="str">
        <f t="shared" si="135"/>
        <v>167</v>
      </c>
      <c r="K1435" s="508">
        <f t="shared" si="136"/>
        <v>-1</v>
      </c>
      <c r="L1435" s="508" t="b">
        <f t="shared" si="137"/>
        <v>0</v>
      </c>
    </row>
    <row r="1436" spans="2:12">
      <c r="B1436" s="508" t="s">
        <v>2493</v>
      </c>
      <c r="C1436" s="508" t="s">
        <v>5184</v>
      </c>
      <c r="E1436" s="508" t="s">
        <v>2493</v>
      </c>
      <c r="F1436" s="508" t="s">
        <v>4214</v>
      </c>
      <c r="G1436" s="508" t="b">
        <f t="shared" si="132"/>
        <v>1</v>
      </c>
      <c r="H1436" s="508" t="b">
        <f t="shared" si="133"/>
        <v>0</v>
      </c>
      <c r="I1436" s="508" t="str">
        <f t="shared" si="134"/>
        <v>168</v>
      </c>
      <c r="J1436" s="508" t="str">
        <f t="shared" si="135"/>
        <v>167</v>
      </c>
      <c r="K1436" s="508">
        <f t="shared" si="136"/>
        <v>-1</v>
      </c>
      <c r="L1436" s="508" t="b">
        <f t="shared" si="137"/>
        <v>0</v>
      </c>
    </row>
    <row r="1437" spans="2:12">
      <c r="B1437" s="508" t="s">
        <v>2494</v>
      </c>
      <c r="C1437" s="508" t="s">
        <v>5185</v>
      </c>
      <c r="E1437" s="508" t="s">
        <v>2494</v>
      </c>
      <c r="F1437" s="508" t="s">
        <v>4215</v>
      </c>
      <c r="G1437" s="508" t="b">
        <f t="shared" si="132"/>
        <v>1</v>
      </c>
      <c r="H1437" s="508" t="b">
        <f t="shared" si="133"/>
        <v>0</v>
      </c>
      <c r="I1437" s="508" t="str">
        <f t="shared" si="134"/>
        <v>168</v>
      </c>
      <c r="J1437" s="508" t="str">
        <f t="shared" si="135"/>
        <v>167</v>
      </c>
      <c r="K1437" s="508">
        <f t="shared" si="136"/>
        <v>-1</v>
      </c>
      <c r="L1437" s="508" t="b">
        <f t="shared" si="137"/>
        <v>0</v>
      </c>
    </row>
    <row r="1438" spans="2:12">
      <c r="B1438" s="508" t="s">
        <v>2495</v>
      </c>
      <c r="C1438" s="508" t="s">
        <v>5186</v>
      </c>
      <c r="E1438" s="508" t="s">
        <v>2495</v>
      </c>
      <c r="F1438" s="508" t="s">
        <v>4216</v>
      </c>
      <c r="G1438" s="508" t="b">
        <f t="shared" si="132"/>
        <v>1</v>
      </c>
      <c r="H1438" s="508" t="b">
        <f t="shared" si="133"/>
        <v>0</v>
      </c>
      <c r="I1438" s="508" t="str">
        <f t="shared" si="134"/>
        <v>168</v>
      </c>
      <c r="J1438" s="508" t="str">
        <f t="shared" si="135"/>
        <v>167</v>
      </c>
      <c r="K1438" s="508">
        <f t="shared" si="136"/>
        <v>-1</v>
      </c>
      <c r="L1438" s="508" t="b">
        <f t="shared" si="137"/>
        <v>0</v>
      </c>
    </row>
    <row r="1439" spans="2:12">
      <c r="B1439" s="508" t="s">
        <v>2496</v>
      </c>
      <c r="C1439" s="508" t="s">
        <v>5187</v>
      </c>
      <c r="E1439" s="508" t="s">
        <v>2496</v>
      </c>
      <c r="F1439" s="508" t="s">
        <v>4217</v>
      </c>
      <c r="G1439" s="508" t="b">
        <f t="shared" si="132"/>
        <v>1</v>
      </c>
      <c r="H1439" s="508" t="b">
        <f t="shared" si="133"/>
        <v>0</v>
      </c>
      <c r="I1439" s="508" t="str">
        <f t="shared" si="134"/>
        <v>168</v>
      </c>
      <c r="J1439" s="508" t="str">
        <f t="shared" si="135"/>
        <v>167</v>
      </c>
      <c r="K1439" s="508">
        <f t="shared" si="136"/>
        <v>-1</v>
      </c>
      <c r="L1439" s="508" t="b">
        <f t="shared" si="137"/>
        <v>0</v>
      </c>
    </row>
    <row r="1440" spans="2:12">
      <c r="B1440" s="508" t="s">
        <v>2497</v>
      </c>
      <c r="C1440" s="508" t="s">
        <v>5188</v>
      </c>
      <c r="E1440" s="508" t="s">
        <v>2497</v>
      </c>
      <c r="F1440" s="508" t="s">
        <v>4218</v>
      </c>
      <c r="G1440" s="508" t="b">
        <f t="shared" si="132"/>
        <v>1</v>
      </c>
      <c r="H1440" s="508" t="b">
        <f t="shared" si="133"/>
        <v>0</v>
      </c>
      <c r="I1440" s="508" t="str">
        <f t="shared" si="134"/>
        <v>168</v>
      </c>
      <c r="J1440" s="508" t="str">
        <f t="shared" si="135"/>
        <v>167</v>
      </c>
      <c r="K1440" s="508">
        <f t="shared" si="136"/>
        <v>-1</v>
      </c>
      <c r="L1440" s="508" t="b">
        <f t="shared" si="137"/>
        <v>0</v>
      </c>
    </row>
    <row r="1441" spans="2:12">
      <c r="B1441" s="508" t="s">
        <v>2498</v>
      </c>
      <c r="C1441" s="508" t="s">
        <v>5189</v>
      </c>
      <c r="E1441" s="508" t="s">
        <v>2498</v>
      </c>
      <c r="F1441" s="508" t="s">
        <v>4219</v>
      </c>
      <c r="G1441" s="508" t="b">
        <f t="shared" si="132"/>
        <v>1</v>
      </c>
      <c r="H1441" s="508" t="b">
        <f t="shared" si="133"/>
        <v>0</v>
      </c>
      <c r="I1441" s="508" t="str">
        <f t="shared" si="134"/>
        <v>168</v>
      </c>
      <c r="J1441" s="508" t="str">
        <f t="shared" si="135"/>
        <v>167</v>
      </c>
      <c r="K1441" s="508">
        <f t="shared" si="136"/>
        <v>-1</v>
      </c>
      <c r="L1441" s="508" t="b">
        <f t="shared" si="137"/>
        <v>0</v>
      </c>
    </row>
    <row r="1442" spans="2:12">
      <c r="B1442" s="508" t="s">
        <v>2499</v>
      </c>
      <c r="C1442" s="508" t="s">
        <v>5190</v>
      </c>
      <c r="E1442" s="508" t="s">
        <v>2499</v>
      </c>
      <c r="F1442" s="508" t="s">
        <v>4220</v>
      </c>
      <c r="G1442" s="508" t="b">
        <f t="shared" si="132"/>
        <v>1</v>
      </c>
      <c r="H1442" s="508" t="b">
        <f t="shared" si="133"/>
        <v>0</v>
      </c>
      <c r="I1442" s="508" t="str">
        <f t="shared" si="134"/>
        <v>168</v>
      </c>
      <c r="J1442" s="508" t="str">
        <f t="shared" si="135"/>
        <v>167</v>
      </c>
      <c r="K1442" s="508">
        <f t="shared" si="136"/>
        <v>-1</v>
      </c>
      <c r="L1442" s="508" t="b">
        <f t="shared" si="137"/>
        <v>0</v>
      </c>
    </row>
    <row r="1443" spans="2:12">
      <c r="B1443" s="508" t="s">
        <v>2504</v>
      </c>
      <c r="C1443" s="508" t="s">
        <v>5191</v>
      </c>
      <c r="E1443" s="508" t="s">
        <v>2504</v>
      </c>
      <c r="F1443" s="508" t="s">
        <v>5178</v>
      </c>
      <c r="G1443" s="508" t="b">
        <f t="shared" si="132"/>
        <v>1</v>
      </c>
      <c r="H1443" s="508" t="b">
        <f t="shared" si="133"/>
        <v>0</v>
      </c>
      <c r="I1443" s="508" t="str">
        <f t="shared" si="134"/>
        <v>169</v>
      </c>
      <c r="J1443" s="508" t="str">
        <f t="shared" si="135"/>
        <v>168</v>
      </c>
      <c r="K1443" s="508">
        <f t="shared" si="136"/>
        <v>-1</v>
      </c>
      <c r="L1443" s="508" t="b">
        <f t="shared" si="137"/>
        <v>0</v>
      </c>
    </row>
    <row r="1444" spans="2:12">
      <c r="B1444" s="508" t="s">
        <v>2505</v>
      </c>
      <c r="C1444" s="508" t="s">
        <v>5192</v>
      </c>
      <c r="E1444" s="508" t="s">
        <v>2505</v>
      </c>
      <c r="F1444" s="508" t="s">
        <v>5179</v>
      </c>
      <c r="G1444" s="508" t="b">
        <f t="shared" si="132"/>
        <v>1</v>
      </c>
      <c r="H1444" s="508" t="b">
        <f t="shared" si="133"/>
        <v>0</v>
      </c>
      <c r="I1444" s="508" t="str">
        <f t="shared" si="134"/>
        <v>169</v>
      </c>
      <c r="J1444" s="508" t="str">
        <f t="shared" si="135"/>
        <v>168</v>
      </c>
      <c r="K1444" s="508">
        <f t="shared" si="136"/>
        <v>-1</v>
      </c>
      <c r="L1444" s="508" t="b">
        <f t="shared" si="137"/>
        <v>0</v>
      </c>
    </row>
    <row r="1445" spans="2:12">
      <c r="B1445" s="508" t="s">
        <v>2506</v>
      </c>
      <c r="C1445" s="508" t="s">
        <v>5193</v>
      </c>
      <c r="E1445" s="508" t="s">
        <v>2506</v>
      </c>
      <c r="F1445" s="508" t="s">
        <v>5180</v>
      </c>
      <c r="G1445" s="508" t="b">
        <f t="shared" si="132"/>
        <v>1</v>
      </c>
      <c r="H1445" s="508" t="b">
        <f t="shared" si="133"/>
        <v>0</v>
      </c>
      <c r="I1445" s="508" t="str">
        <f t="shared" si="134"/>
        <v>169</v>
      </c>
      <c r="J1445" s="508" t="str">
        <f t="shared" si="135"/>
        <v>168</v>
      </c>
      <c r="K1445" s="508">
        <f t="shared" si="136"/>
        <v>-1</v>
      </c>
      <c r="L1445" s="508" t="b">
        <f t="shared" si="137"/>
        <v>0</v>
      </c>
    </row>
    <row r="1446" spans="2:12">
      <c r="B1446" s="508" t="s">
        <v>2507</v>
      </c>
      <c r="C1446" s="508" t="s">
        <v>5194</v>
      </c>
      <c r="E1446" s="508" t="s">
        <v>2507</v>
      </c>
      <c r="F1446" s="508" t="s">
        <v>5181</v>
      </c>
      <c r="G1446" s="508" t="b">
        <f t="shared" si="132"/>
        <v>1</v>
      </c>
      <c r="H1446" s="508" t="b">
        <f t="shared" si="133"/>
        <v>0</v>
      </c>
      <c r="I1446" s="508" t="str">
        <f t="shared" si="134"/>
        <v>169</v>
      </c>
      <c r="J1446" s="508" t="str">
        <f t="shared" si="135"/>
        <v>168</v>
      </c>
      <c r="K1446" s="508">
        <f t="shared" si="136"/>
        <v>-1</v>
      </c>
      <c r="L1446" s="508" t="b">
        <f t="shared" si="137"/>
        <v>0</v>
      </c>
    </row>
    <row r="1447" spans="2:12">
      <c r="B1447" s="508" t="s">
        <v>2508</v>
      </c>
      <c r="C1447" s="508" t="s">
        <v>5195</v>
      </c>
      <c r="E1447" s="508" t="s">
        <v>2508</v>
      </c>
      <c r="F1447" s="508" t="s">
        <v>5182</v>
      </c>
      <c r="G1447" s="508" t="b">
        <f t="shared" si="132"/>
        <v>1</v>
      </c>
      <c r="H1447" s="508" t="b">
        <f t="shared" si="133"/>
        <v>0</v>
      </c>
      <c r="I1447" s="508" t="str">
        <f t="shared" si="134"/>
        <v>169</v>
      </c>
      <c r="J1447" s="508" t="str">
        <f t="shared" si="135"/>
        <v>168</v>
      </c>
      <c r="K1447" s="508">
        <f t="shared" si="136"/>
        <v>-1</v>
      </c>
      <c r="L1447" s="508" t="b">
        <f t="shared" si="137"/>
        <v>0</v>
      </c>
    </row>
    <row r="1448" spans="2:12">
      <c r="B1448" s="508" t="s">
        <v>2509</v>
      </c>
      <c r="C1448" s="508" t="s">
        <v>5196</v>
      </c>
      <c r="E1448" s="508" t="s">
        <v>2509</v>
      </c>
      <c r="F1448" s="508" t="s">
        <v>5183</v>
      </c>
      <c r="G1448" s="508" t="b">
        <f t="shared" si="132"/>
        <v>1</v>
      </c>
      <c r="H1448" s="508" t="b">
        <f t="shared" si="133"/>
        <v>0</v>
      </c>
      <c r="I1448" s="508" t="str">
        <f t="shared" si="134"/>
        <v>169</v>
      </c>
      <c r="J1448" s="508" t="str">
        <f t="shared" si="135"/>
        <v>168</v>
      </c>
      <c r="K1448" s="508">
        <f t="shared" si="136"/>
        <v>-1</v>
      </c>
      <c r="L1448" s="508" t="b">
        <f t="shared" si="137"/>
        <v>0</v>
      </c>
    </row>
    <row r="1449" spans="2:12">
      <c r="B1449" s="508" t="s">
        <v>2510</v>
      </c>
      <c r="C1449" s="508" t="s">
        <v>5197</v>
      </c>
      <c r="E1449" s="508" t="s">
        <v>2510</v>
      </c>
      <c r="F1449" s="508" t="s">
        <v>5184</v>
      </c>
      <c r="G1449" s="508" t="b">
        <f t="shared" si="132"/>
        <v>1</v>
      </c>
      <c r="H1449" s="508" t="b">
        <f t="shared" si="133"/>
        <v>0</v>
      </c>
      <c r="I1449" s="508" t="str">
        <f t="shared" si="134"/>
        <v>169</v>
      </c>
      <c r="J1449" s="508" t="str">
        <f t="shared" si="135"/>
        <v>168</v>
      </c>
      <c r="K1449" s="508">
        <f t="shared" si="136"/>
        <v>-1</v>
      </c>
      <c r="L1449" s="508" t="b">
        <f t="shared" si="137"/>
        <v>0</v>
      </c>
    </row>
    <row r="1450" spans="2:12">
      <c r="B1450" s="508" t="s">
        <v>2511</v>
      </c>
      <c r="C1450" s="508" t="s">
        <v>5198</v>
      </c>
      <c r="E1450" s="508" t="s">
        <v>2511</v>
      </c>
      <c r="F1450" s="508" t="s">
        <v>5185</v>
      </c>
      <c r="G1450" s="508" t="b">
        <f t="shared" si="132"/>
        <v>1</v>
      </c>
      <c r="H1450" s="508" t="b">
        <f t="shared" si="133"/>
        <v>0</v>
      </c>
      <c r="I1450" s="508" t="str">
        <f t="shared" si="134"/>
        <v>169</v>
      </c>
      <c r="J1450" s="508" t="str">
        <f t="shared" si="135"/>
        <v>168</v>
      </c>
      <c r="K1450" s="508">
        <f t="shared" si="136"/>
        <v>-1</v>
      </c>
      <c r="L1450" s="508" t="b">
        <f t="shared" si="137"/>
        <v>0</v>
      </c>
    </row>
    <row r="1451" spans="2:12">
      <c r="B1451" s="508" t="s">
        <v>2512</v>
      </c>
      <c r="C1451" s="508" t="s">
        <v>5199</v>
      </c>
      <c r="E1451" s="508" t="s">
        <v>2512</v>
      </c>
      <c r="F1451" s="508" t="s">
        <v>5186</v>
      </c>
      <c r="G1451" s="508" t="b">
        <f t="shared" si="132"/>
        <v>1</v>
      </c>
      <c r="H1451" s="508" t="b">
        <f t="shared" si="133"/>
        <v>0</v>
      </c>
      <c r="I1451" s="508" t="str">
        <f t="shared" si="134"/>
        <v>169</v>
      </c>
      <c r="J1451" s="508" t="str">
        <f t="shared" si="135"/>
        <v>168</v>
      </c>
      <c r="K1451" s="508">
        <f t="shared" si="136"/>
        <v>-1</v>
      </c>
      <c r="L1451" s="508" t="b">
        <f t="shared" si="137"/>
        <v>0</v>
      </c>
    </row>
    <row r="1452" spans="2:12">
      <c r="B1452" s="508" t="s">
        <v>2513</v>
      </c>
      <c r="C1452" s="508" t="s">
        <v>5200</v>
      </c>
      <c r="E1452" s="508" t="s">
        <v>2513</v>
      </c>
      <c r="F1452" s="508" t="s">
        <v>5187</v>
      </c>
      <c r="G1452" s="508" t="b">
        <f t="shared" si="132"/>
        <v>1</v>
      </c>
      <c r="H1452" s="508" t="b">
        <f t="shared" si="133"/>
        <v>0</v>
      </c>
      <c r="I1452" s="508" t="str">
        <f t="shared" si="134"/>
        <v>169</v>
      </c>
      <c r="J1452" s="508" t="str">
        <f t="shared" si="135"/>
        <v>168</v>
      </c>
      <c r="K1452" s="508">
        <f t="shared" si="136"/>
        <v>-1</v>
      </c>
      <c r="L1452" s="508" t="b">
        <f t="shared" si="137"/>
        <v>0</v>
      </c>
    </row>
    <row r="1453" spans="2:12">
      <c r="B1453" s="508" t="s">
        <v>2514</v>
      </c>
      <c r="C1453" s="508" t="s">
        <v>5201</v>
      </c>
      <c r="E1453" s="508" t="s">
        <v>2514</v>
      </c>
      <c r="F1453" s="508" t="s">
        <v>5188</v>
      </c>
      <c r="G1453" s="508" t="b">
        <f t="shared" si="132"/>
        <v>1</v>
      </c>
      <c r="H1453" s="508" t="b">
        <f t="shared" si="133"/>
        <v>0</v>
      </c>
      <c r="I1453" s="508" t="str">
        <f t="shared" si="134"/>
        <v>169</v>
      </c>
      <c r="J1453" s="508" t="str">
        <f t="shared" si="135"/>
        <v>168</v>
      </c>
      <c r="K1453" s="508">
        <f t="shared" si="136"/>
        <v>-1</v>
      </c>
      <c r="L1453" s="508" t="b">
        <f t="shared" si="137"/>
        <v>0</v>
      </c>
    </row>
    <row r="1454" spans="2:12">
      <c r="B1454" s="508" t="s">
        <v>2515</v>
      </c>
      <c r="C1454" s="508" t="s">
        <v>5202</v>
      </c>
      <c r="E1454" s="508" t="s">
        <v>2515</v>
      </c>
      <c r="F1454" s="508" t="s">
        <v>5189</v>
      </c>
      <c r="G1454" s="508" t="b">
        <f t="shared" si="132"/>
        <v>1</v>
      </c>
      <c r="H1454" s="508" t="b">
        <f t="shared" si="133"/>
        <v>0</v>
      </c>
      <c r="I1454" s="508" t="str">
        <f t="shared" si="134"/>
        <v>169</v>
      </c>
      <c r="J1454" s="508" t="str">
        <f t="shared" si="135"/>
        <v>168</v>
      </c>
      <c r="K1454" s="508">
        <f t="shared" si="136"/>
        <v>-1</v>
      </c>
      <c r="L1454" s="508" t="b">
        <f t="shared" si="137"/>
        <v>0</v>
      </c>
    </row>
    <row r="1455" spans="2:12">
      <c r="B1455" s="508" t="s">
        <v>2516</v>
      </c>
      <c r="C1455" s="508" t="s">
        <v>5203</v>
      </c>
      <c r="E1455" s="508" t="s">
        <v>2516</v>
      </c>
      <c r="F1455" s="508" t="s">
        <v>5190</v>
      </c>
      <c r="G1455" s="508" t="b">
        <f t="shared" si="132"/>
        <v>1</v>
      </c>
      <c r="H1455" s="508" t="b">
        <f t="shared" si="133"/>
        <v>0</v>
      </c>
      <c r="I1455" s="508" t="str">
        <f t="shared" si="134"/>
        <v>169</v>
      </c>
      <c r="J1455" s="508" t="str">
        <f t="shared" si="135"/>
        <v>168</v>
      </c>
      <c r="K1455" s="508">
        <f t="shared" si="136"/>
        <v>-1</v>
      </c>
      <c r="L1455" s="508" t="b">
        <f t="shared" si="137"/>
        <v>0</v>
      </c>
    </row>
    <row r="1456" spans="2:12">
      <c r="B1456" s="508" t="s">
        <v>2501</v>
      </c>
      <c r="C1456" s="508" t="s">
        <v>5204</v>
      </c>
      <c r="E1456" s="508" t="s">
        <v>2501</v>
      </c>
      <c r="F1456" s="508" t="s">
        <v>5177</v>
      </c>
      <c r="G1456" s="508" t="b">
        <f t="shared" si="132"/>
        <v>1</v>
      </c>
      <c r="H1456" s="508" t="b">
        <f t="shared" si="133"/>
        <v>0</v>
      </c>
      <c r="I1456" s="508" t="str">
        <f t="shared" si="134"/>
        <v>169</v>
      </c>
      <c r="J1456" s="508" t="str">
        <f t="shared" si="135"/>
        <v>168</v>
      </c>
      <c r="K1456" s="508">
        <f t="shared" si="136"/>
        <v>-1</v>
      </c>
      <c r="L1456" s="508" t="b">
        <f t="shared" si="137"/>
        <v>0</v>
      </c>
    </row>
    <row r="1457" spans="2:12">
      <c r="B1457" s="508" t="s">
        <v>1017</v>
      </c>
      <c r="C1457" s="508" t="s">
        <v>5205</v>
      </c>
      <c r="E1457" s="508" t="s">
        <v>1017</v>
      </c>
      <c r="F1457" s="508" t="s">
        <v>5176</v>
      </c>
      <c r="G1457" s="508" t="b">
        <f t="shared" si="132"/>
        <v>1</v>
      </c>
      <c r="H1457" s="508" t="b">
        <f t="shared" si="133"/>
        <v>0</v>
      </c>
      <c r="I1457" s="508" t="str">
        <f t="shared" si="134"/>
        <v>41</v>
      </c>
      <c r="J1457" s="508" t="str">
        <f t="shared" si="135"/>
        <v>40</v>
      </c>
      <c r="K1457" s="508">
        <f t="shared" si="136"/>
        <v>-1</v>
      </c>
      <c r="L1457" s="508" t="b">
        <f t="shared" si="137"/>
        <v>0</v>
      </c>
    </row>
    <row r="1458" spans="2:12">
      <c r="B1458" s="508" t="s">
        <v>1020</v>
      </c>
      <c r="C1458" s="508" t="s">
        <v>5206</v>
      </c>
      <c r="E1458" s="508" t="s">
        <v>1020</v>
      </c>
      <c r="F1458" s="508" t="s">
        <v>5161</v>
      </c>
      <c r="G1458" s="508" t="b">
        <f t="shared" si="132"/>
        <v>1</v>
      </c>
      <c r="H1458" s="508" t="b">
        <f t="shared" si="133"/>
        <v>0</v>
      </c>
      <c r="I1458" s="508" t="str">
        <f t="shared" si="134"/>
        <v>41</v>
      </c>
      <c r="J1458" s="508" t="str">
        <f t="shared" si="135"/>
        <v>40</v>
      </c>
      <c r="K1458" s="508">
        <f t="shared" si="136"/>
        <v>-1</v>
      </c>
      <c r="L1458" s="508" t="b">
        <f t="shared" si="137"/>
        <v>0</v>
      </c>
    </row>
    <row r="1459" spans="2:12">
      <c r="B1459" s="508" t="s">
        <v>5207</v>
      </c>
      <c r="C1459" s="508" t="s">
        <v>5208</v>
      </c>
      <c r="E1459" s="508" t="s">
        <v>5207</v>
      </c>
      <c r="F1459" s="508" t="s">
        <v>5163</v>
      </c>
      <c r="G1459" s="508" t="b">
        <f t="shared" si="132"/>
        <v>1</v>
      </c>
      <c r="H1459" s="508" t="b">
        <f t="shared" si="133"/>
        <v>0</v>
      </c>
      <c r="I1459" s="508" t="str">
        <f t="shared" si="134"/>
        <v>41</v>
      </c>
      <c r="J1459" s="508" t="str">
        <f t="shared" si="135"/>
        <v>40</v>
      </c>
      <c r="K1459" s="508">
        <f t="shared" si="136"/>
        <v>-1</v>
      </c>
      <c r="L1459" s="508" t="b">
        <f t="shared" si="137"/>
        <v>0</v>
      </c>
    </row>
    <row r="1460" spans="2:12">
      <c r="B1460" s="508" t="s">
        <v>5209</v>
      </c>
      <c r="C1460" s="508" t="s">
        <v>5210</v>
      </c>
      <c r="E1460" s="508" t="s">
        <v>5209</v>
      </c>
      <c r="F1460" s="508" t="s">
        <v>5165</v>
      </c>
      <c r="G1460" s="508" t="b">
        <f t="shared" si="132"/>
        <v>1</v>
      </c>
      <c r="H1460" s="508" t="b">
        <f t="shared" si="133"/>
        <v>0</v>
      </c>
      <c r="I1460" s="508" t="str">
        <f t="shared" si="134"/>
        <v>41</v>
      </c>
      <c r="J1460" s="508" t="str">
        <f t="shared" si="135"/>
        <v>40</v>
      </c>
      <c r="K1460" s="508">
        <f t="shared" si="136"/>
        <v>-1</v>
      </c>
      <c r="L1460" s="508" t="b">
        <f t="shared" si="137"/>
        <v>0</v>
      </c>
    </row>
    <row r="1461" spans="2:12">
      <c r="B1461" s="508" t="s">
        <v>1021</v>
      </c>
      <c r="C1461" s="508" t="s">
        <v>5211</v>
      </c>
      <c r="E1461" s="508" t="s">
        <v>1021</v>
      </c>
      <c r="F1461" s="508" t="s">
        <v>5166</v>
      </c>
      <c r="G1461" s="508" t="b">
        <f t="shared" si="132"/>
        <v>1</v>
      </c>
      <c r="H1461" s="508" t="b">
        <f t="shared" si="133"/>
        <v>0</v>
      </c>
      <c r="I1461" s="508" t="str">
        <f t="shared" si="134"/>
        <v>41</v>
      </c>
      <c r="J1461" s="508" t="str">
        <f t="shared" si="135"/>
        <v>40</v>
      </c>
      <c r="K1461" s="508">
        <f t="shared" si="136"/>
        <v>-1</v>
      </c>
      <c r="L1461" s="508" t="b">
        <f t="shared" si="137"/>
        <v>0</v>
      </c>
    </row>
    <row r="1462" spans="2:12">
      <c r="B1462" s="508" t="s">
        <v>1022</v>
      </c>
      <c r="C1462" s="508" t="s">
        <v>5212</v>
      </c>
      <c r="E1462" s="508" t="s">
        <v>1022</v>
      </c>
      <c r="F1462" s="508" t="s">
        <v>5167</v>
      </c>
      <c r="G1462" s="508" t="b">
        <f t="shared" si="132"/>
        <v>1</v>
      </c>
      <c r="H1462" s="508" t="b">
        <f t="shared" si="133"/>
        <v>0</v>
      </c>
      <c r="I1462" s="508" t="str">
        <f t="shared" si="134"/>
        <v>41</v>
      </c>
      <c r="J1462" s="508" t="str">
        <f t="shared" si="135"/>
        <v>40</v>
      </c>
      <c r="K1462" s="508">
        <f t="shared" si="136"/>
        <v>-1</v>
      </c>
      <c r="L1462" s="508" t="b">
        <f t="shared" si="137"/>
        <v>0</v>
      </c>
    </row>
    <row r="1463" spans="2:12">
      <c r="B1463" s="508" t="s">
        <v>1023</v>
      </c>
      <c r="C1463" s="508" t="s">
        <v>5213</v>
      </c>
      <c r="E1463" s="508" t="s">
        <v>1023</v>
      </c>
      <c r="F1463" s="508" t="s">
        <v>5168</v>
      </c>
      <c r="G1463" s="508" t="b">
        <f t="shared" si="132"/>
        <v>1</v>
      </c>
      <c r="H1463" s="508" t="b">
        <f t="shared" si="133"/>
        <v>0</v>
      </c>
      <c r="I1463" s="508" t="str">
        <f t="shared" si="134"/>
        <v>41</v>
      </c>
      <c r="J1463" s="508" t="str">
        <f t="shared" si="135"/>
        <v>40</v>
      </c>
      <c r="K1463" s="508">
        <f t="shared" si="136"/>
        <v>-1</v>
      </c>
      <c r="L1463" s="508" t="b">
        <f t="shared" si="137"/>
        <v>0</v>
      </c>
    </row>
    <row r="1464" spans="2:12">
      <c r="B1464" s="508" t="s">
        <v>1024</v>
      </c>
      <c r="C1464" s="508" t="s">
        <v>5214</v>
      </c>
      <c r="E1464" s="508" t="s">
        <v>1024</v>
      </c>
      <c r="F1464" s="508" t="s">
        <v>5169</v>
      </c>
      <c r="G1464" s="508" t="b">
        <f t="shared" si="132"/>
        <v>1</v>
      </c>
      <c r="H1464" s="508" t="b">
        <f t="shared" si="133"/>
        <v>0</v>
      </c>
      <c r="I1464" s="508" t="str">
        <f t="shared" si="134"/>
        <v>41</v>
      </c>
      <c r="J1464" s="508" t="str">
        <f t="shared" si="135"/>
        <v>40</v>
      </c>
      <c r="K1464" s="508">
        <f t="shared" si="136"/>
        <v>-1</v>
      </c>
      <c r="L1464" s="508" t="b">
        <f t="shared" si="137"/>
        <v>0</v>
      </c>
    </row>
    <row r="1465" spans="2:12">
      <c r="B1465" s="508" t="s">
        <v>1025</v>
      </c>
      <c r="C1465" s="508" t="s">
        <v>5215</v>
      </c>
      <c r="E1465" s="508" t="s">
        <v>1025</v>
      </c>
      <c r="F1465" s="508" t="s">
        <v>5170</v>
      </c>
      <c r="G1465" s="508" t="b">
        <f t="shared" si="132"/>
        <v>1</v>
      </c>
      <c r="H1465" s="508" t="b">
        <f t="shared" si="133"/>
        <v>0</v>
      </c>
      <c r="I1465" s="508" t="str">
        <f t="shared" si="134"/>
        <v>41</v>
      </c>
      <c r="J1465" s="508" t="str">
        <f t="shared" si="135"/>
        <v>40</v>
      </c>
      <c r="K1465" s="508">
        <f t="shared" si="136"/>
        <v>-1</v>
      </c>
      <c r="L1465" s="508" t="b">
        <f t="shared" si="137"/>
        <v>0</v>
      </c>
    </row>
    <row r="1466" spans="2:12">
      <c r="B1466" s="508" t="s">
        <v>1026</v>
      </c>
      <c r="C1466" s="508" t="s">
        <v>5216</v>
      </c>
      <c r="E1466" s="508" t="s">
        <v>1026</v>
      </c>
      <c r="F1466" s="508" t="s">
        <v>5171</v>
      </c>
      <c r="G1466" s="508" t="b">
        <f t="shared" si="132"/>
        <v>1</v>
      </c>
      <c r="H1466" s="508" t="b">
        <f t="shared" si="133"/>
        <v>0</v>
      </c>
      <c r="I1466" s="508" t="str">
        <f t="shared" si="134"/>
        <v>41</v>
      </c>
      <c r="J1466" s="508" t="str">
        <f t="shared" si="135"/>
        <v>40</v>
      </c>
      <c r="K1466" s="508">
        <f t="shared" si="136"/>
        <v>-1</v>
      </c>
      <c r="L1466" s="508" t="b">
        <f t="shared" si="137"/>
        <v>0</v>
      </c>
    </row>
    <row r="1467" spans="2:12">
      <c r="B1467" s="508" t="s">
        <v>1027</v>
      </c>
      <c r="C1467" s="508" t="s">
        <v>5217</v>
      </c>
      <c r="E1467" s="508" t="s">
        <v>1027</v>
      </c>
      <c r="F1467" s="508" t="s">
        <v>5172</v>
      </c>
      <c r="G1467" s="508" t="b">
        <f t="shared" si="132"/>
        <v>1</v>
      </c>
      <c r="H1467" s="508" t="b">
        <f t="shared" si="133"/>
        <v>0</v>
      </c>
      <c r="I1467" s="508" t="str">
        <f t="shared" si="134"/>
        <v>41</v>
      </c>
      <c r="J1467" s="508" t="str">
        <f t="shared" si="135"/>
        <v>40</v>
      </c>
      <c r="K1467" s="508">
        <f t="shared" si="136"/>
        <v>-1</v>
      </c>
      <c r="L1467" s="508" t="b">
        <f t="shared" si="137"/>
        <v>0</v>
      </c>
    </row>
    <row r="1468" spans="2:12">
      <c r="B1468" s="508" t="s">
        <v>1028</v>
      </c>
      <c r="C1468" s="508" t="s">
        <v>5218</v>
      </c>
      <c r="E1468" s="508" t="s">
        <v>1028</v>
      </c>
      <c r="F1468" s="508" t="s">
        <v>5173</v>
      </c>
      <c r="G1468" s="508" t="b">
        <f t="shared" si="132"/>
        <v>1</v>
      </c>
      <c r="H1468" s="508" t="b">
        <f t="shared" si="133"/>
        <v>0</v>
      </c>
      <c r="I1468" s="508" t="str">
        <f t="shared" si="134"/>
        <v>41</v>
      </c>
      <c r="J1468" s="508" t="str">
        <f t="shared" si="135"/>
        <v>40</v>
      </c>
      <c r="K1468" s="508">
        <f t="shared" si="136"/>
        <v>-1</v>
      </c>
      <c r="L1468" s="508" t="b">
        <f t="shared" si="137"/>
        <v>0</v>
      </c>
    </row>
    <row r="1469" spans="2:12">
      <c r="B1469" s="508" t="s">
        <v>1029</v>
      </c>
      <c r="C1469" s="508" t="s">
        <v>5219</v>
      </c>
      <c r="E1469" s="508" t="s">
        <v>1029</v>
      </c>
      <c r="F1469" s="508" t="s">
        <v>5174</v>
      </c>
      <c r="G1469" s="508" t="b">
        <f t="shared" si="132"/>
        <v>1</v>
      </c>
      <c r="H1469" s="508" t="b">
        <f t="shared" si="133"/>
        <v>0</v>
      </c>
      <c r="I1469" s="508" t="str">
        <f t="shared" si="134"/>
        <v>41</v>
      </c>
      <c r="J1469" s="508" t="str">
        <f t="shared" si="135"/>
        <v>40</v>
      </c>
      <c r="K1469" s="508">
        <f t="shared" si="136"/>
        <v>-1</v>
      </c>
      <c r="L1469" s="508" t="b">
        <f t="shared" si="137"/>
        <v>0</v>
      </c>
    </row>
    <row r="1470" spans="2:12">
      <c r="B1470" s="508" t="s">
        <v>1030</v>
      </c>
      <c r="C1470" s="508" t="s">
        <v>5220</v>
      </c>
      <c r="E1470" s="508" t="s">
        <v>1030</v>
      </c>
      <c r="F1470" s="508" t="s">
        <v>5175</v>
      </c>
      <c r="G1470" s="508" t="b">
        <f t="shared" si="132"/>
        <v>1</v>
      </c>
      <c r="H1470" s="508" t="b">
        <f t="shared" si="133"/>
        <v>0</v>
      </c>
      <c r="I1470" s="508" t="str">
        <f t="shared" si="134"/>
        <v>41</v>
      </c>
      <c r="J1470" s="508" t="str">
        <f t="shared" si="135"/>
        <v>40</v>
      </c>
      <c r="K1470" s="508">
        <f t="shared" si="136"/>
        <v>-1</v>
      </c>
      <c r="L1470" s="508" t="b">
        <f t="shared" si="137"/>
        <v>0</v>
      </c>
    </row>
    <row r="1471" spans="2:12">
      <c r="B1471" s="508" t="s">
        <v>831</v>
      </c>
      <c r="C1471" s="508" t="s">
        <v>5221</v>
      </c>
      <c r="E1471" s="508" t="s">
        <v>831</v>
      </c>
      <c r="F1471" s="508" t="s">
        <v>5221</v>
      </c>
      <c r="G1471" s="508" t="b">
        <f t="shared" si="132"/>
        <v>1</v>
      </c>
      <c r="H1471" s="508" t="b">
        <f t="shared" si="133"/>
        <v>1</v>
      </c>
      <c r="I1471" s="508" t="str">
        <f t="shared" si="134"/>
        <v>26</v>
      </c>
      <c r="J1471" s="508" t="str">
        <f t="shared" si="135"/>
        <v>26</v>
      </c>
      <c r="K1471" s="508">
        <f t="shared" si="136"/>
        <v>0</v>
      </c>
      <c r="L1471" s="508" t="b">
        <f t="shared" si="137"/>
        <v>1</v>
      </c>
    </row>
    <row r="1472" spans="2:12">
      <c r="B1472" s="508" t="s">
        <v>832</v>
      </c>
      <c r="C1472" s="508" t="s">
        <v>5222</v>
      </c>
      <c r="E1472" s="508" t="s">
        <v>832</v>
      </c>
      <c r="F1472" s="508" t="s">
        <v>5222</v>
      </c>
      <c r="G1472" s="508" t="b">
        <f t="shared" si="132"/>
        <v>1</v>
      </c>
      <c r="H1472" s="508" t="b">
        <f t="shared" si="133"/>
        <v>1</v>
      </c>
      <c r="I1472" s="508" t="str">
        <f t="shared" si="134"/>
        <v>26</v>
      </c>
      <c r="J1472" s="508" t="str">
        <f t="shared" si="135"/>
        <v>26</v>
      </c>
      <c r="K1472" s="508">
        <f t="shared" si="136"/>
        <v>0</v>
      </c>
      <c r="L1472" s="508" t="b">
        <f t="shared" si="137"/>
        <v>1</v>
      </c>
    </row>
    <row r="1473" spans="2:12">
      <c r="B1473" s="508" t="s">
        <v>833</v>
      </c>
      <c r="C1473" s="508" t="s">
        <v>5223</v>
      </c>
      <c r="E1473" s="508" t="s">
        <v>833</v>
      </c>
      <c r="F1473" s="508" t="s">
        <v>5223</v>
      </c>
      <c r="G1473" s="508" t="b">
        <f t="shared" si="132"/>
        <v>1</v>
      </c>
      <c r="H1473" s="508" t="b">
        <f t="shared" si="133"/>
        <v>1</v>
      </c>
      <c r="I1473" s="508" t="str">
        <f t="shared" si="134"/>
        <v>26</v>
      </c>
      <c r="J1473" s="508" t="str">
        <f t="shared" si="135"/>
        <v>26</v>
      </c>
      <c r="K1473" s="508">
        <f t="shared" si="136"/>
        <v>0</v>
      </c>
      <c r="L1473" s="508" t="b">
        <f t="shared" si="137"/>
        <v>1</v>
      </c>
    </row>
    <row r="1474" spans="2:12">
      <c r="B1474" s="508" t="s">
        <v>834</v>
      </c>
      <c r="C1474" s="508" t="s">
        <v>5224</v>
      </c>
      <c r="E1474" s="508" t="s">
        <v>834</v>
      </c>
      <c r="F1474" s="508" t="s">
        <v>5224</v>
      </c>
      <c r="G1474" s="508" t="b">
        <f t="shared" si="132"/>
        <v>1</v>
      </c>
      <c r="H1474" s="508" t="b">
        <f t="shared" si="133"/>
        <v>1</v>
      </c>
      <c r="I1474" s="508" t="str">
        <f t="shared" si="134"/>
        <v>26</v>
      </c>
      <c r="J1474" s="508" t="str">
        <f t="shared" si="135"/>
        <v>26</v>
      </c>
      <c r="K1474" s="508">
        <f t="shared" si="136"/>
        <v>0</v>
      </c>
      <c r="L1474" s="508" t="b">
        <f t="shared" si="137"/>
        <v>1</v>
      </c>
    </row>
    <row r="1475" spans="2:12">
      <c r="B1475" s="508" t="s">
        <v>835</v>
      </c>
      <c r="C1475" s="508" t="s">
        <v>5225</v>
      </c>
      <c r="E1475" s="508" t="s">
        <v>835</v>
      </c>
      <c r="F1475" s="508" t="s">
        <v>5225</v>
      </c>
      <c r="G1475" s="508" t="b">
        <f t="shared" si="132"/>
        <v>1</v>
      </c>
      <c r="H1475" s="508" t="b">
        <f t="shared" si="133"/>
        <v>1</v>
      </c>
      <c r="I1475" s="508" t="str">
        <f t="shared" si="134"/>
        <v>26</v>
      </c>
      <c r="J1475" s="508" t="str">
        <f t="shared" si="135"/>
        <v>26</v>
      </c>
      <c r="K1475" s="508">
        <f t="shared" si="136"/>
        <v>0</v>
      </c>
      <c r="L1475" s="508" t="b">
        <f t="shared" si="137"/>
        <v>1</v>
      </c>
    </row>
    <row r="1476" spans="2:12">
      <c r="B1476" s="508" t="s">
        <v>836</v>
      </c>
      <c r="C1476" s="508" t="s">
        <v>5226</v>
      </c>
      <c r="E1476" s="508" t="s">
        <v>836</v>
      </c>
      <c r="F1476" s="508" t="s">
        <v>5226</v>
      </c>
      <c r="G1476" s="508" t="b">
        <f t="shared" si="132"/>
        <v>1</v>
      </c>
      <c r="H1476" s="508" t="b">
        <f t="shared" si="133"/>
        <v>1</v>
      </c>
      <c r="I1476" s="508" t="str">
        <f t="shared" si="134"/>
        <v>26</v>
      </c>
      <c r="J1476" s="508" t="str">
        <f t="shared" si="135"/>
        <v>26</v>
      </c>
      <c r="K1476" s="508">
        <f t="shared" si="136"/>
        <v>0</v>
      </c>
      <c r="L1476" s="508" t="b">
        <f t="shared" si="137"/>
        <v>1</v>
      </c>
    </row>
    <row r="1477" spans="2:12">
      <c r="B1477" s="508" t="s">
        <v>837</v>
      </c>
      <c r="C1477" s="508" t="s">
        <v>5227</v>
      </c>
      <c r="E1477" s="508" t="s">
        <v>837</v>
      </c>
      <c r="F1477" s="508" t="s">
        <v>5227</v>
      </c>
      <c r="G1477" s="508" t="b">
        <f t="shared" si="132"/>
        <v>1</v>
      </c>
      <c r="H1477" s="508" t="b">
        <f t="shared" si="133"/>
        <v>1</v>
      </c>
      <c r="I1477" s="508" t="str">
        <f t="shared" si="134"/>
        <v>26</v>
      </c>
      <c r="J1477" s="508" t="str">
        <f t="shared" si="135"/>
        <v>26</v>
      </c>
      <c r="K1477" s="508">
        <f t="shared" si="136"/>
        <v>0</v>
      </c>
      <c r="L1477" s="508" t="b">
        <f t="shared" si="137"/>
        <v>1</v>
      </c>
    </row>
    <row r="1478" spans="2:12">
      <c r="B1478" s="508" t="s">
        <v>838</v>
      </c>
      <c r="C1478" s="508" t="s">
        <v>5228</v>
      </c>
      <c r="E1478" s="508" t="s">
        <v>838</v>
      </c>
      <c r="F1478" s="508" t="s">
        <v>5228</v>
      </c>
      <c r="G1478" s="508" t="b">
        <f t="shared" si="132"/>
        <v>1</v>
      </c>
      <c r="H1478" s="508" t="b">
        <f t="shared" si="133"/>
        <v>1</v>
      </c>
      <c r="I1478" s="508" t="str">
        <f t="shared" si="134"/>
        <v>26</v>
      </c>
      <c r="J1478" s="508" t="str">
        <f t="shared" si="135"/>
        <v>26</v>
      </c>
      <c r="K1478" s="508">
        <f t="shared" si="136"/>
        <v>0</v>
      </c>
      <c r="L1478" s="508" t="b">
        <f t="shared" si="137"/>
        <v>1</v>
      </c>
    </row>
    <row r="1479" spans="2:12">
      <c r="B1479" s="508" t="s">
        <v>839</v>
      </c>
      <c r="C1479" s="508" t="s">
        <v>5229</v>
      </c>
      <c r="E1479" s="508" t="s">
        <v>839</v>
      </c>
      <c r="F1479" s="508" t="s">
        <v>5229</v>
      </c>
      <c r="G1479" s="508" t="b">
        <f t="shared" ref="G1479:G1542" si="138">B1479=E1479</f>
        <v>1</v>
      </c>
      <c r="H1479" s="508" t="b">
        <f t="shared" ref="H1479:H1542" si="139">C1479=F1479</f>
        <v>1</v>
      </c>
      <c r="I1479" s="508" t="str">
        <f t="shared" ref="I1479:I1542" si="140">RIGHT(C1479,LEN(C1479)-FIND("$",C1479,1)-2)</f>
        <v>26</v>
      </c>
      <c r="J1479" s="508" t="str">
        <f t="shared" ref="J1479:J1542" si="141">RIGHT(F1479,LEN(F1479)-FIND("$",F1479,1)-2)</f>
        <v>26</v>
      </c>
      <c r="K1479" s="508">
        <f t="shared" ref="K1479:K1542" si="142">J1479-I1479</f>
        <v>0</v>
      </c>
      <c r="L1479" s="508" t="b">
        <f t="shared" ref="L1479:L1542" si="143">I1479=J1479</f>
        <v>1</v>
      </c>
    </row>
    <row r="1480" spans="2:12">
      <c r="B1480" s="508" t="s">
        <v>840</v>
      </c>
      <c r="C1480" s="508" t="s">
        <v>5230</v>
      </c>
      <c r="E1480" s="508" t="s">
        <v>840</v>
      </c>
      <c r="F1480" s="508" t="s">
        <v>5230</v>
      </c>
      <c r="G1480" s="508" t="b">
        <f t="shared" si="138"/>
        <v>1</v>
      </c>
      <c r="H1480" s="508" t="b">
        <f t="shared" si="139"/>
        <v>1</v>
      </c>
      <c r="I1480" s="508" t="str">
        <f t="shared" si="140"/>
        <v>26</v>
      </c>
      <c r="J1480" s="508" t="str">
        <f t="shared" si="141"/>
        <v>26</v>
      </c>
      <c r="K1480" s="508">
        <f t="shared" si="142"/>
        <v>0</v>
      </c>
      <c r="L1480" s="508" t="b">
        <f t="shared" si="143"/>
        <v>1</v>
      </c>
    </row>
    <row r="1481" spans="2:12">
      <c r="B1481" s="508" t="s">
        <v>841</v>
      </c>
      <c r="C1481" s="508" t="s">
        <v>5231</v>
      </c>
      <c r="E1481" s="508" t="s">
        <v>841</v>
      </c>
      <c r="F1481" s="508" t="s">
        <v>5231</v>
      </c>
      <c r="G1481" s="508" t="b">
        <f t="shared" si="138"/>
        <v>1</v>
      </c>
      <c r="H1481" s="508" t="b">
        <f t="shared" si="139"/>
        <v>1</v>
      </c>
      <c r="I1481" s="508" t="str">
        <f t="shared" si="140"/>
        <v>26</v>
      </c>
      <c r="J1481" s="508" t="str">
        <f t="shared" si="141"/>
        <v>26</v>
      </c>
      <c r="K1481" s="508">
        <f t="shared" si="142"/>
        <v>0</v>
      </c>
      <c r="L1481" s="508" t="b">
        <f t="shared" si="143"/>
        <v>1</v>
      </c>
    </row>
    <row r="1482" spans="2:12">
      <c r="B1482" s="508" t="s">
        <v>842</v>
      </c>
      <c r="C1482" s="508" t="s">
        <v>5232</v>
      </c>
      <c r="E1482" s="508" t="s">
        <v>842</v>
      </c>
      <c r="F1482" s="508" t="s">
        <v>5232</v>
      </c>
      <c r="G1482" s="508" t="b">
        <f t="shared" si="138"/>
        <v>1</v>
      </c>
      <c r="H1482" s="508" t="b">
        <f t="shared" si="139"/>
        <v>1</v>
      </c>
      <c r="I1482" s="508" t="str">
        <f t="shared" si="140"/>
        <v>26</v>
      </c>
      <c r="J1482" s="508" t="str">
        <f t="shared" si="141"/>
        <v>26</v>
      </c>
      <c r="K1482" s="508">
        <f t="shared" si="142"/>
        <v>0</v>
      </c>
      <c r="L1482" s="508" t="b">
        <f t="shared" si="143"/>
        <v>1</v>
      </c>
    </row>
    <row r="1483" spans="2:12">
      <c r="B1483" s="508" t="s">
        <v>843</v>
      </c>
      <c r="C1483" s="508" t="s">
        <v>5233</v>
      </c>
      <c r="E1483" s="508" t="s">
        <v>843</v>
      </c>
      <c r="F1483" s="508" t="s">
        <v>5233</v>
      </c>
      <c r="G1483" s="508" t="b">
        <f t="shared" si="138"/>
        <v>1</v>
      </c>
      <c r="H1483" s="508" t="b">
        <f t="shared" si="139"/>
        <v>1</v>
      </c>
      <c r="I1483" s="508" t="str">
        <f t="shared" si="140"/>
        <v>26</v>
      </c>
      <c r="J1483" s="508" t="str">
        <f t="shared" si="141"/>
        <v>26</v>
      </c>
      <c r="K1483" s="508">
        <f t="shared" si="142"/>
        <v>0</v>
      </c>
      <c r="L1483" s="508" t="b">
        <f t="shared" si="143"/>
        <v>1</v>
      </c>
    </row>
    <row r="1484" spans="2:12">
      <c r="B1484" s="508" t="s">
        <v>829</v>
      </c>
      <c r="C1484" s="508" t="s">
        <v>5234</v>
      </c>
      <c r="E1484" s="508" t="s">
        <v>829</v>
      </c>
      <c r="F1484" s="508" t="s">
        <v>5234</v>
      </c>
      <c r="G1484" s="508" t="b">
        <f t="shared" si="138"/>
        <v>1</v>
      </c>
      <c r="H1484" s="508" t="b">
        <f t="shared" si="139"/>
        <v>1</v>
      </c>
      <c r="I1484" s="508" t="str">
        <f t="shared" si="140"/>
        <v>26</v>
      </c>
      <c r="J1484" s="508" t="str">
        <f t="shared" si="141"/>
        <v>26</v>
      </c>
      <c r="K1484" s="508">
        <f t="shared" si="142"/>
        <v>0</v>
      </c>
      <c r="L1484" s="508" t="b">
        <f t="shared" si="143"/>
        <v>1</v>
      </c>
    </row>
    <row r="1485" spans="2:12">
      <c r="B1485" s="508" t="s">
        <v>2629</v>
      </c>
      <c r="C1485" s="508" t="s">
        <v>5235</v>
      </c>
      <c r="E1485" s="508" t="s">
        <v>2629</v>
      </c>
      <c r="F1485" s="508" t="s">
        <v>4290</v>
      </c>
      <c r="G1485" s="508" t="b">
        <f t="shared" si="138"/>
        <v>1</v>
      </c>
      <c r="H1485" s="508" t="b">
        <f t="shared" si="139"/>
        <v>0</v>
      </c>
      <c r="I1485" s="508" t="str">
        <f t="shared" si="140"/>
        <v>178</v>
      </c>
      <c r="J1485" s="508" t="str">
        <f t="shared" si="141"/>
        <v>177</v>
      </c>
      <c r="K1485" s="508">
        <f t="shared" si="142"/>
        <v>-1</v>
      </c>
      <c r="L1485" s="508" t="b">
        <f t="shared" si="143"/>
        <v>0</v>
      </c>
    </row>
    <row r="1486" spans="2:12">
      <c r="B1486" s="508" t="s">
        <v>2630</v>
      </c>
      <c r="C1486" s="508" t="s">
        <v>5236</v>
      </c>
      <c r="E1486" s="508" t="s">
        <v>2630</v>
      </c>
      <c r="F1486" s="508" t="s">
        <v>4291</v>
      </c>
      <c r="G1486" s="508" t="b">
        <f t="shared" si="138"/>
        <v>1</v>
      </c>
      <c r="H1486" s="508" t="b">
        <f t="shared" si="139"/>
        <v>0</v>
      </c>
      <c r="I1486" s="508" t="str">
        <f t="shared" si="140"/>
        <v>178</v>
      </c>
      <c r="J1486" s="508" t="str">
        <f t="shared" si="141"/>
        <v>177</v>
      </c>
      <c r="K1486" s="508">
        <f t="shared" si="142"/>
        <v>-1</v>
      </c>
      <c r="L1486" s="508" t="b">
        <f t="shared" si="143"/>
        <v>0</v>
      </c>
    </row>
    <row r="1487" spans="2:12">
      <c r="B1487" s="508" t="s">
        <v>2631</v>
      </c>
      <c r="C1487" s="508" t="s">
        <v>5237</v>
      </c>
      <c r="E1487" s="508" t="s">
        <v>2631</v>
      </c>
      <c r="F1487" s="508" t="s">
        <v>4292</v>
      </c>
      <c r="G1487" s="508" t="b">
        <f t="shared" si="138"/>
        <v>1</v>
      </c>
      <c r="H1487" s="508" t="b">
        <f t="shared" si="139"/>
        <v>0</v>
      </c>
      <c r="I1487" s="508" t="str">
        <f t="shared" si="140"/>
        <v>178</v>
      </c>
      <c r="J1487" s="508" t="str">
        <f t="shared" si="141"/>
        <v>177</v>
      </c>
      <c r="K1487" s="508">
        <f t="shared" si="142"/>
        <v>-1</v>
      </c>
      <c r="L1487" s="508" t="b">
        <f t="shared" si="143"/>
        <v>0</v>
      </c>
    </row>
    <row r="1488" spans="2:12">
      <c r="B1488" s="508" t="s">
        <v>2632</v>
      </c>
      <c r="C1488" s="508" t="s">
        <v>5238</v>
      </c>
      <c r="E1488" s="508" t="s">
        <v>2632</v>
      </c>
      <c r="F1488" s="508" t="s">
        <v>4293</v>
      </c>
      <c r="G1488" s="508" t="b">
        <f t="shared" si="138"/>
        <v>1</v>
      </c>
      <c r="H1488" s="508" t="b">
        <f t="shared" si="139"/>
        <v>0</v>
      </c>
      <c r="I1488" s="508" t="str">
        <f t="shared" si="140"/>
        <v>178</v>
      </c>
      <c r="J1488" s="508" t="str">
        <f t="shared" si="141"/>
        <v>177</v>
      </c>
      <c r="K1488" s="508">
        <f t="shared" si="142"/>
        <v>-1</v>
      </c>
      <c r="L1488" s="508" t="b">
        <f t="shared" si="143"/>
        <v>0</v>
      </c>
    </row>
    <row r="1489" spans="2:12">
      <c r="B1489" s="508" t="s">
        <v>2633</v>
      </c>
      <c r="C1489" s="508" t="s">
        <v>5239</v>
      </c>
      <c r="E1489" s="508" t="s">
        <v>2633</v>
      </c>
      <c r="F1489" s="508" t="s">
        <v>4294</v>
      </c>
      <c r="G1489" s="508" t="b">
        <f t="shared" si="138"/>
        <v>1</v>
      </c>
      <c r="H1489" s="508" t="b">
        <f t="shared" si="139"/>
        <v>0</v>
      </c>
      <c r="I1489" s="508" t="str">
        <f t="shared" si="140"/>
        <v>178</v>
      </c>
      <c r="J1489" s="508" t="str">
        <f t="shared" si="141"/>
        <v>177</v>
      </c>
      <c r="K1489" s="508">
        <f t="shared" si="142"/>
        <v>-1</v>
      </c>
      <c r="L1489" s="508" t="b">
        <f t="shared" si="143"/>
        <v>0</v>
      </c>
    </row>
    <row r="1490" spans="2:12">
      <c r="B1490" s="508" t="s">
        <v>2634</v>
      </c>
      <c r="C1490" s="508" t="s">
        <v>5240</v>
      </c>
      <c r="E1490" s="508" t="s">
        <v>2634</v>
      </c>
      <c r="F1490" s="508" t="s">
        <v>4295</v>
      </c>
      <c r="G1490" s="508" t="b">
        <f t="shared" si="138"/>
        <v>1</v>
      </c>
      <c r="H1490" s="508" t="b">
        <f t="shared" si="139"/>
        <v>0</v>
      </c>
      <c r="I1490" s="508" t="str">
        <f t="shared" si="140"/>
        <v>178</v>
      </c>
      <c r="J1490" s="508" t="str">
        <f t="shared" si="141"/>
        <v>177</v>
      </c>
      <c r="K1490" s="508">
        <f t="shared" si="142"/>
        <v>-1</v>
      </c>
      <c r="L1490" s="508" t="b">
        <f t="shared" si="143"/>
        <v>0</v>
      </c>
    </row>
    <row r="1491" spans="2:12">
      <c r="B1491" s="508" t="s">
        <v>2635</v>
      </c>
      <c r="C1491" s="508" t="s">
        <v>5241</v>
      </c>
      <c r="E1491" s="508" t="s">
        <v>2635</v>
      </c>
      <c r="F1491" s="508" t="s">
        <v>4296</v>
      </c>
      <c r="G1491" s="508" t="b">
        <f t="shared" si="138"/>
        <v>1</v>
      </c>
      <c r="H1491" s="508" t="b">
        <f t="shared" si="139"/>
        <v>0</v>
      </c>
      <c r="I1491" s="508" t="str">
        <f t="shared" si="140"/>
        <v>178</v>
      </c>
      <c r="J1491" s="508" t="str">
        <f t="shared" si="141"/>
        <v>177</v>
      </c>
      <c r="K1491" s="508">
        <f t="shared" si="142"/>
        <v>-1</v>
      </c>
      <c r="L1491" s="508" t="b">
        <f t="shared" si="143"/>
        <v>0</v>
      </c>
    </row>
    <row r="1492" spans="2:12">
      <c r="B1492" s="508" t="s">
        <v>2636</v>
      </c>
      <c r="C1492" s="508" t="s">
        <v>5242</v>
      </c>
      <c r="E1492" s="508" t="s">
        <v>2636</v>
      </c>
      <c r="F1492" s="508" t="s">
        <v>4297</v>
      </c>
      <c r="G1492" s="508" t="b">
        <f t="shared" si="138"/>
        <v>1</v>
      </c>
      <c r="H1492" s="508" t="b">
        <f t="shared" si="139"/>
        <v>0</v>
      </c>
      <c r="I1492" s="508" t="str">
        <f t="shared" si="140"/>
        <v>178</v>
      </c>
      <c r="J1492" s="508" t="str">
        <f t="shared" si="141"/>
        <v>177</v>
      </c>
      <c r="K1492" s="508">
        <f t="shared" si="142"/>
        <v>-1</v>
      </c>
      <c r="L1492" s="508" t="b">
        <f t="shared" si="143"/>
        <v>0</v>
      </c>
    </row>
    <row r="1493" spans="2:12">
      <c r="B1493" s="508" t="s">
        <v>2637</v>
      </c>
      <c r="C1493" s="508" t="s">
        <v>5243</v>
      </c>
      <c r="E1493" s="508" t="s">
        <v>2637</v>
      </c>
      <c r="F1493" s="508" t="s">
        <v>4298</v>
      </c>
      <c r="G1493" s="508" t="b">
        <f t="shared" si="138"/>
        <v>1</v>
      </c>
      <c r="H1493" s="508" t="b">
        <f t="shared" si="139"/>
        <v>0</v>
      </c>
      <c r="I1493" s="508" t="str">
        <f t="shared" si="140"/>
        <v>178</v>
      </c>
      <c r="J1493" s="508" t="str">
        <f t="shared" si="141"/>
        <v>177</v>
      </c>
      <c r="K1493" s="508">
        <f t="shared" si="142"/>
        <v>-1</v>
      </c>
      <c r="L1493" s="508" t="b">
        <f t="shared" si="143"/>
        <v>0</v>
      </c>
    </row>
    <row r="1494" spans="2:12">
      <c r="B1494" s="508" t="s">
        <v>2638</v>
      </c>
      <c r="C1494" s="508" t="s">
        <v>5244</v>
      </c>
      <c r="E1494" s="508" t="s">
        <v>2638</v>
      </c>
      <c r="F1494" s="508" t="s">
        <v>4299</v>
      </c>
      <c r="G1494" s="508" t="b">
        <f t="shared" si="138"/>
        <v>1</v>
      </c>
      <c r="H1494" s="508" t="b">
        <f t="shared" si="139"/>
        <v>0</v>
      </c>
      <c r="I1494" s="508" t="str">
        <f t="shared" si="140"/>
        <v>178</v>
      </c>
      <c r="J1494" s="508" t="str">
        <f t="shared" si="141"/>
        <v>177</v>
      </c>
      <c r="K1494" s="508">
        <f t="shared" si="142"/>
        <v>-1</v>
      </c>
      <c r="L1494" s="508" t="b">
        <f t="shared" si="143"/>
        <v>0</v>
      </c>
    </row>
    <row r="1495" spans="2:12">
      <c r="B1495" s="508" t="s">
        <v>2639</v>
      </c>
      <c r="C1495" s="508" t="s">
        <v>5245</v>
      </c>
      <c r="E1495" s="508" t="s">
        <v>2639</v>
      </c>
      <c r="F1495" s="508" t="s">
        <v>4300</v>
      </c>
      <c r="G1495" s="508" t="b">
        <f t="shared" si="138"/>
        <v>1</v>
      </c>
      <c r="H1495" s="508" t="b">
        <f t="shared" si="139"/>
        <v>0</v>
      </c>
      <c r="I1495" s="508" t="str">
        <f t="shared" si="140"/>
        <v>178</v>
      </c>
      <c r="J1495" s="508" t="str">
        <f t="shared" si="141"/>
        <v>177</v>
      </c>
      <c r="K1495" s="508">
        <f t="shared" si="142"/>
        <v>-1</v>
      </c>
      <c r="L1495" s="508" t="b">
        <f t="shared" si="143"/>
        <v>0</v>
      </c>
    </row>
    <row r="1496" spans="2:12">
      <c r="B1496" s="508" t="s">
        <v>2640</v>
      </c>
      <c r="C1496" s="508" t="s">
        <v>5246</v>
      </c>
      <c r="E1496" s="508" t="s">
        <v>2640</v>
      </c>
      <c r="F1496" s="508" t="s">
        <v>4301</v>
      </c>
      <c r="G1496" s="508" t="b">
        <f t="shared" si="138"/>
        <v>1</v>
      </c>
      <c r="H1496" s="508" t="b">
        <f t="shared" si="139"/>
        <v>0</v>
      </c>
      <c r="I1496" s="508" t="str">
        <f t="shared" si="140"/>
        <v>178</v>
      </c>
      <c r="J1496" s="508" t="str">
        <f t="shared" si="141"/>
        <v>177</v>
      </c>
      <c r="K1496" s="508">
        <f t="shared" si="142"/>
        <v>-1</v>
      </c>
      <c r="L1496" s="508" t="b">
        <f t="shared" si="143"/>
        <v>0</v>
      </c>
    </row>
    <row r="1497" spans="2:12">
      <c r="B1497" s="508" t="s">
        <v>2641</v>
      </c>
      <c r="C1497" s="508" t="s">
        <v>5247</v>
      </c>
      <c r="E1497" s="508" t="s">
        <v>2641</v>
      </c>
      <c r="F1497" s="508" t="s">
        <v>4302</v>
      </c>
      <c r="G1497" s="508" t="b">
        <f t="shared" si="138"/>
        <v>1</v>
      </c>
      <c r="H1497" s="508" t="b">
        <f t="shared" si="139"/>
        <v>0</v>
      </c>
      <c r="I1497" s="508" t="str">
        <f t="shared" si="140"/>
        <v>178</v>
      </c>
      <c r="J1497" s="508" t="str">
        <f t="shared" si="141"/>
        <v>177</v>
      </c>
      <c r="K1497" s="508">
        <f t="shared" si="142"/>
        <v>-1</v>
      </c>
      <c r="L1497" s="508" t="b">
        <f t="shared" si="143"/>
        <v>0</v>
      </c>
    </row>
    <row r="1498" spans="2:12">
      <c r="B1498" s="508" t="s">
        <v>2627</v>
      </c>
      <c r="C1498" s="508" t="s">
        <v>5248</v>
      </c>
      <c r="E1498" s="508" t="s">
        <v>2627</v>
      </c>
      <c r="F1498" s="508" t="s">
        <v>4303</v>
      </c>
      <c r="G1498" s="508" t="b">
        <f t="shared" si="138"/>
        <v>1</v>
      </c>
      <c r="H1498" s="508" t="b">
        <f t="shared" si="139"/>
        <v>0</v>
      </c>
      <c r="I1498" s="508" t="str">
        <f t="shared" si="140"/>
        <v>178</v>
      </c>
      <c r="J1498" s="508" t="str">
        <f t="shared" si="141"/>
        <v>177</v>
      </c>
      <c r="K1498" s="508">
        <f t="shared" si="142"/>
        <v>-1</v>
      </c>
      <c r="L1498" s="508" t="b">
        <f t="shared" si="143"/>
        <v>0</v>
      </c>
    </row>
    <row r="1499" spans="2:12">
      <c r="B1499" s="508" t="s">
        <v>1520</v>
      </c>
      <c r="C1499" s="508" t="s">
        <v>5249</v>
      </c>
      <c r="E1499" s="508" t="s">
        <v>1520</v>
      </c>
      <c r="F1499" s="508" t="s">
        <v>4276</v>
      </c>
      <c r="G1499" s="508" t="b">
        <f t="shared" si="138"/>
        <v>1</v>
      </c>
      <c r="H1499" s="508" t="b">
        <f t="shared" si="139"/>
        <v>0</v>
      </c>
      <c r="I1499" s="508" t="str">
        <f t="shared" si="140"/>
        <v>83</v>
      </c>
      <c r="J1499" s="508" t="str">
        <f t="shared" si="141"/>
        <v>82</v>
      </c>
      <c r="K1499" s="508">
        <f t="shared" si="142"/>
        <v>-1</v>
      </c>
      <c r="L1499" s="508" t="b">
        <f t="shared" si="143"/>
        <v>0</v>
      </c>
    </row>
    <row r="1500" spans="2:12">
      <c r="B1500" s="508" t="s">
        <v>1521</v>
      </c>
      <c r="C1500" s="508" t="s">
        <v>5250</v>
      </c>
      <c r="E1500" s="508" t="s">
        <v>1521</v>
      </c>
      <c r="F1500" s="508" t="s">
        <v>4277</v>
      </c>
      <c r="G1500" s="508" t="b">
        <f t="shared" si="138"/>
        <v>1</v>
      </c>
      <c r="H1500" s="508" t="b">
        <f t="shared" si="139"/>
        <v>0</v>
      </c>
      <c r="I1500" s="508" t="str">
        <f t="shared" si="140"/>
        <v>83</v>
      </c>
      <c r="J1500" s="508" t="str">
        <f t="shared" si="141"/>
        <v>82</v>
      </c>
      <c r="K1500" s="508">
        <f t="shared" si="142"/>
        <v>-1</v>
      </c>
      <c r="L1500" s="508" t="b">
        <f t="shared" si="143"/>
        <v>0</v>
      </c>
    </row>
    <row r="1501" spans="2:12">
      <c r="B1501" s="508" t="s">
        <v>1522</v>
      </c>
      <c r="C1501" s="508" t="s">
        <v>5251</v>
      </c>
      <c r="E1501" s="508" t="s">
        <v>1522</v>
      </c>
      <c r="F1501" s="508" t="s">
        <v>4278</v>
      </c>
      <c r="G1501" s="508" t="b">
        <f t="shared" si="138"/>
        <v>1</v>
      </c>
      <c r="H1501" s="508" t="b">
        <f t="shared" si="139"/>
        <v>0</v>
      </c>
      <c r="I1501" s="508" t="str">
        <f t="shared" si="140"/>
        <v>83</v>
      </c>
      <c r="J1501" s="508" t="str">
        <f t="shared" si="141"/>
        <v>82</v>
      </c>
      <c r="K1501" s="508">
        <f t="shared" si="142"/>
        <v>-1</v>
      </c>
      <c r="L1501" s="508" t="b">
        <f t="shared" si="143"/>
        <v>0</v>
      </c>
    </row>
    <row r="1502" spans="2:12">
      <c r="B1502" s="508" t="s">
        <v>1523</v>
      </c>
      <c r="C1502" s="508" t="s">
        <v>5252</v>
      </c>
      <c r="E1502" s="508" t="s">
        <v>1523</v>
      </c>
      <c r="F1502" s="508" t="s">
        <v>4279</v>
      </c>
      <c r="G1502" s="508" t="b">
        <f t="shared" si="138"/>
        <v>1</v>
      </c>
      <c r="H1502" s="508" t="b">
        <f t="shared" si="139"/>
        <v>0</v>
      </c>
      <c r="I1502" s="508" t="str">
        <f t="shared" si="140"/>
        <v>83</v>
      </c>
      <c r="J1502" s="508" t="str">
        <f t="shared" si="141"/>
        <v>82</v>
      </c>
      <c r="K1502" s="508">
        <f t="shared" si="142"/>
        <v>-1</v>
      </c>
      <c r="L1502" s="508" t="b">
        <f t="shared" si="143"/>
        <v>0</v>
      </c>
    </row>
    <row r="1503" spans="2:12">
      <c r="B1503" s="508" t="s">
        <v>1524</v>
      </c>
      <c r="C1503" s="508" t="s">
        <v>5253</v>
      </c>
      <c r="E1503" s="508" t="s">
        <v>1524</v>
      </c>
      <c r="F1503" s="508" t="s">
        <v>4280</v>
      </c>
      <c r="G1503" s="508" t="b">
        <f t="shared" si="138"/>
        <v>1</v>
      </c>
      <c r="H1503" s="508" t="b">
        <f t="shared" si="139"/>
        <v>0</v>
      </c>
      <c r="I1503" s="508" t="str">
        <f t="shared" si="140"/>
        <v>83</v>
      </c>
      <c r="J1503" s="508" t="str">
        <f t="shared" si="141"/>
        <v>82</v>
      </c>
      <c r="K1503" s="508">
        <f t="shared" si="142"/>
        <v>-1</v>
      </c>
      <c r="L1503" s="508" t="b">
        <f t="shared" si="143"/>
        <v>0</v>
      </c>
    </row>
    <row r="1504" spans="2:12">
      <c r="B1504" s="508" t="s">
        <v>1525</v>
      </c>
      <c r="C1504" s="508" t="s">
        <v>5254</v>
      </c>
      <c r="E1504" s="508" t="s">
        <v>1525</v>
      </c>
      <c r="F1504" s="508" t="s">
        <v>4281</v>
      </c>
      <c r="G1504" s="508" t="b">
        <f t="shared" si="138"/>
        <v>1</v>
      </c>
      <c r="H1504" s="508" t="b">
        <f t="shared" si="139"/>
        <v>0</v>
      </c>
      <c r="I1504" s="508" t="str">
        <f t="shared" si="140"/>
        <v>83</v>
      </c>
      <c r="J1504" s="508" t="str">
        <f t="shared" si="141"/>
        <v>82</v>
      </c>
      <c r="K1504" s="508">
        <f t="shared" si="142"/>
        <v>-1</v>
      </c>
      <c r="L1504" s="508" t="b">
        <f t="shared" si="143"/>
        <v>0</v>
      </c>
    </row>
    <row r="1505" spans="2:12">
      <c r="B1505" s="508" t="s">
        <v>1526</v>
      </c>
      <c r="C1505" s="508" t="s">
        <v>5255</v>
      </c>
      <c r="E1505" s="508" t="s">
        <v>1526</v>
      </c>
      <c r="F1505" s="508" t="s">
        <v>4282</v>
      </c>
      <c r="G1505" s="508" t="b">
        <f t="shared" si="138"/>
        <v>1</v>
      </c>
      <c r="H1505" s="508" t="b">
        <f t="shared" si="139"/>
        <v>0</v>
      </c>
      <c r="I1505" s="508" t="str">
        <f t="shared" si="140"/>
        <v>83</v>
      </c>
      <c r="J1505" s="508" t="str">
        <f t="shared" si="141"/>
        <v>82</v>
      </c>
      <c r="K1505" s="508">
        <f t="shared" si="142"/>
        <v>-1</v>
      </c>
      <c r="L1505" s="508" t="b">
        <f t="shared" si="143"/>
        <v>0</v>
      </c>
    </row>
    <row r="1506" spans="2:12">
      <c r="B1506" s="508" t="s">
        <v>1527</v>
      </c>
      <c r="C1506" s="508" t="s">
        <v>5256</v>
      </c>
      <c r="E1506" s="508" t="s">
        <v>1527</v>
      </c>
      <c r="F1506" s="508" t="s">
        <v>4283</v>
      </c>
      <c r="G1506" s="508" t="b">
        <f t="shared" si="138"/>
        <v>1</v>
      </c>
      <c r="H1506" s="508" t="b">
        <f t="shared" si="139"/>
        <v>0</v>
      </c>
      <c r="I1506" s="508" t="str">
        <f t="shared" si="140"/>
        <v>83</v>
      </c>
      <c r="J1506" s="508" t="str">
        <f t="shared" si="141"/>
        <v>82</v>
      </c>
      <c r="K1506" s="508">
        <f t="shared" si="142"/>
        <v>-1</v>
      </c>
      <c r="L1506" s="508" t="b">
        <f t="shared" si="143"/>
        <v>0</v>
      </c>
    </row>
    <row r="1507" spans="2:12">
      <c r="B1507" s="508" t="s">
        <v>1528</v>
      </c>
      <c r="C1507" s="508" t="s">
        <v>5257</v>
      </c>
      <c r="E1507" s="508" t="s">
        <v>1528</v>
      </c>
      <c r="F1507" s="508" t="s">
        <v>4284</v>
      </c>
      <c r="G1507" s="508" t="b">
        <f t="shared" si="138"/>
        <v>1</v>
      </c>
      <c r="H1507" s="508" t="b">
        <f t="shared" si="139"/>
        <v>0</v>
      </c>
      <c r="I1507" s="508" t="str">
        <f t="shared" si="140"/>
        <v>83</v>
      </c>
      <c r="J1507" s="508" t="str">
        <f t="shared" si="141"/>
        <v>82</v>
      </c>
      <c r="K1507" s="508">
        <f t="shared" si="142"/>
        <v>-1</v>
      </c>
      <c r="L1507" s="508" t="b">
        <f t="shared" si="143"/>
        <v>0</v>
      </c>
    </row>
    <row r="1508" spans="2:12">
      <c r="B1508" s="508" t="s">
        <v>1529</v>
      </c>
      <c r="C1508" s="508" t="s">
        <v>5258</v>
      </c>
      <c r="E1508" s="508" t="s">
        <v>1529</v>
      </c>
      <c r="F1508" s="508" t="s">
        <v>4285</v>
      </c>
      <c r="G1508" s="508" t="b">
        <f t="shared" si="138"/>
        <v>1</v>
      </c>
      <c r="H1508" s="508" t="b">
        <f t="shared" si="139"/>
        <v>0</v>
      </c>
      <c r="I1508" s="508" t="str">
        <f t="shared" si="140"/>
        <v>83</v>
      </c>
      <c r="J1508" s="508" t="str">
        <f t="shared" si="141"/>
        <v>82</v>
      </c>
      <c r="K1508" s="508">
        <f t="shared" si="142"/>
        <v>-1</v>
      </c>
      <c r="L1508" s="508" t="b">
        <f t="shared" si="143"/>
        <v>0</v>
      </c>
    </row>
    <row r="1509" spans="2:12">
      <c r="B1509" s="508" t="s">
        <v>1530</v>
      </c>
      <c r="C1509" s="508" t="s">
        <v>5259</v>
      </c>
      <c r="E1509" s="508" t="s">
        <v>1530</v>
      </c>
      <c r="F1509" s="508" t="s">
        <v>4286</v>
      </c>
      <c r="G1509" s="508" t="b">
        <f t="shared" si="138"/>
        <v>1</v>
      </c>
      <c r="H1509" s="508" t="b">
        <f t="shared" si="139"/>
        <v>0</v>
      </c>
      <c r="I1509" s="508" t="str">
        <f t="shared" si="140"/>
        <v>83</v>
      </c>
      <c r="J1509" s="508" t="str">
        <f t="shared" si="141"/>
        <v>82</v>
      </c>
      <c r="K1509" s="508">
        <f t="shared" si="142"/>
        <v>-1</v>
      </c>
      <c r="L1509" s="508" t="b">
        <f t="shared" si="143"/>
        <v>0</v>
      </c>
    </row>
    <row r="1510" spans="2:12">
      <c r="B1510" s="508" t="s">
        <v>1531</v>
      </c>
      <c r="C1510" s="508" t="s">
        <v>5260</v>
      </c>
      <c r="E1510" s="508" t="s">
        <v>1531</v>
      </c>
      <c r="F1510" s="508" t="s">
        <v>4287</v>
      </c>
      <c r="G1510" s="508" t="b">
        <f t="shared" si="138"/>
        <v>1</v>
      </c>
      <c r="H1510" s="508" t="b">
        <f t="shared" si="139"/>
        <v>0</v>
      </c>
      <c r="I1510" s="508" t="str">
        <f t="shared" si="140"/>
        <v>83</v>
      </c>
      <c r="J1510" s="508" t="str">
        <f t="shared" si="141"/>
        <v>82</v>
      </c>
      <c r="K1510" s="508">
        <f t="shared" si="142"/>
        <v>-1</v>
      </c>
      <c r="L1510" s="508" t="b">
        <f t="shared" si="143"/>
        <v>0</v>
      </c>
    </row>
    <row r="1511" spans="2:12">
      <c r="B1511" s="508" t="s">
        <v>1532</v>
      </c>
      <c r="C1511" s="508" t="s">
        <v>5261</v>
      </c>
      <c r="E1511" s="508" t="s">
        <v>1532</v>
      </c>
      <c r="F1511" s="508" t="s">
        <v>4288</v>
      </c>
      <c r="G1511" s="508" t="b">
        <f t="shared" si="138"/>
        <v>1</v>
      </c>
      <c r="H1511" s="508" t="b">
        <f t="shared" si="139"/>
        <v>0</v>
      </c>
      <c r="I1511" s="508" t="str">
        <f t="shared" si="140"/>
        <v>83</v>
      </c>
      <c r="J1511" s="508" t="str">
        <f t="shared" si="141"/>
        <v>82</v>
      </c>
      <c r="K1511" s="508">
        <f t="shared" si="142"/>
        <v>-1</v>
      </c>
      <c r="L1511" s="508" t="b">
        <f t="shared" si="143"/>
        <v>0</v>
      </c>
    </row>
    <row r="1512" spans="2:12">
      <c r="B1512" s="508" t="s">
        <v>1518</v>
      </c>
      <c r="C1512" s="508" t="s">
        <v>5262</v>
      </c>
      <c r="E1512" s="508" t="s">
        <v>1518</v>
      </c>
      <c r="F1512" s="508" t="s">
        <v>4289</v>
      </c>
      <c r="G1512" s="508" t="b">
        <f t="shared" si="138"/>
        <v>1</v>
      </c>
      <c r="H1512" s="508" t="b">
        <f t="shared" si="139"/>
        <v>0</v>
      </c>
      <c r="I1512" s="508" t="str">
        <f t="shared" si="140"/>
        <v>83</v>
      </c>
      <c r="J1512" s="508" t="str">
        <f t="shared" si="141"/>
        <v>82</v>
      </c>
      <c r="K1512" s="508">
        <f t="shared" si="142"/>
        <v>-1</v>
      </c>
      <c r="L1512" s="508" t="b">
        <f t="shared" si="143"/>
        <v>0</v>
      </c>
    </row>
    <row r="1513" spans="2:12">
      <c r="B1513" s="508" t="s">
        <v>2553</v>
      </c>
      <c r="C1513" s="508" t="s">
        <v>5263</v>
      </c>
      <c r="E1513" s="508" t="s">
        <v>2553</v>
      </c>
      <c r="F1513" s="508" t="s">
        <v>6620</v>
      </c>
      <c r="G1513" s="508" t="b">
        <f t="shared" si="138"/>
        <v>1</v>
      </c>
      <c r="H1513" s="508" t="b">
        <f t="shared" si="139"/>
        <v>0</v>
      </c>
      <c r="I1513" s="508" t="str">
        <f t="shared" si="140"/>
        <v>173</v>
      </c>
      <c r="J1513" s="508" t="str">
        <f t="shared" si="141"/>
        <v>172</v>
      </c>
      <c r="K1513" s="508">
        <f t="shared" si="142"/>
        <v>-1</v>
      </c>
      <c r="L1513" s="508" t="b">
        <f t="shared" si="143"/>
        <v>0</v>
      </c>
    </row>
    <row r="1514" spans="2:12">
      <c r="B1514" s="508" t="s">
        <v>2554</v>
      </c>
      <c r="C1514" s="508" t="s">
        <v>5264</v>
      </c>
      <c r="E1514" s="508" t="s">
        <v>2554</v>
      </c>
      <c r="F1514" s="508" t="s">
        <v>6621</v>
      </c>
      <c r="G1514" s="508" t="b">
        <f t="shared" si="138"/>
        <v>1</v>
      </c>
      <c r="H1514" s="508" t="b">
        <f t="shared" si="139"/>
        <v>0</v>
      </c>
      <c r="I1514" s="508" t="str">
        <f t="shared" si="140"/>
        <v>173</v>
      </c>
      <c r="J1514" s="508" t="str">
        <f t="shared" si="141"/>
        <v>172</v>
      </c>
      <c r="K1514" s="508">
        <f t="shared" si="142"/>
        <v>-1</v>
      </c>
      <c r="L1514" s="508" t="b">
        <f t="shared" si="143"/>
        <v>0</v>
      </c>
    </row>
    <row r="1515" spans="2:12">
      <c r="B1515" s="508" t="s">
        <v>2555</v>
      </c>
      <c r="C1515" s="508" t="s">
        <v>5265</v>
      </c>
      <c r="E1515" s="508" t="s">
        <v>2555</v>
      </c>
      <c r="F1515" s="508" t="s">
        <v>6622</v>
      </c>
      <c r="G1515" s="508" t="b">
        <f t="shared" si="138"/>
        <v>1</v>
      </c>
      <c r="H1515" s="508" t="b">
        <f t="shared" si="139"/>
        <v>0</v>
      </c>
      <c r="I1515" s="508" t="str">
        <f t="shared" si="140"/>
        <v>173</v>
      </c>
      <c r="J1515" s="508" t="str">
        <f t="shared" si="141"/>
        <v>172</v>
      </c>
      <c r="K1515" s="508">
        <f t="shared" si="142"/>
        <v>-1</v>
      </c>
      <c r="L1515" s="508" t="b">
        <f t="shared" si="143"/>
        <v>0</v>
      </c>
    </row>
    <row r="1516" spans="2:12">
      <c r="B1516" s="508" t="s">
        <v>2556</v>
      </c>
      <c r="C1516" s="508" t="s">
        <v>5266</v>
      </c>
      <c r="E1516" s="508" t="s">
        <v>2556</v>
      </c>
      <c r="F1516" s="508" t="s">
        <v>6623</v>
      </c>
      <c r="G1516" s="508" t="b">
        <f t="shared" si="138"/>
        <v>1</v>
      </c>
      <c r="H1516" s="508" t="b">
        <f t="shared" si="139"/>
        <v>0</v>
      </c>
      <c r="I1516" s="508" t="str">
        <f t="shared" si="140"/>
        <v>173</v>
      </c>
      <c r="J1516" s="508" t="str">
        <f t="shared" si="141"/>
        <v>172</v>
      </c>
      <c r="K1516" s="508">
        <f t="shared" si="142"/>
        <v>-1</v>
      </c>
      <c r="L1516" s="508" t="b">
        <f t="shared" si="143"/>
        <v>0</v>
      </c>
    </row>
    <row r="1517" spans="2:12">
      <c r="B1517" s="508" t="s">
        <v>2557</v>
      </c>
      <c r="C1517" s="508" t="s">
        <v>5267</v>
      </c>
      <c r="E1517" s="508" t="s">
        <v>2557</v>
      </c>
      <c r="F1517" s="508" t="s">
        <v>6624</v>
      </c>
      <c r="G1517" s="508" t="b">
        <f t="shared" si="138"/>
        <v>1</v>
      </c>
      <c r="H1517" s="508" t="b">
        <f t="shared" si="139"/>
        <v>0</v>
      </c>
      <c r="I1517" s="508" t="str">
        <f t="shared" si="140"/>
        <v>173</v>
      </c>
      <c r="J1517" s="508" t="str">
        <f t="shared" si="141"/>
        <v>172</v>
      </c>
      <c r="K1517" s="508">
        <f t="shared" si="142"/>
        <v>-1</v>
      </c>
      <c r="L1517" s="508" t="b">
        <f t="shared" si="143"/>
        <v>0</v>
      </c>
    </row>
    <row r="1518" spans="2:12">
      <c r="B1518" s="508" t="s">
        <v>2558</v>
      </c>
      <c r="C1518" s="508" t="s">
        <v>5268</v>
      </c>
      <c r="E1518" s="508" t="s">
        <v>2558</v>
      </c>
      <c r="F1518" s="508" t="s">
        <v>6625</v>
      </c>
      <c r="G1518" s="508" t="b">
        <f t="shared" si="138"/>
        <v>1</v>
      </c>
      <c r="H1518" s="508" t="b">
        <f t="shared" si="139"/>
        <v>0</v>
      </c>
      <c r="I1518" s="508" t="str">
        <f t="shared" si="140"/>
        <v>173</v>
      </c>
      <c r="J1518" s="508" t="str">
        <f t="shared" si="141"/>
        <v>172</v>
      </c>
      <c r="K1518" s="508">
        <f t="shared" si="142"/>
        <v>-1</v>
      </c>
      <c r="L1518" s="508" t="b">
        <f t="shared" si="143"/>
        <v>0</v>
      </c>
    </row>
    <row r="1519" spans="2:12">
      <c r="B1519" s="508" t="s">
        <v>2559</v>
      </c>
      <c r="C1519" s="508" t="s">
        <v>5269</v>
      </c>
      <c r="E1519" s="508" t="s">
        <v>2559</v>
      </c>
      <c r="F1519" s="508" t="s">
        <v>6626</v>
      </c>
      <c r="G1519" s="508" t="b">
        <f t="shared" si="138"/>
        <v>1</v>
      </c>
      <c r="H1519" s="508" t="b">
        <f t="shared" si="139"/>
        <v>0</v>
      </c>
      <c r="I1519" s="508" t="str">
        <f t="shared" si="140"/>
        <v>173</v>
      </c>
      <c r="J1519" s="508" t="str">
        <f t="shared" si="141"/>
        <v>172</v>
      </c>
      <c r="K1519" s="508">
        <f t="shared" si="142"/>
        <v>-1</v>
      </c>
      <c r="L1519" s="508" t="b">
        <f t="shared" si="143"/>
        <v>0</v>
      </c>
    </row>
    <row r="1520" spans="2:12">
      <c r="B1520" s="508" t="s">
        <v>2560</v>
      </c>
      <c r="C1520" s="508" t="s">
        <v>5270</v>
      </c>
      <c r="E1520" s="508" t="s">
        <v>2560</v>
      </c>
      <c r="F1520" s="508" t="s">
        <v>6627</v>
      </c>
      <c r="G1520" s="508" t="b">
        <f t="shared" si="138"/>
        <v>1</v>
      </c>
      <c r="H1520" s="508" t="b">
        <f t="shared" si="139"/>
        <v>0</v>
      </c>
      <c r="I1520" s="508" t="str">
        <f t="shared" si="140"/>
        <v>173</v>
      </c>
      <c r="J1520" s="508" t="str">
        <f t="shared" si="141"/>
        <v>172</v>
      </c>
      <c r="K1520" s="508">
        <f t="shared" si="142"/>
        <v>-1</v>
      </c>
      <c r="L1520" s="508" t="b">
        <f t="shared" si="143"/>
        <v>0</v>
      </c>
    </row>
    <row r="1521" spans="2:12">
      <c r="B1521" s="508" t="s">
        <v>2561</v>
      </c>
      <c r="C1521" s="508" t="s">
        <v>5271</v>
      </c>
      <c r="E1521" s="508" t="s">
        <v>2561</v>
      </c>
      <c r="F1521" s="508" t="s">
        <v>6628</v>
      </c>
      <c r="G1521" s="508" t="b">
        <f t="shared" si="138"/>
        <v>1</v>
      </c>
      <c r="H1521" s="508" t="b">
        <f t="shared" si="139"/>
        <v>0</v>
      </c>
      <c r="I1521" s="508" t="str">
        <f t="shared" si="140"/>
        <v>173</v>
      </c>
      <c r="J1521" s="508" t="str">
        <f t="shared" si="141"/>
        <v>172</v>
      </c>
      <c r="K1521" s="508">
        <f t="shared" si="142"/>
        <v>-1</v>
      </c>
      <c r="L1521" s="508" t="b">
        <f t="shared" si="143"/>
        <v>0</v>
      </c>
    </row>
    <row r="1522" spans="2:12">
      <c r="B1522" s="508" t="s">
        <v>2562</v>
      </c>
      <c r="C1522" s="508" t="s">
        <v>5272</v>
      </c>
      <c r="E1522" s="508" t="s">
        <v>2562</v>
      </c>
      <c r="F1522" s="508" t="s">
        <v>6629</v>
      </c>
      <c r="G1522" s="508" t="b">
        <f t="shared" si="138"/>
        <v>1</v>
      </c>
      <c r="H1522" s="508" t="b">
        <f t="shared" si="139"/>
        <v>0</v>
      </c>
      <c r="I1522" s="508" t="str">
        <f t="shared" si="140"/>
        <v>173</v>
      </c>
      <c r="J1522" s="508" t="str">
        <f t="shared" si="141"/>
        <v>172</v>
      </c>
      <c r="K1522" s="508">
        <f t="shared" si="142"/>
        <v>-1</v>
      </c>
      <c r="L1522" s="508" t="b">
        <f t="shared" si="143"/>
        <v>0</v>
      </c>
    </row>
    <row r="1523" spans="2:12">
      <c r="B1523" s="508" t="s">
        <v>2563</v>
      </c>
      <c r="C1523" s="508" t="s">
        <v>5273</v>
      </c>
      <c r="E1523" s="508" t="s">
        <v>2563</v>
      </c>
      <c r="F1523" s="508" t="s">
        <v>6630</v>
      </c>
      <c r="G1523" s="508" t="b">
        <f t="shared" si="138"/>
        <v>1</v>
      </c>
      <c r="H1523" s="508" t="b">
        <f t="shared" si="139"/>
        <v>0</v>
      </c>
      <c r="I1523" s="508" t="str">
        <f t="shared" si="140"/>
        <v>173</v>
      </c>
      <c r="J1523" s="508" t="str">
        <f t="shared" si="141"/>
        <v>172</v>
      </c>
      <c r="K1523" s="508">
        <f t="shared" si="142"/>
        <v>-1</v>
      </c>
      <c r="L1523" s="508" t="b">
        <f t="shared" si="143"/>
        <v>0</v>
      </c>
    </row>
    <row r="1524" spans="2:12">
      <c r="B1524" s="508" t="s">
        <v>2564</v>
      </c>
      <c r="C1524" s="508" t="s">
        <v>5274</v>
      </c>
      <c r="E1524" s="508" t="s">
        <v>2564</v>
      </c>
      <c r="F1524" s="508" t="s">
        <v>6631</v>
      </c>
      <c r="G1524" s="508" t="b">
        <f t="shared" si="138"/>
        <v>1</v>
      </c>
      <c r="H1524" s="508" t="b">
        <f t="shared" si="139"/>
        <v>0</v>
      </c>
      <c r="I1524" s="508" t="str">
        <f t="shared" si="140"/>
        <v>173</v>
      </c>
      <c r="J1524" s="508" t="str">
        <f t="shared" si="141"/>
        <v>172</v>
      </c>
      <c r="K1524" s="508">
        <f t="shared" si="142"/>
        <v>-1</v>
      </c>
      <c r="L1524" s="508" t="b">
        <f t="shared" si="143"/>
        <v>0</v>
      </c>
    </row>
    <row r="1525" spans="2:12">
      <c r="B1525" s="508" t="s">
        <v>2565</v>
      </c>
      <c r="C1525" s="508" t="s">
        <v>5275</v>
      </c>
      <c r="E1525" s="508" t="s">
        <v>2565</v>
      </c>
      <c r="F1525" s="508" t="s">
        <v>6632</v>
      </c>
      <c r="G1525" s="508" t="b">
        <f t="shared" si="138"/>
        <v>1</v>
      </c>
      <c r="H1525" s="508" t="b">
        <f t="shared" si="139"/>
        <v>0</v>
      </c>
      <c r="I1525" s="508" t="str">
        <f t="shared" si="140"/>
        <v>173</v>
      </c>
      <c r="J1525" s="508" t="str">
        <f t="shared" si="141"/>
        <v>172</v>
      </c>
      <c r="K1525" s="508">
        <f t="shared" si="142"/>
        <v>-1</v>
      </c>
      <c r="L1525" s="508" t="b">
        <f t="shared" si="143"/>
        <v>0</v>
      </c>
    </row>
    <row r="1526" spans="2:12">
      <c r="B1526" s="508" t="s">
        <v>2550</v>
      </c>
      <c r="C1526" s="508" t="s">
        <v>5276</v>
      </c>
      <c r="E1526" s="508" t="s">
        <v>2550</v>
      </c>
      <c r="F1526" s="508" t="s">
        <v>6633</v>
      </c>
      <c r="G1526" s="508" t="b">
        <f t="shared" si="138"/>
        <v>1</v>
      </c>
      <c r="H1526" s="508" t="b">
        <f t="shared" si="139"/>
        <v>0</v>
      </c>
      <c r="I1526" s="508" t="str">
        <f t="shared" si="140"/>
        <v>173</v>
      </c>
      <c r="J1526" s="508" t="str">
        <f t="shared" si="141"/>
        <v>172</v>
      </c>
      <c r="K1526" s="508">
        <f t="shared" si="142"/>
        <v>-1</v>
      </c>
      <c r="L1526" s="508" t="b">
        <f t="shared" si="143"/>
        <v>0</v>
      </c>
    </row>
    <row r="1527" spans="2:12">
      <c r="B1527" s="508" t="s">
        <v>1253</v>
      </c>
      <c r="C1527" s="508" t="s">
        <v>5277</v>
      </c>
      <c r="E1527" s="508" t="s">
        <v>1253</v>
      </c>
      <c r="F1527" s="508" t="s">
        <v>5399</v>
      </c>
      <c r="G1527" s="508" t="b">
        <f t="shared" si="138"/>
        <v>1</v>
      </c>
      <c r="H1527" s="508" t="b">
        <f t="shared" si="139"/>
        <v>0</v>
      </c>
      <c r="I1527" s="508" t="str">
        <f t="shared" si="140"/>
        <v>62</v>
      </c>
      <c r="J1527" s="508" t="str">
        <f t="shared" si="141"/>
        <v>61</v>
      </c>
      <c r="K1527" s="508">
        <f t="shared" si="142"/>
        <v>-1</v>
      </c>
      <c r="L1527" s="508" t="b">
        <f t="shared" si="143"/>
        <v>0</v>
      </c>
    </row>
    <row r="1528" spans="2:12">
      <c r="B1528" s="508" t="s">
        <v>1254</v>
      </c>
      <c r="C1528" s="508" t="s">
        <v>5278</v>
      </c>
      <c r="E1528" s="508" t="s">
        <v>1254</v>
      </c>
      <c r="F1528" s="508" t="s">
        <v>5400</v>
      </c>
      <c r="G1528" s="508" t="b">
        <f t="shared" si="138"/>
        <v>1</v>
      </c>
      <c r="H1528" s="508" t="b">
        <f t="shared" si="139"/>
        <v>0</v>
      </c>
      <c r="I1528" s="508" t="str">
        <f t="shared" si="140"/>
        <v>62</v>
      </c>
      <c r="J1528" s="508" t="str">
        <f t="shared" si="141"/>
        <v>61</v>
      </c>
      <c r="K1528" s="508">
        <f t="shared" si="142"/>
        <v>-1</v>
      </c>
      <c r="L1528" s="508" t="b">
        <f t="shared" si="143"/>
        <v>0</v>
      </c>
    </row>
    <row r="1529" spans="2:12">
      <c r="B1529" s="508" t="s">
        <v>1255</v>
      </c>
      <c r="C1529" s="508" t="s">
        <v>5279</v>
      </c>
      <c r="E1529" s="508" t="s">
        <v>1255</v>
      </c>
      <c r="F1529" s="508" t="s">
        <v>5401</v>
      </c>
      <c r="G1529" s="508" t="b">
        <f t="shared" si="138"/>
        <v>1</v>
      </c>
      <c r="H1529" s="508" t="b">
        <f t="shared" si="139"/>
        <v>0</v>
      </c>
      <c r="I1529" s="508" t="str">
        <f t="shared" si="140"/>
        <v>62</v>
      </c>
      <c r="J1529" s="508" t="str">
        <f t="shared" si="141"/>
        <v>61</v>
      </c>
      <c r="K1529" s="508">
        <f t="shared" si="142"/>
        <v>-1</v>
      </c>
      <c r="L1529" s="508" t="b">
        <f t="shared" si="143"/>
        <v>0</v>
      </c>
    </row>
    <row r="1530" spans="2:12">
      <c r="B1530" s="508" t="s">
        <v>1256</v>
      </c>
      <c r="C1530" s="508" t="s">
        <v>5280</v>
      </c>
      <c r="E1530" s="508" t="s">
        <v>1256</v>
      </c>
      <c r="F1530" s="508" t="s">
        <v>5402</v>
      </c>
      <c r="G1530" s="508" t="b">
        <f t="shared" si="138"/>
        <v>1</v>
      </c>
      <c r="H1530" s="508" t="b">
        <f t="shared" si="139"/>
        <v>0</v>
      </c>
      <c r="I1530" s="508" t="str">
        <f t="shared" si="140"/>
        <v>62</v>
      </c>
      <c r="J1530" s="508" t="str">
        <f t="shared" si="141"/>
        <v>61</v>
      </c>
      <c r="K1530" s="508">
        <f t="shared" si="142"/>
        <v>-1</v>
      </c>
      <c r="L1530" s="508" t="b">
        <f t="shared" si="143"/>
        <v>0</v>
      </c>
    </row>
    <row r="1531" spans="2:12">
      <c r="B1531" s="508" t="s">
        <v>1257</v>
      </c>
      <c r="C1531" s="508" t="s">
        <v>5281</v>
      </c>
      <c r="E1531" s="508" t="s">
        <v>1257</v>
      </c>
      <c r="F1531" s="508" t="s">
        <v>5403</v>
      </c>
      <c r="G1531" s="508" t="b">
        <f t="shared" si="138"/>
        <v>1</v>
      </c>
      <c r="H1531" s="508" t="b">
        <f t="shared" si="139"/>
        <v>0</v>
      </c>
      <c r="I1531" s="508" t="str">
        <f t="shared" si="140"/>
        <v>62</v>
      </c>
      <c r="J1531" s="508" t="str">
        <f t="shared" si="141"/>
        <v>61</v>
      </c>
      <c r="K1531" s="508">
        <f t="shared" si="142"/>
        <v>-1</v>
      </c>
      <c r="L1531" s="508" t="b">
        <f t="shared" si="143"/>
        <v>0</v>
      </c>
    </row>
    <row r="1532" spans="2:12">
      <c r="B1532" s="508" t="s">
        <v>1258</v>
      </c>
      <c r="C1532" s="508" t="s">
        <v>5282</v>
      </c>
      <c r="E1532" s="508" t="s">
        <v>1258</v>
      </c>
      <c r="F1532" s="508" t="s">
        <v>5404</v>
      </c>
      <c r="G1532" s="508" t="b">
        <f t="shared" si="138"/>
        <v>1</v>
      </c>
      <c r="H1532" s="508" t="b">
        <f t="shared" si="139"/>
        <v>0</v>
      </c>
      <c r="I1532" s="508" t="str">
        <f t="shared" si="140"/>
        <v>62</v>
      </c>
      <c r="J1532" s="508" t="str">
        <f t="shared" si="141"/>
        <v>61</v>
      </c>
      <c r="K1532" s="508">
        <f t="shared" si="142"/>
        <v>-1</v>
      </c>
      <c r="L1532" s="508" t="b">
        <f t="shared" si="143"/>
        <v>0</v>
      </c>
    </row>
    <row r="1533" spans="2:12">
      <c r="B1533" s="508" t="s">
        <v>1259</v>
      </c>
      <c r="C1533" s="508" t="s">
        <v>5283</v>
      </c>
      <c r="E1533" s="508" t="s">
        <v>1259</v>
      </c>
      <c r="F1533" s="508" t="s">
        <v>5405</v>
      </c>
      <c r="G1533" s="508" t="b">
        <f t="shared" si="138"/>
        <v>1</v>
      </c>
      <c r="H1533" s="508" t="b">
        <f t="shared" si="139"/>
        <v>0</v>
      </c>
      <c r="I1533" s="508" t="str">
        <f t="shared" si="140"/>
        <v>62</v>
      </c>
      <c r="J1533" s="508" t="str">
        <f t="shared" si="141"/>
        <v>61</v>
      </c>
      <c r="K1533" s="508">
        <f t="shared" si="142"/>
        <v>-1</v>
      </c>
      <c r="L1533" s="508" t="b">
        <f t="shared" si="143"/>
        <v>0</v>
      </c>
    </row>
    <row r="1534" spans="2:12">
      <c r="B1534" s="508" t="s">
        <v>1260</v>
      </c>
      <c r="C1534" s="508" t="s">
        <v>5284</v>
      </c>
      <c r="E1534" s="508" t="s">
        <v>1260</v>
      </c>
      <c r="F1534" s="508" t="s">
        <v>5406</v>
      </c>
      <c r="G1534" s="508" t="b">
        <f t="shared" si="138"/>
        <v>1</v>
      </c>
      <c r="H1534" s="508" t="b">
        <f t="shared" si="139"/>
        <v>0</v>
      </c>
      <c r="I1534" s="508" t="str">
        <f t="shared" si="140"/>
        <v>62</v>
      </c>
      <c r="J1534" s="508" t="str">
        <f t="shared" si="141"/>
        <v>61</v>
      </c>
      <c r="K1534" s="508">
        <f t="shared" si="142"/>
        <v>-1</v>
      </c>
      <c r="L1534" s="508" t="b">
        <f t="shared" si="143"/>
        <v>0</v>
      </c>
    </row>
    <row r="1535" spans="2:12">
      <c r="B1535" s="508" t="s">
        <v>1261</v>
      </c>
      <c r="C1535" s="508" t="s">
        <v>5285</v>
      </c>
      <c r="E1535" s="508" t="s">
        <v>1261</v>
      </c>
      <c r="F1535" s="508" t="s">
        <v>5407</v>
      </c>
      <c r="G1535" s="508" t="b">
        <f t="shared" si="138"/>
        <v>1</v>
      </c>
      <c r="H1535" s="508" t="b">
        <f t="shared" si="139"/>
        <v>0</v>
      </c>
      <c r="I1535" s="508" t="str">
        <f t="shared" si="140"/>
        <v>62</v>
      </c>
      <c r="J1535" s="508" t="str">
        <f t="shared" si="141"/>
        <v>61</v>
      </c>
      <c r="K1535" s="508">
        <f t="shared" si="142"/>
        <v>-1</v>
      </c>
      <c r="L1535" s="508" t="b">
        <f t="shared" si="143"/>
        <v>0</v>
      </c>
    </row>
    <row r="1536" spans="2:12">
      <c r="B1536" s="508" t="s">
        <v>1262</v>
      </c>
      <c r="C1536" s="508" t="s">
        <v>5286</v>
      </c>
      <c r="E1536" s="508" t="s">
        <v>1262</v>
      </c>
      <c r="F1536" s="508" t="s">
        <v>5408</v>
      </c>
      <c r="G1536" s="508" t="b">
        <f t="shared" si="138"/>
        <v>1</v>
      </c>
      <c r="H1536" s="508" t="b">
        <f t="shared" si="139"/>
        <v>0</v>
      </c>
      <c r="I1536" s="508" t="str">
        <f t="shared" si="140"/>
        <v>62</v>
      </c>
      <c r="J1536" s="508" t="str">
        <f t="shared" si="141"/>
        <v>61</v>
      </c>
      <c r="K1536" s="508">
        <f t="shared" si="142"/>
        <v>-1</v>
      </c>
      <c r="L1536" s="508" t="b">
        <f t="shared" si="143"/>
        <v>0</v>
      </c>
    </row>
    <row r="1537" spans="2:12">
      <c r="B1537" s="508" t="s">
        <v>1263</v>
      </c>
      <c r="C1537" s="508" t="s">
        <v>5287</v>
      </c>
      <c r="E1537" s="508" t="s">
        <v>1263</v>
      </c>
      <c r="F1537" s="508" t="s">
        <v>5409</v>
      </c>
      <c r="G1537" s="508" t="b">
        <f t="shared" si="138"/>
        <v>1</v>
      </c>
      <c r="H1537" s="508" t="b">
        <f t="shared" si="139"/>
        <v>0</v>
      </c>
      <c r="I1537" s="508" t="str">
        <f t="shared" si="140"/>
        <v>62</v>
      </c>
      <c r="J1537" s="508" t="str">
        <f t="shared" si="141"/>
        <v>61</v>
      </c>
      <c r="K1537" s="508">
        <f t="shared" si="142"/>
        <v>-1</v>
      </c>
      <c r="L1537" s="508" t="b">
        <f t="shared" si="143"/>
        <v>0</v>
      </c>
    </row>
    <row r="1538" spans="2:12">
      <c r="B1538" s="508" t="s">
        <v>1264</v>
      </c>
      <c r="C1538" s="508" t="s">
        <v>5288</v>
      </c>
      <c r="E1538" s="508" t="s">
        <v>1264</v>
      </c>
      <c r="F1538" s="508" t="s">
        <v>5410</v>
      </c>
      <c r="G1538" s="508" t="b">
        <f t="shared" si="138"/>
        <v>1</v>
      </c>
      <c r="H1538" s="508" t="b">
        <f t="shared" si="139"/>
        <v>0</v>
      </c>
      <c r="I1538" s="508" t="str">
        <f t="shared" si="140"/>
        <v>62</v>
      </c>
      <c r="J1538" s="508" t="str">
        <f t="shared" si="141"/>
        <v>61</v>
      </c>
      <c r="K1538" s="508">
        <f t="shared" si="142"/>
        <v>-1</v>
      </c>
      <c r="L1538" s="508" t="b">
        <f t="shared" si="143"/>
        <v>0</v>
      </c>
    </row>
    <row r="1539" spans="2:12">
      <c r="B1539" s="508" t="s">
        <v>1265</v>
      </c>
      <c r="C1539" s="508" t="s">
        <v>5289</v>
      </c>
      <c r="E1539" s="508" t="s">
        <v>1265</v>
      </c>
      <c r="F1539" s="508" t="s">
        <v>5411</v>
      </c>
      <c r="G1539" s="508" t="b">
        <f t="shared" si="138"/>
        <v>1</v>
      </c>
      <c r="H1539" s="508" t="b">
        <f t="shared" si="139"/>
        <v>0</v>
      </c>
      <c r="I1539" s="508" t="str">
        <f t="shared" si="140"/>
        <v>62</v>
      </c>
      <c r="J1539" s="508" t="str">
        <f t="shared" si="141"/>
        <v>61</v>
      </c>
      <c r="K1539" s="508">
        <f t="shared" si="142"/>
        <v>-1</v>
      </c>
      <c r="L1539" s="508" t="b">
        <f t="shared" si="143"/>
        <v>0</v>
      </c>
    </row>
    <row r="1540" spans="2:12">
      <c r="B1540" s="508" t="s">
        <v>1251</v>
      </c>
      <c r="C1540" s="508" t="s">
        <v>5290</v>
      </c>
      <c r="E1540" s="508" t="s">
        <v>1251</v>
      </c>
      <c r="F1540" s="508" t="s">
        <v>5412</v>
      </c>
      <c r="G1540" s="508" t="b">
        <f t="shared" si="138"/>
        <v>1</v>
      </c>
      <c r="H1540" s="508" t="b">
        <f t="shared" si="139"/>
        <v>0</v>
      </c>
      <c r="I1540" s="508" t="str">
        <f t="shared" si="140"/>
        <v>62</v>
      </c>
      <c r="J1540" s="508" t="str">
        <f t="shared" si="141"/>
        <v>61</v>
      </c>
      <c r="K1540" s="508">
        <f t="shared" si="142"/>
        <v>-1</v>
      </c>
      <c r="L1540" s="508" t="b">
        <f t="shared" si="143"/>
        <v>0</v>
      </c>
    </row>
    <row r="1541" spans="2:12">
      <c r="B1541" s="508" t="s">
        <v>2044</v>
      </c>
      <c r="C1541" s="508" t="s">
        <v>5291</v>
      </c>
      <c r="E1541" s="508" t="s">
        <v>2044</v>
      </c>
      <c r="F1541" s="508" t="s">
        <v>4248</v>
      </c>
      <c r="G1541" s="508" t="b">
        <f t="shared" si="138"/>
        <v>1</v>
      </c>
      <c r="H1541" s="508" t="b">
        <f t="shared" si="139"/>
        <v>0</v>
      </c>
      <c r="I1541" s="508" t="str">
        <f t="shared" si="140"/>
        <v>127</v>
      </c>
      <c r="J1541" s="508" t="str">
        <f t="shared" si="141"/>
        <v>126</v>
      </c>
      <c r="K1541" s="508">
        <f t="shared" si="142"/>
        <v>-1</v>
      </c>
      <c r="L1541" s="508" t="b">
        <f t="shared" si="143"/>
        <v>0</v>
      </c>
    </row>
    <row r="1542" spans="2:12">
      <c r="B1542" s="508" t="s">
        <v>2045</v>
      </c>
      <c r="C1542" s="508" t="s">
        <v>5292</v>
      </c>
      <c r="E1542" s="508" t="s">
        <v>2045</v>
      </c>
      <c r="F1542" s="508" t="s">
        <v>4249</v>
      </c>
      <c r="G1542" s="508" t="b">
        <f t="shared" si="138"/>
        <v>1</v>
      </c>
      <c r="H1542" s="508" t="b">
        <f t="shared" si="139"/>
        <v>0</v>
      </c>
      <c r="I1542" s="508" t="str">
        <f t="shared" si="140"/>
        <v>127</v>
      </c>
      <c r="J1542" s="508" t="str">
        <f t="shared" si="141"/>
        <v>126</v>
      </c>
      <c r="K1542" s="508">
        <f t="shared" si="142"/>
        <v>-1</v>
      </c>
      <c r="L1542" s="508" t="b">
        <f t="shared" si="143"/>
        <v>0</v>
      </c>
    </row>
    <row r="1543" spans="2:12">
      <c r="B1543" s="508" t="s">
        <v>2046</v>
      </c>
      <c r="C1543" s="508" t="s">
        <v>5293</v>
      </c>
      <c r="E1543" s="508" t="s">
        <v>2046</v>
      </c>
      <c r="F1543" s="508" t="s">
        <v>4250</v>
      </c>
      <c r="G1543" s="508" t="b">
        <f t="shared" ref="G1543:G1606" si="144">B1543=E1543</f>
        <v>1</v>
      </c>
      <c r="H1543" s="508" t="b">
        <f t="shared" ref="H1543:H1606" si="145">C1543=F1543</f>
        <v>0</v>
      </c>
      <c r="I1543" s="508" t="str">
        <f t="shared" ref="I1543:I1606" si="146">RIGHT(C1543,LEN(C1543)-FIND("$",C1543,1)-2)</f>
        <v>127</v>
      </c>
      <c r="J1543" s="508" t="str">
        <f t="shared" ref="J1543:J1606" si="147">RIGHT(F1543,LEN(F1543)-FIND("$",F1543,1)-2)</f>
        <v>126</v>
      </c>
      <c r="K1543" s="508">
        <f t="shared" ref="K1543:K1606" si="148">J1543-I1543</f>
        <v>-1</v>
      </c>
      <c r="L1543" s="508" t="b">
        <f t="shared" ref="L1543:L1606" si="149">I1543=J1543</f>
        <v>0</v>
      </c>
    </row>
    <row r="1544" spans="2:12">
      <c r="B1544" s="508" t="s">
        <v>2047</v>
      </c>
      <c r="C1544" s="508" t="s">
        <v>5294</v>
      </c>
      <c r="E1544" s="508" t="s">
        <v>2047</v>
      </c>
      <c r="F1544" s="508" t="s">
        <v>4251</v>
      </c>
      <c r="G1544" s="508" t="b">
        <f t="shared" si="144"/>
        <v>1</v>
      </c>
      <c r="H1544" s="508" t="b">
        <f t="shared" si="145"/>
        <v>0</v>
      </c>
      <c r="I1544" s="508" t="str">
        <f t="shared" si="146"/>
        <v>127</v>
      </c>
      <c r="J1544" s="508" t="str">
        <f t="shared" si="147"/>
        <v>126</v>
      </c>
      <c r="K1544" s="508">
        <f t="shared" si="148"/>
        <v>-1</v>
      </c>
      <c r="L1544" s="508" t="b">
        <f t="shared" si="149"/>
        <v>0</v>
      </c>
    </row>
    <row r="1545" spans="2:12">
      <c r="B1545" s="508" t="s">
        <v>2048</v>
      </c>
      <c r="C1545" s="508" t="s">
        <v>5295</v>
      </c>
      <c r="E1545" s="508" t="s">
        <v>2048</v>
      </c>
      <c r="F1545" s="508" t="s">
        <v>4252</v>
      </c>
      <c r="G1545" s="508" t="b">
        <f t="shared" si="144"/>
        <v>1</v>
      </c>
      <c r="H1545" s="508" t="b">
        <f t="shared" si="145"/>
        <v>0</v>
      </c>
      <c r="I1545" s="508" t="str">
        <f t="shared" si="146"/>
        <v>127</v>
      </c>
      <c r="J1545" s="508" t="str">
        <f t="shared" si="147"/>
        <v>126</v>
      </c>
      <c r="K1545" s="508">
        <f t="shared" si="148"/>
        <v>-1</v>
      </c>
      <c r="L1545" s="508" t="b">
        <f t="shared" si="149"/>
        <v>0</v>
      </c>
    </row>
    <row r="1546" spans="2:12">
      <c r="B1546" s="508" t="s">
        <v>2049</v>
      </c>
      <c r="C1546" s="508" t="s">
        <v>5296</v>
      </c>
      <c r="E1546" s="508" t="s">
        <v>2049</v>
      </c>
      <c r="F1546" s="508" t="s">
        <v>4253</v>
      </c>
      <c r="G1546" s="508" t="b">
        <f t="shared" si="144"/>
        <v>1</v>
      </c>
      <c r="H1546" s="508" t="b">
        <f t="shared" si="145"/>
        <v>0</v>
      </c>
      <c r="I1546" s="508" t="str">
        <f t="shared" si="146"/>
        <v>127</v>
      </c>
      <c r="J1546" s="508" t="str">
        <f t="shared" si="147"/>
        <v>126</v>
      </c>
      <c r="K1546" s="508">
        <f t="shared" si="148"/>
        <v>-1</v>
      </c>
      <c r="L1546" s="508" t="b">
        <f t="shared" si="149"/>
        <v>0</v>
      </c>
    </row>
    <row r="1547" spans="2:12">
      <c r="B1547" s="508" t="s">
        <v>2050</v>
      </c>
      <c r="C1547" s="508" t="s">
        <v>5297</v>
      </c>
      <c r="E1547" s="508" t="s">
        <v>2050</v>
      </c>
      <c r="F1547" s="508" t="s">
        <v>4254</v>
      </c>
      <c r="G1547" s="508" t="b">
        <f t="shared" si="144"/>
        <v>1</v>
      </c>
      <c r="H1547" s="508" t="b">
        <f t="shared" si="145"/>
        <v>0</v>
      </c>
      <c r="I1547" s="508" t="str">
        <f t="shared" si="146"/>
        <v>127</v>
      </c>
      <c r="J1547" s="508" t="str">
        <f t="shared" si="147"/>
        <v>126</v>
      </c>
      <c r="K1547" s="508">
        <f t="shared" si="148"/>
        <v>-1</v>
      </c>
      <c r="L1547" s="508" t="b">
        <f t="shared" si="149"/>
        <v>0</v>
      </c>
    </row>
    <row r="1548" spans="2:12">
      <c r="B1548" s="508" t="s">
        <v>2051</v>
      </c>
      <c r="C1548" s="508" t="s">
        <v>5298</v>
      </c>
      <c r="E1548" s="508" t="s">
        <v>2051</v>
      </c>
      <c r="F1548" s="508" t="s">
        <v>4255</v>
      </c>
      <c r="G1548" s="508" t="b">
        <f t="shared" si="144"/>
        <v>1</v>
      </c>
      <c r="H1548" s="508" t="b">
        <f t="shared" si="145"/>
        <v>0</v>
      </c>
      <c r="I1548" s="508" t="str">
        <f t="shared" si="146"/>
        <v>127</v>
      </c>
      <c r="J1548" s="508" t="str">
        <f t="shared" si="147"/>
        <v>126</v>
      </c>
      <c r="K1548" s="508">
        <f t="shared" si="148"/>
        <v>-1</v>
      </c>
      <c r="L1548" s="508" t="b">
        <f t="shared" si="149"/>
        <v>0</v>
      </c>
    </row>
    <row r="1549" spans="2:12">
      <c r="B1549" s="508" t="s">
        <v>2052</v>
      </c>
      <c r="C1549" s="508" t="s">
        <v>5299</v>
      </c>
      <c r="E1549" s="508" t="s">
        <v>2052</v>
      </c>
      <c r="F1549" s="508" t="s">
        <v>4256</v>
      </c>
      <c r="G1549" s="508" t="b">
        <f t="shared" si="144"/>
        <v>1</v>
      </c>
      <c r="H1549" s="508" t="b">
        <f t="shared" si="145"/>
        <v>0</v>
      </c>
      <c r="I1549" s="508" t="str">
        <f t="shared" si="146"/>
        <v>127</v>
      </c>
      <c r="J1549" s="508" t="str">
        <f t="shared" si="147"/>
        <v>126</v>
      </c>
      <c r="K1549" s="508">
        <f t="shared" si="148"/>
        <v>-1</v>
      </c>
      <c r="L1549" s="508" t="b">
        <f t="shared" si="149"/>
        <v>0</v>
      </c>
    </row>
    <row r="1550" spans="2:12">
      <c r="B1550" s="508" t="s">
        <v>2053</v>
      </c>
      <c r="C1550" s="508" t="s">
        <v>5300</v>
      </c>
      <c r="E1550" s="508" t="s">
        <v>2053</v>
      </c>
      <c r="F1550" s="508" t="s">
        <v>4257</v>
      </c>
      <c r="G1550" s="508" t="b">
        <f t="shared" si="144"/>
        <v>1</v>
      </c>
      <c r="H1550" s="508" t="b">
        <f t="shared" si="145"/>
        <v>0</v>
      </c>
      <c r="I1550" s="508" t="str">
        <f t="shared" si="146"/>
        <v>127</v>
      </c>
      <c r="J1550" s="508" t="str">
        <f t="shared" si="147"/>
        <v>126</v>
      </c>
      <c r="K1550" s="508">
        <f t="shared" si="148"/>
        <v>-1</v>
      </c>
      <c r="L1550" s="508" t="b">
        <f t="shared" si="149"/>
        <v>0</v>
      </c>
    </row>
    <row r="1551" spans="2:12">
      <c r="B1551" s="508" t="s">
        <v>2054</v>
      </c>
      <c r="C1551" s="508" t="s">
        <v>5301</v>
      </c>
      <c r="E1551" s="508" t="s">
        <v>2054</v>
      </c>
      <c r="F1551" s="508" t="s">
        <v>4258</v>
      </c>
      <c r="G1551" s="508" t="b">
        <f t="shared" si="144"/>
        <v>1</v>
      </c>
      <c r="H1551" s="508" t="b">
        <f t="shared" si="145"/>
        <v>0</v>
      </c>
      <c r="I1551" s="508" t="str">
        <f t="shared" si="146"/>
        <v>127</v>
      </c>
      <c r="J1551" s="508" t="str">
        <f t="shared" si="147"/>
        <v>126</v>
      </c>
      <c r="K1551" s="508">
        <f t="shared" si="148"/>
        <v>-1</v>
      </c>
      <c r="L1551" s="508" t="b">
        <f t="shared" si="149"/>
        <v>0</v>
      </c>
    </row>
    <row r="1552" spans="2:12">
      <c r="B1552" s="508" t="s">
        <v>2055</v>
      </c>
      <c r="C1552" s="508" t="s">
        <v>5302</v>
      </c>
      <c r="E1552" s="508" t="s">
        <v>2055</v>
      </c>
      <c r="F1552" s="508" t="s">
        <v>4259</v>
      </c>
      <c r="G1552" s="508" t="b">
        <f t="shared" si="144"/>
        <v>1</v>
      </c>
      <c r="H1552" s="508" t="b">
        <f t="shared" si="145"/>
        <v>0</v>
      </c>
      <c r="I1552" s="508" t="str">
        <f t="shared" si="146"/>
        <v>127</v>
      </c>
      <c r="J1552" s="508" t="str">
        <f t="shared" si="147"/>
        <v>126</v>
      </c>
      <c r="K1552" s="508">
        <f t="shared" si="148"/>
        <v>-1</v>
      </c>
      <c r="L1552" s="508" t="b">
        <f t="shared" si="149"/>
        <v>0</v>
      </c>
    </row>
    <row r="1553" spans="2:12">
      <c r="B1553" s="508" t="s">
        <v>2056</v>
      </c>
      <c r="C1553" s="508" t="s">
        <v>5303</v>
      </c>
      <c r="E1553" s="508" t="s">
        <v>2056</v>
      </c>
      <c r="F1553" s="508" t="s">
        <v>4260</v>
      </c>
      <c r="G1553" s="508" t="b">
        <f t="shared" si="144"/>
        <v>1</v>
      </c>
      <c r="H1553" s="508" t="b">
        <f t="shared" si="145"/>
        <v>0</v>
      </c>
      <c r="I1553" s="508" t="str">
        <f t="shared" si="146"/>
        <v>127</v>
      </c>
      <c r="J1553" s="508" t="str">
        <f t="shared" si="147"/>
        <v>126</v>
      </c>
      <c r="K1553" s="508">
        <f t="shared" si="148"/>
        <v>-1</v>
      </c>
      <c r="L1553" s="508" t="b">
        <f t="shared" si="149"/>
        <v>0</v>
      </c>
    </row>
    <row r="1554" spans="2:12">
      <c r="B1554" s="508" t="s">
        <v>2042</v>
      </c>
      <c r="C1554" s="508" t="s">
        <v>5304</v>
      </c>
      <c r="E1554" s="508" t="s">
        <v>2042</v>
      </c>
      <c r="F1554" s="508" t="s">
        <v>4261</v>
      </c>
      <c r="G1554" s="508" t="b">
        <f t="shared" si="144"/>
        <v>1</v>
      </c>
      <c r="H1554" s="508" t="b">
        <f t="shared" si="145"/>
        <v>0</v>
      </c>
      <c r="I1554" s="508" t="str">
        <f t="shared" si="146"/>
        <v>127</v>
      </c>
      <c r="J1554" s="508" t="str">
        <f t="shared" si="147"/>
        <v>126</v>
      </c>
      <c r="K1554" s="508">
        <f t="shared" si="148"/>
        <v>-1</v>
      </c>
      <c r="L1554" s="508" t="b">
        <f t="shared" si="149"/>
        <v>0</v>
      </c>
    </row>
    <row r="1555" spans="2:12">
      <c r="B1555" s="508" t="s">
        <v>683</v>
      </c>
      <c r="C1555" s="508" t="s">
        <v>5305</v>
      </c>
      <c r="E1555" s="508" t="s">
        <v>683</v>
      </c>
      <c r="F1555" s="508" t="s">
        <v>5305</v>
      </c>
      <c r="G1555" s="508" t="b">
        <f t="shared" si="144"/>
        <v>1</v>
      </c>
      <c r="H1555" s="508" t="b">
        <f t="shared" si="145"/>
        <v>1</v>
      </c>
      <c r="I1555" s="508" t="str">
        <f t="shared" si="146"/>
        <v>15</v>
      </c>
      <c r="J1555" s="508" t="str">
        <f t="shared" si="147"/>
        <v>15</v>
      </c>
      <c r="K1555" s="508">
        <f t="shared" si="148"/>
        <v>0</v>
      </c>
      <c r="L1555" s="508" t="b">
        <f t="shared" si="149"/>
        <v>1</v>
      </c>
    </row>
    <row r="1556" spans="2:12">
      <c r="B1556" s="508" t="s">
        <v>685</v>
      </c>
      <c r="C1556" s="508" t="s">
        <v>5306</v>
      </c>
      <c r="E1556" s="508" t="s">
        <v>685</v>
      </c>
      <c r="F1556" s="508" t="s">
        <v>5306</v>
      </c>
      <c r="G1556" s="508" t="b">
        <f t="shared" si="144"/>
        <v>1</v>
      </c>
      <c r="H1556" s="508" t="b">
        <f t="shared" si="145"/>
        <v>1</v>
      </c>
      <c r="I1556" s="508" t="str">
        <f t="shared" si="146"/>
        <v>15</v>
      </c>
      <c r="J1556" s="508" t="str">
        <f t="shared" si="147"/>
        <v>15</v>
      </c>
      <c r="K1556" s="508">
        <f t="shared" si="148"/>
        <v>0</v>
      </c>
      <c r="L1556" s="508" t="b">
        <f t="shared" si="149"/>
        <v>1</v>
      </c>
    </row>
    <row r="1557" spans="2:12">
      <c r="B1557" s="508" t="s">
        <v>686</v>
      </c>
      <c r="C1557" s="508" t="s">
        <v>5307</v>
      </c>
      <c r="E1557" s="508" t="s">
        <v>686</v>
      </c>
      <c r="F1557" s="508" t="s">
        <v>5307</v>
      </c>
      <c r="G1557" s="508" t="b">
        <f t="shared" si="144"/>
        <v>1</v>
      </c>
      <c r="H1557" s="508" t="b">
        <f t="shared" si="145"/>
        <v>1</v>
      </c>
      <c r="I1557" s="508" t="str">
        <f t="shared" si="146"/>
        <v>15</v>
      </c>
      <c r="J1557" s="508" t="str">
        <f t="shared" si="147"/>
        <v>15</v>
      </c>
      <c r="K1557" s="508">
        <f t="shared" si="148"/>
        <v>0</v>
      </c>
      <c r="L1557" s="508" t="b">
        <f t="shared" si="149"/>
        <v>1</v>
      </c>
    </row>
    <row r="1558" spans="2:12">
      <c r="B1558" s="508" t="s">
        <v>687</v>
      </c>
      <c r="C1558" s="508" t="s">
        <v>5308</v>
      </c>
      <c r="E1558" s="508" t="s">
        <v>687</v>
      </c>
      <c r="F1558" s="508" t="s">
        <v>5308</v>
      </c>
      <c r="G1558" s="508" t="b">
        <f t="shared" si="144"/>
        <v>1</v>
      </c>
      <c r="H1558" s="508" t="b">
        <f t="shared" si="145"/>
        <v>1</v>
      </c>
      <c r="I1558" s="508" t="str">
        <f t="shared" si="146"/>
        <v>15</v>
      </c>
      <c r="J1558" s="508" t="str">
        <f t="shared" si="147"/>
        <v>15</v>
      </c>
      <c r="K1558" s="508">
        <f t="shared" si="148"/>
        <v>0</v>
      </c>
      <c r="L1558" s="508" t="b">
        <f t="shared" si="149"/>
        <v>1</v>
      </c>
    </row>
    <row r="1559" spans="2:12">
      <c r="B1559" s="508" t="s">
        <v>688</v>
      </c>
      <c r="C1559" s="508" t="s">
        <v>5309</v>
      </c>
      <c r="E1559" s="508" t="s">
        <v>688</v>
      </c>
      <c r="F1559" s="508" t="s">
        <v>5309</v>
      </c>
      <c r="G1559" s="508" t="b">
        <f t="shared" si="144"/>
        <v>1</v>
      </c>
      <c r="H1559" s="508" t="b">
        <f t="shared" si="145"/>
        <v>1</v>
      </c>
      <c r="I1559" s="508" t="str">
        <f t="shared" si="146"/>
        <v>15</v>
      </c>
      <c r="J1559" s="508" t="str">
        <f t="shared" si="147"/>
        <v>15</v>
      </c>
      <c r="K1559" s="508">
        <f t="shared" si="148"/>
        <v>0</v>
      </c>
      <c r="L1559" s="508" t="b">
        <f t="shared" si="149"/>
        <v>1</v>
      </c>
    </row>
    <row r="1560" spans="2:12">
      <c r="B1560" s="508" t="s">
        <v>689</v>
      </c>
      <c r="C1560" s="508" t="s">
        <v>5310</v>
      </c>
      <c r="E1560" s="508" t="s">
        <v>689</v>
      </c>
      <c r="F1560" s="508" t="s">
        <v>5310</v>
      </c>
      <c r="G1560" s="508" t="b">
        <f t="shared" si="144"/>
        <v>1</v>
      </c>
      <c r="H1560" s="508" t="b">
        <f t="shared" si="145"/>
        <v>1</v>
      </c>
      <c r="I1560" s="508" t="str">
        <f t="shared" si="146"/>
        <v>15</v>
      </c>
      <c r="J1560" s="508" t="str">
        <f t="shared" si="147"/>
        <v>15</v>
      </c>
      <c r="K1560" s="508">
        <f t="shared" si="148"/>
        <v>0</v>
      </c>
      <c r="L1560" s="508" t="b">
        <f t="shared" si="149"/>
        <v>1</v>
      </c>
    </row>
    <row r="1561" spans="2:12">
      <c r="B1561" s="508" t="s">
        <v>690</v>
      </c>
      <c r="C1561" s="508" t="s">
        <v>5311</v>
      </c>
      <c r="E1561" s="508" t="s">
        <v>690</v>
      </c>
      <c r="F1561" s="508" t="s">
        <v>5311</v>
      </c>
      <c r="G1561" s="508" t="b">
        <f t="shared" si="144"/>
        <v>1</v>
      </c>
      <c r="H1561" s="508" t="b">
        <f t="shared" si="145"/>
        <v>1</v>
      </c>
      <c r="I1561" s="508" t="str">
        <f t="shared" si="146"/>
        <v>15</v>
      </c>
      <c r="J1561" s="508" t="str">
        <f t="shared" si="147"/>
        <v>15</v>
      </c>
      <c r="K1561" s="508">
        <f t="shared" si="148"/>
        <v>0</v>
      </c>
      <c r="L1561" s="508" t="b">
        <f t="shared" si="149"/>
        <v>1</v>
      </c>
    </row>
    <row r="1562" spans="2:12">
      <c r="B1562" s="508" t="s">
        <v>691</v>
      </c>
      <c r="C1562" s="508" t="s">
        <v>5312</v>
      </c>
      <c r="E1562" s="508" t="s">
        <v>691</v>
      </c>
      <c r="F1562" s="508" t="s">
        <v>5312</v>
      </c>
      <c r="G1562" s="508" t="b">
        <f t="shared" si="144"/>
        <v>1</v>
      </c>
      <c r="H1562" s="508" t="b">
        <f t="shared" si="145"/>
        <v>1</v>
      </c>
      <c r="I1562" s="508" t="str">
        <f t="shared" si="146"/>
        <v>15</v>
      </c>
      <c r="J1562" s="508" t="str">
        <f t="shared" si="147"/>
        <v>15</v>
      </c>
      <c r="K1562" s="508">
        <f t="shared" si="148"/>
        <v>0</v>
      </c>
      <c r="L1562" s="508" t="b">
        <f t="shared" si="149"/>
        <v>1</v>
      </c>
    </row>
    <row r="1563" spans="2:12">
      <c r="B1563" s="508" t="s">
        <v>692</v>
      </c>
      <c r="C1563" s="508" t="s">
        <v>5313</v>
      </c>
      <c r="E1563" s="508" t="s">
        <v>692</v>
      </c>
      <c r="F1563" s="508" t="s">
        <v>5313</v>
      </c>
      <c r="G1563" s="508" t="b">
        <f t="shared" si="144"/>
        <v>1</v>
      </c>
      <c r="H1563" s="508" t="b">
        <f t="shared" si="145"/>
        <v>1</v>
      </c>
      <c r="I1563" s="508" t="str">
        <f t="shared" si="146"/>
        <v>15</v>
      </c>
      <c r="J1563" s="508" t="str">
        <f t="shared" si="147"/>
        <v>15</v>
      </c>
      <c r="K1563" s="508">
        <f t="shared" si="148"/>
        <v>0</v>
      </c>
      <c r="L1563" s="508" t="b">
        <f t="shared" si="149"/>
        <v>1</v>
      </c>
    </row>
    <row r="1564" spans="2:12">
      <c r="B1564" s="508" t="s">
        <v>693</v>
      </c>
      <c r="C1564" s="508" t="s">
        <v>5314</v>
      </c>
      <c r="E1564" s="508" t="s">
        <v>693</v>
      </c>
      <c r="F1564" s="508" t="s">
        <v>5314</v>
      </c>
      <c r="G1564" s="508" t="b">
        <f t="shared" si="144"/>
        <v>1</v>
      </c>
      <c r="H1564" s="508" t="b">
        <f t="shared" si="145"/>
        <v>1</v>
      </c>
      <c r="I1564" s="508" t="str">
        <f t="shared" si="146"/>
        <v>15</v>
      </c>
      <c r="J1564" s="508" t="str">
        <f t="shared" si="147"/>
        <v>15</v>
      </c>
      <c r="K1564" s="508">
        <f t="shared" si="148"/>
        <v>0</v>
      </c>
      <c r="L1564" s="508" t="b">
        <f t="shared" si="149"/>
        <v>1</v>
      </c>
    </row>
    <row r="1565" spans="2:12">
      <c r="B1565" s="508" t="s">
        <v>694</v>
      </c>
      <c r="C1565" s="508" t="s">
        <v>5315</v>
      </c>
      <c r="E1565" s="508" t="s">
        <v>694</v>
      </c>
      <c r="F1565" s="508" t="s">
        <v>5315</v>
      </c>
      <c r="G1565" s="508" t="b">
        <f t="shared" si="144"/>
        <v>1</v>
      </c>
      <c r="H1565" s="508" t="b">
        <f t="shared" si="145"/>
        <v>1</v>
      </c>
      <c r="I1565" s="508" t="str">
        <f t="shared" si="146"/>
        <v>15</v>
      </c>
      <c r="J1565" s="508" t="str">
        <f t="shared" si="147"/>
        <v>15</v>
      </c>
      <c r="K1565" s="508">
        <f t="shared" si="148"/>
        <v>0</v>
      </c>
      <c r="L1565" s="508" t="b">
        <f t="shared" si="149"/>
        <v>1</v>
      </c>
    </row>
    <row r="1566" spans="2:12">
      <c r="B1566" s="508" t="s">
        <v>695</v>
      </c>
      <c r="C1566" s="508" t="s">
        <v>5316</v>
      </c>
      <c r="E1566" s="508" t="s">
        <v>695</v>
      </c>
      <c r="F1566" s="508" t="s">
        <v>5316</v>
      </c>
      <c r="G1566" s="508" t="b">
        <f t="shared" si="144"/>
        <v>1</v>
      </c>
      <c r="H1566" s="508" t="b">
        <f t="shared" si="145"/>
        <v>1</v>
      </c>
      <c r="I1566" s="508" t="str">
        <f t="shared" si="146"/>
        <v>15</v>
      </c>
      <c r="J1566" s="508" t="str">
        <f t="shared" si="147"/>
        <v>15</v>
      </c>
      <c r="K1566" s="508">
        <f t="shared" si="148"/>
        <v>0</v>
      </c>
      <c r="L1566" s="508" t="b">
        <f t="shared" si="149"/>
        <v>1</v>
      </c>
    </row>
    <row r="1567" spans="2:12">
      <c r="B1567" s="508" t="s">
        <v>696</v>
      </c>
      <c r="C1567" s="508" t="s">
        <v>5317</v>
      </c>
      <c r="E1567" s="508" t="s">
        <v>696</v>
      </c>
      <c r="F1567" s="508" t="s">
        <v>5317</v>
      </c>
      <c r="G1567" s="508" t="b">
        <f t="shared" si="144"/>
        <v>1</v>
      </c>
      <c r="H1567" s="508" t="b">
        <f t="shared" si="145"/>
        <v>1</v>
      </c>
      <c r="I1567" s="508" t="str">
        <f t="shared" si="146"/>
        <v>15</v>
      </c>
      <c r="J1567" s="508" t="str">
        <f t="shared" si="147"/>
        <v>15</v>
      </c>
      <c r="K1567" s="508">
        <f t="shared" si="148"/>
        <v>0</v>
      </c>
      <c r="L1567" s="508" t="b">
        <f t="shared" si="149"/>
        <v>1</v>
      </c>
    </row>
    <row r="1568" spans="2:12">
      <c r="B1568" s="508" t="s">
        <v>680</v>
      </c>
      <c r="C1568" s="508" t="s">
        <v>5318</v>
      </c>
      <c r="E1568" s="508" t="s">
        <v>680</v>
      </c>
      <c r="F1568" s="508" t="s">
        <v>5318</v>
      </c>
      <c r="G1568" s="508" t="b">
        <f t="shared" si="144"/>
        <v>1</v>
      </c>
      <c r="H1568" s="508" t="b">
        <f t="shared" si="145"/>
        <v>1</v>
      </c>
      <c r="I1568" s="508" t="str">
        <f t="shared" si="146"/>
        <v>15</v>
      </c>
      <c r="J1568" s="508" t="str">
        <f t="shared" si="147"/>
        <v>15</v>
      </c>
      <c r="K1568" s="508">
        <f t="shared" si="148"/>
        <v>0</v>
      </c>
      <c r="L1568" s="508" t="b">
        <f t="shared" si="149"/>
        <v>1</v>
      </c>
    </row>
    <row r="1569" spans="2:12">
      <c r="B1569" s="508" t="s">
        <v>847</v>
      </c>
      <c r="C1569" s="508" t="s">
        <v>5319</v>
      </c>
      <c r="E1569" s="508" t="s">
        <v>847</v>
      </c>
      <c r="F1569" s="508" t="s">
        <v>5319</v>
      </c>
      <c r="G1569" s="508" t="b">
        <f t="shared" si="144"/>
        <v>1</v>
      </c>
      <c r="H1569" s="508" t="b">
        <f t="shared" si="145"/>
        <v>1</v>
      </c>
      <c r="I1569" s="508" t="str">
        <f t="shared" si="146"/>
        <v>27</v>
      </c>
      <c r="J1569" s="508" t="str">
        <f t="shared" si="147"/>
        <v>27</v>
      </c>
      <c r="K1569" s="508">
        <f t="shared" si="148"/>
        <v>0</v>
      </c>
      <c r="L1569" s="508" t="b">
        <f t="shared" si="149"/>
        <v>1</v>
      </c>
    </row>
    <row r="1570" spans="2:12">
      <c r="B1570" s="508" t="s">
        <v>848</v>
      </c>
      <c r="C1570" s="508" t="s">
        <v>5320</v>
      </c>
      <c r="E1570" s="508" t="s">
        <v>848</v>
      </c>
      <c r="F1570" s="508" t="s">
        <v>5320</v>
      </c>
      <c r="G1570" s="508" t="b">
        <f t="shared" si="144"/>
        <v>1</v>
      </c>
      <c r="H1570" s="508" t="b">
        <f t="shared" si="145"/>
        <v>1</v>
      </c>
      <c r="I1570" s="508" t="str">
        <f t="shared" si="146"/>
        <v>27</v>
      </c>
      <c r="J1570" s="508" t="str">
        <f t="shared" si="147"/>
        <v>27</v>
      </c>
      <c r="K1570" s="508">
        <f t="shared" si="148"/>
        <v>0</v>
      </c>
      <c r="L1570" s="508" t="b">
        <f t="shared" si="149"/>
        <v>1</v>
      </c>
    </row>
    <row r="1571" spans="2:12">
      <c r="B1571" s="508" t="s">
        <v>849</v>
      </c>
      <c r="C1571" s="508" t="s">
        <v>5321</v>
      </c>
      <c r="E1571" s="508" t="s">
        <v>849</v>
      </c>
      <c r="F1571" s="508" t="s">
        <v>5321</v>
      </c>
      <c r="G1571" s="508" t="b">
        <f t="shared" si="144"/>
        <v>1</v>
      </c>
      <c r="H1571" s="508" t="b">
        <f t="shared" si="145"/>
        <v>1</v>
      </c>
      <c r="I1571" s="508" t="str">
        <f t="shared" si="146"/>
        <v>27</v>
      </c>
      <c r="J1571" s="508" t="str">
        <f t="shared" si="147"/>
        <v>27</v>
      </c>
      <c r="K1571" s="508">
        <f t="shared" si="148"/>
        <v>0</v>
      </c>
      <c r="L1571" s="508" t="b">
        <f t="shared" si="149"/>
        <v>1</v>
      </c>
    </row>
    <row r="1572" spans="2:12">
      <c r="B1572" s="508" t="s">
        <v>850</v>
      </c>
      <c r="C1572" s="508" t="s">
        <v>5322</v>
      </c>
      <c r="E1572" s="508" t="s">
        <v>850</v>
      </c>
      <c r="F1572" s="508" t="s">
        <v>5322</v>
      </c>
      <c r="G1572" s="508" t="b">
        <f t="shared" si="144"/>
        <v>1</v>
      </c>
      <c r="H1572" s="508" t="b">
        <f t="shared" si="145"/>
        <v>1</v>
      </c>
      <c r="I1572" s="508" t="str">
        <f t="shared" si="146"/>
        <v>27</v>
      </c>
      <c r="J1572" s="508" t="str">
        <f t="shared" si="147"/>
        <v>27</v>
      </c>
      <c r="K1572" s="508">
        <f t="shared" si="148"/>
        <v>0</v>
      </c>
      <c r="L1572" s="508" t="b">
        <f t="shared" si="149"/>
        <v>1</v>
      </c>
    </row>
    <row r="1573" spans="2:12">
      <c r="B1573" s="508" t="s">
        <v>851</v>
      </c>
      <c r="C1573" s="508" t="s">
        <v>5323</v>
      </c>
      <c r="E1573" s="508" t="s">
        <v>851</v>
      </c>
      <c r="F1573" s="508" t="s">
        <v>5323</v>
      </c>
      <c r="G1573" s="508" t="b">
        <f t="shared" si="144"/>
        <v>1</v>
      </c>
      <c r="H1573" s="508" t="b">
        <f t="shared" si="145"/>
        <v>1</v>
      </c>
      <c r="I1573" s="508" t="str">
        <f t="shared" si="146"/>
        <v>27</v>
      </c>
      <c r="J1573" s="508" t="str">
        <f t="shared" si="147"/>
        <v>27</v>
      </c>
      <c r="K1573" s="508">
        <f t="shared" si="148"/>
        <v>0</v>
      </c>
      <c r="L1573" s="508" t="b">
        <f t="shared" si="149"/>
        <v>1</v>
      </c>
    </row>
    <row r="1574" spans="2:12">
      <c r="B1574" s="508" t="s">
        <v>852</v>
      </c>
      <c r="C1574" s="508" t="s">
        <v>5324</v>
      </c>
      <c r="E1574" s="508" t="s">
        <v>852</v>
      </c>
      <c r="F1574" s="508" t="s">
        <v>5324</v>
      </c>
      <c r="G1574" s="508" t="b">
        <f t="shared" si="144"/>
        <v>1</v>
      </c>
      <c r="H1574" s="508" t="b">
        <f t="shared" si="145"/>
        <v>1</v>
      </c>
      <c r="I1574" s="508" t="str">
        <f t="shared" si="146"/>
        <v>27</v>
      </c>
      <c r="J1574" s="508" t="str">
        <f t="shared" si="147"/>
        <v>27</v>
      </c>
      <c r="K1574" s="508">
        <f t="shared" si="148"/>
        <v>0</v>
      </c>
      <c r="L1574" s="508" t="b">
        <f t="shared" si="149"/>
        <v>1</v>
      </c>
    </row>
    <row r="1575" spans="2:12">
      <c r="B1575" s="508" t="s">
        <v>853</v>
      </c>
      <c r="C1575" s="508" t="s">
        <v>5325</v>
      </c>
      <c r="E1575" s="508" t="s">
        <v>853</v>
      </c>
      <c r="F1575" s="508" t="s">
        <v>5325</v>
      </c>
      <c r="G1575" s="508" t="b">
        <f t="shared" si="144"/>
        <v>1</v>
      </c>
      <c r="H1575" s="508" t="b">
        <f t="shared" si="145"/>
        <v>1</v>
      </c>
      <c r="I1575" s="508" t="str">
        <f t="shared" si="146"/>
        <v>27</v>
      </c>
      <c r="J1575" s="508" t="str">
        <f t="shared" si="147"/>
        <v>27</v>
      </c>
      <c r="K1575" s="508">
        <f t="shared" si="148"/>
        <v>0</v>
      </c>
      <c r="L1575" s="508" t="b">
        <f t="shared" si="149"/>
        <v>1</v>
      </c>
    </row>
    <row r="1576" spans="2:12">
      <c r="B1576" s="508" t="s">
        <v>854</v>
      </c>
      <c r="C1576" s="508" t="s">
        <v>5326</v>
      </c>
      <c r="E1576" s="508" t="s">
        <v>854</v>
      </c>
      <c r="F1576" s="508" t="s">
        <v>5326</v>
      </c>
      <c r="G1576" s="508" t="b">
        <f t="shared" si="144"/>
        <v>1</v>
      </c>
      <c r="H1576" s="508" t="b">
        <f t="shared" si="145"/>
        <v>1</v>
      </c>
      <c r="I1576" s="508" t="str">
        <f t="shared" si="146"/>
        <v>27</v>
      </c>
      <c r="J1576" s="508" t="str">
        <f t="shared" si="147"/>
        <v>27</v>
      </c>
      <c r="K1576" s="508">
        <f t="shared" si="148"/>
        <v>0</v>
      </c>
      <c r="L1576" s="508" t="b">
        <f t="shared" si="149"/>
        <v>1</v>
      </c>
    </row>
    <row r="1577" spans="2:12">
      <c r="B1577" s="508" t="s">
        <v>855</v>
      </c>
      <c r="C1577" s="508" t="s">
        <v>5327</v>
      </c>
      <c r="E1577" s="508" t="s">
        <v>855</v>
      </c>
      <c r="F1577" s="508" t="s">
        <v>5327</v>
      </c>
      <c r="G1577" s="508" t="b">
        <f t="shared" si="144"/>
        <v>1</v>
      </c>
      <c r="H1577" s="508" t="b">
        <f t="shared" si="145"/>
        <v>1</v>
      </c>
      <c r="I1577" s="508" t="str">
        <f t="shared" si="146"/>
        <v>27</v>
      </c>
      <c r="J1577" s="508" t="str">
        <f t="shared" si="147"/>
        <v>27</v>
      </c>
      <c r="K1577" s="508">
        <f t="shared" si="148"/>
        <v>0</v>
      </c>
      <c r="L1577" s="508" t="b">
        <f t="shared" si="149"/>
        <v>1</v>
      </c>
    </row>
    <row r="1578" spans="2:12">
      <c r="B1578" s="508" t="s">
        <v>856</v>
      </c>
      <c r="C1578" s="508" t="s">
        <v>5328</v>
      </c>
      <c r="E1578" s="508" t="s">
        <v>856</v>
      </c>
      <c r="F1578" s="508" t="s">
        <v>5328</v>
      </c>
      <c r="G1578" s="508" t="b">
        <f t="shared" si="144"/>
        <v>1</v>
      </c>
      <c r="H1578" s="508" t="b">
        <f t="shared" si="145"/>
        <v>1</v>
      </c>
      <c r="I1578" s="508" t="str">
        <f t="shared" si="146"/>
        <v>27</v>
      </c>
      <c r="J1578" s="508" t="str">
        <f t="shared" si="147"/>
        <v>27</v>
      </c>
      <c r="K1578" s="508">
        <f t="shared" si="148"/>
        <v>0</v>
      </c>
      <c r="L1578" s="508" t="b">
        <f t="shared" si="149"/>
        <v>1</v>
      </c>
    </row>
    <row r="1579" spans="2:12">
      <c r="B1579" s="508" t="s">
        <v>857</v>
      </c>
      <c r="C1579" s="508" t="s">
        <v>5329</v>
      </c>
      <c r="E1579" s="508" t="s">
        <v>857</v>
      </c>
      <c r="F1579" s="508" t="s">
        <v>5329</v>
      </c>
      <c r="G1579" s="508" t="b">
        <f t="shared" si="144"/>
        <v>1</v>
      </c>
      <c r="H1579" s="508" t="b">
        <f t="shared" si="145"/>
        <v>1</v>
      </c>
      <c r="I1579" s="508" t="str">
        <f t="shared" si="146"/>
        <v>27</v>
      </c>
      <c r="J1579" s="508" t="str">
        <f t="shared" si="147"/>
        <v>27</v>
      </c>
      <c r="K1579" s="508">
        <f t="shared" si="148"/>
        <v>0</v>
      </c>
      <c r="L1579" s="508" t="b">
        <f t="shared" si="149"/>
        <v>1</v>
      </c>
    </row>
    <row r="1580" spans="2:12">
      <c r="B1580" s="508" t="s">
        <v>858</v>
      </c>
      <c r="C1580" s="508" t="s">
        <v>5330</v>
      </c>
      <c r="E1580" s="508" t="s">
        <v>858</v>
      </c>
      <c r="F1580" s="508" t="s">
        <v>5330</v>
      </c>
      <c r="G1580" s="508" t="b">
        <f t="shared" si="144"/>
        <v>1</v>
      </c>
      <c r="H1580" s="508" t="b">
        <f t="shared" si="145"/>
        <v>1</v>
      </c>
      <c r="I1580" s="508" t="str">
        <f t="shared" si="146"/>
        <v>27</v>
      </c>
      <c r="J1580" s="508" t="str">
        <f t="shared" si="147"/>
        <v>27</v>
      </c>
      <c r="K1580" s="508">
        <f t="shared" si="148"/>
        <v>0</v>
      </c>
      <c r="L1580" s="508" t="b">
        <f t="shared" si="149"/>
        <v>1</v>
      </c>
    </row>
    <row r="1581" spans="2:12">
      <c r="B1581" s="508" t="s">
        <v>859</v>
      </c>
      <c r="C1581" s="508" t="s">
        <v>5331</v>
      </c>
      <c r="E1581" s="508" t="s">
        <v>859</v>
      </c>
      <c r="F1581" s="508" t="s">
        <v>5331</v>
      </c>
      <c r="G1581" s="508" t="b">
        <f t="shared" si="144"/>
        <v>1</v>
      </c>
      <c r="H1581" s="508" t="b">
        <f t="shared" si="145"/>
        <v>1</v>
      </c>
      <c r="I1581" s="508" t="str">
        <f t="shared" si="146"/>
        <v>27</v>
      </c>
      <c r="J1581" s="508" t="str">
        <f t="shared" si="147"/>
        <v>27</v>
      </c>
      <c r="K1581" s="508">
        <f t="shared" si="148"/>
        <v>0</v>
      </c>
      <c r="L1581" s="508" t="b">
        <f t="shared" si="149"/>
        <v>1</v>
      </c>
    </row>
    <row r="1582" spans="2:12">
      <c r="B1582" s="508" t="s">
        <v>845</v>
      </c>
      <c r="C1582" s="508" t="s">
        <v>5332</v>
      </c>
      <c r="E1582" s="508" t="s">
        <v>845</v>
      </c>
      <c r="F1582" s="508" t="s">
        <v>5332</v>
      </c>
      <c r="G1582" s="508" t="b">
        <f t="shared" si="144"/>
        <v>1</v>
      </c>
      <c r="H1582" s="508" t="b">
        <f t="shared" si="145"/>
        <v>1</v>
      </c>
      <c r="I1582" s="508" t="str">
        <f t="shared" si="146"/>
        <v>27</v>
      </c>
      <c r="J1582" s="508" t="str">
        <f t="shared" si="147"/>
        <v>27</v>
      </c>
      <c r="K1582" s="508">
        <f t="shared" si="148"/>
        <v>0</v>
      </c>
      <c r="L1582" s="508" t="b">
        <f t="shared" si="149"/>
        <v>1</v>
      </c>
    </row>
    <row r="1583" spans="2:12">
      <c r="B1583" s="508" t="s">
        <v>1842</v>
      </c>
      <c r="C1583" s="508" t="s">
        <v>5333</v>
      </c>
      <c r="E1583" s="508" t="s">
        <v>1842</v>
      </c>
      <c r="F1583" s="508" t="s">
        <v>6634</v>
      </c>
      <c r="G1583" s="508" t="b">
        <f t="shared" si="144"/>
        <v>1</v>
      </c>
      <c r="H1583" s="508" t="b">
        <f t="shared" si="145"/>
        <v>0</v>
      </c>
      <c r="I1583" s="508" t="str">
        <f t="shared" si="146"/>
        <v>105</v>
      </c>
      <c r="J1583" s="508" t="str">
        <f t="shared" si="147"/>
        <v>104</v>
      </c>
      <c r="K1583" s="508">
        <f t="shared" si="148"/>
        <v>-1</v>
      </c>
      <c r="L1583" s="508" t="b">
        <f t="shared" si="149"/>
        <v>0</v>
      </c>
    </row>
    <row r="1584" spans="2:12">
      <c r="B1584" s="508" t="s">
        <v>1843</v>
      </c>
      <c r="C1584" s="508" t="s">
        <v>5334</v>
      </c>
      <c r="E1584" s="508" t="s">
        <v>1843</v>
      </c>
      <c r="F1584" s="508" t="s">
        <v>6635</v>
      </c>
      <c r="G1584" s="508" t="b">
        <f t="shared" si="144"/>
        <v>1</v>
      </c>
      <c r="H1584" s="508" t="b">
        <f t="shared" si="145"/>
        <v>0</v>
      </c>
      <c r="I1584" s="508" t="str">
        <f t="shared" si="146"/>
        <v>105</v>
      </c>
      <c r="J1584" s="508" t="str">
        <f t="shared" si="147"/>
        <v>104</v>
      </c>
      <c r="K1584" s="508">
        <f t="shared" si="148"/>
        <v>-1</v>
      </c>
      <c r="L1584" s="508" t="b">
        <f t="shared" si="149"/>
        <v>0</v>
      </c>
    </row>
    <row r="1585" spans="2:12">
      <c r="B1585" s="508" t="s">
        <v>1844</v>
      </c>
      <c r="C1585" s="508" t="s">
        <v>5335</v>
      </c>
      <c r="E1585" s="508" t="s">
        <v>1844</v>
      </c>
      <c r="F1585" s="508" t="s">
        <v>6636</v>
      </c>
      <c r="G1585" s="508" t="b">
        <f t="shared" si="144"/>
        <v>1</v>
      </c>
      <c r="H1585" s="508" t="b">
        <f t="shared" si="145"/>
        <v>0</v>
      </c>
      <c r="I1585" s="508" t="str">
        <f t="shared" si="146"/>
        <v>105</v>
      </c>
      <c r="J1585" s="508" t="str">
        <f t="shared" si="147"/>
        <v>104</v>
      </c>
      <c r="K1585" s="508">
        <f t="shared" si="148"/>
        <v>-1</v>
      </c>
      <c r="L1585" s="508" t="b">
        <f t="shared" si="149"/>
        <v>0</v>
      </c>
    </row>
    <row r="1586" spans="2:12">
      <c r="B1586" s="508" t="s">
        <v>1845</v>
      </c>
      <c r="C1586" s="508" t="s">
        <v>5336</v>
      </c>
      <c r="E1586" s="508" t="s">
        <v>1845</v>
      </c>
      <c r="F1586" s="508" t="s">
        <v>6637</v>
      </c>
      <c r="G1586" s="508" t="b">
        <f t="shared" si="144"/>
        <v>1</v>
      </c>
      <c r="H1586" s="508" t="b">
        <f t="shared" si="145"/>
        <v>0</v>
      </c>
      <c r="I1586" s="508" t="str">
        <f t="shared" si="146"/>
        <v>105</v>
      </c>
      <c r="J1586" s="508" t="str">
        <f t="shared" si="147"/>
        <v>104</v>
      </c>
      <c r="K1586" s="508">
        <f t="shared" si="148"/>
        <v>-1</v>
      </c>
      <c r="L1586" s="508" t="b">
        <f t="shared" si="149"/>
        <v>0</v>
      </c>
    </row>
    <row r="1587" spans="2:12">
      <c r="B1587" s="508" t="s">
        <v>1846</v>
      </c>
      <c r="C1587" s="508" t="s">
        <v>5337</v>
      </c>
      <c r="E1587" s="508" t="s">
        <v>1846</v>
      </c>
      <c r="F1587" s="508" t="s">
        <v>6638</v>
      </c>
      <c r="G1587" s="508" t="b">
        <f t="shared" si="144"/>
        <v>1</v>
      </c>
      <c r="H1587" s="508" t="b">
        <f t="shared" si="145"/>
        <v>0</v>
      </c>
      <c r="I1587" s="508" t="str">
        <f t="shared" si="146"/>
        <v>105</v>
      </c>
      <c r="J1587" s="508" t="str">
        <f t="shared" si="147"/>
        <v>104</v>
      </c>
      <c r="K1587" s="508">
        <f t="shared" si="148"/>
        <v>-1</v>
      </c>
      <c r="L1587" s="508" t="b">
        <f t="shared" si="149"/>
        <v>0</v>
      </c>
    </row>
    <row r="1588" spans="2:12">
      <c r="B1588" s="508" t="s">
        <v>1847</v>
      </c>
      <c r="C1588" s="508" t="s">
        <v>5338</v>
      </c>
      <c r="E1588" s="508" t="s">
        <v>1847</v>
      </c>
      <c r="F1588" s="508" t="s">
        <v>6639</v>
      </c>
      <c r="G1588" s="508" t="b">
        <f t="shared" si="144"/>
        <v>1</v>
      </c>
      <c r="H1588" s="508" t="b">
        <f t="shared" si="145"/>
        <v>0</v>
      </c>
      <c r="I1588" s="508" t="str">
        <f t="shared" si="146"/>
        <v>105</v>
      </c>
      <c r="J1588" s="508" t="str">
        <f t="shared" si="147"/>
        <v>104</v>
      </c>
      <c r="K1588" s="508">
        <f t="shared" si="148"/>
        <v>-1</v>
      </c>
      <c r="L1588" s="508" t="b">
        <f t="shared" si="149"/>
        <v>0</v>
      </c>
    </row>
    <row r="1589" spans="2:12">
      <c r="B1589" s="508" t="s">
        <v>1848</v>
      </c>
      <c r="C1589" s="508" t="s">
        <v>5339</v>
      </c>
      <c r="E1589" s="508" t="s">
        <v>1848</v>
      </c>
      <c r="F1589" s="508" t="s">
        <v>6640</v>
      </c>
      <c r="G1589" s="508" t="b">
        <f t="shared" si="144"/>
        <v>1</v>
      </c>
      <c r="H1589" s="508" t="b">
        <f t="shared" si="145"/>
        <v>0</v>
      </c>
      <c r="I1589" s="508" t="str">
        <f t="shared" si="146"/>
        <v>105</v>
      </c>
      <c r="J1589" s="508" t="str">
        <f t="shared" si="147"/>
        <v>104</v>
      </c>
      <c r="K1589" s="508">
        <f t="shared" si="148"/>
        <v>-1</v>
      </c>
      <c r="L1589" s="508" t="b">
        <f t="shared" si="149"/>
        <v>0</v>
      </c>
    </row>
    <row r="1590" spans="2:12">
      <c r="B1590" s="508" t="s">
        <v>1849</v>
      </c>
      <c r="C1590" s="508" t="s">
        <v>5340</v>
      </c>
      <c r="E1590" s="508" t="s">
        <v>1849</v>
      </c>
      <c r="F1590" s="508" t="s">
        <v>6641</v>
      </c>
      <c r="G1590" s="508" t="b">
        <f t="shared" si="144"/>
        <v>1</v>
      </c>
      <c r="H1590" s="508" t="b">
        <f t="shared" si="145"/>
        <v>0</v>
      </c>
      <c r="I1590" s="508" t="str">
        <f t="shared" si="146"/>
        <v>105</v>
      </c>
      <c r="J1590" s="508" t="str">
        <f t="shared" si="147"/>
        <v>104</v>
      </c>
      <c r="K1590" s="508">
        <f t="shared" si="148"/>
        <v>-1</v>
      </c>
      <c r="L1590" s="508" t="b">
        <f t="shared" si="149"/>
        <v>0</v>
      </c>
    </row>
    <row r="1591" spans="2:12">
      <c r="B1591" s="508" t="s">
        <v>1850</v>
      </c>
      <c r="C1591" s="508" t="s">
        <v>5341</v>
      </c>
      <c r="E1591" s="508" t="s">
        <v>1850</v>
      </c>
      <c r="F1591" s="508" t="s">
        <v>6642</v>
      </c>
      <c r="G1591" s="508" t="b">
        <f t="shared" si="144"/>
        <v>1</v>
      </c>
      <c r="H1591" s="508" t="b">
        <f t="shared" si="145"/>
        <v>0</v>
      </c>
      <c r="I1591" s="508" t="str">
        <f t="shared" si="146"/>
        <v>105</v>
      </c>
      <c r="J1591" s="508" t="str">
        <f t="shared" si="147"/>
        <v>104</v>
      </c>
      <c r="K1591" s="508">
        <f t="shared" si="148"/>
        <v>-1</v>
      </c>
      <c r="L1591" s="508" t="b">
        <f t="shared" si="149"/>
        <v>0</v>
      </c>
    </row>
    <row r="1592" spans="2:12">
      <c r="B1592" s="508" t="s">
        <v>1851</v>
      </c>
      <c r="C1592" s="508" t="s">
        <v>5342</v>
      </c>
      <c r="E1592" s="508" t="s">
        <v>1851</v>
      </c>
      <c r="F1592" s="508" t="s">
        <v>6643</v>
      </c>
      <c r="G1592" s="508" t="b">
        <f t="shared" si="144"/>
        <v>1</v>
      </c>
      <c r="H1592" s="508" t="b">
        <f t="shared" si="145"/>
        <v>0</v>
      </c>
      <c r="I1592" s="508" t="str">
        <f t="shared" si="146"/>
        <v>105</v>
      </c>
      <c r="J1592" s="508" t="str">
        <f t="shared" si="147"/>
        <v>104</v>
      </c>
      <c r="K1592" s="508">
        <f t="shared" si="148"/>
        <v>-1</v>
      </c>
      <c r="L1592" s="508" t="b">
        <f t="shared" si="149"/>
        <v>0</v>
      </c>
    </row>
    <row r="1593" spans="2:12">
      <c r="B1593" s="508" t="s">
        <v>1871</v>
      </c>
      <c r="C1593" s="508" t="s">
        <v>5343</v>
      </c>
      <c r="E1593" s="508" t="s">
        <v>1871</v>
      </c>
      <c r="F1593" s="508" t="s">
        <v>5357</v>
      </c>
      <c r="G1593" s="508" t="b">
        <f t="shared" si="144"/>
        <v>1</v>
      </c>
      <c r="H1593" s="508" t="b">
        <f t="shared" si="145"/>
        <v>0</v>
      </c>
      <c r="I1593" s="508" t="str">
        <f t="shared" si="146"/>
        <v>107</v>
      </c>
      <c r="J1593" s="508" t="str">
        <f t="shared" si="147"/>
        <v>106</v>
      </c>
      <c r="K1593" s="508">
        <f t="shared" si="148"/>
        <v>-1</v>
      </c>
      <c r="L1593" s="508" t="b">
        <f t="shared" si="149"/>
        <v>0</v>
      </c>
    </row>
    <row r="1594" spans="2:12">
      <c r="B1594" s="508" t="s">
        <v>1872</v>
      </c>
      <c r="C1594" s="508" t="s">
        <v>5344</v>
      </c>
      <c r="E1594" s="508" t="s">
        <v>1872</v>
      </c>
      <c r="F1594" s="508" t="s">
        <v>5358</v>
      </c>
      <c r="G1594" s="508" t="b">
        <f t="shared" si="144"/>
        <v>1</v>
      </c>
      <c r="H1594" s="508" t="b">
        <f t="shared" si="145"/>
        <v>0</v>
      </c>
      <c r="I1594" s="508" t="str">
        <f t="shared" si="146"/>
        <v>107</v>
      </c>
      <c r="J1594" s="508" t="str">
        <f t="shared" si="147"/>
        <v>106</v>
      </c>
      <c r="K1594" s="508">
        <f t="shared" si="148"/>
        <v>-1</v>
      </c>
      <c r="L1594" s="508" t="b">
        <f t="shared" si="149"/>
        <v>0</v>
      </c>
    </row>
    <row r="1595" spans="2:12">
      <c r="B1595" s="508" t="s">
        <v>1873</v>
      </c>
      <c r="C1595" s="508" t="s">
        <v>5345</v>
      </c>
      <c r="E1595" s="508" t="s">
        <v>1873</v>
      </c>
      <c r="F1595" s="508" t="s">
        <v>5359</v>
      </c>
      <c r="G1595" s="508" t="b">
        <f t="shared" si="144"/>
        <v>1</v>
      </c>
      <c r="H1595" s="508" t="b">
        <f t="shared" si="145"/>
        <v>0</v>
      </c>
      <c r="I1595" s="508" t="str">
        <f t="shared" si="146"/>
        <v>107</v>
      </c>
      <c r="J1595" s="508" t="str">
        <f t="shared" si="147"/>
        <v>106</v>
      </c>
      <c r="K1595" s="508">
        <f t="shared" si="148"/>
        <v>-1</v>
      </c>
      <c r="L1595" s="508" t="b">
        <f t="shared" si="149"/>
        <v>0</v>
      </c>
    </row>
    <row r="1596" spans="2:12">
      <c r="B1596" s="508" t="s">
        <v>1874</v>
      </c>
      <c r="C1596" s="508" t="s">
        <v>5346</v>
      </c>
      <c r="E1596" s="508" t="s">
        <v>1874</v>
      </c>
      <c r="F1596" s="508" t="s">
        <v>5360</v>
      </c>
      <c r="G1596" s="508" t="b">
        <f t="shared" si="144"/>
        <v>1</v>
      </c>
      <c r="H1596" s="508" t="b">
        <f t="shared" si="145"/>
        <v>0</v>
      </c>
      <c r="I1596" s="508" t="str">
        <f t="shared" si="146"/>
        <v>107</v>
      </c>
      <c r="J1596" s="508" t="str">
        <f t="shared" si="147"/>
        <v>106</v>
      </c>
      <c r="K1596" s="508">
        <f t="shared" si="148"/>
        <v>-1</v>
      </c>
      <c r="L1596" s="508" t="b">
        <f t="shared" si="149"/>
        <v>0</v>
      </c>
    </row>
    <row r="1597" spans="2:12">
      <c r="B1597" s="508" t="s">
        <v>1875</v>
      </c>
      <c r="C1597" s="508" t="s">
        <v>5347</v>
      </c>
      <c r="E1597" s="508" t="s">
        <v>1875</v>
      </c>
      <c r="F1597" s="508" t="s">
        <v>5361</v>
      </c>
      <c r="G1597" s="508" t="b">
        <f t="shared" si="144"/>
        <v>1</v>
      </c>
      <c r="H1597" s="508" t="b">
        <f t="shared" si="145"/>
        <v>0</v>
      </c>
      <c r="I1597" s="508" t="str">
        <f t="shared" si="146"/>
        <v>107</v>
      </c>
      <c r="J1597" s="508" t="str">
        <f t="shared" si="147"/>
        <v>106</v>
      </c>
      <c r="K1597" s="508">
        <f t="shared" si="148"/>
        <v>-1</v>
      </c>
      <c r="L1597" s="508" t="b">
        <f t="shared" si="149"/>
        <v>0</v>
      </c>
    </row>
    <row r="1598" spans="2:12">
      <c r="B1598" s="508" t="s">
        <v>1876</v>
      </c>
      <c r="C1598" s="508" t="s">
        <v>5348</v>
      </c>
      <c r="E1598" s="508" t="s">
        <v>1876</v>
      </c>
      <c r="F1598" s="508" t="s">
        <v>5362</v>
      </c>
      <c r="G1598" s="508" t="b">
        <f t="shared" si="144"/>
        <v>1</v>
      </c>
      <c r="H1598" s="508" t="b">
        <f t="shared" si="145"/>
        <v>0</v>
      </c>
      <c r="I1598" s="508" t="str">
        <f t="shared" si="146"/>
        <v>107</v>
      </c>
      <c r="J1598" s="508" t="str">
        <f t="shared" si="147"/>
        <v>106</v>
      </c>
      <c r="K1598" s="508">
        <f t="shared" si="148"/>
        <v>-1</v>
      </c>
      <c r="L1598" s="508" t="b">
        <f t="shared" si="149"/>
        <v>0</v>
      </c>
    </row>
    <row r="1599" spans="2:12">
      <c r="B1599" s="508" t="s">
        <v>1877</v>
      </c>
      <c r="C1599" s="508" t="s">
        <v>5349</v>
      </c>
      <c r="E1599" s="508" t="s">
        <v>1877</v>
      </c>
      <c r="F1599" s="508" t="s">
        <v>5363</v>
      </c>
      <c r="G1599" s="508" t="b">
        <f t="shared" si="144"/>
        <v>1</v>
      </c>
      <c r="H1599" s="508" t="b">
        <f t="shared" si="145"/>
        <v>0</v>
      </c>
      <c r="I1599" s="508" t="str">
        <f t="shared" si="146"/>
        <v>107</v>
      </c>
      <c r="J1599" s="508" t="str">
        <f t="shared" si="147"/>
        <v>106</v>
      </c>
      <c r="K1599" s="508">
        <f t="shared" si="148"/>
        <v>-1</v>
      </c>
      <c r="L1599" s="508" t="b">
        <f t="shared" si="149"/>
        <v>0</v>
      </c>
    </row>
    <row r="1600" spans="2:12">
      <c r="B1600" s="508" t="s">
        <v>1878</v>
      </c>
      <c r="C1600" s="508" t="s">
        <v>5350</v>
      </c>
      <c r="E1600" s="508" t="s">
        <v>1878</v>
      </c>
      <c r="F1600" s="508" t="s">
        <v>5364</v>
      </c>
      <c r="G1600" s="508" t="b">
        <f t="shared" si="144"/>
        <v>1</v>
      </c>
      <c r="H1600" s="508" t="b">
        <f t="shared" si="145"/>
        <v>0</v>
      </c>
      <c r="I1600" s="508" t="str">
        <f t="shared" si="146"/>
        <v>107</v>
      </c>
      <c r="J1600" s="508" t="str">
        <f t="shared" si="147"/>
        <v>106</v>
      </c>
      <c r="K1600" s="508">
        <f t="shared" si="148"/>
        <v>-1</v>
      </c>
      <c r="L1600" s="508" t="b">
        <f t="shared" si="149"/>
        <v>0</v>
      </c>
    </row>
    <row r="1601" spans="2:12">
      <c r="B1601" s="508" t="s">
        <v>1879</v>
      </c>
      <c r="C1601" s="508" t="s">
        <v>5351</v>
      </c>
      <c r="E1601" s="508" t="s">
        <v>1879</v>
      </c>
      <c r="F1601" s="508" t="s">
        <v>5365</v>
      </c>
      <c r="G1601" s="508" t="b">
        <f t="shared" si="144"/>
        <v>1</v>
      </c>
      <c r="H1601" s="508" t="b">
        <f t="shared" si="145"/>
        <v>0</v>
      </c>
      <c r="I1601" s="508" t="str">
        <f t="shared" si="146"/>
        <v>107</v>
      </c>
      <c r="J1601" s="508" t="str">
        <f t="shared" si="147"/>
        <v>106</v>
      </c>
      <c r="K1601" s="508">
        <f t="shared" si="148"/>
        <v>-1</v>
      </c>
      <c r="L1601" s="508" t="b">
        <f t="shared" si="149"/>
        <v>0</v>
      </c>
    </row>
    <row r="1602" spans="2:12">
      <c r="B1602" s="508" t="s">
        <v>1880</v>
      </c>
      <c r="C1602" s="508" t="s">
        <v>5352</v>
      </c>
      <c r="E1602" s="508" t="s">
        <v>1880</v>
      </c>
      <c r="F1602" s="508" t="s">
        <v>5366</v>
      </c>
      <c r="G1602" s="508" t="b">
        <f t="shared" si="144"/>
        <v>1</v>
      </c>
      <c r="H1602" s="508" t="b">
        <f t="shared" si="145"/>
        <v>0</v>
      </c>
      <c r="I1602" s="508" t="str">
        <f t="shared" si="146"/>
        <v>107</v>
      </c>
      <c r="J1602" s="508" t="str">
        <f t="shared" si="147"/>
        <v>106</v>
      </c>
      <c r="K1602" s="508">
        <f t="shared" si="148"/>
        <v>-1</v>
      </c>
      <c r="L1602" s="508" t="b">
        <f t="shared" si="149"/>
        <v>0</v>
      </c>
    </row>
    <row r="1603" spans="2:12">
      <c r="B1603" s="508" t="s">
        <v>1881</v>
      </c>
      <c r="C1603" s="508" t="s">
        <v>5353</v>
      </c>
      <c r="E1603" s="508" t="s">
        <v>1881</v>
      </c>
      <c r="F1603" s="508" t="s">
        <v>5367</v>
      </c>
      <c r="G1603" s="508" t="b">
        <f t="shared" si="144"/>
        <v>1</v>
      </c>
      <c r="H1603" s="508" t="b">
        <f t="shared" si="145"/>
        <v>0</v>
      </c>
      <c r="I1603" s="508" t="str">
        <f t="shared" si="146"/>
        <v>107</v>
      </c>
      <c r="J1603" s="508" t="str">
        <f t="shared" si="147"/>
        <v>106</v>
      </c>
      <c r="K1603" s="508">
        <f t="shared" si="148"/>
        <v>-1</v>
      </c>
      <c r="L1603" s="508" t="b">
        <f t="shared" si="149"/>
        <v>0</v>
      </c>
    </row>
    <row r="1604" spans="2:12">
      <c r="B1604" s="508" t="s">
        <v>1882</v>
      </c>
      <c r="C1604" s="508" t="s">
        <v>5354</v>
      </c>
      <c r="E1604" s="508" t="s">
        <v>1882</v>
      </c>
      <c r="F1604" s="508" t="s">
        <v>5368</v>
      </c>
      <c r="G1604" s="508" t="b">
        <f t="shared" si="144"/>
        <v>1</v>
      </c>
      <c r="H1604" s="508" t="b">
        <f t="shared" si="145"/>
        <v>0</v>
      </c>
      <c r="I1604" s="508" t="str">
        <f t="shared" si="146"/>
        <v>107</v>
      </c>
      <c r="J1604" s="508" t="str">
        <f t="shared" si="147"/>
        <v>106</v>
      </c>
      <c r="K1604" s="508">
        <f t="shared" si="148"/>
        <v>-1</v>
      </c>
      <c r="L1604" s="508" t="b">
        <f t="shared" si="149"/>
        <v>0</v>
      </c>
    </row>
    <row r="1605" spans="2:12">
      <c r="B1605" s="508" t="s">
        <v>1883</v>
      </c>
      <c r="C1605" s="508" t="s">
        <v>5355</v>
      </c>
      <c r="E1605" s="508" t="s">
        <v>1883</v>
      </c>
      <c r="F1605" s="508" t="s">
        <v>5369</v>
      </c>
      <c r="G1605" s="508" t="b">
        <f t="shared" si="144"/>
        <v>1</v>
      </c>
      <c r="H1605" s="508" t="b">
        <f t="shared" si="145"/>
        <v>0</v>
      </c>
      <c r="I1605" s="508" t="str">
        <f t="shared" si="146"/>
        <v>107</v>
      </c>
      <c r="J1605" s="508" t="str">
        <f t="shared" si="147"/>
        <v>106</v>
      </c>
      <c r="K1605" s="508">
        <f t="shared" si="148"/>
        <v>-1</v>
      </c>
      <c r="L1605" s="508" t="b">
        <f t="shared" si="149"/>
        <v>0</v>
      </c>
    </row>
    <row r="1606" spans="2:12">
      <c r="B1606" s="508" t="s">
        <v>1869</v>
      </c>
      <c r="C1606" s="508" t="s">
        <v>5356</v>
      </c>
      <c r="E1606" s="508" t="s">
        <v>1869</v>
      </c>
      <c r="F1606" s="508" t="s">
        <v>5370</v>
      </c>
      <c r="G1606" s="508" t="b">
        <f t="shared" si="144"/>
        <v>1</v>
      </c>
      <c r="H1606" s="508" t="b">
        <f t="shared" si="145"/>
        <v>0</v>
      </c>
      <c r="I1606" s="508" t="str">
        <f t="shared" si="146"/>
        <v>107</v>
      </c>
      <c r="J1606" s="508" t="str">
        <f t="shared" si="147"/>
        <v>106</v>
      </c>
      <c r="K1606" s="508">
        <f t="shared" si="148"/>
        <v>-1</v>
      </c>
      <c r="L1606" s="508" t="b">
        <f t="shared" si="149"/>
        <v>0</v>
      </c>
    </row>
    <row r="1607" spans="2:12">
      <c r="B1607" s="508" t="s">
        <v>1855</v>
      </c>
      <c r="C1607" s="508" t="s">
        <v>5357</v>
      </c>
      <c r="E1607" s="508" t="s">
        <v>1855</v>
      </c>
      <c r="F1607" s="508" t="s">
        <v>6644</v>
      </c>
      <c r="G1607" s="508" t="b">
        <f t="shared" ref="G1607:G1670" si="150">B1607=E1607</f>
        <v>1</v>
      </c>
      <c r="H1607" s="508" t="b">
        <f t="shared" ref="H1607:H1670" si="151">C1607=F1607</f>
        <v>0</v>
      </c>
      <c r="I1607" s="508" t="str">
        <f t="shared" ref="I1607:I1670" si="152">RIGHT(C1607,LEN(C1607)-FIND("$",C1607,1)-2)</f>
        <v>106</v>
      </c>
      <c r="J1607" s="508" t="str">
        <f t="shared" ref="J1607:J1670" si="153">RIGHT(F1607,LEN(F1607)-FIND("$",F1607,1)-2)</f>
        <v>105</v>
      </c>
      <c r="K1607" s="508">
        <f t="shared" ref="K1607:K1670" si="154">J1607-I1607</f>
        <v>-1</v>
      </c>
      <c r="L1607" s="508" t="b">
        <f t="shared" ref="L1607:L1670" si="155">I1607=J1607</f>
        <v>0</v>
      </c>
    </row>
    <row r="1608" spans="2:12">
      <c r="B1608" s="508" t="s">
        <v>1856</v>
      </c>
      <c r="C1608" s="508" t="s">
        <v>5358</v>
      </c>
      <c r="E1608" s="508" t="s">
        <v>1856</v>
      </c>
      <c r="F1608" s="508" t="s">
        <v>6645</v>
      </c>
      <c r="G1608" s="508" t="b">
        <f t="shared" si="150"/>
        <v>1</v>
      </c>
      <c r="H1608" s="508" t="b">
        <f t="shared" si="151"/>
        <v>0</v>
      </c>
      <c r="I1608" s="508" t="str">
        <f t="shared" si="152"/>
        <v>106</v>
      </c>
      <c r="J1608" s="508" t="str">
        <f t="shared" si="153"/>
        <v>105</v>
      </c>
      <c r="K1608" s="508">
        <f t="shared" si="154"/>
        <v>-1</v>
      </c>
      <c r="L1608" s="508" t="b">
        <f t="shared" si="155"/>
        <v>0</v>
      </c>
    </row>
    <row r="1609" spans="2:12">
      <c r="B1609" s="508" t="s">
        <v>1857</v>
      </c>
      <c r="C1609" s="508" t="s">
        <v>5359</v>
      </c>
      <c r="E1609" s="508" t="s">
        <v>1857</v>
      </c>
      <c r="F1609" s="508" t="s">
        <v>6646</v>
      </c>
      <c r="G1609" s="508" t="b">
        <f t="shared" si="150"/>
        <v>1</v>
      </c>
      <c r="H1609" s="508" t="b">
        <f t="shared" si="151"/>
        <v>0</v>
      </c>
      <c r="I1609" s="508" t="str">
        <f t="shared" si="152"/>
        <v>106</v>
      </c>
      <c r="J1609" s="508" t="str">
        <f t="shared" si="153"/>
        <v>105</v>
      </c>
      <c r="K1609" s="508">
        <f t="shared" si="154"/>
        <v>-1</v>
      </c>
      <c r="L1609" s="508" t="b">
        <f t="shared" si="155"/>
        <v>0</v>
      </c>
    </row>
    <row r="1610" spans="2:12">
      <c r="B1610" s="508" t="s">
        <v>1858</v>
      </c>
      <c r="C1610" s="508" t="s">
        <v>5360</v>
      </c>
      <c r="E1610" s="508" t="s">
        <v>1858</v>
      </c>
      <c r="F1610" s="508" t="s">
        <v>5333</v>
      </c>
      <c r="G1610" s="508" t="b">
        <f t="shared" si="150"/>
        <v>1</v>
      </c>
      <c r="H1610" s="508" t="b">
        <f t="shared" si="151"/>
        <v>0</v>
      </c>
      <c r="I1610" s="508" t="str">
        <f t="shared" si="152"/>
        <v>106</v>
      </c>
      <c r="J1610" s="508" t="str">
        <f t="shared" si="153"/>
        <v>105</v>
      </c>
      <c r="K1610" s="508">
        <f t="shared" si="154"/>
        <v>-1</v>
      </c>
      <c r="L1610" s="508" t="b">
        <f t="shared" si="155"/>
        <v>0</v>
      </c>
    </row>
    <row r="1611" spans="2:12">
      <c r="B1611" s="508" t="s">
        <v>1859</v>
      </c>
      <c r="C1611" s="508" t="s">
        <v>5361</v>
      </c>
      <c r="E1611" s="508" t="s">
        <v>1859</v>
      </c>
      <c r="F1611" s="508" t="s">
        <v>5334</v>
      </c>
      <c r="G1611" s="508" t="b">
        <f t="shared" si="150"/>
        <v>1</v>
      </c>
      <c r="H1611" s="508" t="b">
        <f t="shared" si="151"/>
        <v>0</v>
      </c>
      <c r="I1611" s="508" t="str">
        <f t="shared" si="152"/>
        <v>106</v>
      </c>
      <c r="J1611" s="508" t="str">
        <f t="shared" si="153"/>
        <v>105</v>
      </c>
      <c r="K1611" s="508">
        <f t="shared" si="154"/>
        <v>-1</v>
      </c>
      <c r="L1611" s="508" t="b">
        <f t="shared" si="155"/>
        <v>0</v>
      </c>
    </row>
    <row r="1612" spans="2:12">
      <c r="B1612" s="508" t="s">
        <v>1860</v>
      </c>
      <c r="C1612" s="508" t="s">
        <v>5362</v>
      </c>
      <c r="E1612" s="508" t="s">
        <v>1860</v>
      </c>
      <c r="F1612" s="508" t="s">
        <v>5335</v>
      </c>
      <c r="G1612" s="508" t="b">
        <f t="shared" si="150"/>
        <v>1</v>
      </c>
      <c r="H1612" s="508" t="b">
        <f t="shared" si="151"/>
        <v>0</v>
      </c>
      <c r="I1612" s="508" t="str">
        <f t="shared" si="152"/>
        <v>106</v>
      </c>
      <c r="J1612" s="508" t="str">
        <f t="shared" si="153"/>
        <v>105</v>
      </c>
      <c r="K1612" s="508">
        <f t="shared" si="154"/>
        <v>-1</v>
      </c>
      <c r="L1612" s="508" t="b">
        <f t="shared" si="155"/>
        <v>0</v>
      </c>
    </row>
    <row r="1613" spans="2:12">
      <c r="B1613" s="508" t="s">
        <v>1861</v>
      </c>
      <c r="C1613" s="508" t="s">
        <v>5363</v>
      </c>
      <c r="E1613" s="508" t="s">
        <v>1861</v>
      </c>
      <c r="F1613" s="508" t="s">
        <v>5336</v>
      </c>
      <c r="G1613" s="508" t="b">
        <f t="shared" si="150"/>
        <v>1</v>
      </c>
      <c r="H1613" s="508" t="b">
        <f t="shared" si="151"/>
        <v>0</v>
      </c>
      <c r="I1613" s="508" t="str">
        <f t="shared" si="152"/>
        <v>106</v>
      </c>
      <c r="J1613" s="508" t="str">
        <f t="shared" si="153"/>
        <v>105</v>
      </c>
      <c r="K1613" s="508">
        <f t="shared" si="154"/>
        <v>-1</v>
      </c>
      <c r="L1613" s="508" t="b">
        <f t="shared" si="155"/>
        <v>0</v>
      </c>
    </row>
    <row r="1614" spans="2:12">
      <c r="B1614" s="508" t="s">
        <v>1862</v>
      </c>
      <c r="C1614" s="508" t="s">
        <v>5364</v>
      </c>
      <c r="E1614" s="508" t="s">
        <v>1862</v>
      </c>
      <c r="F1614" s="508" t="s">
        <v>5337</v>
      </c>
      <c r="G1614" s="508" t="b">
        <f t="shared" si="150"/>
        <v>1</v>
      </c>
      <c r="H1614" s="508" t="b">
        <f t="shared" si="151"/>
        <v>0</v>
      </c>
      <c r="I1614" s="508" t="str">
        <f t="shared" si="152"/>
        <v>106</v>
      </c>
      <c r="J1614" s="508" t="str">
        <f t="shared" si="153"/>
        <v>105</v>
      </c>
      <c r="K1614" s="508">
        <f t="shared" si="154"/>
        <v>-1</v>
      </c>
      <c r="L1614" s="508" t="b">
        <f t="shared" si="155"/>
        <v>0</v>
      </c>
    </row>
    <row r="1615" spans="2:12">
      <c r="B1615" s="508" t="s">
        <v>1863</v>
      </c>
      <c r="C1615" s="508" t="s">
        <v>5365</v>
      </c>
      <c r="E1615" s="508" t="s">
        <v>1863</v>
      </c>
      <c r="F1615" s="508" t="s">
        <v>5338</v>
      </c>
      <c r="G1615" s="508" t="b">
        <f t="shared" si="150"/>
        <v>1</v>
      </c>
      <c r="H1615" s="508" t="b">
        <f t="shared" si="151"/>
        <v>0</v>
      </c>
      <c r="I1615" s="508" t="str">
        <f t="shared" si="152"/>
        <v>106</v>
      </c>
      <c r="J1615" s="508" t="str">
        <f t="shared" si="153"/>
        <v>105</v>
      </c>
      <c r="K1615" s="508">
        <f t="shared" si="154"/>
        <v>-1</v>
      </c>
      <c r="L1615" s="508" t="b">
        <f t="shared" si="155"/>
        <v>0</v>
      </c>
    </row>
    <row r="1616" spans="2:12">
      <c r="B1616" s="508" t="s">
        <v>1864</v>
      </c>
      <c r="C1616" s="508" t="s">
        <v>5366</v>
      </c>
      <c r="E1616" s="508" t="s">
        <v>1864</v>
      </c>
      <c r="F1616" s="508" t="s">
        <v>5339</v>
      </c>
      <c r="G1616" s="508" t="b">
        <f t="shared" si="150"/>
        <v>1</v>
      </c>
      <c r="H1616" s="508" t="b">
        <f t="shared" si="151"/>
        <v>0</v>
      </c>
      <c r="I1616" s="508" t="str">
        <f t="shared" si="152"/>
        <v>106</v>
      </c>
      <c r="J1616" s="508" t="str">
        <f t="shared" si="153"/>
        <v>105</v>
      </c>
      <c r="K1616" s="508">
        <f t="shared" si="154"/>
        <v>-1</v>
      </c>
      <c r="L1616" s="508" t="b">
        <f t="shared" si="155"/>
        <v>0</v>
      </c>
    </row>
    <row r="1617" spans="2:12">
      <c r="B1617" s="508" t="s">
        <v>1865</v>
      </c>
      <c r="C1617" s="508" t="s">
        <v>5367</v>
      </c>
      <c r="E1617" s="508" t="s">
        <v>1865</v>
      </c>
      <c r="F1617" s="508" t="s">
        <v>5340</v>
      </c>
      <c r="G1617" s="508" t="b">
        <f t="shared" si="150"/>
        <v>1</v>
      </c>
      <c r="H1617" s="508" t="b">
        <f t="shared" si="151"/>
        <v>0</v>
      </c>
      <c r="I1617" s="508" t="str">
        <f t="shared" si="152"/>
        <v>106</v>
      </c>
      <c r="J1617" s="508" t="str">
        <f t="shared" si="153"/>
        <v>105</v>
      </c>
      <c r="K1617" s="508">
        <f t="shared" si="154"/>
        <v>-1</v>
      </c>
      <c r="L1617" s="508" t="b">
        <f t="shared" si="155"/>
        <v>0</v>
      </c>
    </row>
    <row r="1618" spans="2:12">
      <c r="B1618" s="508" t="s">
        <v>1866</v>
      </c>
      <c r="C1618" s="508" t="s">
        <v>5368</v>
      </c>
      <c r="E1618" s="508" t="s">
        <v>1866</v>
      </c>
      <c r="F1618" s="508" t="s">
        <v>5341</v>
      </c>
      <c r="G1618" s="508" t="b">
        <f t="shared" si="150"/>
        <v>1</v>
      </c>
      <c r="H1618" s="508" t="b">
        <f t="shared" si="151"/>
        <v>0</v>
      </c>
      <c r="I1618" s="508" t="str">
        <f t="shared" si="152"/>
        <v>106</v>
      </c>
      <c r="J1618" s="508" t="str">
        <f t="shared" si="153"/>
        <v>105</v>
      </c>
      <c r="K1618" s="508">
        <f t="shared" si="154"/>
        <v>-1</v>
      </c>
      <c r="L1618" s="508" t="b">
        <f t="shared" si="155"/>
        <v>0</v>
      </c>
    </row>
    <row r="1619" spans="2:12">
      <c r="B1619" s="508" t="s">
        <v>1867</v>
      </c>
      <c r="C1619" s="508" t="s">
        <v>5369</v>
      </c>
      <c r="E1619" s="508" t="s">
        <v>1867</v>
      </c>
      <c r="F1619" s="508" t="s">
        <v>5342</v>
      </c>
      <c r="G1619" s="508" t="b">
        <f t="shared" si="150"/>
        <v>1</v>
      </c>
      <c r="H1619" s="508" t="b">
        <f t="shared" si="151"/>
        <v>0</v>
      </c>
      <c r="I1619" s="508" t="str">
        <f t="shared" si="152"/>
        <v>106</v>
      </c>
      <c r="J1619" s="508" t="str">
        <f t="shared" si="153"/>
        <v>105</v>
      </c>
      <c r="K1619" s="508">
        <f t="shared" si="154"/>
        <v>-1</v>
      </c>
      <c r="L1619" s="508" t="b">
        <f t="shared" si="155"/>
        <v>0</v>
      </c>
    </row>
    <row r="1620" spans="2:12">
      <c r="B1620" s="508" t="s">
        <v>1853</v>
      </c>
      <c r="C1620" s="508" t="s">
        <v>5370</v>
      </c>
      <c r="E1620" s="508" t="s">
        <v>1853</v>
      </c>
      <c r="F1620" s="508" t="s">
        <v>6647</v>
      </c>
      <c r="G1620" s="508" t="b">
        <f t="shared" si="150"/>
        <v>1</v>
      </c>
      <c r="H1620" s="508" t="b">
        <f t="shared" si="151"/>
        <v>0</v>
      </c>
      <c r="I1620" s="508" t="str">
        <f t="shared" si="152"/>
        <v>106</v>
      </c>
      <c r="J1620" s="508" t="str">
        <f t="shared" si="153"/>
        <v>105</v>
      </c>
      <c r="K1620" s="508">
        <f t="shared" si="154"/>
        <v>-1</v>
      </c>
      <c r="L1620" s="508" t="b">
        <f t="shared" si="155"/>
        <v>0</v>
      </c>
    </row>
    <row r="1621" spans="2:12">
      <c r="B1621" s="508" t="s">
        <v>1887</v>
      </c>
      <c r="C1621" s="508" t="s">
        <v>5371</v>
      </c>
      <c r="E1621" s="508" t="s">
        <v>1887</v>
      </c>
      <c r="F1621" s="508" t="s">
        <v>5343</v>
      </c>
      <c r="G1621" s="508" t="b">
        <f t="shared" si="150"/>
        <v>1</v>
      </c>
      <c r="H1621" s="508" t="b">
        <f t="shared" si="151"/>
        <v>0</v>
      </c>
      <c r="I1621" s="508" t="str">
        <f t="shared" si="152"/>
        <v>108</v>
      </c>
      <c r="J1621" s="508" t="str">
        <f t="shared" si="153"/>
        <v>107</v>
      </c>
      <c r="K1621" s="508">
        <f t="shared" si="154"/>
        <v>-1</v>
      </c>
      <c r="L1621" s="508" t="b">
        <f t="shared" si="155"/>
        <v>0</v>
      </c>
    </row>
    <row r="1622" spans="2:12">
      <c r="B1622" s="508" t="s">
        <v>1888</v>
      </c>
      <c r="C1622" s="508" t="s">
        <v>5372</v>
      </c>
      <c r="E1622" s="508" t="s">
        <v>1888</v>
      </c>
      <c r="F1622" s="508" t="s">
        <v>5344</v>
      </c>
      <c r="G1622" s="508" t="b">
        <f t="shared" si="150"/>
        <v>1</v>
      </c>
      <c r="H1622" s="508" t="b">
        <f t="shared" si="151"/>
        <v>0</v>
      </c>
      <c r="I1622" s="508" t="str">
        <f t="shared" si="152"/>
        <v>108</v>
      </c>
      <c r="J1622" s="508" t="str">
        <f t="shared" si="153"/>
        <v>107</v>
      </c>
      <c r="K1622" s="508">
        <f t="shared" si="154"/>
        <v>-1</v>
      </c>
      <c r="L1622" s="508" t="b">
        <f t="shared" si="155"/>
        <v>0</v>
      </c>
    </row>
    <row r="1623" spans="2:12">
      <c r="B1623" s="508" t="s">
        <v>1889</v>
      </c>
      <c r="C1623" s="508" t="s">
        <v>5373</v>
      </c>
      <c r="E1623" s="508" t="s">
        <v>1889</v>
      </c>
      <c r="F1623" s="508" t="s">
        <v>5345</v>
      </c>
      <c r="G1623" s="508" t="b">
        <f t="shared" si="150"/>
        <v>1</v>
      </c>
      <c r="H1623" s="508" t="b">
        <f t="shared" si="151"/>
        <v>0</v>
      </c>
      <c r="I1623" s="508" t="str">
        <f t="shared" si="152"/>
        <v>108</v>
      </c>
      <c r="J1623" s="508" t="str">
        <f t="shared" si="153"/>
        <v>107</v>
      </c>
      <c r="K1623" s="508">
        <f t="shared" si="154"/>
        <v>-1</v>
      </c>
      <c r="L1623" s="508" t="b">
        <f t="shared" si="155"/>
        <v>0</v>
      </c>
    </row>
    <row r="1624" spans="2:12">
      <c r="B1624" s="508" t="s">
        <v>1890</v>
      </c>
      <c r="C1624" s="508" t="s">
        <v>5374</v>
      </c>
      <c r="E1624" s="508" t="s">
        <v>1890</v>
      </c>
      <c r="F1624" s="508" t="s">
        <v>5346</v>
      </c>
      <c r="G1624" s="508" t="b">
        <f t="shared" si="150"/>
        <v>1</v>
      </c>
      <c r="H1624" s="508" t="b">
        <f t="shared" si="151"/>
        <v>0</v>
      </c>
      <c r="I1624" s="508" t="str">
        <f t="shared" si="152"/>
        <v>108</v>
      </c>
      <c r="J1624" s="508" t="str">
        <f t="shared" si="153"/>
        <v>107</v>
      </c>
      <c r="K1624" s="508">
        <f t="shared" si="154"/>
        <v>-1</v>
      </c>
      <c r="L1624" s="508" t="b">
        <f t="shared" si="155"/>
        <v>0</v>
      </c>
    </row>
    <row r="1625" spans="2:12">
      <c r="B1625" s="508" t="s">
        <v>1891</v>
      </c>
      <c r="C1625" s="508" t="s">
        <v>5375</v>
      </c>
      <c r="E1625" s="508" t="s">
        <v>1891</v>
      </c>
      <c r="F1625" s="508" t="s">
        <v>5347</v>
      </c>
      <c r="G1625" s="508" t="b">
        <f t="shared" si="150"/>
        <v>1</v>
      </c>
      <c r="H1625" s="508" t="b">
        <f t="shared" si="151"/>
        <v>0</v>
      </c>
      <c r="I1625" s="508" t="str">
        <f t="shared" si="152"/>
        <v>108</v>
      </c>
      <c r="J1625" s="508" t="str">
        <f t="shared" si="153"/>
        <v>107</v>
      </c>
      <c r="K1625" s="508">
        <f t="shared" si="154"/>
        <v>-1</v>
      </c>
      <c r="L1625" s="508" t="b">
        <f t="shared" si="155"/>
        <v>0</v>
      </c>
    </row>
    <row r="1626" spans="2:12">
      <c r="B1626" s="508" t="s">
        <v>1892</v>
      </c>
      <c r="C1626" s="508" t="s">
        <v>5376</v>
      </c>
      <c r="E1626" s="508" t="s">
        <v>1892</v>
      </c>
      <c r="F1626" s="508" t="s">
        <v>5348</v>
      </c>
      <c r="G1626" s="508" t="b">
        <f t="shared" si="150"/>
        <v>1</v>
      </c>
      <c r="H1626" s="508" t="b">
        <f t="shared" si="151"/>
        <v>0</v>
      </c>
      <c r="I1626" s="508" t="str">
        <f t="shared" si="152"/>
        <v>108</v>
      </c>
      <c r="J1626" s="508" t="str">
        <f t="shared" si="153"/>
        <v>107</v>
      </c>
      <c r="K1626" s="508">
        <f t="shared" si="154"/>
        <v>-1</v>
      </c>
      <c r="L1626" s="508" t="b">
        <f t="shared" si="155"/>
        <v>0</v>
      </c>
    </row>
    <row r="1627" spans="2:12">
      <c r="B1627" s="508" t="s">
        <v>1893</v>
      </c>
      <c r="C1627" s="508" t="s">
        <v>5377</v>
      </c>
      <c r="E1627" s="508" t="s">
        <v>1893</v>
      </c>
      <c r="F1627" s="508" t="s">
        <v>5349</v>
      </c>
      <c r="G1627" s="508" t="b">
        <f t="shared" si="150"/>
        <v>1</v>
      </c>
      <c r="H1627" s="508" t="b">
        <f t="shared" si="151"/>
        <v>0</v>
      </c>
      <c r="I1627" s="508" t="str">
        <f t="shared" si="152"/>
        <v>108</v>
      </c>
      <c r="J1627" s="508" t="str">
        <f t="shared" si="153"/>
        <v>107</v>
      </c>
      <c r="K1627" s="508">
        <f t="shared" si="154"/>
        <v>-1</v>
      </c>
      <c r="L1627" s="508" t="b">
        <f t="shared" si="155"/>
        <v>0</v>
      </c>
    </row>
    <row r="1628" spans="2:12">
      <c r="B1628" s="508" t="s">
        <v>1894</v>
      </c>
      <c r="C1628" s="508" t="s">
        <v>5378</v>
      </c>
      <c r="E1628" s="508" t="s">
        <v>1894</v>
      </c>
      <c r="F1628" s="508" t="s">
        <v>5350</v>
      </c>
      <c r="G1628" s="508" t="b">
        <f t="shared" si="150"/>
        <v>1</v>
      </c>
      <c r="H1628" s="508" t="b">
        <f t="shared" si="151"/>
        <v>0</v>
      </c>
      <c r="I1628" s="508" t="str">
        <f t="shared" si="152"/>
        <v>108</v>
      </c>
      <c r="J1628" s="508" t="str">
        <f t="shared" si="153"/>
        <v>107</v>
      </c>
      <c r="K1628" s="508">
        <f t="shared" si="154"/>
        <v>-1</v>
      </c>
      <c r="L1628" s="508" t="b">
        <f t="shared" si="155"/>
        <v>0</v>
      </c>
    </row>
    <row r="1629" spans="2:12">
      <c r="B1629" s="508" t="s">
        <v>1895</v>
      </c>
      <c r="C1629" s="508" t="s">
        <v>5379</v>
      </c>
      <c r="E1629" s="508" t="s">
        <v>1895</v>
      </c>
      <c r="F1629" s="508" t="s">
        <v>5351</v>
      </c>
      <c r="G1629" s="508" t="b">
        <f t="shared" si="150"/>
        <v>1</v>
      </c>
      <c r="H1629" s="508" t="b">
        <f t="shared" si="151"/>
        <v>0</v>
      </c>
      <c r="I1629" s="508" t="str">
        <f t="shared" si="152"/>
        <v>108</v>
      </c>
      <c r="J1629" s="508" t="str">
        <f t="shared" si="153"/>
        <v>107</v>
      </c>
      <c r="K1629" s="508">
        <f t="shared" si="154"/>
        <v>-1</v>
      </c>
      <c r="L1629" s="508" t="b">
        <f t="shared" si="155"/>
        <v>0</v>
      </c>
    </row>
    <row r="1630" spans="2:12">
      <c r="B1630" s="508" t="s">
        <v>1896</v>
      </c>
      <c r="C1630" s="508" t="s">
        <v>5380</v>
      </c>
      <c r="E1630" s="508" t="s">
        <v>1896</v>
      </c>
      <c r="F1630" s="508" t="s">
        <v>5352</v>
      </c>
      <c r="G1630" s="508" t="b">
        <f t="shared" si="150"/>
        <v>1</v>
      </c>
      <c r="H1630" s="508" t="b">
        <f t="shared" si="151"/>
        <v>0</v>
      </c>
      <c r="I1630" s="508" t="str">
        <f t="shared" si="152"/>
        <v>108</v>
      </c>
      <c r="J1630" s="508" t="str">
        <f t="shared" si="153"/>
        <v>107</v>
      </c>
      <c r="K1630" s="508">
        <f t="shared" si="154"/>
        <v>-1</v>
      </c>
      <c r="L1630" s="508" t="b">
        <f t="shared" si="155"/>
        <v>0</v>
      </c>
    </row>
    <row r="1631" spans="2:12">
      <c r="B1631" s="508" t="s">
        <v>1897</v>
      </c>
      <c r="C1631" s="508" t="s">
        <v>5381</v>
      </c>
      <c r="E1631" s="508" t="s">
        <v>1897</v>
      </c>
      <c r="F1631" s="508" t="s">
        <v>5353</v>
      </c>
      <c r="G1631" s="508" t="b">
        <f t="shared" si="150"/>
        <v>1</v>
      </c>
      <c r="H1631" s="508" t="b">
        <f t="shared" si="151"/>
        <v>0</v>
      </c>
      <c r="I1631" s="508" t="str">
        <f t="shared" si="152"/>
        <v>108</v>
      </c>
      <c r="J1631" s="508" t="str">
        <f t="shared" si="153"/>
        <v>107</v>
      </c>
      <c r="K1631" s="508">
        <f t="shared" si="154"/>
        <v>-1</v>
      </c>
      <c r="L1631" s="508" t="b">
        <f t="shared" si="155"/>
        <v>0</v>
      </c>
    </row>
    <row r="1632" spans="2:12">
      <c r="B1632" s="508" t="s">
        <v>1898</v>
      </c>
      <c r="C1632" s="508" t="s">
        <v>5382</v>
      </c>
      <c r="E1632" s="508" t="s">
        <v>1898</v>
      </c>
      <c r="F1632" s="508" t="s">
        <v>5354</v>
      </c>
      <c r="G1632" s="508" t="b">
        <f t="shared" si="150"/>
        <v>1</v>
      </c>
      <c r="H1632" s="508" t="b">
        <f t="shared" si="151"/>
        <v>0</v>
      </c>
      <c r="I1632" s="508" t="str">
        <f t="shared" si="152"/>
        <v>108</v>
      </c>
      <c r="J1632" s="508" t="str">
        <f t="shared" si="153"/>
        <v>107</v>
      </c>
      <c r="K1632" s="508">
        <f t="shared" si="154"/>
        <v>-1</v>
      </c>
      <c r="L1632" s="508" t="b">
        <f t="shared" si="155"/>
        <v>0</v>
      </c>
    </row>
    <row r="1633" spans="2:12">
      <c r="B1633" s="508" t="s">
        <v>1899</v>
      </c>
      <c r="C1633" s="508" t="s">
        <v>5383</v>
      </c>
      <c r="E1633" s="508" t="s">
        <v>1899</v>
      </c>
      <c r="F1633" s="508" t="s">
        <v>5355</v>
      </c>
      <c r="G1633" s="508" t="b">
        <f t="shared" si="150"/>
        <v>1</v>
      </c>
      <c r="H1633" s="508" t="b">
        <f t="shared" si="151"/>
        <v>0</v>
      </c>
      <c r="I1633" s="508" t="str">
        <f t="shared" si="152"/>
        <v>108</v>
      </c>
      <c r="J1633" s="508" t="str">
        <f t="shared" si="153"/>
        <v>107</v>
      </c>
      <c r="K1633" s="508">
        <f t="shared" si="154"/>
        <v>-1</v>
      </c>
      <c r="L1633" s="508" t="b">
        <f t="shared" si="155"/>
        <v>0</v>
      </c>
    </row>
    <row r="1634" spans="2:12">
      <c r="B1634" s="508" t="s">
        <v>1885</v>
      </c>
      <c r="C1634" s="508" t="s">
        <v>5384</v>
      </c>
      <c r="E1634" s="508" t="s">
        <v>1885</v>
      </c>
      <c r="F1634" s="508" t="s">
        <v>5356</v>
      </c>
      <c r="G1634" s="508" t="b">
        <f t="shared" si="150"/>
        <v>1</v>
      </c>
      <c r="H1634" s="508" t="b">
        <f t="shared" si="151"/>
        <v>0</v>
      </c>
      <c r="I1634" s="508" t="str">
        <f t="shared" si="152"/>
        <v>108</v>
      </c>
      <c r="J1634" s="508" t="str">
        <f t="shared" si="153"/>
        <v>107</v>
      </c>
      <c r="K1634" s="508">
        <f t="shared" si="154"/>
        <v>-1</v>
      </c>
      <c r="L1634" s="508" t="b">
        <f t="shared" si="155"/>
        <v>0</v>
      </c>
    </row>
    <row r="1635" spans="2:12">
      <c r="B1635" s="508" t="s">
        <v>781</v>
      </c>
      <c r="C1635" s="508" t="s">
        <v>5385</v>
      </c>
      <c r="E1635" s="508" t="s">
        <v>781</v>
      </c>
      <c r="F1635" s="508" t="s">
        <v>5385</v>
      </c>
      <c r="G1635" s="508" t="b">
        <f t="shared" si="150"/>
        <v>1</v>
      </c>
      <c r="H1635" s="508" t="b">
        <f t="shared" si="151"/>
        <v>1</v>
      </c>
      <c r="I1635" s="508" t="str">
        <f t="shared" si="152"/>
        <v>21</v>
      </c>
      <c r="J1635" s="508" t="str">
        <f t="shared" si="153"/>
        <v>21</v>
      </c>
      <c r="K1635" s="508">
        <f t="shared" si="154"/>
        <v>0</v>
      </c>
      <c r="L1635" s="508" t="b">
        <f t="shared" si="155"/>
        <v>1</v>
      </c>
    </row>
    <row r="1636" spans="2:12">
      <c r="B1636" s="508" t="s">
        <v>782</v>
      </c>
      <c r="C1636" s="508" t="s">
        <v>5386</v>
      </c>
      <c r="E1636" s="508" t="s">
        <v>782</v>
      </c>
      <c r="F1636" s="508" t="s">
        <v>5386</v>
      </c>
      <c r="G1636" s="508" t="b">
        <f t="shared" si="150"/>
        <v>1</v>
      </c>
      <c r="H1636" s="508" t="b">
        <f t="shared" si="151"/>
        <v>1</v>
      </c>
      <c r="I1636" s="508" t="str">
        <f t="shared" si="152"/>
        <v>21</v>
      </c>
      <c r="J1636" s="508" t="str">
        <f t="shared" si="153"/>
        <v>21</v>
      </c>
      <c r="K1636" s="508">
        <f t="shared" si="154"/>
        <v>0</v>
      </c>
      <c r="L1636" s="508" t="b">
        <f t="shared" si="155"/>
        <v>1</v>
      </c>
    </row>
    <row r="1637" spans="2:12">
      <c r="B1637" s="508" t="s">
        <v>783</v>
      </c>
      <c r="C1637" s="508" t="s">
        <v>5387</v>
      </c>
      <c r="E1637" s="508" t="s">
        <v>783</v>
      </c>
      <c r="F1637" s="508" t="s">
        <v>5387</v>
      </c>
      <c r="G1637" s="508" t="b">
        <f t="shared" si="150"/>
        <v>1</v>
      </c>
      <c r="H1637" s="508" t="b">
        <f t="shared" si="151"/>
        <v>1</v>
      </c>
      <c r="I1637" s="508" t="str">
        <f t="shared" si="152"/>
        <v>21</v>
      </c>
      <c r="J1637" s="508" t="str">
        <f t="shared" si="153"/>
        <v>21</v>
      </c>
      <c r="K1637" s="508">
        <f t="shared" si="154"/>
        <v>0</v>
      </c>
      <c r="L1637" s="508" t="b">
        <f t="shared" si="155"/>
        <v>1</v>
      </c>
    </row>
    <row r="1638" spans="2:12">
      <c r="B1638" s="508" t="s">
        <v>784</v>
      </c>
      <c r="C1638" s="508" t="s">
        <v>5388</v>
      </c>
      <c r="E1638" s="508" t="s">
        <v>784</v>
      </c>
      <c r="F1638" s="508" t="s">
        <v>5388</v>
      </c>
      <c r="G1638" s="508" t="b">
        <f t="shared" si="150"/>
        <v>1</v>
      </c>
      <c r="H1638" s="508" t="b">
        <f t="shared" si="151"/>
        <v>1</v>
      </c>
      <c r="I1638" s="508" t="str">
        <f t="shared" si="152"/>
        <v>21</v>
      </c>
      <c r="J1638" s="508" t="str">
        <f t="shared" si="153"/>
        <v>21</v>
      </c>
      <c r="K1638" s="508">
        <f t="shared" si="154"/>
        <v>0</v>
      </c>
      <c r="L1638" s="508" t="b">
        <f t="shared" si="155"/>
        <v>1</v>
      </c>
    </row>
    <row r="1639" spans="2:12">
      <c r="B1639" s="508" t="s">
        <v>785</v>
      </c>
      <c r="C1639" s="508" t="s">
        <v>5389</v>
      </c>
      <c r="E1639" s="508" t="s">
        <v>785</v>
      </c>
      <c r="F1639" s="508" t="s">
        <v>5389</v>
      </c>
      <c r="G1639" s="508" t="b">
        <f t="shared" si="150"/>
        <v>1</v>
      </c>
      <c r="H1639" s="508" t="b">
        <f t="shared" si="151"/>
        <v>1</v>
      </c>
      <c r="I1639" s="508" t="str">
        <f t="shared" si="152"/>
        <v>21</v>
      </c>
      <c r="J1639" s="508" t="str">
        <f t="shared" si="153"/>
        <v>21</v>
      </c>
      <c r="K1639" s="508">
        <f t="shared" si="154"/>
        <v>0</v>
      </c>
      <c r="L1639" s="508" t="b">
        <f t="shared" si="155"/>
        <v>1</v>
      </c>
    </row>
    <row r="1640" spans="2:12">
      <c r="B1640" s="508" t="s">
        <v>786</v>
      </c>
      <c r="C1640" s="508" t="s">
        <v>5390</v>
      </c>
      <c r="E1640" s="508" t="s">
        <v>786</v>
      </c>
      <c r="F1640" s="508" t="s">
        <v>5390</v>
      </c>
      <c r="G1640" s="508" t="b">
        <f t="shared" si="150"/>
        <v>1</v>
      </c>
      <c r="H1640" s="508" t="b">
        <f t="shared" si="151"/>
        <v>1</v>
      </c>
      <c r="I1640" s="508" t="str">
        <f t="shared" si="152"/>
        <v>21</v>
      </c>
      <c r="J1640" s="508" t="str">
        <f t="shared" si="153"/>
        <v>21</v>
      </c>
      <c r="K1640" s="508">
        <f t="shared" si="154"/>
        <v>0</v>
      </c>
      <c r="L1640" s="508" t="b">
        <f t="shared" si="155"/>
        <v>1</v>
      </c>
    </row>
    <row r="1641" spans="2:12">
      <c r="B1641" s="508" t="s">
        <v>787</v>
      </c>
      <c r="C1641" s="508" t="s">
        <v>5391</v>
      </c>
      <c r="E1641" s="508" t="s">
        <v>787</v>
      </c>
      <c r="F1641" s="508" t="s">
        <v>5391</v>
      </c>
      <c r="G1641" s="508" t="b">
        <f t="shared" si="150"/>
        <v>1</v>
      </c>
      <c r="H1641" s="508" t="b">
        <f t="shared" si="151"/>
        <v>1</v>
      </c>
      <c r="I1641" s="508" t="str">
        <f t="shared" si="152"/>
        <v>21</v>
      </c>
      <c r="J1641" s="508" t="str">
        <f t="shared" si="153"/>
        <v>21</v>
      </c>
      <c r="K1641" s="508">
        <f t="shared" si="154"/>
        <v>0</v>
      </c>
      <c r="L1641" s="508" t="b">
        <f t="shared" si="155"/>
        <v>1</v>
      </c>
    </row>
    <row r="1642" spans="2:12">
      <c r="B1642" s="508" t="s">
        <v>788</v>
      </c>
      <c r="C1642" s="508" t="s">
        <v>5392</v>
      </c>
      <c r="E1642" s="508" t="s">
        <v>788</v>
      </c>
      <c r="F1642" s="508" t="s">
        <v>5392</v>
      </c>
      <c r="G1642" s="508" t="b">
        <f t="shared" si="150"/>
        <v>1</v>
      </c>
      <c r="H1642" s="508" t="b">
        <f t="shared" si="151"/>
        <v>1</v>
      </c>
      <c r="I1642" s="508" t="str">
        <f t="shared" si="152"/>
        <v>21</v>
      </c>
      <c r="J1642" s="508" t="str">
        <f t="shared" si="153"/>
        <v>21</v>
      </c>
      <c r="K1642" s="508">
        <f t="shared" si="154"/>
        <v>0</v>
      </c>
      <c r="L1642" s="508" t="b">
        <f t="shared" si="155"/>
        <v>1</v>
      </c>
    </row>
    <row r="1643" spans="2:12">
      <c r="B1643" s="508" t="s">
        <v>789</v>
      </c>
      <c r="C1643" s="508" t="s">
        <v>5393</v>
      </c>
      <c r="E1643" s="508" t="s">
        <v>789</v>
      </c>
      <c r="F1643" s="508" t="s">
        <v>5393</v>
      </c>
      <c r="G1643" s="508" t="b">
        <f t="shared" si="150"/>
        <v>1</v>
      </c>
      <c r="H1643" s="508" t="b">
        <f t="shared" si="151"/>
        <v>1</v>
      </c>
      <c r="I1643" s="508" t="str">
        <f t="shared" si="152"/>
        <v>21</v>
      </c>
      <c r="J1643" s="508" t="str">
        <f t="shared" si="153"/>
        <v>21</v>
      </c>
      <c r="K1643" s="508">
        <f t="shared" si="154"/>
        <v>0</v>
      </c>
      <c r="L1643" s="508" t="b">
        <f t="shared" si="155"/>
        <v>1</v>
      </c>
    </row>
    <row r="1644" spans="2:12">
      <c r="B1644" s="508" t="s">
        <v>790</v>
      </c>
      <c r="C1644" s="508" t="s">
        <v>5394</v>
      </c>
      <c r="E1644" s="508" t="s">
        <v>790</v>
      </c>
      <c r="F1644" s="508" t="s">
        <v>5394</v>
      </c>
      <c r="G1644" s="508" t="b">
        <f t="shared" si="150"/>
        <v>1</v>
      </c>
      <c r="H1644" s="508" t="b">
        <f t="shared" si="151"/>
        <v>1</v>
      </c>
      <c r="I1644" s="508" t="str">
        <f t="shared" si="152"/>
        <v>21</v>
      </c>
      <c r="J1644" s="508" t="str">
        <f t="shared" si="153"/>
        <v>21</v>
      </c>
      <c r="K1644" s="508">
        <f t="shared" si="154"/>
        <v>0</v>
      </c>
      <c r="L1644" s="508" t="b">
        <f t="shared" si="155"/>
        <v>1</v>
      </c>
    </row>
    <row r="1645" spans="2:12">
      <c r="B1645" s="508" t="s">
        <v>791</v>
      </c>
      <c r="C1645" s="508" t="s">
        <v>5395</v>
      </c>
      <c r="E1645" s="508" t="s">
        <v>791</v>
      </c>
      <c r="F1645" s="508" t="s">
        <v>5395</v>
      </c>
      <c r="G1645" s="508" t="b">
        <f t="shared" si="150"/>
        <v>1</v>
      </c>
      <c r="H1645" s="508" t="b">
        <f t="shared" si="151"/>
        <v>1</v>
      </c>
      <c r="I1645" s="508" t="str">
        <f t="shared" si="152"/>
        <v>21</v>
      </c>
      <c r="J1645" s="508" t="str">
        <f t="shared" si="153"/>
        <v>21</v>
      </c>
      <c r="K1645" s="508">
        <f t="shared" si="154"/>
        <v>0</v>
      </c>
      <c r="L1645" s="508" t="b">
        <f t="shared" si="155"/>
        <v>1</v>
      </c>
    </row>
    <row r="1646" spans="2:12">
      <c r="B1646" s="508" t="s">
        <v>792</v>
      </c>
      <c r="C1646" s="508" t="s">
        <v>5396</v>
      </c>
      <c r="E1646" s="508" t="s">
        <v>792</v>
      </c>
      <c r="F1646" s="508" t="s">
        <v>5396</v>
      </c>
      <c r="G1646" s="508" t="b">
        <f t="shared" si="150"/>
        <v>1</v>
      </c>
      <c r="H1646" s="508" t="b">
        <f t="shared" si="151"/>
        <v>1</v>
      </c>
      <c r="I1646" s="508" t="str">
        <f t="shared" si="152"/>
        <v>21</v>
      </c>
      <c r="J1646" s="508" t="str">
        <f t="shared" si="153"/>
        <v>21</v>
      </c>
      <c r="K1646" s="508">
        <f t="shared" si="154"/>
        <v>0</v>
      </c>
      <c r="L1646" s="508" t="b">
        <f t="shared" si="155"/>
        <v>1</v>
      </c>
    </row>
    <row r="1647" spans="2:12">
      <c r="B1647" s="508" t="s">
        <v>793</v>
      </c>
      <c r="C1647" s="508" t="s">
        <v>5397</v>
      </c>
      <c r="E1647" s="508" t="s">
        <v>793</v>
      </c>
      <c r="F1647" s="508" t="s">
        <v>5397</v>
      </c>
      <c r="G1647" s="508" t="b">
        <f t="shared" si="150"/>
        <v>1</v>
      </c>
      <c r="H1647" s="508" t="b">
        <f t="shared" si="151"/>
        <v>1</v>
      </c>
      <c r="I1647" s="508" t="str">
        <f t="shared" si="152"/>
        <v>21</v>
      </c>
      <c r="J1647" s="508" t="str">
        <f t="shared" si="153"/>
        <v>21</v>
      </c>
      <c r="K1647" s="508">
        <f t="shared" si="154"/>
        <v>0</v>
      </c>
      <c r="L1647" s="508" t="b">
        <f t="shared" si="155"/>
        <v>1</v>
      </c>
    </row>
    <row r="1648" spans="2:12">
      <c r="B1648" s="508" t="s">
        <v>779</v>
      </c>
      <c r="C1648" s="508" t="s">
        <v>5398</v>
      </c>
      <c r="E1648" s="508" t="s">
        <v>779</v>
      </c>
      <c r="F1648" s="508" t="s">
        <v>5398</v>
      </c>
      <c r="G1648" s="508" t="b">
        <f t="shared" si="150"/>
        <v>1</v>
      </c>
      <c r="H1648" s="508" t="b">
        <f t="shared" si="151"/>
        <v>1</v>
      </c>
      <c r="I1648" s="508" t="str">
        <f t="shared" si="152"/>
        <v>21</v>
      </c>
      <c r="J1648" s="508" t="str">
        <f t="shared" si="153"/>
        <v>21</v>
      </c>
      <c r="K1648" s="508">
        <f t="shared" si="154"/>
        <v>0</v>
      </c>
      <c r="L1648" s="508" t="b">
        <f t="shared" si="155"/>
        <v>1</v>
      </c>
    </row>
    <row r="1649" spans="2:12">
      <c r="B1649" s="508" t="s">
        <v>1237</v>
      </c>
      <c r="C1649" s="508" t="s">
        <v>5399</v>
      </c>
      <c r="E1649" s="508" t="s">
        <v>1237</v>
      </c>
      <c r="F1649" s="508" t="s">
        <v>5623</v>
      </c>
      <c r="G1649" s="508" t="b">
        <f t="shared" si="150"/>
        <v>1</v>
      </c>
      <c r="H1649" s="508" t="b">
        <f t="shared" si="151"/>
        <v>0</v>
      </c>
      <c r="I1649" s="508" t="str">
        <f t="shared" si="152"/>
        <v>61</v>
      </c>
      <c r="J1649" s="508" t="str">
        <f t="shared" si="153"/>
        <v>60</v>
      </c>
      <c r="K1649" s="508">
        <f t="shared" si="154"/>
        <v>-1</v>
      </c>
      <c r="L1649" s="508" t="b">
        <f t="shared" si="155"/>
        <v>0</v>
      </c>
    </row>
    <row r="1650" spans="2:12">
      <c r="B1650" s="508" t="s">
        <v>1238</v>
      </c>
      <c r="C1650" s="508" t="s">
        <v>5400</v>
      </c>
      <c r="E1650" s="508" t="s">
        <v>1238</v>
      </c>
      <c r="F1650" s="508" t="s">
        <v>5624</v>
      </c>
      <c r="G1650" s="508" t="b">
        <f t="shared" si="150"/>
        <v>1</v>
      </c>
      <c r="H1650" s="508" t="b">
        <f t="shared" si="151"/>
        <v>0</v>
      </c>
      <c r="I1650" s="508" t="str">
        <f t="shared" si="152"/>
        <v>61</v>
      </c>
      <c r="J1650" s="508" t="str">
        <f t="shared" si="153"/>
        <v>60</v>
      </c>
      <c r="K1650" s="508">
        <f t="shared" si="154"/>
        <v>-1</v>
      </c>
      <c r="L1650" s="508" t="b">
        <f t="shared" si="155"/>
        <v>0</v>
      </c>
    </row>
    <row r="1651" spans="2:12">
      <c r="B1651" s="508" t="s">
        <v>1239</v>
      </c>
      <c r="C1651" s="508" t="s">
        <v>5401</v>
      </c>
      <c r="E1651" s="508" t="s">
        <v>1239</v>
      </c>
      <c r="F1651" s="508" t="s">
        <v>5625</v>
      </c>
      <c r="G1651" s="508" t="b">
        <f t="shared" si="150"/>
        <v>1</v>
      </c>
      <c r="H1651" s="508" t="b">
        <f t="shared" si="151"/>
        <v>0</v>
      </c>
      <c r="I1651" s="508" t="str">
        <f t="shared" si="152"/>
        <v>61</v>
      </c>
      <c r="J1651" s="508" t="str">
        <f t="shared" si="153"/>
        <v>60</v>
      </c>
      <c r="K1651" s="508">
        <f t="shared" si="154"/>
        <v>-1</v>
      </c>
      <c r="L1651" s="508" t="b">
        <f t="shared" si="155"/>
        <v>0</v>
      </c>
    </row>
    <row r="1652" spans="2:12">
      <c r="B1652" s="508" t="s">
        <v>1240</v>
      </c>
      <c r="C1652" s="508" t="s">
        <v>5402</v>
      </c>
      <c r="E1652" s="508" t="s">
        <v>1240</v>
      </c>
      <c r="F1652" s="508" t="s">
        <v>5626</v>
      </c>
      <c r="G1652" s="508" t="b">
        <f t="shared" si="150"/>
        <v>1</v>
      </c>
      <c r="H1652" s="508" t="b">
        <f t="shared" si="151"/>
        <v>0</v>
      </c>
      <c r="I1652" s="508" t="str">
        <f t="shared" si="152"/>
        <v>61</v>
      </c>
      <c r="J1652" s="508" t="str">
        <f t="shared" si="153"/>
        <v>60</v>
      </c>
      <c r="K1652" s="508">
        <f t="shared" si="154"/>
        <v>-1</v>
      </c>
      <c r="L1652" s="508" t="b">
        <f t="shared" si="155"/>
        <v>0</v>
      </c>
    </row>
    <row r="1653" spans="2:12">
      <c r="B1653" s="508" t="s">
        <v>1241</v>
      </c>
      <c r="C1653" s="508" t="s">
        <v>5403</v>
      </c>
      <c r="E1653" s="508" t="s">
        <v>1241</v>
      </c>
      <c r="F1653" s="508" t="s">
        <v>5627</v>
      </c>
      <c r="G1653" s="508" t="b">
        <f t="shared" si="150"/>
        <v>1</v>
      </c>
      <c r="H1653" s="508" t="b">
        <f t="shared" si="151"/>
        <v>0</v>
      </c>
      <c r="I1653" s="508" t="str">
        <f t="shared" si="152"/>
        <v>61</v>
      </c>
      <c r="J1653" s="508" t="str">
        <f t="shared" si="153"/>
        <v>60</v>
      </c>
      <c r="K1653" s="508">
        <f t="shared" si="154"/>
        <v>-1</v>
      </c>
      <c r="L1653" s="508" t="b">
        <f t="shared" si="155"/>
        <v>0</v>
      </c>
    </row>
    <row r="1654" spans="2:12">
      <c r="B1654" s="508" t="s">
        <v>1242</v>
      </c>
      <c r="C1654" s="508" t="s">
        <v>5404</v>
      </c>
      <c r="E1654" s="508" t="s">
        <v>1242</v>
      </c>
      <c r="F1654" s="508" t="s">
        <v>5628</v>
      </c>
      <c r="G1654" s="508" t="b">
        <f t="shared" si="150"/>
        <v>1</v>
      </c>
      <c r="H1654" s="508" t="b">
        <f t="shared" si="151"/>
        <v>0</v>
      </c>
      <c r="I1654" s="508" t="str">
        <f t="shared" si="152"/>
        <v>61</v>
      </c>
      <c r="J1654" s="508" t="str">
        <f t="shared" si="153"/>
        <v>60</v>
      </c>
      <c r="K1654" s="508">
        <f t="shared" si="154"/>
        <v>-1</v>
      </c>
      <c r="L1654" s="508" t="b">
        <f t="shared" si="155"/>
        <v>0</v>
      </c>
    </row>
    <row r="1655" spans="2:12">
      <c r="B1655" s="508" t="s">
        <v>1243</v>
      </c>
      <c r="C1655" s="508" t="s">
        <v>5405</v>
      </c>
      <c r="E1655" s="508" t="s">
        <v>1243</v>
      </c>
      <c r="F1655" s="508" t="s">
        <v>5629</v>
      </c>
      <c r="G1655" s="508" t="b">
        <f t="shared" si="150"/>
        <v>1</v>
      </c>
      <c r="H1655" s="508" t="b">
        <f t="shared" si="151"/>
        <v>0</v>
      </c>
      <c r="I1655" s="508" t="str">
        <f t="shared" si="152"/>
        <v>61</v>
      </c>
      <c r="J1655" s="508" t="str">
        <f t="shared" si="153"/>
        <v>60</v>
      </c>
      <c r="K1655" s="508">
        <f t="shared" si="154"/>
        <v>-1</v>
      </c>
      <c r="L1655" s="508" t="b">
        <f t="shared" si="155"/>
        <v>0</v>
      </c>
    </row>
    <row r="1656" spans="2:12">
      <c r="B1656" s="508" t="s">
        <v>1244</v>
      </c>
      <c r="C1656" s="508" t="s">
        <v>5406</v>
      </c>
      <c r="E1656" s="508" t="s">
        <v>1244</v>
      </c>
      <c r="F1656" s="508" t="s">
        <v>5630</v>
      </c>
      <c r="G1656" s="508" t="b">
        <f t="shared" si="150"/>
        <v>1</v>
      </c>
      <c r="H1656" s="508" t="b">
        <f t="shared" si="151"/>
        <v>0</v>
      </c>
      <c r="I1656" s="508" t="str">
        <f t="shared" si="152"/>
        <v>61</v>
      </c>
      <c r="J1656" s="508" t="str">
        <f t="shared" si="153"/>
        <v>60</v>
      </c>
      <c r="K1656" s="508">
        <f t="shared" si="154"/>
        <v>-1</v>
      </c>
      <c r="L1656" s="508" t="b">
        <f t="shared" si="155"/>
        <v>0</v>
      </c>
    </row>
    <row r="1657" spans="2:12">
      <c r="B1657" s="508" t="s">
        <v>1245</v>
      </c>
      <c r="C1657" s="508" t="s">
        <v>5407</v>
      </c>
      <c r="E1657" s="508" t="s">
        <v>1245</v>
      </c>
      <c r="F1657" s="508" t="s">
        <v>5631</v>
      </c>
      <c r="G1657" s="508" t="b">
        <f t="shared" si="150"/>
        <v>1</v>
      </c>
      <c r="H1657" s="508" t="b">
        <f t="shared" si="151"/>
        <v>0</v>
      </c>
      <c r="I1657" s="508" t="str">
        <f t="shared" si="152"/>
        <v>61</v>
      </c>
      <c r="J1657" s="508" t="str">
        <f t="shared" si="153"/>
        <v>60</v>
      </c>
      <c r="K1657" s="508">
        <f t="shared" si="154"/>
        <v>-1</v>
      </c>
      <c r="L1657" s="508" t="b">
        <f t="shared" si="155"/>
        <v>0</v>
      </c>
    </row>
    <row r="1658" spans="2:12">
      <c r="B1658" s="508" t="s">
        <v>1246</v>
      </c>
      <c r="C1658" s="508" t="s">
        <v>5408</v>
      </c>
      <c r="E1658" s="508" t="s">
        <v>1246</v>
      </c>
      <c r="F1658" s="508" t="s">
        <v>5632</v>
      </c>
      <c r="G1658" s="508" t="b">
        <f t="shared" si="150"/>
        <v>1</v>
      </c>
      <c r="H1658" s="508" t="b">
        <f t="shared" si="151"/>
        <v>0</v>
      </c>
      <c r="I1658" s="508" t="str">
        <f t="shared" si="152"/>
        <v>61</v>
      </c>
      <c r="J1658" s="508" t="str">
        <f t="shared" si="153"/>
        <v>60</v>
      </c>
      <c r="K1658" s="508">
        <f t="shared" si="154"/>
        <v>-1</v>
      </c>
      <c r="L1658" s="508" t="b">
        <f t="shared" si="155"/>
        <v>0</v>
      </c>
    </row>
    <row r="1659" spans="2:12">
      <c r="B1659" s="508" t="s">
        <v>1247</v>
      </c>
      <c r="C1659" s="508" t="s">
        <v>5409</v>
      </c>
      <c r="E1659" s="508" t="s">
        <v>1247</v>
      </c>
      <c r="F1659" s="508" t="s">
        <v>5633</v>
      </c>
      <c r="G1659" s="508" t="b">
        <f t="shared" si="150"/>
        <v>1</v>
      </c>
      <c r="H1659" s="508" t="b">
        <f t="shared" si="151"/>
        <v>0</v>
      </c>
      <c r="I1659" s="508" t="str">
        <f t="shared" si="152"/>
        <v>61</v>
      </c>
      <c r="J1659" s="508" t="str">
        <f t="shared" si="153"/>
        <v>60</v>
      </c>
      <c r="K1659" s="508">
        <f t="shared" si="154"/>
        <v>-1</v>
      </c>
      <c r="L1659" s="508" t="b">
        <f t="shared" si="155"/>
        <v>0</v>
      </c>
    </row>
    <row r="1660" spans="2:12">
      <c r="B1660" s="508" t="s">
        <v>1248</v>
      </c>
      <c r="C1660" s="508" t="s">
        <v>5410</v>
      </c>
      <c r="E1660" s="508" t="s">
        <v>1248</v>
      </c>
      <c r="F1660" s="508" t="s">
        <v>5634</v>
      </c>
      <c r="G1660" s="508" t="b">
        <f t="shared" si="150"/>
        <v>1</v>
      </c>
      <c r="H1660" s="508" t="b">
        <f t="shared" si="151"/>
        <v>0</v>
      </c>
      <c r="I1660" s="508" t="str">
        <f t="shared" si="152"/>
        <v>61</v>
      </c>
      <c r="J1660" s="508" t="str">
        <f t="shared" si="153"/>
        <v>60</v>
      </c>
      <c r="K1660" s="508">
        <f t="shared" si="154"/>
        <v>-1</v>
      </c>
      <c r="L1660" s="508" t="b">
        <f t="shared" si="155"/>
        <v>0</v>
      </c>
    </row>
    <row r="1661" spans="2:12">
      <c r="B1661" s="508" t="s">
        <v>1249</v>
      </c>
      <c r="C1661" s="508" t="s">
        <v>5411</v>
      </c>
      <c r="E1661" s="508" t="s">
        <v>1249</v>
      </c>
      <c r="F1661" s="508" t="s">
        <v>5635</v>
      </c>
      <c r="G1661" s="508" t="b">
        <f t="shared" si="150"/>
        <v>1</v>
      </c>
      <c r="H1661" s="508" t="b">
        <f t="shared" si="151"/>
        <v>0</v>
      </c>
      <c r="I1661" s="508" t="str">
        <f t="shared" si="152"/>
        <v>61</v>
      </c>
      <c r="J1661" s="508" t="str">
        <f t="shared" si="153"/>
        <v>60</v>
      </c>
      <c r="K1661" s="508">
        <f t="shared" si="154"/>
        <v>-1</v>
      </c>
      <c r="L1661" s="508" t="b">
        <f t="shared" si="155"/>
        <v>0</v>
      </c>
    </row>
    <row r="1662" spans="2:12">
      <c r="B1662" s="508" t="s">
        <v>1235</v>
      </c>
      <c r="C1662" s="508" t="s">
        <v>5412</v>
      </c>
      <c r="E1662" s="508" t="s">
        <v>1235</v>
      </c>
      <c r="F1662" s="508" t="s">
        <v>5636</v>
      </c>
      <c r="G1662" s="508" t="b">
        <f t="shared" si="150"/>
        <v>1</v>
      </c>
      <c r="H1662" s="508" t="b">
        <f t="shared" si="151"/>
        <v>0</v>
      </c>
      <c r="I1662" s="508" t="str">
        <f t="shared" si="152"/>
        <v>61</v>
      </c>
      <c r="J1662" s="508" t="str">
        <f t="shared" si="153"/>
        <v>60</v>
      </c>
      <c r="K1662" s="508">
        <f t="shared" si="154"/>
        <v>-1</v>
      </c>
      <c r="L1662" s="508" t="b">
        <f t="shared" si="155"/>
        <v>0</v>
      </c>
    </row>
    <row r="1663" spans="2:12">
      <c r="B1663" s="508" t="s">
        <v>1934</v>
      </c>
      <c r="C1663" s="508" t="s">
        <v>5413</v>
      </c>
      <c r="E1663" s="508" t="s">
        <v>1934</v>
      </c>
      <c r="F1663" s="508" t="s">
        <v>4808</v>
      </c>
      <c r="G1663" s="508" t="b">
        <f t="shared" si="150"/>
        <v>1</v>
      </c>
      <c r="H1663" s="508" t="b">
        <f t="shared" si="151"/>
        <v>0</v>
      </c>
      <c r="I1663" s="508" t="str">
        <f t="shared" si="152"/>
        <v>112</v>
      </c>
      <c r="J1663" s="508" t="str">
        <f t="shared" si="153"/>
        <v>111</v>
      </c>
      <c r="K1663" s="508">
        <f t="shared" si="154"/>
        <v>-1</v>
      </c>
      <c r="L1663" s="508" t="b">
        <f t="shared" si="155"/>
        <v>0</v>
      </c>
    </row>
    <row r="1664" spans="2:12">
      <c r="B1664" s="508" t="s">
        <v>1935</v>
      </c>
      <c r="C1664" s="508" t="s">
        <v>5414</v>
      </c>
      <c r="E1664" s="508" t="s">
        <v>1935</v>
      </c>
      <c r="F1664" s="508" t="s">
        <v>4809</v>
      </c>
      <c r="G1664" s="508" t="b">
        <f t="shared" si="150"/>
        <v>1</v>
      </c>
      <c r="H1664" s="508" t="b">
        <f t="shared" si="151"/>
        <v>0</v>
      </c>
      <c r="I1664" s="508" t="str">
        <f t="shared" si="152"/>
        <v>112</v>
      </c>
      <c r="J1664" s="508" t="str">
        <f t="shared" si="153"/>
        <v>111</v>
      </c>
      <c r="K1664" s="508">
        <f t="shared" si="154"/>
        <v>-1</v>
      </c>
      <c r="L1664" s="508" t="b">
        <f t="shared" si="155"/>
        <v>0</v>
      </c>
    </row>
    <row r="1665" spans="2:12">
      <c r="B1665" s="508" t="s">
        <v>1936</v>
      </c>
      <c r="C1665" s="508" t="s">
        <v>5415</v>
      </c>
      <c r="E1665" s="508" t="s">
        <v>1936</v>
      </c>
      <c r="F1665" s="508" t="s">
        <v>4810</v>
      </c>
      <c r="G1665" s="508" t="b">
        <f t="shared" si="150"/>
        <v>1</v>
      </c>
      <c r="H1665" s="508" t="b">
        <f t="shared" si="151"/>
        <v>0</v>
      </c>
      <c r="I1665" s="508" t="str">
        <f t="shared" si="152"/>
        <v>112</v>
      </c>
      <c r="J1665" s="508" t="str">
        <f t="shared" si="153"/>
        <v>111</v>
      </c>
      <c r="K1665" s="508">
        <f t="shared" si="154"/>
        <v>-1</v>
      </c>
      <c r="L1665" s="508" t="b">
        <f t="shared" si="155"/>
        <v>0</v>
      </c>
    </row>
    <row r="1666" spans="2:12">
      <c r="B1666" s="508" t="s">
        <v>1937</v>
      </c>
      <c r="C1666" s="508" t="s">
        <v>5416</v>
      </c>
      <c r="E1666" s="508" t="s">
        <v>1937</v>
      </c>
      <c r="F1666" s="508" t="s">
        <v>4811</v>
      </c>
      <c r="G1666" s="508" t="b">
        <f t="shared" si="150"/>
        <v>1</v>
      </c>
      <c r="H1666" s="508" t="b">
        <f t="shared" si="151"/>
        <v>0</v>
      </c>
      <c r="I1666" s="508" t="str">
        <f t="shared" si="152"/>
        <v>112</v>
      </c>
      <c r="J1666" s="508" t="str">
        <f t="shared" si="153"/>
        <v>111</v>
      </c>
      <c r="K1666" s="508">
        <f t="shared" si="154"/>
        <v>-1</v>
      </c>
      <c r="L1666" s="508" t="b">
        <f t="shared" si="155"/>
        <v>0</v>
      </c>
    </row>
    <row r="1667" spans="2:12">
      <c r="B1667" s="508" t="s">
        <v>1938</v>
      </c>
      <c r="C1667" s="508" t="s">
        <v>5417</v>
      </c>
      <c r="E1667" s="508" t="s">
        <v>1938</v>
      </c>
      <c r="F1667" s="508" t="s">
        <v>4812</v>
      </c>
      <c r="G1667" s="508" t="b">
        <f t="shared" si="150"/>
        <v>1</v>
      </c>
      <c r="H1667" s="508" t="b">
        <f t="shared" si="151"/>
        <v>0</v>
      </c>
      <c r="I1667" s="508" t="str">
        <f t="shared" si="152"/>
        <v>112</v>
      </c>
      <c r="J1667" s="508" t="str">
        <f t="shared" si="153"/>
        <v>111</v>
      </c>
      <c r="K1667" s="508">
        <f t="shared" si="154"/>
        <v>-1</v>
      </c>
      <c r="L1667" s="508" t="b">
        <f t="shared" si="155"/>
        <v>0</v>
      </c>
    </row>
    <row r="1668" spans="2:12">
      <c r="B1668" s="508" t="s">
        <v>1939</v>
      </c>
      <c r="C1668" s="508" t="s">
        <v>5418</v>
      </c>
      <c r="E1668" s="508" t="s">
        <v>1939</v>
      </c>
      <c r="F1668" s="508" t="s">
        <v>4813</v>
      </c>
      <c r="G1668" s="508" t="b">
        <f t="shared" si="150"/>
        <v>1</v>
      </c>
      <c r="H1668" s="508" t="b">
        <f t="shared" si="151"/>
        <v>0</v>
      </c>
      <c r="I1668" s="508" t="str">
        <f t="shared" si="152"/>
        <v>112</v>
      </c>
      <c r="J1668" s="508" t="str">
        <f t="shared" si="153"/>
        <v>111</v>
      </c>
      <c r="K1668" s="508">
        <f t="shared" si="154"/>
        <v>-1</v>
      </c>
      <c r="L1668" s="508" t="b">
        <f t="shared" si="155"/>
        <v>0</v>
      </c>
    </row>
    <row r="1669" spans="2:12">
      <c r="B1669" s="508" t="s">
        <v>1940</v>
      </c>
      <c r="C1669" s="508" t="s">
        <v>5419</v>
      </c>
      <c r="E1669" s="508" t="s">
        <v>1940</v>
      </c>
      <c r="F1669" s="508" t="s">
        <v>4814</v>
      </c>
      <c r="G1669" s="508" t="b">
        <f t="shared" si="150"/>
        <v>1</v>
      </c>
      <c r="H1669" s="508" t="b">
        <f t="shared" si="151"/>
        <v>0</v>
      </c>
      <c r="I1669" s="508" t="str">
        <f t="shared" si="152"/>
        <v>112</v>
      </c>
      <c r="J1669" s="508" t="str">
        <f t="shared" si="153"/>
        <v>111</v>
      </c>
      <c r="K1669" s="508">
        <f t="shared" si="154"/>
        <v>-1</v>
      </c>
      <c r="L1669" s="508" t="b">
        <f t="shared" si="155"/>
        <v>0</v>
      </c>
    </row>
    <row r="1670" spans="2:12">
      <c r="B1670" s="508" t="s">
        <v>1941</v>
      </c>
      <c r="C1670" s="508" t="s">
        <v>5420</v>
      </c>
      <c r="E1670" s="508" t="s">
        <v>1941</v>
      </c>
      <c r="F1670" s="508" t="s">
        <v>4815</v>
      </c>
      <c r="G1670" s="508" t="b">
        <f t="shared" si="150"/>
        <v>1</v>
      </c>
      <c r="H1670" s="508" t="b">
        <f t="shared" si="151"/>
        <v>0</v>
      </c>
      <c r="I1670" s="508" t="str">
        <f t="shared" si="152"/>
        <v>112</v>
      </c>
      <c r="J1670" s="508" t="str">
        <f t="shared" si="153"/>
        <v>111</v>
      </c>
      <c r="K1670" s="508">
        <f t="shared" si="154"/>
        <v>-1</v>
      </c>
      <c r="L1670" s="508" t="b">
        <f t="shared" si="155"/>
        <v>0</v>
      </c>
    </row>
    <row r="1671" spans="2:12">
      <c r="B1671" s="508" t="s">
        <v>1942</v>
      </c>
      <c r="C1671" s="508" t="s">
        <v>5421</v>
      </c>
      <c r="E1671" s="508" t="s">
        <v>1942</v>
      </c>
      <c r="F1671" s="508" t="s">
        <v>4816</v>
      </c>
      <c r="G1671" s="508" t="b">
        <f t="shared" ref="G1671:G1734" si="156">B1671=E1671</f>
        <v>1</v>
      </c>
      <c r="H1671" s="508" t="b">
        <f t="shared" ref="H1671:H1734" si="157">C1671=F1671</f>
        <v>0</v>
      </c>
      <c r="I1671" s="508" t="str">
        <f t="shared" ref="I1671:I1734" si="158">RIGHT(C1671,LEN(C1671)-FIND("$",C1671,1)-2)</f>
        <v>112</v>
      </c>
      <c r="J1671" s="508" t="str">
        <f t="shared" ref="J1671:J1734" si="159">RIGHT(F1671,LEN(F1671)-FIND("$",F1671,1)-2)</f>
        <v>111</v>
      </c>
      <c r="K1671" s="508">
        <f t="shared" ref="K1671:K1734" si="160">J1671-I1671</f>
        <v>-1</v>
      </c>
      <c r="L1671" s="508" t="b">
        <f t="shared" ref="L1671:L1734" si="161">I1671=J1671</f>
        <v>0</v>
      </c>
    </row>
    <row r="1672" spans="2:12">
      <c r="B1672" s="508" t="s">
        <v>1943</v>
      </c>
      <c r="C1672" s="508" t="s">
        <v>5422</v>
      </c>
      <c r="E1672" s="508" t="s">
        <v>1943</v>
      </c>
      <c r="F1672" s="508" t="s">
        <v>4817</v>
      </c>
      <c r="G1672" s="508" t="b">
        <f t="shared" si="156"/>
        <v>1</v>
      </c>
      <c r="H1672" s="508" t="b">
        <f t="shared" si="157"/>
        <v>0</v>
      </c>
      <c r="I1672" s="508" t="str">
        <f t="shared" si="158"/>
        <v>112</v>
      </c>
      <c r="J1672" s="508" t="str">
        <f t="shared" si="159"/>
        <v>111</v>
      </c>
      <c r="K1672" s="508">
        <f t="shared" si="160"/>
        <v>-1</v>
      </c>
      <c r="L1672" s="508" t="b">
        <f t="shared" si="161"/>
        <v>0</v>
      </c>
    </row>
    <row r="1673" spans="2:12">
      <c r="B1673" s="508" t="s">
        <v>1944</v>
      </c>
      <c r="C1673" s="508" t="s">
        <v>5423</v>
      </c>
      <c r="E1673" s="508" t="s">
        <v>1944</v>
      </c>
      <c r="F1673" s="508" t="s">
        <v>4818</v>
      </c>
      <c r="G1673" s="508" t="b">
        <f t="shared" si="156"/>
        <v>1</v>
      </c>
      <c r="H1673" s="508" t="b">
        <f t="shared" si="157"/>
        <v>0</v>
      </c>
      <c r="I1673" s="508" t="str">
        <f t="shared" si="158"/>
        <v>112</v>
      </c>
      <c r="J1673" s="508" t="str">
        <f t="shared" si="159"/>
        <v>111</v>
      </c>
      <c r="K1673" s="508">
        <f t="shared" si="160"/>
        <v>-1</v>
      </c>
      <c r="L1673" s="508" t="b">
        <f t="shared" si="161"/>
        <v>0</v>
      </c>
    </row>
    <row r="1674" spans="2:12">
      <c r="B1674" s="508" t="s">
        <v>1945</v>
      </c>
      <c r="C1674" s="508" t="s">
        <v>5424</v>
      </c>
      <c r="E1674" s="508" t="s">
        <v>1945</v>
      </c>
      <c r="F1674" s="508" t="s">
        <v>4819</v>
      </c>
      <c r="G1674" s="508" t="b">
        <f t="shared" si="156"/>
        <v>1</v>
      </c>
      <c r="H1674" s="508" t="b">
        <f t="shared" si="157"/>
        <v>0</v>
      </c>
      <c r="I1674" s="508" t="str">
        <f t="shared" si="158"/>
        <v>112</v>
      </c>
      <c r="J1674" s="508" t="str">
        <f t="shared" si="159"/>
        <v>111</v>
      </c>
      <c r="K1674" s="508">
        <f t="shared" si="160"/>
        <v>-1</v>
      </c>
      <c r="L1674" s="508" t="b">
        <f t="shared" si="161"/>
        <v>0</v>
      </c>
    </row>
    <row r="1675" spans="2:12">
      <c r="B1675" s="508" t="s">
        <v>1946</v>
      </c>
      <c r="C1675" s="508" t="s">
        <v>5425</v>
      </c>
      <c r="E1675" s="508" t="s">
        <v>1946</v>
      </c>
      <c r="F1675" s="508" t="s">
        <v>4820</v>
      </c>
      <c r="G1675" s="508" t="b">
        <f t="shared" si="156"/>
        <v>1</v>
      </c>
      <c r="H1675" s="508" t="b">
        <f t="shared" si="157"/>
        <v>0</v>
      </c>
      <c r="I1675" s="508" t="str">
        <f t="shared" si="158"/>
        <v>112</v>
      </c>
      <c r="J1675" s="508" t="str">
        <f t="shared" si="159"/>
        <v>111</v>
      </c>
      <c r="K1675" s="508">
        <f t="shared" si="160"/>
        <v>-1</v>
      </c>
      <c r="L1675" s="508" t="b">
        <f t="shared" si="161"/>
        <v>0</v>
      </c>
    </row>
    <row r="1676" spans="2:12">
      <c r="B1676" s="508" t="s">
        <v>1932</v>
      </c>
      <c r="C1676" s="508" t="s">
        <v>5426</v>
      </c>
      <c r="E1676" s="508" t="s">
        <v>1932</v>
      </c>
      <c r="F1676" s="508" t="s">
        <v>4821</v>
      </c>
      <c r="G1676" s="508" t="b">
        <f t="shared" si="156"/>
        <v>1</v>
      </c>
      <c r="H1676" s="508" t="b">
        <f t="shared" si="157"/>
        <v>0</v>
      </c>
      <c r="I1676" s="508" t="str">
        <f t="shared" si="158"/>
        <v>112</v>
      </c>
      <c r="J1676" s="508" t="str">
        <f t="shared" si="159"/>
        <v>111</v>
      </c>
      <c r="K1676" s="508">
        <f t="shared" si="160"/>
        <v>-1</v>
      </c>
      <c r="L1676" s="508" t="b">
        <f t="shared" si="161"/>
        <v>0</v>
      </c>
    </row>
    <row r="1677" spans="2:12">
      <c r="B1677" s="508" t="s">
        <v>3516</v>
      </c>
      <c r="C1677" s="508" t="s">
        <v>5427</v>
      </c>
      <c r="E1677" s="508" t="s">
        <v>3516</v>
      </c>
      <c r="F1677" s="508" t="s">
        <v>5539</v>
      </c>
      <c r="G1677" s="508" t="b">
        <f t="shared" si="156"/>
        <v>1</v>
      </c>
      <c r="H1677" s="508" t="b">
        <f t="shared" si="157"/>
        <v>0</v>
      </c>
      <c r="I1677" s="508" t="str">
        <f t="shared" si="158"/>
        <v>78</v>
      </c>
      <c r="J1677" s="508" t="str">
        <f t="shared" si="159"/>
        <v>77</v>
      </c>
      <c r="K1677" s="508">
        <f t="shared" si="160"/>
        <v>-1</v>
      </c>
      <c r="L1677" s="508" t="b">
        <f t="shared" si="161"/>
        <v>0</v>
      </c>
    </row>
    <row r="1678" spans="2:12">
      <c r="B1678" s="508" t="s">
        <v>3517</v>
      </c>
      <c r="C1678" s="508" t="s">
        <v>5428</v>
      </c>
      <c r="E1678" s="508" t="s">
        <v>3517</v>
      </c>
      <c r="F1678" s="508" t="s">
        <v>5540</v>
      </c>
      <c r="G1678" s="508" t="b">
        <f t="shared" si="156"/>
        <v>1</v>
      </c>
      <c r="H1678" s="508" t="b">
        <f t="shared" si="157"/>
        <v>0</v>
      </c>
      <c r="I1678" s="508" t="str">
        <f t="shared" si="158"/>
        <v>78</v>
      </c>
      <c r="J1678" s="508" t="str">
        <f t="shared" si="159"/>
        <v>77</v>
      </c>
      <c r="K1678" s="508">
        <f t="shared" si="160"/>
        <v>-1</v>
      </c>
      <c r="L1678" s="508" t="b">
        <f t="shared" si="161"/>
        <v>0</v>
      </c>
    </row>
    <row r="1679" spans="2:12">
      <c r="B1679" s="508" t="s">
        <v>3518</v>
      </c>
      <c r="C1679" s="508" t="s">
        <v>5429</v>
      </c>
      <c r="E1679" s="508" t="s">
        <v>3518</v>
      </c>
      <c r="F1679" s="508" t="s">
        <v>5541</v>
      </c>
      <c r="G1679" s="508" t="b">
        <f t="shared" si="156"/>
        <v>1</v>
      </c>
      <c r="H1679" s="508" t="b">
        <f t="shared" si="157"/>
        <v>0</v>
      </c>
      <c r="I1679" s="508" t="str">
        <f t="shared" si="158"/>
        <v>78</v>
      </c>
      <c r="J1679" s="508" t="str">
        <f t="shared" si="159"/>
        <v>77</v>
      </c>
      <c r="K1679" s="508">
        <f t="shared" si="160"/>
        <v>-1</v>
      </c>
      <c r="L1679" s="508" t="b">
        <f t="shared" si="161"/>
        <v>0</v>
      </c>
    </row>
    <row r="1680" spans="2:12">
      <c r="B1680" s="508" t="s">
        <v>3519</v>
      </c>
      <c r="C1680" s="508" t="s">
        <v>5430</v>
      </c>
      <c r="E1680" s="508" t="s">
        <v>3519</v>
      </c>
      <c r="F1680" s="508" t="s">
        <v>5542</v>
      </c>
      <c r="G1680" s="508" t="b">
        <f t="shared" si="156"/>
        <v>1</v>
      </c>
      <c r="H1680" s="508" t="b">
        <f t="shared" si="157"/>
        <v>0</v>
      </c>
      <c r="I1680" s="508" t="str">
        <f t="shared" si="158"/>
        <v>78</v>
      </c>
      <c r="J1680" s="508" t="str">
        <f t="shared" si="159"/>
        <v>77</v>
      </c>
      <c r="K1680" s="508">
        <f t="shared" si="160"/>
        <v>-1</v>
      </c>
      <c r="L1680" s="508" t="b">
        <f t="shared" si="161"/>
        <v>0</v>
      </c>
    </row>
    <row r="1681" spans="2:12">
      <c r="B1681" s="508" t="s">
        <v>3520</v>
      </c>
      <c r="C1681" s="508" t="s">
        <v>5431</v>
      </c>
      <c r="E1681" s="508" t="s">
        <v>3520</v>
      </c>
      <c r="F1681" s="508" t="s">
        <v>5543</v>
      </c>
      <c r="G1681" s="508" t="b">
        <f t="shared" si="156"/>
        <v>1</v>
      </c>
      <c r="H1681" s="508" t="b">
        <f t="shared" si="157"/>
        <v>0</v>
      </c>
      <c r="I1681" s="508" t="str">
        <f t="shared" si="158"/>
        <v>78</v>
      </c>
      <c r="J1681" s="508" t="str">
        <f t="shared" si="159"/>
        <v>77</v>
      </c>
      <c r="K1681" s="508">
        <f t="shared" si="160"/>
        <v>-1</v>
      </c>
      <c r="L1681" s="508" t="b">
        <f t="shared" si="161"/>
        <v>0</v>
      </c>
    </row>
    <row r="1682" spans="2:12">
      <c r="B1682" s="508" t="s">
        <v>3521</v>
      </c>
      <c r="C1682" s="508" t="s">
        <v>5432</v>
      </c>
      <c r="E1682" s="508" t="s">
        <v>3521</v>
      </c>
      <c r="F1682" s="508" t="s">
        <v>5544</v>
      </c>
      <c r="G1682" s="508" t="b">
        <f t="shared" si="156"/>
        <v>1</v>
      </c>
      <c r="H1682" s="508" t="b">
        <f t="shared" si="157"/>
        <v>0</v>
      </c>
      <c r="I1682" s="508" t="str">
        <f t="shared" si="158"/>
        <v>78</v>
      </c>
      <c r="J1682" s="508" t="str">
        <f t="shared" si="159"/>
        <v>77</v>
      </c>
      <c r="K1682" s="508">
        <f t="shared" si="160"/>
        <v>-1</v>
      </c>
      <c r="L1682" s="508" t="b">
        <f t="shared" si="161"/>
        <v>0</v>
      </c>
    </row>
    <row r="1683" spans="2:12">
      <c r="B1683" s="508" t="s">
        <v>3522</v>
      </c>
      <c r="C1683" s="508" t="s">
        <v>5433</v>
      </c>
      <c r="E1683" s="508" t="s">
        <v>3522</v>
      </c>
      <c r="F1683" s="508" t="s">
        <v>5545</v>
      </c>
      <c r="G1683" s="508" t="b">
        <f t="shared" si="156"/>
        <v>1</v>
      </c>
      <c r="H1683" s="508" t="b">
        <f t="shared" si="157"/>
        <v>0</v>
      </c>
      <c r="I1683" s="508" t="str">
        <f t="shared" si="158"/>
        <v>78</v>
      </c>
      <c r="J1683" s="508" t="str">
        <f t="shared" si="159"/>
        <v>77</v>
      </c>
      <c r="K1683" s="508">
        <f t="shared" si="160"/>
        <v>-1</v>
      </c>
      <c r="L1683" s="508" t="b">
        <f t="shared" si="161"/>
        <v>0</v>
      </c>
    </row>
    <row r="1684" spans="2:12">
      <c r="B1684" s="508" t="s">
        <v>3523</v>
      </c>
      <c r="C1684" s="508" t="s">
        <v>5434</v>
      </c>
      <c r="E1684" s="508" t="s">
        <v>3523</v>
      </c>
      <c r="F1684" s="508" t="s">
        <v>5546</v>
      </c>
      <c r="G1684" s="508" t="b">
        <f t="shared" si="156"/>
        <v>1</v>
      </c>
      <c r="H1684" s="508" t="b">
        <f t="shared" si="157"/>
        <v>0</v>
      </c>
      <c r="I1684" s="508" t="str">
        <f t="shared" si="158"/>
        <v>78</v>
      </c>
      <c r="J1684" s="508" t="str">
        <f t="shared" si="159"/>
        <v>77</v>
      </c>
      <c r="K1684" s="508">
        <f t="shared" si="160"/>
        <v>-1</v>
      </c>
      <c r="L1684" s="508" t="b">
        <f t="shared" si="161"/>
        <v>0</v>
      </c>
    </row>
    <row r="1685" spans="2:12">
      <c r="B1685" s="508" t="s">
        <v>3524</v>
      </c>
      <c r="C1685" s="508" t="s">
        <v>5435</v>
      </c>
      <c r="E1685" s="508" t="s">
        <v>3524</v>
      </c>
      <c r="F1685" s="508" t="s">
        <v>5547</v>
      </c>
      <c r="G1685" s="508" t="b">
        <f t="shared" si="156"/>
        <v>1</v>
      </c>
      <c r="H1685" s="508" t="b">
        <f t="shared" si="157"/>
        <v>0</v>
      </c>
      <c r="I1685" s="508" t="str">
        <f t="shared" si="158"/>
        <v>78</v>
      </c>
      <c r="J1685" s="508" t="str">
        <f t="shared" si="159"/>
        <v>77</v>
      </c>
      <c r="K1685" s="508">
        <f t="shared" si="160"/>
        <v>-1</v>
      </c>
      <c r="L1685" s="508" t="b">
        <f t="shared" si="161"/>
        <v>0</v>
      </c>
    </row>
    <row r="1686" spans="2:12">
      <c r="B1686" s="508" t="s">
        <v>3525</v>
      </c>
      <c r="C1686" s="508" t="s">
        <v>5436</v>
      </c>
      <c r="E1686" s="508" t="s">
        <v>3525</v>
      </c>
      <c r="F1686" s="508" t="s">
        <v>5548</v>
      </c>
      <c r="G1686" s="508" t="b">
        <f t="shared" si="156"/>
        <v>1</v>
      </c>
      <c r="H1686" s="508" t="b">
        <f t="shared" si="157"/>
        <v>0</v>
      </c>
      <c r="I1686" s="508" t="str">
        <f t="shared" si="158"/>
        <v>78</v>
      </c>
      <c r="J1686" s="508" t="str">
        <f t="shared" si="159"/>
        <v>77</v>
      </c>
      <c r="K1686" s="508">
        <f t="shared" si="160"/>
        <v>-1</v>
      </c>
      <c r="L1686" s="508" t="b">
        <f t="shared" si="161"/>
        <v>0</v>
      </c>
    </row>
    <row r="1687" spans="2:12">
      <c r="B1687" s="508" t="s">
        <v>3526</v>
      </c>
      <c r="C1687" s="508" t="s">
        <v>5437</v>
      </c>
      <c r="E1687" s="508" t="s">
        <v>3526</v>
      </c>
      <c r="F1687" s="508" t="s">
        <v>5549</v>
      </c>
      <c r="G1687" s="508" t="b">
        <f t="shared" si="156"/>
        <v>1</v>
      </c>
      <c r="H1687" s="508" t="b">
        <f t="shared" si="157"/>
        <v>0</v>
      </c>
      <c r="I1687" s="508" t="str">
        <f t="shared" si="158"/>
        <v>78</v>
      </c>
      <c r="J1687" s="508" t="str">
        <f t="shared" si="159"/>
        <v>77</v>
      </c>
      <c r="K1687" s="508">
        <f t="shared" si="160"/>
        <v>-1</v>
      </c>
      <c r="L1687" s="508" t="b">
        <f t="shared" si="161"/>
        <v>0</v>
      </c>
    </row>
    <row r="1688" spans="2:12">
      <c r="B1688" s="508" t="s">
        <v>3527</v>
      </c>
      <c r="C1688" s="508" t="s">
        <v>5438</v>
      </c>
      <c r="E1688" s="508" t="s">
        <v>3527</v>
      </c>
      <c r="F1688" s="508" t="s">
        <v>5550</v>
      </c>
      <c r="G1688" s="508" t="b">
        <f t="shared" si="156"/>
        <v>1</v>
      </c>
      <c r="H1688" s="508" t="b">
        <f t="shared" si="157"/>
        <v>0</v>
      </c>
      <c r="I1688" s="508" t="str">
        <f t="shared" si="158"/>
        <v>78</v>
      </c>
      <c r="J1688" s="508" t="str">
        <f t="shared" si="159"/>
        <v>77</v>
      </c>
      <c r="K1688" s="508">
        <f t="shared" si="160"/>
        <v>-1</v>
      </c>
      <c r="L1688" s="508" t="b">
        <f t="shared" si="161"/>
        <v>0</v>
      </c>
    </row>
    <row r="1689" spans="2:12">
      <c r="B1689" s="508" t="s">
        <v>3528</v>
      </c>
      <c r="C1689" s="508" t="s">
        <v>5439</v>
      </c>
      <c r="E1689" s="508" t="s">
        <v>3528</v>
      </c>
      <c r="F1689" s="508" t="s">
        <v>5551</v>
      </c>
      <c r="G1689" s="508" t="b">
        <f t="shared" si="156"/>
        <v>1</v>
      </c>
      <c r="H1689" s="508" t="b">
        <f t="shared" si="157"/>
        <v>0</v>
      </c>
      <c r="I1689" s="508" t="str">
        <f t="shared" si="158"/>
        <v>78</v>
      </c>
      <c r="J1689" s="508" t="str">
        <f t="shared" si="159"/>
        <v>77</v>
      </c>
      <c r="K1689" s="508">
        <f t="shared" si="160"/>
        <v>-1</v>
      </c>
      <c r="L1689" s="508" t="b">
        <f t="shared" si="161"/>
        <v>0</v>
      </c>
    </row>
    <row r="1690" spans="2:12">
      <c r="B1690" s="508" t="s">
        <v>3514</v>
      </c>
      <c r="C1690" s="508" t="s">
        <v>5440</v>
      </c>
      <c r="E1690" s="508" t="s">
        <v>3514</v>
      </c>
      <c r="F1690" s="508" t="s">
        <v>5552</v>
      </c>
      <c r="G1690" s="508" t="b">
        <f t="shared" si="156"/>
        <v>1</v>
      </c>
      <c r="H1690" s="508" t="b">
        <f t="shared" si="157"/>
        <v>0</v>
      </c>
      <c r="I1690" s="508" t="str">
        <f t="shared" si="158"/>
        <v>78</v>
      </c>
      <c r="J1690" s="508" t="str">
        <f t="shared" si="159"/>
        <v>77</v>
      </c>
      <c r="K1690" s="508">
        <f t="shared" si="160"/>
        <v>-1</v>
      </c>
      <c r="L1690" s="508" t="b">
        <f t="shared" si="161"/>
        <v>0</v>
      </c>
    </row>
    <row r="1691" spans="2:12">
      <c r="B1691" s="508" t="s">
        <v>3484</v>
      </c>
      <c r="C1691" s="508" t="s">
        <v>5441</v>
      </c>
      <c r="E1691" s="508" t="s">
        <v>3484</v>
      </c>
      <c r="F1691" s="508" t="s">
        <v>4878</v>
      </c>
      <c r="G1691" s="508" t="b">
        <f t="shared" si="156"/>
        <v>1</v>
      </c>
      <c r="H1691" s="508" t="b">
        <f t="shared" si="157"/>
        <v>0</v>
      </c>
      <c r="I1691" s="508" t="str">
        <f t="shared" si="158"/>
        <v>65</v>
      </c>
      <c r="J1691" s="508" t="str">
        <f t="shared" si="159"/>
        <v>64</v>
      </c>
      <c r="K1691" s="508">
        <f t="shared" si="160"/>
        <v>-1</v>
      </c>
      <c r="L1691" s="508" t="b">
        <f t="shared" si="161"/>
        <v>0</v>
      </c>
    </row>
    <row r="1692" spans="2:12">
      <c r="B1692" s="508" t="s">
        <v>3485</v>
      </c>
      <c r="C1692" s="508" t="s">
        <v>5442</v>
      </c>
      <c r="E1692" s="508" t="s">
        <v>3485</v>
      </c>
      <c r="F1692" s="508" t="s">
        <v>4879</v>
      </c>
      <c r="G1692" s="508" t="b">
        <f t="shared" si="156"/>
        <v>1</v>
      </c>
      <c r="H1692" s="508" t="b">
        <f t="shared" si="157"/>
        <v>0</v>
      </c>
      <c r="I1692" s="508" t="str">
        <f t="shared" si="158"/>
        <v>65</v>
      </c>
      <c r="J1692" s="508" t="str">
        <f t="shared" si="159"/>
        <v>64</v>
      </c>
      <c r="K1692" s="508">
        <f t="shared" si="160"/>
        <v>-1</v>
      </c>
      <c r="L1692" s="508" t="b">
        <f t="shared" si="161"/>
        <v>0</v>
      </c>
    </row>
    <row r="1693" spans="2:12">
      <c r="B1693" s="508" t="s">
        <v>3486</v>
      </c>
      <c r="C1693" s="508" t="s">
        <v>5443</v>
      </c>
      <c r="E1693" s="508" t="s">
        <v>3486</v>
      </c>
      <c r="F1693" s="508" t="s">
        <v>4880</v>
      </c>
      <c r="G1693" s="508" t="b">
        <f t="shared" si="156"/>
        <v>1</v>
      </c>
      <c r="H1693" s="508" t="b">
        <f t="shared" si="157"/>
        <v>0</v>
      </c>
      <c r="I1693" s="508" t="str">
        <f t="shared" si="158"/>
        <v>65</v>
      </c>
      <c r="J1693" s="508" t="str">
        <f t="shared" si="159"/>
        <v>64</v>
      </c>
      <c r="K1693" s="508">
        <f t="shared" si="160"/>
        <v>-1</v>
      </c>
      <c r="L1693" s="508" t="b">
        <f t="shared" si="161"/>
        <v>0</v>
      </c>
    </row>
    <row r="1694" spans="2:12">
      <c r="B1694" s="508" t="s">
        <v>3487</v>
      </c>
      <c r="C1694" s="508" t="s">
        <v>5444</v>
      </c>
      <c r="E1694" s="508" t="s">
        <v>3487</v>
      </c>
      <c r="F1694" s="508" t="s">
        <v>4881</v>
      </c>
      <c r="G1694" s="508" t="b">
        <f t="shared" si="156"/>
        <v>1</v>
      </c>
      <c r="H1694" s="508" t="b">
        <f t="shared" si="157"/>
        <v>0</v>
      </c>
      <c r="I1694" s="508" t="str">
        <f t="shared" si="158"/>
        <v>65</v>
      </c>
      <c r="J1694" s="508" t="str">
        <f t="shared" si="159"/>
        <v>64</v>
      </c>
      <c r="K1694" s="508">
        <f t="shared" si="160"/>
        <v>-1</v>
      </c>
      <c r="L1694" s="508" t="b">
        <f t="shared" si="161"/>
        <v>0</v>
      </c>
    </row>
    <row r="1695" spans="2:12">
      <c r="B1695" s="508" t="s">
        <v>3488</v>
      </c>
      <c r="C1695" s="508" t="s">
        <v>5445</v>
      </c>
      <c r="E1695" s="508" t="s">
        <v>3488</v>
      </c>
      <c r="F1695" s="508" t="s">
        <v>4882</v>
      </c>
      <c r="G1695" s="508" t="b">
        <f t="shared" si="156"/>
        <v>1</v>
      </c>
      <c r="H1695" s="508" t="b">
        <f t="shared" si="157"/>
        <v>0</v>
      </c>
      <c r="I1695" s="508" t="str">
        <f t="shared" si="158"/>
        <v>65</v>
      </c>
      <c r="J1695" s="508" t="str">
        <f t="shared" si="159"/>
        <v>64</v>
      </c>
      <c r="K1695" s="508">
        <f t="shared" si="160"/>
        <v>-1</v>
      </c>
      <c r="L1695" s="508" t="b">
        <f t="shared" si="161"/>
        <v>0</v>
      </c>
    </row>
    <row r="1696" spans="2:12">
      <c r="B1696" s="508" t="s">
        <v>3489</v>
      </c>
      <c r="C1696" s="508" t="s">
        <v>5446</v>
      </c>
      <c r="E1696" s="508" t="s">
        <v>3489</v>
      </c>
      <c r="F1696" s="508" t="s">
        <v>4883</v>
      </c>
      <c r="G1696" s="508" t="b">
        <f t="shared" si="156"/>
        <v>1</v>
      </c>
      <c r="H1696" s="508" t="b">
        <f t="shared" si="157"/>
        <v>0</v>
      </c>
      <c r="I1696" s="508" t="str">
        <f t="shared" si="158"/>
        <v>65</v>
      </c>
      <c r="J1696" s="508" t="str">
        <f t="shared" si="159"/>
        <v>64</v>
      </c>
      <c r="K1696" s="508">
        <f t="shared" si="160"/>
        <v>-1</v>
      </c>
      <c r="L1696" s="508" t="b">
        <f t="shared" si="161"/>
        <v>0</v>
      </c>
    </row>
    <row r="1697" spans="2:12">
      <c r="B1697" s="508" t="s">
        <v>3490</v>
      </c>
      <c r="C1697" s="508" t="s">
        <v>5447</v>
      </c>
      <c r="E1697" s="508" t="s">
        <v>3490</v>
      </c>
      <c r="F1697" s="508" t="s">
        <v>4884</v>
      </c>
      <c r="G1697" s="508" t="b">
        <f t="shared" si="156"/>
        <v>1</v>
      </c>
      <c r="H1697" s="508" t="b">
        <f t="shared" si="157"/>
        <v>0</v>
      </c>
      <c r="I1697" s="508" t="str">
        <f t="shared" si="158"/>
        <v>65</v>
      </c>
      <c r="J1697" s="508" t="str">
        <f t="shared" si="159"/>
        <v>64</v>
      </c>
      <c r="K1697" s="508">
        <f t="shared" si="160"/>
        <v>-1</v>
      </c>
      <c r="L1697" s="508" t="b">
        <f t="shared" si="161"/>
        <v>0</v>
      </c>
    </row>
    <row r="1698" spans="2:12">
      <c r="B1698" s="508" t="s">
        <v>3491</v>
      </c>
      <c r="C1698" s="508" t="s">
        <v>5448</v>
      </c>
      <c r="E1698" s="508" t="s">
        <v>3491</v>
      </c>
      <c r="F1698" s="508" t="s">
        <v>4885</v>
      </c>
      <c r="G1698" s="508" t="b">
        <f t="shared" si="156"/>
        <v>1</v>
      </c>
      <c r="H1698" s="508" t="b">
        <f t="shared" si="157"/>
        <v>0</v>
      </c>
      <c r="I1698" s="508" t="str">
        <f t="shared" si="158"/>
        <v>65</v>
      </c>
      <c r="J1698" s="508" t="str">
        <f t="shared" si="159"/>
        <v>64</v>
      </c>
      <c r="K1698" s="508">
        <f t="shared" si="160"/>
        <v>-1</v>
      </c>
      <c r="L1698" s="508" t="b">
        <f t="shared" si="161"/>
        <v>0</v>
      </c>
    </row>
    <row r="1699" spans="2:12">
      <c r="B1699" s="508" t="s">
        <v>3492</v>
      </c>
      <c r="C1699" s="508" t="s">
        <v>5449</v>
      </c>
      <c r="E1699" s="508" t="s">
        <v>3492</v>
      </c>
      <c r="F1699" s="508" t="s">
        <v>4886</v>
      </c>
      <c r="G1699" s="508" t="b">
        <f t="shared" si="156"/>
        <v>1</v>
      </c>
      <c r="H1699" s="508" t="b">
        <f t="shared" si="157"/>
        <v>0</v>
      </c>
      <c r="I1699" s="508" t="str">
        <f t="shared" si="158"/>
        <v>65</v>
      </c>
      <c r="J1699" s="508" t="str">
        <f t="shared" si="159"/>
        <v>64</v>
      </c>
      <c r="K1699" s="508">
        <f t="shared" si="160"/>
        <v>-1</v>
      </c>
      <c r="L1699" s="508" t="b">
        <f t="shared" si="161"/>
        <v>0</v>
      </c>
    </row>
    <row r="1700" spans="2:12">
      <c r="B1700" s="508" t="s">
        <v>3493</v>
      </c>
      <c r="C1700" s="508" t="s">
        <v>5450</v>
      </c>
      <c r="E1700" s="508" t="s">
        <v>3493</v>
      </c>
      <c r="F1700" s="508" t="s">
        <v>4887</v>
      </c>
      <c r="G1700" s="508" t="b">
        <f t="shared" si="156"/>
        <v>1</v>
      </c>
      <c r="H1700" s="508" t="b">
        <f t="shared" si="157"/>
        <v>0</v>
      </c>
      <c r="I1700" s="508" t="str">
        <f t="shared" si="158"/>
        <v>65</v>
      </c>
      <c r="J1700" s="508" t="str">
        <f t="shared" si="159"/>
        <v>64</v>
      </c>
      <c r="K1700" s="508">
        <f t="shared" si="160"/>
        <v>-1</v>
      </c>
      <c r="L1700" s="508" t="b">
        <f t="shared" si="161"/>
        <v>0</v>
      </c>
    </row>
    <row r="1701" spans="2:12">
      <c r="B1701" s="508" t="s">
        <v>3494</v>
      </c>
      <c r="C1701" s="508" t="s">
        <v>5451</v>
      </c>
      <c r="E1701" s="508" t="s">
        <v>3494</v>
      </c>
      <c r="F1701" s="508" t="s">
        <v>4888</v>
      </c>
      <c r="G1701" s="508" t="b">
        <f t="shared" si="156"/>
        <v>1</v>
      </c>
      <c r="H1701" s="508" t="b">
        <f t="shared" si="157"/>
        <v>0</v>
      </c>
      <c r="I1701" s="508" t="str">
        <f t="shared" si="158"/>
        <v>65</v>
      </c>
      <c r="J1701" s="508" t="str">
        <f t="shared" si="159"/>
        <v>64</v>
      </c>
      <c r="K1701" s="508">
        <f t="shared" si="160"/>
        <v>-1</v>
      </c>
      <c r="L1701" s="508" t="b">
        <f t="shared" si="161"/>
        <v>0</v>
      </c>
    </row>
    <row r="1702" spans="2:12">
      <c r="B1702" s="508" t="s">
        <v>3495</v>
      </c>
      <c r="C1702" s="508" t="s">
        <v>5452</v>
      </c>
      <c r="E1702" s="508" t="s">
        <v>3495</v>
      </c>
      <c r="F1702" s="508" t="s">
        <v>4889</v>
      </c>
      <c r="G1702" s="508" t="b">
        <f t="shared" si="156"/>
        <v>1</v>
      </c>
      <c r="H1702" s="508" t="b">
        <f t="shared" si="157"/>
        <v>0</v>
      </c>
      <c r="I1702" s="508" t="str">
        <f t="shared" si="158"/>
        <v>65</v>
      </c>
      <c r="J1702" s="508" t="str">
        <f t="shared" si="159"/>
        <v>64</v>
      </c>
      <c r="K1702" s="508">
        <f t="shared" si="160"/>
        <v>-1</v>
      </c>
      <c r="L1702" s="508" t="b">
        <f t="shared" si="161"/>
        <v>0</v>
      </c>
    </row>
    <row r="1703" spans="2:12">
      <c r="B1703" s="508" t="s">
        <v>3496</v>
      </c>
      <c r="C1703" s="508" t="s">
        <v>5453</v>
      </c>
      <c r="E1703" s="508" t="s">
        <v>3496</v>
      </c>
      <c r="F1703" s="508" t="s">
        <v>4890</v>
      </c>
      <c r="G1703" s="508" t="b">
        <f t="shared" si="156"/>
        <v>1</v>
      </c>
      <c r="H1703" s="508" t="b">
        <f t="shared" si="157"/>
        <v>0</v>
      </c>
      <c r="I1703" s="508" t="str">
        <f t="shared" si="158"/>
        <v>65</v>
      </c>
      <c r="J1703" s="508" t="str">
        <f t="shared" si="159"/>
        <v>64</v>
      </c>
      <c r="K1703" s="508">
        <f t="shared" si="160"/>
        <v>-1</v>
      </c>
      <c r="L1703" s="508" t="b">
        <f t="shared" si="161"/>
        <v>0</v>
      </c>
    </row>
    <row r="1704" spans="2:12">
      <c r="B1704" s="508" t="s">
        <v>3482</v>
      </c>
      <c r="C1704" s="508" t="s">
        <v>5454</v>
      </c>
      <c r="E1704" s="508" t="s">
        <v>3482</v>
      </c>
      <c r="F1704" s="508" t="s">
        <v>4891</v>
      </c>
      <c r="G1704" s="508" t="b">
        <f t="shared" si="156"/>
        <v>1</v>
      </c>
      <c r="H1704" s="508" t="b">
        <f t="shared" si="157"/>
        <v>0</v>
      </c>
      <c r="I1704" s="508" t="str">
        <f t="shared" si="158"/>
        <v>65</v>
      </c>
      <c r="J1704" s="508" t="str">
        <f t="shared" si="159"/>
        <v>64</v>
      </c>
      <c r="K1704" s="508">
        <f t="shared" si="160"/>
        <v>-1</v>
      </c>
      <c r="L1704" s="508" t="b">
        <f t="shared" si="161"/>
        <v>0</v>
      </c>
    </row>
    <row r="1705" spans="2:12">
      <c r="B1705" s="508" t="s">
        <v>3531</v>
      </c>
      <c r="C1705" s="508" t="s">
        <v>5455</v>
      </c>
      <c r="E1705" s="508" t="s">
        <v>3531</v>
      </c>
      <c r="F1705" s="508" t="s">
        <v>4935</v>
      </c>
      <c r="G1705" s="508" t="b">
        <f t="shared" si="156"/>
        <v>1</v>
      </c>
      <c r="H1705" s="508" t="b">
        <f t="shared" si="157"/>
        <v>0</v>
      </c>
      <c r="I1705" s="508" t="str">
        <f t="shared" si="158"/>
        <v>90</v>
      </c>
      <c r="J1705" s="508" t="str">
        <f t="shared" si="159"/>
        <v>89</v>
      </c>
      <c r="K1705" s="508">
        <f t="shared" si="160"/>
        <v>-1</v>
      </c>
      <c r="L1705" s="508" t="b">
        <f t="shared" si="161"/>
        <v>0</v>
      </c>
    </row>
    <row r="1706" spans="2:12">
      <c r="B1706" s="508" t="s">
        <v>3532</v>
      </c>
      <c r="C1706" s="508" t="s">
        <v>5456</v>
      </c>
      <c r="E1706" s="508" t="s">
        <v>3532</v>
      </c>
      <c r="F1706" s="508" t="s">
        <v>4936</v>
      </c>
      <c r="G1706" s="508" t="b">
        <f t="shared" si="156"/>
        <v>1</v>
      </c>
      <c r="H1706" s="508" t="b">
        <f t="shared" si="157"/>
        <v>0</v>
      </c>
      <c r="I1706" s="508" t="str">
        <f t="shared" si="158"/>
        <v>90</v>
      </c>
      <c r="J1706" s="508" t="str">
        <f t="shared" si="159"/>
        <v>89</v>
      </c>
      <c r="K1706" s="508">
        <f t="shared" si="160"/>
        <v>-1</v>
      </c>
      <c r="L1706" s="508" t="b">
        <f t="shared" si="161"/>
        <v>0</v>
      </c>
    </row>
    <row r="1707" spans="2:12">
      <c r="B1707" s="508" t="s">
        <v>3533</v>
      </c>
      <c r="C1707" s="508" t="s">
        <v>5457</v>
      </c>
      <c r="E1707" s="508" t="s">
        <v>3533</v>
      </c>
      <c r="F1707" s="508" t="s">
        <v>4937</v>
      </c>
      <c r="G1707" s="508" t="b">
        <f t="shared" si="156"/>
        <v>1</v>
      </c>
      <c r="H1707" s="508" t="b">
        <f t="shared" si="157"/>
        <v>0</v>
      </c>
      <c r="I1707" s="508" t="str">
        <f t="shared" si="158"/>
        <v>90</v>
      </c>
      <c r="J1707" s="508" t="str">
        <f t="shared" si="159"/>
        <v>89</v>
      </c>
      <c r="K1707" s="508">
        <f t="shared" si="160"/>
        <v>-1</v>
      </c>
      <c r="L1707" s="508" t="b">
        <f t="shared" si="161"/>
        <v>0</v>
      </c>
    </row>
    <row r="1708" spans="2:12">
      <c r="B1708" s="508" t="s">
        <v>3534</v>
      </c>
      <c r="C1708" s="508" t="s">
        <v>5458</v>
      </c>
      <c r="E1708" s="508" t="s">
        <v>3534</v>
      </c>
      <c r="F1708" s="508" t="s">
        <v>4938</v>
      </c>
      <c r="G1708" s="508" t="b">
        <f t="shared" si="156"/>
        <v>1</v>
      </c>
      <c r="H1708" s="508" t="b">
        <f t="shared" si="157"/>
        <v>0</v>
      </c>
      <c r="I1708" s="508" t="str">
        <f t="shared" si="158"/>
        <v>90</v>
      </c>
      <c r="J1708" s="508" t="str">
        <f t="shared" si="159"/>
        <v>89</v>
      </c>
      <c r="K1708" s="508">
        <f t="shared" si="160"/>
        <v>-1</v>
      </c>
      <c r="L1708" s="508" t="b">
        <f t="shared" si="161"/>
        <v>0</v>
      </c>
    </row>
    <row r="1709" spans="2:12">
      <c r="B1709" s="508" t="s">
        <v>3535</v>
      </c>
      <c r="C1709" s="508" t="s">
        <v>5459</v>
      </c>
      <c r="E1709" s="508" t="s">
        <v>3535</v>
      </c>
      <c r="F1709" s="508" t="s">
        <v>4939</v>
      </c>
      <c r="G1709" s="508" t="b">
        <f t="shared" si="156"/>
        <v>1</v>
      </c>
      <c r="H1709" s="508" t="b">
        <f t="shared" si="157"/>
        <v>0</v>
      </c>
      <c r="I1709" s="508" t="str">
        <f t="shared" si="158"/>
        <v>90</v>
      </c>
      <c r="J1709" s="508" t="str">
        <f t="shared" si="159"/>
        <v>89</v>
      </c>
      <c r="K1709" s="508">
        <f t="shared" si="160"/>
        <v>-1</v>
      </c>
      <c r="L1709" s="508" t="b">
        <f t="shared" si="161"/>
        <v>0</v>
      </c>
    </row>
    <row r="1710" spans="2:12">
      <c r="B1710" s="508" t="s">
        <v>3536</v>
      </c>
      <c r="C1710" s="508" t="s">
        <v>5460</v>
      </c>
      <c r="E1710" s="508" t="s">
        <v>3536</v>
      </c>
      <c r="F1710" s="508" t="s">
        <v>4940</v>
      </c>
      <c r="G1710" s="508" t="b">
        <f t="shared" si="156"/>
        <v>1</v>
      </c>
      <c r="H1710" s="508" t="b">
        <f t="shared" si="157"/>
        <v>0</v>
      </c>
      <c r="I1710" s="508" t="str">
        <f t="shared" si="158"/>
        <v>90</v>
      </c>
      <c r="J1710" s="508" t="str">
        <f t="shared" si="159"/>
        <v>89</v>
      </c>
      <c r="K1710" s="508">
        <f t="shared" si="160"/>
        <v>-1</v>
      </c>
      <c r="L1710" s="508" t="b">
        <f t="shared" si="161"/>
        <v>0</v>
      </c>
    </row>
    <row r="1711" spans="2:12">
      <c r="B1711" s="508" t="s">
        <v>3537</v>
      </c>
      <c r="C1711" s="508" t="s">
        <v>5461</v>
      </c>
      <c r="E1711" s="508" t="s">
        <v>3537</v>
      </c>
      <c r="F1711" s="508" t="s">
        <v>4941</v>
      </c>
      <c r="G1711" s="508" t="b">
        <f t="shared" si="156"/>
        <v>1</v>
      </c>
      <c r="H1711" s="508" t="b">
        <f t="shared" si="157"/>
        <v>0</v>
      </c>
      <c r="I1711" s="508" t="str">
        <f t="shared" si="158"/>
        <v>90</v>
      </c>
      <c r="J1711" s="508" t="str">
        <f t="shared" si="159"/>
        <v>89</v>
      </c>
      <c r="K1711" s="508">
        <f t="shared" si="160"/>
        <v>-1</v>
      </c>
      <c r="L1711" s="508" t="b">
        <f t="shared" si="161"/>
        <v>0</v>
      </c>
    </row>
    <row r="1712" spans="2:12">
      <c r="B1712" s="508" t="s">
        <v>3538</v>
      </c>
      <c r="C1712" s="508" t="s">
        <v>5462</v>
      </c>
      <c r="E1712" s="508" t="s">
        <v>3538</v>
      </c>
      <c r="F1712" s="508" t="s">
        <v>4942</v>
      </c>
      <c r="G1712" s="508" t="b">
        <f t="shared" si="156"/>
        <v>1</v>
      </c>
      <c r="H1712" s="508" t="b">
        <f t="shared" si="157"/>
        <v>0</v>
      </c>
      <c r="I1712" s="508" t="str">
        <f t="shared" si="158"/>
        <v>90</v>
      </c>
      <c r="J1712" s="508" t="str">
        <f t="shared" si="159"/>
        <v>89</v>
      </c>
      <c r="K1712" s="508">
        <f t="shared" si="160"/>
        <v>-1</v>
      </c>
      <c r="L1712" s="508" t="b">
        <f t="shared" si="161"/>
        <v>0</v>
      </c>
    </row>
    <row r="1713" spans="2:12">
      <c r="B1713" s="508" t="s">
        <v>3539</v>
      </c>
      <c r="C1713" s="508" t="s">
        <v>5463</v>
      </c>
      <c r="E1713" s="508" t="s">
        <v>3539</v>
      </c>
      <c r="F1713" s="508" t="s">
        <v>4943</v>
      </c>
      <c r="G1713" s="508" t="b">
        <f t="shared" si="156"/>
        <v>1</v>
      </c>
      <c r="H1713" s="508" t="b">
        <f t="shared" si="157"/>
        <v>0</v>
      </c>
      <c r="I1713" s="508" t="str">
        <f t="shared" si="158"/>
        <v>90</v>
      </c>
      <c r="J1713" s="508" t="str">
        <f t="shared" si="159"/>
        <v>89</v>
      </c>
      <c r="K1713" s="508">
        <f t="shared" si="160"/>
        <v>-1</v>
      </c>
      <c r="L1713" s="508" t="b">
        <f t="shared" si="161"/>
        <v>0</v>
      </c>
    </row>
    <row r="1714" spans="2:12">
      <c r="B1714" s="508" t="s">
        <v>3540</v>
      </c>
      <c r="C1714" s="508" t="s">
        <v>5464</v>
      </c>
      <c r="E1714" s="508" t="s">
        <v>3540</v>
      </c>
      <c r="F1714" s="508" t="s">
        <v>4944</v>
      </c>
      <c r="G1714" s="508" t="b">
        <f t="shared" si="156"/>
        <v>1</v>
      </c>
      <c r="H1714" s="508" t="b">
        <f t="shared" si="157"/>
        <v>0</v>
      </c>
      <c r="I1714" s="508" t="str">
        <f t="shared" si="158"/>
        <v>90</v>
      </c>
      <c r="J1714" s="508" t="str">
        <f t="shared" si="159"/>
        <v>89</v>
      </c>
      <c r="K1714" s="508">
        <f t="shared" si="160"/>
        <v>-1</v>
      </c>
      <c r="L1714" s="508" t="b">
        <f t="shared" si="161"/>
        <v>0</v>
      </c>
    </row>
    <row r="1715" spans="2:12">
      <c r="B1715" s="508" t="s">
        <v>3541</v>
      </c>
      <c r="C1715" s="508" t="s">
        <v>5465</v>
      </c>
      <c r="E1715" s="508" t="s">
        <v>3541</v>
      </c>
      <c r="F1715" s="508" t="s">
        <v>4945</v>
      </c>
      <c r="G1715" s="508" t="b">
        <f t="shared" si="156"/>
        <v>1</v>
      </c>
      <c r="H1715" s="508" t="b">
        <f t="shared" si="157"/>
        <v>0</v>
      </c>
      <c r="I1715" s="508" t="str">
        <f t="shared" si="158"/>
        <v>90</v>
      </c>
      <c r="J1715" s="508" t="str">
        <f t="shared" si="159"/>
        <v>89</v>
      </c>
      <c r="K1715" s="508">
        <f t="shared" si="160"/>
        <v>-1</v>
      </c>
      <c r="L1715" s="508" t="b">
        <f t="shared" si="161"/>
        <v>0</v>
      </c>
    </row>
    <row r="1716" spans="2:12">
      <c r="B1716" s="508" t="s">
        <v>3542</v>
      </c>
      <c r="C1716" s="508" t="s">
        <v>5466</v>
      </c>
      <c r="E1716" s="508" t="s">
        <v>3542</v>
      </c>
      <c r="F1716" s="508" t="s">
        <v>4946</v>
      </c>
      <c r="G1716" s="508" t="b">
        <f t="shared" si="156"/>
        <v>1</v>
      </c>
      <c r="H1716" s="508" t="b">
        <f t="shared" si="157"/>
        <v>0</v>
      </c>
      <c r="I1716" s="508" t="str">
        <f t="shared" si="158"/>
        <v>90</v>
      </c>
      <c r="J1716" s="508" t="str">
        <f t="shared" si="159"/>
        <v>89</v>
      </c>
      <c r="K1716" s="508">
        <f t="shared" si="160"/>
        <v>-1</v>
      </c>
      <c r="L1716" s="508" t="b">
        <f t="shared" si="161"/>
        <v>0</v>
      </c>
    </row>
    <row r="1717" spans="2:12">
      <c r="B1717" s="508" t="s">
        <v>3543</v>
      </c>
      <c r="C1717" s="508" t="s">
        <v>5467</v>
      </c>
      <c r="E1717" s="508" t="s">
        <v>3543</v>
      </c>
      <c r="F1717" s="508" t="s">
        <v>4947</v>
      </c>
      <c r="G1717" s="508" t="b">
        <f t="shared" si="156"/>
        <v>1</v>
      </c>
      <c r="H1717" s="508" t="b">
        <f t="shared" si="157"/>
        <v>0</v>
      </c>
      <c r="I1717" s="508" t="str">
        <f t="shared" si="158"/>
        <v>90</v>
      </c>
      <c r="J1717" s="508" t="str">
        <f t="shared" si="159"/>
        <v>89</v>
      </c>
      <c r="K1717" s="508">
        <f t="shared" si="160"/>
        <v>-1</v>
      </c>
      <c r="L1717" s="508" t="b">
        <f t="shared" si="161"/>
        <v>0</v>
      </c>
    </row>
    <row r="1718" spans="2:12">
      <c r="B1718" s="508" t="s">
        <v>3529</v>
      </c>
      <c r="C1718" s="508" t="s">
        <v>5468</v>
      </c>
      <c r="E1718" s="508" t="s">
        <v>3529</v>
      </c>
      <c r="F1718" s="508" t="s">
        <v>4920</v>
      </c>
      <c r="G1718" s="508" t="b">
        <f t="shared" si="156"/>
        <v>1</v>
      </c>
      <c r="H1718" s="508" t="b">
        <f t="shared" si="157"/>
        <v>0</v>
      </c>
      <c r="I1718" s="508" t="str">
        <f t="shared" si="158"/>
        <v>90</v>
      </c>
      <c r="J1718" s="508" t="str">
        <f t="shared" si="159"/>
        <v>89</v>
      </c>
      <c r="K1718" s="508">
        <f t="shared" si="160"/>
        <v>-1</v>
      </c>
      <c r="L1718" s="508" t="b">
        <f t="shared" si="161"/>
        <v>0</v>
      </c>
    </row>
    <row r="1719" spans="2:12">
      <c r="B1719" s="508" t="s">
        <v>1980</v>
      </c>
      <c r="C1719" s="508" t="s">
        <v>5469</v>
      </c>
      <c r="E1719" s="508" t="s">
        <v>1980</v>
      </c>
      <c r="F1719" s="508" t="s">
        <v>6648</v>
      </c>
      <c r="G1719" s="508" t="b">
        <f t="shared" si="156"/>
        <v>1</v>
      </c>
      <c r="H1719" s="508" t="b">
        <f t="shared" si="157"/>
        <v>0</v>
      </c>
      <c r="I1719" s="508" t="str">
        <f t="shared" si="158"/>
        <v>116</v>
      </c>
      <c r="J1719" s="508" t="str">
        <f t="shared" si="159"/>
        <v>115</v>
      </c>
      <c r="K1719" s="508">
        <f t="shared" si="160"/>
        <v>-1</v>
      </c>
      <c r="L1719" s="508" t="b">
        <f t="shared" si="161"/>
        <v>0</v>
      </c>
    </row>
    <row r="1720" spans="2:12">
      <c r="B1720" s="508" t="s">
        <v>1981</v>
      </c>
      <c r="C1720" s="508" t="s">
        <v>5470</v>
      </c>
      <c r="E1720" s="508" t="s">
        <v>1981</v>
      </c>
      <c r="F1720" s="508" t="s">
        <v>6649</v>
      </c>
      <c r="G1720" s="508" t="b">
        <f t="shared" si="156"/>
        <v>1</v>
      </c>
      <c r="H1720" s="508" t="b">
        <f t="shared" si="157"/>
        <v>0</v>
      </c>
      <c r="I1720" s="508" t="str">
        <f t="shared" si="158"/>
        <v>116</v>
      </c>
      <c r="J1720" s="508" t="str">
        <f t="shared" si="159"/>
        <v>115</v>
      </c>
      <c r="K1720" s="508">
        <f t="shared" si="160"/>
        <v>-1</v>
      </c>
      <c r="L1720" s="508" t="b">
        <f t="shared" si="161"/>
        <v>0</v>
      </c>
    </row>
    <row r="1721" spans="2:12">
      <c r="B1721" s="508" t="s">
        <v>1982</v>
      </c>
      <c r="C1721" s="508" t="s">
        <v>5471</v>
      </c>
      <c r="E1721" s="508" t="s">
        <v>1982</v>
      </c>
      <c r="F1721" s="508" t="s">
        <v>6650</v>
      </c>
      <c r="G1721" s="508" t="b">
        <f t="shared" si="156"/>
        <v>1</v>
      </c>
      <c r="H1721" s="508" t="b">
        <f t="shared" si="157"/>
        <v>0</v>
      </c>
      <c r="I1721" s="508" t="str">
        <f t="shared" si="158"/>
        <v>116</v>
      </c>
      <c r="J1721" s="508" t="str">
        <f t="shared" si="159"/>
        <v>115</v>
      </c>
      <c r="K1721" s="508">
        <f t="shared" si="160"/>
        <v>-1</v>
      </c>
      <c r="L1721" s="508" t="b">
        <f t="shared" si="161"/>
        <v>0</v>
      </c>
    </row>
    <row r="1722" spans="2:12">
      <c r="B1722" s="508" t="s">
        <v>1983</v>
      </c>
      <c r="C1722" s="508" t="s">
        <v>5472</v>
      </c>
      <c r="E1722" s="508" t="s">
        <v>1983</v>
      </c>
      <c r="F1722" s="508" t="s">
        <v>6651</v>
      </c>
      <c r="G1722" s="508" t="b">
        <f t="shared" si="156"/>
        <v>1</v>
      </c>
      <c r="H1722" s="508" t="b">
        <f t="shared" si="157"/>
        <v>0</v>
      </c>
      <c r="I1722" s="508" t="str">
        <f t="shared" si="158"/>
        <v>116</v>
      </c>
      <c r="J1722" s="508" t="str">
        <f t="shared" si="159"/>
        <v>115</v>
      </c>
      <c r="K1722" s="508">
        <f t="shared" si="160"/>
        <v>-1</v>
      </c>
      <c r="L1722" s="508" t="b">
        <f t="shared" si="161"/>
        <v>0</v>
      </c>
    </row>
    <row r="1723" spans="2:12">
      <c r="B1723" s="508" t="s">
        <v>1984</v>
      </c>
      <c r="C1723" s="508" t="s">
        <v>5473</v>
      </c>
      <c r="E1723" s="508" t="s">
        <v>1984</v>
      </c>
      <c r="F1723" s="508" t="s">
        <v>6652</v>
      </c>
      <c r="G1723" s="508" t="b">
        <f t="shared" si="156"/>
        <v>1</v>
      </c>
      <c r="H1723" s="508" t="b">
        <f t="shared" si="157"/>
        <v>0</v>
      </c>
      <c r="I1723" s="508" t="str">
        <f t="shared" si="158"/>
        <v>116</v>
      </c>
      <c r="J1723" s="508" t="str">
        <f t="shared" si="159"/>
        <v>115</v>
      </c>
      <c r="K1723" s="508">
        <f t="shared" si="160"/>
        <v>-1</v>
      </c>
      <c r="L1723" s="508" t="b">
        <f t="shared" si="161"/>
        <v>0</v>
      </c>
    </row>
    <row r="1724" spans="2:12">
      <c r="B1724" s="508" t="s">
        <v>1985</v>
      </c>
      <c r="C1724" s="508" t="s">
        <v>5474</v>
      </c>
      <c r="E1724" s="508" t="s">
        <v>1985</v>
      </c>
      <c r="F1724" s="508" t="s">
        <v>6653</v>
      </c>
      <c r="G1724" s="508" t="b">
        <f t="shared" si="156"/>
        <v>1</v>
      </c>
      <c r="H1724" s="508" t="b">
        <f t="shared" si="157"/>
        <v>0</v>
      </c>
      <c r="I1724" s="508" t="str">
        <f t="shared" si="158"/>
        <v>116</v>
      </c>
      <c r="J1724" s="508" t="str">
        <f t="shared" si="159"/>
        <v>115</v>
      </c>
      <c r="K1724" s="508">
        <f t="shared" si="160"/>
        <v>-1</v>
      </c>
      <c r="L1724" s="508" t="b">
        <f t="shared" si="161"/>
        <v>0</v>
      </c>
    </row>
    <row r="1725" spans="2:12">
      <c r="B1725" s="508" t="s">
        <v>1986</v>
      </c>
      <c r="C1725" s="508" t="s">
        <v>5475</v>
      </c>
      <c r="E1725" s="508" t="s">
        <v>1986</v>
      </c>
      <c r="F1725" s="508" t="s">
        <v>6654</v>
      </c>
      <c r="G1725" s="508" t="b">
        <f t="shared" si="156"/>
        <v>1</v>
      </c>
      <c r="H1725" s="508" t="b">
        <f t="shared" si="157"/>
        <v>0</v>
      </c>
      <c r="I1725" s="508" t="str">
        <f t="shared" si="158"/>
        <v>116</v>
      </c>
      <c r="J1725" s="508" t="str">
        <f t="shared" si="159"/>
        <v>115</v>
      </c>
      <c r="K1725" s="508">
        <f t="shared" si="160"/>
        <v>-1</v>
      </c>
      <c r="L1725" s="508" t="b">
        <f t="shared" si="161"/>
        <v>0</v>
      </c>
    </row>
    <row r="1726" spans="2:12">
      <c r="B1726" s="508" t="s">
        <v>1987</v>
      </c>
      <c r="C1726" s="508" t="s">
        <v>5476</v>
      </c>
      <c r="E1726" s="508" t="s">
        <v>1987</v>
      </c>
      <c r="F1726" s="508" t="s">
        <v>6655</v>
      </c>
      <c r="G1726" s="508" t="b">
        <f t="shared" si="156"/>
        <v>1</v>
      </c>
      <c r="H1726" s="508" t="b">
        <f t="shared" si="157"/>
        <v>0</v>
      </c>
      <c r="I1726" s="508" t="str">
        <f t="shared" si="158"/>
        <v>116</v>
      </c>
      <c r="J1726" s="508" t="str">
        <f t="shared" si="159"/>
        <v>115</v>
      </c>
      <c r="K1726" s="508">
        <f t="shared" si="160"/>
        <v>-1</v>
      </c>
      <c r="L1726" s="508" t="b">
        <f t="shared" si="161"/>
        <v>0</v>
      </c>
    </row>
    <row r="1727" spans="2:12">
      <c r="B1727" s="508" t="s">
        <v>1988</v>
      </c>
      <c r="C1727" s="508" t="s">
        <v>5477</v>
      </c>
      <c r="E1727" s="508" t="s">
        <v>1988</v>
      </c>
      <c r="F1727" s="508" t="s">
        <v>6656</v>
      </c>
      <c r="G1727" s="508" t="b">
        <f t="shared" si="156"/>
        <v>1</v>
      </c>
      <c r="H1727" s="508" t="b">
        <f t="shared" si="157"/>
        <v>0</v>
      </c>
      <c r="I1727" s="508" t="str">
        <f t="shared" si="158"/>
        <v>116</v>
      </c>
      <c r="J1727" s="508" t="str">
        <f t="shared" si="159"/>
        <v>115</v>
      </c>
      <c r="K1727" s="508">
        <f t="shared" si="160"/>
        <v>-1</v>
      </c>
      <c r="L1727" s="508" t="b">
        <f t="shared" si="161"/>
        <v>0</v>
      </c>
    </row>
    <row r="1728" spans="2:12">
      <c r="B1728" s="508" t="s">
        <v>1989</v>
      </c>
      <c r="C1728" s="508" t="s">
        <v>5478</v>
      </c>
      <c r="E1728" s="508" t="s">
        <v>1989</v>
      </c>
      <c r="F1728" s="508" t="s">
        <v>6657</v>
      </c>
      <c r="G1728" s="508" t="b">
        <f t="shared" si="156"/>
        <v>1</v>
      </c>
      <c r="H1728" s="508" t="b">
        <f t="shared" si="157"/>
        <v>0</v>
      </c>
      <c r="I1728" s="508" t="str">
        <f t="shared" si="158"/>
        <v>116</v>
      </c>
      <c r="J1728" s="508" t="str">
        <f t="shared" si="159"/>
        <v>115</v>
      </c>
      <c r="K1728" s="508">
        <f t="shared" si="160"/>
        <v>-1</v>
      </c>
      <c r="L1728" s="508" t="b">
        <f t="shared" si="161"/>
        <v>0</v>
      </c>
    </row>
    <row r="1729" spans="2:12">
      <c r="B1729" s="508" t="s">
        <v>1990</v>
      </c>
      <c r="C1729" s="508" t="s">
        <v>5479</v>
      </c>
      <c r="E1729" s="508" t="s">
        <v>1990</v>
      </c>
      <c r="F1729" s="508" t="s">
        <v>6658</v>
      </c>
      <c r="G1729" s="508" t="b">
        <f t="shared" si="156"/>
        <v>1</v>
      </c>
      <c r="H1729" s="508" t="b">
        <f t="shared" si="157"/>
        <v>0</v>
      </c>
      <c r="I1729" s="508" t="str">
        <f t="shared" si="158"/>
        <v>116</v>
      </c>
      <c r="J1729" s="508" t="str">
        <f t="shared" si="159"/>
        <v>115</v>
      </c>
      <c r="K1729" s="508">
        <f t="shared" si="160"/>
        <v>-1</v>
      </c>
      <c r="L1729" s="508" t="b">
        <f t="shared" si="161"/>
        <v>0</v>
      </c>
    </row>
    <row r="1730" spans="2:12">
      <c r="B1730" s="508" t="s">
        <v>1991</v>
      </c>
      <c r="C1730" s="508" t="s">
        <v>5480</v>
      </c>
      <c r="E1730" s="508" t="s">
        <v>1991</v>
      </c>
      <c r="F1730" s="508" t="s">
        <v>6659</v>
      </c>
      <c r="G1730" s="508" t="b">
        <f t="shared" si="156"/>
        <v>1</v>
      </c>
      <c r="H1730" s="508" t="b">
        <f t="shared" si="157"/>
        <v>0</v>
      </c>
      <c r="I1730" s="508" t="str">
        <f t="shared" si="158"/>
        <v>116</v>
      </c>
      <c r="J1730" s="508" t="str">
        <f t="shared" si="159"/>
        <v>115</v>
      </c>
      <c r="K1730" s="508">
        <f t="shared" si="160"/>
        <v>-1</v>
      </c>
      <c r="L1730" s="508" t="b">
        <f t="shared" si="161"/>
        <v>0</v>
      </c>
    </row>
    <row r="1731" spans="2:12">
      <c r="B1731" s="508" t="s">
        <v>1992</v>
      </c>
      <c r="C1731" s="508" t="s">
        <v>5481</v>
      </c>
      <c r="E1731" s="508" t="s">
        <v>1992</v>
      </c>
      <c r="F1731" s="508" t="s">
        <v>6660</v>
      </c>
      <c r="G1731" s="508" t="b">
        <f t="shared" si="156"/>
        <v>1</v>
      </c>
      <c r="H1731" s="508" t="b">
        <f t="shared" si="157"/>
        <v>0</v>
      </c>
      <c r="I1731" s="508" t="str">
        <f t="shared" si="158"/>
        <v>116</v>
      </c>
      <c r="J1731" s="508" t="str">
        <f t="shared" si="159"/>
        <v>115</v>
      </c>
      <c r="K1731" s="508">
        <f t="shared" si="160"/>
        <v>-1</v>
      </c>
      <c r="L1731" s="508" t="b">
        <f t="shared" si="161"/>
        <v>0</v>
      </c>
    </row>
    <row r="1732" spans="2:12">
      <c r="B1732" s="508" t="s">
        <v>1979</v>
      </c>
      <c r="C1732" s="508" t="s">
        <v>5482</v>
      </c>
      <c r="E1732" s="508" t="s">
        <v>1979</v>
      </c>
      <c r="F1732" s="508" t="s">
        <v>6661</v>
      </c>
      <c r="G1732" s="508" t="b">
        <f t="shared" si="156"/>
        <v>1</v>
      </c>
      <c r="H1732" s="508" t="b">
        <f t="shared" si="157"/>
        <v>0</v>
      </c>
      <c r="I1732" s="508" t="str">
        <f t="shared" si="158"/>
        <v>116</v>
      </c>
      <c r="J1732" s="508" t="str">
        <f t="shared" si="159"/>
        <v>115</v>
      </c>
      <c r="K1732" s="508">
        <f t="shared" si="160"/>
        <v>-1</v>
      </c>
      <c r="L1732" s="508" t="b">
        <f t="shared" si="161"/>
        <v>0</v>
      </c>
    </row>
    <row r="1733" spans="2:12">
      <c r="B1733" s="508" t="s">
        <v>815</v>
      </c>
      <c r="C1733" s="508" t="s">
        <v>5483</v>
      </c>
      <c r="E1733" s="508" t="s">
        <v>815</v>
      </c>
      <c r="F1733" s="508" t="s">
        <v>5483</v>
      </c>
      <c r="G1733" s="508" t="b">
        <f t="shared" si="156"/>
        <v>1</v>
      </c>
      <c r="H1733" s="508" t="b">
        <f t="shared" si="157"/>
        <v>1</v>
      </c>
      <c r="I1733" s="508" t="str">
        <f t="shared" si="158"/>
        <v>23</v>
      </c>
      <c r="J1733" s="508" t="str">
        <f t="shared" si="159"/>
        <v>23</v>
      </c>
      <c r="K1733" s="508">
        <f t="shared" si="160"/>
        <v>0</v>
      </c>
      <c r="L1733" s="508" t="b">
        <f t="shared" si="161"/>
        <v>1</v>
      </c>
    </row>
    <row r="1734" spans="2:12">
      <c r="B1734" s="508" t="s">
        <v>816</v>
      </c>
      <c r="C1734" s="508" t="s">
        <v>5484</v>
      </c>
      <c r="E1734" s="508" t="s">
        <v>816</v>
      </c>
      <c r="F1734" s="508" t="s">
        <v>5484</v>
      </c>
      <c r="G1734" s="508" t="b">
        <f t="shared" si="156"/>
        <v>1</v>
      </c>
      <c r="H1734" s="508" t="b">
        <f t="shared" si="157"/>
        <v>1</v>
      </c>
      <c r="I1734" s="508" t="str">
        <f t="shared" si="158"/>
        <v>23</v>
      </c>
      <c r="J1734" s="508" t="str">
        <f t="shared" si="159"/>
        <v>23</v>
      </c>
      <c r="K1734" s="508">
        <f t="shared" si="160"/>
        <v>0</v>
      </c>
      <c r="L1734" s="508" t="b">
        <f t="shared" si="161"/>
        <v>1</v>
      </c>
    </row>
    <row r="1735" spans="2:12">
      <c r="B1735" s="508" t="s">
        <v>817</v>
      </c>
      <c r="C1735" s="508" t="s">
        <v>5485</v>
      </c>
      <c r="E1735" s="508" t="s">
        <v>817</v>
      </c>
      <c r="F1735" s="508" t="s">
        <v>5485</v>
      </c>
      <c r="G1735" s="508" t="b">
        <f t="shared" ref="G1735:G1798" si="162">B1735=E1735</f>
        <v>1</v>
      </c>
      <c r="H1735" s="508" t="b">
        <f t="shared" ref="H1735:H1798" si="163">C1735=F1735</f>
        <v>1</v>
      </c>
      <c r="I1735" s="508" t="str">
        <f t="shared" ref="I1735:I1798" si="164">RIGHT(C1735,LEN(C1735)-FIND("$",C1735,1)-2)</f>
        <v>23</v>
      </c>
      <c r="J1735" s="508" t="str">
        <f t="shared" ref="J1735:J1798" si="165">RIGHT(F1735,LEN(F1735)-FIND("$",F1735,1)-2)</f>
        <v>23</v>
      </c>
      <c r="K1735" s="508">
        <f t="shared" ref="K1735:K1798" si="166">J1735-I1735</f>
        <v>0</v>
      </c>
      <c r="L1735" s="508" t="b">
        <f t="shared" ref="L1735:L1798" si="167">I1735=J1735</f>
        <v>1</v>
      </c>
    </row>
    <row r="1736" spans="2:12">
      <c r="B1736" s="508" t="s">
        <v>818</v>
      </c>
      <c r="C1736" s="508" t="s">
        <v>5486</v>
      </c>
      <c r="E1736" s="508" t="s">
        <v>818</v>
      </c>
      <c r="F1736" s="508" t="s">
        <v>5486</v>
      </c>
      <c r="G1736" s="508" t="b">
        <f t="shared" si="162"/>
        <v>1</v>
      </c>
      <c r="H1736" s="508" t="b">
        <f t="shared" si="163"/>
        <v>1</v>
      </c>
      <c r="I1736" s="508" t="str">
        <f t="shared" si="164"/>
        <v>23</v>
      </c>
      <c r="J1736" s="508" t="str">
        <f t="shared" si="165"/>
        <v>23</v>
      </c>
      <c r="K1736" s="508">
        <f t="shared" si="166"/>
        <v>0</v>
      </c>
      <c r="L1736" s="508" t="b">
        <f t="shared" si="167"/>
        <v>1</v>
      </c>
    </row>
    <row r="1737" spans="2:12">
      <c r="B1737" s="508" t="s">
        <v>819</v>
      </c>
      <c r="C1737" s="508" t="s">
        <v>5487</v>
      </c>
      <c r="E1737" s="508" t="s">
        <v>819</v>
      </c>
      <c r="F1737" s="508" t="s">
        <v>5487</v>
      </c>
      <c r="G1737" s="508" t="b">
        <f t="shared" si="162"/>
        <v>1</v>
      </c>
      <c r="H1737" s="508" t="b">
        <f t="shared" si="163"/>
        <v>1</v>
      </c>
      <c r="I1737" s="508" t="str">
        <f t="shared" si="164"/>
        <v>23</v>
      </c>
      <c r="J1737" s="508" t="str">
        <f t="shared" si="165"/>
        <v>23</v>
      </c>
      <c r="K1737" s="508">
        <f t="shared" si="166"/>
        <v>0</v>
      </c>
      <c r="L1737" s="508" t="b">
        <f t="shared" si="167"/>
        <v>1</v>
      </c>
    </row>
    <row r="1738" spans="2:12">
      <c r="B1738" s="508" t="s">
        <v>820</v>
      </c>
      <c r="C1738" s="508" t="s">
        <v>5488</v>
      </c>
      <c r="E1738" s="508" t="s">
        <v>820</v>
      </c>
      <c r="F1738" s="508" t="s">
        <v>5488</v>
      </c>
      <c r="G1738" s="508" t="b">
        <f t="shared" si="162"/>
        <v>1</v>
      </c>
      <c r="H1738" s="508" t="b">
        <f t="shared" si="163"/>
        <v>1</v>
      </c>
      <c r="I1738" s="508" t="str">
        <f t="shared" si="164"/>
        <v>23</v>
      </c>
      <c r="J1738" s="508" t="str">
        <f t="shared" si="165"/>
        <v>23</v>
      </c>
      <c r="K1738" s="508">
        <f t="shared" si="166"/>
        <v>0</v>
      </c>
      <c r="L1738" s="508" t="b">
        <f t="shared" si="167"/>
        <v>1</v>
      </c>
    </row>
    <row r="1739" spans="2:12">
      <c r="B1739" s="508" t="s">
        <v>821</v>
      </c>
      <c r="C1739" s="508" t="s">
        <v>5489</v>
      </c>
      <c r="E1739" s="508" t="s">
        <v>821</v>
      </c>
      <c r="F1739" s="508" t="s">
        <v>5489</v>
      </c>
      <c r="G1739" s="508" t="b">
        <f t="shared" si="162"/>
        <v>1</v>
      </c>
      <c r="H1739" s="508" t="b">
        <f t="shared" si="163"/>
        <v>1</v>
      </c>
      <c r="I1739" s="508" t="str">
        <f t="shared" si="164"/>
        <v>23</v>
      </c>
      <c r="J1739" s="508" t="str">
        <f t="shared" si="165"/>
        <v>23</v>
      </c>
      <c r="K1739" s="508">
        <f t="shared" si="166"/>
        <v>0</v>
      </c>
      <c r="L1739" s="508" t="b">
        <f t="shared" si="167"/>
        <v>1</v>
      </c>
    </row>
    <row r="1740" spans="2:12">
      <c r="B1740" s="508" t="s">
        <v>822</v>
      </c>
      <c r="C1740" s="508" t="s">
        <v>5490</v>
      </c>
      <c r="E1740" s="508" t="s">
        <v>822</v>
      </c>
      <c r="F1740" s="508" t="s">
        <v>5490</v>
      </c>
      <c r="G1740" s="508" t="b">
        <f t="shared" si="162"/>
        <v>1</v>
      </c>
      <c r="H1740" s="508" t="b">
        <f t="shared" si="163"/>
        <v>1</v>
      </c>
      <c r="I1740" s="508" t="str">
        <f t="shared" si="164"/>
        <v>23</v>
      </c>
      <c r="J1740" s="508" t="str">
        <f t="shared" si="165"/>
        <v>23</v>
      </c>
      <c r="K1740" s="508">
        <f t="shared" si="166"/>
        <v>0</v>
      </c>
      <c r="L1740" s="508" t="b">
        <f t="shared" si="167"/>
        <v>1</v>
      </c>
    </row>
    <row r="1741" spans="2:12">
      <c r="B1741" s="508" t="s">
        <v>823</v>
      </c>
      <c r="C1741" s="508" t="s">
        <v>5491</v>
      </c>
      <c r="E1741" s="508" t="s">
        <v>823</v>
      </c>
      <c r="F1741" s="508" t="s">
        <v>5491</v>
      </c>
      <c r="G1741" s="508" t="b">
        <f t="shared" si="162"/>
        <v>1</v>
      </c>
      <c r="H1741" s="508" t="b">
        <f t="shared" si="163"/>
        <v>1</v>
      </c>
      <c r="I1741" s="508" t="str">
        <f t="shared" si="164"/>
        <v>23</v>
      </c>
      <c r="J1741" s="508" t="str">
        <f t="shared" si="165"/>
        <v>23</v>
      </c>
      <c r="K1741" s="508">
        <f t="shared" si="166"/>
        <v>0</v>
      </c>
      <c r="L1741" s="508" t="b">
        <f t="shared" si="167"/>
        <v>1</v>
      </c>
    </row>
    <row r="1742" spans="2:12">
      <c r="B1742" s="508" t="s">
        <v>824</v>
      </c>
      <c r="C1742" s="508" t="s">
        <v>5492</v>
      </c>
      <c r="E1742" s="508" t="s">
        <v>824</v>
      </c>
      <c r="F1742" s="508" t="s">
        <v>5492</v>
      </c>
      <c r="G1742" s="508" t="b">
        <f t="shared" si="162"/>
        <v>1</v>
      </c>
      <c r="H1742" s="508" t="b">
        <f t="shared" si="163"/>
        <v>1</v>
      </c>
      <c r="I1742" s="508" t="str">
        <f t="shared" si="164"/>
        <v>23</v>
      </c>
      <c r="J1742" s="508" t="str">
        <f t="shared" si="165"/>
        <v>23</v>
      </c>
      <c r="K1742" s="508">
        <f t="shared" si="166"/>
        <v>0</v>
      </c>
      <c r="L1742" s="508" t="b">
        <f t="shared" si="167"/>
        <v>1</v>
      </c>
    </row>
    <row r="1743" spans="2:12">
      <c r="B1743" s="508" t="s">
        <v>825</v>
      </c>
      <c r="C1743" s="508" t="s">
        <v>5493</v>
      </c>
      <c r="E1743" s="508" t="s">
        <v>825</v>
      </c>
      <c r="F1743" s="508" t="s">
        <v>5493</v>
      </c>
      <c r="G1743" s="508" t="b">
        <f t="shared" si="162"/>
        <v>1</v>
      </c>
      <c r="H1743" s="508" t="b">
        <f t="shared" si="163"/>
        <v>1</v>
      </c>
      <c r="I1743" s="508" t="str">
        <f t="shared" si="164"/>
        <v>23</v>
      </c>
      <c r="J1743" s="508" t="str">
        <f t="shared" si="165"/>
        <v>23</v>
      </c>
      <c r="K1743" s="508">
        <f t="shared" si="166"/>
        <v>0</v>
      </c>
      <c r="L1743" s="508" t="b">
        <f t="shared" si="167"/>
        <v>1</v>
      </c>
    </row>
    <row r="1744" spans="2:12">
      <c r="B1744" s="508" t="s">
        <v>826</v>
      </c>
      <c r="C1744" s="508" t="s">
        <v>5494</v>
      </c>
      <c r="E1744" s="508" t="s">
        <v>826</v>
      </c>
      <c r="F1744" s="508" t="s">
        <v>5494</v>
      </c>
      <c r="G1744" s="508" t="b">
        <f t="shared" si="162"/>
        <v>1</v>
      </c>
      <c r="H1744" s="508" t="b">
        <f t="shared" si="163"/>
        <v>1</v>
      </c>
      <c r="I1744" s="508" t="str">
        <f t="shared" si="164"/>
        <v>23</v>
      </c>
      <c r="J1744" s="508" t="str">
        <f t="shared" si="165"/>
        <v>23</v>
      </c>
      <c r="K1744" s="508">
        <f t="shared" si="166"/>
        <v>0</v>
      </c>
      <c r="L1744" s="508" t="b">
        <f t="shared" si="167"/>
        <v>1</v>
      </c>
    </row>
    <row r="1745" spans="2:12">
      <c r="B1745" s="508" t="s">
        <v>827</v>
      </c>
      <c r="C1745" s="508" t="s">
        <v>5495</v>
      </c>
      <c r="E1745" s="508" t="s">
        <v>827</v>
      </c>
      <c r="F1745" s="508" t="s">
        <v>5495</v>
      </c>
      <c r="G1745" s="508" t="b">
        <f t="shared" si="162"/>
        <v>1</v>
      </c>
      <c r="H1745" s="508" t="b">
        <f t="shared" si="163"/>
        <v>1</v>
      </c>
      <c r="I1745" s="508" t="str">
        <f t="shared" si="164"/>
        <v>23</v>
      </c>
      <c r="J1745" s="508" t="str">
        <f t="shared" si="165"/>
        <v>23</v>
      </c>
      <c r="K1745" s="508">
        <f t="shared" si="166"/>
        <v>0</v>
      </c>
      <c r="L1745" s="508" t="b">
        <f t="shared" si="167"/>
        <v>1</v>
      </c>
    </row>
    <row r="1746" spans="2:12">
      <c r="B1746" s="508" t="s">
        <v>812</v>
      </c>
      <c r="C1746" s="508" t="s">
        <v>5496</v>
      </c>
      <c r="E1746" s="508" t="s">
        <v>812</v>
      </c>
      <c r="F1746" s="508" t="s">
        <v>5496</v>
      </c>
      <c r="G1746" s="508" t="b">
        <f t="shared" si="162"/>
        <v>1</v>
      </c>
      <c r="H1746" s="508" t="b">
        <f t="shared" si="163"/>
        <v>1</v>
      </c>
      <c r="I1746" s="508" t="str">
        <f t="shared" si="164"/>
        <v>23</v>
      </c>
      <c r="J1746" s="508" t="str">
        <f t="shared" si="165"/>
        <v>23</v>
      </c>
      <c r="K1746" s="508">
        <f t="shared" si="166"/>
        <v>0</v>
      </c>
      <c r="L1746" s="508" t="b">
        <f t="shared" si="167"/>
        <v>1</v>
      </c>
    </row>
    <row r="1747" spans="2:12">
      <c r="B1747" s="508" t="s">
        <v>1808</v>
      </c>
      <c r="C1747" s="508" t="s">
        <v>5497</v>
      </c>
      <c r="E1747" s="508" t="s">
        <v>1808</v>
      </c>
      <c r="F1747" s="508" t="s">
        <v>5553</v>
      </c>
      <c r="G1747" s="508" t="b">
        <f t="shared" si="162"/>
        <v>1</v>
      </c>
      <c r="H1747" s="508" t="b">
        <f t="shared" si="163"/>
        <v>0</v>
      </c>
      <c r="I1747" s="508" t="str">
        <f t="shared" si="164"/>
        <v>101</v>
      </c>
      <c r="J1747" s="508" t="str">
        <f t="shared" si="165"/>
        <v>100</v>
      </c>
      <c r="K1747" s="508">
        <f t="shared" si="166"/>
        <v>-1</v>
      </c>
      <c r="L1747" s="508" t="b">
        <f t="shared" si="167"/>
        <v>0</v>
      </c>
    </row>
    <row r="1748" spans="2:12">
      <c r="B1748" s="508" t="s">
        <v>1809</v>
      </c>
      <c r="C1748" s="508" t="s">
        <v>5498</v>
      </c>
      <c r="E1748" s="508" t="s">
        <v>1809</v>
      </c>
      <c r="F1748" s="508" t="s">
        <v>5554</v>
      </c>
      <c r="G1748" s="508" t="b">
        <f t="shared" si="162"/>
        <v>1</v>
      </c>
      <c r="H1748" s="508" t="b">
        <f t="shared" si="163"/>
        <v>0</v>
      </c>
      <c r="I1748" s="508" t="str">
        <f t="shared" si="164"/>
        <v>101</v>
      </c>
      <c r="J1748" s="508" t="str">
        <f t="shared" si="165"/>
        <v>100</v>
      </c>
      <c r="K1748" s="508">
        <f t="shared" si="166"/>
        <v>-1</v>
      </c>
      <c r="L1748" s="508" t="b">
        <f t="shared" si="167"/>
        <v>0</v>
      </c>
    </row>
    <row r="1749" spans="2:12">
      <c r="B1749" s="508" t="s">
        <v>1810</v>
      </c>
      <c r="C1749" s="508" t="s">
        <v>5499</v>
      </c>
      <c r="E1749" s="508" t="s">
        <v>1810</v>
      </c>
      <c r="F1749" s="508" t="s">
        <v>5555</v>
      </c>
      <c r="G1749" s="508" t="b">
        <f t="shared" si="162"/>
        <v>1</v>
      </c>
      <c r="H1749" s="508" t="b">
        <f t="shared" si="163"/>
        <v>0</v>
      </c>
      <c r="I1749" s="508" t="str">
        <f t="shared" si="164"/>
        <v>101</v>
      </c>
      <c r="J1749" s="508" t="str">
        <f t="shared" si="165"/>
        <v>100</v>
      </c>
      <c r="K1749" s="508">
        <f t="shared" si="166"/>
        <v>-1</v>
      </c>
      <c r="L1749" s="508" t="b">
        <f t="shared" si="167"/>
        <v>0</v>
      </c>
    </row>
    <row r="1750" spans="2:12">
      <c r="B1750" s="508" t="s">
        <v>1811</v>
      </c>
      <c r="C1750" s="508" t="s">
        <v>5500</v>
      </c>
      <c r="E1750" s="508" t="s">
        <v>1811</v>
      </c>
      <c r="F1750" s="508" t="s">
        <v>5556</v>
      </c>
      <c r="G1750" s="508" t="b">
        <f t="shared" si="162"/>
        <v>1</v>
      </c>
      <c r="H1750" s="508" t="b">
        <f t="shared" si="163"/>
        <v>0</v>
      </c>
      <c r="I1750" s="508" t="str">
        <f t="shared" si="164"/>
        <v>101</v>
      </c>
      <c r="J1750" s="508" t="str">
        <f t="shared" si="165"/>
        <v>100</v>
      </c>
      <c r="K1750" s="508">
        <f t="shared" si="166"/>
        <v>-1</v>
      </c>
      <c r="L1750" s="508" t="b">
        <f t="shared" si="167"/>
        <v>0</v>
      </c>
    </row>
    <row r="1751" spans="2:12">
      <c r="B1751" s="508" t="s">
        <v>1812</v>
      </c>
      <c r="C1751" s="508" t="s">
        <v>5501</v>
      </c>
      <c r="E1751" s="508" t="s">
        <v>1812</v>
      </c>
      <c r="F1751" s="508" t="s">
        <v>5557</v>
      </c>
      <c r="G1751" s="508" t="b">
        <f t="shared" si="162"/>
        <v>1</v>
      </c>
      <c r="H1751" s="508" t="b">
        <f t="shared" si="163"/>
        <v>0</v>
      </c>
      <c r="I1751" s="508" t="str">
        <f t="shared" si="164"/>
        <v>101</v>
      </c>
      <c r="J1751" s="508" t="str">
        <f t="shared" si="165"/>
        <v>100</v>
      </c>
      <c r="K1751" s="508">
        <f t="shared" si="166"/>
        <v>-1</v>
      </c>
      <c r="L1751" s="508" t="b">
        <f t="shared" si="167"/>
        <v>0</v>
      </c>
    </row>
    <row r="1752" spans="2:12">
      <c r="B1752" s="508" t="s">
        <v>1813</v>
      </c>
      <c r="C1752" s="508" t="s">
        <v>5502</v>
      </c>
      <c r="E1752" s="508" t="s">
        <v>1813</v>
      </c>
      <c r="F1752" s="508" t="s">
        <v>5558</v>
      </c>
      <c r="G1752" s="508" t="b">
        <f t="shared" si="162"/>
        <v>1</v>
      </c>
      <c r="H1752" s="508" t="b">
        <f t="shared" si="163"/>
        <v>0</v>
      </c>
      <c r="I1752" s="508" t="str">
        <f t="shared" si="164"/>
        <v>101</v>
      </c>
      <c r="J1752" s="508" t="str">
        <f t="shared" si="165"/>
        <v>100</v>
      </c>
      <c r="K1752" s="508">
        <f t="shared" si="166"/>
        <v>-1</v>
      </c>
      <c r="L1752" s="508" t="b">
        <f t="shared" si="167"/>
        <v>0</v>
      </c>
    </row>
    <row r="1753" spans="2:12">
      <c r="B1753" s="508" t="s">
        <v>1814</v>
      </c>
      <c r="C1753" s="508" t="s">
        <v>5503</v>
      </c>
      <c r="E1753" s="508" t="s">
        <v>1814</v>
      </c>
      <c r="F1753" s="508" t="s">
        <v>5559</v>
      </c>
      <c r="G1753" s="508" t="b">
        <f t="shared" si="162"/>
        <v>1</v>
      </c>
      <c r="H1753" s="508" t="b">
        <f t="shared" si="163"/>
        <v>0</v>
      </c>
      <c r="I1753" s="508" t="str">
        <f t="shared" si="164"/>
        <v>101</v>
      </c>
      <c r="J1753" s="508" t="str">
        <f t="shared" si="165"/>
        <v>100</v>
      </c>
      <c r="K1753" s="508">
        <f t="shared" si="166"/>
        <v>-1</v>
      </c>
      <c r="L1753" s="508" t="b">
        <f t="shared" si="167"/>
        <v>0</v>
      </c>
    </row>
    <row r="1754" spans="2:12">
      <c r="B1754" s="508" t="s">
        <v>1815</v>
      </c>
      <c r="C1754" s="508" t="s">
        <v>5504</v>
      </c>
      <c r="E1754" s="508" t="s">
        <v>1815</v>
      </c>
      <c r="F1754" s="508" t="s">
        <v>5560</v>
      </c>
      <c r="G1754" s="508" t="b">
        <f t="shared" si="162"/>
        <v>1</v>
      </c>
      <c r="H1754" s="508" t="b">
        <f t="shared" si="163"/>
        <v>0</v>
      </c>
      <c r="I1754" s="508" t="str">
        <f t="shared" si="164"/>
        <v>101</v>
      </c>
      <c r="J1754" s="508" t="str">
        <f t="shared" si="165"/>
        <v>100</v>
      </c>
      <c r="K1754" s="508">
        <f t="shared" si="166"/>
        <v>-1</v>
      </c>
      <c r="L1754" s="508" t="b">
        <f t="shared" si="167"/>
        <v>0</v>
      </c>
    </row>
    <row r="1755" spans="2:12">
      <c r="B1755" s="508" t="s">
        <v>1816</v>
      </c>
      <c r="C1755" s="508" t="s">
        <v>5505</v>
      </c>
      <c r="E1755" s="508" t="s">
        <v>1816</v>
      </c>
      <c r="F1755" s="508" t="s">
        <v>5561</v>
      </c>
      <c r="G1755" s="508" t="b">
        <f t="shared" si="162"/>
        <v>1</v>
      </c>
      <c r="H1755" s="508" t="b">
        <f t="shared" si="163"/>
        <v>0</v>
      </c>
      <c r="I1755" s="508" t="str">
        <f t="shared" si="164"/>
        <v>101</v>
      </c>
      <c r="J1755" s="508" t="str">
        <f t="shared" si="165"/>
        <v>100</v>
      </c>
      <c r="K1755" s="508">
        <f t="shared" si="166"/>
        <v>-1</v>
      </c>
      <c r="L1755" s="508" t="b">
        <f t="shared" si="167"/>
        <v>0</v>
      </c>
    </row>
    <row r="1756" spans="2:12">
      <c r="B1756" s="508" t="s">
        <v>1817</v>
      </c>
      <c r="C1756" s="508" t="s">
        <v>5506</v>
      </c>
      <c r="E1756" s="508" t="s">
        <v>1817</v>
      </c>
      <c r="F1756" s="508" t="s">
        <v>5562</v>
      </c>
      <c r="G1756" s="508" t="b">
        <f t="shared" si="162"/>
        <v>1</v>
      </c>
      <c r="H1756" s="508" t="b">
        <f t="shared" si="163"/>
        <v>0</v>
      </c>
      <c r="I1756" s="508" t="str">
        <f t="shared" si="164"/>
        <v>101</v>
      </c>
      <c r="J1756" s="508" t="str">
        <f t="shared" si="165"/>
        <v>100</v>
      </c>
      <c r="K1756" s="508">
        <f t="shared" si="166"/>
        <v>-1</v>
      </c>
      <c r="L1756" s="508" t="b">
        <f t="shared" si="167"/>
        <v>0</v>
      </c>
    </row>
    <row r="1757" spans="2:12">
      <c r="B1757" s="508" t="s">
        <v>1818</v>
      </c>
      <c r="C1757" s="508" t="s">
        <v>5507</v>
      </c>
      <c r="E1757" s="508" t="s">
        <v>1818</v>
      </c>
      <c r="F1757" s="508" t="s">
        <v>5563</v>
      </c>
      <c r="G1757" s="508" t="b">
        <f t="shared" si="162"/>
        <v>1</v>
      </c>
      <c r="H1757" s="508" t="b">
        <f t="shared" si="163"/>
        <v>0</v>
      </c>
      <c r="I1757" s="508" t="str">
        <f t="shared" si="164"/>
        <v>101</v>
      </c>
      <c r="J1757" s="508" t="str">
        <f t="shared" si="165"/>
        <v>100</v>
      </c>
      <c r="K1757" s="508">
        <f t="shared" si="166"/>
        <v>-1</v>
      </c>
      <c r="L1757" s="508" t="b">
        <f t="shared" si="167"/>
        <v>0</v>
      </c>
    </row>
    <row r="1758" spans="2:12">
      <c r="B1758" s="508" t="s">
        <v>1819</v>
      </c>
      <c r="C1758" s="508" t="s">
        <v>5508</v>
      </c>
      <c r="E1758" s="508" t="s">
        <v>1819</v>
      </c>
      <c r="F1758" s="508" t="s">
        <v>5564</v>
      </c>
      <c r="G1758" s="508" t="b">
        <f t="shared" si="162"/>
        <v>1</v>
      </c>
      <c r="H1758" s="508" t="b">
        <f t="shared" si="163"/>
        <v>0</v>
      </c>
      <c r="I1758" s="508" t="str">
        <f t="shared" si="164"/>
        <v>101</v>
      </c>
      <c r="J1758" s="508" t="str">
        <f t="shared" si="165"/>
        <v>100</v>
      </c>
      <c r="K1758" s="508">
        <f t="shared" si="166"/>
        <v>-1</v>
      </c>
      <c r="L1758" s="508" t="b">
        <f t="shared" si="167"/>
        <v>0</v>
      </c>
    </row>
    <row r="1759" spans="2:12">
      <c r="B1759" s="508" t="s">
        <v>1820</v>
      </c>
      <c r="C1759" s="508" t="s">
        <v>5509</v>
      </c>
      <c r="E1759" s="508" t="s">
        <v>1820</v>
      </c>
      <c r="F1759" s="508" t="s">
        <v>5565</v>
      </c>
      <c r="G1759" s="508" t="b">
        <f t="shared" si="162"/>
        <v>1</v>
      </c>
      <c r="H1759" s="508" t="b">
        <f t="shared" si="163"/>
        <v>0</v>
      </c>
      <c r="I1759" s="508" t="str">
        <f t="shared" si="164"/>
        <v>101</v>
      </c>
      <c r="J1759" s="508" t="str">
        <f t="shared" si="165"/>
        <v>100</v>
      </c>
      <c r="K1759" s="508">
        <f t="shared" si="166"/>
        <v>-1</v>
      </c>
      <c r="L1759" s="508" t="b">
        <f t="shared" si="167"/>
        <v>0</v>
      </c>
    </row>
    <row r="1760" spans="2:12">
      <c r="B1760" s="508" t="s">
        <v>1807</v>
      </c>
      <c r="C1760" s="508" t="s">
        <v>5510</v>
      </c>
      <c r="E1760" s="508" t="s">
        <v>1807</v>
      </c>
      <c r="F1760" s="508" t="s">
        <v>5566</v>
      </c>
      <c r="G1760" s="508" t="b">
        <f t="shared" si="162"/>
        <v>1</v>
      </c>
      <c r="H1760" s="508" t="b">
        <f t="shared" si="163"/>
        <v>0</v>
      </c>
      <c r="I1760" s="508" t="str">
        <f t="shared" si="164"/>
        <v>101</v>
      </c>
      <c r="J1760" s="508" t="str">
        <f t="shared" si="165"/>
        <v>100</v>
      </c>
      <c r="K1760" s="508">
        <f t="shared" si="166"/>
        <v>-1</v>
      </c>
      <c r="L1760" s="508" t="b">
        <f t="shared" si="167"/>
        <v>0</v>
      </c>
    </row>
    <row r="1761" spans="2:12">
      <c r="B1761" s="508" t="s">
        <v>2741</v>
      </c>
      <c r="C1761" s="508" t="s">
        <v>5511</v>
      </c>
      <c r="E1761" s="508" t="s">
        <v>2741</v>
      </c>
      <c r="F1761" s="508" t="s">
        <v>6662</v>
      </c>
      <c r="G1761" s="508" t="b">
        <f t="shared" si="162"/>
        <v>1</v>
      </c>
      <c r="H1761" s="508" t="b">
        <f t="shared" si="163"/>
        <v>0</v>
      </c>
      <c r="I1761" s="508" t="str">
        <f t="shared" si="164"/>
        <v>199</v>
      </c>
      <c r="J1761" s="508" t="str">
        <f t="shared" si="165"/>
        <v>197</v>
      </c>
      <c r="K1761" s="508">
        <f t="shared" si="166"/>
        <v>-2</v>
      </c>
      <c r="L1761" s="508" t="b">
        <f t="shared" si="167"/>
        <v>0</v>
      </c>
    </row>
    <row r="1762" spans="2:12">
      <c r="B1762" s="508" t="s">
        <v>2742</v>
      </c>
      <c r="C1762" s="508" t="s">
        <v>5512</v>
      </c>
      <c r="E1762" s="508" t="s">
        <v>2742</v>
      </c>
      <c r="F1762" s="508" t="s">
        <v>6663</v>
      </c>
      <c r="G1762" s="508" t="b">
        <f t="shared" si="162"/>
        <v>1</v>
      </c>
      <c r="H1762" s="508" t="b">
        <f t="shared" si="163"/>
        <v>0</v>
      </c>
      <c r="I1762" s="508" t="str">
        <f t="shared" si="164"/>
        <v>199</v>
      </c>
      <c r="J1762" s="508" t="str">
        <f t="shared" si="165"/>
        <v>197</v>
      </c>
      <c r="K1762" s="508">
        <f t="shared" si="166"/>
        <v>-2</v>
      </c>
      <c r="L1762" s="508" t="b">
        <f t="shared" si="167"/>
        <v>0</v>
      </c>
    </row>
    <row r="1763" spans="2:12">
      <c r="B1763" s="508" t="s">
        <v>2743</v>
      </c>
      <c r="C1763" s="508" t="s">
        <v>5513</v>
      </c>
      <c r="E1763" s="508" t="s">
        <v>2743</v>
      </c>
      <c r="F1763" s="508" t="s">
        <v>6664</v>
      </c>
      <c r="G1763" s="508" t="b">
        <f t="shared" si="162"/>
        <v>1</v>
      </c>
      <c r="H1763" s="508" t="b">
        <f t="shared" si="163"/>
        <v>0</v>
      </c>
      <c r="I1763" s="508" t="str">
        <f t="shared" si="164"/>
        <v>199</v>
      </c>
      <c r="J1763" s="508" t="str">
        <f t="shared" si="165"/>
        <v>197</v>
      </c>
      <c r="K1763" s="508">
        <f t="shared" si="166"/>
        <v>-2</v>
      </c>
      <c r="L1763" s="508" t="b">
        <f t="shared" si="167"/>
        <v>0</v>
      </c>
    </row>
    <row r="1764" spans="2:12">
      <c r="B1764" s="508" t="s">
        <v>2744</v>
      </c>
      <c r="C1764" s="508" t="s">
        <v>5514</v>
      </c>
      <c r="E1764" s="508" t="s">
        <v>2744</v>
      </c>
      <c r="F1764" s="508" t="s">
        <v>6665</v>
      </c>
      <c r="G1764" s="508" t="b">
        <f t="shared" si="162"/>
        <v>1</v>
      </c>
      <c r="H1764" s="508" t="b">
        <f t="shared" si="163"/>
        <v>0</v>
      </c>
      <c r="I1764" s="508" t="str">
        <f t="shared" si="164"/>
        <v>199</v>
      </c>
      <c r="J1764" s="508" t="str">
        <f t="shared" si="165"/>
        <v>197</v>
      </c>
      <c r="K1764" s="508">
        <f t="shared" si="166"/>
        <v>-2</v>
      </c>
      <c r="L1764" s="508" t="b">
        <f t="shared" si="167"/>
        <v>0</v>
      </c>
    </row>
    <row r="1765" spans="2:12">
      <c r="B1765" s="508" t="s">
        <v>2745</v>
      </c>
      <c r="C1765" s="508" t="s">
        <v>5515</v>
      </c>
      <c r="E1765" s="508" t="s">
        <v>2745</v>
      </c>
      <c r="F1765" s="508" t="s">
        <v>6666</v>
      </c>
      <c r="G1765" s="508" t="b">
        <f t="shared" si="162"/>
        <v>1</v>
      </c>
      <c r="H1765" s="508" t="b">
        <f t="shared" si="163"/>
        <v>0</v>
      </c>
      <c r="I1765" s="508" t="str">
        <f t="shared" si="164"/>
        <v>199</v>
      </c>
      <c r="J1765" s="508" t="str">
        <f t="shared" si="165"/>
        <v>197</v>
      </c>
      <c r="K1765" s="508">
        <f t="shared" si="166"/>
        <v>-2</v>
      </c>
      <c r="L1765" s="508" t="b">
        <f t="shared" si="167"/>
        <v>0</v>
      </c>
    </row>
    <row r="1766" spans="2:12">
      <c r="B1766" s="508" t="s">
        <v>2746</v>
      </c>
      <c r="C1766" s="508" t="s">
        <v>5516</v>
      </c>
      <c r="E1766" s="508" t="s">
        <v>2746</v>
      </c>
      <c r="F1766" s="508" t="s">
        <v>6667</v>
      </c>
      <c r="G1766" s="508" t="b">
        <f t="shared" si="162"/>
        <v>1</v>
      </c>
      <c r="H1766" s="508" t="b">
        <f t="shared" si="163"/>
        <v>0</v>
      </c>
      <c r="I1766" s="508" t="str">
        <f t="shared" si="164"/>
        <v>199</v>
      </c>
      <c r="J1766" s="508" t="str">
        <f t="shared" si="165"/>
        <v>197</v>
      </c>
      <c r="K1766" s="508">
        <f t="shared" si="166"/>
        <v>-2</v>
      </c>
      <c r="L1766" s="508" t="b">
        <f t="shared" si="167"/>
        <v>0</v>
      </c>
    </row>
    <row r="1767" spans="2:12">
      <c r="B1767" s="508" t="s">
        <v>2747</v>
      </c>
      <c r="C1767" s="508" t="s">
        <v>5517</v>
      </c>
      <c r="E1767" s="508" t="s">
        <v>2747</v>
      </c>
      <c r="F1767" s="508" t="s">
        <v>6668</v>
      </c>
      <c r="G1767" s="508" t="b">
        <f t="shared" si="162"/>
        <v>1</v>
      </c>
      <c r="H1767" s="508" t="b">
        <f t="shared" si="163"/>
        <v>0</v>
      </c>
      <c r="I1767" s="508" t="str">
        <f t="shared" si="164"/>
        <v>199</v>
      </c>
      <c r="J1767" s="508" t="str">
        <f t="shared" si="165"/>
        <v>197</v>
      </c>
      <c r="K1767" s="508">
        <f t="shared" si="166"/>
        <v>-2</v>
      </c>
      <c r="L1767" s="508" t="b">
        <f t="shared" si="167"/>
        <v>0</v>
      </c>
    </row>
    <row r="1768" spans="2:12">
      <c r="B1768" s="508" t="s">
        <v>2748</v>
      </c>
      <c r="C1768" s="508" t="s">
        <v>5518</v>
      </c>
      <c r="E1768" s="508" t="s">
        <v>2748</v>
      </c>
      <c r="F1768" s="508" t="s">
        <v>6669</v>
      </c>
      <c r="G1768" s="508" t="b">
        <f t="shared" si="162"/>
        <v>1</v>
      </c>
      <c r="H1768" s="508" t="b">
        <f t="shared" si="163"/>
        <v>0</v>
      </c>
      <c r="I1768" s="508" t="str">
        <f t="shared" si="164"/>
        <v>199</v>
      </c>
      <c r="J1768" s="508" t="str">
        <f t="shared" si="165"/>
        <v>197</v>
      </c>
      <c r="K1768" s="508">
        <f t="shared" si="166"/>
        <v>-2</v>
      </c>
      <c r="L1768" s="508" t="b">
        <f t="shared" si="167"/>
        <v>0</v>
      </c>
    </row>
    <row r="1769" spans="2:12">
      <c r="B1769" s="508" t="s">
        <v>2749</v>
      </c>
      <c r="C1769" s="508" t="s">
        <v>5519</v>
      </c>
      <c r="E1769" s="508" t="s">
        <v>2749</v>
      </c>
      <c r="F1769" s="508" t="s">
        <v>6670</v>
      </c>
      <c r="G1769" s="508" t="b">
        <f t="shared" si="162"/>
        <v>1</v>
      </c>
      <c r="H1769" s="508" t="b">
        <f t="shared" si="163"/>
        <v>0</v>
      </c>
      <c r="I1769" s="508" t="str">
        <f t="shared" si="164"/>
        <v>199</v>
      </c>
      <c r="J1769" s="508" t="str">
        <f t="shared" si="165"/>
        <v>197</v>
      </c>
      <c r="K1769" s="508">
        <f t="shared" si="166"/>
        <v>-2</v>
      </c>
      <c r="L1769" s="508" t="b">
        <f t="shared" si="167"/>
        <v>0</v>
      </c>
    </row>
    <row r="1770" spans="2:12">
      <c r="B1770" s="508" t="s">
        <v>2750</v>
      </c>
      <c r="C1770" s="508" t="s">
        <v>5520</v>
      </c>
      <c r="E1770" s="508" t="s">
        <v>2750</v>
      </c>
      <c r="F1770" s="508" t="s">
        <v>6671</v>
      </c>
      <c r="G1770" s="508" t="b">
        <f t="shared" si="162"/>
        <v>1</v>
      </c>
      <c r="H1770" s="508" t="b">
        <f t="shared" si="163"/>
        <v>0</v>
      </c>
      <c r="I1770" s="508" t="str">
        <f t="shared" si="164"/>
        <v>199</v>
      </c>
      <c r="J1770" s="508" t="str">
        <f t="shared" si="165"/>
        <v>197</v>
      </c>
      <c r="K1770" s="508">
        <f t="shared" si="166"/>
        <v>-2</v>
      </c>
      <c r="L1770" s="508" t="b">
        <f t="shared" si="167"/>
        <v>0</v>
      </c>
    </row>
    <row r="1771" spans="2:12">
      <c r="B1771" s="508" t="s">
        <v>2751</v>
      </c>
      <c r="C1771" s="508" t="s">
        <v>5521</v>
      </c>
      <c r="E1771" s="508" t="s">
        <v>2751</v>
      </c>
      <c r="F1771" s="508" t="s">
        <v>6672</v>
      </c>
      <c r="G1771" s="508" t="b">
        <f t="shared" si="162"/>
        <v>1</v>
      </c>
      <c r="H1771" s="508" t="b">
        <f t="shared" si="163"/>
        <v>0</v>
      </c>
      <c r="I1771" s="508" t="str">
        <f t="shared" si="164"/>
        <v>199</v>
      </c>
      <c r="J1771" s="508" t="str">
        <f t="shared" si="165"/>
        <v>197</v>
      </c>
      <c r="K1771" s="508">
        <f t="shared" si="166"/>
        <v>-2</v>
      </c>
      <c r="L1771" s="508" t="b">
        <f t="shared" si="167"/>
        <v>0</v>
      </c>
    </row>
    <row r="1772" spans="2:12">
      <c r="B1772" s="508" t="s">
        <v>2752</v>
      </c>
      <c r="C1772" s="508" t="s">
        <v>5522</v>
      </c>
      <c r="E1772" s="508" t="s">
        <v>2752</v>
      </c>
      <c r="F1772" s="508" t="s">
        <v>6673</v>
      </c>
      <c r="G1772" s="508" t="b">
        <f t="shared" si="162"/>
        <v>1</v>
      </c>
      <c r="H1772" s="508" t="b">
        <f t="shared" si="163"/>
        <v>0</v>
      </c>
      <c r="I1772" s="508" t="str">
        <f t="shared" si="164"/>
        <v>199</v>
      </c>
      <c r="J1772" s="508" t="str">
        <f t="shared" si="165"/>
        <v>197</v>
      </c>
      <c r="K1772" s="508">
        <f t="shared" si="166"/>
        <v>-2</v>
      </c>
      <c r="L1772" s="508" t="b">
        <f t="shared" si="167"/>
        <v>0</v>
      </c>
    </row>
    <row r="1773" spans="2:12">
      <c r="B1773" s="508" t="s">
        <v>2753</v>
      </c>
      <c r="C1773" s="508" t="s">
        <v>5523</v>
      </c>
      <c r="E1773" s="508" t="s">
        <v>2753</v>
      </c>
      <c r="F1773" s="508" t="s">
        <v>6674</v>
      </c>
      <c r="G1773" s="508" t="b">
        <f t="shared" si="162"/>
        <v>1</v>
      </c>
      <c r="H1773" s="508" t="b">
        <f t="shared" si="163"/>
        <v>0</v>
      </c>
      <c r="I1773" s="508" t="str">
        <f t="shared" si="164"/>
        <v>199</v>
      </c>
      <c r="J1773" s="508" t="str">
        <f t="shared" si="165"/>
        <v>197</v>
      </c>
      <c r="K1773" s="508">
        <f t="shared" si="166"/>
        <v>-2</v>
      </c>
      <c r="L1773" s="508" t="b">
        <f t="shared" si="167"/>
        <v>0</v>
      </c>
    </row>
    <row r="1774" spans="2:12">
      <c r="B1774" s="508" t="s">
        <v>2739</v>
      </c>
      <c r="C1774" s="508" t="s">
        <v>5524</v>
      </c>
      <c r="E1774" s="508" t="s">
        <v>2739</v>
      </c>
      <c r="F1774" s="508" t="s">
        <v>6675</v>
      </c>
      <c r="G1774" s="508" t="b">
        <f t="shared" si="162"/>
        <v>1</v>
      </c>
      <c r="H1774" s="508" t="b">
        <f t="shared" si="163"/>
        <v>0</v>
      </c>
      <c r="I1774" s="508" t="str">
        <f t="shared" si="164"/>
        <v>199</v>
      </c>
      <c r="J1774" s="508" t="str">
        <f t="shared" si="165"/>
        <v>197</v>
      </c>
      <c r="K1774" s="508">
        <f t="shared" si="166"/>
        <v>-2</v>
      </c>
      <c r="L1774" s="508" t="b">
        <f t="shared" si="167"/>
        <v>0</v>
      </c>
    </row>
    <row r="1775" spans="2:12">
      <c r="B1775" s="508" t="s">
        <v>2757</v>
      </c>
      <c r="C1775" s="508" t="s">
        <v>5525</v>
      </c>
      <c r="E1775" s="508" t="s">
        <v>2757</v>
      </c>
      <c r="F1775" s="508" t="s">
        <v>6676</v>
      </c>
      <c r="G1775" s="508" t="b">
        <f t="shared" si="162"/>
        <v>1</v>
      </c>
      <c r="H1775" s="508" t="b">
        <f t="shared" si="163"/>
        <v>0</v>
      </c>
      <c r="I1775" s="508" t="str">
        <f t="shared" si="164"/>
        <v>200</v>
      </c>
      <c r="J1775" s="508" t="str">
        <f t="shared" si="165"/>
        <v>198</v>
      </c>
      <c r="K1775" s="508">
        <f t="shared" si="166"/>
        <v>-2</v>
      </c>
      <c r="L1775" s="508" t="b">
        <f t="shared" si="167"/>
        <v>0</v>
      </c>
    </row>
    <row r="1776" spans="2:12">
      <c r="B1776" s="508" t="s">
        <v>2758</v>
      </c>
      <c r="C1776" s="508" t="s">
        <v>5526</v>
      </c>
      <c r="E1776" s="508" t="s">
        <v>2758</v>
      </c>
      <c r="F1776" s="508" t="s">
        <v>6677</v>
      </c>
      <c r="G1776" s="508" t="b">
        <f t="shared" si="162"/>
        <v>1</v>
      </c>
      <c r="H1776" s="508" t="b">
        <f t="shared" si="163"/>
        <v>0</v>
      </c>
      <c r="I1776" s="508" t="str">
        <f t="shared" si="164"/>
        <v>200</v>
      </c>
      <c r="J1776" s="508" t="str">
        <f t="shared" si="165"/>
        <v>198</v>
      </c>
      <c r="K1776" s="508">
        <f t="shared" si="166"/>
        <v>-2</v>
      </c>
      <c r="L1776" s="508" t="b">
        <f t="shared" si="167"/>
        <v>0</v>
      </c>
    </row>
    <row r="1777" spans="2:12">
      <c r="B1777" s="508" t="s">
        <v>2759</v>
      </c>
      <c r="C1777" s="508" t="s">
        <v>5527</v>
      </c>
      <c r="E1777" s="508" t="s">
        <v>2759</v>
      </c>
      <c r="F1777" s="508" t="s">
        <v>6678</v>
      </c>
      <c r="G1777" s="508" t="b">
        <f t="shared" si="162"/>
        <v>1</v>
      </c>
      <c r="H1777" s="508" t="b">
        <f t="shared" si="163"/>
        <v>0</v>
      </c>
      <c r="I1777" s="508" t="str">
        <f t="shared" si="164"/>
        <v>200</v>
      </c>
      <c r="J1777" s="508" t="str">
        <f t="shared" si="165"/>
        <v>198</v>
      </c>
      <c r="K1777" s="508">
        <f t="shared" si="166"/>
        <v>-2</v>
      </c>
      <c r="L1777" s="508" t="b">
        <f t="shared" si="167"/>
        <v>0</v>
      </c>
    </row>
    <row r="1778" spans="2:12">
      <c r="B1778" s="508" t="s">
        <v>2760</v>
      </c>
      <c r="C1778" s="508" t="s">
        <v>5528</v>
      </c>
      <c r="E1778" s="508" t="s">
        <v>2760</v>
      </c>
      <c r="F1778" s="508" t="s">
        <v>6679</v>
      </c>
      <c r="G1778" s="508" t="b">
        <f t="shared" si="162"/>
        <v>1</v>
      </c>
      <c r="H1778" s="508" t="b">
        <f t="shared" si="163"/>
        <v>0</v>
      </c>
      <c r="I1778" s="508" t="str">
        <f t="shared" si="164"/>
        <v>200</v>
      </c>
      <c r="J1778" s="508" t="str">
        <f t="shared" si="165"/>
        <v>198</v>
      </c>
      <c r="K1778" s="508">
        <f t="shared" si="166"/>
        <v>-2</v>
      </c>
      <c r="L1778" s="508" t="b">
        <f t="shared" si="167"/>
        <v>0</v>
      </c>
    </row>
    <row r="1779" spans="2:12">
      <c r="B1779" s="508" t="s">
        <v>2761</v>
      </c>
      <c r="C1779" s="508" t="s">
        <v>5529</v>
      </c>
      <c r="E1779" s="508" t="s">
        <v>2761</v>
      </c>
      <c r="F1779" s="508" t="s">
        <v>6680</v>
      </c>
      <c r="G1779" s="508" t="b">
        <f t="shared" si="162"/>
        <v>1</v>
      </c>
      <c r="H1779" s="508" t="b">
        <f t="shared" si="163"/>
        <v>0</v>
      </c>
      <c r="I1779" s="508" t="str">
        <f t="shared" si="164"/>
        <v>200</v>
      </c>
      <c r="J1779" s="508" t="str">
        <f t="shared" si="165"/>
        <v>198</v>
      </c>
      <c r="K1779" s="508">
        <f t="shared" si="166"/>
        <v>-2</v>
      </c>
      <c r="L1779" s="508" t="b">
        <f t="shared" si="167"/>
        <v>0</v>
      </c>
    </row>
    <row r="1780" spans="2:12">
      <c r="B1780" s="508" t="s">
        <v>2762</v>
      </c>
      <c r="C1780" s="508" t="s">
        <v>5530</v>
      </c>
      <c r="E1780" s="508" t="s">
        <v>2762</v>
      </c>
      <c r="F1780" s="508" t="s">
        <v>6681</v>
      </c>
      <c r="G1780" s="508" t="b">
        <f t="shared" si="162"/>
        <v>1</v>
      </c>
      <c r="H1780" s="508" t="b">
        <f t="shared" si="163"/>
        <v>0</v>
      </c>
      <c r="I1780" s="508" t="str">
        <f t="shared" si="164"/>
        <v>200</v>
      </c>
      <c r="J1780" s="508" t="str">
        <f t="shared" si="165"/>
        <v>198</v>
      </c>
      <c r="K1780" s="508">
        <f t="shared" si="166"/>
        <v>-2</v>
      </c>
      <c r="L1780" s="508" t="b">
        <f t="shared" si="167"/>
        <v>0</v>
      </c>
    </row>
    <row r="1781" spans="2:12">
      <c r="B1781" s="508" t="s">
        <v>2763</v>
      </c>
      <c r="C1781" s="508" t="s">
        <v>5531</v>
      </c>
      <c r="E1781" s="508" t="s">
        <v>2763</v>
      </c>
      <c r="F1781" s="508" t="s">
        <v>6682</v>
      </c>
      <c r="G1781" s="508" t="b">
        <f t="shared" si="162"/>
        <v>1</v>
      </c>
      <c r="H1781" s="508" t="b">
        <f t="shared" si="163"/>
        <v>0</v>
      </c>
      <c r="I1781" s="508" t="str">
        <f t="shared" si="164"/>
        <v>200</v>
      </c>
      <c r="J1781" s="508" t="str">
        <f t="shared" si="165"/>
        <v>198</v>
      </c>
      <c r="K1781" s="508">
        <f t="shared" si="166"/>
        <v>-2</v>
      </c>
      <c r="L1781" s="508" t="b">
        <f t="shared" si="167"/>
        <v>0</v>
      </c>
    </row>
    <row r="1782" spans="2:12">
      <c r="B1782" s="508" t="s">
        <v>2764</v>
      </c>
      <c r="C1782" s="508" t="s">
        <v>5532</v>
      </c>
      <c r="E1782" s="508" t="s">
        <v>2764</v>
      </c>
      <c r="F1782" s="508" t="s">
        <v>6683</v>
      </c>
      <c r="G1782" s="508" t="b">
        <f t="shared" si="162"/>
        <v>1</v>
      </c>
      <c r="H1782" s="508" t="b">
        <f t="shared" si="163"/>
        <v>0</v>
      </c>
      <c r="I1782" s="508" t="str">
        <f t="shared" si="164"/>
        <v>200</v>
      </c>
      <c r="J1782" s="508" t="str">
        <f t="shared" si="165"/>
        <v>198</v>
      </c>
      <c r="K1782" s="508">
        <f t="shared" si="166"/>
        <v>-2</v>
      </c>
      <c r="L1782" s="508" t="b">
        <f t="shared" si="167"/>
        <v>0</v>
      </c>
    </row>
    <row r="1783" spans="2:12">
      <c r="B1783" s="508" t="s">
        <v>2765</v>
      </c>
      <c r="C1783" s="508" t="s">
        <v>5533</v>
      </c>
      <c r="E1783" s="508" t="s">
        <v>2765</v>
      </c>
      <c r="F1783" s="508" t="s">
        <v>6684</v>
      </c>
      <c r="G1783" s="508" t="b">
        <f t="shared" si="162"/>
        <v>1</v>
      </c>
      <c r="H1783" s="508" t="b">
        <f t="shared" si="163"/>
        <v>0</v>
      </c>
      <c r="I1783" s="508" t="str">
        <f t="shared" si="164"/>
        <v>200</v>
      </c>
      <c r="J1783" s="508" t="str">
        <f t="shared" si="165"/>
        <v>198</v>
      </c>
      <c r="K1783" s="508">
        <f t="shared" si="166"/>
        <v>-2</v>
      </c>
      <c r="L1783" s="508" t="b">
        <f t="shared" si="167"/>
        <v>0</v>
      </c>
    </row>
    <row r="1784" spans="2:12">
      <c r="B1784" s="508" t="s">
        <v>2766</v>
      </c>
      <c r="C1784" s="508" t="s">
        <v>5534</v>
      </c>
      <c r="E1784" s="508" t="s">
        <v>2766</v>
      </c>
      <c r="F1784" s="508" t="s">
        <v>6685</v>
      </c>
      <c r="G1784" s="508" t="b">
        <f t="shared" si="162"/>
        <v>1</v>
      </c>
      <c r="H1784" s="508" t="b">
        <f t="shared" si="163"/>
        <v>0</v>
      </c>
      <c r="I1784" s="508" t="str">
        <f t="shared" si="164"/>
        <v>200</v>
      </c>
      <c r="J1784" s="508" t="str">
        <f t="shared" si="165"/>
        <v>198</v>
      </c>
      <c r="K1784" s="508">
        <f t="shared" si="166"/>
        <v>-2</v>
      </c>
      <c r="L1784" s="508" t="b">
        <f t="shared" si="167"/>
        <v>0</v>
      </c>
    </row>
    <row r="1785" spans="2:12">
      <c r="B1785" s="508" t="s">
        <v>2767</v>
      </c>
      <c r="C1785" s="508" t="s">
        <v>5535</v>
      </c>
      <c r="E1785" s="508" t="s">
        <v>2767</v>
      </c>
      <c r="F1785" s="508" t="s">
        <v>6686</v>
      </c>
      <c r="G1785" s="508" t="b">
        <f t="shared" si="162"/>
        <v>1</v>
      </c>
      <c r="H1785" s="508" t="b">
        <f t="shared" si="163"/>
        <v>0</v>
      </c>
      <c r="I1785" s="508" t="str">
        <f t="shared" si="164"/>
        <v>200</v>
      </c>
      <c r="J1785" s="508" t="str">
        <f t="shared" si="165"/>
        <v>198</v>
      </c>
      <c r="K1785" s="508">
        <f t="shared" si="166"/>
        <v>-2</v>
      </c>
      <c r="L1785" s="508" t="b">
        <f t="shared" si="167"/>
        <v>0</v>
      </c>
    </row>
    <row r="1786" spans="2:12">
      <c r="B1786" s="508" t="s">
        <v>2768</v>
      </c>
      <c r="C1786" s="508" t="s">
        <v>5536</v>
      </c>
      <c r="E1786" s="508" t="s">
        <v>2768</v>
      </c>
      <c r="F1786" s="508" t="s">
        <v>6687</v>
      </c>
      <c r="G1786" s="508" t="b">
        <f t="shared" si="162"/>
        <v>1</v>
      </c>
      <c r="H1786" s="508" t="b">
        <f t="shared" si="163"/>
        <v>0</v>
      </c>
      <c r="I1786" s="508" t="str">
        <f t="shared" si="164"/>
        <v>200</v>
      </c>
      <c r="J1786" s="508" t="str">
        <f t="shared" si="165"/>
        <v>198</v>
      </c>
      <c r="K1786" s="508">
        <f t="shared" si="166"/>
        <v>-2</v>
      </c>
      <c r="L1786" s="508" t="b">
        <f t="shared" si="167"/>
        <v>0</v>
      </c>
    </row>
    <row r="1787" spans="2:12">
      <c r="B1787" s="508" t="s">
        <v>2769</v>
      </c>
      <c r="C1787" s="508" t="s">
        <v>5537</v>
      </c>
      <c r="E1787" s="508" t="s">
        <v>2769</v>
      </c>
      <c r="F1787" s="508" t="s">
        <v>6688</v>
      </c>
      <c r="G1787" s="508" t="b">
        <f t="shared" si="162"/>
        <v>1</v>
      </c>
      <c r="H1787" s="508" t="b">
        <f t="shared" si="163"/>
        <v>0</v>
      </c>
      <c r="I1787" s="508" t="str">
        <f t="shared" si="164"/>
        <v>200</v>
      </c>
      <c r="J1787" s="508" t="str">
        <f t="shared" si="165"/>
        <v>198</v>
      </c>
      <c r="K1787" s="508">
        <f t="shared" si="166"/>
        <v>-2</v>
      </c>
      <c r="L1787" s="508" t="b">
        <f t="shared" si="167"/>
        <v>0</v>
      </c>
    </row>
    <row r="1788" spans="2:12">
      <c r="B1788" s="508" t="s">
        <v>2755</v>
      </c>
      <c r="C1788" s="508" t="s">
        <v>5538</v>
      </c>
      <c r="E1788" s="508" t="s">
        <v>2755</v>
      </c>
      <c r="F1788" s="508" t="s">
        <v>6689</v>
      </c>
      <c r="G1788" s="508" t="b">
        <f t="shared" si="162"/>
        <v>1</v>
      </c>
      <c r="H1788" s="508" t="b">
        <f t="shared" si="163"/>
        <v>0</v>
      </c>
      <c r="I1788" s="508" t="str">
        <f t="shared" si="164"/>
        <v>200</v>
      </c>
      <c r="J1788" s="508" t="str">
        <f t="shared" si="165"/>
        <v>198</v>
      </c>
      <c r="K1788" s="508">
        <f t="shared" si="166"/>
        <v>-2</v>
      </c>
      <c r="L1788" s="508" t="b">
        <f t="shared" si="167"/>
        <v>0</v>
      </c>
    </row>
    <row r="1789" spans="2:12">
      <c r="B1789" s="508" t="s">
        <v>3500</v>
      </c>
      <c r="C1789" s="508" t="s">
        <v>5539</v>
      </c>
      <c r="E1789" s="508" t="s">
        <v>3500</v>
      </c>
      <c r="F1789" s="508" t="s">
        <v>5049</v>
      </c>
      <c r="G1789" s="508" t="b">
        <f t="shared" si="162"/>
        <v>1</v>
      </c>
      <c r="H1789" s="508" t="b">
        <f t="shared" si="163"/>
        <v>0</v>
      </c>
      <c r="I1789" s="508" t="str">
        <f t="shared" si="164"/>
        <v>77</v>
      </c>
      <c r="J1789" s="508" t="str">
        <f t="shared" si="165"/>
        <v>76</v>
      </c>
      <c r="K1789" s="508">
        <f t="shared" si="166"/>
        <v>-1</v>
      </c>
      <c r="L1789" s="508" t="b">
        <f t="shared" si="167"/>
        <v>0</v>
      </c>
    </row>
    <row r="1790" spans="2:12">
      <c r="B1790" s="508" t="s">
        <v>3501</v>
      </c>
      <c r="C1790" s="508" t="s">
        <v>5540</v>
      </c>
      <c r="E1790" s="508" t="s">
        <v>3501</v>
      </c>
      <c r="F1790" s="508" t="s">
        <v>5050</v>
      </c>
      <c r="G1790" s="508" t="b">
        <f t="shared" si="162"/>
        <v>1</v>
      </c>
      <c r="H1790" s="508" t="b">
        <f t="shared" si="163"/>
        <v>0</v>
      </c>
      <c r="I1790" s="508" t="str">
        <f t="shared" si="164"/>
        <v>77</v>
      </c>
      <c r="J1790" s="508" t="str">
        <f t="shared" si="165"/>
        <v>76</v>
      </c>
      <c r="K1790" s="508">
        <f t="shared" si="166"/>
        <v>-1</v>
      </c>
      <c r="L1790" s="508" t="b">
        <f t="shared" si="167"/>
        <v>0</v>
      </c>
    </row>
    <row r="1791" spans="2:12">
      <c r="B1791" s="508" t="s">
        <v>3502</v>
      </c>
      <c r="C1791" s="508" t="s">
        <v>5541</v>
      </c>
      <c r="E1791" s="508" t="s">
        <v>3502</v>
      </c>
      <c r="F1791" s="508" t="s">
        <v>5051</v>
      </c>
      <c r="G1791" s="508" t="b">
        <f t="shared" si="162"/>
        <v>1</v>
      </c>
      <c r="H1791" s="508" t="b">
        <f t="shared" si="163"/>
        <v>0</v>
      </c>
      <c r="I1791" s="508" t="str">
        <f t="shared" si="164"/>
        <v>77</v>
      </c>
      <c r="J1791" s="508" t="str">
        <f t="shared" si="165"/>
        <v>76</v>
      </c>
      <c r="K1791" s="508">
        <f t="shared" si="166"/>
        <v>-1</v>
      </c>
      <c r="L1791" s="508" t="b">
        <f t="shared" si="167"/>
        <v>0</v>
      </c>
    </row>
    <row r="1792" spans="2:12">
      <c r="B1792" s="508" t="s">
        <v>3503</v>
      </c>
      <c r="C1792" s="508" t="s">
        <v>5542</v>
      </c>
      <c r="E1792" s="508" t="s">
        <v>3503</v>
      </c>
      <c r="F1792" s="508" t="s">
        <v>5052</v>
      </c>
      <c r="G1792" s="508" t="b">
        <f t="shared" si="162"/>
        <v>1</v>
      </c>
      <c r="H1792" s="508" t="b">
        <f t="shared" si="163"/>
        <v>0</v>
      </c>
      <c r="I1792" s="508" t="str">
        <f t="shared" si="164"/>
        <v>77</v>
      </c>
      <c r="J1792" s="508" t="str">
        <f t="shared" si="165"/>
        <v>76</v>
      </c>
      <c r="K1792" s="508">
        <f t="shared" si="166"/>
        <v>-1</v>
      </c>
      <c r="L1792" s="508" t="b">
        <f t="shared" si="167"/>
        <v>0</v>
      </c>
    </row>
    <row r="1793" spans="2:12">
      <c r="B1793" s="508" t="s">
        <v>3504</v>
      </c>
      <c r="C1793" s="508" t="s">
        <v>5543</v>
      </c>
      <c r="E1793" s="508" t="s">
        <v>3504</v>
      </c>
      <c r="F1793" s="508" t="s">
        <v>5053</v>
      </c>
      <c r="G1793" s="508" t="b">
        <f t="shared" si="162"/>
        <v>1</v>
      </c>
      <c r="H1793" s="508" t="b">
        <f t="shared" si="163"/>
        <v>0</v>
      </c>
      <c r="I1793" s="508" t="str">
        <f t="shared" si="164"/>
        <v>77</v>
      </c>
      <c r="J1793" s="508" t="str">
        <f t="shared" si="165"/>
        <v>76</v>
      </c>
      <c r="K1793" s="508">
        <f t="shared" si="166"/>
        <v>-1</v>
      </c>
      <c r="L1793" s="508" t="b">
        <f t="shared" si="167"/>
        <v>0</v>
      </c>
    </row>
    <row r="1794" spans="2:12">
      <c r="B1794" s="508" t="s">
        <v>3505</v>
      </c>
      <c r="C1794" s="508" t="s">
        <v>5544</v>
      </c>
      <c r="E1794" s="508" t="s">
        <v>3505</v>
      </c>
      <c r="F1794" s="508" t="s">
        <v>5054</v>
      </c>
      <c r="G1794" s="508" t="b">
        <f t="shared" si="162"/>
        <v>1</v>
      </c>
      <c r="H1794" s="508" t="b">
        <f t="shared" si="163"/>
        <v>0</v>
      </c>
      <c r="I1794" s="508" t="str">
        <f t="shared" si="164"/>
        <v>77</v>
      </c>
      <c r="J1794" s="508" t="str">
        <f t="shared" si="165"/>
        <v>76</v>
      </c>
      <c r="K1794" s="508">
        <f t="shared" si="166"/>
        <v>-1</v>
      </c>
      <c r="L1794" s="508" t="b">
        <f t="shared" si="167"/>
        <v>0</v>
      </c>
    </row>
    <row r="1795" spans="2:12">
      <c r="B1795" s="508" t="s">
        <v>3506</v>
      </c>
      <c r="C1795" s="508" t="s">
        <v>5545</v>
      </c>
      <c r="E1795" s="508" t="s">
        <v>3506</v>
      </c>
      <c r="F1795" s="508" t="s">
        <v>5055</v>
      </c>
      <c r="G1795" s="508" t="b">
        <f t="shared" si="162"/>
        <v>1</v>
      </c>
      <c r="H1795" s="508" t="b">
        <f t="shared" si="163"/>
        <v>0</v>
      </c>
      <c r="I1795" s="508" t="str">
        <f t="shared" si="164"/>
        <v>77</v>
      </c>
      <c r="J1795" s="508" t="str">
        <f t="shared" si="165"/>
        <v>76</v>
      </c>
      <c r="K1795" s="508">
        <f t="shared" si="166"/>
        <v>-1</v>
      </c>
      <c r="L1795" s="508" t="b">
        <f t="shared" si="167"/>
        <v>0</v>
      </c>
    </row>
    <row r="1796" spans="2:12">
      <c r="B1796" s="508" t="s">
        <v>3507</v>
      </c>
      <c r="C1796" s="508" t="s">
        <v>5546</v>
      </c>
      <c r="E1796" s="508" t="s">
        <v>3507</v>
      </c>
      <c r="F1796" s="508" t="s">
        <v>5056</v>
      </c>
      <c r="G1796" s="508" t="b">
        <f t="shared" si="162"/>
        <v>1</v>
      </c>
      <c r="H1796" s="508" t="b">
        <f t="shared" si="163"/>
        <v>0</v>
      </c>
      <c r="I1796" s="508" t="str">
        <f t="shared" si="164"/>
        <v>77</v>
      </c>
      <c r="J1796" s="508" t="str">
        <f t="shared" si="165"/>
        <v>76</v>
      </c>
      <c r="K1796" s="508">
        <f t="shared" si="166"/>
        <v>-1</v>
      </c>
      <c r="L1796" s="508" t="b">
        <f t="shared" si="167"/>
        <v>0</v>
      </c>
    </row>
    <row r="1797" spans="2:12">
      <c r="B1797" s="508" t="s">
        <v>3508</v>
      </c>
      <c r="C1797" s="508" t="s">
        <v>5547</v>
      </c>
      <c r="E1797" s="508" t="s">
        <v>3508</v>
      </c>
      <c r="F1797" s="508" t="s">
        <v>5057</v>
      </c>
      <c r="G1797" s="508" t="b">
        <f t="shared" si="162"/>
        <v>1</v>
      </c>
      <c r="H1797" s="508" t="b">
        <f t="shared" si="163"/>
        <v>0</v>
      </c>
      <c r="I1797" s="508" t="str">
        <f t="shared" si="164"/>
        <v>77</v>
      </c>
      <c r="J1797" s="508" t="str">
        <f t="shared" si="165"/>
        <v>76</v>
      </c>
      <c r="K1797" s="508">
        <f t="shared" si="166"/>
        <v>-1</v>
      </c>
      <c r="L1797" s="508" t="b">
        <f t="shared" si="167"/>
        <v>0</v>
      </c>
    </row>
    <row r="1798" spans="2:12">
      <c r="B1798" s="508" t="s">
        <v>3509</v>
      </c>
      <c r="C1798" s="508" t="s">
        <v>5548</v>
      </c>
      <c r="E1798" s="508" t="s">
        <v>3509</v>
      </c>
      <c r="F1798" s="508" t="s">
        <v>5058</v>
      </c>
      <c r="G1798" s="508" t="b">
        <f t="shared" si="162"/>
        <v>1</v>
      </c>
      <c r="H1798" s="508" t="b">
        <f t="shared" si="163"/>
        <v>0</v>
      </c>
      <c r="I1798" s="508" t="str">
        <f t="shared" si="164"/>
        <v>77</v>
      </c>
      <c r="J1798" s="508" t="str">
        <f t="shared" si="165"/>
        <v>76</v>
      </c>
      <c r="K1798" s="508">
        <f t="shared" si="166"/>
        <v>-1</v>
      </c>
      <c r="L1798" s="508" t="b">
        <f t="shared" si="167"/>
        <v>0</v>
      </c>
    </row>
    <row r="1799" spans="2:12">
      <c r="B1799" s="508" t="s">
        <v>3510</v>
      </c>
      <c r="C1799" s="508" t="s">
        <v>5549</v>
      </c>
      <c r="E1799" s="508" t="s">
        <v>3510</v>
      </c>
      <c r="F1799" s="508" t="s">
        <v>5059</v>
      </c>
      <c r="G1799" s="508" t="b">
        <f t="shared" ref="G1799:G1862" si="168">B1799=E1799</f>
        <v>1</v>
      </c>
      <c r="H1799" s="508" t="b">
        <f t="shared" ref="H1799:H1862" si="169">C1799=F1799</f>
        <v>0</v>
      </c>
      <c r="I1799" s="508" t="str">
        <f t="shared" ref="I1799:I1862" si="170">RIGHT(C1799,LEN(C1799)-FIND("$",C1799,1)-2)</f>
        <v>77</v>
      </c>
      <c r="J1799" s="508" t="str">
        <f t="shared" ref="J1799:J1862" si="171">RIGHT(F1799,LEN(F1799)-FIND("$",F1799,1)-2)</f>
        <v>76</v>
      </c>
      <c r="K1799" s="508">
        <f t="shared" ref="K1799:K1862" si="172">J1799-I1799</f>
        <v>-1</v>
      </c>
      <c r="L1799" s="508" t="b">
        <f t="shared" ref="L1799:L1862" si="173">I1799=J1799</f>
        <v>0</v>
      </c>
    </row>
    <row r="1800" spans="2:12">
      <c r="B1800" s="508" t="s">
        <v>3511</v>
      </c>
      <c r="C1800" s="508" t="s">
        <v>5550</v>
      </c>
      <c r="E1800" s="508" t="s">
        <v>3511</v>
      </c>
      <c r="F1800" s="508" t="s">
        <v>5060</v>
      </c>
      <c r="G1800" s="508" t="b">
        <f t="shared" si="168"/>
        <v>1</v>
      </c>
      <c r="H1800" s="508" t="b">
        <f t="shared" si="169"/>
        <v>0</v>
      </c>
      <c r="I1800" s="508" t="str">
        <f t="shared" si="170"/>
        <v>77</v>
      </c>
      <c r="J1800" s="508" t="str">
        <f t="shared" si="171"/>
        <v>76</v>
      </c>
      <c r="K1800" s="508">
        <f t="shared" si="172"/>
        <v>-1</v>
      </c>
      <c r="L1800" s="508" t="b">
        <f t="shared" si="173"/>
        <v>0</v>
      </c>
    </row>
    <row r="1801" spans="2:12">
      <c r="B1801" s="508" t="s">
        <v>3512</v>
      </c>
      <c r="C1801" s="508" t="s">
        <v>5551</v>
      </c>
      <c r="E1801" s="508" t="s">
        <v>3512</v>
      </c>
      <c r="F1801" s="508" t="s">
        <v>5061</v>
      </c>
      <c r="G1801" s="508" t="b">
        <f t="shared" si="168"/>
        <v>1</v>
      </c>
      <c r="H1801" s="508" t="b">
        <f t="shared" si="169"/>
        <v>0</v>
      </c>
      <c r="I1801" s="508" t="str">
        <f t="shared" si="170"/>
        <v>77</v>
      </c>
      <c r="J1801" s="508" t="str">
        <f t="shared" si="171"/>
        <v>76</v>
      </c>
      <c r="K1801" s="508">
        <f t="shared" si="172"/>
        <v>-1</v>
      </c>
      <c r="L1801" s="508" t="b">
        <f t="shared" si="173"/>
        <v>0</v>
      </c>
    </row>
    <row r="1802" spans="2:12">
      <c r="B1802" s="508" t="s">
        <v>3498</v>
      </c>
      <c r="C1802" s="508" t="s">
        <v>5552</v>
      </c>
      <c r="E1802" s="508" t="s">
        <v>3498</v>
      </c>
      <c r="F1802" s="508" t="s">
        <v>5062</v>
      </c>
      <c r="G1802" s="508" t="b">
        <f t="shared" si="168"/>
        <v>1</v>
      </c>
      <c r="H1802" s="508" t="b">
        <f t="shared" si="169"/>
        <v>0</v>
      </c>
      <c r="I1802" s="508" t="str">
        <f t="shared" si="170"/>
        <v>77</v>
      </c>
      <c r="J1802" s="508" t="str">
        <f t="shared" si="171"/>
        <v>76</v>
      </c>
      <c r="K1802" s="508">
        <f t="shared" si="172"/>
        <v>-1</v>
      </c>
      <c r="L1802" s="508" t="b">
        <f t="shared" si="173"/>
        <v>0</v>
      </c>
    </row>
    <row r="1803" spans="2:12">
      <c r="B1803" s="508" t="s">
        <v>3546</v>
      </c>
      <c r="C1803" s="508" t="s">
        <v>5553</v>
      </c>
      <c r="E1803" s="508" t="s">
        <v>3546</v>
      </c>
      <c r="F1803" s="508" t="s">
        <v>4639</v>
      </c>
      <c r="G1803" s="508" t="b">
        <f t="shared" si="168"/>
        <v>1</v>
      </c>
      <c r="H1803" s="508" t="b">
        <f t="shared" si="169"/>
        <v>0</v>
      </c>
      <c r="I1803" s="508" t="str">
        <f t="shared" si="170"/>
        <v>100</v>
      </c>
      <c r="J1803" s="508" t="str">
        <f t="shared" si="171"/>
        <v>99</v>
      </c>
      <c r="K1803" s="508">
        <f t="shared" si="172"/>
        <v>-1</v>
      </c>
      <c r="L1803" s="508" t="b">
        <f t="shared" si="173"/>
        <v>0</v>
      </c>
    </row>
    <row r="1804" spans="2:12">
      <c r="B1804" s="508" t="s">
        <v>3547</v>
      </c>
      <c r="C1804" s="508" t="s">
        <v>5554</v>
      </c>
      <c r="E1804" s="508" t="s">
        <v>3547</v>
      </c>
      <c r="F1804" s="508" t="s">
        <v>4640</v>
      </c>
      <c r="G1804" s="508" t="b">
        <f t="shared" si="168"/>
        <v>1</v>
      </c>
      <c r="H1804" s="508" t="b">
        <f t="shared" si="169"/>
        <v>0</v>
      </c>
      <c r="I1804" s="508" t="str">
        <f t="shared" si="170"/>
        <v>100</v>
      </c>
      <c r="J1804" s="508" t="str">
        <f t="shared" si="171"/>
        <v>99</v>
      </c>
      <c r="K1804" s="508">
        <f t="shared" si="172"/>
        <v>-1</v>
      </c>
      <c r="L1804" s="508" t="b">
        <f t="shared" si="173"/>
        <v>0</v>
      </c>
    </row>
    <row r="1805" spans="2:12">
      <c r="B1805" s="508" t="s">
        <v>3548</v>
      </c>
      <c r="C1805" s="508" t="s">
        <v>5555</v>
      </c>
      <c r="E1805" s="508" t="s">
        <v>3548</v>
      </c>
      <c r="F1805" s="508" t="s">
        <v>4641</v>
      </c>
      <c r="G1805" s="508" t="b">
        <f t="shared" si="168"/>
        <v>1</v>
      </c>
      <c r="H1805" s="508" t="b">
        <f t="shared" si="169"/>
        <v>0</v>
      </c>
      <c r="I1805" s="508" t="str">
        <f t="shared" si="170"/>
        <v>100</v>
      </c>
      <c r="J1805" s="508" t="str">
        <f t="shared" si="171"/>
        <v>99</v>
      </c>
      <c r="K1805" s="508">
        <f t="shared" si="172"/>
        <v>-1</v>
      </c>
      <c r="L1805" s="508" t="b">
        <f t="shared" si="173"/>
        <v>0</v>
      </c>
    </row>
    <row r="1806" spans="2:12">
      <c r="B1806" s="508" t="s">
        <v>3549</v>
      </c>
      <c r="C1806" s="508" t="s">
        <v>5556</v>
      </c>
      <c r="E1806" s="508" t="s">
        <v>3549</v>
      </c>
      <c r="F1806" s="508" t="s">
        <v>4642</v>
      </c>
      <c r="G1806" s="508" t="b">
        <f t="shared" si="168"/>
        <v>1</v>
      </c>
      <c r="H1806" s="508" t="b">
        <f t="shared" si="169"/>
        <v>0</v>
      </c>
      <c r="I1806" s="508" t="str">
        <f t="shared" si="170"/>
        <v>100</v>
      </c>
      <c r="J1806" s="508" t="str">
        <f t="shared" si="171"/>
        <v>99</v>
      </c>
      <c r="K1806" s="508">
        <f t="shared" si="172"/>
        <v>-1</v>
      </c>
      <c r="L1806" s="508" t="b">
        <f t="shared" si="173"/>
        <v>0</v>
      </c>
    </row>
    <row r="1807" spans="2:12">
      <c r="B1807" s="508" t="s">
        <v>3550</v>
      </c>
      <c r="C1807" s="508" t="s">
        <v>5557</v>
      </c>
      <c r="E1807" s="508" t="s">
        <v>3550</v>
      </c>
      <c r="F1807" s="508" t="s">
        <v>4643</v>
      </c>
      <c r="G1807" s="508" t="b">
        <f t="shared" si="168"/>
        <v>1</v>
      </c>
      <c r="H1807" s="508" t="b">
        <f t="shared" si="169"/>
        <v>0</v>
      </c>
      <c r="I1807" s="508" t="str">
        <f t="shared" si="170"/>
        <v>100</v>
      </c>
      <c r="J1807" s="508" t="str">
        <f t="shared" si="171"/>
        <v>99</v>
      </c>
      <c r="K1807" s="508">
        <f t="shared" si="172"/>
        <v>-1</v>
      </c>
      <c r="L1807" s="508" t="b">
        <f t="shared" si="173"/>
        <v>0</v>
      </c>
    </row>
    <row r="1808" spans="2:12">
      <c r="B1808" s="508" t="s">
        <v>3551</v>
      </c>
      <c r="C1808" s="508" t="s">
        <v>5558</v>
      </c>
      <c r="E1808" s="508" t="s">
        <v>3551</v>
      </c>
      <c r="F1808" s="508" t="s">
        <v>4644</v>
      </c>
      <c r="G1808" s="508" t="b">
        <f t="shared" si="168"/>
        <v>1</v>
      </c>
      <c r="H1808" s="508" t="b">
        <f t="shared" si="169"/>
        <v>0</v>
      </c>
      <c r="I1808" s="508" t="str">
        <f t="shared" si="170"/>
        <v>100</v>
      </c>
      <c r="J1808" s="508" t="str">
        <f t="shared" si="171"/>
        <v>99</v>
      </c>
      <c r="K1808" s="508">
        <f t="shared" si="172"/>
        <v>-1</v>
      </c>
      <c r="L1808" s="508" t="b">
        <f t="shared" si="173"/>
        <v>0</v>
      </c>
    </row>
    <row r="1809" spans="2:12">
      <c r="B1809" s="508" t="s">
        <v>3552</v>
      </c>
      <c r="C1809" s="508" t="s">
        <v>5559</v>
      </c>
      <c r="E1809" s="508" t="s">
        <v>3552</v>
      </c>
      <c r="F1809" s="508" t="s">
        <v>4645</v>
      </c>
      <c r="G1809" s="508" t="b">
        <f t="shared" si="168"/>
        <v>1</v>
      </c>
      <c r="H1809" s="508" t="b">
        <f t="shared" si="169"/>
        <v>0</v>
      </c>
      <c r="I1809" s="508" t="str">
        <f t="shared" si="170"/>
        <v>100</v>
      </c>
      <c r="J1809" s="508" t="str">
        <f t="shared" si="171"/>
        <v>99</v>
      </c>
      <c r="K1809" s="508">
        <f t="shared" si="172"/>
        <v>-1</v>
      </c>
      <c r="L1809" s="508" t="b">
        <f t="shared" si="173"/>
        <v>0</v>
      </c>
    </row>
    <row r="1810" spans="2:12">
      <c r="B1810" s="508" t="s">
        <v>3553</v>
      </c>
      <c r="C1810" s="508" t="s">
        <v>5560</v>
      </c>
      <c r="E1810" s="508" t="s">
        <v>3553</v>
      </c>
      <c r="F1810" s="508" t="s">
        <v>4646</v>
      </c>
      <c r="G1810" s="508" t="b">
        <f t="shared" si="168"/>
        <v>1</v>
      </c>
      <c r="H1810" s="508" t="b">
        <f t="shared" si="169"/>
        <v>0</v>
      </c>
      <c r="I1810" s="508" t="str">
        <f t="shared" si="170"/>
        <v>100</v>
      </c>
      <c r="J1810" s="508" t="str">
        <f t="shared" si="171"/>
        <v>99</v>
      </c>
      <c r="K1810" s="508">
        <f t="shared" si="172"/>
        <v>-1</v>
      </c>
      <c r="L1810" s="508" t="b">
        <f t="shared" si="173"/>
        <v>0</v>
      </c>
    </row>
    <row r="1811" spans="2:12">
      <c r="B1811" s="508" t="s">
        <v>3554</v>
      </c>
      <c r="C1811" s="508" t="s">
        <v>5561</v>
      </c>
      <c r="E1811" s="508" t="s">
        <v>3554</v>
      </c>
      <c r="F1811" s="508" t="s">
        <v>4647</v>
      </c>
      <c r="G1811" s="508" t="b">
        <f t="shared" si="168"/>
        <v>1</v>
      </c>
      <c r="H1811" s="508" t="b">
        <f t="shared" si="169"/>
        <v>0</v>
      </c>
      <c r="I1811" s="508" t="str">
        <f t="shared" si="170"/>
        <v>100</v>
      </c>
      <c r="J1811" s="508" t="str">
        <f t="shared" si="171"/>
        <v>99</v>
      </c>
      <c r="K1811" s="508">
        <f t="shared" si="172"/>
        <v>-1</v>
      </c>
      <c r="L1811" s="508" t="b">
        <f t="shared" si="173"/>
        <v>0</v>
      </c>
    </row>
    <row r="1812" spans="2:12">
      <c r="B1812" s="508" t="s">
        <v>3555</v>
      </c>
      <c r="C1812" s="508" t="s">
        <v>5562</v>
      </c>
      <c r="E1812" s="508" t="s">
        <v>3555</v>
      </c>
      <c r="F1812" s="508" t="s">
        <v>4648</v>
      </c>
      <c r="G1812" s="508" t="b">
        <f t="shared" si="168"/>
        <v>1</v>
      </c>
      <c r="H1812" s="508" t="b">
        <f t="shared" si="169"/>
        <v>0</v>
      </c>
      <c r="I1812" s="508" t="str">
        <f t="shared" si="170"/>
        <v>100</v>
      </c>
      <c r="J1812" s="508" t="str">
        <f t="shared" si="171"/>
        <v>99</v>
      </c>
      <c r="K1812" s="508">
        <f t="shared" si="172"/>
        <v>-1</v>
      </c>
      <c r="L1812" s="508" t="b">
        <f t="shared" si="173"/>
        <v>0</v>
      </c>
    </row>
    <row r="1813" spans="2:12">
      <c r="B1813" s="508" t="s">
        <v>3556</v>
      </c>
      <c r="C1813" s="508" t="s">
        <v>5563</v>
      </c>
      <c r="E1813" s="508" t="s">
        <v>3556</v>
      </c>
      <c r="F1813" s="508" t="s">
        <v>4649</v>
      </c>
      <c r="G1813" s="508" t="b">
        <f t="shared" si="168"/>
        <v>1</v>
      </c>
      <c r="H1813" s="508" t="b">
        <f t="shared" si="169"/>
        <v>0</v>
      </c>
      <c r="I1813" s="508" t="str">
        <f t="shared" si="170"/>
        <v>100</v>
      </c>
      <c r="J1813" s="508" t="str">
        <f t="shared" si="171"/>
        <v>99</v>
      </c>
      <c r="K1813" s="508">
        <f t="shared" si="172"/>
        <v>-1</v>
      </c>
      <c r="L1813" s="508" t="b">
        <f t="shared" si="173"/>
        <v>0</v>
      </c>
    </row>
    <row r="1814" spans="2:12">
      <c r="B1814" s="508" t="s">
        <v>3557</v>
      </c>
      <c r="C1814" s="508" t="s">
        <v>5564</v>
      </c>
      <c r="E1814" s="508" t="s">
        <v>3557</v>
      </c>
      <c r="F1814" s="508" t="s">
        <v>4650</v>
      </c>
      <c r="G1814" s="508" t="b">
        <f t="shared" si="168"/>
        <v>1</v>
      </c>
      <c r="H1814" s="508" t="b">
        <f t="shared" si="169"/>
        <v>0</v>
      </c>
      <c r="I1814" s="508" t="str">
        <f t="shared" si="170"/>
        <v>100</v>
      </c>
      <c r="J1814" s="508" t="str">
        <f t="shared" si="171"/>
        <v>99</v>
      </c>
      <c r="K1814" s="508">
        <f t="shared" si="172"/>
        <v>-1</v>
      </c>
      <c r="L1814" s="508" t="b">
        <f t="shared" si="173"/>
        <v>0</v>
      </c>
    </row>
    <row r="1815" spans="2:12">
      <c r="B1815" s="508" t="s">
        <v>3558</v>
      </c>
      <c r="C1815" s="508" t="s">
        <v>5565</v>
      </c>
      <c r="E1815" s="508" t="s">
        <v>3558</v>
      </c>
      <c r="F1815" s="508" t="s">
        <v>4651</v>
      </c>
      <c r="G1815" s="508" t="b">
        <f t="shared" si="168"/>
        <v>1</v>
      </c>
      <c r="H1815" s="508" t="b">
        <f t="shared" si="169"/>
        <v>0</v>
      </c>
      <c r="I1815" s="508" t="str">
        <f t="shared" si="170"/>
        <v>100</v>
      </c>
      <c r="J1815" s="508" t="str">
        <f t="shared" si="171"/>
        <v>99</v>
      </c>
      <c r="K1815" s="508">
        <f t="shared" si="172"/>
        <v>-1</v>
      </c>
      <c r="L1815" s="508" t="b">
        <f t="shared" si="173"/>
        <v>0</v>
      </c>
    </row>
    <row r="1816" spans="2:12">
      <c r="B1816" s="508" t="s">
        <v>3544</v>
      </c>
      <c r="C1816" s="508" t="s">
        <v>5566</v>
      </c>
      <c r="E1816" s="508" t="s">
        <v>3544</v>
      </c>
      <c r="F1816" s="508" t="s">
        <v>4652</v>
      </c>
      <c r="G1816" s="508" t="b">
        <f t="shared" si="168"/>
        <v>1</v>
      </c>
      <c r="H1816" s="508" t="b">
        <f t="shared" si="169"/>
        <v>0</v>
      </c>
      <c r="I1816" s="508" t="str">
        <f t="shared" si="170"/>
        <v>100</v>
      </c>
      <c r="J1816" s="508" t="str">
        <f t="shared" si="171"/>
        <v>99</v>
      </c>
      <c r="K1816" s="508">
        <f t="shared" si="172"/>
        <v>-1</v>
      </c>
      <c r="L1816" s="508" t="b">
        <f t="shared" si="173"/>
        <v>0</v>
      </c>
    </row>
    <row r="1817" spans="2:12">
      <c r="B1817" s="508" t="s">
        <v>3596</v>
      </c>
      <c r="C1817" s="508" t="s">
        <v>5567</v>
      </c>
      <c r="E1817" s="508" t="s">
        <v>3596</v>
      </c>
      <c r="F1817" s="508" t="s">
        <v>5029</v>
      </c>
      <c r="G1817" s="508" t="b">
        <f t="shared" si="168"/>
        <v>1</v>
      </c>
      <c r="H1817" s="508" t="b">
        <f t="shared" si="169"/>
        <v>0</v>
      </c>
      <c r="I1817" s="508" t="str">
        <f t="shared" si="170"/>
        <v>130</v>
      </c>
      <c r="J1817" s="508" t="str">
        <f t="shared" si="171"/>
        <v>129</v>
      </c>
      <c r="K1817" s="508">
        <f t="shared" si="172"/>
        <v>-1</v>
      </c>
      <c r="L1817" s="508" t="b">
        <f t="shared" si="173"/>
        <v>0</v>
      </c>
    </row>
    <row r="1818" spans="2:12">
      <c r="B1818" s="508" t="s">
        <v>3597</v>
      </c>
      <c r="C1818" s="508" t="s">
        <v>5568</v>
      </c>
      <c r="E1818" s="508" t="s">
        <v>3597</v>
      </c>
      <c r="F1818" s="508" t="s">
        <v>5031</v>
      </c>
      <c r="G1818" s="508" t="b">
        <f t="shared" si="168"/>
        <v>1</v>
      </c>
      <c r="H1818" s="508" t="b">
        <f t="shared" si="169"/>
        <v>0</v>
      </c>
      <c r="I1818" s="508" t="str">
        <f t="shared" si="170"/>
        <v>130</v>
      </c>
      <c r="J1818" s="508" t="str">
        <f t="shared" si="171"/>
        <v>129</v>
      </c>
      <c r="K1818" s="508">
        <f t="shared" si="172"/>
        <v>-1</v>
      </c>
      <c r="L1818" s="508" t="b">
        <f t="shared" si="173"/>
        <v>0</v>
      </c>
    </row>
    <row r="1819" spans="2:12">
      <c r="B1819" s="508" t="s">
        <v>3598</v>
      </c>
      <c r="C1819" s="508" t="s">
        <v>5569</v>
      </c>
      <c r="E1819" s="508" t="s">
        <v>3598</v>
      </c>
      <c r="F1819" s="508" t="s">
        <v>5033</v>
      </c>
      <c r="G1819" s="508" t="b">
        <f t="shared" si="168"/>
        <v>1</v>
      </c>
      <c r="H1819" s="508" t="b">
        <f t="shared" si="169"/>
        <v>0</v>
      </c>
      <c r="I1819" s="508" t="str">
        <f t="shared" si="170"/>
        <v>130</v>
      </c>
      <c r="J1819" s="508" t="str">
        <f t="shared" si="171"/>
        <v>129</v>
      </c>
      <c r="K1819" s="508">
        <f t="shared" si="172"/>
        <v>-1</v>
      </c>
      <c r="L1819" s="508" t="b">
        <f t="shared" si="173"/>
        <v>0</v>
      </c>
    </row>
    <row r="1820" spans="2:12">
      <c r="B1820" s="508" t="s">
        <v>3599</v>
      </c>
      <c r="C1820" s="508" t="s">
        <v>5570</v>
      </c>
      <c r="E1820" s="508" t="s">
        <v>3599</v>
      </c>
      <c r="F1820" s="508" t="s">
        <v>4948</v>
      </c>
      <c r="G1820" s="508" t="b">
        <f t="shared" si="168"/>
        <v>1</v>
      </c>
      <c r="H1820" s="508" t="b">
        <f t="shared" si="169"/>
        <v>0</v>
      </c>
      <c r="I1820" s="508" t="str">
        <f t="shared" si="170"/>
        <v>130</v>
      </c>
      <c r="J1820" s="508" t="str">
        <f t="shared" si="171"/>
        <v>129</v>
      </c>
      <c r="K1820" s="508">
        <f t="shared" si="172"/>
        <v>-1</v>
      </c>
      <c r="L1820" s="508" t="b">
        <f t="shared" si="173"/>
        <v>0</v>
      </c>
    </row>
    <row r="1821" spans="2:12">
      <c r="B1821" s="508" t="s">
        <v>3600</v>
      </c>
      <c r="C1821" s="508" t="s">
        <v>5571</v>
      </c>
      <c r="E1821" s="508" t="s">
        <v>3600</v>
      </c>
      <c r="F1821" s="508" t="s">
        <v>4949</v>
      </c>
      <c r="G1821" s="508" t="b">
        <f t="shared" si="168"/>
        <v>1</v>
      </c>
      <c r="H1821" s="508" t="b">
        <f t="shared" si="169"/>
        <v>0</v>
      </c>
      <c r="I1821" s="508" t="str">
        <f t="shared" si="170"/>
        <v>130</v>
      </c>
      <c r="J1821" s="508" t="str">
        <f t="shared" si="171"/>
        <v>129</v>
      </c>
      <c r="K1821" s="508">
        <f t="shared" si="172"/>
        <v>-1</v>
      </c>
      <c r="L1821" s="508" t="b">
        <f t="shared" si="173"/>
        <v>0</v>
      </c>
    </row>
    <row r="1822" spans="2:12">
      <c r="B1822" s="508" t="s">
        <v>3601</v>
      </c>
      <c r="C1822" s="508" t="s">
        <v>5572</v>
      </c>
      <c r="E1822" s="508" t="s">
        <v>3601</v>
      </c>
      <c r="F1822" s="508" t="s">
        <v>4950</v>
      </c>
      <c r="G1822" s="508" t="b">
        <f t="shared" si="168"/>
        <v>1</v>
      </c>
      <c r="H1822" s="508" t="b">
        <f t="shared" si="169"/>
        <v>0</v>
      </c>
      <c r="I1822" s="508" t="str">
        <f t="shared" si="170"/>
        <v>130</v>
      </c>
      <c r="J1822" s="508" t="str">
        <f t="shared" si="171"/>
        <v>129</v>
      </c>
      <c r="K1822" s="508">
        <f t="shared" si="172"/>
        <v>-1</v>
      </c>
      <c r="L1822" s="508" t="b">
        <f t="shared" si="173"/>
        <v>0</v>
      </c>
    </row>
    <row r="1823" spans="2:12">
      <c r="B1823" s="508" t="s">
        <v>3602</v>
      </c>
      <c r="C1823" s="508" t="s">
        <v>5573</v>
      </c>
      <c r="E1823" s="508" t="s">
        <v>3602</v>
      </c>
      <c r="F1823" s="508" t="s">
        <v>4951</v>
      </c>
      <c r="G1823" s="508" t="b">
        <f t="shared" si="168"/>
        <v>1</v>
      </c>
      <c r="H1823" s="508" t="b">
        <f t="shared" si="169"/>
        <v>0</v>
      </c>
      <c r="I1823" s="508" t="str">
        <f t="shared" si="170"/>
        <v>130</v>
      </c>
      <c r="J1823" s="508" t="str">
        <f t="shared" si="171"/>
        <v>129</v>
      </c>
      <c r="K1823" s="508">
        <f t="shared" si="172"/>
        <v>-1</v>
      </c>
      <c r="L1823" s="508" t="b">
        <f t="shared" si="173"/>
        <v>0</v>
      </c>
    </row>
    <row r="1824" spans="2:12">
      <c r="B1824" s="508" t="s">
        <v>3603</v>
      </c>
      <c r="C1824" s="508" t="s">
        <v>5574</v>
      </c>
      <c r="E1824" s="508" t="s">
        <v>3603</v>
      </c>
      <c r="F1824" s="508" t="s">
        <v>4952</v>
      </c>
      <c r="G1824" s="508" t="b">
        <f t="shared" si="168"/>
        <v>1</v>
      </c>
      <c r="H1824" s="508" t="b">
        <f t="shared" si="169"/>
        <v>0</v>
      </c>
      <c r="I1824" s="508" t="str">
        <f t="shared" si="170"/>
        <v>130</v>
      </c>
      <c r="J1824" s="508" t="str">
        <f t="shared" si="171"/>
        <v>129</v>
      </c>
      <c r="K1824" s="508">
        <f t="shared" si="172"/>
        <v>-1</v>
      </c>
      <c r="L1824" s="508" t="b">
        <f t="shared" si="173"/>
        <v>0</v>
      </c>
    </row>
    <row r="1825" spans="2:12">
      <c r="B1825" s="508" t="s">
        <v>3604</v>
      </c>
      <c r="C1825" s="508" t="s">
        <v>5575</v>
      </c>
      <c r="E1825" s="508" t="s">
        <v>3604</v>
      </c>
      <c r="F1825" s="508" t="s">
        <v>4953</v>
      </c>
      <c r="G1825" s="508" t="b">
        <f t="shared" si="168"/>
        <v>1</v>
      </c>
      <c r="H1825" s="508" t="b">
        <f t="shared" si="169"/>
        <v>0</v>
      </c>
      <c r="I1825" s="508" t="str">
        <f t="shared" si="170"/>
        <v>130</v>
      </c>
      <c r="J1825" s="508" t="str">
        <f t="shared" si="171"/>
        <v>129</v>
      </c>
      <c r="K1825" s="508">
        <f t="shared" si="172"/>
        <v>-1</v>
      </c>
      <c r="L1825" s="508" t="b">
        <f t="shared" si="173"/>
        <v>0</v>
      </c>
    </row>
    <row r="1826" spans="2:12">
      <c r="B1826" s="508" t="s">
        <v>3605</v>
      </c>
      <c r="C1826" s="508" t="s">
        <v>5576</v>
      </c>
      <c r="E1826" s="508" t="s">
        <v>3605</v>
      </c>
      <c r="F1826" s="508" t="s">
        <v>4954</v>
      </c>
      <c r="G1826" s="508" t="b">
        <f t="shared" si="168"/>
        <v>1</v>
      </c>
      <c r="H1826" s="508" t="b">
        <f t="shared" si="169"/>
        <v>0</v>
      </c>
      <c r="I1826" s="508" t="str">
        <f t="shared" si="170"/>
        <v>130</v>
      </c>
      <c r="J1826" s="508" t="str">
        <f t="shared" si="171"/>
        <v>129</v>
      </c>
      <c r="K1826" s="508">
        <f t="shared" si="172"/>
        <v>-1</v>
      </c>
      <c r="L1826" s="508" t="b">
        <f t="shared" si="173"/>
        <v>0</v>
      </c>
    </row>
    <row r="1827" spans="2:12">
      <c r="B1827" s="508" t="s">
        <v>3606</v>
      </c>
      <c r="C1827" s="508" t="s">
        <v>5577</v>
      </c>
      <c r="E1827" s="508" t="s">
        <v>3606</v>
      </c>
      <c r="F1827" s="508" t="s">
        <v>4955</v>
      </c>
      <c r="G1827" s="508" t="b">
        <f t="shared" si="168"/>
        <v>1</v>
      </c>
      <c r="H1827" s="508" t="b">
        <f t="shared" si="169"/>
        <v>0</v>
      </c>
      <c r="I1827" s="508" t="str">
        <f t="shared" si="170"/>
        <v>130</v>
      </c>
      <c r="J1827" s="508" t="str">
        <f t="shared" si="171"/>
        <v>129</v>
      </c>
      <c r="K1827" s="508">
        <f t="shared" si="172"/>
        <v>-1</v>
      </c>
      <c r="L1827" s="508" t="b">
        <f t="shared" si="173"/>
        <v>0</v>
      </c>
    </row>
    <row r="1828" spans="2:12">
      <c r="B1828" s="508" t="s">
        <v>3607</v>
      </c>
      <c r="C1828" s="508" t="s">
        <v>5578</v>
      </c>
      <c r="E1828" s="508" t="s">
        <v>3607</v>
      </c>
      <c r="F1828" s="508" t="s">
        <v>4956</v>
      </c>
      <c r="G1828" s="508" t="b">
        <f t="shared" si="168"/>
        <v>1</v>
      </c>
      <c r="H1828" s="508" t="b">
        <f t="shared" si="169"/>
        <v>0</v>
      </c>
      <c r="I1828" s="508" t="str">
        <f t="shared" si="170"/>
        <v>130</v>
      </c>
      <c r="J1828" s="508" t="str">
        <f t="shared" si="171"/>
        <v>129</v>
      </c>
      <c r="K1828" s="508">
        <f t="shared" si="172"/>
        <v>-1</v>
      </c>
      <c r="L1828" s="508" t="b">
        <f t="shared" si="173"/>
        <v>0</v>
      </c>
    </row>
    <row r="1829" spans="2:12">
      <c r="B1829" s="508" t="s">
        <v>3608</v>
      </c>
      <c r="C1829" s="508" t="s">
        <v>5579</v>
      </c>
      <c r="E1829" s="508" t="s">
        <v>3608</v>
      </c>
      <c r="F1829" s="508" t="s">
        <v>4957</v>
      </c>
      <c r="G1829" s="508" t="b">
        <f t="shared" si="168"/>
        <v>1</v>
      </c>
      <c r="H1829" s="508" t="b">
        <f t="shared" si="169"/>
        <v>0</v>
      </c>
      <c r="I1829" s="508" t="str">
        <f t="shared" si="170"/>
        <v>130</v>
      </c>
      <c r="J1829" s="508" t="str">
        <f t="shared" si="171"/>
        <v>129</v>
      </c>
      <c r="K1829" s="508">
        <f t="shared" si="172"/>
        <v>-1</v>
      </c>
      <c r="L1829" s="508" t="b">
        <f t="shared" si="173"/>
        <v>0</v>
      </c>
    </row>
    <row r="1830" spans="2:12">
      <c r="B1830" s="508" t="s">
        <v>3594</v>
      </c>
      <c r="C1830" s="508" t="s">
        <v>5580</v>
      </c>
      <c r="E1830" s="508" t="s">
        <v>3594</v>
      </c>
      <c r="F1830" s="508" t="s">
        <v>5034</v>
      </c>
      <c r="G1830" s="508" t="b">
        <f t="shared" si="168"/>
        <v>1</v>
      </c>
      <c r="H1830" s="508" t="b">
        <f t="shared" si="169"/>
        <v>0</v>
      </c>
      <c r="I1830" s="508" t="str">
        <f t="shared" si="170"/>
        <v>130</v>
      </c>
      <c r="J1830" s="508" t="str">
        <f t="shared" si="171"/>
        <v>129</v>
      </c>
      <c r="K1830" s="508">
        <f t="shared" si="172"/>
        <v>-1</v>
      </c>
      <c r="L1830" s="508" t="b">
        <f t="shared" si="173"/>
        <v>0</v>
      </c>
    </row>
    <row r="1831" spans="2:12">
      <c r="B1831" s="508" t="s">
        <v>3612</v>
      </c>
      <c r="C1831" s="508" t="s">
        <v>5581</v>
      </c>
      <c r="E1831" s="508" t="s">
        <v>3612</v>
      </c>
      <c r="F1831" s="508" t="s">
        <v>4958</v>
      </c>
      <c r="G1831" s="508" t="b">
        <f t="shared" si="168"/>
        <v>1</v>
      </c>
      <c r="H1831" s="508" t="b">
        <f t="shared" si="169"/>
        <v>0</v>
      </c>
      <c r="I1831" s="508" t="str">
        <f t="shared" si="170"/>
        <v>137</v>
      </c>
      <c r="J1831" s="508" t="str">
        <f t="shared" si="171"/>
        <v>136</v>
      </c>
      <c r="K1831" s="508">
        <f t="shared" si="172"/>
        <v>-1</v>
      </c>
      <c r="L1831" s="508" t="b">
        <f t="shared" si="173"/>
        <v>0</v>
      </c>
    </row>
    <row r="1832" spans="2:12">
      <c r="B1832" s="508" t="s">
        <v>3613</v>
      </c>
      <c r="C1832" s="508" t="s">
        <v>5582</v>
      </c>
      <c r="E1832" s="508" t="s">
        <v>3613</v>
      </c>
      <c r="F1832" s="508" t="s">
        <v>4959</v>
      </c>
      <c r="G1832" s="508" t="b">
        <f t="shared" si="168"/>
        <v>1</v>
      </c>
      <c r="H1832" s="508" t="b">
        <f t="shared" si="169"/>
        <v>0</v>
      </c>
      <c r="I1832" s="508" t="str">
        <f t="shared" si="170"/>
        <v>137</v>
      </c>
      <c r="J1832" s="508" t="str">
        <f t="shared" si="171"/>
        <v>136</v>
      </c>
      <c r="K1832" s="508">
        <f t="shared" si="172"/>
        <v>-1</v>
      </c>
      <c r="L1832" s="508" t="b">
        <f t="shared" si="173"/>
        <v>0</v>
      </c>
    </row>
    <row r="1833" spans="2:12">
      <c r="B1833" s="508" t="s">
        <v>3614</v>
      </c>
      <c r="C1833" s="508" t="s">
        <v>5583</v>
      </c>
      <c r="E1833" s="508" t="s">
        <v>3614</v>
      </c>
      <c r="F1833" s="508" t="s">
        <v>4960</v>
      </c>
      <c r="G1833" s="508" t="b">
        <f t="shared" si="168"/>
        <v>1</v>
      </c>
      <c r="H1833" s="508" t="b">
        <f t="shared" si="169"/>
        <v>0</v>
      </c>
      <c r="I1833" s="508" t="str">
        <f t="shared" si="170"/>
        <v>137</v>
      </c>
      <c r="J1833" s="508" t="str">
        <f t="shared" si="171"/>
        <v>136</v>
      </c>
      <c r="K1833" s="508">
        <f t="shared" si="172"/>
        <v>-1</v>
      </c>
      <c r="L1833" s="508" t="b">
        <f t="shared" si="173"/>
        <v>0</v>
      </c>
    </row>
    <row r="1834" spans="2:12">
      <c r="B1834" s="508" t="s">
        <v>3615</v>
      </c>
      <c r="C1834" s="508" t="s">
        <v>5584</v>
      </c>
      <c r="E1834" s="508" t="s">
        <v>3615</v>
      </c>
      <c r="F1834" s="508" t="s">
        <v>4961</v>
      </c>
      <c r="G1834" s="508" t="b">
        <f t="shared" si="168"/>
        <v>1</v>
      </c>
      <c r="H1834" s="508" t="b">
        <f t="shared" si="169"/>
        <v>0</v>
      </c>
      <c r="I1834" s="508" t="str">
        <f t="shared" si="170"/>
        <v>137</v>
      </c>
      <c r="J1834" s="508" t="str">
        <f t="shared" si="171"/>
        <v>136</v>
      </c>
      <c r="K1834" s="508">
        <f t="shared" si="172"/>
        <v>-1</v>
      </c>
      <c r="L1834" s="508" t="b">
        <f t="shared" si="173"/>
        <v>0</v>
      </c>
    </row>
    <row r="1835" spans="2:12">
      <c r="B1835" s="508" t="s">
        <v>3616</v>
      </c>
      <c r="C1835" s="508" t="s">
        <v>5585</v>
      </c>
      <c r="E1835" s="508" t="s">
        <v>3616</v>
      </c>
      <c r="F1835" s="508" t="s">
        <v>4962</v>
      </c>
      <c r="G1835" s="508" t="b">
        <f t="shared" si="168"/>
        <v>1</v>
      </c>
      <c r="H1835" s="508" t="b">
        <f t="shared" si="169"/>
        <v>0</v>
      </c>
      <c r="I1835" s="508" t="str">
        <f t="shared" si="170"/>
        <v>137</v>
      </c>
      <c r="J1835" s="508" t="str">
        <f t="shared" si="171"/>
        <v>136</v>
      </c>
      <c r="K1835" s="508">
        <f t="shared" si="172"/>
        <v>-1</v>
      </c>
      <c r="L1835" s="508" t="b">
        <f t="shared" si="173"/>
        <v>0</v>
      </c>
    </row>
    <row r="1836" spans="2:12">
      <c r="B1836" s="508" t="s">
        <v>3617</v>
      </c>
      <c r="C1836" s="508" t="s">
        <v>5586</v>
      </c>
      <c r="E1836" s="508" t="s">
        <v>3617</v>
      </c>
      <c r="F1836" s="508" t="s">
        <v>4963</v>
      </c>
      <c r="G1836" s="508" t="b">
        <f t="shared" si="168"/>
        <v>1</v>
      </c>
      <c r="H1836" s="508" t="b">
        <f t="shared" si="169"/>
        <v>0</v>
      </c>
      <c r="I1836" s="508" t="str">
        <f t="shared" si="170"/>
        <v>137</v>
      </c>
      <c r="J1836" s="508" t="str">
        <f t="shared" si="171"/>
        <v>136</v>
      </c>
      <c r="K1836" s="508">
        <f t="shared" si="172"/>
        <v>-1</v>
      </c>
      <c r="L1836" s="508" t="b">
        <f t="shared" si="173"/>
        <v>0</v>
      </c>
    </row>
    <row r="1837" spans="2:12">
      <c r="B1837" s="508" t="s">
        <v>3618</v>
      </c>
      <c r="C1837" s="508" t="s">
        <v>5587</v>
      </c>
      <c r="E1837" s="508" t="s">
        <v>3618</v>
      </c>
      <c r="F1837" s="508" t="s">
        <v>4964</v>
      </c>
      <c r="G1837" s="508" t="b">
        <f t="shared" si="168"/>
        <v>1</v>
      </c>
      <c r="H1837" s="508" t="b">
        <f t="shared" si="169"/>
        <v>0</v>
      </c>
      <c r="I1837" s="508" t="str">
        <f t="shared" si="170"/>
        <v>137</v>
      </c>
      <c r="J1837" s="508" t="str">
        <f t="shared" si="171"/>
        <v>136</v>
      </c>
      <c r="K1837" s="508">
        <f t="shared" si="172"/>
        <v>-1</v>
      </c>
      <c r="L1837" s="508" t="b">
        <f t="shared" si="173"/>
        <v>0</v>
      </c>
    </row>
    <row r="1838" spans="2:12">
      <c r="B1838" s="508" t="s">
        <v>3619</v>
      </c>
      <c r="C1838" s="508" t="s">
        <v>5588</v>
      </c>
      <c r="E1838" s="508" t="s">
        <v>3619</v>
      </c>
      <c r="F1838" s="508" t="s">
        <v>4965</v>
      </c>
      <c r="G1838" s="508" t="b">
        <f t="shared" si="168"/>
        <v>1</v>
      </c>
      <c r="H1838" s="508" t="b">
        <f t="shared" si="169"/>
        <v>0</v>
      </c>
      <c r="I1838" s="508" t="str">
        <f t="shared" si="170"/>
        <v>137</v>
      </c>
      <c r="J1838" s="508" t="str">
        <f t="shared" si="171"/>
        <v>136</v>
      </c>
      <c r="K1838" s="508">
        <f t="shared" si="172"/>
        <v>-1</v>
      </c>
      <c r="L1838" s="508" t="b">
        <f t="shared" si="173"/>
        <v>0</v>
      </c>
    </row>
    <row r="1839" spans="2:12">
      <c r="B1839" s="508" t="s">
        <v>3620</v>
      </c>
      <c r="C1839" s="508" t="s">
        <v>5589</v>
      </c>
      <c r="E1839" s="508" t="s">
        <v>3620</v>
      </c>
      <c r="F1839" s="508" t="s">
        <v>4966</v>
      </c>
      <c r="G1839" s="508" t="b">
        <f t="shared" si="168"/>
        <v>1</v>
      </c>
      <c r="H1839" s="508" t="b">
        <f t="shared" si="169"/>
        <v>0</v>
      </c>
      <c r="I1839" s="508" t="str">
        <f t="shared" si="170"/>
        <v>137</v>
      </c>
      <c r="J1839" s="508" t="str">
        <f t="shared" si="171"/>
        <v>136</v>
      </c>
      <c r="K1839" s="508">
        <f t="shared" si="172"/>
        <v>-1</v>
      </c>
      <c r="L1839" s="508" t="b">
        <f t="shared" si="173"/>
        <v>0</v>
      </c>
    </row>
    <row r="1840" spans="2:12">
      <c r="B1840" s="508" t="s">
        <v>3621</v>
      </c>
      <c r="C1840" s="508" t="s">
        <v>5590</v>
      </c>
      <c r="E1840" s="508" t="s">
        <v>3621</v>
      </c>
      <c r="F1840" s="508" t="s">
        <v>4967</v>
      </c>
      <c r="G1840" s="508" t="b">
        <f t="shared" si="168"/>
        <v>1</v>
      </c>
      <c r="H1840" s="508" t="b">
        <f t="shared" si="169"/>
        <v>0</v>
      </c>
      <c r="I1840" s="508" t="str">
        <f t="shared" si="170"/>
        <v>137</v>
      </c>
      <c r="J1840" s="508" t="str">
        <f t="shared" si="171"/>
        <v>136</v>
      </c>
      <c r="K1840" s="508">
        <f t="shared" si="172"/>
        <v>-1</v>
      </c>
      <c r="L1840" s="508" t="b">
        <f t="shared" si="173"/>
        <v>0</v>
      </c>
    </row>
    <row r="1841" spans="2:12">
      <c r="B1841" s="508" t="s">
        <v>3622</v>
      </c>
      <c r="C1841" s="508" t="s">
        <v>5591</v>
      </c>
      <c r="E1841" s="508" t="s">
        <v>3622</v>
      </c>
      <c r="F1841" s="508" t="s">
        <v>4968</v>
      </c>
      <c r="G1841" s="508" t="b">
        <f t="shared" si="168"/>
        <v>1</v>
      </c>
      <c r="H1841" s="508" t="b">
        <f t="shared" si="169"/>
        <v>0</v>
      </c>
      <c r="I1841" s="508" t="str">
        <f t="shared" si="170"/>
        <v>137</v>
      </c>
      <c r="J1841" s="508" t="str">
        <f t="shared" si="171"/>
        <v>136</v>
      </c>
      <c r="K1841" s="508">
        <f t="shared" si="172"/>
        <v>-1</v>
      </c>
      <c r="L1841" s="508" t="b">
        <f t="shared" si="173"/>
        <v>0</v>
      </c>
    </row>
    <row r="1842" spans="2:12">
      <c r="B1842" s="508" t="s">
        <v>3623</v>
      </c>
      <c r="C1842" s="508" t="s">
        <v>5592</v>
      </c>
      <c r="E1842" s="508" t="s">
        <v>3623</v>
      </c>
      <c r="F1842" s="508" t="s">
        <v>4969</v>
      </c>
      <c r="G1842" s="508" t="b">
        <f t="shared" si="168"/>
        <v>1</v>
      </c>
      <c r="H1842" s="508" t="b">
        <f t="shared" si="169"/>
        <v>0</v>
      </c>
      <c r="I1842" s="508" t="str">
        <f t="shared" si="170"/>
        <v>137</v>
      </c>
      <c r="J1842" s="508" t="str">
        <f t="shared" si="171"/>
        <v>136</v>
      </c>
      <c r="K1842" s="508">
        <f t="shared" si="172"/>
        <v>-1</v>
      </c>
      <c r="L1842" s="508" t="b">
        <f t="shared" si="173"/>
        <v>0</v>
      </c>
    </row>
    <row r="1843" spans="2:12">
      <c r="B1843" s="508" t="s">
        <v>3624</v>
      </c>
      <c r="C1843" s="508" t="s">
        <v>5593</v>
      </c>
      <c r="E1843" s="508" t="s">
        <v>3624</v>
      </c>
      <c r="F1843" s="508" t="s">
        <v>4970</v>
      </c>
      <c r="G1843" s="508" t="b">
        <f t="shared" si="168"/>
        <v>1</v>
      </c>
      <c r="H1843" s="508" t="b">
        <f t="shared" si="169"/>
        <v>0</v>
      </c>
      <c r="I1843" s="508" t="str">
        <f t="shared" si="170"/>
        <v>137</v>
      </c>
      <c r="J1843" s="508" t="str">
        <f t="shared" si="171"/>
        <v>136</v>
      </c>
      <c r="K1843" s="508">
        <f t="shared" si="172"/>
        <v>-1</v>
      </c>
      <c r="L1843" s="508" t="b">
        <f t="shared" si="173"/>
        <v>0</v>
      </c>
    </row>
    <row r="1844" spans="2:12">
      <c r="B1844" s="508" t="s">
        <v>3610</v>
      </c>
      <c r="C1844" s="508" t="s">
        <v>5594</v>
      </c>
      <c r="E1844" s="508" t="s">
        <v>3610</v>
      </c>
      <c r="F1844" s="508" t="s">
        <v>5077</v>
      </c>
      <c r="G1844" s="508" t="b">
        <f t="shared" si="168"/>
        <v>1</v>
      </c>
      <c r="H1844" s="508" t="b">
        <f t="shared" si="169"/>
        <v>0</v>
      </c>
      <c r="I1844" s="508" t="str">
        <f t="shared" si="170"/>
        <v>137</v>
      </c>
      <c r="J1844" s="508" t="str">
        <f t="shared" si="171"/>
        <v>136</v>
      </c>
      <c r="K1844" s="508">
        <f t="shared" si="172"/>
        <v>-1</v>
      </c>
      <c r="L1844" s="508" t="b">
        <f t="shared" si="173"/>
        <v>0</v>
      </c>
    </row>
    <row r="1845" spans="2:12">
      <c r="B1845" s="508" t="s">
        <v>3418</v>
      </c>
      <c r="C1845" s="508" t="s">
        <v>5595</v>
      </c>
      <c r="E1845" s="508" t="s">
        <v>3418</v>
      </c>
      <c r="F1845" s="508" t="s">
        <v>4973</v>
      </c>
      <c r="G1845" s="508" t="b">
        <f t="shared" si="168"/>
        <v>1</v>
      </c>
      <c r="H1845" s="508" t="b">
        <f t="shared" si="169"/>
        <v>0</v>
      </c>
      <c r="I1845" s="508" t="str">
        <f t="shared" si="170"/>
        <v>34</v>
      </c>
      <c r="J1845" s="508" t="str">
        <f t="shared" si="171"/>
        <v>33</v>
      </c>
      <c r="K1845" s="508">
        <f t="shared" si="172"/>
        <v>-1</v>
      </c>
      <c r="L1845" s="508" t="b">
        <f t="shared" si="173"/>
        <v>0</v>
      </c>
    </row>
    <row r="1846" spans="2:12">
      <c r="B1846" s="508" t="s">
        <v>3419</v>
      </c>
      <c r="C1846" s="508" t="s">
        <v>5596</v>
      </c>
      <c r="E1846" s="508" t="s">
        <v>3419</v>
      </c>
      <c r="F1846" s="508" t="s">
        <v>4974</v>
      </c>
      <c r="G1846" s="508" t="b">
        <f t="shared" si="168"/>
        <v>1</v>
      </c>
      <c r="H1846" s="508" t="b">
        <f t="shared" si="169"/>
        <v>0</v>
      </c>
      <c r="I1846" s="508" t="str">
        <f t="shared" si="170"/>
        <v>34</v>
      </c>
      <c r="J1846" s="508" t="str">
        <f t="shared" si="171"/>
        <v>33</v>
      </c>
      <c r="K1846" s="508">
        <f t="shared" si="172"/>
        <v>-1</v>
      </c>
      <c r="L1846" s="508" t="b">
        <f t="shared" si="173"/>
        <v>0</v>
      </c>
    </row>
    <row r="1847" spans="2:12">
      <c r="B1847" s="508" t="s">
        <v>3420</v>
      </c>
      <c r="C1847" s="508" t="s">
        <v>5597</v>
      </c>
      <c r="E1847" s="508" t="s">
        <v>3420</v>
      </c>
      <c r="F1847" s="508" t="s">
        <v>4975</v>
      </c>
      <c r="G1847" s="508" t="b">
        <f t="shared" si="168"/>
        <v>1</v>
      </c>
      <c r="H1847" s="508" t="b">
        <f t="shared" si="169"/>
        <v>0</v>
      </c>
      <c r="I1847" s="508" t="str">
        <f t="shared" si="170"/>
        <v>34</v>
      </c>
      <c r="J1847" s="508" t="str">
        <f t="shared" si="171"/>
        <v>33</v>
      </c>
      <c r="K1847" s="508">
        <f t="shared" si="172"/>
        <v>-1</v>
      </c>
      <c r="L1847" s="508" t="b">
        <f t="shared" si="173"/>
        <v>0</v>
      </c>
    </row>
    <row r="1848" spans="2:12">
      <c r="B1848" s="508" t="s">
        <v>3421</v>
      </c>
      <c r="C1848" s="508" t="s">
        <v>5598</v>
      </c>
      <c r="E1848" s="508" t="s">
        <v>3421</v>
      </c>
      <c r="F1848" s="508" t="s">
        <v>4976</v>
      </c>
      <c r="G1848" s="508" t="b">
        <f t="shared" si="168"/>
        <v>1</v>
      </c>
      <c r="H1848" s="508" t="b">
        <f t="shared" si="169"/>
        <v>0</v>
      </c>
      <c r="I1848" s="508" t="str">
        <f t="shared" si="170"/>
        <v>34</v>
      </c>
      <c r="J1848" s="508" t="str">
        <f t="shared" si="171"/>
        <v>33</v>
      </c>
      <c r="K1848" s="508">
        <f t="shared" si="172"/>
        <v>-1</v>
      </c>
      <c r="L1848" s="508" t="b">
        <f t="shared" si="173"/>
        <v>0</v>
      </c>
    </row>
    <row r="1849" spans="2:12">
      <c r="B1849" s="508" t="s">
        <v>3422</v>
      </c>
      <c r="C1849" s="508" t="s">
        <v>5599</v>
      </c>
      <c r="E1849" s="508" t="s">
        <v>3422</v>
      </c>
      <c r="F1849" s="508" t="s">
        <v>4977</v>
      </c>
      <c r="G1849" s="508" t="b">
        <f t="shared" si="168"/>
        <v>1</v>
      </c>
      <c r="H1849" s="508" t="b">
        <f t="shared" si="169"/>
        <v>0</v>
      </c>
      <c r="I1849" s="508" t="str">
        <f t="shared" si="170"/>
        <v>34</v>
      </c>
      <c r="J1849" s="508" t="str">
        <f t="shared" si="171"/>
        <v>33</v>
      </c>
      <c r="K1849" s="508">
        <f t="shared" si="172"/>
        <v>-1</v>
      </c>
      <c r="L1849" s="508" t="b">
        <f t="shared" si="173"/>
        <v>0</v>
      </c>
    </row>
    <row r="1850" spans="2:12">
      <c r="B1850" s="508" t="s">
        <v>3423</v>
      </c>
      <c r="C1850" s="508" t="s">
        <v>5600</v>
      </c>
      <c r="E1850" s="508" t="s">
        <v>3423</v>
      </c>
      <c r="F1850" s="508" t="s">
        <v>4978</v>
      </c>
      <c r="G1850" s="508" t="b">
        <f t="shared" si="168"/>
        <v>1</v>
      </c>
      <c r="H1850" s="508" t="b">
        <f t="shared" si="169"/>
        <v>0</v>
      </c>
      <c r="I1850" s="508" t="str">
        <f t="shared" si="170"/>
        <v>34</v>
      </c>
      <c r="J1850" s="508" t="str">
        <f t="shared" si="171"/>
        <v>33</v>
      </c>
      <c r="K1850" s="508">
        <f t="shared" si="172"/>
        <v>-1</v>
      </c>
      <c r="L1850" s="508" t="b">
        <f t="shared" si="173"/>
        <v>0</v>
      </c>
    </row>
    <row r="1851" spans="2:12">
      <c r="B1851" s="508" t="s">
        <v>3424</v>
      </c>
      <c r="C1851" s="508" t="s">
        <v>5601</v>
      </c>
      <c r="E1851" s="508" t="s">
        <v>3424</v>
      </c>
      <c r="F1851" s="508" t="s">
        <v>4979</v>
      </c>
      <c r="G1851" s="508" t="b">
        <f t="shared" si="168"/>
        <v>1</v>
      </c>
      <c r="H1851" s="508" t="b">
        <f t="shared" si="169"/>
        <v>0</v>
      </c>
      <c r="I1851" s="508" t="str">
        <f t="shared" si="170"/>
        <v>34</v>
      </c>
      <c r="J1851" s="508" t="str">
        <f t="shared" si="171"/>
        <v>33</v>
      </c>
      <c r="K1851" s="508">
        <f t="shared" si="172"/>
        <v>-1</v>
      </c>
      <c r="L1851" s="508" t="b">
        <f t="shared" si="173"/>
        <v>0</v>
      </c>
    </row>
    <row r="1852" spans="2:12">
      <c r="B1852" s="508" t="s">
        <v>3425</v>
      </c>
      <c r="C1852" s="508" t="s">
        <v>5602</v>
      </c>
      <c r="E1852" s="508" t="s">
        <v>3425</v>
      </c>
      <c r="F1852" s="508" t="s">
        <v>4980</v>
      </c>
      <c r="G1852" s="508" t="b">
        <f t="shared" si="168"/>
        <v>1</v>
      </c>
      <c r="H1852" s="508" t="b">
        <f t="shared" si="169"/>
        <v>0</v>
      </c>
      <c r="I1852" s="508" t="str">
        <f t="shared" si="170"/>
        <v>34</v>
      </c>
      <c r="J1852" s="508" t="str">
        <f t="shared" si="171"/>
        <v>33</v>
      </c>
      <c r="K1852" s="508">
        <f t="shared" si="172"/>
        <v>-1</v>
      </c>
      <c r="L1852" s="508" t="b">
        <f t="shared" si="173"/>
        <v>0</v>
      </c>
    </row>
    <row r="1853" spans="2:12">
      <c r="B1853" s="508" t="s">
        <v>3426</v>
      </c>
      <c r="C1853" s="508" t="s">
        <v>5603</v>
      </c>
      <c r="E1853" s="508" t="s">
        <v>3426</v>
      </c>
      <c r="F1853" s="508" t="s">
        <v>4981</v>
      </c>
      <c r="G1853" s="508" t="b">
        <f t="shared" si="168"/>
        <v>1</v>
      </c>
      <c r="H1853" s="508" t="b">
        <f t="shared" si="169"/>
        <v>0</v>
      </c>
      <c r="I1853" s="508" t="str">
        <f t="shared" si="170"/>
        <v>34</v>
      </c>
      <c r="J1853" s="508" t="str">
        <f t="shared" si="171"/>
        <v>33</v>
      </c>
      <c r="K1853" s="508">
        <f t="shared" si="172"/>
        <v>-1</v>
      </c>
      <c r="L1853" s="508" t="b">
        <f t="shared" si="173"/>
        <v>0</v>
      </c>
    </row>
    <row r="1854" spans="2:12">
      <c r="B1854" s="508" t="s">
        <v>3427</v>
      </c>
      <c r="C1854" s="508" t="s">
        <v>5604</v>
      </c>
      <c r="E1854" s="508" t="s">
        <v>3427</v>
      </c>
      <c r="F1854" s="508" t="s">
        <v>4982</v>
      </c>
      <c r="G1854" s="508" t="b">
        <f t="shared" si="168"/>
        <v>1</v>
      </c>
      <c r="H1854" s="508" t="b">
        <f t="shared" si="169"/>
        <v>0</v>
      </c>
      <c r="I1854" s="508" t="str">
        <f t="shared" si="170"/>
        <v>34</v>
      </c>
      <c r="J1854" s="508" t="str">
        <f t="shared" si="171"/>
        <v>33</v>
      </c>
      <c r="K1854" s="508">
        <f t="shared" si="172"/>
        <v>-1</v>
      </c>
      <c r="L1854" s="508" t="b">
        <f t="shared" si="173"/>
        <v>0</v>
      </c>
    </row>
    <row r="1855" spans="2:12">
      <c r="B1855" s="508" t="s">
        <v>3428</v>
      </c>
      <c r="C1855" s="508" t="s">
        <v>5605</v>
      </c>
      <c r="E1855" s="508" t="s">
        <v>3428</v>
      </c>
      <c r="F1855" s="508" t="s">
        <v>4983</v>
      </c>
      <c r="G1855" s="508" t="b">
        <f t="shared" si="168"/>
        <v>1</v>
      </c>
      <c r="H1855" s="508" t="b">
        <f t="shared" si="169"/>
        <v>0</v>
      </c>
      <c r="I1855" s="508" t="str">
        <f t="shared" si="170"/>
        <v>34</v>
      </c>
      <c r="J1855" s="508" t="str">
        <f t="shared" si="171"/>
        <v>33</v>
      </c>
      <c r="K1855" s="508">
        <f t="shared" si="172"/>
        <v>-1</v>
      </c>
      <c r="L1855" s="508" t="b">
        <f t="shared" si="173"/>
        <v>0</v>
      </c>
    </row>
    <row r="1856" spans="2:12">
      <c r="B1856" s="508" t="s">
        <v>3429</v>
      </c>
      <c r="C1856" s="508" t="s">
        <v>5606</v>
      </c>
      <c r="E1856" s="508" t="s">
        <v>3429</v>
      </c>
      <c r="F1856" s="508" t="s">
        <v>4984</v>
      </c>
      <c r="G1856" s="508" t="b">
        <f t="shared" si="168"/>
        <v>1</v>
      </c>
      <c r="H1856" s="508" t="b">
        <f t="shared" si="169"/>
        <v>0</v>
      </c>
      <c r="I1856" s="508" t="str">
        <f t="shared" si="170"/>
        <v>34</v>
      </c>
      <c r="J1856" s="508" t="str">
        <f t="shared" si="171"/>
        <v>33</v>
      </c>
      <c r="K1856" s="508">
        <f t="shared" si="172"/>
        <v>-1</v>
      </c>
      <c r="L1856" s="508" t="b">
        <f t="shared" si="173"/>
        <v>0</v>
      </c>
    </row>
    <row r="1857" spans="2:12">
      <c r="B1857" s="508" t="s">
        <v>3430</v>
      </c>
      <c r="C1857" s="508" t="s">
        <v>5607</v>
      </c>
      <c r="E1857" s="508" t="s">
        <v>3430</v>
      </c>
      <c r="F1857" s="508" t="s">
        <v>4985</v>
      </c>
      <c r="G1857" s="508" t="b">
        <f t="shared" si="168"/>
        <v>1</v>
      </c>
      <c r="H1857" s="508" t="b">
        <f t="shared" si="169"/>
        <v>0</v>
      </c>
      <c r="I1857" s="508" t="str">
        <f t="shared" si="170"/>
        <v>34</v>
      </c>
      <c r="J1857" s="508" t="str">
        <f t="shared" si="171"/>
        <v>33</v>
      </c>
      <c r="K1857" s="508">
        <f t="shared" si="172"/>
        <v>-1</v>
      </c>
      <c r="L1857" s="508" t="b">
        <f t="shared" si="173"/>
        <v>0</v>
      </c>
    </row>
    <row r="1858" spans="2:12">
      <c r="B1858" s="508" t="s">
        <v>3416</v>
      </c>
      <c r="C1858" s="508" t="s">
        <v>5608</v>
      </c>
      <c r="E1858" s="508" t="s">
        <v>3416</v>
      </c>
      <c r="F1858" s="508" t="s">
        <v>4986</v>
      </c>
      <c r="G1858" s="508" t="b">
        <f t="shared" si="168"/>
        <v>1</v>
      </c>
      <c r="H1858" s="508" t="b">
        <f t="shared" si="169"/>
        <v>0</v>
      </c>
      <c r="I1858" s="508" t="str">
        <f t="shared" si="170"/>
        <v>34</v>
      </c>
      <c r="J1858" s="508" t="str">
        <f t="shared" si="171"/>
        <v>33</v>
      </c>
      <c r="K1858" s="508">
        <f t="shared" si="172"/>
        <v>-1</v>
      </c>
      <c r="L1858" s="508" t="b">
        <f t="shared" si="173"/>
        <v>0</v>
      </c>
    </row>
    <row r="1859" spans="2:12">
      <c r="B1859" s="508" t="s">
        <v>3563</v>
      </c>
      <c r="C1859" s="508" t="s">
        <v>5609</v>
      </c>
      <c r="E1859" s="508" t="s">
        <v>3563</v>
      </c>
      <c r="F1859" s="508" t="s">
        <v>5371</v>
      </c>
      <c r="G1859" s="508" t="b">
        <f t="shared" si="168"/>
        <v>1</v>
      </c>
      <c r="H1859" s="508" t="b">
        <f t="shared" si="169"/>
        <v>0</v>
      </c>
      <c r="I1859" s="508" t="str">
        <f t="shared" si="170"/>
        <v>109</v>
      </c>
      <c r="J1859" s="508" t="str">
        <f t="shared" si="171"/>
        <v>108</v>
      </c>
      <c r="K1859" s="508">
        <f t="shared" si="172"/>
        <v>-1</v>
      </c>
      <c r="L1859" s="508" t="b">
        <f t="shared" si="173"/>
        <v>0</v>
      </c>
    </row>
    <row r="1860" spans="2:12">
      <c r="B1860" s="508" t="s">
        <v>3564</v>
      </c>
      <c r="C1860" s="508" t="s">
        <v>5610</v>
      </c>
      <c r="E1860" s="508" t="s">
        <v>3564</v>
      </c>
      <c r="F1860" s="508" t="s">
        <v>5372</v>
      </c>
      <c r="G1860" s="508" t="b">
        <f t="shared" si="168"/>
        <v>1</v>
      </c>
      <c r="H1860" s="508" t="b">
        <f t="shared" si="169"/>
        <v>0</v>
      </c>
      <c r="I1860" s="508" t="str">
        <f t="shared" si="170"/>
        <v>109</v>
      </c>
      <c r="J1860" s="508" t="str">
        <f t="shared" si="171"/>
        <v>108</v>
      </c>
      <c r="K1860" s="508">
        <f t="shared" si="172"/>
        <v>-1</v>
      </c>
      <c r="L1860" s="508" t="b">
        <f t="shared" si="173"/>
        <v>0</v>
      </c>
    </row>
    <row r="1861" spans="2:12">
      <c r="B1861" s="508" t="s">
        <v>3565</v>
      </c>
      <c r="C1861" s="508" t="s">
        <v>5611</v>
      </c>
      <c r="E1861" s="508" t="s">
        <v>3565</v>
      </c>
      <c r="F1861" s="508" t="s">
        <v>5373</v>
      </c>
      <c r="G1861" s="508" t="b">
        <f t="shared" si="168"/>
        <v>1</v>
      </c>
      <c r="H1861" s="508" t="b">
        <f t="shared" si="169"/>
        <v>0</v>
      </c>
      <c r="I1861" s="508" t="str">
        <f t="shared" si="170"/>
        <v>109</v>
      </c>
      <c r="J1861" s="508" t="str">
        <f t="shared" si="171"/>
        <v>108</v>
      </c>
      <c r="K1861" s="508">
        <f t="shared" si="172"/>
        <v>-1</v>
      </c>
      <c r="L1861" s="508" t="b">
        <f t="shared" si="173"/>
        <v>0</v>
      </c>
    </row>
    <row r="1862" spans="2:12">
      <c r="B1862" s="508" t="s">
        <v>3566</v>
      </c>
      <c r="C1862" s="508" t="s">
        <v>5612</v>
      </c>
      <c r="E1862" s="508" t="s">
        <v>3566</v>
      </c>
      <c r="F1862" s="508" t="s">
        <v>5374</v>
      </c>
      <c r="G1862" s="508" t="b">
        <f t="shared" si="168"/>
        <v>1</v>
      </c>
      <c r="H1862" s="508" t="b">
        <f t="shared" si="169"/>
        <v>0</v>
      </c>
      <c r="I1862" s="508" t="str">
        <f t="shared" si="170"/>
        <v>109</v>
      </c>
      <c r="J1862" s="508" t="str">
        <f t="shared" si="171"/>
        <v>108</v>
      </c>
      <c r="K1862" s="508">
        <f t="shared" si="172"/>
        <v>-1</v>
      </c>
      <c r="L1862" s="508" t="b">
        <f t="shared" si="173"/>
        <v>0</v>
      </c>
    </row>
    <row r="1863" spans="2:12">
      <c r="B1863" s="508" t="s">
        <v>3567</v>
      </c>
      <c r="C1863" s="508" t="s">
        <v>5613</v>
      </c>
      <c r="E1863" s="508" t="s">
        <v>3567</v>
      </c>
      <c r="F1863" s="508" t="s">
        <v>5375</v>
      </c>
      <c r="G1863" s="508" t="b">
        <f t="shared" ref="G1863:G1926" si="174">B1863=E1863</f>
        <v>1</v>
      </c>
      <c r="H1863" s="508" t="b">
        <f t="shared" ref="H1863:H1926" si="175">C1863=F1863</f>
        <v>0</v>
      </c>
      <c r="I1863" s="508" t="str">
        <f t="shared" ref="I1863:I1926" si="176">RIGHT(C1863,LEN(C1863)-FIND("$",C1863,1)-2)</f>
        <v>109</v>
      </c>
      <c r="J1863" s="508" t="str">
        <f t="shared" ref="J1863:J1926" si="177">RIGHT(F1863,LEN(F1863)-FIND("$",F1863,1)-2)</f>
        <v>108</v>
      </c>
      <c r="K1863" s="508">
        <f t="shared" ref="K1863:K1926" si="178">J1863-I1863</f>
        <v>-1</v>
      </c>
      <c r="L1863" s="508" t="b">
        <f t="shared" ref="L1863:L1926" si="179">I1863=J1863</f>
        <v>0</v>
      </c>
    </row>
    <row r="1864" spans="2:12">
      <c r="B1864" s="508" t="s">
        <v>3568</v>
      </c>
      <c r="C1864" s="508" t="s">
        <v>5614</v>
      </c>
      <c r="E1864" s="508" t="s">
        <v>3568</v>
      </c>
      <c r="F1864" s="508" t="s">
        <v>5376</v>
      </c>
      <c r="G1864" s="508" t="b">
        <f t="shared" si="174"/>
        <v>1</v>
      </c>
      <c r="H1864" s="508" t="b">
        <f t="shared" si="175"/>
        <v>0</v>
      </c>
      <c r="I1864" s="508" t="str">
        <f t="shared" si="176"/>
        <v>109</v>
      </c>
      <c r="J1864" s="508" t="str">
        <f t="shared" si="177"/>
        <v>108</v>
      </c>
      <c r="K1864" s="508">
        <f t="shared" si="178"/>
        <v>-1</v>
      </c>
      <c r="L1864" s="508" t="b">
        <f t="shared" si="179"/>
        <v>0</v>
      </c>
    </row>
    <row r="1865" spans="2:12">
      <c r="B1865" s="508" t="s">
        <v>3569</v>
      </c>
      <c r="C1865" s="508" t="s">
        <v>5615</v>
      </c>
      <c r="E1865" s="508" t="s">
        <v>3569</v>
      </c>
      <c r="F1865" s="508" t="s">
        <v>5377</v>
      </c>
      <c r="G1865" s="508" t="b">
        <f t="shared" si="174"/>
        <v>1</v>
      </c>
      <c r="H1865" s="508" t="b">
        <f t="shared" si="175"/>
        <v>0</v>
      </c>
      <c r="I1865" s="508" t="str">
        <f t="shared" si="176"/>
        <v>109</v>
      </c>
      <c r="J1865" s="508" t="str">
        <f t="shared" si="177"/>
        <v>108</v>
      </c>
      <c r="K1865" s="508">
        <f t="shared" si="178"/>
        <v>-1</v>
      </c>
      <c r="L1865" s="508" t="b">
        <f t="shared" si="179"/>
        <v>0</v>
      </c>
    </row>
    <row r="1866" spans="2:12">
      <c r="B1866" s="508" t="s">
        <v>3570</v>
      </c>
      <c r="C1866" s="508" t="s">
        <v>5616</v>
      </c>
      <c r="E1866" s="508" t="s">
        <v>3570</v>
      </c>
      <c r="F1866" s="508" t="s">
        <v>5378</v>
      </c>
      <c r="G1866" s="508" t="b">
        <f t="shared" si="174"/>
        <v>1</v>
      </c>
      <c r="H1866" s="508" t="b">
        <f t="shared" si="175"/>
        <v>0</v>
      </c>
      <c r="I1866" s="508" t="str">
        <f t="shared" si="176"/>
        <v>109</v>
      </c>
      <c r="J1866" s="508" t="str">
        <f t="shared" si="177"/>
        <v>108</v>
      </c>
      <c r="K1866" s="508">
        <f t="shared" si="178"/>
        <v>-1</v>
      </c>
      <c r="L1866" s="508" t="b">
        <f t="shared" si="179"/>
        <v>0</v>
      </c>
    </row>
    <row r="1867" spans="2:12">
      <c r="B1867" s="508" t="s">
        <v>3571</v>
      </c>
      <c r="C1867" s="508" t="s">
        <v>5617</v>
      </c>
      <c r="E1867" s="508" t="s">
        <v>3571</v>
      </c>
      <c r="F1867" s="508" t="s">
        <v>5379</v>
      </c>
      <c r="G1867" s="508" t="b">
        <f t="shared" si="174"/>
        <v>1</v>
      </c>
      <c r="H1867" s="508" t="b">
        <f t="shared" si="175"/>
        <v>0</v>
      </c>
      <c r="I1867" s="508" t="str">
        <f t="shared" si="176"/>
        <v>109</v>
      </c>
      <c r="J1867" s="508" t="str">
        <f t="shared" si="177"/>
        <v>108</v>
      </c>
      <c r="K1867" s="508">
        <f t="shared" si="178"/>
        <v>-1</v>
      </c>
      <c r="L1867" s="508" t="b">
        <f t="shared" si="179"/>
        <v>0</v>
      </c>
    </row>
    <row r="1868" spans="2:12">
      <c r="B1868" s="508" t="s">
        <v>3572</v>
      </c>
      <c r="C1868" s="508" t="s">
        <v>5618</v>
      </c>
      <c r="E1868" s="508" t="s">
        <v>3572</v>
      </c>
      <c r="F1868" s="508" t="s">
        <v>5380</v>
      </c>
      <c r="G1868" s="508" t="b">
        <f t="shared" si="174"/>
        <v>1</v>
      </c>
      <c r="H1868" s="508" t="b">
        <f t="shared" si="175"/>
        <v>0</v>
      </c>
      <c r="I1868" s="508" t="str">
        <f t="shared" si="176"/>
        <v>109</v>
      </c>
      <c r="J1868" s="508" t="str">
        <f t="shared" si="177"/>
        <v>108</v>
      </c>
      <c r="K1868" s="508">
        <f t="shared" si="178"/>
        <v>-1</v>
      </c>
      <c r="L1868" s="508" t="b">
        <f t="shared" si="179"/>
        <v>0</v>
      </c>
    </row>
    <row r="1869" spans="2:12">
      <c r="B1869" s="508" t="s">
        <v>3573</v>
      </c>
      <c r="C1869" s="508" t="s">
        <v>5619</v>
      </c>
      <c r="E1869" s="508" t="s">
        <v>3573</v>
      </c>
      <c r="F1869" s="508" t="s">
        <v>5381</v>
      </c>
      <c r="G1869" s="508" t="b">
        <f t="shared" si="174"/>
        <v>1</v>
      </c>
      <c r="H1869" s="508" t="b">
        <f t="shared" si="175"/>
        <v>0</v>
      </c>
      <c r="I1869" s="508" t="str">
        <f t="shared" si="176"/>
        <v>109</v>
      </c>
      <c r="J1869" s="508" t="str">
        <f t="shared" si="177"/>
        <v>108</v>
      </c>
      <c r="K1869" s="508">
        <f t="shared" si="178"/>
        <v>-1</v>
      </c>
      <c r="L1869" s="508" t="b">
        <f t="shared" si="179"/>
        <v>0</v>
      </c>
    </row>
    <row r="1870" spans="2:12">
      <c r="B1870" s="508" t="s">
        <v>3574</v>
      </c>
      <c r="C1870" s="508" t="s">
        <v>5620</v>
      </c>
      <c r="E1870" s="508" t="s">
        <v>3574</v>
      </c>
      <c r="F1870" s="508" t="s">
        <v>5382</v>
      </c>
      <c r="G1870" s="508" t="b">
        <f t="shared" si="174"/>
        <v>1</v>
      </c>
      <c r="H1870" s="508" t="b">
        <f t="shared" si="175"/>
        <v>0</v>
      </c>
      <c r="I1870" s="508" t="str">
        <f t="shared" si="176"/>
        <v>109</v>
      </c>
      <c r="J1870" s="508" t="str">
        <f t="shared" si="177"/>
        <v>108</v>
      </c>
      <c r="K1870" s="508">
        <f t="shared" si="178"/>
        <v>-1</v>
      </c>
      <c r="L1870" s="508" t="b">
        <f t="shared" si="179"/>
        <v>0</v>
      </c>
    </row>
    <row r="1871" spans="2:12">
      <c r="B1871" s="508" t="s">
        <v>3575</v>
      </c>
      <c r="C1871" s="508" t="s">
        <v>5621</v>
      </c>
      <c r="E1871" s="508" t="s">
        <v>3575</v>
      </c>
      <c r="F1871" s="508" t="s">
        <v>5383</v>
      </c>
      <c r="G1871" s="508" t="b">
        <f t="shared" si="174"/>
        <v>1</v>
      </c>
      <c r="H1871" s="508" t="b">
        <f t="shared" si="175"/>
        <v>0</v>
      </c>
      <c r="I1871" s="508" t="str">
        <f t="shared" si="176"/>
        <v>109</v>
      </c>
      <c r="J1871" s="508" t="str">
        <f t="shared" si="177"/>
        <v>108</v>
      </c>
      <c r="K1871" s="508">
        <f t="shared" si="178"/>
        <v>-1</v>
      </c>
      <c r="L1871" s="508" t="b">
        <f t="shared" si="179"/>
        <v>0</v>
      </c>
    </row>
    <row r="1872" spans="2:12">
      <c r="B1872" s="508" t="s">
        <v>3561</v>
      </c>
      <c r="C1872" s="508" t="s">
        <v>5622</v>
      </c>
      <c r="E1872" s="508" t="s">
        <v>3561</v>
      </c>
      <c r="F1872" s="508" t="s">
        <v>5384</v>
      </c>
      <c r="G1872" s="508" t="b">
        <f t="shared" si="174"/>
        <v>1</v>
      </c>
      <c r="H1872" s="508" t="b">
        <f t="shared" si="175"/>
        <v>0</v>
      </c>
      <c r="I1872" s="508" t="str">
        <f t="shared" si="176"/>
        <v>109</v>
      </c>
      <c r="J1872" s="508" t="str">
        <f t="shared" si="177"/>
        <v>108</v>
      </c>
      <c r="K1872" s="508">
        <f t="shared" si="178"/>
        <v>-1</v>
      </c>
      <c r="L1872" s="508" t="b">
        <f t="shared" si="179"/>
        <v>0</v>
      </c>
    </row>
    <row r="1873" spans="2:12">
      <c r="B1873" s="508" t="s">
        <v>1221</v>
      </c>
      <c r="C1873" s="508" t="s">
        <v>5623</v>
      </c>
      <c r="E1873" s="508" t="s">
        <v>1221</v>
      </c>
      <c r="F1873" s="508" t="s">
        <v>3886</v>
      </c>
      <c r="G1873" s="508" t="b">
        <f t="shared" si="174"/>
        <v>1</v>
      </c>
      <c r="H1873" s="508" t="b">
        <f t="shared" si="175"/>
        <v>0</v>
      </c>
      <c r="I1873" s="508" t="str">
        <f t="shared" si="176"/>
        <v>60</v>
      </c>
      <c r="J1873" s="508" t="str">
        <f t="shared" si="177"/>
        <v>59</v>
      </c>
      <c r="K1873" s="508">
        <f t="shared" si="178"/>
        <v>-1</v>
      </c>
      <c r="L1873" s="508" t="b">
        <f t="shared" si="179"/>
        <v>0</v>
      </c>
    </row>
    <row r="1874" spans="2:12">
      <c r="B1874" s="508" t="s">
        <v>1222</v>
      </c>
      <c r="C1874" s="508" t="s">
        <v>5624</v>
      </c>
      <c r="E1874" s="508" t="s">
        <v>1222</v>
      </c>
      <c r="F1874" s="508" t="s">
        <v>3887</v>
      </c>
      <c r="G1874" s="508" t="b">
        <f t="shared" si="174"/>
        <v>1</v>
      </c>
      <c r="H1874" s="508" t="b">
        <f t="shared" si="175"/>
        <v>0</v>
      </c>
      <c r="I1874" s="508" t="str">
        <f t="shared" si="176"/>
        <v>60</v>
      </c>
      <c r="J1874" s="508" t="str">
        <f t="shared" si="177"/>
        <v>59</v>
      </c>
      <c r="K1874" s="508">
        <f t="shared" si="178"/>
        <v>-1</v>
      </c>
      <c r="L1874" s="508" t="b">
        <f t="shared" si="179"/>
        <v>0</v>
      </c>
    </row>
    <row r="1875" spans="2:12">
      <c r="B1875" s="508" t="s">
        <v>1223</v>
      </c>
      <c r="C1875" s="508" t="s">
        <v>5625</v>
      </c>
      <c r="E1875" s="508" t="s">
        <v>1223</v>
      </c>
      <c r="F1875" s="508" t="s">
        <v>3888</v>
      </c>
      <c r="G1875" s="508" t="b">
        <f t="shared" si="174"/>
        <v>1</v>
      </c>
      <c r="H1875" s="508" t="b">
        <f t="shared" si="175"/>
        <v>0</v>
      </c>
      <c r="I1875" s="508" t="str">
        <f t="shared" si="176"/>
        <v>60</v>
      </c>
      <c r="J1875" s="508" t="str">
        <f t="shared" si="177"/>
        <v>59</v>
      </c>
      <c r="K1875" s="508">
        <f t="shared" si="178"/>
        <v>-1</v>
      </c>
      <c r="L1875" s="508" t="b">
        <f t="shared" si="179"/>
        <v>0</v>
      </c>
    </row>
    <row r="1876" spans="2:12">
      <c r="B1876" s="508" t="s">
        <v>1224</v>
      </c>
      <c r="C1876" s="508" t="s">
        <v>5626</v>
      </c>
      <c r="E1876" s="508" t="s">
        <v>1224</v>
      </c>
      <c r="F1876" s="508" t="s">
        <v>3889</v>
      </c>
      <c r="G1876" s="508" t="b">
        <f t="shared" si="174"/>
        <v>1</v>
      </c>
      <c r="H1876" s="508" t="b">
        <f t="shared" si="175"/>
        <v>0</v>
      </c>
      <c r="I1876" s="508" t="str">
        <f t="shared" si="176"/>
        <v>60</v>
      </c>
      <c r="J1876" s="508" t="str">
        <f t="shared" si="177"/>
        <v>59</v>
      </c>
      <c r="K1876" s="508">
        <f t="shared" si="178"/>
        <v>-1</v>
      </c>
      <c r="L1876" s="508" t="b">
        <f t="shared" si="179"/>
        <v>0</v>
      </c>
    </row>
    <row r="1877" spans="2:12">
      <c r="B1877" s="508" t="s">
        <v>1225</v>
      </c>
      <c r="C1877" s="508" t="s">
        <v>5627</v>
      </c>
      <c r="E1877" s="508" t="s">
        <v>1225</v>
      </c>
      <c r="F1877" s="508" t="s">
        <v>3890</v>
      </c>
      <c r="G1877" s="508" t="b">
        <f t="shared" si="174"/>
        <v>1</v>
      </c>
      <c r="H1877" s="508" t="b">
        <f t="shared" si="175"/>
        <v>0</v>
      </c>
      <c r="I1877" s="508" t="str">
        <f t="shared" si="176"/>
        <v>60</v>
      </c>
      <c r="J1877" s="508" t="str">
        <f t="shared" si="177"/>
        <v>59</v>
      </c>
      <c r="K1877" s="508">
        <f t="shared" si="178"/>
        <v>-1</v>
      </c>
      <c r="L1877" s="508" t="b">
        <f t="shared" si="179"/>
        <v>0</v>
      </c>
    </row>
    <row r="1878" spans="2:12">
      <c r="B1878" s="508" t="s">
        <v>1226</v>
      </c>
      <c r="C1878" s="508" t="s">
        <v>5628</v>
      </c>
      <c r="E1878" s="508" t="s">
        <v>1226</v>
      </c>
      <c r="F1878" s="508" t="s">
        <v>3891</v>
      </c>
      <c r="G1878" s="508" t="b">
        <f t="shared" si="174"/>
        <v>1</v>
      </c>
      <c r="H1878" s="508" t="b">
        <f t="shared" si="175"/>
        <v>0</v>
      </c>
      <c r="I1878" s="508" t="str">
        <f t="shared" si="176"/>
        <v>60</v>
      </c>
      <c r="J1878" s="508" t="str">
        <f t="shared" si="177"/>
        <v>59</v>
      </c>
      <c r="K1878" s="508">
        <f t="shared" si="178"/>
        <v>-1</v>
      </c>
      <c r="L1878" s="508" t="b">
        <f t="shared" si="179"/>
        <v>0</v>
      </c>
    </row>
    <row r="1879" spans="2:12">
      <c r="B1879" s="508" t="s">
        <v>1227</v>
      </c>
      <c r="C1879" s="508" t="s">
        <v>5629</v>
      </c>
      <c r="E1879" s="508" t="s">
        <v>1227</v>
      </c>
      <c r="F1879" s="508" t="s">
        <v>3892</v>
      </c>
      <c r="G1879" s="508" t="b">
        <f t="shared" si="174"/>
        <v>1</v>
      </c>
      <c r="H1879" s="508" t="b">
        <f t="shared" si="175"/>
        <v>0</v>
      </c>
      <c r="I1879" s="508" t="str">
        <f t="shared" si="176"/>
        <v>60</v>
      </c>
      <c r="J1879" s="508" t="str">
        <f t="shared" si="177"/>
        <v>59</v>
      </c>
      <c r="K1879" s="508">
        <f t="shared" si="178"/>
        <v>-1</v>
      </c>
      <c r="L1879" s="508" t="b">
        <f t="shared" si="179"/>
        <v>0</v>
      </c>
    </row>
    <row r="1880" spans="2:12">
      <c r="B1880" s="508" t="s">
        <v>1228</v>
      </c>
      <c r="C1880" s="508" t="s">
        <v>5630</v>
      </c>
      <c r="E1880" s="508" t="s">
        <v>1228</v>
      </c>
      <c r="F1880" s="508" t="s">
        <v>3893</v>
      </c>
      <c r="G1880" s="508" t="b">
        <f t="shared" si="174"/>
        <v>1</v>
      </c>
      <c r="H1880" s="508" t="b">
        <f t="shared" si="175"/>
        <v>0</v>
      </c>
      <c r="I1880" s="508" t="str">
        <f t="shared" si="176"/>
        <v>60</v>
      </c>
      <c r="J1880" s="508" t="str">
        <f t="shared" si="177"/>
        <v>59</v>
      </c>
      <c r="K1880" s="508">
        <f t="shared" si="178"/>
        <v>-1</v>
      </c>
      <c r="L1880" s="508" t="b">
        <f t="shared" si="179"/>
        <v>0</v>
      </c>
    </row>
    <row r="1881" spans="2:12">
      <c r="B1881" s="508" t="s">
        <v>1229</v>
      </c>
      <c r="C1881" s="508" t="s">
        <v>5631</v>
      </c>
      <c r="E1881" s="508" t="s">
        <v>1229</v>
      </c>
      <c r="F1881" s="508" t="s">
        <v>3894</v>
      </c>
      <c r="G1881" s="508" t="b">
        <f t="shared" si="174"/>
        <v>1</v>
      </c>
      <c r="H1881" s="508" t="b">
        <f t="shared" si="175"/>
        <v>0</v>
      </c>
      <c r="I1881" s="508" t="str">
        <f t="shared" si="176"/>
        <v>60</v>
      </c>
      <c r="J1881" s="508" t="str">
        <f t="shared" si="177"/>
        <v>59</v>
      </c>
      <c r="K1881" s="508">
        <f t="shared" si="178"/>
        <v>-1</v>
      </c>
      <c r="L1881" s="508" t="b">
        <f t="shared" si="179"/>
        <v>0</v>
      </c>
    </row>
    <row r="1882" spans="2:12">
      <c r="B1882" s="508" t="s">
        <v>1230</v>
      </c>
      <c r="C1882" s="508" t="s">
        <v>5632</v>
      </c>
      <c r="E1882" s="508" t="s">
        <v>1230</v>
      </c>
      <c r="F1882" s="508" t="s">
        <v>3895</v>
      </c>
      <c r="G1882" s="508" t="b">
        <f t="shared" si="174"/>
        <v>1</v>
      </c>
      <c r="H1882" s="508" t="b">
        <f t="shared" si="175"/>
        <v>0</v>
      </c>
      <c r="I1882" s="508" t="str">
        <f t="shared" si="176"/>
        <v>60</v>
      </c>
      <c r="J1882" s="508" t="str">
        <f t="shared" si="177"/>
        <v>59</v>
      </c>
      <c r="K1882" s="508">
        <f t="shared" si="178"/>
        <v>-1</v>
      </c>
      <c r="L1882" s="508" t="b">
        <f t="shared" si="179"/>
        <v>0</v>
      </c>
    </row>
    <row r="1883" spans="2:12">
      <c r="B1883" s="508" t="s">
        <v>1231</v>
      </c>
      <c r="C1883" s="508" t="s">
        <v>5633</v>
      </c>
      <c r="E1883" s="508" t="s">
        <v>1231</v>
      </c>
      <c r="F1883" s="508" t="s">
        <v>3896</v>
      </c>
      <c r="G1883" s="508" t="b">
        <f t="shared" si="174"/>
        <v>1</v>
      </c>
      <c r="H1883" s="508" t="b">
        <f t="shared" si="175"/>
        <v>0</v>
      </c>
      <c r="I1883" s="508" t="str">
        <f t="shared" si="176"/>
        <v>60</v>
      </c>
      <c r="J1883" s="508" t="str">
        <f t="shared" si="177"/>
        <v>59</v>
      </c>
      <c r="K1883" s="508">
        <f t="shared" si="178"/>
        <v>-1</v>
      </c>
      <c r="L1883" s="508" t="b">
        <f t="shared" si="179"/>
        <v>0</v>
      </c>
    </row>
    <row r="1884" spans="2:12">
      <c r="B1884" s="508" t="s">
        <v>1232</v>
      </c>
      <c r="C1884" s="508" t="s">
        <v>5634</v>
      </c>
      <c r="E1884" s="508" t="s">
        <v>1232</v>
      </c>
      <c r="F1884" s="508" t="s">
        <v>3897</v>
      </c>
      <c r="G1884" s="508" t="b">
        <f t="shared" si="174"/>
        <v>1</v>
      </c>
      <c r="H1884" s="508" t="b">
        <f t="shared" si="175"/>
        <v>0</v>
      </c>
      <c r="I1884" s="508" t="str">
        <f t="shared" si="176"/>
        <v>60</v>
      </c>
      <c r="J1884" s="508" t="str">
        <f t="shared" si="177"/>
        <v>59</v>
      </c>
      <c r="K1884" s="508">
        <f t="shared" si="178"/>
        <v>-1</v>
      </c>
      <c r="L1884" s="508" t="b">
        <f t="shared" si="179"/>
        <v>0</v>
      </c>
    </row>
    <row r="1885" spans="2:12">
      <c r="B1885" s="508" t="s">
        <v>1233</v>
      </c>
      <c r="C1885" s="508" t="s">
        <v>5635</v>
      </c>
      <c r="E1885" s="508" t="s">
        <v>1233</v>
      </c>
      <c r="F1885" s="508" t="s">
        <v>3898</v>
      </c>
      <c r="G1885" s="508" t="b">
        <f t="shared" si="174"/>
        <v>1</v>
      </c>
      <c r="H1885" s="508" t="b">
        <f t="shared" si="175"/>
        <v>0</v>
      </c>
      <c r="I1885" s="508" t="str">
        <f t="shared" si="176"/>
        <v>60</v>
      </c>
      <c r="J1885" s="508" t="str">
        <f t="shared" si="177"/>
        <v>59</v>
      </c>
      <c r="K1885" s="508">
        <f t="shared" si="178"/>
        <v>-1</v>
      </c>
      <c r="L1885" s="508" t="b">
        <f t="shared" si="179"/>
        <v>0</v>
      </c>
    </row>
    <row r="1886" spans="2:12">
      <c r="B1886" s="508" t="s">
        <v>1219</v>
      </c>
      <c r="C1886" s="508" t="s">
        <v>5636</v>
      </c>
      <c r="E1886" s="508" t="s">
        <v>1219</v>
      </c>
      <c r="F1886" s="508" t="s">
        <v>3899</v>
      </c>
      <c r="G1886" s="508" t="b">
        <f t="shared" si="174"/>
        <v>1</v>
      </c>
      <c r="H1886" s="508" t="b">
        <f t="shared" si="175"/>
        <v>0</v>
      </c>
      <c r="I1886" s="508" t="str">
        <f t="shared" si="176"/>
        <v>60</v>
      </c>
      <c r="J1886" s="508" t="str">
        <f t="shared" si="177"/>
        <v>59</v>
      </c>
      <c r="K1886" s="508">
        <f t="shared" si="178"/>
        <v>-1</v>
      </c>
      <c r="L1886" s="508" t="b">
        <f t="shared" si="179"/>
        <v>0</v>
      </c>
    </row>
    <row r="1887" spans="2:12">
      <c r="B1887" s="508" t="s">
        <v>2645</v>
      </c>
      <c r="C1887" s="508" t="s">
        <v>5637</v>
      </c>
      <c r="E1887" s="508" t="s">
        <v>2645</v>
      </c>
      <c r="F1887" s="508" t="s">
        <v>5235</v>
      </c>
      <c r="G1887" s="508" t="b">
        <f t="shared" si="174"/>
        <v>1</v>
      </c>
      <c r="H1887" s="508" t="b">
        <f t="shared" si="175"/>
        <v>0</v>
      </c>
      <c r="I1887" s="508" t="str">
        <f t="shared" si="176"/>
        <v>179</v>
      </c>
      <c r="J1887" s="508" t="str">
        <f t="shared" si="177"/>
        <v>178</v>
      </c>
      <c r="K1887" s="508">
        <f t="shared" si="178"/>
        <v>-1</v>
      </c>
      <c r="L1887" s="508" t="b">
        <f t="shared" si="179"/>
        <v>0</v>
      </c>
    </row>
    <row r="1888" spans="2:12">
      <c r="B1888" s="508" t="s">
        <v>2646</v>
      </c>
      <c r="C1888" s="508" t="s">
        <v>5638</v>
      </c>
      <c r="E1888" s="508" t="s">
        <v>2646</v>
      </c>
      <c r="F1888" s="508" t="s">
        <v>5236</v>
      </c>
      <c r="G1888" s="508" t="b">
        <f t="shared" si="174"/>
        <v>1</v>
      </c>
      <c r="H1888" s="508" t="b">
        <f t="shared" si="175"/>
        <v>0</v>
      </c>
      <c r="I1888" s="508" t="str">
        <f t="shared" si="176"/>
        <v>179</v>
      </c>
      <c r="J1888" s="508" t="str">
        <f t="shared" si="177"/>
        <v>178</v>
      </c>
      <c r="K1888" s="508">
        <f t="shared" si="178"/>
        <v>-1</v>
      </c>
      <c r="L1888" s="508" t="b">
        <f t="shared" si="179"/>
        <v>0</v>
      </c>
    </row>
    <row r="1889" spans="2:12">
      <c r="B1889" s="508" t="s">
        <v>2647</v>
      </c>
      <c r="C1889" s="508" t="s">
        <v>5639</v>
      </c>
      <c r="E1889" s="508" t="s">
        <v>2647</v>
      </c>
      <c r="F1889" s="508" t="s">
        <v>5237</v>
      </c>
      <c r="G1889" s="508" t="b">
        <f t="shared" si="174"/>
        <v>1</v>
      </c>
      <c r="H1889" s="508" t="b">
        <f t="shared" si="175"/>
        <v>0</v>
      </c>
      <c r="I1889" s="508" t="str">
        <f t="shared" si="176"/>
        <v>179</v>
      </c>
      <c r="J1889" s="508" t="str">
        <f t="shared" si="177"/>
        <v>178</v>
      </c>
      <c r="K1889" s="508">
        <f t="shared" si="178"/>
        <v>-1</v>
      </c>
      <c r="L1889" s="508" t="b">
        <f t="shared" si="179"/>
        <v>0</v>
      </c>
    </row>
    <row r="1890" spans="2:12">
      <c r="B1890" s="508" t="s">
        <v>2648</v>
      </c>
      <c r="C1890" s="508" t="s">
        <v>5640</v>
      </c>
      <c r="E1890" s="508" t="s">
        <v>2648</v>
      </c>
      <c r="F1890" s="508" t="s">
        <v>5238</v>
      </c>
      <c r="G1890" s="508" t="b">
        <f t="shared" si="174"/>
        <v>1</v>
      </c>
      <c r="H1890" s="508" t="b">
        <f t="shared" si="175"/>
        <v>0</v>
      </c>
      <c r="I1890" s="508" t="str">
        <f t="shared" si="176"/>
        <v>179</v>
      </c>
      <c r="J1890" s="508" t="str">
        <f t="shared" si="177"/>
        <v>178</v>
      </c>
      <c r="K1890" s="508">
        <f t="shared" si="178"/>
        <v>-1</v>
      </c>
      <c r="L1890" s="508" t="b">
        <f t="shared" si="179"/>
        <v>0</v>
      </c>
    </row>
    <row r="1891" spans="2:12">
      <c r="B1891" s="508" t="s">
        <v>2649</v>
      </c>
      <c r="C1891" s="508" t="s">
        <v>5641</v>
      </c>
      <c r="E1891" s="508" t="s">
        <v>2649</v>
      </c>
      <c r="F1891" s="508" t="s">
        <v>5239</v>
      </c>
      <c r="G1891" s="508" t="b">
        <f t="shared" si="174"/>
        <v>1</v>
      </c>
      <c r="H1891" s="508" t="b">
        <f t="shared" si="175"/>
        <v>0</v>
      </c>
      <c r="I1891" s="508" t="str">
        <f t="shared" si="176"/>
        <v>179</v>
      </c>
      <c r="J1891" s="508" t="str">
        <f t="shared" si="177"/>
        <v>178</v>
      </c>
      <c r="K1891" s="508">
        <f t="shared" si="178"/>
        <v>-1</v>
      </c>
      <c r="L1891" s="508" t="b">
        <f t="shared" si="179"/>
        <v>0</v>
      </c>
    </row>
    <row r="1892" spans="2:12">
      <c r="B1892" s="508" t="s">
        <v>2650</v>
      </c>
      <c r="C1892" s="508" t="s">
        <v>5642</v>
      </c>
      <c r="E1892" s="508" t="s">
        <v>2650</v>
      </c>
      <c r="F1892" s="508" t="s">
        <v>5240</v>
      </c>
      <c r="G1892" s="508" t="b">
        <f t="shared" si="174"/>
        <v>1</v>
      </c>
      <c r="H1892" s="508" t="b">
        <f t="shared" si="175"/>
        <v>0</v>
      </c>
      <c r="I1892" s="508" t="str">
        <f t="shared" si="176"/>
        <v>179</v>
      </c>
      <c r="J1892" s="508" t="str">
        <f t="shared" si="177"/>
        <v>178</v>
      </c>
      <c r="K1892" s="508">
        <f t="shared" si="178"/>
        <v>-1</v>
      </c>
      <c r="L1892" s="508" t="b">
        <f t="shared" si="179"/>
        <v>0</v>
      </c>
    </row>
    <row r="1893" spans="2:12">
      <c r="B1893" s="508" t="s">
        <v>2651</v>
      </c>
      <c r="C1893" s="508" t="s">
        <v>5643</v>
      </c>
      <c r="E1893" s="508" t="s">
        <v>2651</v>
      </c>
      <c r="F1893" s="508" t="s">
        <v>5241</v>
      </c>
      <c r="G1893" s="508" t="b">
        <f t="shared" si="174"/>
        <v>1</v>
      </c>
      <c r="H1893" s="508" t="b">
        <f t="shared" si="175"/>
        <v>0</v>
      </c>
      <c r="I1893" s="508" t="str">
        <f t="shared" si="176"/>
        <v>179</v>
      </c>
      <c r="J1893" s="508" t="str">
        <f t="shared" si="177"/>
        <v>178</v>
      </c>
      <c r="K1893" s="508">
        <f t="shared" si="178"/>
        <v>-1</v>
      </c>
      <c r="L1893" s="508" t="b">
        <f t="shared" si="179"/>
        <v>0</v>
      </c>
    </row>
    <row r="1894" spans="2:12">
      <c r="B1894" s="508" t="s">
        <v>2652</v>
      </c>
      <c r="C1894" s="508" t="s">
        <v>5644</v>
      </c>
      <c r="E1894" s="508" t="s">
        <v>2652</v>
      </c>
      <c r="F1894" s="508" t="s">
        <v>5242</v>
      </c>
      <c r="G1894" s="508" t="b">
        <f t="shared" si="174"/>
        <v>1</v>
      </c>
      <c r="H1894" s="508" t="b">
        <f t="shared" si="175"/>
        <v>0</v>
      </c>
      <c r="I1894" s="508" t="str">
        <f t="shared" si="176"/>
        <v>179</v>
      </c>
      <c r="J1894" s="508" t="str">
        <f t="shared" si="177"/>
        <v>178</v>
      </c>
      <c r="K1894" s="508">
        <f t="shared" si="178"/>
        <v>-1</v>
      </c>
      <c r="L1894" s="508" t="b">
        <f t="shared" si="179"/>
        <v>0</v>
      </c>
    </row>
    <row r="1895" spans="2:12">
      <c r="B1895" s="508" t="s">
        <v>2653</v>
      </c>
      <c r="C1895" s="508" t="s">
        <v>5645</v>
      </c>
      <c r="E1895" s="508" t="s">
        <v>2653</v>
      </c>
      <c r="F1895" s="508" t="s">
        <v>5243</v>
      </c>
      <c r="G1895" s="508" t="b">
        <f t="shared" si="174"/>
        <v>1</v>
      </c>
      <c r="H1895" s="508" t="b">
        <f t="shared" si="175"/>
        <v>0</v>
      </c>
      <c r="I1895" s="508" t="str">
        <f t="shared" si="176"/>
        <v>179</v>
      </c>
      <c r="J1895" s="508" t="str">
        <f t="shared" si="177"/>
        <v>178</v>
      </c>
      <c r="K1895" s="508">
        <f t="shared" si="178"/>
        <v>-1</v>
      </c>
      <c r="L1895" s="508" t="b">
        <f t="shared" si="179"/>
        <v>0</v>
      </c>
    </row>
    <row r="1896" spans="2:12">
      <c r="B1896" s="508" t="s">
        <v>2654</v>
      </c>
      <c r="C1896" s="508" t="s">
        <v>5646</v>
      </c>
      <c r="E1896" s="508" t="s">
        <v>2654</v>
      </c>
      <c r="F1896" s="508" t="s">
        <v>5244</v>
      </c>
      <c r="G1896" s="508" t="b">
        <f t="shared" si="174"/>
        <v>1</v>
      </c>
      <c r="H1896" s="508" t="b">
        <f t="shared" si="175"/>
        <v>0</v>
      </c>
      <c r="I1896" s="508" t="str">
        <f t="shared" si="176"/>
        <v>179</v>
      </c>
      <c r="J1896" s="508" t="str">
        <f t="shared" si="177"/>
        <v>178</v>
      </c>
      <c r="K1896" s="508">
        <f t="shared" si="178"/>
        <v>-1</v>
      </c>
      <c r="L1896" s="508" t="b">
        <f t="shared" si="179"/>
        <v>0</v>
      </c>
    </row>
    <row r="1897" spans="2:12">
      <c r="B1897" s="508" t="s">
        <v>2655</v>
      </c>
      <c r="C1897" s="508" t="s">
        <v>5647</v>
      </c>
      <c r="E1897" s="508" t="s">
        <v>2655</v>
      </c>
      <c r="F1897" s="508" t="s">
        <v>5245</v>
      </c>
      <c r="G1897" s="508" t="b">
        <f t="shared" si="174"/>
        <v>1</v>
      </c>
      <c r="H1897" s="508" t="b">
        <f t="shared" si="175"/>
        <v>0</v>
      </c>
      <c r="I1897" s="508" t="str">
        <f t="shared" si="176"/>
        <v>179</v>
      </c>
      <c r="J1897" s="508" t="str">
        <f t="shared" si="177"/>
        <v>178</v>
      </c>
      <c r="K1897" s="508">
        <f t="shared" si="178"/>
        <v>-1</v>
      </c>
      <c r="L1897" s="508" t="b">
        <f t="shared" si="179"/>
        <v>0</v>
      </c>
    </row>
    <row r="1898" spans="2:12">
      <c r="B1898" s="508" t="s">
        <v>2656</v>
      </c>
      <c r="C1898" s="508" t="s">
        <v>5648</v>
      </c>
      <c r="E1898" s="508" t="s">
        <v>2656</v>
      </c>
      <c r="F1898" s="508" t="s">
        <v>5246</v>
      </c>
      <c r="G1898" s="508" t="b">
        <f t="shared" si="174"/>
        <v>1</v>
      </c>
      <c r="H1898" s="508" t="b">
        <f t="shared" si="175"/>
        <v>0</v>
      </c>
      <c r="I1898" s="508" t="str">
        <f t="shared" si="176"/>
        <v>179</v>
      </c>
      <c r="J1898" s="508" t="str">
        <f t="shared" si="177"/>
        <v>178</v>
      </c>
      <c r="K1898" s="508">
        <f t="shared" si="178"/>
        <v>-1</v>
      </c>
      <c r="L1898" s="508" t="b">
        <f t="shared" si="179"/>
        <v>0</v>
      </c>
    </row>
    <row r="1899" spans="2:12">
      <c r="B1899" s="508" t="s">
        <v>2657</v>
      </c>
      <c r="C1899" s="508" t="s">
        <v>5649</v>
      </c>
      <c r="E1899" s="508" t="s">
        <v>2657</v>
      </c>
      <c r="F1899" s="508" t="s">
        <v>5247</v>
      </c>
      <c r="G1899" s="508" t="b">
        <f t="shared" si="174"/>
        <v>1</v>
      </c>
      <c r="H1899" s="508" t="b">
        <f t="shared" si="175"/>
        <v>0</v>
      </c>
      <c r="I1899" s="508" t="str">
        <f t="shared" si="176"/>
        <v>179</v>
      </c>
      <c r="J1899" s="508" t="str">
        <f t="shared" si="177"/>
        <v>178</v>
      </c>
      <c r="K1899" s="508">
        <f t="shared" si="178"/>
        <v>-1</v>
      </c>
      <c r="L1899" s="508" t="b">
        <f t="shared" si="179"/>
        <v>0</v>
      </c>
    </row>
    <row r="1900" spans="2:12">
      <c r="B1900" s="508" t="s">
        <v>2643</v>
      </c>
      <c r="C1900" s="508" t="s">
        <v>5650</v>
      </c>
      <c r="E1900" s="508" t="s">
        <v>2643</v>
      </c>
      <c r="F1900" s="508" t="s">
        <v>5248</v>
      </c>
      <c r="G1900" s="508" t="b">
        <f t="shared" si="174"/>
        <v>1</v>
      </c>
      <c r="H1900" s="508" t="b">
        <f t="shared" si="175"/>
        <v>0</v>
      </c>
      <c r="I1900" s="508" t="str">
        <f t="shared" si="176"/>
        <v>179</v>
      </c>
      <c r="J1900" s="508" t="str">
        <f t="shared" si="177"/>
        <v>178</v>
      </c>
      <c r="K1900" s="508">
        <f t="shared" si="178"/>
        <v>-1</v>
      </c>
      <c r="L1900" s="508" t="b">
        <f t="shared" si="179"/>
        <v>0</v>
      </c>
    </row>
    <row r="1901" spans="2:12">
      <c r="B1901" s="508" t="s">
        <v>1536</v>
      </c>
      <c r="C1901" s="508" t="s">
        <v>5651</v>
      </c>
      <c r="E1901" s="508" t="s">
        <v>1536</v>
      </c>
      <c r="F1901" s="508" t="s">
        <v>5249</v>
      </c>
      <c r="G1901" s="508" t="b">
        <f t="shared" si="174"/>
        <v>1</v>
      </c>
      <c r="H1901" s="508" t="b">
        <f t="shared" si="175"/>
        <v>0</v>
      </c>
      <c r="I1901" s="508" t="str">
        <f t="shared" si="176"/>
        <v>84</v>
      </c>
      <c r="J1901" s="508" t="str">
        <f t="shared" si="177"/>
        <v>83</v>
      </c>
      <c r="K1901" s="508">
        <f t="shared" si="178"/>
        <v>-1</v>
      </c>
      <c r="L1901" s="508" t="b">
        <f t="shared" si="179"/>
        <v>0</v>
      </c>
    </row>
    <row r="1902" spans="2:12">
      <c r="B1902" s="508" t="s">
        <v>1537</v>
      </c>
      <c r="C1902" s="508" t="s">
        <v>5652</v>
      </c>
      <c r="E1902" s="508" t="s">
        <v>1537</v>
      </c>
      <c r="F1902" s="508" t="s">
        <v>5250</v>
      </c>
      <c r="G1902" s="508" t="b">
        <f t="shared" si="174"/>
        <v>1</v>
      </c>
      <c r="H1902" s="508" t="b">
        <f t="shared" si="175"/>
        <v>0</v>
      </c>
      <c r="I1902" s="508" t="str">
        <f t="shared" si="176"/>
        <v>84</v>
      </c>
      <c r="J1902" s="508" t="str">
        <f t="shared" si="177"/>
        <v>83</v>
      </c>
      <c r="K1902" s="508">
        <f t="shared" si="178"/>
        <v>-1</v>
      </c>
      <c r="L1902" s="508" t="b">
        <f t="shared" si="179"/>
        <v>0</v>
      </c>
    </row>
    <row r="1903" spans="2:12">
      <c r="B1903" s="508" t="s">
        <v>1538</v>
      </c>
      <c r="C1903" s="508" t="s">
        <v>5653</v>
      </c>
      <c r="E1903" s="508" t="s">
        <v>1538</v>
      </c>
      <c r="F1903" s="508" t="s">
        <v>5251</v>
      </c>
      <c r="G1903" s="508" t="b">
        <f t="shared" si="174"/>
        <v>1</v>
      </c>
      <c r="H1903" s="508" t="b">
        <f t="shared" si="175"/>
        <v>0</v>
      </c>
      <c r="I1903" s="508" t="str">
        <f t="shared" si="176"/>
        <v>84</v>
      </c>
      <c r="J1903" s="508" t="str">
        <f t="shared" si="177"/>
        <v>83</v>
      </c>
      <c r="K1903" s="508">
        <f t="shared" si="178"/>
        <v>-1</v>
      </c>
      <c r="L1903" s="508" t="b">
        <f t="shared" si="179"/>
        <v>0</v>
      </c>
    </row>
    <row r="1904" spans="2:12">
      <c r="B1904" s="508" t="s">
        <v>1539</v>
      </c>
      <c r="C1904" s="508" t="s">
        <v>5654</v>
      </c>
      <c r="E1904" s="508" t="s">
        <v>1539</v>
      </c>
      <c r="F1904" s="508" t="s">
        <v>5252</v>
      </c>
      <c r="G1904" s="508" t="b">
        <f t="shared" si="174"/>
        <v>1</v>
      </c>
      <c r="H1904" s="508" t="b">
        <f t="shared" si="175"/>
        <v>0</v>
      </c>
      <c r="I1904" s="508" t="str">
        <f t="shared" si="176"/>
        <v>84</v>
      </c>
      <c r="J1904" s="508" t="str">
        <f t="shared" si="177"/>
        <v>83</v>
      </c>
      <c r="K1904" s="508">
        <f t="shared" si="178"/>
        <v>-1</v>
      </c>
      <c r="L1904" s="508" t="b">
        <f t="shared" si="179"/>
        <v>0</v>
      </c>
    </row>
    <row r="1905" spans="2:12">
      <c r="B1905" s="508" t="s">
        <v>1540</v>
      </c>
      <c r="C1905" s="508" t="s">
        <v>5655</v>
      </c>
      <c r="E1905" s="508" t="s">
        <v>1540</v>
      </c>
      <c r="F1905" s="508" t="s">
        <v>5253</v>
      </c>
      <c r="G1905" s="508" t="b">
        <f t="shared" si="174"/>
        <v>1</v>
      </c>
      <c r="H1905" s="508" t="b">
        <f t="shared" si="175"/>
        <v>0</v>
      </c>
      <c r="I1905" s="508" t="str">
        <f t="shared" si="176"/>
        <v>84</v>
      </c>
      <c r="J1905" s="508" t="str">
        <f t="shared" si="177"/>
        <v>83</v>
      </c>
      <c r="K1905" s="508">
        <f t="shared" si="178"/>
        <v>-1</v>
      </c>
      <c r="L1905" s="508" t="b">
        <f t="shared" si="179"/>
        <v>0</v>
      </c>
    </row>
    <row r="1906" spans="2:12">
      <c r="B1906" s="508" t="s">
        <v>1541</v>
      </c>
      <c r="C1906" s="508" t="s">
        <v>5656</v>
      </c>
      <c r="E1906" s="508" t="s">
        <v>1541</v>
      </c>
      <c r="F1906" s="508" t="s">
        <v>5254</v>
      </c>
      <c r="G1906" s="508" t="b">
        <f t="shared" si="174"/>
        <v>1</v>
      </c>
      <c r="H1906" s="508" t="b">
        <f t="shared" si="175"/>
        <v>0</v>
      </c>
      <c r="I1906" s="508" t="str">
        <f t="shared" si="176"/>
        <v>84</v>
      </c>
      <c r="J1906" s="508" t="str">
        <f t="shared" si="177"/>
        <v>83</v>
      </c>
      <c r="K1906" s="508">
        <f t="shared" si="178"/>
        <v>-1</v>
      </c>
      <c r="L1906" s="508" t="b">
        <f t="shared" si="179"/>
        <v>0</v>
      </c>
    </row>
    <row r="1907" spans="2:12">
      <c r="B1907" s="508" t="s">
        <v>1542</v>
      </c>
      <c r="C1907" s="508" t="s">
        <v>5657</v>
      </c>
      <c r="E1907" s="508" t="s">
        <v>1542</v>
      </c>
      <c r="F1907" s="508" t="s">
        <v>5255</v>
      </c>
      <c r="G1907" s="508" t="b">
        <f t="shared" si="174"/>
        <v>1</v>
      </c>
      <c r="H1907" s="508" t="b">
        <f t="shared" si="175"/>
        <v>0</v>
      </c>
      <c r="I1907" s="508" t="str">
        <f t="shared" si="176"/>
        <v>84</v>
      </c>
      <c r="J1907" s="508" t="str">
        <f t="shared" si="177"/>
        <v>83</v>
      </c>
      <c r="K1907" s="508">
        <f t="shared" si="178"/>
        <v>-1</v>
      </c>
      <c r="L1907" s="508" t="b">
        <f t="shared" si="179"/>
        <v>0</v>
      </c>
    </row>
    <row r="1908" spans="2:12">
      <c r="B1908" s="508" t="s">
        <v>1543</v>
      </c>
      <c r="C1908" s="508" t="s">
        <v>5658</v>
      </c>
      <c r="E1908" s="508" t="s">
        <v>1543</v>
      </c>
      <c r="F1908" s="508" t="s">
        <v>5256</v>
      </c>
      <c r="G1908" s="508" t="b">
        <f t="shared" si="174"/>
        <v>1</v>
      </c>
      <c r="H1908" s="508" t="b">
        <f t="shared" si="175"/>
        <v>0</v>
      </c>
      <c r="I1908" s="508" t="str">
        <f t="shared" si="176"/>
        <v>84</v>
      </c>
      <c r="J1908" s="508" t="str">
        <f t="shared" si="177"/>
        <v>83</v>
      </c>
      <c r="K1908" s="508">
        <f t="shared" si="178"/>
        <v>-1</v>
      </c>
      <c r="L1908" s="508" t="b">
        <f t="shared" si="179"/>
        <v>0</v>
      </c>
    </row>
    <row r="1909" spans="2:12">
      <c r="B1909" s="508" t="s">
        <v>1544</v>
      </c>
      <c r="C1909" s="508" t="s">
        <v>5659</v>
      </c>
      <c r="E1909" s="508" t="s">
        <v>1544</v>
      </c>
      <c r="F1909" s="508" t="s">
        <v>5257</v>
      </c>
      <c r="G1909" s="508" t="b">
        <f t="shared" si="174"/>
        <v>1</v>
      </c>
      <c r="H1909" s="508" t="b">
        <f t="shared" si="175"/>
        <v>0</v>
      </c>
      <c r="I1909" s="508" t="str">
        <f t="shared" si="176"/>
        <v>84</v>
      </c>
      <c r="J1909" s="508" t="str">
        <f t="shared" si="177"/>
        <v>83</v>
      </c>
      <c r="K1909" s="508">
        <f t="shared" si="178"/>
        <v>-1</v>
      </c>
      <c r="L1909" s="508" t="b">
        <f t="shared" si="179"/>
        <v>0</v>
      </c>
    </row>
    <row r="1910" spans="2:12">
      <c r="B1910" s="508" t="s">
        <v>1545</v>
      </c>
      <c r="C1910" s="508" t="s">
        <v>5660</v>
      </c>
      <c r="E1910" s="508" t="s">
        <v>1545</v>
      </c>
      <c r="F1910" s="508" t="s">
        <v>5258</v>
      </c>
      <c r="G1910" s="508" t="b">
        <f t="shared" si="174"/>
        <v>1</v>
      </c>
      <c r="H1910" s="508" t="b">
        <f t="shared" si="175"/>
        <v>0</v>
      </c>
      <c r="I1910" s="508" t="str">
        <f t="shared" si="176"/>
        <v>84</v>
      </c>
      <c r="J1910" s="508" t="str">
        <f t="shared" si="177"/>
        <v>83</v>
      </c>
      <c r="K1910" s="508">
        <f t="shared" si="178"/>
        <v>-1</v>
      </c>
      <c r="L1910" s="508" t="b">
        <f t="shared" si="179"/>
        <v>0</v>
      </c>
    </row>
    <row r="1911" spans="2:12">
      <c r="B1911" s="508" t="s">
        <v>1546</v>
      </c>
      <c r="C1911" s="508" t="s">
        <v>5661</v>
      </c>
      <c r="E1911" s="508" t="s">
        <v>1546</v>
      </c>
      <c r="F1911" s="508" t="s">
        <v>5259</v>
      </c>
      <c r="G1911" s="508" t="b">
        <f t="shared" si="174"/>
        <v>1</v>
      </c>
      <c r="H1911" s="508" t="b">
        <f t="shared" si="175"/>
        <v>0</v>
      </c>
      <c r="I1911" s="508" t="str">
        <f t="shared" si="176"/>
        <v>84</v>
      </c>
      <c r="J1911" s="508" t="str">
        <f t="shared" si="177"/>
        <v>83</v>
      </c>
      <c r="K1911" s="508">
        <f t="shared" si="178"/>
        <v>-1</v>
      </c>
      <c r="L1911" s="508" t="b">
        <f t="shared" si="179"/>
        <v>0</v>
      </c>
    </row>
    <row r="1912" spans="2:12">
      <c r="B1912" s="508" t="s">
        <v>1547</v>
      </c>
      <c r="C1912" s="508" t="s">
        <v>5662</v>
      </c>
      <c r="E1912" s="508" t="s">
        <v>1547</v>
      </c>
      <c r="F1912" s="508" t="s">
        <v>5260</v>
      </c>
      <c r="G1912" s="508" t="b">
        <f t="shared" si="174"/>
        <v>1</v>
      </c>
      <c r="H1912" s="508" t="b">
        <f t="shared" si="175"/>
        <v>0</v>
      </c>
      <c r="I1912" s="508" t="str">
        <f t="shared" si="176"/>
        <v>84</v>
      </c>
      <c r="J1912" s="508" t="str">
        <f t="shared" si="177"/>
        <v>83</v>
      </c>
      <c r="K1912" s="508">
        <f t="shared" si="178"/>
        <v>-1</v>
      </c>
      <c r="L1912" s="508" t="b">
        <f t="shared" si="179"/>
        <v>0</v>
      </c>
    </row>
    <row r="1913" spans="2:12">
      <c r="B1913" s="508" t="s">
        <v>1548</v>
      </c>
      <c r="C1913" s="508" t="s">
        <v>5663</v>
      </c>
      <c r="E1913" s="508" t="s">
        <v>1548</v>
      </c>
      <c r="F1913" s="508" t="s">
        <v>5261</v>
      </c>
      <c r="G1913" s="508" t="b">
        <f t="shared" si="174"/>
        <v>1</v>
      </c>
      <c r="H1913" s="508" t="b">
        <f t="shared" si="175"/>
        <v>0</v>
      </c>
      <c r="I1913" s="508" t="str">
        <f t="shared" si="176"/>
        <v>84</v>
      </c>
      <c r="J1913" s="508" t="str">
        <f t="shared" si="177"/>
        <v>83</v>
      </c>
      <c r="K1913" s="508">
        <f t="shared" si="178"/>
        <v>-1</v>
      </c>
      <c r="L1913" s="508" t="b">
        <f t="shared" si="179"/>
        <v>0</v>
      </c>
    </row>
    <row r="1914" spans="2:12">
      <c r="B1914" s="508" t="s">
        <v>1534</v>
      </c>
      <c r="C1914" s="508" t="s">
        <v>5664</v>
      </c>
      <c r="E1914" s="508" t="s">
        <v>1534</v>
      </c>
      <c r="F1914" s="508" t="s">
        <v>5262</v>
      </c>
      <c r="G1914" s="508" t="b">
        <f t="shared" si="174"/>
        <v>1</v>
      </c>
      <c r="H1914" s="508" t="b">
        <f t="shared" si="175"/>
        <v>0</v>
      </c>
      <c r="I1914" s="508" t="str">
        <f t="shared" si="176"/>
        <v>84</v>
      </c>
      <c r="J1914" s="508" t="str">
        <f t="shared" si="177"/>
        <v>83</v>
      </c>
      <c r="K1914" s="508">
        <f t="shared" si="178"/>
        <v>-1</v>
      </c>
      <c r="L1914" s="508" t="b">
        <f t="shared" si="179"/>
        <v>0</v>
      </c>
    </row>
    <row r="1915" spans="2:12">
      <c r="B1915" s="508" t="s">
        <v>2012</v>
      </c>
      <c r="C1915" s="508" t="s">
        <v>5665</v>
      </c>
      <c r="E1915" s="508" t="s">
        <v>2012</v>
      </c>
      <c r="F1915" s="508" t="s">
        <v>3803</v>
      </c>
      <c r="G1915" s="508" t="b">
        <f t="shared" si="174"/>
        <v>1</v>
      </c>
      <c r="H1915" s="508" t="b">
        <f t="shared" si="175"/>
        <v>0</v>
      </c>
      <c r="I1915" s="508" t="str">
        <f t="shared" si="176"/>
        <v>119</v>
      </c>
      <c r="J1915" s="508" t="str">
        <f t="shared" si="177"/>
        <v>118</v>
      </c>
      <c r="K1915" s="508">
        <f t="shared" si="178"/>
        <v>-1</v>
      </c>
      <c r="L1915" s="508" t="b">
        <f t="shared" si="179"/>
        <v>0</v>
      </c>
    </row>
    <row r="1916" spans="2:12">
      <c r="B1916" s="508" t="s">
        <v>2013</v>
      </c>
      <c r="C1916" s="508" t="s">
        <v>5666</v>
      </c>
      <c r="E1916" s="508" t="s">
        <v>2013</v>
      </c>
      <c r="F1916" s="508" t="s">
        <v>3804</v>
      </c>
      <c r="G1916" s="508" t="b">
        <f t="shared" si="174"/>
        <v>1</v>
      </c>
      <c r="H1916" s="508" t="b">
        <f t="shared" si="175"/>
        <v>0</v>
      </c>
      <c r="I1916" s="508" t="str">
        <f t="shared" si="176"/>
        <v>119</v>
      </c>
      <c r="J1916" s="508" t="str">
        <f t="shared" si="177"/>
        <v>118</v>
      </c>
      <c r="K1916" s="508">
        <f t="shared" si="178"/>
        <v>-1</v>
      </c>
      <c r="L1916" s="508" t="b">
        <f t="shared" si="179"/>
        <v>0</v>
      </c>
    </row>
    <row r="1917" spans="2:12">
      <c r="B1917" s="508" t="s">
        <v>2014</v>
      </c>
      <c r="C1917" s="508" t="s">
        <v>5667</v>
      </c>
      <c r="E1917" s="508" t="s">
        <v>2014</v>
      </c>
      <c r="F1917" s="508" t="s">
        <v>3805</v>
      </c>
      <c r="G1917" s="508" t="b">
        <f t="shared" si="174"/>
        <v>1</v>
      </c>
      <c r="H1917" s="508" t="b">
        <f t="shared" si="175"/>
        <v>0</v>
      </c>
      <c r="I1917" s="508" t="str">
        <f t="shared" si="176"/>
        <v>119</v>
      </c>
      <c r="J1917" s="508" t="str">
        <f t="shared" si="177"/>
        <v>118</v>
      </c>
      <c r="K1917" s="508">
        <f t="shared" si="178"/>
        <v>-1</v>
      </c>
      <c r="L1917" s="508" t="b">
        <f t="shared" si="179"/>
        <v>0</v>
      </c>
    </row>
    <row r="1918" spans="2:12">
      <c r="B1918" s="508" t="s">
        <v>2015</v>
      </c>
      <c r="C1918" s="508" t="s">
        <v>5668</v>
      </c>
      <c r="E1918" s="508" t="s">
        <v>2015</v>
      </c>
      <c r="F1918" s="508" t="s">
        <v>3806</v>
      </c>
      <c r="G1918" s="508" t="b">
        <f t="shared" si="174"/>
        <v>1</v>
      </c>
      <c r="H1918" s="508" t="b">
        <f t="shared" si="175"/>
        <v>0</v>
      </c>
      <c r="I1918" s="508" t="str">
        <f t="shared" si="176"/>
        <v>119</v>
      </c>
      <c r="J1918" s="508" t="str">
        <f t="shared" si="177"/>
        <v>118</v>
      </c>
      <c r="K1918" s="508">
        <f t="shared" si="178"/>
        <v>-1</v>
      </c>
      <c r="L1918" s="508" t="b">
        <f t="shared" si="179"/>
        <v>0</v>
      </c>
    </row>
    <row r="1919" spans="2:12">
      <c r="B1919" s="508" t="s">
        <v>2016</v>
      </c>
      <c r="C1919" s="508" t="s">
        <v>5669</v>
      </c>
      <c r="E1919" s="508" t="s">
        <v>2016</v>
      </c>
      <c r="F1919" s="508" t="s">
        <v>3807</v>
      </c>
      <c r="G1919" s="508" t="b">
        <f t="shared" si="174"/>
        <v>1</v>
      </c>
      <c r="H1919" s="508" t="b">
        <f t="shared" si="175"/>
        <v>0</v>
      </c>
      <c r="I1919" s="508" t="str">
        <f t="shared" si="176"/>
        <v>119</v>
      </c>
      <c r="J1919" s="508" t="str">
        <f t="shared" si="177"/>
        <v>118</v>
      </c>
      <c r="K1919" s="508">
        <f t="shared" si="178"/>
        <v>-1</v>
      </c>
      <c r="L1919" s="508" t="b">
        <f t="shared" si="179"/>
        <v>0</v>
      </c>
    </row>
    <row r="1920" spans="2:12">
      <c r="B1920" s="508" t="s">
        <v>2017</v>
      </c>
      <c r="C1920" s="508" t="s">
        <v>5670</v>
      </c>
      <c r="E1920" s="508" t="s">
        <v>2017</v>
      </c>
      <c r="F1920" s="508" t="s">
        <v>3808</v>
      </c>
      <c r="G1920" s="508" t="b">
        <f t="shared" si="174"/>
        <v>1</v>
      </c>
      <c r="H1920" s="508" t="b">
        <f t="shared" si="175"/>
        <v>0</v>
      </c>
      <c r="I1920" s="508" t="str">
        <f t="shared" si="176"/>
        <v>119</v>
      </c>
      <c r="J1920" s="508" t="str">
        <f t="shared" si="177"/>
        <v>118</v>
      </c>
      <c r="K1920" s="508">
        <f t="shared" si="178"/>
        <v>-1</v>
      </c>
      <c r="L1920" s="508" t="b">
        <f t="shared" si="179"/>
        <v>0</v>
      </c>
    </row>
    <row r="1921" spans="2:12">
      <c r="B1921" s="508" t="s">
        <v>2018</v>
      </c>
      <c r="C1921" s="508" t="s">
        <v>5671</v>
      </c>
      <c r="E1921" s="508" t="s">
        <v>2018</v>
      </c>
      <c r="F1921" s="508" t="s">
        <v>3809</v>
      </c>
      <c r="G1921" s="508" t="b">
        <f t="shared" si="174"/>
        <v>1</v>
      </c>
      <c r="H1921" s="508" t="b">
        <f t="shared" si="175"/>
        <v>0</v>
      </c>
      <c r="I1921" s="508" t="str">
        <f t="shared" si="176"/>
        <v>119</v>
      </c>
      <c r="J1921" s="508" t="str">
        <f t="shared" si="177"/>
        <v>118</v>
      </c>
      <c r="K1921" s="508">
        <f t="shared" si="178"/>
        <v>-1</v>
      </c>
      <c r="L1921" s="508" t="b">
        <f t="shared" si="179"/>
        <v>0</v>
      </c>
    </row>
    <row r="1922" spans="2:12">
      <c r="B1922" s="508" t="s">
        <v>2019</v>
      </c>
      <c r="C1922" s="508" t="s">
        <v>5672</v>
      </c>
      <c r="E1922" s="508" t="s">
        <v>2019</v>
      </c>
      <c r="F1922" s="508" t="s">
        <v>3810</v>
      </c>
      <c r="G1922" s="508" t="b">
        <f t="shared" si="174"/>
        <v>1</v>
      </c>
      <c r="H1922" s="508" t="b">
        <f t="shared" si="175"/>
        <v>0</v>
      </c>
      <c r="I1922" s="508" t="str">
        <f t="shared" si="176"/>
        <v>119</v>
      </c>
      <c r="J1922" s="508" t="str">
        <f t="shared" si="177"/>
        <v>118</v>
      </c>
      <c r="K1922" s="508">
        <f t="shared" si="178"/>
        <v>-1</v>
      </c>
      <c r="L1922" s="508" t="b">
        <f t="shared" si="179"/>
        <v>0</v>
      </c>
    </row>
    <row r="1923" spans="2:12">
      <c r="B1923" s="508" t="s">
        <v>2020</v>
      </c>
      <c r="C1923" s="508" t="s">
        <v>5673</v>
      </c>
      <c r="E1923" s="508" t="s">
        <v>2020</v>
      </c>
      <c r="F1923" s="508" t="s">
        <v>3811</v>
      </c>
      <c r="G1923" s="508" t="b">
        <f t="shared" si="174"/>
        <v>1</v>
      </c>
      <c r="H1923" s="508" t="b">
        <f t="shared" si="175"/>
        <v>0</v>
      </c>
      <c r="I1923" s="508" t="str">
        <f t="shared" si="176"/>
        <v>119</v>
      </c>
      <c r="J1923" s="508" t="str">
        <f t="shared" si="177"/>
        <v>118</v>
      </c>
      <c r="K1923" s="508">
        <f t="shared" si="178"/>
        <v>-1</v>
      </c>
      <c r="L1923" s="508" t="b">
        <f t="shared" si="179"/>
        <v>0</v>
      </c>
    </row>
    <row r="1924" spans="2:12">
      <c r="B1924" s="508" t="s">
        <v>2021</v>
      </c>
      <c r="C1924" s="508" t="s">
        <v>5674</v>
      </c>
      <c r="E1924" s="508" t="s">
        <v>2021</v>
      </c>
      <c r="F1924" s="508" t="s">
        <v>3812</v>
      </c>
      <c r="G1924" s="508" t="b">
        <f t="shared" si="174"/>
        <v>1</v>
      </c>
      <c r="H1924" s="508" t="b">
        <f t="shared" si="175"/>
        <v>0</v>
      </c>
      <c r="I1924" s="508" t="str">
        <f t="shared" si="176"/>
        <v>119</v>
      </c>
      <c r="J1924" s="508" t="str">
        <f t="shared" si="177"/>
        <v>118</v>
      </c>
      <c r="K1924" s="508">
        <f t="shared" si="178"/>
        <v>-1</v>
      </c>
      <c r="L1924" s="508" t="b">
        <f t="shared" si="179"/>
        <v>0</v>
      </c>
    </row>
    <row r="1925" spans="2:12">
      <c r="B1925" s="508" t="s">
        <v>2022</v>
      </c>
      <c r="C1925" s="508" t="s">
        <v>5675</v>
      </c>
      <c r="E1925" s="508" t="s">
        <v>2022</v>
      </c>
      <c r="F1925" s="508" t="s">
        <v>3813</v>
      </c>
      <c r="G1925" s="508" t="b">
        <f t="shared" si="174"/>
        <v>1</v>
      </c>
      <c r="H1925" s="508" t="b">
        <f t="shared" si="175"/>
        <v>0</v>
      </c>
      <c r="I1925" s="508" t="str">
        <f t="shared" si="176"/>
        <v>119</v>
      </c>
      <c r="J1925" s="508" t="str">
        <f t="shared" si="177"/>
        <v>118</v>
      </c>
      <c r="K1925" s="508">
        <f t="shared" si="178"/>
        <v>-1</v>
      </c>
      <c r="L1925" s="508" t="b">
        <f t="shared" si="179"/>
        <v>0</v>
      </c>
    </row>
    <row r="1926" spans="2:12">
      <c r="B1926" s="508" t="s">
        <v>2023</v>
      </c>
      <c r="C1926" s="508" t="s">
        <v>5676</v>
      </c>
      <c r="E1926" s="508" t="s">
        <v>2023</v>
      </c>
      <c r="F1926" s="508" t="s">
        <v>3814</v>
      </c>
      <c r="G1926" s="508" t="b">
        <f t="shared" si="174"/>
        <v>1</v>
      </c>
      <c r="H1926" s="508" t="b">
        <f t="shared" si="175"/>
        <v>0</v>
      </c>
      <c r="I1926" s="508" t="str">
        <f t="shared" si="176"/>
        <v>119</v>
      </c>
      <c r="J1926" s="508" t="str">
        <f t="shared" si="177"/>
        <v>118</v>
      </c>
      <c r="K1926" s="508">
        <f t="shared" si="178"/>
        <v>-1</v>
      </c>
      <c r="L1926" s="508" t="b">
        <f t="shared" si="179"/>
        <v>0</v>
      </c>
    </row>
    <row r="1927" spans="2:12">
      <c r="B1927" s="508" t="s">
        <v>2024</v>
      </c>
      <c r="C1927" s="508" t="s">
        <v>5677</v>
      </c>
      <c r="E1927" s="508" t="s">
        <v>2024</v>
      </c>
      <c r="F1927" s="508" t="s">
        <v>3815</v>
      </c>
      <c r="G1927" s="508" t="b">
        <f t="shared" ref="G1927:G1990" si="180">B1927=E1927</f>
        <v>1</v>
      </c>
      <c r="H1927" s="508" t="b">
        <f t="shared" ref="H1927:H1990" si="181">C1927=F1927</f>
        <v>0</v>
      </c>
      <c r="I1927" s="508" t="str">
        <f t="shared" ref="I1927:I1990" si="182">RIGHT(C1927,LEN(C1927)-FIND("$",C1927,1)-2)</f>
        <v>119</v>
      </c>
      <c r="J1927" s="508" t="str">
        <f t="shared" ref="J1927:J1990" si="183">RIGHT(F1927,LEN(F1927)-FIND("$",F1927,1)-2)</f>
        <v>118</v>
      </c>
      <c r="K1927" s="508">
        <f t="shared" ref="K1927:K1990" si="184">J1927-I1927</f>
        <v>-1</v>
      </c>
      <c r="L1927" s="508" t="b">
        <f t="shared" ref="L1927:L1990" si="185">I1927=J1927</f>
        <v>0</v>
      </c>
    </row>
    <row r="1928" spans="2:12">
      <c r="B1928" s="508" t="s">
        <v>2010</v>
      </c>
      <c r="C1928" s="508" t="s">
        <v>5678</v>
      </c>
      <c r="E1928" s="508" t="s">
        <v>2010</v>
      </c>
      <c r="F1928" s="508" t="s">
        <v>3816</v>
      </c>
      <c r="G1928" s="508" t="b">
        <f t="shared" si="180"/>
        <v>1</v>
      </c>
      <c r="H1928" s="508" t="b">
        <f t="shared" si="181"/>
        <v>0</v>
      </c>
      <c r="I1928" s="508" t="str">
        <f t="shared" si="182"/>
        <v>119</v>
      </c>
      <c r="J1928" s="508" t="str">
        <f t="shared" si="183"/>
        <v>118</v>
      </c>
      <c r="K1928" s="508">
        <f t="shared" si="184"/>
        <v>-1</v>
      </c>
      <c r="L1928" s="508" t="b">
        <f t="shared" si="185"/>
        <v>0</v>
      </c>
    </row>
    <row r="1929" spans="2:12">
      <c r="B1929" s="508" t="s">
        <v>5679</v>
      </c>
      <c r="C1929" s="508" t="s">
        <v>5680</v>
      </c>
      <c r="E1929" s="508" t="s">
        <v>5679</v>
      </c>
      <c r="F1929" s="508" t="s">
        <v>5680</v>
      </c>
      <c r="G1929" s="508" t="b">
        <f t="shared" si="180"/>
        <v>1</v>
      </c>
      <c r="H1929" s="508" t="b">
        <f t="shared" si="181"/>
        <v>1</v>
      </c>
      <c r="I1929" s="508" t="str">
        <f t="shared" si="182"/>
        <v>4</v>
      </c>
      <c r="J1929" s="508" t="str">
        <f t="shared" si="183"/>
        <v>4</v>
      </c>
      <c r="K1929" s="508">
        <f t="shared" si="184"/>
        <v>0</v>
      </c>
      <c r="L1929" s="508" t="b">
        <f t="shared" si="185"/>
        <v>1</v>
      </c>
    </row>
    <row r="1930" spans="2:12">
      <c r="B1930" s="508" t="s">
        <v>3216</v>
      </c>
      <c r="C1930" s="508" t="s">
        <v>5681</v>
      </c>
      <c r="E1930" s="508" t="s">
        <v>3216</v>
      </c>
      <c r="F1930" s="508" t="s">
        <v>5681</v>
      </c>
      <c r="G1930" s="508" t="b">
        <f t="shared" si="180"/>
        <v>1</v>
      </c>
      <c r="H1930" s="508" t="b">
        <f t="shared" si="181"/>
        <v>1</v>
      </c>
      <c r="I1930" s="508" t="str">
        <f t="shared" si="182"/>
        <v>78</v>
      </c>
      <c r="J1930" s="508" t="str">
        <f t="shared" si="183"/>
        <v>78</v>
      </c>
      <c r="K1930" s="508">
        <f t="shared" si="184"/>
        <v>0</v>
      </c>
      <c r="L1930" s="508" t="b">
        <f t="shared" si="185"/>
        <v>1</v>
      </c>
    </row>
    <row r="1931" spans="2:12">
      <c r="B1931" s="508" t="s">
        <v>3218</v>
      </c>
      <c r="C1931" s="508" t="s">
        <v>5682</v>
      </c>
      <c r="E1931" s="508" t="s">
        <v>3218</v>
      </c>
      <c r="F1931" s="508" t="s">
        <v>5682</v>
      </c>
      <c r="G1931" s="508" t="b">
        <f t="shared" si="180"/>
        <v>1</v>
      </c>
      <c r="H1931" s="508" t="b">
        <f t="shared" si="181"/>
        <v>1</v>
      </c>
      <c r="I1931" s="508" t="str">
        <f t="shared" si="182"/>
        <v>79</v>
      </c>
      <c r="J1931" s="508" t="str">
        <f t="shared" si="183"/>
        <v>79</v>
      </c>
      <c r="K1931" s="508">
        <f t="shared" si="184"/>
        <v>0</v>
      </c>
      <c r="L1931" s="508" t="b">
        <f t="shared" si="185"/>
        <v>1</v>
      </c>
    </row>
    <row r="1932" spans="2:12">
      <c r="B1932" s="508" t="s">
        <v>3220</v>
      </c>
      <c r="C1932" s="508" t="s">
        <v>5683</v>
      </c>
      <c r="E1932" s="508" t="s">
        <v>3220</v>
      </c>
      <c r="F1932" s="508" t="s">
        <v>5683</v>
      </c>
      <c r="G1932" s="508" t="b">
        <f t="shared" si="180"/>
        <v>1</v>
      </c>
      <c r="H1932" s="508" t="b">
        <f t="shared" si="181"/>
        <v>1</v>
      </c>
      <c r="I1932" s="508" t="str">
        <f t="shared" si="182"/>
        <v>80</v>
      </c>
      <c r="J1932" s="508" t="str">
        <f t="shared" si="183"/>
        <v>80</v>
      </c>
      <c r="K1932" s="508">
        <f t="shared" si="184"/>
        <v>0</v>
      </c>
      <c r="L1932" s="508" t="b">
        <f t="shared" si="185"/>
        <v>1</v>
      </c>
    </row>
    <row r="1933" spans="2:12">
      <c r="B1933" s="508" t="s">
        <v>3221</v>
      </c>
      <c r="C1933" s="508" t="s">
        <v>5684</v>
      </c>
      <c r="E1933" s="508" t="s">
        <v>3221</v>
      </c>
      <c r="F1933" s="508" t="s">
        <v>5684</v>
      </c>
      <c r="G1933" s="508" t="b">
        <f t="shared" si="180"/>
        <v>1</v>
      </c>
      <c r="H1933" s="508" t="b">
        <f t="shared" si="181"/>
        <v>1</v>
      </c>
      <c r="I1933" s="508" t="str">
        <f t="shared" si="182"/>
        <v>81</v>
      </c>
      <c r="J1933" s="508" t="str">
        <f t="shared" si="183"/>
        <v>81</v>
      </c>
      <c r="K1933" s="508">
        <f t="shared" si="184"/>
        <v>0</v>
      </c>
      <c r="L1933" s="508" t="b">
        <f t="shared" si="185"/>
        <v>1</v>
      </c>
    </row>
    <row r="1934" spans="2:12">
      <c r="B1934" s="508" t="s">
        <v>3222</v>
      </c>
      <c r="C1934" s="508" t="s">
        <v>5685</v>
      </c>
      <c r="E1934" s="508" t="s">
        <v>3222</v>
      </c>
      <c r="F1934" s="508" t="s">
        <v>5685</v>
      </c>
      <c r="G1934" s="508" t="b">
        <f t="shared" si="180"/>
        <v>1</v>
      </c>
      <c r="H1934" s="508" t="b">
        <f t="shared" si="181"/>
        <v>1</v>
      </c>
      <c r="I1934" s="508" t="str">
        <f t="shared" si="182"/>
        <v>82</v>
      </c>
      <c r="J1934" s="508" t="str">
        <f t="shared" si="183"/>
        <v>82</v>
      </c>
      <c r="K1934" s="508">
        <f t="shared" si="184"/>
        <v>0</v>
      </c>
      <c r="L1934" s="508" t="b">
        <f t="shared" si="185"/>
        <v>1</v>
      </c>
    </row>
    <row r="1935" spans="2:12">
      <c r="B1935" s="508" t="s">
        <v>3223</v>
      </c>
      <c r="C1935" s="508" t="s">
        <v>5686</v>
      </c>
      <c r="E1935" s="508" t="s">
        <v>3223</v>
      </c>
      <c r="F1935" s="508" t="s">
        <v>5686</v>
      </c>
      <c r="G1935" s="508" t="b">
        <f t="shared" si="180"/>
        <v>1</v>
      </c>
      <c r="H1935" s="508" t="b">
        <f t="shared" si="181"/>
        <v>1</v>
      </c>
      <c r="I1935" s="508" t="str">
        <f t="shared" si="182"/>
        <v>83</v>
      </c>
      <c r="J1935" s="508" t="str">
        <f t="shared" si="183"/>
        <v>83</v>
      </c>
      <c r="K1935" s="508">
        <f t="shared" si="184"/>
        <v>0</v>
      </c>
      <c r="L1935" s="508" t="b">
        <f t="shared" si="185"/>
        <v>1</v>
      </c>
    </row>
    <row r="1936" spans="2:12">
      <c r="B1936" s="508" t="s">
        <v>3224</v>
      </c>
      <c r="C1936" s="508" t="s">
        <v>5687</v>
      </c>
      <c r="E1936" s="508" t="s">
        <v>3224</v>
      </c>
      <c r="F1936" s="508" t="s">
        <v>5687</v>
      </c>
      <c r="G1936" s="508" t="b">
        <f t="shared" si="180"/>
        <v>1</v>
      </c>
      <c r="H1936" s="508" t="b">
        <f t="shared" si="181"/>
        <v>1</v>
      </c>
      <c r="I1936" s="508" t="str">
        <f t="shared" si="182"/>
        <v>84</v>
      </c>
      <c r="J1936" s="508" t="str">
        <f t="shared" si="183"/>
        <v>84</v>
      </c>
      <c r="K1936" s="508">
        <f t="shared" si="184"/>
        <v>0</v>
      </c>
      <c r="L1936" s="508" t="b">
        <f t="shared" si="185"/>
        <v>1</v>
      </c>
    </row>
    <row r="1937" spans="2:12">
      <c r="B1937" s="508" t="s">
        <v>3225</v>
      </c>
      <c r="C1937" s="508" t="s">
        <v>5688</v>
      </c>
      <c r="E1937" s="508" t="s">
        <v>3225</v>
      </c>
      <c r="F1937" s="508" t="s">
        <v>5688</v>
      </c>
      <c r="G1937" s="508" t="b">
        <f t="shared" si="180"/>
        <v>1</v>
      </c>
      <c r="H1937" s="508" t="b">
        <f t="shared" si="181"/>
        <v>1</v>
      </c>
      <c r="I1937" s="508" t="str">
        <f t="shared" si="182"/>
        <v>85</v>
      </c>
      <c r="J1937" s="508" t="str">
        <f t="shared" si="183"/>
        <v>85</v>
      </c>
      <c r="K1937" s="508">
        <f t="shared" si="184"/>
        <v>0</v>
      </c>
      <c r="L1937" s="508" t="b">
        <f t="shared" si="185"/>
        <v>1</v>
      </c>
    </row>
    <row r="1938" spans="2:12">
      <c r="B1938" s="508" t="s">
        <v>3260</v>
      </c>
      <c r="C1938" s="508" t="s">
        <v>5689</v>
      </c>
      <c r="E1938" s="508" t="s">
        <v>3260</v>
      </c>
      <c r="F1938" s="508" t="s">
        <v>5689</v>
      </c>
      <c r="G1938" s="508" t="b">
        <f t="shared" si="180"/>
        <v>1</v>
      </c>
      <c r="H1938" s="508" t="b">
        <f t="shared" si="181"/>
        <v>1</v>
      </c>
      <c r="I1938" s="508" t="str">
        <f t="shared" si="182"/>
        <v>77</v>
      </c>
      <c r="J1938" s="508" t="str">
        <f t="shared" si="183"/>
        <v>77</v>
      </c>
      <c r="K1938" s="508">
        <f t="shared" si="184"/>
        <v>0</v>
      </c>
      <c r="L1938" s="508" t="b">
        <f t="shared" si="185"/>
        <v>1</v>
      </c>
    </row>
    <row r="1939" spans="2:12">
      <c r="B1939" s="508" t="s">
        <v>3262</v>
      </c>
      <c r="C1939" s="508" t="s">
        <v>5690</v>
      </c>
      <c r="E1939" s="508" t="s">
        <v>3262</v>
      </c>
      <c r="F1939" s="508" t="s">
        <v>5690</v>
      </c>
      <c r="G1939" s="508" t="b">
        <f t="shared" si="180"/>
        <v>1</v>
      </c>
      <c r="H1939" s="508" t="b">
        <f t="shared" si="181"/>
        <v>1</v>
      </c>
      <c r="I1939" s="508" t="str">
        <f t="shared" si="182"/>
        <v>79</v>
      </c>
      <c r="J1939" s="508" t="str">
        <f t="shared" si="183"/>
        <v>79</v>
      </c>
      <c r="K1939" s="508">
        <f t="shared" si="184"/>
        <v>0</v>
      </c>
      <c r="L1939" s="508" t="b">
        <f t="shared" si="185"/>
        <v>1</v>
      </c>
    </row>
    <row r="1940" spans="2:12">
      <c r="B1940" s="508" t="s">
        <v>3264</v>
      </c>
      <c r="C1940" s="508" t="s">
        <v>5691</v>
      </c>
      <c r="E1940" s="508" t="s">
        <v>3264</v>
      </c>
      <c r="F1940" s="508" t="s">
        <v>5691</v>
      </c>
      <c r="G1940" s="508" t="b">
        <f t="shared" si="180"/>
        <v>1</v>
      </c>
      <c r="H1940" s="508" t="b">
        <f t="shared" si="181"/>
        <v>1</v>
      </c>
      <c r="I1940" s="508" t="str">
        <f t="shared" si="182"/>
        <v>80</v>
      </c>
      <c r="J1940" s="508" t="str">
        <f t="shared" si="183"/>
        <v>80</v>
      </c>
      <c r="K1940" s="508">
        <f t="shared" si="184"/>
        <v>0</v>
      </c>
      <c r="L1940" s="508" t="b">
        <f t="shared" si="185"/>
        <v>1</v>
      </c>
    </row>
    <row r="1941" spans="2:12">
      <c r="B1941" s="508" t="s">
        <v>3265</v>
      </c>
      <c r="C1941" s="508" t="s">
        <v>5692</v>
      </c>
      <c r="E1941" s="508" t="s">
        <v>3265</v>
      </c>
      <c r="F1941" s="508" t="s">
        <v>5692</v>
      </c>
      <c r="G1941" s="508" t="b">
        <f t="shared" si="180"/>
        <v>1</v>
      </c>
      <c r="H1941" s="508" t="b">
        <f t="shared" si="181"/>
        <v>1</v>
      </c>
      <c r="I1941" s="508" t="str">
        <f t="shared" si="182"/>
        <v>81</v>
      </c>
      <c r="J1941" s="508" t="str">
        <f t="shared" si="183"/>
        <v>81</v>
      </c>
      <c r="K1941" s="508">
        <f t="shared" si="184"/>
        <v>0</v>
      </c>
      <c r="L1941" s="508" t="b">
        <f t="shared" si="185"/>
        <v>1</v>
      </c>
    </row>
    <row r="1942" spans="2:12">
      <c r="B1942" s="508" t="s">
        <v>3266</v>
      </c>
      <c r="C1942" s="508" t="s">
        <v>5693</v>
      </c>
      <c r="E1942" s="508" t="s">
        <v>3266</v>
      </c>
      <c r="F1942" s="508" t="s">
        <v>5693</v>
      </c>
      <c r="G1942" s="508" t="b">
        <f t="shared" si="180"/>
        <v>1</v>
      </c>
      <c r="H1942" s="508" t="b">
        <f t="shared" si="181"/>
        <v>1</v>
      </c>
      <c r="I1942" s="508" t="str">
        <f t="shared" si="182"/>
        <v>82</v>
      </c>
      <c r="J1942" s="508" t="str">
        <f t="shared" si="183"/>
        <v>82</v>
      </c>
      <c r="K1942" s="508">
        <f t="shared" si="184"/>
        <v>0</v>
      </c>
      <c r="L1942" s="508" t="b">
        <f t="shared" si="185"/>
        <v>1</v>
      </c>
    </row>
    <row r="1943" spans="2:12">
      <c r="B1943" s="508" t="s">
        <v>3267</v>
      </c>
      <c r="C1943" s="508" t="s">
        <v>5694</v>
      </c>
      <c r="E1943" s="508" t="s">
        <v>3267</v>
      </c>
      <c r="F1943" s="508" t="s">
        <v>5694</v>
      </c>
      <c r="G1943" s="508" t="b">
        <f t="shared" si="180"/>
        <v>1</v>
      </c>
      <c r="H1943" s="508" t="b">
        <f t="shared" si="181"/>
        <v>1</v>
      </c>
      <c r="I1943" s="508" t="str">
        <f t="shared" si="182"/>
        <v>83</v>
      </c>
      <c r="J1943" s="508" t="str">
        <f t="shared" si="183"/>
        <v>83</v>
      </c>
      <c r="K1943" s="508">
        <f t="shared" si="184"/>
        <v>0</v>
      </c>
      <c r="L1943" s="508" t="b">
        <f t="shared" si="185"/>
        <v>1</v>
      </c>
    </row>
    <row r="1944" spans="2:12">
      <c r="B1944" s="508" t="s">
        <v>3268</v>
      </c>
      <c r="C1944" s="508" t="s">
        <v>5695</v>
      </c>
      <c r="E1944" s="508" t="s">
        <v>3268</v>
      </c>
      <c r="F1944" s="508" t="s">
        <v>5695</v>
      </c>
      <c r="G1944" s="508" t="b">
        <f t="shared" si="180"/>
        <v>1</v>
      </c>
      <c r="H1944" s="508" t="b">
        <f t="shared" si="181"/>
        <v>1</v>
      </c>
      <c r="I1944" s="508" t="str">
        <f t="shared" si="182"/>
        <v>84</v>
      </c>
      <c r="J1944" s="508" t="str">
        <f t="shared" si="183"/>
        <v>84</v>
      </c>
      <c r="K1944" s="508">
        <f t="shared" si="184"/>
        <v>0</v>
      </c>
      <c r="L1944" s="508" t="b">
        <f t="shared" si="185"/>
        <v>1</v>
      </c>
    </row>
    <row r="1945" spans="2:12">
      <c r="B1945" s="508" t="s">
        <v>3269</v>
      </c>
      <c r="C1945" s="508" t="s">
        <v>5696</v>
      </c>
      <c r="E1945" s="508" t="s">
        <v>3269</v>
      </c>
      <c r="F1945" s="508" t="s">
        <v>5696</v>
      </c>
      <c r="G1945" s="508" t="b">
        <f t="shared" si="180"/>
        <v>1</v>
      </c>
      <c r="H1945" s="508" t="b">
        <f t="shared" si="181"/>
        <v>1</v>
      </c>
      <c r="I1945" s="508" t="str">
        <f t="shared" si="182"/>
        <v>85</v>
      </c>
      <c r="J1945" s="508" t="str">
        <f t="shared" si="183"/>
        <v>85</v>
      </c>
      <c r="K1945" s="508">
        <f t="shared" si="184"/>
        <v>0</v>
      </c>
      <c r="L1945" s="508" t="b">
        <f t="shared" si="185"/>
        <v>1</v>
      </c>
    </row>
    <row r="1946" spans="2:12">
      <c r="B1946" s="508" t="s">
        <v>3127</v>
      </c>
      <c r="C1946" s="508" t="s">
        <v>5697</v>
      </c>
      <c r="E1946" s="508" t="s">
        <v>3127</v>
      </c>
      <c r="F1946" s="508" t="s">
        <v>5697</v>
      </c>
      <c r="G1946" s="508" t="b">
        <f t="shared" si="180"/>
        <v>1</v>
      </c>
      <c r="H1946" s="508" t="b">
        <f t="shared" si="181"/>
        <v>1</v>
      </c>
      <c r="I1946" s="508" t="str">
        <f t="shared" si="182"/>
        <v>62</v>
      </c>
      <c r="J1946" s="508" t="str">
        <f t="shared" si="183"/>
        <v>62</v>
      </c>
      <c r="K1946" s="508">
        <f t="shared" si="184"/>
        <v>0</v>
      </c>
      <c r="L1946" s="508" t="b">
        <f t="shared" si="185"/>
        <v>1</v>
      </c>
    </row>
    <row r="1947" spans="2:12">
      <c r="B1947" s="508" t="s">
        <v>3129</v>
      </c>
      <c r="C1947" s="508" t="s">
        <v>5698</v>
      </c>
      <c r="E1947" s="508" t="s">
        <v>3129</v>
      </c>
      <c r="F1947" s="508" t="s">
        <v>5698</v>
      </c>
      <c r="G1947" s="508" t="b">
        <f t="shared" si="180"/>
        <v>1</v>
      </c>
      <c r="H1947" s="508" t="b">
        <f t="shared" si="181"/>
        <v>1</v>
      </c>
      <c r="I1947" s="508" t="str">
        <f t="shared" si="182"/>
        <v>62</v>
      </c>
      <c r="J1947" s="508" t="str">
        <f t="shared" si="183"/>
        <v>62</v>
      </c>
      <c r="K1947" s="508">
        <f t="shared" si="184"/>
        <v>0</v>
      </c>
      <c r="L1947" s="508" t="b">
        <f t="shared" si="185"/>
        <v>1</v>
      </c>
    </row>
    <row r="1948" spans="2:12">
      <c r="B1948" s="508" t="s">
        <v>3130</v>
      </c>
      <c r="C1948" s="508" t="s">
        <v>5699</v>
      </c>
      <c r="E1948" s="508" t="s">
        <v>3130</v>
      </c>
      <c r="F1948" s="508" t="s">
        <v>5699</v>
      </c>
      <c r="G1948" s="508" t="b">
        <f t="shared" si="180"/>
        <v>1</v>
      </c>
      <c r="H1948" s="508" t="b">
        <f t="shared" si="181"/>
        <v>1</v>
      </c>
      <c r="I1948" s="508" t="str">
        <f t="shared" si="182"/>
        <v>62</v>
      </c>
      <c r="J1948" s="508" t="str">
        <f t="shared" si="183"/>
        <v>62</v>
      </c>
      <c r="K1948" s="508">
        <f t="shared" si="184"/>
        <v>0</v>
      </c>
      <c r="L1948" s="508" t="b">
        <f t="shared" si="185"/>
        <v>1</v>
      </c>
    </row>
    <row r="1949" spans="2:12">
      <c r="B1949" s="508" t="s">
        <v>3131</v>
      </c>
      <c r="C1949" s="508" t="s">
        <v>5700</v>
      </c>
      <c r="E1949" s="508" t="s">
        <v>3131</v>
      </c>
      <c r="F1949" s="508" t="s">
        <v>5700</v>
      </c>
      <c r="G1949" s="508" t="b">
        <f t="shared" si="180"/>
        <v>1</v>
      </c>
      <c r="H1949" s="508" t="b">
        <f t="shared" si="181"/>
        <v>1</v>
      </c>
      <c r="I1949" s="508" t="str">
        <f t="shared" si="182"/>
        <v>62</v>
      </c>
      <c r="J1949" s="508" t="str">
        <f t="shared" si="183"/>
        <v>62</v>
      </c>
      <c r="K1949" s="508">
        <f t="shared" si="184"/>
        <v>0</v>
      </c>
      <c r="L1949" s="508" t="b">
        <f t="shared" si="185"/>
        <v>1</v>
      </c>
    </row>
    <row r="1950" spans="2:12">
      <c r="B1950" s="508" t="s">
        <v>3132</v>
      </c>
      <c r="C1950" s="508" t="s">
        <v>5701</v>
      </c>
      <c r="E1950" s="508" t="s">
        <v>3132</v>
      </c>
      <c r="F1950" s="508" t="s">
        <v>5701</v>
      </c>
      <c r="G1950" s="508" t="b">
        <f t="shared" si="180"/>
        <v>1</v>
      </c>
      <c r="H1950" s="508" t="b">
        <f t="shared" si="181"/>
        <v>1</v>
      </c>
      <c r="I1950" s="508" t="str">
        <f t="shared" si="182"/>
        <v>62</v>
      </c>
      <c r="J1950" s="508" t="str">
        <f t="shared" si="183"/>
        <v>62</v>
      </c>
      <c r="K1950" s="508">
        <f t="shared" si="184"/>
        <v>0</v>
      </c>
      <c r="L1950" s="508" t="b">
        <f t="shared" si="185"/>
        <v>1</v>
      </c>
    </row>
    <row r="1951" spans="2:12">
      <c r="B1951" s="508" t="s">
        <v>3133</v>
      </c>
      <c r="C1951" s="508" t="s">
        <v>5702</v>
      </c>
      <c r="E1951" s="508" t="s">
        <v>3133</v>
      </c>
      <c r="F1951" s="508" t="s">
        <v>5702</v>
      </c>
      <c r="G1951" s="508" t="b">
        <f t="shared" si="180"/>
        <v>1</v>
      </c>
      <c r="H1951" s="508" t="b">
        <f t="shared" si="181"/>
        <v>1</v>
      </c>
      <c r="I1951" s="508" t="str">
        <f t="shared" si="182"/>
        <v>62</v>
      </c>
      <c r="J1951" s="508" t="str">
        <f t="shared" si="183"/>
        <v>62</v>
      </c>
      <c r="K1951" s="508">
        <f t="shared" si="184"/>
        <v>0</v>
      </c>
      <c r="L1951" s="508" t="b">
        <f t="shared" si="185"/>
        <v>1</v>
      </c>
    </row>
    <row r="1952" spans="2:12">
      <c r="B1952" s="508" t="s">
        <v>3134</v>
      </c>
      <c r="C1952" s="508" t="s">
        <v>5703</v>
      </c>
      <c r="E1952" s="508" t="s">
        <v>3134</v>
      </c>
      <c r="F1952" s="508" t="s">
        <v>5703</v>
      </c>
      <c r="G1952" s="508" t="b">
        <f t="shared" si="180"/>
        <v>1</v>
      </c>
      <c r="H1952" s="508" t="b">
        <f t="shared" si="181"/>
        <v>1</v>
      </c>
      <c r="I1952" s="508" t="str">
        <f t="shared" si="182"/>
        <v>62</v>
      </c>
      <c r="J1952" s="508" t="str">
        <f t="shared" si="183"/>
        <v>62</v>
      </c>
      <c r="K1952" s="508">
        <f t="shared" si="184"/>
        <v>0</v>
      </c>
      <c r="L1952" s="508" t="b">
        <f t="shared" si="185"/>
        <v>1</v>
      </c>
    </row>
    <row r="1953" spans="2:12">
      <c r="B1953" s="508" t="s">
        <v>3135</v>
      </c>
      <c r="C1953" s="508" t="s">
        <v>5704</v>
      </c>
      <c r="E1953" s="508" t="s">
        <v>3135</v>
      </c>
      <c r="F1953" s="508" t="s">
        <v>5704</v>
      </c>
      <c r="G1953" s="508" t="b">
        <f t="shared" si="180"/>
        <v>1</v>
      </c>
      <c r="H1953" s="508" t="b">
        <f t="shared" si="181"/>
        <v>1</v>
      </c>
      <c r="I1953" s="508" t="str">
        <f t="shared" si="182"/>
        <v>62</v>
      </c>
      <c r="J1953" s="508" t="str">
        <f t="shared" si="183"/>
        <v>62</v>
      </c>
      <c r="K1953" s="508">
        <f t="shared" si="184"/>
        <v>0</v>
      </c>
      <c r="L1953" s="508" t="b">
        <f t="shared" si="185"/>
        <v>1</v>
      </c>
    </row>
    <row r="1954" spans="2:12">
      <c r="B1954" s="508" t="s">
        <v>3136</v>
      </c>
      <c r="C1954" s="508" t="s">
        <v>5705</v>
      </c>
      <c r="E1954" s="508" t="s">
        <v>3136</v>
      </c>
      <c r="F1954" s="508" t="s">
        <v>5705</v>
      </c>
      <c r="G1954" s="508" t="b">
        <f t="shared" si="180"/>
        <v>1</v>
      </c>
      <c r="H1954" s="508" t="b">
        <f t="shared" si="181"/>
        <v>1</v>
      </c>
      <c r="I1954" s="508" t="str">
        <f t="shared" si="182"/>
        <v>62</v>
      </c>
      <c r="J1954" s="508" t="str">
        <f t="shared" si="183"/>
        <v>62</v>
      </c>
      <c r="K1954" s="508">
        <f t="shared" si="184"/>
        <v>0</v>
      </c>
      <c r="L1954" s="508" t="b">
        <f t="shared" si="185"/>
        <v>1</v>
      </c>
    </row>
    <row r="1955" spans="2:12">
      <c r="B1955" s="508" t="s">
        <v>3137</v>
      </c>
      <c r="C1955" s="508" t="s">
        <v>5706</v>
      </c>
      <c r="E1955" s="508" t="s">
        <v>3137</v>
      </c>
      <c r="F1955" s="508" t="s">
        <v>5706</v>
      </c>
      <c r="G1955" s="508" t="b">
        <f t="shared" si="180"/>
        <v>1</v>
      </c>
      <c r="H1955" s="508" t="b">
        <f t="shared" si="181"/>
        <v>1</v>
      </c>
      <c r="I1955" s="508" t="str">
        <f t="shared" si="182"/>
        <v>62</v>
      </c>
      <c r="J1955" s="508" t="str">
        <f t="shared" si="183"/>
        <v>62</v>
      </c>
      <c r="K1955" s="508">
        <f t="shared" si="184"/>
        <v>0</v>
      </c>
      <c r="L1955" s="508" t="b">
        <f t="shared" si="185"/>
        <v>1</v>
      </c>
    </row>
    <row r="1956" spans="2:12">
      <c r="B1956" s="508" t="s">
        <v>3138</v>
      </c>
      <c r="C1956" s="508" t="s">
        <v>5707</v>
      </c>
      <c r="E1956" s="508" t="s">
        <v>3138</v>
      </c>
      <c r="F1956" s="508" t="s">
        <v>5707</v>
      </c>
      <c r="G1956" s="508" t="b">
        <f t="shared" si="180"/>
        <v>1</v>
      </c>
      <c r="H1956" s="508" t="b">
        <f t="shared" si="181"/>
        <v>1</v>
      </c>
      <c r="I1956" s="508" t="str">
        <f t="shared" si="182"/>
        <v>62</v>
      </c>
      <c r="J1956" s="508" t="str">
        <f t="shared" si="183"/>
        <v>62</v>
      </c>
      <c r="K1956" s="508">
        <f t="shared" si="184"/>
        <v>0</v>
      </c>
      <c r="L1956" s="508" t="b">
        <f t="shared" si="185"/>
        <v>1</v>
      </c>
    </row>
    <row r="1957" spans="2:12">
      <c r="B1957" s="508" t="s">
        <v>3125</v>
      </c>
      <c r="C1957" s="508" t="s">
        <v>5708</v>
      </c>
      <c r="E1957" s="508" t="s">
        <v>3125</v>
      </c>
      <c r="F1957" s="508" t="s">
        <v>5708</v>
      </c>
      <c r="G1957" s="508" t="b">
        <f t="shared" si="180"/>
        <v>1</v>
      </c>
      <c r="H1957" s="508" t="b">
        <f t="shared" si="181"/>
        <v>1</v>
      </c>
      <c r="I1957" s="508" t="str">
        <f t="shared" si="182"/>
        <v>62</v>
      </c>
      <c r="J1957" s="508" t="str">
        <f t="shared" si="183"/>
        <v>62</v>
      </c>
      <c r="K1957" s="508">
        <f t="shared" si="184"/>
        <v>0</v>
      </c>
      <c r="L1957" s="508" t="b">
        <f t="shared" si="185"/>
        <v>1</v>
      </c>
    </row>
    <row r="1958" spans="2:12">
      <c r="B1958" s="508" t="s">
        <v>3113</v>
      </c>
      <c r="C1958" s="508" t="s">
        <v>5709</v>
      </c>
      <c r="E1958" s="508" t="s">
        <v>3113</v>
      </c>
      <c r="F1958" s="508" t="s">
        <v>5709</v>
      </c>
      <c r="G1958" s="508" t="b">
        <f t="shared" si="180"/>
        <v>1</v>
      </c>
      <c r="H1958" s="508" t="b">
        <f t="shared" si="181"/>
        <v>1</v>
      </c>
      <c r="I1958" s="508" t="str">
        <f t="shared" si="182"/>
        <v>61</v>
      </c>
      <c r="J1958" s="508" t="str">
        <f t="shared" si="183"/>
        <v>61</v>
      </c>
      <c r="K1958" s="508">
        <f t="shared" si="184"/>
        <v>0</v>
      </c>
      <c r="L1958" s="508" t="b">
        <f t="shared" si="185"/>
        <v>1</v>
      </c>
    </row>
    <row r="1959" spans="2:12">
      <c r="B1959" s="508" t="s">
        <v>3115</v>
      </c>
      <c r="C1959" s="508" t="s">
        <v>5710</v>
      </c>
      <c r="E1959" s="508" t="s">
        <v>3115</v>
      </c>
      <c r="F1959" s="508" t="s">
        <v>5710</v>
      </c>
      <c r="G1959" s="508" t="b">
        <f t="shared" si="180"/>
        <v>1</v>
      </c>
      <c r="H1959" s="508" t="b">
        <f t="shared" si="181"/>
        <v>1</v>
      </c>
      <c r="I1959" s="508" t="str">
        <f t="shared" si="182"/>
        <v>61</v>
      </c>
      <c r="J1959" s="508" t="str">
        <f t="shared" si="183"/>
        <v>61</v>
      </c>
      <c r="K1959" s="508">
        <f t="shared" si="184"/>
        <v>0</v>
      </c>
      <c r="L1959" s="508" t="b">
        <f t="shared" si="185"/>
        <v>1</v>
      </c>
    </row>
    <row r="1960" spans="2:12">
      <c r="B1960" s="508" t="s">
        <v>3116</v>
      </c>
      <c r="C1960" s="508" t="s">
        <v>5711</v>
      </c>
      <c r="E1960" s="508" t="s">
        <v>3116</v>
      </c>
      <c r="F1960" s="508" t="s">
        <v>5711</v>
      </c>
      <c r="G1960" s="508" t="b">
        <f t="shared" si="180"/>
        <v>1</v>
      </c>
      <c r="H1960" s="508" t="b">
        <f t="shared" si="181"/>
        <v>1</v>
      </c>
      <c r="I1960" s="508" t="str">
        <f t="shared" si="182"/>
        <v>61</v>
      </c>
      <c r="J1960" s="508" t="str">
        <f t="shared" si="183"/>
        <v>61</v>
      </c>
      <c r="K1960" s="508">
        <f t="shared" si="184"/>
        <v>0</v>
      </c>
      <c r="L1960" s="508" t="b">
        <f t="shared" si="185"/>
        <v>1</v>
      </c>
    </row>
    <row r="1961" spans="2:12">
      <c r="B1961" s="508" t="s">
        <v>3117</v>
      </c>
      <c r="C1961" s="508" t="s">
        <v>5712</v>
      </c>
      <c r="E1961" s="508" t="s">
        <v>3117</v>
      </c>
      <c r="F1961" s="508" t="s">
        <v>5712</v>
      </c>
      <c r="G1961" s="508" t="b">
        <f t="shared" si="180"/>
        <v>1</v>
      </c>
      <c r="H1961" s="508" t="b">
        <f t="shared" si="181"/>
        <v>1</v>
      </c>
      <c r="I1961" s="508" t="str">
        <f t="shared" si="182"/>
        <v>61</v>
      </c>
      <c r="J1961" s="508" t="str">
        <f t="shared" si="183"/>
        <v>61</v>
      </c>
      <c r="K1961" s="508">
        <f t="shared" si="184"/>
        <v>0</v>
      </c>
      <c r="L1961" s="508" t="b">
        <f t="shared" si="185"/>
        <v>1</v>
      </c>
    </row>
    <row r="1962" spans="2:12">
      <c r="B1962" s="508" t="s">
        <v>3118</v>
      </c>
      <c r="C1962" s="508" t="s">
        <v>5713</v>
      </c>
      <c r="E1962" s="508" t="s">
        <v>3118</v>
      </c>
      <c r="F1962" s="508" t="s">
        <v>5713</v>
      </c>
      <c r="G1962" s="508" t="b">
        <f t="shared" si="180"/>
        <v>1</v>
      </c>
      <c r="H1962" s="508" t="b">
        <f t="shared" si="181"/>
        <v>1</v>
      </c>
      <c r="I1962" s="508" t="str">
        <f t="shared" si="182"/>
        <v>61</v>
      </c>
      <c r="J1962" s="508" t="str">
        <f t="shared" si="183"/>
        <v>61</v>
      </c>
      <c r="K1962" s="508">
        <f t="shared" si="184"/>
        <v>0</v>
      </c>
      <c r="L1962" s="508" t="b">
        <f t="shared" si="185"/>
        <v>1</v>
      </c>
    </row>
    <row r="1963" spans="2:12">
      <c r="B1963" s="508" t="s">
        <v>3119</v>
      </c>
      <c r="C1963" s="508" t="s">
        <v>5714</v>
      </c>
      <c r="E1963" s="508" t="s">
        <v>3119</v>
      </c>
      <c r="F1963" s="508" t="s">
        <v>5714</v>
      </c>
      <c r="G1963" s="508" t="b">
        <f t="shared" si="180"/>
        <v>1</v>
      </c>
      <c r="H1963" s="508" t="b">
        <f t="shared" si="181"/>
        <v>1</v>
      </c>
      <c r="I1963" s="508" t="str">
        <f t="shared" si="182"/>
        <v>61</v>
      </c>
      <c r="J1963" s="508" t="str">
        <f t="shared" si="183"/>
        <v>61</v>
      </c>
      <c r="K1963" s="508">
        <f t="shared" si="184"/>
        <v>0</v>
      </c>
      <c r="L1963" s="508" t="b">
        <f t="shared" si="185"/>
        <v>1</v>
      </c>
    </row>
    <row r="1964" spans="2:12">
      <c r="B1964" s="508" t="s">
        <v>3120</v>
      </c>
      <c r="C1964" s="508" t="s">
        <v>5715</v>
      </c>
      <c r="E1964" s="508" t="s">
        <v>3120</v>
      </c>
      <c r="F1964" s="508" t="s">
        <v>5715</v>
      </c>
      <c r="G1964" s="508" t="b">
        <f t="shared" si="180"/>
        <v>1</v>
      </c>
      <c r="H1964" s="508" t="b">
        <f t="shared" si="181"/>
        <v>1</v>
      </c>
      <c r="I1964" s="508" t="str">
        <f t="shared" si="182"/>
        <v>61</v>
      </c>
      <c r="J1964" s="508" t="str">
        <f t="shared" si="183"/>
        <v>61</v>
      </c>
      <c r="K1964" s="508">
        <f t="shared" si="184"/>
        <v>0</v>
      </c>
      <c r="L1964" s="508" t="b">
        <f t="shared" si="185"/>
        <v>1</v>
      </c>
    </row>
    <row r="1965" spans="2:12">
      <c r="B1965" s="508" t="s">
        <v>3121</v>
      </c>
      <c r="C1965" s="508" t="s">
        <v>5716</v>
      </c>
      <c r="E1965" s="508" t="s">
        <v>3121</v>
      </c>
      <c r="F1965" s="508" t="s">
        <v>5716</v>
      </c>
      <c r="G1965" s="508" t="b">
        <f t="shared" si="180"/>
        <v>1</v>
      </c>
      <c r="H1965" s="508" t="b">
        <f t="shared" si="181"/>
        <v>1</v>
      </c>
      <c r="I1965" s="508" t="str">
        <f t="shared" si="182"/>
        <v>61</v>
      </c>
      <c r="J1965" s="508" t="str">
        <f t="shared" si="183"/>
        <v>61</v>
      </c>
      <c r="K1965" s="508">
        <f t="shared" si="184"/>
        <v>0</v>
      </c>
      <c r="L1965" s="508" t="b">
        <f t="shared" si="185"/>
        <v>1</v>
      </c>
    </row>
    <row r="1966" spans="2:12">
      <c r="B1966" s="508" t="s">
        <v>3122</v>
      </c>
      <c r="C1966" s="508" t="s">
        <v>5717</v>
      </c>
      <c r="E1966" s="508" t="s">
        <v>3122</v>
      </c>
      <c r="F1966" s="508" t="s">
        <v>5717</v>
      </c>
      <c r="G1966" s="508" t="b">
        <f t="shared" si="180"/>
        <v>1</v>
      </c>
      <c r="H1966" s="508" t="b">
        <f t="shared" si="181"/>
        <v>1</v>
      </c>
      <c r="I1966" s="508" t="str">
        <f t="shared" si="182"/>
        <v>61</v>
      </c>
      <c r="J1966" s="508" t="str">
        <f t="shared" si="183"/>
        <v>61</v>
      </c>
      <c r="K1966" s="508">
        <f t="shared" si="184"/>
        <v>0</v>
      </c>
      <c r="L1966" s="508" t="b">
        <f t="shared" si="185"/>
        <v>1</v>
      </c>
    </row>
    <row r="1967" spans="2:12">
      <c r="B1967" s="508" t="s">
        <v>3123</v>
      </c>
      <c r="C1967" s="508" t="s">
        <v>5718</v>
      </c>
      <c r="E1967" s="508" t="s">
        <v>3123</v>
      </c>
      <c r="F1967" s="508" t="s">
        <v>5718</v>
      </c>
      <c r="G1967" s="508" t="b">
        <f t="shared" si="180"/>
        <v>1</v>
      </c>
      <c r="H1967" s="508" t="b">
        <f t="shared" si="181"/>
        <v>1</v>
      </c>
      <c r="I1967" s="508" t="str">
        <f t="shared" si="182"/>
        <v>61</v>
      </c>
      <c r="J1967" s="508" t="str">
        <f t="shared" si="183"/>
        <v>61</v>
      </c>
      <c r="K1967" s="508">
        <f t="shared" si="184"/>
        <v>0</v>
      </c>
      <c r="L1967" s="508" t="b">
        <f t="shared" si="185"/>
        <v>1</v>
      </c>
    </row>
    <row r="1968" spans="2:12">
      <c r="B1968" s="508" t="s">
        <v>3124</v>
      </c>
      <c r="C1968" s="508" t="s">
        <v>5719</v>
      </c>
      <c r="E1968" s="508" t="s">
        <v>3124</v>
      </c>
      <c r="F1968" s="508" t="s">
        <v>5719</v>
      </c>
      <c r="G1968" s="508" t="b">
        <f t="shared" si="180"/>
        <v>1</v>
      </c>
      <c r="H1968" s="508" t="b">
        <f t="shared" si="181"/>
        <v>1</v>
      </c>
      <c r="I1968" s="508" t="str">
        <f t="shared" si="182"/>
        <v>61</v>
      </c>
      <c r="J1968" s="508" t="str">
        <f t="shared" si="183"/>
        <v>61</v>
      </c>
      <c r="K1968" s="508">
        <f t="shared" si="184"/>
        <v>0</v>
      </c>
      <c r="L1968" s="508" t="b">
        <f t="shared" si="185"/>
        <v>1</v>
      </c>
    </row>
    <row r="1969" spans="2:12">
      <c r="B1969" s="508" t="s">
        <v>3112</v>
      </c>
      <c r="C1969" s="508" t="s">
        <v>5720</v>
      </c>
      <c r="E1969" s="508" t="s">
        <v>3112</v>
      </c>
      <c r="F1969" s="508" t="s">
        <v>5720</v>
      </c>
      <c r="G1969" s="508" t="b">
        <f t="shared" si="180"/>
        <v>1</v>
      </c>
      <c r="H1969" s="508" t="b">
        <f t="shared" si="181"/>
        <v>1</v>
      </c>
      <c r="I1969" s="508" t="str">
        <f t="shared" si="182"/>
        <v>61</v>
      </c>
      <c r="J1969" s="508" t="str">
        <f t="shared" si="183"/>
        <v>61</v>
      </c>
      <c r="K1969" s="508">
        <f t="shared" si="184"/>
        <v>0</v>
      </c>
      <c r="L1969" s="508" t="b">
        <f t="shared" si="185"/>
        <v>1</v>
      </c>
    </row>
    <row r="1970" spans="2:12">
      <c r="B1970" s="508" t="s">
        <v>2854</v>
      </c>
      <c r="C1970" s="508" t="s">
        <v>5721</v>
      </c>
      <c r="E1970" s="508" t="s">
        <v>2854</v>
      </c>
      <c r="F1970" s="508" t="s">
        <v>5721</v>
      </c>
      <c r="G1970" s="508" t="b">
        <f t="shared" si="180"/>
        <v>1</v>
      </c>
      <c r="H1970" s="508" t="b">
        <f t="shared" si="181"/>
        <v>1</v>
      </c>
      <c r="I1970" s="508" t="str">
        <f t="shared" si="182"/>
        <v>21</v>
      </c>
      <c r="J1970" s="508" t="str">
        <f t="shared" si="183"/>
        <v>21</v>
      </c>
      <c r="K1970" s="508">
        <f t="shared" si="184"/>
        <v>0</v>
      </c>
      <c r="L1970" s="508" t="b">
        <f t="shared" si="185"/>
        <v>1</v>
      </c>
    </row>
    <row r="1971" spans="2:12">
      <c r="B1971" s="508" t="s">
        <v>2856</v>
      </c>
      <c r="C1971" s="508" t="s">
        <v>5722</v>
      </c>
      <c r="E1971" s="508" t="s">
        <v>2856</v>
      </c>
      <c r="F1971" s="508" t="s">
        <v>5722</v>
      </c>
      <c r="G1971" s="508" t="b">
        <f t="shared" si="180"/>
        <v>1</v>
      </c>
      <c r="H1971" s="508" t="b">
        <f t="shared" si="181"/>
        <v>1</v>
      </c>
      <c r="I1971" s="508" t="str">
        <f t="shared" si="182"/>
        <v>21</v>
      </c>
      <c r="J1971" s="508" t="str">
        <f t="shared" si="183"/>
        <v>21</v>
      </c>
      <c r="K1971" s="508">
        <f t="shared" si="184"/>
        <v>0</v>
      </c>
      <c r="L1971" s="508" t="b">
        <f t="shared" si="185"/>
        <v>1</v>
      </c>
    </row>
    <row r="1972" spans="2:12">
      <c r="B1972" s="508" t="s">
        <v>2857</v>
      </c>
      <c r="C1972" s="508" t="s">
        <v>5723</v>
      </c>
      <c r="E1972" s="508" t="s">
        <v>2857</v>
      </c>
      <c r="F1972" s="508" t="s">
        <v>5723</v>
      </c>
      <c r="G1972" s="508" t="b">
        <f t="shared" si="180"/>
        <v>1</v>
      </c>
      <c r="H1972" s="508" t="b">
        <f t="shared" si="181"/>
        <v>1</v>
      </c>
      <c r="I1972" s="508" t="str">
        <f t="shared" si="182"/>
        <v>21</v>
      </c>
      <c r="J1972" s="508" t="str">
        <f t="shared" si="183"/>
        <v>21</v>
      </c>
      <c r="K1972" s="508">
        <f t="shared" si="184"/>
        <v>0</v>
      </c>
      <c r="L1972" s="508" t="b">
        <f t="shared" si="185"/>
        <v>1</v>
      </c>
    </row>
    <row r="1973" spans="2:12">
      <c r="B1973" s="508" t="s">
        <v>2858</v>
      </c>
      <c r="C1973" s="508" t="s">
        <v>5724</v>
      </c>
      <c r="E1973" s="508" t="s">
        <v>2858</v>
      </c>
      <c r="F1973" s="508" t="s">
        <v>5724</v>
      </c>
      <c r="G1973" s="508" t="b">
        <f t="shared" si="180"/>
        <v>1</v>
      </c>
      <c r="H1973" s="508" t="b">
        <f t="shared" si="181"/>
        <v>1</v>
      </c>
      <c r="I1973" s="508" t="str">
        <f t="shared" si="182"/>
        <v>21</v>
      </c>
      <c r="J1973" s="508" t="str">
        <f t="shared" si="183"/>
        <v>21</v>
      </c>
      <c r="K1973" s="508">
        <f t="shared" si="184"/>
        <v>0</v>
      </c>
      <c r="L1973" s="508" t="b">
        <f t="shared" si="185"/>
        <v>1</v>
      </c>
    </row>
    <row r="1974" spans="2:12">
      <c r="B1974" s="508" t="s">
        <v>2859</v>
      </c>
      <c r="C1974" s="508" t="s">
        <v>5725</v>
      </c>
      <c r="E1974" s="508" t="s">
        <v>2859</v>
      </c>
      <c r="F1974" s="508" t="s">
        <v>5725</v>
      </c>
      <c r="G1974" s="508" t="b">
        <f t="shared" si="180"/>
        <v>1</v>
      </c>
      <c r="H1974" s="508" t="b">
        <f t="shared" si="181"/>
        <v>1</v>
      </c>
      <c r="I1974" s="508" t="str">
        <f t="shared" si="182"/>
        <v>21</v>
      </c>
      <c r="J1974" s="508" t="str">
        <f t="shared" si="183"/>
        <v>21</v>
      </c>
      <c r="K1974" s="508">
        <f t="shared" si="184"/>
        <v>0</v>
      </c>
      <c r="L1974" s="508" t="b">
        <f t="shared" si="185"/>
        <v>1</v>
      </c>
    </row>
    <row r="1975" spans="2:12">
      <c r="B1975" s="508" t="s">
        <v>2860</v>
      </c>
      <c r="C1975" s="508" t="s">
        <v>5726</v>
      </c>
      <c r="E1975" s="508" t="s">
        <v>2860</v>
      </c>
      <c r="F1975" s="508" t="s">
        <v>5726</v>
      </c>
      <c r="G1975" s="508" t="b">
        <f t="shared" si="180"/>
        <v>1</v>
      </c>
      <c r="H1975" s="508" t="b">
        <f t="shared" si="181"/>
        <v>1</v>
      </c>
      <c r="I1975" s="508" t="str">
        <f t="shared" si="182"/>
        <v>21</v>
      </c>
      <c r="J1975" s="508" t="str">
        <f t="shared" si="183"/>
        <v>21</v>
      </c>
      <c r="K1975" s="508">
        <f t="shared" si="184"/>
        <v>0</v>
      </c>
      <c r="L1975" s="508" t="b">
        <f t="shared" si="185"/>
        <v>1</v>
      </c>
    </row>
    <row r="1976" spans="2:12">
      <c r="B1976" s="508" t="s">
        <v>2861</v>
      </c>
      <c r="C1976" s="508" t="s">
        <v>5727</v>
      </c>
      <c r="E1976" s="508" t="s">
        <v>2861</v>
      </c>
      <c r="F1976" s="508" t="s">
        <v>5727</v>
      </c>
      <c r="G1976" s="508" t="b">
        <f t="shared" si="180"/>
        <v>1</v>
      </c>
      <c r="H1976" s="508" t="b">
        <f t="shared" si="181"/>
        <v>1</v>
      </c>
      <c r="I1976" s="508" t="str">
        <f t="shared" si="182"/>
        <v>21</v>
      </c>
      <c r="J1976" s="508" t="str">
        <f t="shared" si="183"/>
        <v>21</v>
      </c>
      <c r="K1976" s="508">
        <f t="shared" si="184"/>
        <v>0</v>
      </c>
      <c r="L1976" s="508" t="b">
        <f t="shared" si="185"/>
        <v>1</v>
      </c>
    </row>
    <row r="1977" spans="2:12">
      <c r="B1977" s="508" t="s">
        <v>2862</v>
      </c>
      <c r="C1977" s="508" t="s">
        <v>5728</v>
      </c>
      <c r="E1977" s="508" t="s">
        <v>2862</v>
      </c>
      <c r="F1977" s="508" t="s">
        <v>5728</v>
      </c>
      <c r="G1977" s="508" t="b">
        <f t="shared" si="180"/>
        <v>1</v>
      </c>
      <c r="H1977" s="508" t="b">
        <f t="shared" si="181"/>
        <v>1</v>
      </c>
      <c r="I1977" s="508" t="str">
        <f t="shared" si="182"/>
        <v>21</v>
      </c>
      <c r="J1977" s="508" t="str">
        <f t="shared" si="183"/>
        <v>21</v>
      </c>
      <c r="K1977" s="508">
        <f t="shared" si="184"/>
        <v>0</v>
      </c>
      <c r="L1977" s="508" t="b">
        <f t="shared" si="185"/>
        <v>1</v>
      </c>
    </row>
    <row r="1978" spans="2:12">
      <c r="B1978" s="508" t="s">
        <v>2863</v>
      </c>
      <c r="C1978" s="508" t="s">
        <v>5729</v>
      </c>
      <c r="E1978" s="508" t="s">
        <v>2863</v>
      </c>
      <c r="F1978" s="508" t="s">
        <v>5729</v>
      </c>
      <c r="G1978" s="508" t="b">
        <f t="shared" si="180"/>
        <v>1</v>
      </c>
      <c r="H1978" s="508" t="b">
        <f t="shared" si="181"/>
        <v>1</v>
      </c>
      <c r="I1978" s="508" t="str">
        <f t="shared" si="182"/>
        <v>21</v>
      </c>
      <c r="J1978" s="508" t="str">
        <f t="shared" si="183"/>
        <v>21</v>
      </c>
      <c r="K1978" s="508">
        <f t="shared" si="184"/>
        <v>0</v>
      </c>
      <c r="L1978" s="508" t="b">
        <f t="shared" si="185"/>
        <v>1</v>
      </c>
    </row>
    <row r="1979" spans="2:12">
      <c r="B1979" s="508" t="s">
        <v>2864</v>
      </c>
      <c r="C1979" s="508" t="s">
        <v>5730</v>
      </c>
      <c r="E1979" s="508" t="s">
        <v>2864</v>
      </c>
      <c r="F1979" s="508" t="s">
        <v>5730</v>
      </c>
      <c r="G1979" s="508" t="b">
        <f t="shared" si="180"/>
        <v>1</v>
      </c>
      <c r="H1979" s="508" t="b">
        <f t="shared" si="181"/>
        <v>1</v>
      </c>
      <c r="I1979" s="508" t="str">
        <f t="shared" si="182"/>
        <v>21</v>
      </c>
      <c r="J1979" s="508" t="str">
        <f t="shared" si="183"/>
        <v>21</v>
      </c>
      <c r="K1979" s="508">
        <f t="shared" si="184"/>
        <v>0</v>
      </c>
      <c r="L1979" s="508" t="b">
        <f t="shared" si="185"/>
        <v>1</v>
      </c>
    </row>
    <row r="1980" spans="2:12">
      <c r="B1980" s="508" t="s">
        <v>2865</v>
      </c>
      <c r="C1980" s="508" t="s">
        <v>5731</v>
      </c>
      <c r="E1980" s="508" t="s">
        <v>2865</v>
      </c>
      <c r="F1980" s="508" t="s">
        <v>5731</v>
      </c>
      <c r="G1980" s="508" t="b">
        <f t="shared" si="180"/>
        <v>1</v>
      </c>
      <c r="H1980" s="508" t="b">
        <f t="shared" si="181"/>
        <v>1</v>
      </c>
      <c r="I1980" s="508" t="str">
        <f t="shared" si="182"/>
        <v>21</v>
      </c>
      <c r="J1980" s="508" t="str">
        <f t="shared" si="183"/>
        <v>21</v>
      </c>
      <c r="K1980" s="508">
        <f t="shared" si="184"/>
        <v>0</v>
      </c>
      <c r="L1980" s="508" t="b">
        <f t="shared" si="185"/>
        <v>1</v>
      </c>
    </row>
    <row r="1981" spans="2:12">
      <c r="B1981" s="508" t="s">
        <v>2852</v>
      </c>
      <c r="C1981" s="508" t="s">
        <v>5732</v>
      </c>
      <c r="E1981" s="508" t="s">
        <v>2852</v>
      </c>
      <c r="F1981" s="508" t="s">
        <v>5732</v>
      </c>
      <c r="G1981" s="508" t="b">
        <f t="shared" si="180"/>
        <v>1</v>
      </c>
      <c r="H1981" s="508" t="b">
        <f t="shared" si="181"/>
        <v>1</v>
      </c>
      <c r="I1981" s="508" t="str">
        <f t="shared" si="182"/>
        <v>21</v>
      </c>
      <c r="J1981" s="508" t="str">
        <f t="shared" si="183"/>
        <v>21</v>
      </c>
      <c r="K1981" s="508">
        <f t="shared" si="184"/>
        <v>0</v>
      </c>
      <c r="L1981" s="508" t="b">
        <f t="shared" si="185"/>
        <v>1</v>
      </c>
    </row>
    <row r="1982" spans="2:12">
      <c r="B1982" s="508" t="s">
        <v>3141</v>
      </c>
      <c r="C1982" s="508" t="s">
        <v>5733</v>
      </c>
      <c r="E1982" s="508" t="s">
        <v>3141</v>
      </c>
      <c r="F1982" s="508" t="s">
        <v>5733</v>
      </c>
      <c r="G1982" s="508" t="b">
        <f t="shared" si="180"/>
        <v>1</v>
      </c>
      <c r="H1982" s="508" t="b">
        <f t="shared" si="181"/>
        <v>1</v>
      </c>
      <c r="I1982" s="508" t="str">
        <f t="shared" si="182"/>
        <v>63</v>
      </c>
      <c r="J1982" s="508" t="str">
        <f t="shared" si="183"/>
        <v>63</v>
      </c>
      <c r="K1982" s="508">
        <f t="shared" si="184"/>
        <v>0</v>
      </c>
      <c r="L1982" s="508" t="b">
        <f t="shared" si="185"/>
        <v>1</v>
      </c>
    </row>
    <row r="1983" spans="2:12">
      <c r="B1983" s="508" t="s">
        <v>3143</v>
      </c>
      <c r="C1983" s="508" t="s">
        <v>5734</v>
      </c>
      <c r="E1983" s="508" t="s">
        <v>3143</v>
      </c>
      <c r="F1983" s="508" t="s">
        <v>5734</v>
      </c>
      <c r="G1983" s="508" t="b">
        <f t="shared" si="180"/>
        <v>1</v>
      </c>
      <c r="H1983" s="508" t="b">
        <f t="shared" si="181"/>
        <v>1</v>
      </c>
      <c r="I1983" s="508" t="str">
        <f t="shared" si="182"/>
        <v>63</v>
      </c>
      <c r="J1983" s="508" t="str">
        <f t="shared" si="183"/>
        <v>63</v>
      </c>
      <c r="K1983" s="508">
        <f t="shared" si="184"/>
        <v>0</v>
      </c>
      <c r="L1983" s="508" t="b">
        <f t="shared" si="185"/>
        <v>1</v>
      </c>
    </row>
    <row r="1984" spans="2:12">
      <c r="B1984" s="508" t="s">
        <v>3144</v>
      </c>
      <c r="C1984" s="508" t="s">
        <v>5735</v>
      </c>
      <c r="E1984" s="508" t="s">
        <v>3144</v>
      </c>
      <c r="F1984" s="508" t="s">
        <v>5735</v>
      </c>
      <c r="G1984" s="508" t="b">
        <f t="shared" si="180"/>
        <v>1</v>
      </c>
      <c r="H1984" s="508" t="b">
        <f t="shared" si="181"/>
        <v>1</v>
      </c>
      <c r="I1984" s="508" t="str">
        <f t="shared" si="182"/>
        <v>63</v>
      </c>
      <c r="J1984" s="508" t="str">
        <f t="shared" si="183"/>
        <v>63</v>
      </c>
      <c r="K1984" s="508">
        <f t="shared" si="184"/>
        <v>0</v>
      </c>
      <c r="L1984" s="508" t="b">
        <f t="shared" si="185"/>
        <v>1</v>
      </c>
    </row>
    <row r="1985" spans="2:12">
      <c r="B1985" s="508" t="s">
        <v>3145</v>
      </c>
      <c r="C1985" s="508" t="s">
        <v>5736</v>
      </c>
      <c r="E1985" s="508" t="s">
        <v>3145</v>
      </c>
      <c r="F1985" s="508" t="s">
        <v>5736</v>
      </c>
      <c r="G1985" s="508" t="b">
        <f t="shared" si="180"/>
        <v>1</v>
      </c>
      <c r="H1985" s="508" t="b">
        <f t="shared" si="181"/>
        <v>1</v>
      </c>
      <c r="I1985" s="508" t="str">
        <f t="shared" si="182"/>
        <v>63</v>
      </c>
      <c r="J1985" s="508" t="str">
        <f t="shared" si="183"/>
        <v>63</v>
      </c>
      <c r="K1985" s="508">
        <f t="shared" si="184"/>
        <v>0</v>
      </c>
      <c r="L1985" s="508" t="b">
        <f t="shared" si="185"/>
        <v>1</v>
      </c>
    </row>
    <row r="1986" spans="2:12">
      <c r="B1986" s="508" t="s">
        <v>3146</v>
      </c>
      <c r="C1986" s="508" t="s">
        <v>5737</v>
      </c>
      <c r="E1986" s="508" t="s">
        <v>3146</v>
      </c>
      <c r="F1986" s="508" t="s">
        <v>5737</v>
      </c>
      <c r="G1986" s="508" t="b">
        <f t="shared" si="180"/>
        <v>1</v>
      </c>
      <c r="H1986" s="508" t="b">
        <f t="shared" si="181"/>
        <v>1</v>
      </c>
      <c r="I1986" s="508" t="str">
        <f t="shared" si="182"/>
        <v>63</v>
      </c>
      <c r="J1986" s="508" t="str">
        <f t="shared" si="183"/>
        <v>63</v>
      </c>
      <c r="K1986" s="508">
        <f t="shared" si="184"/>
        <v>0</v>
      </c>
      <c r="L1986" s="508" t="b">
        <f t="shared" si="185"/>
        <v>1</v>
      </c>
    </row>
    <row r="1987" spans="2:12">
      <c r="B1987" s="508" t="s">
        <v>3147</v>
      </c>
      <c r="C1987" s="508" t="s">
        <v>5738</v>
      </c>
      <c r="E1987" s="508" t="s">
        <v>3147</v>
      </c>
      <c r="F1987" s="508" t="s">
        <v>5738</v>
      </c>
      <c r="G1987" s="508" t="b">
        <f t="shared" si="180"/>
        <v>1</v>
      </c>
      <c r="H1987" s="508" t="b">
        <f t="shared" si="181"/>
        <v>1</v>
      </c>
      <c r="I1987" s="508" t="str">
        <f t="shared" si="182"/>
        <v>63</v>
      </c>
      <c r="J1987" s="508" t="str">
        <f t="shared" si="183"/>
        <v>63</v>
      </c>
      <c r="K1987" s="508">
        <f t="shared" si="184"/>
        <v>0</v>
      </c>
      <c r="L1987" s="508" t="b">
        <f t="shared" si="185"/>
        <v>1</v>
      </c>
    </row>
    <row r="1988" spans="2:12">
      <c r="B1988" s="508" t="s">
        <v>3148</v>
      </c>
      <c r="C1988" s="508" t="s">
        <v>5739</v>
      </c>
      <c r="E1988" s="508" t="s">
        <v>3148</v>
      </c>
      <c r="F1988" s="508" t="s">
        <v>5739</v>
      </c>
      <c r="G1988" s="508" t="b">
        <f t="shared" si="180"/>
        <v>1</v>
      </c>
      <c r="H1988" s="508" t="b">
        <f t="shared" si="181"/>
        <v>1</v>
      </c>
      <c r="I1988" s="508" t="str">
        <f t="shared" si="182"/>
        <v>63</v>
      </c>
      <c r="J1988" s="508" t="str">
        <f t="shared" si="183"/>
        <v>63</v>
      </c>
      <c r="K1988" s="508">
        <f t="shared" si="184"/>
        <v>0</v>
      </c>
      <c r="L1988" s="508" t="b">
        <f t="shared" si="185"/>
        <v>1</v>
      </c>
    </row>
    <row r="1989" spans="2:12">
      <c r="B1989" s="508" t="s">
        <v>3149</v>
      </c>
      <c r="C1989" s="508" t="s">
        <v>5740</v>
      </c>
      <c r="E1989" s="508" t="s">
        <v>3149</v>
      </c>
      <c r="F1989" s="508" t="s">
        <v>5740</v>
      </c>
      <c r="G1989" s="508" t="b">
        <f t="shared" si="180"/>
        <v>1</v>
      </c>
      <c r="H1989" s="508" t="b">
        <f t="shared" si="181"/>
        <v>1</v>
      </c>
      <c r="I1989" s="508" t="str">
        <f t="shared" si="182"/>
        <v>63</v>
      </c>
      <c r="J1989" s="508" t="str">
        <f t="shared" si="183"/>
        <v>63</v>
      </c>
      <c r="K1989" s="508">
        <f t="shared" si="184"/>
        <v>0</v>
      </c>
      <c r="L1989" s="508" t="b">
        <f t="shared" si="185"/>
        <v>1</v>
      </c>
    </row>
    <row r="1990" spans="2:12">
      <c r="B1990" s="508" t="s">
        <v>3150</v>
      </c>
      <c r="C1990" s="508" t="s">
        <v>5741</v>
      </c>
      <c r="E1990" s="508" t="s">
        <v>3150</v>
      </c>
      <c r="F1990" s="508" t="s">
        <v>5741</v>
      </c>
      <c r="G1990" s="508" t="b">
        <f t="shared" si="180"/>
        <v>1</v>
      </c>
      <c r="H1990" s="508" t="b">
        <f t="shared" si="181"/>
        <v>1</v>
      </c>
      <c r="I1990" s="508" t="str">
        <f t="shared" si="182"/>
        <v>63</v>
      </c>
      <c r="J1990" s="508" t="str">
        <f t="shared" si="183"/>
        <v>63</v>
      </c>
      <c r="K1990" s="508">
        <f t="shared" si="184"/>
        <v>0</v>
      </c>
      <c r="L1990" s="508" t="b">
        <f t="shared" si="185"/>
        <v>1</v>
      </c>
    </row>
    <row r="1991" spans="2:12">
      <c r="B1991" s="508" t="s">
        <v>3151</v>
      </c>
      <c r="C1991" s="508" t="s">
        <v>5742</v>
      </c>
      <c r="E1991" s="508" t="s">
        <v>3151</v>
      </c>
      <c r="F1991" s="508" t="s">
        <v>5742</v>
      </c>
      <c r="G1991" s="508" t="b">
        <f t="shared" ref="G1991:G2054" si="186">B1991=E1991</f>
        <v>1</v>
      </c>
      <c r="H1991" s="508" t="b">
        <f t="shared" ref="H1991:H2054" si="187">C1991=F1991</f>
        <v>1</v>
      </c>
      <c r="I1991" s="508" t="str">
        <f t="shared" ref="I1991:I2054" si="188">RIGHT(C1991,LEN(C1991)-FIND("$",C1991,1)-2)</f>
        <v>63</v>
      </c>
      <c r="J1991" s="508" t="str">
        <f t="shared" ref="J1991:J2054" si="189">RIGHT(F1991,LEN(F1991)-FIND("$",F1991,1)-2)</f>
        <v>63</v>
      </c>
      <c r="K1991" s="508">
        <f t="shared" ref="K1991:K2054" si="190">J1991-I1991</f>
        <v>0</v>
      </c>
      <c r="L1991" s="508" t="b">
        <f t="shared" ref="L1991:L2054" si="191">I1991=J1991</f>
        <v>1</v>
      </c>
    </row>
    <row r="1992" spans="2:12">
      <c r="B1992" s="508" t="s">
        <v>3152</v>
      </c>
      <c r="C1992" s="508" t="s">
        <v>5743</v>
      </c>
      <c r="E1992" s="508" t="s">
        <v>3152</v>
      </c>
      <c r="F1992" s="508" t="s">
        <v>5743</v>
      </c>
      <c r="G1992" s="508" t="b">
        <f t="shared" si="186"/>
        <v>1</v>
      </c>
      <c r="H1992" s="508" t="b">
        <f t="shared" si="187"/>
        <v>1</v>
      </c>
      <c r="I1992" s="508" t="str">
        <f t="shared" si="188"/>
        <v>63</v>
      </c>
      <c r="J1992" s="508" t="str">
        <f t="shared" si="189"/>
        <v>63</v>
      </c>
      <c r="K1992" s="508">
        <f t="shared" si="190"/>
        <v>0</v>
      </c>
      <c r="L1992" s="508" t="b">
        <f t="shared" si="191"/>
        <v>1</v>
      </c>
    </row>
    <row r="1993" spans="2:12">
      <c r="B1993" s="508" t="s">
        <v>3139</v>
      </c>
      <c r="C1993" s="508" t="s">
        <v>5744</v>
      </c>
      <c r="E1993" s="508" t="s">
        <v>3139</v>
      </c>
      <c r="F1993" s="508" t="s">
        <v>5744</v>
      </c>
      <c r="G1993" s="508" t="b">
        <f t="shared" si="186"/>
        <v>1</v>
      </c>
      <c r="H1993" s="508" t="b">
        <f t="shared" si="187"/>
        <v>1</v>
      </c>
      <c r="I1993" s="508" t="str">
        <f t="shared" si="188"/>
        <v>63</v>
      </c>
      <c r="J1993" s="508" t="str">
        <f t="shared" si="189"/>
        <v>63</v>
      </c>
      <c r="K1993" s="508">
        <f t="shared" si="190"/>
        <v>0</v>
      </c>
      <c r="L1993" s="508" t="b">
        <f t="shared" si="191"/>
        <v>1</v>
      </c>
    </row>
    <row r="1994" spans="2:12">
      <c r="B1994" s="508" t="s">
        <v>3405</v>
      </c>
      <c r="C1994" s="508" t="s">
        <v>5745</v>
      </c>
      <c r="E1994" s="508" t="s">
        <v>3405</v>
      </c>
      <c r="F1994" s="508" t="s">
        <v>5745</v>
      </c>
      <c r="G1994" s="508" t="b">
        <f t="shared" si="186"/>
        <v>1</v>
      </c>
      <c r="H1994" s="508" t="b">
        <f t="shared" si="187"/>
        <v>1</v>
      </c>
      <c r="I1994" s="508" t="str">
        <f t="shared" si="188"/>
        <v>12</v>
      </c>
      <c r="J1994" s="508" t="str">
        <f t="shared" si="189"/>
        <v>12</v>
      </c>
      <c r="K1994" s="508">
        <f t="shared" si="190"/>
        <v>0</v>
      </c>
      <c r="L1994" s="508" t="b">
        <f t="shared" si="191"/>
        <v>1</v>
      </c>
    </row>
    <row r="1995" spans="2:12">
      <c r="B1995" s="508" t="s">
        <v>3406</v>
      </c>
      <c r="C1995" s="508" t="s">
        <v>5746</v>
      </c>
      <c r="E1995" s="508" t="s">
        <v>3406</v>
      </c>
      <c r="F1995" s="508" t="s">
        <v>5746</v>
      </c>
      <c r="G1995" s="508" t="b">
        <f t="shared" si="186"/>
        <v>1</v>
      </c>
      <c r="H1995" s="508" t="b">
        <f t="shared" si="187"/>
        <v>1</v>
      </c>
      <c r="I1995" s="508" t="str">
        <f t="shared" si="188"/>
        <v>12</v>
      </c>
      <c r="J1995" s="508" t="str">
        <f t="shared" si="189"/>
        <v>12</v>
      </c>
      <c r="K1995" s="508">
        <f t="shared" si="190"/>
        <v>0</v>
      </c>
      <c r="L1995" s="508" t="b">
        <f t="shared" si="191"/>
        <v>1</v>
      </c>
    </row>
    <row r="1996" spans="2:12">
      <c r="B1996" s="508" t="s">
        <v>3407</v>
      </c>
      <c r="C1996" s="508" t="s">
        <v>5747</v>
      </c>
      <c r="E1996" s="508" t="s">
        <v>3407</v>
      </c>
      <c r="F1996" s="508" t="s">
        <v>5747</v>
      </c>
      <c r="G1996" s="508" t="b">
        <f t="shared" si="186"/>
        <v>1</v>
      </c>
      <c r="H1996" s="508" t="b">
        <f t="shared" si="187"/>
        <v>1</v>
      </c>
      <c r="I1996" s="508" t="str">
        <f t="shared" si="188"/>
        <v>12</v>
      </c>
      <c r="J1996" s="508" t="str">
        <f t="shared" si="189"/>
        <v>12</v>
      </c>
      <c r="K1996" s="508">
        <f t="shared" si="190"/>
        <v>0</v>
      </c>
      <c r="L1996" s="508" t="b">
        <f t="shared" si="191"/>
        <v>1</v>
      </c>
    </row>
    <row r="1997" spans="2:12">
      <c r="B1997" s="508" t="s">
        <v>3408</v>
      </c>
      <c r="C1997" s="508" t="s">
        <v>5748</v>
      </c>
      <c r="E1997" s="508" t="s">
        <v>3408</v>
      </c>
      <c r="F1997" s="508" t="s">
        <v>5748</v>
      </c>
      <c r="G1997" s="508" t="b">
        <f t="shared" si="186"/>
        <v>1</v>
      </c>
      <c r="H1997" s="508" t="b">
        <f t="shared" si="187"/>
        <v>1</v>
      </c>
      <c r="I1997" s="508" t="str">
        <f t="shared" si="188"/>
        <v>12</v>
      </c>
      <c r="J1997" s="508" t="str">
        <f t="shared" si="189"/>
        <v>12</v>
      </c>
      <c r="K1997" s="508">
        <f t="shared" si="190"/>
        <v>0</v>
      </c>
      <c r="L1997" s="508" t="b">
        <f t="shared" si="191"/>
        <v>1</v>
      </c>
    </row>
    <row r="1998" spans="2:12">
      <c r="B1998" s="508" t="s">
        <v>3409</v>
      </c>
      <c r="C1998" s="508" t="s">
        <v>5749</v>
      </c>
      <c r="E1998" s="508" t="s">
        <v>3409</v>
      </c>
      <c r="F1998" s="508" t="s">
        <v>5749</v>
      </c>
      <c r="G1998" s="508" t="b">
        <f t="shared" si="186"/>
        <v>1</v>
      </c>
      <c r="H1998" s="508" t="b">
        <f t="shared" si="187"/>
        <v>1</v>
      </c>
      <c r="I1998" s="508" t="str">
        <f t="shared" si="188"/>
        <v>12</v>
      </c>
      <c r="J1998" s="508" t="str">
        <f t="shared" si="189"/>
        <v>12</v>
      </c>
      <c r="K1998" s="508">
        <f t="shared" si="190"/>
        <v>0</v>
      </c>
      <c r="L1998" s="508" t="b">
        <f t="shared" si="191"/>
        <v>1</v>
      </c>
    </row>
    <row r="1999" spans="2:12">
      <c r="B1999" s="508" t="s">
        <v>3410</v>
      </c>
      <c r="C1999" s="508" t="s">
        <v>5750</v>
      </c>
      <c r="E1999" s="508" t="s">
        <v>3410</v>
      </c>
      <c r="F1999" s="508" t="s">
        <v>5750</v>
      </c>
      <c r="G1999" s="508" t="b">
        <f t="shared" si="186"/>
        <v>1</v>
      </c>
      <c r="H1999" s="508" t="b">
        <f t="shared" si="187"/>
        <v>1</v>
      </c>
      <c r="I1999" s="508" t="str">
        <f t="shared" si="188"/>
        <v>12</v>
      </c>
      <c r="J1999" s="508" t="str">
        <f t="shared" si="189"/>
        <v>12</v>
      </c>
      <c r="K1999" s="508">
        <f t="shared" si="190"/>
        <v>0</v>
      </c>
      <c r="L1999" s="508" t="b">
        <f t="shared" si="191"/>
        <v>1</v>
      </c>
    </row>
    <row r="2000" spans="2:12">
      <c r="B2000" s="508" t="s">
        <v>3411</v>
      </c>
      <c r="C2000" s="508" t="s">
        <v>5751</v>
      </c>
      <c r="E2000" s="508" t="s">
        <v>3411</v>
      </c>
      <c r="F2000" s="508" t="s">
        <v>5751</v>
      </c>
      <c r="G2000" s="508" t="b">
        <f t="shared" si="186"/>
        <v>1</v>
      </c>
      <c r="H2000" s="508" t="b">
        <f t="shared" si="187"/>
        <v>1</v>
      </c>
      <c r="I2000" s="508" t="str">
        <f t="shared" si="188"/>
        <v>12</v>
      </c>
      <c r="J2000" s="508" t="str">
        <f t="shared" si="189"/>
        <v>12</v>
      </c>
      <c r="K2000" s="508">
        <f t="shared" si="190"/>
        <v>0</v>
      </c>
      <c r="L2000" s="508" t="b">
        <f t="shared" si="191"/>
        <v>1</v>
      </c>
    </row>
    <row r="2001" spans="2:12">
      <c r="B2001" s="508" t="s">
        <v>3412</v>
      </c>
      <c r="C2001" s="508" t="s">
        <v>5752</v>
      </c>
      <c r="E2001" s="508" t="s">
        <v>3412</v>
      </c>
      <c r="F2001" s="508" t="s">
        <v>5752</v>
      </c>
      <c r="G2001" s="508" t="b">
        <f t="shared" si="186"/>
        <v>1</v>
      </c>
      <c r="H2001" s="508" t="b">
        <f t="shared" si="187"/>
        <v>1</v>
      </c>
      <c r="I2001" s="508" t="str">
        <f t="shared" si="188"/>
        <v>12</v>
      </c>
      <c r="J2001" s="508" t="str">
        <f t="shared" si="189"/>
        <v>12</v>
      </c>
      <c r="K2001" s="508">
        <f t="shared" si="190"/>
        <v>0</v>
      </c>
      <c r="L2001" s="508" t="b">
        <f t="shared" si="191"/>
        <v>1</v>
      </c>
    </row>
    <row r="2002" spans="2:12">
      <c r="B2002" s="508" t="s">
        <v>3413</v>
      </c>
      <c r="C2002" s="508" t="s">
        <v>5753</v>
      </c>
      <c r="E2002" s="508" t="s">
        <v>3413</v>
      </c>
      <c r="F2002" s="508" t="s">
        <v>5753</v>
      </c>
      <c r="G2002" s="508" t="b">
        <f t="shared" si="186"/>
        <v>1</v>
      </c>
      <c r="H2002" s="508" t="b">
        <f t="shared" si="187"/>
        <v>1</v>
      </c>
      <c r="I2002" s="508" t="str">
        <f t="shared" si="188"/>
        <v>12</v>
      </c>
      <c r="J2002" s="508" t="str">
        <f t="shared" si="189"/>
        <v>12</v>
      </c>
      <c r="K2002" s="508">
        <f t="shared" si="190"/>
        <v>0</v>
      </c>
      <c r="L2002" s="508" t="b">
        <f t="shared" si="191"/>
        <v>1</v>
      </c>
    </row>
    <row r="2003" spans="2:12">
      <c r="B2003" s="508" t="s">
        <v>3414</v>
      </c>
      <c r="C2003" s="508" t="s">
        <v>5754</v>
      </c>
      <c r="E2003" s="508" t="s">
        <v>3414</v>
      </c>
      <c r="F2003" s="508" t="s">
        <v>5754</v>
      </c>
      <c r="G2003" s="508" t="b">
        <f t="shared" si="186"/>
        <v>1</v>
      </c>
      <c r="H2003" s="508" t="b">
        <f t="shared" si="187"/>
        <v>1</v>
      </c>
      <c r="I2003" s="508" t="str">
        <f t="shared" si="188"/>
        <v>12</v>
      </c>
      <c r="J2003" s="508" t="str">
        <f t="shared" si="189"/>
        <v>12</v>
      </c>
      <c r="K2003" s="508">
        <f t="shared" si="190"/>
        <v>0</v>
      </c>
      <c r="L2003" s="508" t="b">
        <f t="shared" si="191"/>
        <v>1</v>
      </c>
    </row>
    <row r="2004" spans="2:12">
      <c r="B2004" s="508" t="s">
        <v>3415</v>
      </c>
      <c r="C2004" s="508" t="s">
        <v>5755</v>
      </c>
      <c r="E2004" s="508" t="s">
        <v>3415</v>
      </c>
      <c r="F2004" s="508" t="s">
        <v>5755</v>
      </c>
      <c r="G2004" s="508" t="b">
        <f t="shared" si="186"/>
        <v>1</v>
      </c>
      <c r="H2004" s="508" t="b">
        <f t="shared" si="187"/>
        <v>1</v>
      </c>
      <c r="I2004" s="508" t="str">
        <f t="shared" si="188"/>
        <v>12</v>
      </c>
      <c r="J2004" s="508" t="str">
        <f t="shared" si="189"/>
        <v>12</v>
      </c>
      <c r="K2004" s="508">
        <f t="shared" si="190"/>
        <v>0</v>
      </c>
      <c r="L2004" s="508" t="b">
        <f t="shared" si="191"/>
        <v>1</v>
      </c>
    </row>
    <row r="2005" spans="2:12">
      <c r="B2005" s="508" t="s">
        <v>3189</v>
      </c>
      <c r="C2005" s="508" t="s">
        <v>5756</v>
      </c>
      <c r="E2005" s="508" t="s">
        <v>3189</v>
      </c>
      <c r="F2005" s="508" t="s">
        <v>5756</v>
      </c>
      <c r="G2005" s="508" t="b">
        <f t="shared" si="186"/>
        <v>1</v>
      </c>
      <c r="H2005" s="508" t="b">
        <f t="shared" si="187"/>
        <v>1</v>
      </c>
      <c r="I2005" s="508" t="str">
        <f t="shared" si="188"/>
        <v>67</v>
      </c>
      <c r="J2005" s="508" t="str">
        <f t="shared" si="189"/>
        <v>67</v>
      </c>
      <c r="K2005" s="508">
        <f t="shared" si="190"/>
        <v>0</v>
      </c>
      <c r="L2005" s="508" t="b">
        <f t="shared" si="191"/>
        <v>1</v>
      </c>
    </row>
    <row r="2006" spans="2:12">
      <c r="B2006" s="508" t="s">
        <v>3193</v>
      </c>
      <c r="C2006" s="508" t="s">
        <v>5757</v>
      </c>
      <c r="E2006" s="508" t="s">
        <v>3193</v>
      </c>
      <c r="F2006" s="508" t="s">
        <v>5757</v>
      </c>
      <c r="G2006" s="508" t="b">
        <f t="shared" si="186"/>
        <v>1</v>
      </c>
      <c r="H2006" s="508" t="b">
        <f t="shared" si="187"/>
        <v>1</v>
      </c>
      <c r="I2006" s="508" t="str">
        <f t="shared" si="188"/>
        <v>67</v>
      </c>
      <c r="J2006" s="508" t="str">
        <f t="shared" si="189"/>
        <v>67</v>
      </c>
      <c r="K2006" s="508">
        <f t="shared" si="190"/>
        <v>0</v>
      </c>
      <c r="L2006" s="508" t="b">
        <f t="shared" si="191"/>
        <v>1</v>
      </c>
    </row>
    <row r="2007" spans="2:12">
      <c r="B2007" s="508" t="s">
        <v>3196</v>
      </c>
      <c r="C2007" s="508" t="s">
        <v>5758</v>
      </c>
      <c r="E2007" s="508" t="s">
        <v>3196</v>
      </c>
      <c r="F2007" s="508" t="s">
        <v>5758</v>
      </c>
      <c r="G2007" s="508" t="b">
        <f t="shared" si="186"/>
        <v>1</v>
      </c>
      <c r="H2007" s="508" t="b">
        <f t="shared" si="187"/>
        <v>1</v>
      </c>
      <c r="I2007" s="508" t="str">
        <f t="shared" si="188"/>
        <v>66</v>
      </c>
      <c r="J2007" s="508" t="str">
        <f t="shared" si="189"/>
        <v>66</v>
      </c>
      <c r="K2007" s="508">
        <f t="shared" si="190"/>
        <v>0</v>
      </c>
      <c r="L2007" s="508" t="b">
        <f t="shared" si="191"/>
        <v>1</v>
      </c>
    </row>
    <row r="2008" spans="2:12">
      <c r="B2008" s="508" t="s">
        <v>3390</v>
      </c>
      <c r="C2008" s="508" t="s">
        <v>5759</v>
      </c>
      <c r="E2008" s="508" t="s">
        <v>3390</v>
      </c>
      <c r="F2008" s="508" t="s">
        <v>5759</v>
      </c>
      <c r="G2008" s="508" t="b">
        <f t="shared" si="186"/>
        <v>1</v>
      </c>
      <c r="H2008" s="508" t="b">
        <f t="shared" si="187"/>
        <v>1</v>
      </c>
      <c r="I2008" s="508" t="str">
        <f t="shared" si="188"/>
        <v>11</v>
      </c>
      <c r="J2008" s="508" t="str">
        <f t="shared" si="189"/>
        <v>11</v>
      </c>
      <c r="K2008" s="508">
        <f t="shared" si="190"/>
        <v>0</v>
      </c>
      <c r="L2008" s="508" t="b">
        <f t="shared" si="191"/>
        <v>1</v>
      </c>
    </row>
    <row r="2009" spans="2:12">
      <c r="B2009" s="508" t="s">
        <v>3391</v>
      </c>
      <c r="C2009" s="508" t="s">
        <v>5760</v>
      </c>
      <c r="E2009" s="508" t="s">
        <v>3391</v>
      </c>
      <c r="F2009" s="508" t="s">
        <v>5760</v>
      </c>
      <c r="G2009" s="508" t="b">
        <f t="shared" si="186"/>
        <v>1</v>
      </c>
      <c r="H2009" s="508" t="b">
        <f t="shared" si="187"/>
        <v>1</v>
      </c>
      <c r="I2009" s="508" t="str">
        <f t="shared" si="188"/>
        <v>11</v>
      </c>
      <c r="J2009" s="508" t="str">
        <f t="shared" si="189"/>
        <v>11</v>
      </c>
      <c r="K2009" s="508">
        <f t="shared" si="190"/>
        <v>0</v>
      </c>
      <c r="L2009" s="508" t="b">
        <f t="shared" si="191"/>
        <v>1</v>
      </c>
    </row>
    <row r="2010" spans="2:12">
      <c r="B2010" s="508" t="s">
        <v>3392</v>
      </c>
      <c r="C2010" s="508" t="s">
        <v>5761</v>
      </c>
      <c r="E2010" s="508" t="s">
        <v>3392</v>
      </c>
      <c r="F2010" s="508" t="s">
        <v>5761</v>
      </c>
      <c r="G2010" s="508" t="b">
        <f t="shared" si="186"/>
        <v>1</v>
      </c>
      <c r="H2010" s="508" t="b">
        <f t="shared" si="187"/>
        <v>1</v>
      </c>
      <c r="I2010" s="508" t="str">
        <f t="shared" si="188"/>
        <v>11</v>
      </c>
      <c r="J2010" s="508" t="str">
        <f t="shared" si="189"/>
        <v>11</v>
      </c>
      <c r="K2010" s="508">
        <f t="shared" si="190"/>
        <v>0</v>
      </c>
      <c r="L2010" s="508" t="b">
        <f t="shared" si="191"/>
        <v>1</v>
      </c>
    </row>
    <row r="2011" spans="2:12">
      <c r="B2011" s="508" t="s">
        <v>3393</v>
      </c>
      <c r="C2011" s="508" t="s">
        <v>5762</v>
      </c>
      <c r="E2011" s="508" t="s">
        <v>3393</v>
      </c>
      <c r="F2011" s="508" t="s">
        <v>5762</v>
      </c>
      <c r="G2011" s="508" t="b">
        <f t="shared" si="186"/>
        <v>1</v>
      </c>
      <c r="H2011" s="508" t="b">
        <f t="shared" si="187"/>
        <v>1</v>
      </c>
      <c r="I2011" s="508" t="str">
        <f t="shared" si="188"/>
        <v>11</v>
      </c>
      <c r="J2011" s="508" t="str">
        <f t="shared" si="189"/>
        <v>11</v>
      </c>
      <c r="K2011" s="508">
        <f t="shared" si="190"/>
        <v>0</v>
      </c>
      <c r="L2011" s="508" t="b">
        <f t="shared" si="191"/>
        <v>1</v>
      </c>
    </row>
    <row r="2012" spans="2:12">
      <c r="B2012" s="508" t="s">
        <v>3394</v>
      </c>
      <c r="C2012" s="508" t="s">
        <v>5763</v>
      </c>
      <c r="E2012" s="508" t="s">
        <v>3394</v>
      </c>
      <c r="F2012" s="508" t="s">
        <v>5763</v>
      </c>
      <c r="G2012" s="508" t="b">
        <f t="shared" si="186"/>
        <v>1</v>
      </c>
      <c r="H2012" s="508" t="b">
        <f t="shared" si="187"/>
        <v>1</v>
      </c>
      <c r="I2012" s="508" t="str">
        <f t="shared" si="188"/>
        <v>11</v>
      </c>
      <c r="J2012" s="508" t="str">
        <f t="shared" si="189"/>
        <v>11</v>
      </c>
      <c r="K2012" s="508">
        <f t="shared" si="190"/>
        <v>0</v>
      </c>
      <c r="L2012" s="508" t="b">
        <f t="shared" si="191"/>
        <v>1</v>
      </c>
    </row>
    <row r="2013" spans="2:12">
      <c r="B2013" s="508" t="s">
        <v>3395</v>
      </c>
      <c r="C2013" s="508" t="s">
        <v>5764</v>
      </c>
      <c r="E2013" s="508" t="s">
        <v>3395</v>
      </c>
      <c r="F2013" s="508" t="s">
        <v>5764</v>
      </c>
      <c r="G2013" s="508" t="b">
        <f t="shared" si="186"/>
        <v>1</v>
      </c>
      <c r="H2013" s="508" t="b">
        <f t="shared" si="187"/>
        <v>1</v>
      </c>
      <c r="I2013" s="508" t="str">
        <f t="shared" si="188"/>
        <v>11</v>
      </c>
      <c r="J2013" s="508" t="str">
        <f t="shared" si="189"/>
        <v>11</v>
      </c>
      <c r="K2013" s="508">
        <f t="shared" si="190"/>
        <v>0</v>
      </c>
      <c r="L2013" s="508" t="b">
        <f t="shared" si="191"/>
        <v>1</v>
      </c>
    </row>
    <row r="2014" spans="2:12">
      <c r="B2014" s="508" t="s">
        <v>3396</v>
      </c>
      <c r="C2014" s="508" t="s">
        <v>5765</v>
      </c>
      <c r="E2014" s="508" t="s">
        <v>3396</v>
      </c>
      <c r="F2014" s="508" t="s">
        <v>5765</v>
      </c>
      <c r="G2014" s="508" t="b">
        <f t="shared" si="186"/>
        <v>1</v>
      </c>
      <c r="H2014" s="508" t="b">
        <f t="shared" si="187"/>
        <v>1</v>
      </c>
      <c r="I2014" s="508" t="str">
        <f t="shared" si="188"/>
        <v>11</v>
      </c>
      <c r="J2014" s="508" t="str">
        <f t="shared" si="189"/>
        <v>11</v>
      </c>
      <c r="K2014" s="508">
        <f t="shared" si="190"/>
        <v>0</v>
      </c>
      <c r="L2014" s="508" t="b">
        <f t="shared" si="191"/>
        <v>1</v>
      </c>
    </row>
    <row r="2015" spans="2:12">
      <c r="B2015" s="508" t="s">
        <v>3397</v>
      </c>
      <c r="C2015" s="508" t="s">
        <v>5766</v>
      </c>
      <c r="E2015" s="508" t="s">
        <v>3397</v>
      </c>
      <c r="F2015" s="508" t="s">
        <v>5766</v>
      </c>
      <c r="G2015" s="508" t="b">
        <f t="shared" si="186"/>
        <v>1</v>
      </c>
      <c r="H2015" s="508" t="b">
        <f t="shared" si="187"/>
        <v>1</v>
      </c>
      <c r="I2015" s="508" t="str">
        <f t="shared" si="188"/>
        <v>11</v>
      </c>
      <c r="J2015" s="508" t="str">
        <f t="shared" si="189"/>
        <v>11</v>
      </c>
      <c r="K2015" s="508">
        <f t="shared" si="190"/>
        <v>0</v>
      </c>
      <c r="L2015" s="508" t="b">
        <f t="shared" si="191"/>
        <v>1</v>
      </c>
    </row>
    <row r="2016" spans="2:12">
      <c r="B2016" s="508" t="s">
        <v>3398</v>
      </c>
      <c r="C2016" s="508" t="s">
        <v>5767</v>
      </c>
      <c r="E2016" s="508" t="s">
        <v>3398</v>
      </c>
      <c r="F2016" s="508" t="s">
        <v>5767</v>
      </c>
      <c r="G2016" s="508" t="b">
        <f t="shared" si="186"/>
        <v>1</v>
      </c>
      <c r="H2016" s="508" t="b">
        <f t="shared" si="187"/>
        <v>1</v>
      </c>
      <c r="I2016" s="508" t="str">
        <f t="shared" si="188"/>
        <v>11</v>
      </c>
      <c r="J2016" s="508" t="str">
        <f t="shared" si="189"/>
        <v>11</v>
      </c>
      <c r="K2016" s="508">
        <f t="shared" si="190"/>
        <v>0</v>
      </c>
      <c r="L2016" s="508" t="b">
        <f t="shared" si="191"/>
        <v>1</v>
      </c>
    </row>
    <row r="2017" spans="2:12">
      <c r="B2017" s="508" t="s">
        <v>3399</v>
      </c>
      <c r="C2017" s="508" t="s">
        <v>5768</v>
      </c>
      <c r="E2017" s="508" t="s">
        <v>3399</v>
      </c>
      <c r="F2017" s="508" t="s">
        <v>5768</v>
      </c>
      <c r="G2017" s="508" t="b">
        <f t="shared" si="186"/>
        <v>1</v>
      </c>
      <c r="H2017" s="508" t="b">
        <f t="shared" si="187"/>
        <v>1</v>
      </c>
      <c r="I2017" s="508" t="str">
        <f t="shared" si="188"/>
        <v>11</v>
      </c>
      <c r="J2017" s="508" t="str">
        <f t="shared" si="189"/>
        <v>11</v>
      </c>
      <c r="K2017" s="508">
        <f t="shared" si="190"/>
        <v>0</v>
      </c>
      <c r="L2017" s="508" t="b">
        <f t="shared" si="191"/>
        <v>1</v>
      </c>
    </row>
    <row r="2018" spans="2:12">
      <c r="B2018" s="508" t="s">
        <v>3400</v>
      </c>
      <c r="C2018" s="508" t="s">
        <v>5769</v>
      </c>
      <c r="E2018" s="508" t="s">
        <v>3400</v>
      </c>
      <c r="F2018" s="508" t="s">
        <v>5769</v>
      </c>
      <c r="G2018" s="508" t="b">
        <f t="shared" si="186"/>
        <v>1</v>
      </c>
      <c r="H2018" s="508" t="b">
        <f t="shared" si="187"/>
        <v>1</v>
      </c>
      <c r="I2018" s="508" t="str">
        <f t="shared" si="188"/>
        <v>11</v>
      </c>
      <c r="J2018" s="508" t="str">
        <f t="shared" si="189"/>
        <v>11</v>
      </c>
      <c r="K2018" s="508">
        <f t="shared" si="190"/>
        <v>0</v>
      </c>
      <c r="L2018" s="508" t="b">
        <f t="shared" si="191"/>
        <v>1</v>
      </c>
    </row>
    <row r="2019" spans="2:12">
      <c r="B2019" s="508" t="s">
        <v>3021</v>
      </c>
      <c r="C2019" s="508" t="s">
        <v>5770</v>
      </c>
      <c r="E2019" s="508" t="s">
        <v>3021</v>
      </c>
      <c r="F2019" s="508" t="s">
        <v>5770</v>
      </c>
      <c r="G2019" s="508" t="b">
        <f t="shared" si="186"/>
        <v>1</v>
      </c>
      <c r="H2019" s="508" t="b">
        <f t="shared" si="187"/>
        <v>1</v>
      </c>
      <c r="I2019" s="508" t="str">
        <f t="shared" si="188"/>
        <v>42</v>
      </c>
      <c r="J2019" s="508" t="str">
        <f t="shared" si="189"/>
        <v>42</v>
      </c>
      <c r="K2019" s="508">
        <f t="shared" si="190"/>
        <v>0</v>
      </c>
      <c r="L2019" s="508" t="b">
        <f t="shared" si="191"/>
        <v>1</v>
      </c>
    </row>
    <row r="2020" spans="2:12">
      <c r="B2020" s="508" t="s">
        <v>3022</v>
      </c>
      <c r="C2020" s="508" t="s">
        <v>5771</v>
      </c>
      <c r="E2020" s="508" t="s">
        <v>3022</v>
      </c>
      <c r="F2020" s="508" t="s">
        <v>5771</v>
      </c>
      <c r="G2020" s="508" t="b">
        <f t="shared" si="186"/>
        <v>1</v>
      </c>
      <c r="H2020" s="508" t="b">
        <f t="shared" si="187"/>
        <v>1</v>
      </c>
      <c r="I2020" s="508" t="str">
        <f t="shared" si="188"/>
        <v>42</v>
      </c>
      <c r="J2020" s="508" t="str">
        <f t="shared" si="189"/>
        <v>42</v>
      </c>
      <c r="K2020" s="508">
        <f t="shared" si="190"/>
        <v>0</v>
      </c>
      <c r="L2020" s="508" t="b">
        <f t="shared" si="191"/>
        <v>1</v>
      </c>
    </row>
    <row r="2021" spans="2:12">
      <c r="B2021" s="508" t="s">
        <v>3023</v>
      </c>
      <c r="C2021" s="508" t="s">
        <v>5772</v>
      </c>
      <c r="E2021" s="508" t="s">
        <v>3023</v>
      </c>
      <c r="F2021" s="508" t="s">
        <v>5772</v>
      </c>
      <c r="G2021" s="508" t="b">
        <f t="shared" si="186"/>
        <v>1</v>
      </c>
      <c r="H2021" s="508" t="b">
        <f t="shared" si="187"/>
        <v>1</v>
      </c>
      <c r="I2021" s="508" t="str">
        <f t="shared" si="188"/>
        <v>42</v>
      </c>
      <c r="J2021" s="508" t="str">
        <f t="shared" si="189"/>
        <v>42</v>
      </c>
      <c r="K2021" s="508">
        <f t="shared" si="190"/>
        <v>0</v>
      </c>
      <c r="L2021" s="508" t="b">
        <f t="shared" si="191"/>
        <v>1</v>
      </c>
    </row>
    <row r="2022" spans="2:12">
      <c r="B2022" s="508" t="s">
        <v>3024</v>
      </c>
      <c r="C2022" s="508" t="s">
        <v>5773</v>
      </c>
      <c r="E2022" s="508" t="s">
        <v>3024</v>
      </c>
      <c r="F2022" s="508" t="s">
        <v>5773</v>
      </c>
      <c r="G2022" s="508" t="b">
        <f t="shared" si="186"/>
        <v>1</v>
      </c>
      <c r="H2022" s="508" t="b">
        <f t="shared" si="187"/>
        <v>1</v>
      </c>
      <c r="I2022" s="508" t="str">
        <f t="shared" si="188"/>
        <v>42</v>
      </c>
      <c r="J2022" s="508" t="str">
        <f t="shared" si="189"/>
        <v>42</v>
      </c>
      <c r="K2022" s="508">
        <f t="shared" si="190"/>
        <v>0</v>
      </c>
      <c r="L2022" s="508" t="b">
        <f t="shared" si="191"/>
        <v>1</v>
      </c>
    </row>
    <row r="2023" spans="2:12">
      <c r="B2023" s="508" t="s">
        <v>3025</v>
      </c>
      <c r="C2023" s="508" t="s">
        <v>5774</v>
      </c>
      <c r="E2023" s="508" t="s">
        <v>3025</v>
      </c>
      <c r="F2023" s="508" t="s">
        <v>5774</v>
      </c>
      <c r="G2023" s="508" t="b">
        <f t="shared" si="186"/>
        <v>1</v>
      </c>
      <c r="H2023" s="508" t="b">
        <f t="shared" si="187"/>
        <v>1</v>
      </c>
      <c r="I2023" s="508" t="str">
        <f t="shared" si="188"/>
        <v>42</v>
      </c>
      <c r="J2023" s="508" t="str">
        <f t="shared" si="189"/>
        <v>42</v>
      </c>
      <c r="K2023" s="508">
        <f t="shared" si="190"/>
        <v>0</v>
      </c>
      <c r="L2023" s="508" t="b">
        <f t="shared" si="191"/>
        <v>1</v>
      </c>
    </row>
    <row r="2024" spans="2:12">
      <c r="B2024" s="508" t="s">
        <v>3026</v>
      </c>
      <c r="C2024" s="508" t="s">
        <v>5775</v>
      </c>
      <c r="E2024" s="508" t="s">
        <v>3026</v>
      </c>
      <c r="F2024" s="508" t="s">
        <v>5775</v>
      </c>
      <c r="G2024" s="508" t="b">
        <f t="shared" si="186"/>
        <v>1</v>
      </c>
      <c r="H2024" s="508" t="b">
        <f t="shared" si="187"/>
        <v>1</v>
      </c>
      <c r="I2024" s="508" t="str">
        <f t="shared" si="188"/>
        <v>42</v>
      </c>
      <c r="J2024" s="508" t="str">
        <f t="shared" si="189"/>
        <v>42</v>
      </c>
      <c r="K2024" s="508">
        <f t="shared" si="190"/>
        <v>0</v>
      </c>
      <c r="L2024" s="508" t="b">
        <f t="shared" si="191"/>
        <v>1</v>
      </c>
    </row>
    <row r="2025" spans="2:12">
      <c r="B2025" s="508" t="s">
        <v>3027</v>
      </c>
      <c r="C2025" s="508" t="s">
        <v>5776</v>
      </c>
      <c r="E2025" s="508" t="s">
        <v>3027</v>
      </c>
      <c r="F2025" s="508" t="s">
        <v>5776</v>
      </c>
      <c r="G2025" s="508" t="b">
        <f t="shared" si="186"/>
        <v>1</v>
      </c>
      <c r="H2025" s="508" t="b">
        <f t="shared" si="187"/>
        <v>1</v>
      </c>
      <c r="I2025" s="508" t="str">
        <f t="shared" si="188"/>
        <v>42</v>
      </c>
      <c r="J2025" s="508" t="str">
        <f t="shared" si="189"/>
        <v>42</v>
      </c>
      <c r="K2025" s="508">
        <f t="shared" si="190"/>
        <v>0</v>
      </c>
      <c r="L2025" s="508" t="b">
        <f t="shared" si="191"/>
        <v>1</v>
      </c>
    </row>
    <row r="2026" spans="2:12">
      <c r="B2026" s="508" t="s">
        <v>3028</v>
      </c>
      <c r="C2026" s="508" t="s">
        <v>5777</v>
      </c>
      <c r="E2026" s="508" t="s">
        <v>3028</v>
      </c>
      <c r="F2026" s="508" t="s">
        <v>5777</v>
      </c>
      <c r="G2026" s="508" t="b">
        <f t="shared" si="186"/>
        <v>1</v>
      </c>
      <c r="H2026" s="508" t="b">
        <f t="shared" si="187"/>
        <v>1</v>
      </c>
      <c r="I2026" s="508" t="str">
        <f t="shared" si="188"/>
        <v>42</v>
      </c>
      <c r="J2026" s="508" t="str">
        <f t="shared" si="189"/>
        <v>42</v>
      </c>
      <c r="K2026" s="508">
        <f t="shared" si="190"/>
        <v>0</v>
      </c>
      <c r="L2026" s="508" t="b">
        <f t="shared" si="191"/>
        <v>1</v>
      </c>
    </row>
    <row r="2027" spans="2:12">
      <c r="B2027" s="508" t="s">
        <v>3029</v>
      </c>
      <c r="C2027" s="508" t="s">
        <v>5778</v>
      </c>
      <c r="E2027" s="508" t="s">
        <v>3029</v>
      </c>
      <c r="F2027" s="508" t="s">
        <v>5778</v>
      </c>
      <c r="G2027" s="508" t="b">
        <f t="shared" si="186"/>
        <v>1</v>
      </c>
      <c r="H2027" s="508" t="b">
        <f t="shared" si="187"/>
        <v>1</v>
      </c>
      <c r="I2027" s="508" t="str">
        <f t="shared" si="188"/>
        <v>42</v>
      </c>
      <c r="J2027" s="508" t="str">
        <f t="shared" si="189"/>
        <v>42</v>
      </c>
      <c r="K2027" s="508">
        <f t="shared" si="190"/>
        <v>0</v>
      </c>
      <c r="L2027" s="508" t="b">
        <f t="shared" si="191"/>
        <v>1</v>
      </c>
    </row>
    <row r="2028" spans="2:12">
      <c r="B2028" s="508" t="s">
        <v>3030</v>
      </c>
      <c r="C2028" s="508" t="s">
        <v>5779</v>
      </c>
      <c r="E2028" s="508" t="s">
        <v>3030</v>
      </c>
      <c r="F2028" s="508" t="s">
        <v>5779</v>
      </c>
      <c r="G2028" s="508" t="b">
        <f t="shared" si="186"/>
        <v>1</v>
      </c>
      <c r="H2028" s="508" t="b">
        <f t="shared" si="187"/>
        <v>1</v>
      </c>
      <c r="I2028" s="508" t="str">
        <f t="shared" si="188"/>
        <v>42</v>
      </c>
      <c r="J2028" s="508" t="str">
        <f t="shared" si="189"/>
        <v>42</v>
      </c>
      <c r="K2028" s="508">
        <f t="shared" si="190"/>
        <v>0</v>
      </c>
      <c r="L2028" s="508" t="b">
        <f t="shared" si="191"/>
        <v>1</v>
      </c>
    </row>
    <row r="2029" spans="2:12">
      <c r="B2029" s="508" t="s">
        <v>3031</v>
      </c>
      <c r="C2029" s="508" t="s">
        <v>5780</v>
      </c>
      <c r="E2029" s="508" t="s">
        <v>3031</v>
      </c>
      <c r="F2029" s="508" t="s">
        <v>5780</v>
      </c>
      <c r="G2029" s="508" t="b">
        <f t="shared" si="186"/>
        <v>1</v>
      </c>
      <c r="H2029" s="508" t="b">
        <f t="shared" si="187"/>
        <v>1</v>
      </c>
      <c r="I2029" s="508" t="str">
        <f t="shared" si="188"/>
        <v>42</v>
      </c>
      <c r="J2029" s="508" t="str">
        <f t="shared" si="189"/>
        <v>42</v>
      </c>
      <c r="K2029" s="508">
        <f t="shared" si="190"/>
        <v>0</v>
      </c>
      <c r="L2029" s="508" t="b">
        <f t="shared" si="191"/>
        <v>1</v>
      </c>
    </row>
    <row r="2030" spans="2:12">
      <c r="B2030" s="508" t="s">
        <v>3019</v>
      </c>
      <c r="C2030" s="508" t="s">
        <v>5781</v>
      </c>
      <c r="E2030" s="508" t="s">
        <v>3019</v>
      </c>
      <c r="F2030" s="508" t="s">
        <v>5781</v>
      </c>
      <c r="G2030" s="508" t="b">
        <f t="shared" si="186"/>
        <v>1</v>
      </c>
      <c r="H2030" s="508" t="b">
        <f t="shared" si="187"/>
        <v>1</v>
      </c>
      <c r="I2030" s="508" t="str">
        <f t="shared" si="188"/>
        <v>42</v>
      </c>
      <c r="J2030" s="508" t="str">
        <f t="shared" si="189"/>
        <v>42</v>
      </c>
      <c r="K2030" s="508">
        <f t="shared" si="190"/>
        <v>0</v>
      </c>
      <c r="L2030" s="508" t="b">
        <f t="shared" si="191"/>
        <v>1</v>
      </c>
    </row>
    <row r="2031" spans="2:12">
      <c r="B2031" s="508" t="s">
        <v>2895</v>
      </c>
      <c r="C2031" s="508" t="s">
        <v>5782</v>
      </c>
      <c r="E2031" s="508" t="s">
        <v>2895</v>
      </c>
      <c r="F2031" s="508" t="s">
        <v>5782</v>
      </c>
      <c r="G2031" s="508" t="b">
        <f t="shared" si="186"/>
        <v>1</v>
      </c>
      <c r="H2031" s="508" t="b">
        <f t="shared" si="187"/>
        <v>1</v>
      </c>
      <c r="I2031" s="508" t="str">
        <f t="shared" si="188"/>
        <v>27</v>
      </c>
      <c r="J2031" s="508" t="str">
        <f t="shared" si="189"/>
        <v>27</v>
      </c>
      <c r="K2031" s="508">
        <f t="shared" si="190"/>
        <v>0</v>
      </c>
      <c r="L2031" s="508" t="b">
        <f t="shared" si="191"/>
        <v>1</v>
      </c>
    </row>
    <row r="2032" spans="2:12">
      <c r="B2032" s="508" t="s">
        <v>2897</v>
      </c>
      <c r="C2032" s="508" t="s">
        <v>5783</v>
      </c>
      <c r="E2032" s="508" t="s">
        <v>2897</v>
      </c>
      <c r="F2032" s="508" t="s">
        <v>5783</v>
      </c>
      <c r="G2032" s="508" t="b">
        <f t="shared" si="186"/>
        <v>1</v>
      </c>
      <c r="H2032" s="508" t="b">
        <f t="shared" si="187"/>
        <v>1</v>
      </c>
      <c r="I2032" s="508" t="str">
        <f t="shared" si="188"/>
        <v>27</v>
      </c>
      <c r="J2032" s="508" t="str">
        <f t="shared" si="189"/>
        <v>27</v>
      </c>
      <c r="K2032" s="508">
        <f t="shared" si="190"/>
        <v>0</v>
      </c>
      <c r="L2032" s="508" t="b">
        <f t="shared" si="191"/>
        <v>1</v>
      </c>
    </row>
    <row r="2033" spans="2:12">
      <c r="B2033" s="508" t="s">
        <v>2898</v>
      </c>
      <c r="C2033" s="508" t="s">
        <v>5784</v>
      </c>
      <c r="E2033" s="508" t="s">
        <v>2898</v>
      </c>
      <c r="F2033" s="508" t="s">
        <v>5784</v>
      </c>
      <c r="G2033" s="508" t="b">
        <f t="shared" si="186"/>
        <v>1</v>
      </c>
      <c r="H2033" s="508" t="b">
        <f t="shared" si="187"/>
        <v>1</v>
      </c>
      <c r="I2033" s="508" t="str">
        <f t="shared" si="188"/>
        <v>27</v>
      </c>
      <c r="J2033" s="508" t="str">
        <f t="shared" si="189"/>
        <v>27</v>
      </c>
      <c r="K2033" s="508">
        <f t="shared" si="190"/>
        <v>0</v>
      </c>
      <c r="L2033" s="508" t="b">
        <f t="shared" si="191"/>
        <v>1</v>
      </c>
    </row>
    <row r="2034" spans="2:12">
      <c r="B2034" s="508" t="s">
        <v>2899</v>
      </c>
      <c r="C2034" s="508" t="s">
        <v>5785</v>
      </c>
      <c r="E2034" s="508" t="s">
        <v>2899</v>
      </c>
      <c r="F2034" s="508" t="s">
        <v>5785</v>
      </c>
      <c r="G2034" s="508" t="b">
        <f t="shared" si="186"/>
        <v>1</v>
      </c>
      <c r="H2034" s="508" t="b">
        <f t="shared" si="187"/>
        <v>1</v>
      </c>
      <c r="I2034" s="508" t="str">
        <f t="shared" si="188"/>
        <v>27</v>
      </c>
      <c r="J2034" s="508" t="str">
        <f t="shared" si="189"/>
        <v>27</v>
      </c>
      <c r="K2034" s="508">
        <f t="shared" si="190"/>
        <v>0</v>
      </c>
      <c r="L2034" s="508" t="b">
        <f t="shared" si="191"/>
        <v>1</v>
      </c>
    </row>
    <row r="2035" spans="2:12">
      <c r="B2035" s="508" t="s">
        <v>2900</v>
      </c>
      <c r="C2035" s="508" t="s">
        <v>5786</v>
      </c>
      <c r="E2035" s="508" t="s">
        <v>2900</v>
      </c>
      <c r="F2035" s="508" t="s">
        <v>5786</v>
      </c>
      <c r="G2035" s="508" t="b">
        <f t="shared" si="186"/>
        <v>1</v>
      </c>
      <c r="H2035" s="508" t="b">
        <f t="shared" si="187"/>
        <v>1</v>
      </c>
      <c r="I2035" s="508" t="str">
        <f t="shared" si="188"/>
        <v>27</v>
      </c>
      <c r="J2035" s="508" t="str">
        <f t="shared" si="189"/>
        <v>27</v>
      </c>
      <c r="K2035" s="508">
        <f t="shared" si="190"/>
        <v>0</v>
      </c>
      <c r="L2035" s="508" t="b">
        <f t="shared" si="191"/>
        <v>1</v>
      </c>
    </row>
    <row r="2036" spans="2:12">
      <c r="B2036" s="508" t="s">
        <v>2901</v>
      </c>
      <c r="C2036" s="508" t="s">
        <v>5787</v>
      </c>
      <c r="E2036" s="508" t="s">
        <v>2901</v>
      </c>
      <c r="F2036" s="508" t="s">
        <v>5787</v>
      </c>
      <c r="G2036" s="508" t="b">
        <f t="shared" si="186"/>
        <v>1</v>
      </c>
      <c r="H2036" s="508" t="b">
        <f t="shared" si="187"/>
        <v>1</v>
      </c>
      <c r="I2036" s="508" t="str">
        <f t="shared" si="188"/>
        <v>27</v>
      </c>
      <c r="J2036" s="508" t="str">
        <f t="shared" si="189"/>
        <v>27</v>
      </c>
      <c r="K2036" s="508">
        <f t="shared" si="190"/>
        <v>0</v>
      </c>
      <c r="L2036" s="508" t="b">
        <f t="shared" si="191"/>
        <v>1</v>
      </c>
    </row>
    <row r="2037" spans="2:12">
      <c r="B2037" s="508" t="s">
        <v>2902</v>
      </c>
      <c r="C2037" s="508" t="s">
        <v>5788</v>
      </c>
      <c r="E2037" s="508" t="s">
        <v>2902</v>
      </c>
      <c r="F2037" s="508" t="s">
        <v>5788</v>
      </c>
      <c r="G2037" s="508" t="b">
        <f t="shared" si="186"/>
        <v>1</v>
      </c>
      <c r="H2037" s="508" t="b">
        <f t="shared" si="187"/>
        <v>1</v>
      </c>
      <c r="I2037" s="508" t="str">
        <f t="shared" si="188"/>
        <v>27</v>
      </c>
      <c r="J2037" s="508" t="str">
        <f t="shared" si="189"/>
        <v>27</v>
      </c>
      <c r="K2037" s="508">
        <f t="shared" si="190"/>
        <v>0</v>
      </c>
      <c r="L2037" s="508" t="b">
        <f t="shared" si="191"/>
        <v>1</v>
      </c>
    </row>
    <row r="2038" spans="2:12">
      <c r="B2038" s="508" t="s">
        <v>2903</v>
      </c>
      <c r="C2038" s="508" t="s">
        <v>5789</v>
      </c>
      <c r="E2038" s="508" t="s">
        <v>2903</v>
      </c>
      <c r="F2038" s="508" t="s">
        <v>5789</v>
      </c>
      <c r="G2038" s="508" t="b">
        <f t="shared" si="186"/>
        <v>1</v>
      </c>
      <c r="H2038" s="508" t="b">
        <f t="shared" si="187"/>
        <v>1</v>
      </c>
      <c r="I2038" s="508" t="str">
        <f t="shared" si="188"/>
        <v>27</v>
      </c>
      <c r="J2038" s="508" t="str">
        <f t="shared" si="189"/>
        <v>27</v>
      </c>
      <c r="K2038" s="508">
        <f t="shared" si="190"/>
        <v>0</v>
      </c>
      <c r="L2038" s="508" t="b">
        <f t="shared" si="191"/>
        <v>1</v>
      </c>
    </row>
    <row r="2039" spans="2:12">
      <c r="B2039" s="508" t="s">
        <v>2904</v>
      </c>
      <c r="C2039" s="508" t="s">
        <v>5790</v>
      </c>
      <c r="E2039" s="508" t="s">
        <v>2904</v>
      </c>
      <c r="F2039" s="508" t="s">
        <v>5790</v>
      </c>
      <c r="G2039" s="508" t="b">
        <f t="shared" si="186"/>
        <v>1</v>
      </c>
      <c r="H2039" s="508" t="b">
        <f t="shared" si="187"/>
        <v>1</v>
      </c>
      <c r="I2039" s="508" t="str">
        <f t="shared" si="188"/>
        <v>27</v>
      </c>
      <c r="J2039" s="508" t="str">
        <f t="shared" si="189"/>
        <v>27</v>
      </c>
      <c r="K2039" s="508">
        <f t="shared" si="190"/>
        <v>0</v>
      </c>
      <c r="L2039" s="508" t="b">
        <f t="shared" si="191"/>
        <v>1</v>
      </c>
    </row>
    <row r="2040" spans="2:12">
      <c r="B2040" s="508" t="s">
        <v>2905</v>
      </c>
      <c r="C2040" s="508" t="s">
        <v>5791</v>
      </c>
      <c r="E2040" s="508" t="s">
        <v>2905</v>
      </c>
      <c r="F2040" s="508" t="s">
        <v>5791</v>
      </c>
      <c r="G2040" s="508" t="b">
        <f t="shared" si="186"/>
        <v>1</v>
      </c>
      <c r="H2040" s="508" t="b">
        <f t="shared" si="187"/>
        <v>1</v>
      </c>
      <c r="I2040" s="508" t="str">
        <f t="shared" si="188"/>
        <v>27</v>
      </c>
      <c r="J2040" s="508" t="str">
        <f t="shared" si="189"/>
        <v>27</v>
      </c>
      <c r="K2040" s="508">
        <f t="shared" si="190"/>
        <v>0</v>
      </c>
      <c r="L2040" s="508" t="b">
        <f t="shared" si="191"/>
        <v>1</v>
      </c>
    </row>
    <row r="2041" spans="2:12">
      <c r="B2041" s="508" t="s">
        <v>2906</v>
      </c>
      <c r="C2041" s="508" t="s">
        <v>5792</v>
      </c>
      <c r="E2041" s="508" t="s">
        <v>2906</v>
      </c>
      <c r="F2041" s="508" t="s">
        <v>5792</v>
      </c>
      <c r="G2041" s="508" t="b">
        <f t="shared" si="186"/>
        <v>1</v>
      </c>
      <c r="H2041" s="508" t="b">
        <f t="shared" si="187"/>
        <v>1</v>
      </c>
      <c r="I2041" s="508" t="str">
        <f t="shared" si="188"/>
        <v>27</v>
      </c>
      <c r="J2041" s="508" t="str">
        <f t="shared" si="189"/>
        <v>27</v>
      </c>
      <c r="K2041" s="508">
        <f t="shared" si="190"/>
        <v>0</v>
      </c>
      <c r="L2041" s="508" t="b">
        <f t="shared" si="191"/>
        <v>1</v>
      </c>
    </row>
    <row r="2042" spans="2:12">
      <c r="B2042" s="508" t="s">
        <v>2894</v>
      </c>
      <c r="C2042" s="508" t="s">
        <v>5793</v>
      </c>
      <c r="E2042" s="508" t="s">
        <v>2894</v>
      </c>
      <c r="F2042" s="508" t="s">
        <v>5793</v>
      </c>
      <c r="G2042" s="508" t="b">
        <f t="shared" si="186"/>
        <v>1</v>
      </c>
      <c r="H2042" s="508" t="b">
        <f t="shared" si="187"/>
        <v>1</v>
      </c>
      <c r="I2042" s="508" t="str">
        <f t="shared" si="188"/>
        <v>27</v>
      </c>
      <c r="J2042" s="508" t="str">
        <f t="shared" si="189"/>
        <v>27</v>
      </c>
      <c r="K2042" s="508">
        <f t="shared" si="190"/>
        <v>0</v>
      </c>
      <c r="L2042" s="508" t="b">
        <f t="shared" si="191"/>
        <v>1</v>
      </c>
    </row>
    <row r="2043" spans="2:12">
      <c r="B2043" s="508" t="s">
        <v>3271</v>
      </c>
      <c r="C2043" s="508" t="s">
        <v>5794</v>
      </c>
      <c r="E2043" s="508" t="s">
        <v>3271</v>
      </c>
      <c r="F2043" s="508" t="s">
        <v>5794</v>
      </c>
      <c r="G2043" s="508" t="b">
        <f t="shared" si="186"/>
        <v>1</v>
      </c>
      <c r="H2043" s="508" t="b">
        <f t="shared" si="187"/>
        <v>1</v>
      </c>
      <c r="I2043" s="508" t="str">
        <f t="shared" si="188"/>
        <v>78</v>
      </c>
      <c r="J2043" s="508" t="str">
        <f t="shared" si="189"/>
        <v>78</v>
      </c>
      <c r="K2043" s="508">
        <f t="shared" si="190"/>
        <v>0</v>
      </c>
      <c r="L2043" s="508" t="b">
        <f t="shared" si="191"/>
        <v>1</v>
      </c>
    </row>
    <row r="2044" spans="2:12">
      <c r="B2044" s="508" t="s">
        <v>3273</v>
      </c>
      <c r="C2044" s="508" t="s">
        <v>5795</v>
      </c>
      <c r="E2044" s="508" t="s">
        <v>3273</v>
      </c>
      <c r="F2044" s="508" t="s">
        <v>5795</v>
      </c>
      <c r="G2044" s="508" t="b">
        <f t="shared" si="186"/>
        <v>1</v>
      </c>
      <c r="H2044" s="508" t="b">
        <f t="shared" si="187"/>
        <v>1</v>
      </c>
      <c r="I2044" s="508" t="str">
        <f t="shared" si="188"/>
        <v>79</v>
      </c>
      <c r="J2044" s="508" t="str">
        <f t="shared" si="189"/>
        <v>79</v>
      </c>
      <c r="K2044" s="508">
        <f t="shared" si="190"/>
        <v>0</v>
      </c>
      <c r="L2044" s="508" t="b">
        <f t="shared" si="191"/>
        <v>1</v>
      </c>
    </row>
    <row r="2045" spans="2:12">
      <c r="B2045" s="508" t="s">
        <v>3275</v>
      </c>
      <c r="C2045" s="508" t="s">
        <v>5796</v>
      </c>
      <c r="E2045" s="508" t="s">
        <v>3275</v>
      </c>
      <c r="F2045" s="508" t="s">
        <v>5796</v>
      </c>
      <c r="G2045" s="508" t="b">
        <f t="shared" si="186"/>
        <v>1</v>
      </c>
      <c r="H2045" s="508" t="b">
        <f t="shared" si="187"/>
        <v>1</v>
      </c>
      <c r="I2045" s="508" t="str">
        <f t="shared" si="188"/>
        <v>80</v>
      </c>
      <c r="J2045" s="508" t="str">
        <f t="shared" si="189"/>
        <v>80</v>
      </c>
      <c r="K2045" s="508">
        <f t="shared" si="190"/>
        <v>0</v>
      </c>
      <c r="L2045" s="508" t="b">
        <f t="shared" si="191"/>
        <v>1</v>
      </c>
    </row>
    <row r="2046" spans="2:12">
      <c r="B2046" s="508" t="s">
        <v>3276</v>
      </c>
      <c r="C2046" s="508" t="s">
        <v>5797</v>
      </c>
      <c r="E2046" s="508" t="s">
        <v>3276</v>
      </c>
      <c r="F2046" s="508" t="s">
        <v>5797</v>
      </c>
      <c r="G2046" s="508" t="b">
        <f t="shared" si="186"/>
        <v>1</v>
      </c>
      <c r="H2046" s="508" t="b">
        <f t="shared" si="187"/>
        <v>1</v>
      </c>
      <c r="I2046" s="508" t="str">
        <f t="shared" si="188"/>
        <v>81</v>
      </c>
      <c r="J2046" s="508" t="str">
        <f t="shared" si="189"/>
        <v>81</v>
      </c>
      <c r="K2046" s="508">
        <f t="shared" si="190"/>
        <v>0</v>
      </c>
      <c r="L2046" s="508" t="b">
        <f t="shared" si="191"/>
        <v>1</v>
      </c>
    </row>
    <row r="2047" spans="2:12">
      <c r="B2047" s="508" t="s">
        <v>3277</v>
      </c>
      <c r="C2047" s="508" t="s">
        <v>5798</v>
      </c>
      <c r="E2047" s="508" t="s">
        <v>3277</v>
      </c>
      <c r="F2047" s="508" t="s">
        <v>5798</v>
      </c>
      <c r="G2047" s="508" t="b">
        <f t="shared" si="186"/>
        <v>1</v>
      </c>
      <c r="H2047" s="508" t="b">
        <f t="shared" si="187"/>
        <v>1</v>
      </c>
      <c r="I2047" s="508" t="str">
        <f t="shared" si="188"/>
        <v>82</v>
      </c>
      <c r="J2047" s="508" t="str">
        <f t="shared" si="189"/>
        <v>82</v>
      </c>
      <c r="K2047" s="508">
        <f t="shared" si="190"/>
        <v>0</v>
      </c>
      <c r="L2047" s="508" t="b">
        <f t="shared" si="191"/>
        <v>1</v>
      </c>
    </row>
    <row r="2048" spans="2:12">
      <c r="B2048" s="508" t="s">
        <v>3278</v>
      </c>
      <c r="C2048" s="508" t="s">
        <v>5799</v>
      </c>
      <c r="E2048" s="508" t="s">
        <v>3278</v>
      </c>
      <c r="F2048" s="508" t="s">
        <v>5799</v>
      </c>
      <c r="G2048" s="508" t="b">
        <f t="shared" si="186"/>
        <v>1</v>
      </c>
      <c r="H2048" s="508" t="b">
        <f t="shared" si="187"/>
        <v>1</v>
      </c>
      <c r="I2048" s="508" t="str">
        <f t="shared" si="188"/>
        <v>83</v>
      </c>
      <c r="J2048" s="508" t="str">
        <f t="shared" si="189"/>
        <v>83</v>
      </c>
      <c r="K2048" s="508">
        <f t="shared" si="190"/>
        <v>0</v>
      </c>
      <c r="L2048" s="508" t="b">
        <f t="shared" si="191"/>
        <v>1</v>
      </c>
    </row>
    <row r="2049" spans="2:12">
      <c r="B2049" s="508" t="s">
        <v>3279</v>
      </c>
      <c r="C2049" s="508" t="s">
        <v>5800</v>
      </c>
      <c r="E2049" s="508" t="s">
        <v>3279</v>
      </c>
      <c r="F2049" s="508" t="s">
        <v>5800</v>
      </c>
      <c r="G2049" s="508" t="b">
        <f t="shared" si="186"/>
        <v>1</v>
      </c>
      <c r="H2049" s="508" t="b">
        <f t="shared" si="187"/>
        <v>1</v>
      </c>
      <c r="I2049" s="508" t="str">
        <f t="shared" si="188"/>
        <v>84</v>
      </c>
      <c r="J2049" s="508" t="str">
        <f t="shared" si="189"/>
        <v>84</v>
      </c>
      <c r="K2049" s="508">
        <f t="shared" si="190"/>
        <v>0</v>
      </c>
      <c r="L2049" s="508" t="b">
        <f t="shared" si="191"/>
        <v>1</v>
      </c>
    </row>
    <row r="2050" spans="2:12">
      <c r="B2050" s="508" t="s">
        <v>3280</v>
      </c>
      <c r="C2050" s="508" t="s">
        <v>5801</v>
      </c>
      <c r="E2050" s="508" t="s">
        <v>3280</v>
      </c>
      <c r="F2050" s="508" t="s">
        <v>5801</v>
      </c>
      <c r="G2050" s="508" t="b">
        <f t="shared" si="186"/>
        <v>1</v>
      </c>
      <c r="H2050" s="508" t="b">
        <f t="shared" si="187"/>
        <v>1</v>
      </c>
      <c r="I2050" s="508" t="str">
        <f t="shared" si="188"/>
        <v>85</v>
      </c>
      <c r="J2050" s="508" t="str">
        <f t="shared" si="189"/>
        <v>85</v>
      </c>
      <c r="K2050" s="508">
        <f t="shared" si="190"/>
        <v>0</v>
      </c>
      <c r="L2050" s="508" t="b">
        <f t="shared" si="191"/>
        <v>1</v>
      </c>
    </row>
    <row r="2051" spans="2:12">
      <c r="B2051" s="508" t="s">
        <v>3085</v>
      </c>
      <c r="C2051" s="508" t="s">
        <v>5802</v>
      </c>
      <c r="E2051" s="508" t="s">
        <v>3085</v>
      </c>
      <c r="F2051" s="508" t="s">
        <v>5802</v>
      </c>
      <c r="G2051" s="508" t="b">
        <f t="shared" si="186"/>
        <v>1</v>
      </c>
      <c r="H2051" s="508" t="b">
        <f t="shared" si="187"/>
        <v>1</v>
      </c>
      <c r="I2051" s="508" t="str">
        <f t="shared" si="188"/>
        <v>47</v>
      </c>
      <c r="J2051" s="508" t="str">
        <f t="shared" si="189"/>
        <v>47</v>
      </c>
      <c r="K2051" s="508">
        <f t="shared" si="190"/>
        <v>0</v>
      </c>
      <c r="L2051" s="508" t="b">
        <f t="shared" si="191"/>
        <v>1</v>
      </c>
    </row>
    <row r="2052" spans="2:12">
      <c r="B2052" s="508" t="s">
        <v>3087</v>
      </c>
      <c r="C2052" s="508" t="s">
        <v>5803</v>
      </c>
      <c r="E2052" s="508" t="s">
        <v>3087</v>
      </c>
      <c r="F2052" s="508" t="s">
        <v>5803</v>
      </c>
      <c r="G2052" s="508" t="b">
        <f t="shared" si="186"/>
        <v>1</v>
      </c>
      <c r="H2052" s="508" t="b">
        <f t="shared" si="187"/>
        <v>1</v>
      </c>
      <c r="I2052" s="508" t="str">
        <f t="shared" si="188"/>
        <v>47</v>
      </c>
      <c r="J2052" s="508" t="str">
        <f t="shared" si="189"/>
        <v>47</v>
      </c>
      <c r="K2052" s="508">
        <f t="shared" si="190"/>
        <v>0</v>
      </c>
      <c r="L2052" s="508" t="b">
        <f t="shared" si="191"/>
        <v>1</v>
      </c>
    </row>
    <row r="2053" spans="2:12">
      <c r="B2053" s="508" t="s">
        <v>3088</v>
      </c>
      <c r="C2053" s="508" t="s">
        <v>5804</v>
      </c>
      <c r="E2053" s="508" t="s">
        <v>3088</v>
      </c>
      <c r="F2053" s="508" t="s">
        <v>5804</v>
      </c>
      <c r="G2053" s="508" t="b">
        <f t="shared" si="186"/>
        <v>1</v>
      </c>
      <c r="H2053" s="508" t="b">
        <f t="shared" si="187"/>
        <v>1</v>
      </c>
      <c r="I2053" s="508" t="str">
        <f t="shared" si="188"/>
        <v>47</v>
      </c>
      <c r="J2053" s="508" t="str">
        <f t="shared" si="189"/>
        <v>47</v>
      </c>
      <c r="K2053" s="508">
        <f t="shared" si="190"/>
        <v>0</v>
      </c>
      <c r="L2053" s="508" t="b">
        <f t="shared" si="191"/>
        <v>1</v>
      </c>
    </row>
    <row r="2054" spans="2:12">
      <c r="B2054" s="508" t="s">
        <v>3089</v>
      </c>
      <c r="C2054" s="508" t="s">
        <v>5805</v>
      </c>
      <c r="E2054" s="508" t="s">
        <v>3089</v>
      </c>
      <c r="F2054" s="508" t="s">
        <v>5805</v>
      </c>
      <c r="G2054" s="508" t="b">
        <f t="shared" si="186"/>
        <v>1</v>
      </c>
      <c r="H2054" s="508" t="b">
        <f t="shared" si="187"/>
        <v>1</v>
      </c>
      <c r="I2054" s="508" t="str">
        <f t="shared" si="188"/>
        <v>47</v>
      </c>
      <c r="J2054" s="508" t="str">
        <f t="shared" si="189"/>
        <v>47</v>
      </c>
      <c r="K2054" s="508">
        <f t="shared" si="190"/>
        <v>0</v>
      </c>
      <c r="L2054" s="508" t="b">
        <f t="shared" si="191"/>
        <v>1</v>
      </c>
    </row>
    <row r="2055" spans="2:12">
      <c r="B2055" s="508" t="s">
        <v>3090</v>
      </c>
      <c r="C2055" s="508" t="s">
        <v>5806</v>
      </c>
      <c r="E2055" s="508" t="s">
        <v>3090</v>
      </c>
      <c r="F2055" s="508" t="s">
        <v>5806</v>
      </c>
      <c r="G2055" s="508" t="b">
        <f t="shared" ref="G2055:G2118" si="192">B2055=E2055</f>
        <v>1</v>
      </c>
      <c r="H2055" s="508" t="b">
        <f t="shared" ref="H2055:H2118" si="193">C2055=F2055</f>
        <v>1</v>
      </c>
      <c r="I2055" s="508" t="str">
        <f t="shared" ref="I2055:I2118" si="194">RIGHT(C2055,LEN(C2055)-FIND("$",C2055,1)-2)</f>
        <v>47</v>
      </c>
      <c r="J2055" s="508" t="str">
        <f t="shared" ref="J2055:J2118" si="195">RIGHT(F2055,LEN(F2055)-FIND("$",F2055,1)-2)</f>
        <v>47</v>
      </c>
      <c r="K2055" s="508">
        <f t="shared" ref="K2055:K2118" si="196">J2055-I2055</f>
        <v>0</v>
      </c>
      <c r="L2055" s="508" t="b">
        <f t="shared" ref="L2055:L2118" si="197">I2055=J2055</f>
        <v>1</v>
      </c>
    </row>
    <row r="2056" spans="2:12">
      <c r="B2056" s="508" t="s">
        <v>3091</v>
      </c>
      <c r="C2056" s="508" t="s">
        <v>5807</v>
      </c>
      <c r="E2056" s="508" t="s">
        <v>3091</v>
      </c>
      <c r="F2056" s="508" t="s">
        <v>5807</v>
      </c>
      <c r="G2056" s="508" t="b">
        <f t="shared" si="192"/>
        <v>1</v>
      </c>
      <c r="H2056" s="508" t="b">
        <f t="shared" si="193"/>
        <v>1</v>
      </c>
      <c r="I2056" s="508" t="str">
        <f t="shared" si="194"/>
        <v>47</v>
      </c>
      <c r="J2056" s="508" t="str">
        <f t="shared" si="195"/>
        <v>47</v>
      </c>
      <c r="K2056" s="508">
        <f t="shared" si="196"/>
        <v>0</v>
      </c>
      <c r="L2056" s="508" t="b">
        <f t="shared" si="197"/>
        <v>1</v>
      </c>
    </row>
    <row r="2057" spans="2:12">
      <c r="B2057" s="508" t="s">
        <v>3092</v>
      </c>
      <c r="C2057" s="508" t="s">
        <v>5808</v>
      </c>
      <c r="E2057" s="508" t="s">
        <v>3092</v>
      </c>
      <c r="F2057" s="508" t="s">
        <v>5808</v>
      </c>
      <c r="G2057" s="508" t="b">
        <f t="shared" si="192"/>
        <v>1</v>
      </c>
      <c r="H2057" s="508" t="b">
        <f t="shared" si="193"/>
        <v>1</v>
      </c>
      <c r="I2057" s="508" t="str">
        <f t="shared" si="194"/>
        <v>47</v>
      </c>
      <c r="J2057" s="508" t="str">
        <f t="shared" si="195"/>
        <v>47</v>
      </c>
      <c r="K2057" s="508">
        <f t="shared" si="196"/>
        <v>0</v>
      </c>
      <c r="L2057" s="508" t="b">
        <f t="shared" si="197"/>
        <v>1</v>
      </c>
    </row>
    <row r="2058" spans="2:12">
      <c r="B2058" s="508" t="s">
        <v>3093</v>
      </c>
      <c r="C2058" s="508" t="s">
        <v>5809</v>
      </c>
      <c r="E2058" s="508" t="s">
        <v>3093</v>
      </c>
      <c r="F2058" s="508" t="s">
        <v>5809</v>
      </c>
      <c r="G2058" s="508" t="b">
        <f t="shared" si="192"/>
        <v>1</v>
      </c>
      <c r="H2058" s="508" t="b">
        <f t="shared" si="193"/>
        <v>1</v>
      </c>
      <c r="I2058" s="508" t="str">
        <f t="shared" si="194"/>
        <v>47</v>
      </c>
      <c r="J2058" s="508" t="str">
        <f t="shared" si="195"/>
        <v>47</v>
      </c>
      <c r="K2058" s="508">
        <f t="shared" si="196"/>
        <v>0</v>
      </c>
      <c r="L2058" s="508" t="b">
        <f t="shared" si="197"/>
        <v>1</v>
      </c>
    </row>
    <row r="2059" spans="2:12">
      <c r="B2059" s="508" t="s">
        <v>3094</v>
      </c>
      <c r="C2059" s="508" t="s">
        <v>5810</v>
      </c>
      <c r="E2059" s="508" t="s">
        <v>3094</v>
      </c>
      <c r="F2059" s="508" t="s">
        <v>5810</v>
      </c>
      <c r="G2059" s="508" t="b">
        <f t="shared" si="192"/>
        <v>1</v>
      </c>
      <c r="H2059" s="508" t="b">
        <f t="shared" si="193"/>
        <v>1</v>
      </c>
      <c r="I2059" s="508" t="str">
        <f t="shared" si="194"/>
        <v>47</v>
      </c>
      <c r="J2059" s="508" t="str">
        <f t="shared" si="195"/>
        <v>47</v>
      </c>
      <c r="K2059" s="508">
        <f t="shared" si="196"/>
        <v>0</v>
      </c>
      <c r="L2059" s="508" t="b">
        <f t="shared" si="197"/>
        <v>1</v>
      </c>
    </row>
    <row r="2060" spans="2:12">
      <c r="B2060" s="508" t="s">
        <v>3095</v>
      </c>
      <c r="C2060" s="508" t="s">
        <v>5811</v>
      </c>
      <c r="E2060" s="508" t="s">
        <v>3095</v>
      </c>
      <c r="F2060" s="508" t="s">
        <v>5811</v>
      </c>
      <c r="G2060" s="508" t="b">
        <f t="shared" si="192"/>
        <v>1</v>
      </c>
      <c r="H2060" s="508" t="b">
        <f t="shared" si="193"/>
        <v>1</v>
      </c>
      <c r="I2060" s="508" t="str">
        <f t="shared" si="194"/>
        <v>47</v>
      </c>
      <c r="J2060" s="508" t="str">
        <f t="shared" si="195"/>
        <v>47</v>
      </c>
      <c r="K2060" s="508">
        <f t="shared" si="196"/>
        <v>0</v>
      </c>
      <c r="L2060" s="508" t="b">
        <f t="shared" si="197"/>
        <v>1</v>
      </c>
    </row>
    <row r="2061" spans="2:12">
      <c r="B2061" s="508" t="s">
        <v>3096</v>
      </c>
      <c r="C2061" s="508" t="s">
        <v>5812</v>
      </c>
      <c r="E2061" s="508" t="s">
        <v>3096</v>
      </c>
      <c r="F2061" s="508" t="s">
        <v>5812</v>
      </c>
      <c r="G2061" s="508" t="b">
        <f t="shared" si="192"/>
        <v>1</v>
      </c>
      <c r="H2061" s="508" t="b">
        <f t="shared" si="193"/>
        <v>1</v>
      </c>
      <c r="I2061" s="508" t="str">
        <f t="shared" si="194"/>
        <v>47</v>
      </c>
      <c r="J2061" s="508" t="str">
        <f t="shared" si="195"/>
        <v>47</v>
      </c>
      <c r="K2061" s="508">
        <f t="shared" si="196"/>
        <v>0</v>
      </c>
      <c r="L2061" s="508" t="b">
        <f t="shared" si="197"/>
        <v>1</v>
      </c>
    </row>
    <row r="2062" spans="2:12">
      <c r="B2062" s="508" t="s">
        <v>3084</v>
      </c>
      <c r="C2062" s="508" t="s">
        <v>5813</v>
      </c>
      <c r="E2062" s="508" t="s">
        <v>3084</v>
      </c>
      <c r="F2062" s="508" t="s">
        <v>5813</v>
      </c>
      <c r="G2062" s="508" t="b">
        <f t="shared" si="192"/>
        <v>1</v>
      </c>
      <c r="H2062" s="508" t="b">
        <f t="shared" si="193"/>
        <v>1</v>
      </c>
      <c r="I2062" s="508" t="str">
        <f t="shared" si="194"/>
        <v>47</v>
      </c>
      <c r="J2062" s="508" t="str">
        <f t="shared" si="195"/>
        <v>47</v>
      </c>
      <c r="K2062" s="508">
        <f t="shared" si="196"/>
        <v>0</v>
      </c>
      <c r="L2062" s="508" t="b">
        <f t="shared" si="197"/>
        <v>1</v>
      </c>
    </row>
    <row r="2063" spans="2:12">
      <c r="B2063" s="508" t="s">
        <v>2951</v>
      </c>
      <c r="C2063" s="508" t="s">
        <v>5814</v>
      </c>
      <c r="E2063" s="508" t="s">
        <v>2951</v>
      </c>
      <c r="F2063" s="508" t="s">
        <v>5814</v>
      </c>
      <c r="G2063" s="508" t="b">
        <f t="shared" si="192"/>
        <v>1</v>
      </c>
      <c r="H2063" s="508" t="b">
        <f t="shared" si="193"/>
        <v>1</v>
      </c>
      <c r="I2063" s="508" t="str">
        <f t="shared" si="194"/>
        <v>31</v>
      </c>
      <c r="J2063" s="508" t="str">
        <f t="shared" si="195"/>
        <v>31</v>
      </c>
      <c r="K2063" s="508">
        <f t="shared" si="196"/>
        <v>0</v>
      </c>
      <c r="L2063" s="508" t="b">
        <f t="shared" si="197"/>
        <v>1</v>
      </c>
    </row>
    <row r="2064" spans="2:12">
      <c r="B2064" s="508" t="s">
        <v>2953</v>
      </c>
      <c r="C2064" s="508" t="s">
        <v>5815</v>
      </c>
      <c r="E2064" s="508" t="s">
        <v>2953</v>
      </c>
      <c r="F2064" s="508" t="s">
        <v>5815</v>
      </c>
      <c r="G2064" s="508" t="b">
        <f t="shared" si="192"/>
        <v>1</v>
      </c>
      <c r="H2064" s="508" t="b">
        <f t="shared" si="193"/>
        <v>1</v>
      </c>
      <c r="I2064" s="508" t="str">
        <f t="shared" si="194"/>
        <v>31</v>
      </c>
      <c r="J2064" s="508" t="str">
        <f t="shared" si="195"/>
        <v>31</v>
      </c>
      <c r="K2064" s="508">
        <f t="shared" si="196"/>
        <v>0</v>
      </c>
      <c r="L2064" s="508" t="b">
        <f t="shared" si="197"/>
        <v>1</v>
      </c>
    </row>
    <row r="2065" spans="2:12">
      <c r="B2065" s="508" t="s">
        <v>2954</v>
      </c>
      <c r="C2065" s="508" t="s">
        <v>5816</v>
      </c>
      <c r="E2065" s="508" t="s">
        <v>2954</v>
      </c>
      <c r="F2065" s="508" t="s">
        <v>5816</v>
      </c>
      <c r="G2065" s="508" t="b">
        <f t="shared" si="192"/>
        <v>1</v>
      </c>
      <c r="H2065" s="508" t="b">
        <f t="shared" si="193"/>
        <v>1</v>
      </c>
      <c r="I2065" s="508" t="str">
        <f t="shared" si="194"/>
        <v>31</v>
      </c>
      <c r="J2065" s="508" t="str">
        <f t="shared" si="195"/>
        <v>31</v>
      </c>
      <c r="K2065" s="508">
        <f t="shared" si="196"/>
        <v>0</v>
      </c>
      <c r="L2065" s="508" t="b">
        <f t="shared" si="197"/>
        <v>1</v>
      </c>
    </row>
    <row r="2066" spans="2:12">
      <c r="B2066" s="508" t="s">
        <v>2955</v>
      </c>
      <c r="C2066" s="508" t="s">
        <v>5817</v>
      </c>
      <c r="E2066" s="508" t="s">
        <v>2955</v>
      </c>
      <c r="F2066" s="508" t="s">
        <v>5817</v>
      </c>
      <c r="G2066" s="508" t="b">
        <f t="shared" si="192"/>
        <v>1</v>
      </c>
      <c r="H2066" s="508" t="b">
        <f t="shared" si="193"/>
        <v>1</v>
      </c>
      <c r="I2066" s="508" t="str">
        <f t="shared" si="194"/>
        <v>31</v>
      </c>
      <c r="J2066" s="508" t="str">
        <f t="shared" si="195"/>
        <v>31</v>
      </c>
      <c r="K2066" s="508">
        <f t="shared" si="196"/>
        <v>0</v>
      </c>
      <c r="L2066" s="508" t="b">
        <f t="shared" si="197"/>
        <v>1</v>
      </c>
    </row>
    <row r="2067" spans="2:12">
      <c r="B2067" s="508" t="s">
        <v>2956</v>
      </c>
      <c r="C2067" s="508" t="s">
        <v>5818</v>
      </c>
      <c r="E2067" s="508" t="s">
        <v>2956</v>
      </c>
      <c r="F2067" s="508" t="s">
        <v>5818</v>
      </c>
      <c r="G2067" s="508" t="b">
        <f t="shared" si="192"/>
        <v>1</v>
      </c>
      <c r="H2067" s="508" t="b">
        <f t="shared" si="193"/>
        <v>1</v>
      </c>
      <c r="I2067" s="508" t="str">
        <f t="shared" si="194"/>
        <v>31</v>
      </c>
      <c r="J2067" s="508" t="str">
        <f t="shared" si="195"/>
        <v>31</v>
      </c>
      <c r="K2067" s="508">
        <f t="shared" si="196"/>
        <v>0</v>
      </c>
      <c r="L2067" s="508" t="b">
        <f t="shared" si="197"/>
        <v>1</v>
      </c>
    </row>
    <row r="2068" spans="2:12">
      <c r="B2068" s="508" t="s">
        <v>2957</v>
      </c>
      <c r="C2068" s="508" t="s">
        <v>5819</v>
      </c>
      <c r="E2068" s="508" t="s">
        <v>2957</v>
      </c>
      <c r="F2068" s="508" t="s">
        <v>5819</v>
      </c>
      <c r="G2068" s="508" t="b">
        <f t="shared" si="192"/>
        <v>1</v>
      </c>
      <c r="H2068" s="508" t="b">
        <f t="shared" si="193"/>
        <v>1</v>
      </c>
      <c r="I2068" s="508" t="str">
        <f t="shared" si="194"/>
        <v>31</v>
      </c>
      <c r="J2068" s="508" t="str">
        <f t="shared" si="195"/>
        <v>31</v>
      </c>
      <c r="K2068" s="508">
        <f t="shared" si="196"/>
        <v>0</v>
      </c>
      <c r="L2068" s="508" t="b">
        <f t="shared" si="197"/>
        <v>1</v>
      </c>
    </row>
    <row r="2069" spans="2:12">
      <c r="B2069" s="508" t="s">
        <v>2958</v>
      </c>
      <c r="C2069" s="508" t="s">
        <v>5820</v>
      </c>
      <c r="E2069" s="508" t="s">
        <v>2958</v>
      </c>
      <c r="F2069" s="508" t="s">
        <v>5820</v>
      </c>
      <c r="G2069" s="508" t="b">
        <f t="shared" si="192"/>
        <v>1</v>
      </c>
      <c r="H2069" s="508" t="b">
        <f t="shared" si="193"/>
        <v>1</v>
      </c>
      <c r="I2069" s="508" t="str">
        <f t="shared" si="194"/>
        <v>31</v>
      </c>
      <c r="J2069" s="508" t="str">
        <f t="shared" si="195"/>
        <v>31</v>
      </c>
      <c r="K2069" s="508">
        <f t="shared" si="196"/>
        <v>0</v>
      </c>
      <c r="L2069" s="508" t="b">
        <f t="shared" si="197"/>
        <v>1</v>
      </c>
    </row>
    <row r="2070" spans="2:12">
      <c r="B2070" s="508" t="s">
        <v>2959</v>
      </c>
      <c r="C2070" s="508" t="s">
        <v>5821</v>
      </c>
      <c r="E2070" s="508" t="s">
        <v>2959</v>
      </c>
      <c r="F2070" s="508" t="s">
        <v>5821</v>
      </c>
      <c r="G2070" s="508" t="b">
        <f t="shared" si="192"/>
        <v>1</v>
      </c>
      <c r="H2070" s="508" t="b">
        <f t="shared" si="193"/>
        <v>1</v>
      </c>
      <c r="I2070" s="508" t="str">
        <f t="shared" si="194"/>
        <v>31</v>
      </c>
      <c r="J2070" s="508" t="str">
        <f t="shared" si="195"/>
        <v>31</v>
      </c>
      <c r="K2070" s="508">
        <f t="shared" si="196"/>
        <v>0</v>
      </c>
      <c r="L2070" s="508" t="b">
        <f t="shared" si="197"/>
        <v>1</v>
      </c>
    </row>
    <row r="2071" spans="2:12">
      <c r="B2071" s="508" t="s">
        <v>2960</v>
      </c>
      <c r="C2071" s="508" t="s">
        <v>5822</v>
      </c>
      <c r="E2071" s="508" t="s">
        <v>2960</v>
      </c>
      <c r="F2071" s="508" t="s">
        <v>5822</v>
      </c>
      <c r="G2071" s="508" t="b">
        <f t="shared" si="192"/>
        <v>1</v>
      </c>
      <c r="H2071" s="508" t="b">
        <f t="shared" si="193"/>
        <v>1</v>
      </c>
      <c r="I2071" s="508" t="str">
        <f t="shared" si="194"/>
        <v>31</v>
      </c>
      <c r="J2071" s="508" t="str">
        <f t="shared" si="195"/>
        <v>31</v>
      </c>
      <c r="K2071" s="508">
        <f t="shared" si="196"/>
        <v>0</v>
      </c>
      <c r="L2071" s="508" t="b">
        <f t="shared" si="197"/>
        <v>1</v>
      </c>
    </row>
    <row r="2072" spans="2:12">
      <c r="B2072" s="508" t="s">
        <v>2961</v>
      </c>
      <c r="C2072" s="508" t="s">
        <v>5823</v>
      </c>
      <c r="E2072" s="508" t="s">
        <v>2961</v>
      </c>
      <c r="F2072" s="508" t="s">
        <v>5823</v>
      </c>
      <c r="G2072" s="508" t="b">
        <f t="shared" si="192"/>
        <v>1</v>
      </c>
      <c r="H2072" s="508" t="b">
        <f t="shared" si="193"/>
        <v>1</v>
      </c>
      <c r="I2072" s="508" t="str">
        <f t="shared" si="194"/>
        <v>31</v>
      </c>
      <c r="J2072" s="508" t="str">
        <f t="shared" si="195"/>
        <v>31</v>
      </c>
      <c r="K2072" s="508">
        <f t="shared" si="196"/>
        <v>0</v>
      </c>
      <c r="L2072" s="508" t="b">
        <f t="shared" si="197"/>
        <v>1</v>
      </c>
    </row>
    <row r="2073" spans="2:12">
      <c r="B2073" s="508" t="s">
        <v>2962</v>
      </c>
      <c r="C2073" s="508" t="s">
        <v>5824</v>
      </c>
      <c r="E2073" s="508" t="s">
        <v>2962</v>
      </c>
      <c r="F2073" s="508" t="s">
        <v>5824</v>
      </c>
      <c r="G2073" s="508" t="b">
        <f t="shared" si="192"/>
        <v>1</v>
      </c>
      <c r="H2073" s="508" t="b">
        <f t="shared" si="193"/>
        <v>1</v>
      </c>
      <c r="I2073" s="508" t="str">
        <f t="shared" si="194"/>
        <v>31</v>
      </c>
      <c r="J2073" s="508" t="str">
        <f t="shared" si="195"/>
        <v>31</v>
      </c>
      <c r="K2073" s="508">
        <f t="shared" si="196"/>
        <v>0</v>
      </c>
      <c r="L2073" s="508" t="b">
        <f t="shared" si="197"/>
        <v>1</v>
      </c>
    </row>
    <row r="2074" spans="2:12">
      <c r="B2074" s="508" t="s">
        <v>2949</v>
      </c>
      <c r="C2074" s="508" t="s">
        <v>5825</v>
      </c>
      <c r="E2074" s="508" t="s">
        <v>2949</v>
      </c>
      <c r="F2074" s="508" t="s">
        <v>5825</v>
      </c>
      <c r="G2074" s="508" t="b">
        <f t="shared" si="192"/>
        <v>1</v>
      </c>
      <c r="H2074" s="508" t="b">
        <f t="shared" si="193"/>
        <v>1</v>
      </c>
      <c r="I2074" s="508" t="str">
        <f t="shared" si="194"/>
        <v>31</v>
      </c>
      <c r="J2074" s="508" t="str">
        <f t="shared" si="195"/>
        <v>31</v>
      </c>
      <c r="K2074" s="508">
        <f t="shared" si="196"/>
        <v>0</v>
      </c>
      <c r="L2074" s="508" t="b">
        <f t="shared" si="197"/>
        <v>1</v>
      </c>
    </row>
    <row r="2075" spans="2:12">
      <c r="B2075" s="508" t="s">
        <v>3163</v>
      </c>
      <c r="C2075" s="508" t="s">
        <v>5826</v>
      </c>
      <c r="E2075" s="508" t="s">
        <v>3163</v>
      </c>
      <c r="F2075" s="508" t="s">
        <v>5826</v>
      </c>
      <c r="G2075" s="508" t="b">
        <f t="shared" si="192"/>
        <v>1</v>
      </c>
      <c r="H2075" s="508" t="b">
        <f t="shared" si="193"/>
        <v>1</v>
      </c>
      <c r="I2075" s="508" t="str">
        <f t="shared" si="194"/>
        <v>70</v>
      </c>
      <c r="J2075" s="508" t="str">
        <f t="shared" si="195"/>
        <v>70</v>
      </c>
      <c r="K2075" s="508">
        <f t="shared" si="196"/>
        <v>0</v>
      </c>
      <c r="L2075" s="508" t="b">
        <f t="shared" si="197"/>
        <v>1</v>
      </c>
    </row>
    <row r="2076" spans="2:12">
      <c r="B2076" s="508" t="s">
        <v>3164</v>
      </c>
      <c r="C2076" s="508" t="s">
        <v>5827</v>
      </c>
      <c r="E2076" s="508" t="s">
        <v>3164</v>
      </c>
      <c r="F2076" s="508" t="s">
        <v>5827</v>
      </c>
      <c r="G2076" s="508" t="b">
        <f t="shared" si="192"/>
        <v>1</v>
      </c>
      <c r="H2076" s="508" t="b">
        <f t="shared" si="193"/>
        <v>1</v>
      </c>
      <c r="I2076" s="508" t="str">
        <f t="shared" si="194"/>
        <v>70</v>
      </c>
      <c r="J2076" s="508" t="str">
        <f t="shared" si="195"/>
        <v>70</v>
      </c>
      <c r="K2076" s="508">
        <f t="shared" si="196"/>
        <v>0</v>
      </c>
      <c r="L2076" s="508" t="b">
        <f t="shared" si="197"/>
        <v>1</v>
      </c>
    </row>
    <row r="2077" spans="2:12">
      <c r="B2077" s="508" t="s">
        <v>3169</v>
      </c>
      <c r="C2077" s="508" t="s">
        <v>5828</v>
      </c>
      <c r="E2077" s="508" t="s">
        <v>3169</v>
      </c>
      <c r="F2077" s="508" t="s">
        <v>5828</v>
      </c>
      <c r="G2077" s="508" t="b">
        <f t="shared" si="192"/>
        <v>1</v>
      </c>
      <c r="H2077" s="508" t="b">
        <f t="shared" si="193"/>
        <v>1</v>
      </c>
      <c r="I2077" s="508" t="str">
        <f t="shared" si="194"/>
        <v>70</v>
      </c>
      <c r="J2077" s="508" t="str">
        <f t="shared" si="195"/>
        <v>70</v>
      </c>
      <c r="K2077" s="508">
        <f t="shared" si="196"/>
        <v>0</v>
      </c>
      <c r="L2077" s="508" t="b">
        <f t="shared" si="197"/>
        <v>1</v>
      </c>
    </row>
    <row r="2078" spans="2:12">
      <c r="B2078" s="508" t="s">
        <v>3167</v>
      </c>
      <c r="C2078" s="508" t="s">
        <v>5828</v>
      </c>
      <c r="E2078" s="508" t="s">
        <v>3167</v>
      </c>
      <c r="F2078" s="508" t="s">
        <v>5828</v>
      </c>
      <c r="G2078" s="508" t="b">
        <f t="shared" si="192"/>
        <v>1</v>
      </c>
      <c r="H2078" s="508" t="b">
        <f t="shared" si="193"/>
        <v>1</v>
      </c>
      <c r="I2078" s="508" t="str">
        <f t="shared" si="194"/>
        <v>70</v>
      </c>
      <c r="J2078" s="508" t="str">
        <f t="shared" si="195"/>
        <v>70</v>
      </c>
      <c r="K2078" s="508">
        <f t="shared" si="196"/>
        <v>0</v>
      </c>
      <c r="L2078" s="508" t="b">
        <f t="shared" si="197"/>
        <v>1</v>
      </c>
    </row>
    <row r="2079" spans="2:12">
      <c r="B2079" s="508" t="s">
        <v>3153</v>
      </c>
      <c r="C2079" s="508" t="s">
        <v>5829</v>
      </c>
      <c r="E2079" s="508" t="s">
        <v>3153</v>
      </c>
      <c r="F2079" s="508" t="s">
        <v>5829</v>
      </c>
      <c r="G2079" s="508" t="b">
        <f t="shared" si="192"/>
        <v>1</v>
      </c>
      <c r="H2079" s="508" t="b">
        <f t="shared" si="193"/>
        <v>1</v>
      </c>
      <c r="I2079" s="508" t="str">
        <f t="shared" si="194"/>
        <v>69</v>
      </c>
      <c r="J2079" s="508" t="str">
        <f t="shared" si="195"/>
        <v>69</v>
      </c>
      <c r="K2079" s="508">
        <f t="shared" si="196"/>
        <v>0</v>
      </c>
      <c r="L2079" s="508" t="b">
        <f t="shared" si="197"/>
        <v>1</v>
      </c>
    </row>
    <row r="2080" spans="2:12">
      <c r="B2080" s="508" t="s">
        <v>3155</v>
      </c>
      <c r="C2080" s="508" t="s">
        <v>5830</v>
      </c>
      <c r="E2080" s="508" t="s">
        <v>3155</v>
      </c>
      <c r="F2080" s="508" t="s">
        <v>5830</v>
      </c>
      <c r="G2080" s="508" t="b">
        <f t="shared" si="192"/>
        <v>1</v>
      </c>
      <c r="H2080" s="508" t="b">
        <f t="shared" si="193"/>
        <v>1</v>
      </c>
      <c r="I2080" s="508" t="str">
        <f t="shared" si="194"/>
        <v>69</v>
      </c>
      <c r="J2080" s="508" t="str">
        <f t="shared" si="195"/>
        <v>69</v>
      </c>
      <c r="K2080" s="508">
        <f t="shared" si="196"/>
        <v>0</v>
      </c>
      <c r="L2080" s="508" t="b">
        <f t="shared" si="197"/>
        <v>1</v>
      </c>
    </row>
    <row r="2081" spans="2:12">
      <c r="B2081" s="508" t="s">
        <v>3160</v>
      </c>
      <c r="C2081" s="508" t="s">
        <v>5831</v>
      </c>
      <c r="E2081" s="508" t="s">
        <v>3160</v>
      </c>
      <c r="F2081" s="508" t="s">
        <v>5831</v>
      </c>
      <c r="G2081" s="508" t="b">
        <f t="shared" si="192"/>
        <v>1</v>
      </c>
      <c r="H2081" s="508" t="b">
        <f t="shared" si="193"/>
        <v>1</v>
      </c>
      <c r="I2081" s="508" t="str">
        <f t="shared" si="194"/>
        <v>69</v>
      </c>
      <c r="J2081" s="508" t="str">
        <f t="shared" si="195"/>
        <v>69</v>
      </c>
      <c r="K2081" s="508">
        <f t="shared" si="196"/>
        <v>0</v>
      </c>
      <c r="L2081" s="508" t="b">
        <f t="shared" si="197"/>
        <v>1</v>
      </c>
    </row>
    <row r="2082" spans="2:12">
      <c r="B2082" s="508" t="s">
        <v>3158</v>
      </c>
      <c r="C2082" s="508" t="s">
        <v>5831</v>
      </c>
      <c r="E2082" s="508" t="s">
        <v>3158</v>
      </c>
      <c r="F2082" s="508" t="s">
        <v>5831</v>
      </c>
      <c r="G2082" s="508" t="b">
        <f t="shared" si="192"/>
        <v>1</v>
      </c>
      <c r="H2082" s="508" t="b">
        <f t="shared" si="193"/>
        <v>1</v>
      </c>
      <c r="I2082" s="508" t="str">
        <f t="shared" si="194"/>
        <v>69</v>
      </c>
      <c r="J2082" s="508" t="str">
        <f t="shared" si="195"/>
        <v>69</v>
      </c>
      <c r="K2082" s="508">
        <f t="shared" si="196"/>
        <v>0</v>
      </c>
      <c r="L2082" s="508" t="b">
        <f t="shared" si="197"/>
        <v>1</v>
      </c>
    </row>
    <row r="2083" spans="2:12">
      <c r="B2083" s="508" t="s">
        <v>3171</v>
      </c>
      <c r="C2083" s="508" t="s">
        <v>5832</v>
      </c>
      <c r="E2083" s="508" t="s">
        <v>3171</v>
      </c>
      <c r="F2083" s="508" t="s">
        <v>5832</v>
      </c>
      <c r="G2083" s="508" t="b">
        <f t="shared" si="192"/>
        <v>1</v>
      </c>
      <c r="H2083" s="508" t="b">
        <f t="shared" si="193"/>
        <v>1</v>
      </c>
      <c r="I2083" s="508" t="str">
        <f t="shared" si="194"/>
        <v>71</v>
      </c>
      <c r="J2083" s="508" t="str">
        <f t="shared" si="195"/>
        <v>71</v>
      </c>
      <c r="K2083" s="508">
        <f t="shared" si="196"/>
        <v>0</v>
      </c>
      <c r="L2083" s="508" t="b">
        <f t="shared" si="197"/>
        <v>1</v>
      </c>
    </row>
    <row r="2084" spans="2:12">
      <c r="B2084" s="508" t="s">
        <v>3172</v>
      </c>
      <c r="C2084" s="508" t="s">
        <v>5833</v>
      </c>
      <c r="E2084" s="508" t="s">
        <v>3172</v>
      </c>
      <c r="F2084" s="508" t="s">
        <v>5833</v>
      </c>
      <c r="G2084" s="508" t="b">
        <f t="shared" si="192"/>
        <v>1</v>
      </c>
      <c r="H2084" s="508" t="b">
        <f t="shared" si="193"/>
        <v>1</v>
      </c>
      <c r="I2084" s="508" t="str">
        <f t="shared" si="194"/>
        <v>71</v>
      </c>
      <c r="J2084" s="508" t="str">
        <f t="shared" si="195"/>
        <v>71</v>
      </c>
      <c r="K2084" s="508">
        <f t="shared" si="196"/>
        <v>0</v>
      </c>
      <c r="L2084" s="508" t="b">
        <f t="shared" si="197"/>
        <v>1</v>
      </c>
    </row>
    <row r="2085" spans="2:12">
      <c r="B2085" s="508" t="s">
        <v>3177</v>
      </c>
      <c r="C2085" s="508" t="s">
        <v>5834</v>
      </c>
      <c r="E2085" s="508" t="s">
        <v>3177</v>
      </c>
      <c r="F2085" s="508" t="s">
        <v>5834</v>
      </c>
      <c r="G2085" s="508" t="b">
        <f t="shared" si="192"/>
        <v>1</v>
      </c>
      <c r="H2085" s="508" t="b">
        <f t="shared" si="193"/>
        <v>1</v>
      </c>
      <c r="I2085" s="508" t="str">
        <f t="shared" si="194"/>
        <v>71</v>
      </c>
      <c r="J2085" s="508" t="str">
        <f t="shared" si="195"/>
        <v>71</v>
      </c>
      <c r="K2085" s="508">
        <f t="shared" si="196"/>
        <v>0</v>
      </c>
      <c r="L2085" s="508" t="b">
        <f t="shared" si="197"/>
        <v>1</v>
      </c>
    </row>
    <row r="2086" spans="2:12">
      <c r="B2086" s="508" t="s">
        <v>3175</v>
      </c>
      <c r="C2086" s="508" t="s">
        <v>5834</v>
      </c>
      <c r="E2086" s="508" t="s">
        <v>3175</v>
      </c>
      <c r="F2086" s="508" t="s">
        <v>5834</v>
      </c>
      <c r="G2086" s="508" t="b">
        <f t="shared" si="192"/>
        <v>1</v>
      </c>
      <c r="H2086" s="508" t="b">
        <f t="shared" si="193"/>
        <v>1</v>
      </c>
      <c r="I2086" s="508" t="str">
        <f t="shared" si="194"/>
        <v>71</v>
      </c>
      <c r="J2086" s="508" t="str">
        <f t="shared" si="195"/>
        <v>71</v>
      </c>
      <c r="K2086" s="508">
        <f t="shared" si="196"/>
        <v>0</v>
      </c>
      <c r="L2086" s="508" t="b">
        <f t="shared" si="197"/>
        <v>1</v>
      </c>
    </row>
    <row r="2087" spans="2:12">
      <c r="B2087" s="508" t="s">
        <v>3237</v>
      </c>
      <c r="C2087" s="508" t="s">
        <v>5835</v>
      </c>
      <c r="E2087" s="508" t="s">
        <v>3237</v>
      </c>
      <c r="F2087" s="508" t="s">
        <v>5835</v>
      </c>
      <c r="G2087" s="508" t="b">
        <f t="shared" si="192"/>
        <v>1</v>
      </c>
      <c r="H2087" s="508" t="b">
        <f t="shared" si="193"/>
        <v>1</v>
      </c>
      <c r="I2087" s="508" t="str">
        <f t="shared" si="194"/>
        <v>77</v>
      </c>
      <c r="J2087" s="508" t="str">
        <f t="shared" si="195"/>
        <v>77</v>
      </c>
      <c r="K2087" s="508">
        <f t="shared" si="196"/>
        <v>0</v>
      </c>
      <c r="L2087" s="508" t="b">
        <f t="shared" si="197"/>
        <v>1</v>
      </c>
    </row>
    <row r="2088" spans="2:12">
      <c r="B2088" s="508" t="s">
        <v>3239</v>
      </c>
      <c r="C2088" s="508" t="s">
        <v>5836</v>
      </c>
      <c r="E2088" s="508" t="s">
        <v>3239</v>
      </c>
      <c r="F2088" s="508" t="s">
        <v>5836</v>
      </c>
      <c r="G2088" s="508" t="b">
        <f t="shared" si="192"/>
        <v>1</v>
      </c>
      <c r="H2088" s="508" t="b">
        <f t="shared" si="193"/>
        <v>1</v>
      </c>
      <c r="I2088" s="508" t="str">
        <f t="shared" si="194"/>
        <v>79</v>
      </c>
      <c r="J2088" s="508" t="str">
        <f t="shared" si="195"/>
        <v>79</v>
      </c>
      <c r="K2088" s="508">
        <f t="shared" si="196"/>
        <v>0</v>
      </c>
      <c r="L2088" s="508" t="b">
        <f t="shared" si="197"/>
        <v>1</v>
      </c>
    </row>
    <row r="2089" spans="2:12">
      <c r="B2089" s="508" t="s">
        <v>3241</v>
      </c>
      <c r="C2089" s="508" t="s">
        <v>5837</v>
      </c>
      <c r="E2089" s="508" t="s">
        <v>3241</v>
      </c>
      <c r="F2089" s="508" t="s">
        <v>5837</v>
      </c>
      <c r="G2089" s="508" t="b">
        <f t="shared" si="192"/>
        <v>1</v>
      </c>
      <c r="H2089" s="508" t="b">
        <f t="shared" si="193"/>
        <v>1</v>
      </c>
      <c r="I2089" s="508" t="str">
        <f t="shared" si="194"/>
        <v>80</v>
      </c>
      <c r="J2089" s="508" t="str">
        <f t="shared" si="195"/>
        <v>80</v>
      </c>
      <c r="K2089" s="508">
        <f t="shared" si="196"/>
        <v>0</v>
      </c>
      <c r="L2089" s="508" t="b">
        <f t="shared" si="197"/>
        <v>1</v>
      </c>
    </row>
    <row r="2090" spans="2:12">
      <c r="B2090" s="508" t="s">
        <v>3242</v>
      </c>
      <c r="C2090" s="508" t="s">
        <v>5838</v>
      </c>
      <c r="E2090" s="508" t="s">
        <v>3242</v>
      </c>
      <c r="F2090" s="508" t="s">
        <v>5838</v>
      </c>
      <c r="G2090" s="508" t="b">
        <f t="shared" si="192"/>
        <v>1</v>
      </c>
      <c r="H2090" s="508" t="b">
        <f t="shared" si="193"/>
        <v>1</v>
      </c>
      <c r="I2090" s="508" t="str">
        <f t="shared" si="194"/>
        <v>81</v>
      </c>
      <c r="J2090" s="508" t="str">
        <f t="shared" si="195"/>
        <v>81</v>
      </c>
      <c r="K2090" s="508">
        <f t="shared" si="196"/>
        <v>0</v>
      </c>
      <c r="L2090" s="508" t="b">
        <f t="shared" si="197"/>
        <v>1</v>
      </c>
    </row>
    <row r="2091" spans="2:12">
      <c r="B2091" s="508" t="s">
        <v>3243</v>
      </c>
      <c r="C2091" s="508" t="s">
        <v>5839</v>
      </c>
      <c r="E2091" s="508" t="s">
        <v>3243</v>
      </c>
      <c r="F2091" s="508" t="s">
        <v>5839</v>
      </c>
      <c r="G2091" s="508" t="b">
        <f t="shared" si="192"/>
        <v>1</v>
      </c>
      <c r="H2091" s="508" t="b">
        <f t="shared" si="193"/>
        <v>1</v>
      </c>
      <c r="I2091" s="508" t="str">
        <f t="shared" si="194"/>
        <v>82</v>
      </c>
      <c r="J2091" s="508" t="str">
        <f t="shared" si="195"/>
        <v>82</v>
      </c>
      <c r="K2091" s="508">
        <f t="shared" si="196"/>
        <v>0</v>
      </c>
      <c r="L2091" s="508" t="b">
        <f t="shared" si="197"/>
        <v>1</v>
      </c>
    </row>
    <row r="2092" spans="2:12">
      <c r="B2092" s="508" t="s">
        <v>3244</v>
      </c>
      <c r="C2092" s="508" t="s">
        <v>5840</v>
      </c>
      <c r="E2092" s="508" t="s">
        <v>3244</v>
      </c>
      <c r="F2092" s="508" t="s">
        <v>5840</v>
      </c>
      <c r="G2092" s="508" t="b">
        <f t="shared" si="192"/>
        <v>1</v>
      </c>
      <c r="H2092" s="508" t="b">
        <f t="shared" si="193"/>
        <v>1</v>
      </c>
      <c r="I2092" s="508" t="str">
        <f t="shared" si="194"/>
        <v>83</v>
      </c>
      <c r="J2092" s="508" t="str">
        <f t="shared" si="195"/>
        <v>83</v>
      </c>
      <c r="K2092" s="508">
        <f t="shared" si="196"/>
        <v>0</v>
      </c>
      <c r="L2092" s="508" t="b">
        <f t="shared" si="197"/>
        <v>1</v>
      </c>
    </row>
    <row r="2093" spans="2:12">
      <c r="B2093" s="508" t="s">
        <v>3245</v>
      </c>
      <c r="C2093" s="508" t="s">
        <v>5841</v>
      </c>
      <c r="E2093" s="508" t="s">
        <v>3245</v>
      </c>
      <c r="F2093" s="508" t="s">
        <v>5841</v>
      </c>
      <c r="G2093" s="508" t="b">
        <f t="shared" si="192"/>
        <v>1</v>
      </c>
      <c r="H2093" s="508" t="b">
        <f t="shared" si="193"/>
        <v>1</v>
      </c>
      <c r="I2093" s="508" t="str">
        <f t="shared" si="194"/>
        <v>84</v>
      </c>
      <c r="J2093" s="508" t="str">
        <f t="shared" si="195"/>
        <v>84</v>
      </c>
      <c r="K2093" s="508">
        <f t="shared" si="196"/>
        <v>0</v>
      </c>
      <c r="L2093" s="508" t="b">
        <f t="shared" si="197"/>
        <v>1</v>
      </c>
    </row>
    <row r="2094" spans="2:12">
      <c r="B2094" s="508" t="s">
        <v>3246</v>
      </c>
      <c r="C2094" s="508" t="s">
        <v>5842</v>
      </c>
      <c r="E2094" s="508" t="s">
        <v>3246</v>
      </c>
      <c r="F2094" s="508" t="s">
        <v>5842</v>
      </c>
      <c r="G2094" s="508" t="b">
        <f t="shared" si="192"/>
        <v>1</v>
      </c>
      <c r="H2094" s="508" t="b">
        <f t="shared" si="193"/>
        <v>1</v>
      </c>
      <c r="I2094" s="508" t="str">
        <f t="shared" si="194"/>
        <v>85</v>
      </c>
      <c r="J2094" s="508" t="str">
        <f t="shared" si="195"/>
        <v>85</v>
      </c>
      <c r="K2094" s="508">
        <f t="shared" si="196"/>
        <v>0</v>
      </c>
      <c r="L2094" s="508" t="b">
        <f t="shared" si="197"/>
        <v>1</v>
      </c>
    </row>
    <row r="2095" spans="2:12">
      <c r="B2095" s="508" t="s">
        <v>3248</v>
      </c>
      <c r="C2095" s="508" t="s">
        <v>5843</v>
      </c>
      <c r="E2095" s="508" t="s">
        <v>3248</v>
      </c>
      <c r="F2095" s="508" t="s">
        <v>5843</v>
      </c>
      <c r="G2095" s="508" t="b">
        <f t="shared" si="192"/>
        <v>1</v>
      </c>
      <c r="H2095" s="508" t="b">
        <f t="shared" si="193"/>
        <v>1</v>
      </c>
      <c r="I2095" s="508" t="str">
        <f t="shared" si="194"/>
        <v>77</v>
      </c>
      <c r="J2095" s="508" t="str">
        <f t="shared" si="195"/>
        <v>77</v>
      </c>
      <c r="K2095" s="508">
        <f t="shared" si="196"/>
        <v>0</v>
      </c>
      <c r="L2095" s="508" t="b">
        <f t="shared" si="197"/>
        <v>1</v>
      </c>
    </row>
    <row r="2096" spans="2:12">
      <c r="B2096" s="508" t="s">
        <v>3251</v>
      </c>
      <c r="C2096" s="508" t="s">
        <v>5844</v>
      </c>
      <c r="E2096" s="508" t="s">
        <v>3251</v>
      </c>
      <c r="F2096" s="508" t="s">
        <v>5844</v>
      </c>
      <c r="G2096" s="508" t="b">
        <f t="shared" si="192"/>
        <v>1</v>
      </c>
      <c r="H2096" s="508" t="b">
        <f t="shared" si="193"/>
        <v>1</v>
      </c>
      <c r="I2096" s="508" t="str">
        <f t="shared" si="194"/>
        <v>79</v>
      </c>
      <c r="J2096" s="508" t="str">
        <f t="shared" si="195"/>
        <v>79</v>
      </c>
      <c r="K2096" s="508">
        <f t="shared" si="196"/>
        <v>0</v>
      </c>
      <c r="L2096" s="508" t="b">
        <f t="shared" si="197"/>
        <v>1</v>
      </c>
    </row>
    <row r="2097" spans="2:12">
      <c r="B2097" s="508" t="s">
        <v>3253</v>
      </c>
      <c r="C2097" s="508" t="s">
        <v>5845</v>
      </c>
      <c r="E2097" s="508" t="s">
        <v>3253</v>
      </c>
      <c r="F2097" s="508" t="s">
        <v>5845</v>
      </c>
      <c r="G2097" s="508" t="b">
        <f t="shared" si="192"/>
        <v>1</v>
      </c>
      <c r="H2097" s="508" t="b">
        <f t="shared" si="193"/>
        <v>1</v>
      </c>
      <c r="I2097" s="508" t="str">
        <f t="shared" si="194"/>
        <v>80</v>
      </c>
      <c r="J2097" s="508" t="str">
        <f t="shared" si="195"/>
        <v>80</v>
      </c>
      <c r="K2097" s="508">
        <f t="shared" si="196"/>
        <v>0</v>
      </c>
      <c r="L2097" s="508" t="b">
        <f t="shared" si="197"/>
        <v>1</v>
      </c>
    </row>
    <row r="2098" spans="2:12">
      <c r="B2098" s="508" t="s">
        <v>3254</v>
      </c>
      <c r="C2098" s="508" t="s">
        <v>5846</v>
      </c>
      <c r="E2098" s="508" t="s">
        <v>3254</v>
      </c>
      <c r="F2098" s="508" t="s">
        <v>5846</v>
      </c>
      <c r="G2098" s="508" t="b">
        <f t="shared" si="192"/>
        <v>1</v>
      </c>
      <c r="H2098" s="508" t="b">
        <f t="shared" si="193"/>
        <v>1</v>
      </c>
      <c r="I2098" s="508" t="str">
        <f t="shared" si="194"/>
        <v>81</v>
      </c>
      <c r="J2098" s="508" t="str">
        <f t="shared" si="195"/>
        <v>81</v>
      </c>
      <c r="K2098" s="508">
        <f t="shared" si="196"/>
        <v>0</v>
      </c>
      <c r="L2098" s="508" t="b">
        <f t="shared" si="197"/>
        <v>1</v>
      </c>
    </row>
    <row r="2099" spans="2:12">
      <c r="B2099" s="508" t="s">
        <v>3255</v>
      </c>
      <c r="C2099" s="508" t="s">
        <v>5847</v>
      </c>
      <c r="E2099" s="508" t="s">
        <v>3255</v>
      </c>
      <c r="F2099" s="508" t="s">
        <v>5847</v>
      </c>
      <c r="G2099" s="508" t="b">
        <f t="shared" si="192"/>
        <v>1</v>
      </c>
      <c r="H2099" s="508" t="b">
        <f t="shared" si="193"/>
        <v>1</v>
      </c>
      <c r="I2099" s="508" t="str">
        <f t="shared" si="194"/>
        <v>82</v>
      </c>
      <c r="J2099" s="508" t="str">
        <f t="shared" si="195"/>
        <v>82</v>
      </c>
      <c r="K2099" s="508">
        <f t="shared" si="196"/>
        <v>0</v>
      </c>
      <c r="L2099" s="508" t="b">
        <f t="shared" si="197"/>
        <v>1</v>
      </c>
    </row>
    <row r="2100" spans="2:12">
      <c r="B2100" s="508" t="s">
        <v>3256</v>
      </c>
      <c r="C2100" s="508" t="s">
        <v>5848</v>
      </c>
      <c r="E2100" s="508" t="s">
        <v>3256</v>
      </c>
      <c r="F2100" s="508" t="s">
        <v>5848</v>
      </c>
      <c r="G2100" s="508" t="b">
        <f t="shared" si="192"/>
        <v>1</v>
      </c>
      <c r="H2100" s="508" t="b">
        <f t="shared" si="193"/>
        <v>1</v>
      </c>
      <c r="I2100" s="508" t="str">
        <f t="shared" si="194"/>
        <v>83</v>
      </c>
      <c r="J2100" s="508" t="str">
        <f t="shared" si="195"/>
        <v>83</v>
      </c>
      <c r="K2100" s="508">
        <f t="shared" si="196"/>
        <v>0</v>
      </c>
      <c r="L2100" s="508" t="b">
        <f t="shared" si="197"/>
        <v>1</v>
      </c>
    </row>
    <row r="2101" spans="2:12">
      <c r="B2101" s="508" t="s">
        <v>3257</v>
      </c>
      <c r="C2101" s="508" t="s">
        <v>5849</v>
      </c>
      <c r="E2101" s="508" t="s">
        <v>3257</v>
      </c>
      <c r="F2101" s="508" t="s">
        <v>5849</v>
      </c>
      <c r="G2101" s="508" t="b">
        <f t="shared" si="192"/>
        <v>1</v>
      </c>
      <c r="H2101" s="508" t="b">
        <f t="shared" si="193"/>
        <v>1</v>
      </c>
      <c r="I2101" s="508" t="str">
        <f t="shared" si="194"/>
        <v>84</v>
      </c>
      <c r="J2101" s="508" t="str">
        <f t="shared" si="195"/>
        <v>84</v>
      </c>
      <c r="K2101" s="508">
        <f t="shared" si="196"/>
        <v>0</v>
      </c>
      <c r="L2101" s="508" t="b">
        <f t="shared" si="197"/>
        <v>1</v>
      </c>
    </row>
    <row r="2102" spans="2:12">
      <c r="B2102" s="508" t="s">
        <v>3258</v>
      </c>
      <c r="C2102" s="508" t="s">
        <v>5850</v>
      </c>
      <c r="E2102" s="508" t="s">
        <v>3258</v>
      </c>
      <c r="F2102" s="508" t="s">
        <v>5850</v>
      </c>
      <c r="G2102" s="508" t="b">
        <f t="shared" si="192"/>
        <v>1</v>
      </c>
      <c r="H2102" s="508" t="b">
        <f t="shared" si="193"/>
        <v>1</v>
      </c>
      <c r="I2102" s="508" t="str">
        <f t="shared" si="194"/>
        <v>85</v>
      </c>
      <c r="J2102" s="508" t="str">
        <f t="shared" si="195"/>
        <v>85</v>
      </c>
      <c r="K2102" s="508">
        <f t="shared" si="196"/>
        <v>0</v>
      </c>
      <c r="L2102" s="508" t="b">
        <f t="shared" si="197"/>
        <v>1</v>
      </c>
    </row>
    <row r="2103" spans="2:12">
      <c r="B2103" s="508" t="s">
        <v>3204</v>
      </c>
      <c r="C2103" s="508" t="s">
        <v>5851</v>
      </c>
      <c r="E2103" s="508" t="s">
        <v>3204</v>
      </c>
      <c r="F2103" s="508" t="s">
        <v>5851</v>
      </c>
      <c r="G2103" s="508" t="b">
        <f t="shared" si="192"/>
        <v>1</v>
      </c>
      <c r="H2103" s="508" t="b">
        <f t="shared" si="193"/>
        <v>1</v>
      </c>
      <c r="I2103" s="508" t="str">
        <f t="shared" si="194"/>
        <v>78</v>
      </c>
      <c r="J2103" s="508" t="str">
        <f t="shared" si="195"/>
        <v>78</v>
      </c>
      <c r="K2103" s="508">
        <f t="shared" si="196"/>
        <v>0</v>
      </c>
      <c r="L2103" s="508" t="b">
        <f t="shared" si="197"/>
        <v>1</v>
      </c>
    </row>
    <row r="2104" spans="2:12">
      <c r="B2104" s="508" t="s">
        <v>3205</v>
      </c>
      <c r="C2104" s="508" t="s">
        <v>5852</v>
      </c>
      <c r="E2104" s="508" t="s">
        <v>3205</v>
      </c>
      <c r="F2104" s="508" t="s">
        <v>5852</v>
      </c>
      <c r="G2104" s="508" t="b">
        <f t="shared" si="192"/>
        <v>1</v>
      </c>
      <c r="H2104" s="508" t="b">
        <f t="shared" si="193"/>
        <v>1</v>
      </c>
      <c r="I2104" s="508" t="str">
        <f t="shared" si="194"/>
        <v>79</v>
      </c>
      <c r="J2104" s="508" t="str">
        <f t="shared" si="195"/>
        <v>79</v>
      </c>
      <c r="K2104" s="508">
        <f t="shared" si="196"/>
        <v>0</v>
      </c>
      <c r="L2104" s="508" t="b">
        <f t="shared" si="197"/>
        <v>1</v>
      </c>
    </row>
    <row r="2105" spans="2:12">
      <c r="B2105" s="508" t="s">
        <v>3208</v>
      </c>
      <c r="C2105" s="508" t="s">
        <v>5853</v>
      </c>
      <c r="E2105" s="508" t="s">
        <v>3208</v>
      </c>
      <c r="F2105" s="508" t="s">
        <v>5853</v>
      </c>
      <c r="G2105" s="508" t="b">
        <f t="shared" si="192"/>
        <v>1</v>
      </c>
      <c r="H2105" s="508" t="b">
        <f t="shared" si="193"/>
        <v>1</v>
      </c>
      <c r="I2105" s="508" t="str">
        <f t="shared" si="194"/>
        <v>80</v>
      </c>
      <c r="J2105" s="508" t="str">
        <f t="shared" si="195"/>
        <v>80</v>
      </c>
      <c r="K2105" s="508">
        <f t="shared" si="196"/>
        <v>0</v>
      </c>
      <c r="L2105" s="508" t="b">
        <f t="shared" si="197"/>
        <v>1</v>
      </c>
    </row>
    <row r="2106" spans="2:12">
      <c r="B2106" s="508" t="s">
        <v>3209</v>
      </c>
      <c r="C2106" s="508" t="s">
        <v>5854</v>
      </c>
      <c r="E2106" s="508" t="s">
        <v>3209</v>
      </c>
      <c r="F2106" s="508" t="s">
        <v>5854</v>
      </c>
      <c r="G2106" s="508" t="b">
        <f t="shared" si="192"/>
        <v>1</v>
      </c>
      <c r="H2106" s="508" t="b">
        <f t="shared" si="193"/>
        <v>1</v>
      </c>
      <c r="I2106" s="508" t="str">
        <f t="shared" si="194"/>
        <v>81</v>
      </c>
      <c r="J2106" s="508" t="str">
        <f t="shared" si="195"/>
        <v>81</v>
      </c>
      <c r="K2106" s="508">
        <f t="shared" si="196"/>
        <v>0</v>
      </c>
      <c r="L2106" s="508" t="b">
        <f t="shared" si="197"/>
        <v>1</v>
      </c>
    </row>
    <row r="2107" spans="2:12">
      <c r="B2107" s="508" t="s">
        <v>3210</v>
      </c>
      <c r="C2107" s="508" t="s">
        <v>5855</v>
      </c>
      <c r="E2107" s="508" t="s">
        <v>3210</v>
      </c>
      <c r="F2107" s="508" t="s">
        <v>5855</v>
      </c>
      <c r="G2107" s="508" t="b">
        <f t="shared" si="192"/>
        <v>1</v>
      </c>
      <c r="H2107" s="508" t="b">
        <f t="shared" si="193"/>
        <v>1</v>
      </c>
      <c r="I2107" s="508" t="str">
        <f t="shared" si="194"/>
        <v>82</v>
      </c>
      <c r="J2107" s="508" t="str">
        <f t="shared" si="195"/>
        <v>82</v>
      </c>
      <c r="K2107" s="508">
        <f t="shared" si="196"/>
        <v>0</v>
      </c>
      <c r="L2107" s="508" t="b">
        <f t="shared" si="197"/>
        <v>1</v>
      </c>
    </row>
    <row r="2108" spans="2:12">
      <c r="B2108" s="508" t="s">
        <v>3211</v>
      </c>
      <c r="C2108" s="508" t="s">
        <v>5856</v>
      </c>
      <c r="E2108" s="508" t="s">
        <v>3211</v>
      </c>
      <c r="F2108" s="508" t="s">
        <v>5856</v>
      </c>
      <c r="G2108" s="508" t="b">
        <f t="shared" si="192"/>
        <v>1</v>
      </c>
      <c r="H2108" s="508" t="b">
        <f t="shared" si="193"/>
        <v>1</v>
      </c>
      <c r="I2108" s="508" t="str">
        <f t="shared" si="194"/>
        <v>83</v>
      </c>
      <c r="J2108" s="508" t="str">
        <f t="shared" si="195"/>
        <v>83</v>
      </c>
      <c r="K2108" s="508">
        <f t="shared" si="196"/>
        <v>0</v>
      </c>
      <c r="L2108" s="508" t="b">
        <f t="shared" si="197"/>
        <v>1</v>
      </c>
    </row>
    <row r="2109" spans="2:12">
      <c r="B2109" s="508" t="s">
        <v>3212</v>
      </c>
      <c r="C2109" s="508" t="s">
        <v>5857</v>
      </c>
      <c r="E2109" s="508" t="s">
        <v>3212</v>
      </c>
      <c r="F2109" s="508" t="s">
        <v>5857</v>
      </c>
      <c r="G2109" s="508" t="b">
        <f t="shared" si="192"/>
        <v>1</v>
      </c>
      <c r="H2109" s="508" t="b">
        <f t="shared" si="193"/>
        <v>1</v>
      </c>
      <c r="I2109" s="508" t="str">
        <f t="shared" si="194"/>
        <v>84</v>
      </c>
      <c r="J2109" s="508" t="str">
        <f t="shared" si="195"/>
        <v>84</v>
      </c>
      <c r="K2109" s="508">
        <f t="shared" si="196"/>
        <v>0</v>
      </c>
      <c r="L2109" s="508" t="b">
        <f t="shared" si="197"/>
        <v>1</v>
      </c>
    </row>
    <row r="2110" spans="2:12">
      <c r="B2110" s="508" t="s">
        <v>3213</v>
      </c>
      <c r="C2110" s="508" t="s">
        <v>5858</v>
      </c>
      <c r="E2110" s="508" t="s">
        <v>3213</v>
      </c>
      <c r="F2110" s="508" t="s">
        <v>5858</v>
      </c>
      <c r="G2110" s="508" t="b">
        <f t="shared" si="192"/>
        <v>1</v>
      </c>
      <c r="H2110" s="508" t="b">
        <f t="shared" si="193"/>
        <v>1</v>
      </c>
      <c r="I2110" s="508" t="str">
        <f t="shared" si="194"/>
        <v>85</v>
      </c>
      <c r="J2110" s="508" t="str">
        <f t="shared" si="195"/>
        <v>85</v>
      </c>
      <c r="K2110" s="508">
        <f t="shared" si="196"/>
        <v>0</v>
      </c>
      <c r="L2110" s="508" t="b">
        <f t="shared" si="197"/>
        <v>1</v>
      </c>
    </row>
    <row r="2111" spans="2:12">
      <c r="B2111" s="508" t="s">
        <v>3328</v>
      </c>
      <c r="C2111" s="508" t="s">
        <v>5859</v>
      </c>
      <c r="E2111" s="508" t="s">
        <v>3328</v>
      </c>
      <c r="F2111" s="508" t="s">
        <v>5859</v>
      </c>
      <c r="G2111" s="508" t="b">
        <f t="shared" si="192"/>
        <v>1</v>
      </c>
      <c r="H2111" s="508" t="b">
        <f t="shared" si="193"/>
        <v>1</v>
      </c>
      <c r="I2111" s="508" t="str">
        <f t="shared" si="194"/>
        <v>22</v>
      </c>
      <c r="J2111" s="508" t="str">
        <f t="shared" si="195"/>
        <v>22</v>
      </c>
      <c r="K2111" s="508">
        <f t="shared" si="196"/>
        <v>0</v>
      </c>
      <c r="L2111" s="508" t="b">
        <f t="shared" si="197"/>
        <v>1</v>
      </c>
    </row>
    <row r="2112" spans="2:12">
      <c r="B2112" s="508" t="s">
        <v>3329</v>
      </c>
      <c r="C2112" s="508" t="s">
        <v>5860</v>
      </c>
      <c r="E2112" s="508" t="s">
        <v>3329</v>
      </c>
      <c r="F2112" s="508" t="s">
        <v>5860</v>
      </c>
      <c r="G2112" s="508" t="b">
        <f t="shared" si="192"/>
        <v>1</v>
      </c>
      <c r="H2112" s="508" t="b">
        <f t="shared" si="193"/>
        <v>1</v>
      </c>
      <c r="I2112" s="508" t="str">
        <f t="shared" si="194"/>
        <v>22</v>
      </c>
      <c r="J2112" s="508" t="str">
        <f t="shared" si="195"/>
        <v>22</v>
      </c>
      <c r="K2112" s="508">
        <f t="shared" si="196"/>
        <v>0</v>
      </c>
      <c r="L2112" s="508" t="b">
        <f t="shared" si="197"/>
        <v>1</v>
      </c>
    </row>
    <row r="2113" spans="2:12">
      <c r="B2113" s="508" t="s">
        <v>3330</v>
      </c>
      <c r="C2113" s="508" t="s">
        <v>5861</v>
      </c>
      <c r="E2113" s="508" t="s">
        <v>3330</v>
      </c>
      <c r="F2113" s="508" t="s">
        <v>5861</v>
      </c>
      <c r="G2113" s="508" t="b">
        <f t="shared" si="192"/>
        <v>1</v>
      </c>
      <c r="H2113" s="508" t="b">
        <f t="shared" si="193"/>
        <v>1</v>
      </c>
      <c r="I2113" s="508" t="str">
        <f t="shared" si="194"/>
        <v>22</v>
      </c>
      <c r="J2113" s="508" t="str">
        <f t="shared" si="195"/>
        <v>22</v>
      </c>
      <c r="K2113" s="508">
        <f t="shared" si="196"/>
        <v>0</v>
      </c>
      <c r="L2113" s="508" t="b">
        <f t="shared" si="197"/>
        <v>1</v>
      </c>
    </row>
    <row r="2114" spans="2:12">
      <c r="B2114" s="508" t="s">
        <v>3331</v>
      </c>
      <c r="C2114" s="508" t="s">
        <v>5862</v>
      </c>
      <c r="E2114" s="508" t="s">
        <v>3331</v>
      </c>
      <c r="F2114" s="508" t="s">
        <v>5862</v>
      </c>
      <c r="G2114" s="508" t="b">
        <f t="shared" si="192"/>
        <v>1</v>
      </c>
      <c r="H2114" s="508" t="b">
        <f t="shared" si="193"/>
        <v>1</v>
      </c>
      <c r="I2114" s="508" t="str">
        <f t="shared" si="194"/>
        <v>22</v>
      </c>
      <c r="J2114" s="508" t="str">
        <f t="shared" si="195"/>
        <v>22</v>
      </c>
      <c r="K2114" s="508">
        <f t="shared" si="196"/>
        <v>0</v>
      </c>
      <c r="L2114" s="508" t="b">
        <f t="shared" si="197"/>
        <v>1</v>
      </c>
    </row>
    <row r="2115" spans="2:12">
      <c r="B2115" s="508" t="s">
        <v>3332</v>
      </c>
      <c r="C2115" s="508" t="s">
        <v>5863</v>
      </c>
      <c r="E2115" s="508" t="s">
        <v>3332</v>
      </c>
      <c r="F2115" s="508" t="s">
        <v>5863</v>
      </c>
      <c r="G2115" s="508" t="b">
        <f t="shared" si="192"/>
        <v>1</v>
      </c>
      <c r="H2115" s="508" t="b">
        <f t="shared" si="193"/>
        <v>1</v>
      </c>
      <c r="I2115" s="508" t="str">
        <f t="shared" si="194"/>
        <v>22</v>
      </c>
      <c r="J2115" s="508" t="str">
        <f t="shared" si="195"/>
        <v>22</v>
      </c>
      <c r="K2115" s="508">
        <f t="shared" si="196"/>
        <v>0</v>
      </c>
      <c r="L2115" s="508" t="b">
        <f t="shared" si="197"/>
        <v>1</v>
      </c>
    </row>
    <row r="2116" spans="2:12">
      <c r="B2116" s="508" t="s">
        <v>3333</v>
      </c>
      <c r="C2116" s="508" t="s">
        <v>5864</v>
      </c>
      <c r="E2116" s="508" t="s">
        <v>3333</v>
      </c>
      <c r="F2116" s="508" t="s">
        <v>5864</v>
      </c>
      <c r="G2116" s="508" t="b">
        <f t="shared" si="192"/>
        <v>1</v>
      </c>
      <c r="H2116" s="508" t="b">
        <f t="shared" si="193"/>
        <v>1</v>
      </c>
      <c r="I2116" s="508" t="str">
        <f t="shared" si="194"/>
        <v>22</v>
      </c>
      <c r="J2116" s="508" t="str">
        <f t="shared" si="195"/>
        <v>22</v>
      </c>
      <c r="K2116" s="508">
        <f t="shared" si="196"/>
        <v>0</v>
      </c>
      <c r="L2116" s="508" t="b">
        <f t="shared" si="197"/>
        <v>1</v>
      </c>
    </row>
    <row r="2117" spans="2:12">
      <c r="B2117" s="508" t="s">
        <v>3334</v>
      </c>
      <c r="C2117" s="508" t="s">
        <v>5865</v>
      </c>
      <c r="E2117" s="508" t="s">
        <v>3334</v>
      </c>
      <c r="F2117" s="508" t="s">
        <v>5865</v>
      </c>
      <c r="G2117" s="508" t="b">
        <f t="shared" si="192"/>
        <v>1</v>
      </c>
      <c r="H2117" s="508" t="b">
        <f t="shared" si="193"/>
        <v>1</v>
      </c>
      <c r="I2117" s="508" t="str">
        <f t="shared" si="194"/>
        <v>22</v>
      </c>
      <c r="J2117" s="508" t="str">
        <f t="shared" si="195"/>
        <v>22</v>
      </c>
      <c r="K2117" s="508">
        <f t="shared" si="196"/>
        <v>0</v>
      </c>
      <c r="L2117" s="508" t="b">
        <f t="shared" si="197"/>
        <v>1</v>
      </c>
    </row>
    <row r="2118" spans="2:12">
      <c r="B2118" s="508" t="s">
        <v>3335</v>
      </c>
      <c r="C2118" s="508" t="s">
        <v>5866</v>
      </c>
      <c r="E2118" s="508" t="s">
        <v>3335</v>
      </c>
      <c r="F2118" s="508" t="s">
        <v>5866</v>
      </c>
      <c r="G2118" s="508" t="b">
        <f t="shared" si="192"/>
        <v>1</v>
      </c>
      <c r="H2118" s="508" t="b">
        <f t="shared" si="193"/>
        <v>1</v>
      </c>
      <c r="I2118" s="508" t="str">
        <f t="shared" si="194"/>
        <v>22</v>
      </c>
      <c r="J2118" s="508" t="str">
        <f t="shared" si="195"/>
        <v>22</v>
      </c>
      <c r="K2118" s="508">
        <f t="shared" si="196"/>
        <v>0</v>
      </c>
      <c r="L2118" s="508" t="b">
        <f t="shared" si="197"/>
        <v>1</v>
      </c>
    </row>
    <row r="2119" spans="2:12">
      <c r="B2119" s="508" t="s">
        <v>3336</v>
      </c>
      <c r="C2119" s="508" t="s">
        <v>5867</v>
      </c>
      <c r="E2119" s="508" t="s">
        <v>3336</v>
      </c>
      <c r="F2119" s="508" t="s">
        <v>5867</v>
      </c>
      <c r="G2119" s="508" t="b">
        <f t="shared" ref="G2119:G2182" si="198">B2119=E2119</f>
        <v>1</v>
      </c>
      <c r="H2119" s="508" t="b">
        <f t="shared" ref="H2119:H2182" si="199">C2119=F2119</f>
        <v>1</v>
      </c>
      <c r="I2119" s="508" t="str">
        <f t="shared" ref="I2119:I2182" si="200">RIGHT(C2119,LEN(C2119)-FIND("$",C2119,1)-2)</f>
        <v>22</v>
      </c>
      <c r="J2119" s="508" t="str">
        <f t="shared" ref="J2119:J2182" si="201">RIGHT(F2119,LEN(F2119)-FIND("$",F2119,1)-2)</f>
        <v>22</v>
      </c>
      <c r="K2119" s="508">
        <f t="shared" ref="K2119:K2182" si="202">J2119-I2119</f>
        <v>0</v>
      </c>
      <c r="L2119" s="508" t="b">
        <f t="shared" ref="L2119:L2182" si="203">I2119=J2119</f>
        <v>1</v>
      </c>
    </row>
    <row r="2120" spans="2:12">
      <c r="B2120" s="508" t="s">
        <v>3337</v>
      </c>
      <c r="C2120" s="508" t="s">
        <v>5868</v>
      </c>
      <c r="E2120" s="508" t="s">
        <v>3337</v>
      </c>
      <c r="F2120" s="508" t="s">
        <v>5868</v>
      </c>
      <c r="G2120" s="508" t="b">
        <f t="shared" si="198"/>
        <v>1</v>
      </c>
      <c r="H2120" s="508" t="b">
        <f t="shared" si="199"/>
        <v>1</v>
      </c>
      <c r="I2120" s="508" t="str">
        <f t="shared" si="200"/>
        <v>22</v>
      </c>
      <c r="J2120" s="508" t="str">
        <f t="shared" si="201"/>
        <v>22</v>
      </c>
      <c r="K2120" s="508">
        <f t="shared" si="202"/>
        <v>0</v>
      </c>
      <c r="L2120" s="508" t="b">
        <f t="shared" si="203"/>
        <v>1</v>
      </c>
    </row>
    <row r="2121" spans="2:12">
      <c r="B2121" s="508" t="s">
        <v>3338</v>
      </c>
      <c r="C2121" s="508" t="s">
        <v>5869</v>
      </c>
      <c r="E2121" s="508" t="s">
        <v>3338</v>
      </c>
      <c r="F2121" s="508" t="s">
        <v>5869</v>
      </c>
      <c r="G2121" s="508" t="b">
        <f t="shared" si="198"/>
        <v>1</v>
      </c>
      <c r="H2121" s="508" t="b">
        <f t="shared" si="199"/>
        <v>1</v>
      </c>
      <c r="I2121" s="508" t="str">
        <f t="shared" si="200"/>
        <v>22</v>
      </c>
      <c r="J2121" s="508" t="str">
        <f t="shared" si="201"/>
        <v>22</v>
      </c>
      <c r="K2121" s="508">
        <f t="shared" si="202"/>
        <v>0</v>
      </c>
      <c r="L2121" s="508" t="b">
        <f t="shared" si="203"/>
        <v>1</v>
      </c>
    </row>
    <row r="2122" spans="2:12">
      <c r="B2122" s="508" t="s">
        <v>3326</v>
      </c>
      <c r="C2122" s="508" t="s">
        <v>5870</v>
      </c>
      <c r="E2122" s="508" t="s">
        <v>3326</v>
      </c>
      <c r="F2122" s="508" t="s">
        <v>5870</v>
      </c>
      <c r="G2122" s="508" t="b">
        <f t="shared" si="198"/>
        <v>1</v>
      </c>
      <c r="H2122" s="508" t="b">
        <f t="shared" si="199"/>
        <v>1</v>
      </c>
      <c r="I2122" s="508" t="str">
        <f t="shared" si="200"/>
        <v>22</v>
      </c>
      <c r="J2122" s="508" t="str">
        <f t="shared" si="201"/>
        <v>22</v>
      </c>
      <c r="K2122" s="508">
        <f t="shared" si="202"/>
        <v>0</v>
      </c>
      <c r="L2122" s="508" t="b">
        <f t="shared" si="203"/>
        <v>1</v>
      </c>
    </row>
    <row r="2123" spans="2:12">
      <c r="B2123" s="508" t="s">
        <v>3351</v>
      </c>
      <c r="C2123" s="508" t="s">
        <v>5871</v>
      </c>
      <c r="E2123" s="508" t="s">
        <v>3351</v>
      </c>
      <c r="F2123" s="508" t="s">
        <v>5871</v>
      </c>
      <c r="G2123" s="508" t="b">
        <f t="shared" si="198"/>
        <v>1</v>
      </c>
      <c r="H2123" s="508" t="b">
        <f t="shared" si="199"/>
        <v>1</v>
      </c>
      <c r="I2123" s="508" t="str">
        <f t="shared" si="200"/>
        <v>38</v>
      </c>
      <c r="J2123" s="508" t="str">
        <f t="shared" si="201"/>
        <v>38</v>
      </c>
      <c r="K2123" s="508">
        <f t="shared" si="202"/>
        <v>0</v>
      </c>
      <c r="L2123" s="508" t="b">
        <f t="shared" si="203"/>
        <v>1</v>
      </c>
    </row>
    <row r="2124" spans="2:12">
      <c r="B2124" s="508" t="s">
        <v>3179</v>
      </c>
      <c r="C2124" s="508" t="s">
        <v>5872</v>
      </c>
      <c r="E2124" s="508" t="s">
        <v>3179</v>
      </c>
      <c r="F2124" s="508" t="s">
        <v>5872</v>
      </c>
      <c r="G2124" s="508" t="b">
        <f t="shared" si="198"/>
        <v>1</v>
      </c>
      <c r="H2124" s="508" t="b">
        <f t="shared" si="199"/>
        <v>1</v>
      </c>
      <c r="I2124" s="508" t="str">
        <f t="shared" si="200"/>
        <v>73</v>
      </c>
      <c r="J2124" s="508" t="str">
        <f t="shared" si="201"/>
        <v>73</v>
      </c>
      <c r="K2124" s="508">
        <f t="shared" si="202"/>
        <v>0</v>
      </c>
      <c r="L2124" s="508" t="b">
        <f t="shared" si="203"/>
        <v>1</v>
      </c>
    </row>
    <row r="2125" spans="2:12">
      <c r="B2125" s="508" t="s">
        <v>3180</v>
      </c>
      <c r="C2125" s="508" t="s">
        <v>5873</v>
      </c>
      <c r="E2125" s="508" t="s">
        <v>3180</v>
      </c>
      <c r="F2125" s="508" t="s">
        <v>5873</v>
      </c>
      <c r="G2125" s="508" t="b">
        <f t="shared" si="198"/>
        <v>1</v>
      </c>
      <c r="H2125" s="508" t="b">
        <f t="shared" si="199"/>
        <v>1</v>
      </c>
      <c r="I2125" s="508" t="str">
        <f t="shared" si="200"/>
        <v>73</v>
      </c>
      <c r="J2125" s="508" t="str">
        <f t="shared" si="201"/>
        <v>73</v>
      </c>
      <c r="K2125" s="508">
        <f t="shared" si="202"/>
        <v>0</v>
      </c>
      <c r="L2125" s="508" t="b">
        <f t="shared" si="203"/>
        <v>1</v>
      </c>
    </row>
    <row r="2126" spans="2:12">
      <c r="B2126" s="508" t="s">
        <v>3185</v>
      </c>
      <c r="C2126" s="508" t="s">
        <v>5874</v>
      </c>
      <c r="E2126" s="508" t="s">
        <v>3185</v>
      </c>
      <c r="F2126" s="508" t="s">
        <v>5874</v>
      </c>
      <c r="G2126" s="508" t="b">
        <f t="shared" si="198"/>
        <v>1</v>
      </c>
      <c r="H2126" s="508" t="b">
        <f t="shared" si="199"/>
        <v>1</v>
      </c>
      <c r="I2126" s="508" t="str">
        <f t="shared" si="200"/>
        <v>73</v>
      </c>
      <c r="J2126" s="508" t="str">
        <f t="shared" si="201"/>
        <v>73</v>
      </c>
      <c r="K2126" s="508">
        <f t="shared" si="202"/>
        <v>0</v>
      </c>
      <c r="L2126" s="508" t="b">
        <f t="shared" si="203"/>
        <v>1</v>
      </c>
    </row>
    <row r="2127" spans="2:12">
      <c r="B2127" s="508" t="s">
        <v>3183</v>
      </c>
      <c r="C2127" s="508" t="s">
        <v>5874</v>
      </c>
      <c r="E2127" s="508" t="s">
        <v>3183</v>
      </c>
      <c r="F2127" s="508" t="s">
        <v>5874</v>
      </c>
      <c r="G2127" s="508" t="b">
        <f t="shared" si="198"/>
        <v>1</v>
      </c>
      <c r="H2127" s="508" t="b">
        <f t="shared" si="199"/>
        <v>1</v>
      </c>
      <c r="I2127" s="508" t="str">
        <f t="shared" si="200"/>
        <v>73</v>
      </c>
      <c r="J2127" s="508" t="str">
        <f t="shared" si="201"/>
        <v>73</v>
      </c>
      <c r="K2127" s="508">
        <f t="shared" si="202"/>
        <v>0</v>
      </c>
      <c r="L2127" s="508" t="b">
        <f t="shared" si="203"/>
        <v>1</v>
      </c>
    </row>
    <row r="2128" spans="2:12">
      <c r="B2128" s="508" t="s">
        <v>3072</v>
      </c>
      <c r="C2128" s="508" t="s">
        <v>5875</v>
      </c>
      <c r="E2128" s="508" t="s">
        <v>3072</v>
      </c>
      <c r="F2128" s="508" t="s">
        <v>5875</v>
      </c>
      <c r="G2128" s="508" t="b">
        <f t="shared" si="198"/>
        <v>1</v>
      </c>
      <c r="H2128" s="508" t="b">
        <f t="shared" si="199"/>
        <v>1</v>
      </c>
      <c r="I2128" s="508" t="str">
        <f t="shared" si="200"/>
        <v>46</v>
      </c>
      <c r="J2128" s="508" t="str">
        <f t="shared" si="201"/>
        <v>46</v>
      </c>
      <c r="K2128" s="508">
        <f t="shared" si="202"/>
        <v>0</v>
      </c>
      <c r="L2128" s="508" t="b">
        <f t="shared" si="203"/>
        <v>1</v>
      </c>
    </row>
    <row r="2129" spans="2:12">
      <c r="B2129" s="508" t="s">
        <v>3074</v>
      </c>
      <c r="C2129" s="508" t="s">
        <v>5876</v>
      </c>
      <c r="E2129" s="508" t="s">
        <v>3074</v>
      </c>
      <c r="F2129" s="508" t="s">
        <v>5876</v>
      </c>
      <c r="G2129" s="508" t="b">
        <f t="shared" si="198"/>
        <v>1</v>
      </c>
      <c r="H2129" s="508" t="b">
        <f t="shared" si="199"/>
        <v>1</v>
      </c>
      <c r="I2129" s="508" t="str">
        <f t="shared" si="200"/>
        <v>46</v>
      </c>
      <c r="J2129" s="508" t="str">
        <f t="shared" si="201"/>
        <v>46</v>
      </c>
      <c r="K2129" s="508">
        <f t="shared" si="202"/>
        <v>0</v>
      </c>
      <c r="L2129" s="508" t="b">
        <f t="shared" si="203"/>
        <v>1</v>
      </c>
    </row>
    <row r="2130" spans="2:12">
      <c r="B2130" s="508" t="s">
        <v>3075</v>
      </c>
      <c r="C2130" s="508" t="s">
        <v>5877</v>
      </c>
      <c r="E2130" s="508" t="s">
        <v>3075</v>
      </c>
      <c r="F2130" s="508" t="s">
        <v>5877</v>
      </c>
      <c r="G2130" s="508" t="b">
        <f t="shared" si="198"/>
        <v>1</v>
      </c>
      <c r="H2130" s="508" t="b">
        <f t="shared" si="199"/>
        <v>1</v>
      </c>
      <c r="I2130" s="508" t="str">
        <f t="shared" si="200"/>
        <v>46</v>
      </c>
      <c r="J2130" s="508" t="str">
        <f t="shared" si="201"/>
        <v>46</v>
      </c>
      <c r="K2130" s="508">
        <f t="shared" si="202"/>
        <v>0</v>
      </c>
      <c r="L2130" s="508" t="b">
        <f t="shared" si="203"/>
        <v>1</v>
      </c>
    </row>
    <row r="2131" spans="2:12">
      <c r="B2131" s="508" t="s">
        <v>3076</v>
      </c>
      <c r="C2131" s="508" t="s">
        <v>5878</v>
      </c>
      <c r="E2131" s="508" t="s">
        <v>3076</v>
      </c>
      <c r="F2131" s="508" t="s">
        <v>5878</v>
      </c>
      <c r="G2131" s="508" t="b">
        <f t="shared" si="198"/>
        <v>1</v>
      </c>
      <c r="H2131" s="508" t="b">
        <f t="shared" si="199"/>
        <v>1</v>
      </c>
      <c r="I2131" s="508" t="str">
        <f t="shared" si="200"/>
        <v>46</v>
      </c>
      <c r="J2131" s="508" t="str">
        <f t="shared" si="201"/>
        <v>46</v>
      </c>
      <c r="K2131" s="508">
        <f t="shared" si="202"/>
        <v>0</v>
      </c>
      <c r="L2131" s="508" t="b">
        <f t="shared" si="203"/>
        <v>1</v>
      </c>
    </row>
    <row r="2132" spans="2:12">
      <c r="B2132" s="508" t="s">
        <v>3077</v>
      </c>
      <c r="C2132" s="508" t="s">
        <v>5879</v>
      </c>
      <c r="E2132" s="508" t="s">
        <v>3077</v>
      </c>
      <c r="F2132" s="508" t="s">
        <v>5879</v>
      </c>
      <c r="G2132" s="508" t="b">
        <f t="shared" si="198"/>
        <v>1</v>
      </c>
      <c r="H2132" s="508" t="b">
        <f t="shared" si="199"/>
        <v>1</v>
      </c>
      <c r="I2132" s="508" t="str">
        <f t="shared" si="200"/>
        <v>46</v>
      </c>
      <c r="J2132" s="508" t="str">
        <f t="shared" si="201"/>
        <v>46</v>
      </c>
      <c r="K2132" s="508">
        <f t="shared" si="202"/>
        <v>0</v>
      </c>
      <c r="L2132" s="508" t="b">
        <f t="shared" si="203"/>
        <v>1</v>
      </c>
    </row>
    <row r="2133" spans="2:12">
      <c r="B2133" s="508" t="s">
        <v>3078</v>
      </c>
      <c r="C2133" s="508" t="s">
        <v>5880</v>
      </c>
      <c r="E2133" s="508" t="s">
        <v>3078</v>
      </c>
      <c r="F2133" s="508" t="s">
        <v>5880</v>
      </c>
      <c r="G2133" s="508" t="b">
        <f t="shared" si="198"/>
        <v>1</v>
      </c>
      <c r="H2133" s="508" t="b">
        <f t="shared" si="199"/>
        <v>1</v>
      </c>
      <c r="I2133" s="508" t="str">
        <f t="shared" si="200"/>
        <v>46</v>
      </c>
      <c r="J2133" s="508" t="str">
        <f t="shared" si="201"/>
        <v>46</v>
      </c>
      <c r="K2133" s="508">
        <f t="shared" si="202"/>
        <v>0</v>
      </c>
      <c r="L2133" s="508" t="b">
        <f t="shared" si="203"/>
        <v>1</v>
      </c>
    </row>
    <row r="2134" spans="2:12">
      <c r="B2134" s="508" t="s">
        <v>3079</v>
      </c>
      <c r="C2134" s="508" t="s">
        <v>5881</v>
      </c>
      <c r="E2134" s="508" t="s">
        <v>3079</v>
      </c>
      <c r="F2134" s="508" t="s">
        <v>5881</v>
      </c>
      <c r="G2134" s="508" t="b">
        <f t="shared" si="198"/>
        <v>1</v>
      </c>
      <c r="H2134" s="508" t="b">
        <f t="shared" si="199"/>
        <v>1</v>
      </c>
      <c r="I2134" s="508" t="str">
        <f t="shared" si="200"/>
        <v>46</v>
      </c>
      <c r="J2134" s="508" t="str">
        <f t="shared" si="201"/>
        <v>46</v>
      </c>
      <c r="K2134" s="508">
        <f t="shared" si="202"/>
        <v>0</v>
      </c>
      <c r="L2134" s="508" t="b">
        <f t="shared" si="203"/>
        <v>1</v>
      </c>
    </row>
    <row r="2135" spans="2:12">
      <c r="B2135" s="508" t="s">
        <v>3080</v>
      </c>
      <c r="C2135" s="508" t="s">
        <v>5882</v>
      </c>
      <c r="E2135" s="508" t="s">
        <v>3080</v>
      </c>
      <c r="F2135" s="508" t="s">
        <v>5882</v>
      </c>
      <c r="G2135" s="508" t="b">
        <f t="shared" si="198"/>
        <v>1</v>
      </c>
      <c r="H2135" s="508" t="b">
        <f t="shared" si="199"/>
        <v>1</v>
      </c>
      <c r="I2135" s="508" t="str">
        <f t="shared" si="200"/>
        <v>46</v>
      </c>
      <c r="J2135" s="508" t="str">
        <f t="shared" si="201"/>
        <v>46</v>
      </c>
      <c r="K2135" s="508">
        <f t="shared" si="202"/>
        <v>0</v>
      </c>
      <c r="L2135" s="508" t="b">
        <f t="shared" si="203"/>
        <v>1</v>
      </c>
    </row>
    <row r="2136" spans="2:12">
      <c r="B2136" s="508" t="s">
        <v>3081</v>
      </c>
      <c r="C2136" s="508" t="s">
        <v>5883</v>
      </c>
      <c r="E2136" s="508" t="s">
        <v>3081</v>
      </c>
      <c r="F2136" s="508" t="s">
        <v>5883</v>
      </c>
      <c r="G2136" s="508" t="b">
        <f t="shared" si="198"/>
        <v>1</v>
      </c>
      <c r="H2136" s="508" t="b">
        <f t="shared" si="199"/>
        <v>1</v>
      </c>
      <c r="I2136" s="508" t="str">
        <f t="shared" si="200"/>
        <v>46</v>
      </c>
      <c r="J2136" s="508" t="str">
        <f t="shared" si="201"/>
        <v>46</v>
      </c>
      <c r="K2136" s="508">
        <f t="shared" si="202"/>
        <v>0</v>
      </c>
      <c r="L2136" s="508" t="b">
        <f t="shared" si="203"/>
        <v>1</v>
      </c>
    </row>
    <row r="2137" spans="2:12">
      <c r="B2137" s="508" t="s">
        <v>3082</v>
      </c>
      <c r="C2137" s="508" t="s">
        <v>5884</v>
      </c>
      <c r="E2137" s="508" t="s">
        <v>3082</v>
      </c>
      <c r="F2137" s="508" t="s">
        <v>5884</v>
      </c>
      <c r="G2137" s="508" t="b">
        <f t="shared" si="198"/>
        <v>1</v>
      </c>
      <c r="H2137" s="508" t="b">
        <f t="shared" si="199"/>
        <v>1</v>
      </c>
      <c r="I2137" s="508" t="str">
        <f t="shared" si="200"/>
        <v>46</v>
      </c>
      <c r="J2137" s="508" t="str">
        <f t="shared" si="201"/>
        <v>46</v>
      </c>
      <c r="K2137" s="508">
        <f t="shared" si="202"/>
        <v>0</v>
      </c>
      <c r="L2137" s="508" t="b">
        <f t="shared" si="203"/>
        <v>1</v>
      </c>
    </row>
    <row r="2138" spans="2:12">
      <c r="B2138" s="508" t="s">
        <v>3083</v>
      </c>
      <c r="C2138" s="508" t="s">
        <v>5885</v>
      </c>
      <c r="E2138" s="508" t="s">
        <v>3083</v>
      </c>
      <c r="F2138" s="508" t="s">
        <v>5885</v>
      </c>
      <c r="G2138" s="508" t="b">
        <f t="shared" si="198"/>
        <v>1</v>
      </c>
      <c r="H2138" s="508" t="b">
        <f t="shared" si="199"/>
        <v>1</v>
      </c>
      <c r="I2138" s="508" t="str">
        <f t="shared" si="200"/>
        <v>46</v>
      </c>
      <c r="J2138" s="508" t="str">
        <f t="shared" si="201"/>
        <v>46</v>
      </c>
      <c r="K2138" s="508">
        <f t="shared" si="202"/>
        <v>0</v>
      </c>
      <c r="L2138" s="508" t="b">
        <f t="shared" si="203"/>
        <v>1</v>
      </c>
    </row>
    <row r="2139" spans="2:12">
      <c r="B2139" s="508" t="s">
        <v>3071</v>
      </c>
      <c r="C2139" s="508" t="s">
        <v>5886</v>
      </c>
      <c r="E2139" s="508" t="s">
        <v>3071</v>
      </c>
      <c r="F2139" s="508" t="s">
        <v>5886</v>
      </c>
      <c r="G2139" s="508" t="b">
        <f t="shared" si="198"/>
        <v>1</v>
      </c>
      <c r="H2139" s="508" t="b">
        <f t="shared" si="199"/>
        <v>1</v>
      </c>
      <c r="I2139" s="508" t="str">
        <f t="shared" si="200"/>
        <v>46</v>
      </c>
      <c r="J2139" s="508" t="str">
        <f t="shared" si="201"/>
        <v>46</v>
      </c>
      <c r="K2139" s="508">
        <f t="shared" si="202"/>
        <v>0</v>
      </c>
      <c r="L2139" s="508" t="b">
        <f t="shared" si="203"/>
        <v>1</v>
      </c>
    </row>
    <row r="2140" spans="2:12">
      <c r="B2140" s="508" t="s">
        <v>2937</v>
      </c>
      <c r="C2140" s="508" t="s">
        <v>5887</v>
      </c>
      <c r="E2140" s="508" t="s">
        <v>2937</v>
      </c>
      <c r="F2140" s="508" t="s">
        <v>5887</v>
      </c>
      <c r="G2140" s="508" t="b">
        <f t="shared" si="198"/>
        <v>1</v>
      </c>
      <c r="H2140" s="508" t="b">
        <f t="shared" si="199"/>
        <v>1</v>
      </c>
      <c r="I2140" s="508" t="str">
        <f t="shared" si="200"/>
        <v>30</v>
      </c>
      <c r="J2140" s="508" t="str">
        <f t="shared" si="201"/>
        <v>30</v>
      </c>
      <c r="K2140" s="508">
        <f t="shared" si="202"/>
        <v>0</v>
      </c>
      <c r="L2140" s="508" t="b">
        <f t="shared" si="203"/>
        <v>1</v>
      </c>
    </row>
    <row r="2141" spans="2:12">
      <c r="B2141" s="508" t="s">
        <v>2939</v>
      </c>
      <c r="C2141" s="508" t="s">
        <v>5888</v>
      </c>
      <c r="E2141" s="508" t="s">
        <v>2939</v>
      </c>
      <c r="F2141" s="508" t="s">
        <v>5888</v>
      </c>
      <c r="G2141" s="508" t="b">
        <f t="shared" si="198"/>
        <v>1</v>
      </c>
      <c r="H2141" s="508" t="b">
        <f t="shared" si="199"/>
        <v>1</v>
      </c>
      <c r="I2141" s="508" t="str">
        <f t="shared" si="200"/>
        <v>30</v>
      </c>
      <c r="J2141" s="508" t="str">
        <f t="shared" si="201"/>
        <v>30</v>
      </c>
      <c r="K2141" s="508">
        <f t="shared" si="202"/>
        <v>0</v>
      </c>
      <c r="L2141" s="508" t="b">
        <f t="shared" si="203"/>
        <v>1</v>
      </c>
    </row>
    <row r="2142" spans="2:12">
      <c r="B2142" s="508" t="s">
        <v>2940</v>
      </c>
      <c r="C2142" s="508" t="s">
        <v>5889</v>
      </c>
      <c r="E2142" s="508" t="s">
        <v>2940</v>
      </c>
      <c r="F2142" s="508" t="s">
        <v>5889</v>
      </c>
      <c r="G2142" s="508" t="b">
        <f t="shared" si="198"/>
        <v>1</v>
      </c>
      <c r="H2142" s="508" t="b">
        <f t="shared" si="199"/>
        <v>1</v>
      </c>
      <c r="I2142" s="508" t="str">
        <f t="shared" si="200"/>
        <v>30</v>
      </c>
      <c r="J2142" s="508" t="str">
        <f t="shared" si="201"/>
        <v>30</v>
      </c>
      <c r="K2142" s="508">
        <f t="shared" si="202"/>
        <v>0</v>
      </c>
      <c r="L2142" s="508" t="b">
        <f t="shared" si="203"/>
        <v>1</v>
      </c>
    </row>
    <row r="2143" spans="2:12">
      <c r="B2143" s="508" t="s">
        <v>2941</v>
      </c>
      <c r="C2143" s="508" t="s">
        <v>5890</v>
      </c>
      <c r="E2143" s="508" t="s">
        <v>2941</v>
      </c>
      <c r="F2143" s="508" t="s">
        <v>5890</v>
      </c>
      <c r="G2143" s="508" t="b">
        <f t="shared" si="198"/>
        <v>1</v>
      </c>
      <c r="H2143" s="508" t="b">
        <f t="shared" si="199"/>
        <v>1</v>
      </c>
      <c r="I2143" s="508" t="str">
        <f t="shared" si="200"/>
        <v>30</v>
      </c>
      <c r="J2143" s="508" t="str">
        <f t="shared" si="201"/>
        <v>30</v>
      </c>
      <c r="K2143" s="508">
        <f t="shared" si="202"/>
        <v>0</v>
      </c>
      <c r="L2143" s="508" t="b">
        <f t="shared" si="203"/>
        <v>1</v>
      </c>
    </row>
    <row r="2144" spans="2:12">
      <c r="B2144" s="508" t="s">
        <v>2942</v>
      </c>
      <c r="C2144" s="508" t="s">
        <v>5891</v>
      </c>
      <c r="E2144" s="508" t="s">
        <v>2942</v>
      </c>
      <c r="F2144" s="508" t="s">
        <v>5891</v>
      </c>
      <c r="G2144" s="508" t="b">
        <f t="shared" si="198"/>
        <v>1</v>
      </c>
      <c r="H2144" s="508" t="b">
        <f t="shared" si="199"/>
        <v>1</v>
      </c>
      <c r="I2144" s="508" t="str">
        <f t="shared" si="200"/>
        <v>30</v>
      </c>
      <c r="J2144" s="508" t="str">
        <f t="shared" si="201"/>
        <v>30</v>
      </c>
      <c r="K2144" s="508">
        <f t="shared" si="202"/>
        <v>0</v>
      </c>
      <c r="L2144" s="508" t="b">
        <f t="shared" si="203"/>
        <v>1</v>
      </c>
    </row>
    <row r="2145" spans="2:12">
      <c r="B2145" s="508" t="s">
        <v>2943</v>
      </c>
      <c r="C2145" s="508" t="s">
        <v>5892</v>
      </c>
      <c r="E2145" s="508" t="s">
        <v>2943</v>
      </c>
      <c r="F2145" s="508" t="s">
        <v>5892</v>
      </c>
      <c r="G2145" s="508" t="b">
        <f t="shared" si="198"/>
        <v>1</v>
      </c>
      <c r="H2145" s="508" t="b">
        <f t="shared" si="199"/>
        <v>1</v>
      </c>
      <c r="I2145" s="508" t="str">
        <f t="shared" si="200"/>
        <v>30</v>
      </c>
      <c r="J2145" s="508" t="str">
        <f t="shared" si="201"/>
        <v>30</v>
      </c>
      <c r="K2145" s="508">
        <f t="shared" si="202"/>
        <v>0</v>
      </c>
      <c r="L2145" s="508" t="b">
        <f t="shared" si="203"/>
        <v>1</v>
      </c>
    </row>
    <row r="2146" spans="2:12">
      <c r="B2146" s="508" t="s">
        <v>2944</v>
      </c>
      <c r="C2146" s="508" t="s">
        <v>5893</v>
      </c>
      <c r="E2146" s="508" t="s">
        <v>2944</v>
      </c>
      <c r="F2146" s="508" t="s">
        <v>5893</v>
      </c>
      <c r="G2146" s="508" t="b">
        <f t="shared" si="198"/>
        <v>1</v>
      </c>
      <c r="H2146" s="508" t="b">
        <f t="shared" si="199"/>
        <v>1</v>
      </c>
      <c r="I2146" s="508" t="str">
        <f t="shared" si="200"/>
        <v>30</v>
      </c>
      <c r="J2146" s="508" t="str">
        <f t="shared" si="201"/>
        <v>30</v>
      </c>
      <c r="K2146" s="508">
        <f t="shared" si="202"/>
        <v>0</v>
      </c>
      <c r="L2146" s="508" t="b">
        <f t="shared" si="203"/>
        <v>1</v>
      </c>
    </row>
    <row r="2147" spans="2:12">
      <c r="B2147" s="508" t="s">
        <v>2945</v>
      </c>
      <c r="C2147" s="508" t="s">
        <v>5894</v>
      </c>
      <c r="E2147" s="508" t="s">
        <v>2945</v>
      </c>
      <c r="F2147" s="508" t="s">
        <v>5894</v>
      </c>
      <c r="G2147" s="508" t="b">
        <f t="shared" si="198"/>
        <v>1</v>
      </c>
      <c r="H2147" s="508" t="b">
        <f t="shared" si="199"/>
        <v>1</v>
      </c>
      <c r="I2147" s="508" t="str">
        <f t="shared" si="200"/>
        <v>30</v>
      </c>
      <c r="J2147" s="508" t="str">
        <f t="shared" si="201"/>
        <v>30</v>
      </c>
      <c r="K2147" s="508">
        <f t="shared" si="202"/>
        <v>0</v>
      </c>
      <c r="L2147" s="508" t="b">
        <f t="shared" si="203"/>
        <v>1</v>
      </c>
    </row>
    <row r="2148" spans="2:12">
      <c r="B2148" s="508" t="s">
        <v>2946</v>
      </c>
      <c r="C2148" s="508" t="s">
        <v>5895</v>
      </c>
      <c r="E2148" s="508" t="s">
        <v>2946</v>
      </c>
      <c r="F2148" s="508" t="s">
        <v>5895</v>
      </c>
      <c r="G2148" s="508" t="b">
        <f t="shared" si="198"/>
        <v>1</v>
      </c>
      <c r="H2148" s="508" t="b">
        <f t="shared" si="199"/>
        <v>1</v>
      </c>
      <c r="I2148" s="508" t="str">
        <f t="shared" si="200"/>
        <v>30</v>
      </c>
      <c r="J2148" s="508" t="str">
        <f t="shared" si="201"/>
        <v>30</v>
      </c>
      <c r="K2148" s="508">
        <f t="shared" si="202"/>
        <v>0</v>
      </c>
      <c r="L2148" s="508" t="b">
        <f t="shared" si="203"/>
        <v>1</v>
      </c>
    </row>
    <row r="2149" spans="2:12">
      <c r="B2149" s="508" t="s">
        <v>2947</v>
      </c>
      <c r="C2149" s="508" t="s">
        <v>5896</v>
      </c>
      <c r="E2149" s="508" t="s">
        <v>2947</v>
      </c>
      <c r="F2149" s="508" t="s">
        <v>5896</v>
      </c>
      <c r="G2149" s="508" t="b">
        <f t="shared" si="198"/>
        <v>1</v>
      </c>
      <c r="H2149" s="508" t="b">
        <f t="shared" si="199"/>
        <v>1</v>
      </c>
      <c r="I2149" s="508" t="str">
        <f t="shared" si="200"/>
        <v>30</v>
      </c>
      <c r="J2149" s="508" t="str">
        <f t="shared" si="201"/>
        <v>30</v>
      </c>
      <c r="K2149" s="508">
        <f t="shared" si="202"/>
        <v>0</v>
      </c>
      <c r="L2149" s="508" t="b">
        <f t="shared" si="203"/>
        <v>1</v>
      </c>
    </row>
    <row r="2150" spans="2:12">
      <c r="B2150" s="508" t="s">
        <v>2948</v>
      </c>
      <c r="C2150" s="508" t="s">
        <v>5897</v>
      </c>
      <c r="E2150" s="508" t="s">
        <v>2948</v>
      </c>
      <c r="F2150" s="508" t="s">
        <v>5897</v>
      </c>
      <c r="G2150" s="508" t="b">
        <f t="shared" si="198"/>
        <v>1</v>
      </c>
      <c r="H2150" s="508" t="b">
        <f t="shared" si="199"/>
        <v>1</v>
      </c>
      <c r="I2150" s="508" t="str">
        <f t="shared" si="200"/>
        <v>30</v>
      </c>
      <c r="J2150" s="508" t="str">
        <f t="shared" si="201"/>
        <v>30</v>
      </c>
      <c r="K2150" s="508">
        <f t="shared" si="202"/>
        <v>0</v>
      </c>
      <c r="L2150" s="508" t="b">
        <f t="shared" si="203"/>
        <v>1</v>
      </c>
    </row>
    <row r="2151" spans="2:12">
      <c r="B2151" s="508" t="s">
        <v>2935</v>
      </c>
      <c r="C2151" s="508" t="s">
        <v>5898</v>
      </c>
      <c r="E2151" s="508" t="s">
        <v>2935</v>
      </c>
      <c r="F2151" s="508" t="s">
        <v>5898</v>
      </c>
      <c r="G2151" s="508" t="b">
        <f t="shared" si="198"/>
        <v>1</v>
      </c>
      <c r="H2151" s="508" t="b">
        <f t="shared" si="199"/>
        <v>1</v>
      </c>
      <c r="I2151" s="508" t="str">
        <f t="shared" si="200"/>
        <v>30</v>
      </c>
      <c r="J2151" s="508" t="str">
        <f t="shared" si="201"/>
        <v>30</v>
      </c>
      <c r="K2151" s="508">
        <f t="shared" si="202"/>
        <v>0</v>
      </c>
      <c r="L2151" s="508" t="b">
        <f t="shared" si="203"/>
        <v>1</v>
      </c>
    </row>
    <row r="2152" spans="2:12">
      <c r="B2152" s="508" t="s">
        <v>3034</v>
      </c>
      <c r="C2152" s="508" t="s">
        <v>5899</v>
      </c>
      <c r="E2152" s="508" t="s">
        <v>3034</v>
      </c>
      <c r="F2152" s="508" t="s">
        <v>5899</v>
      </c>
      <c r="G2152" s="508" t="b">
        <f t="shared" si="198"/>
        <v>1</v>
      </c>
      <c r="H2152" s="508" t="b">
        <f t="shared" si="199"/>
        <v>1</v>
      </c>
      <c r="I2152" s="508" t="str">
        <f t="shared" si="200"/>
        <v>43</v>
      </c>
      <c r="J2152" s="508" t="str">
        <f t="shared" si="201"/>
        <v>43</v>
      </c>
      <c r="K2152" s="508">
        <f t="shared" si="202"/>
        <v>0</v>
      </c>
      <c r="L2152" s="508" t="b">
        <f t="shared" si="203"/>
        <v>1</v>
      </c>
    </row>
    <row r="2153" spans="2:12">
      <c r="B2153" s="508" t="s">
        <v>3035</v>
      </c>
      <c r="C2153" s="508" t="s">
        <v>5900</v>
      </c>
      <c r="E2153" s="508" t="s">
        <v>3035</v>
      </c>
      <c r="F2153" s="508" t="s">
        <v>5900</v>
      </c>
      <c r="G2153" s="508" t="b">
        <f t="shared" si="198"/>
        <v>1</v>
      </c>
      <c r="H2153" s="508" t="b">
        <f t="shared" si="199"/>
        <v>1</v>
      </c>
      <c r="I2153" s="508" t="str">
        <f t="shared" si="200"/>
        <v>43</v>
      </c>
      <c r="J2153" s="508" t="str">
        <f t="shared" si="201"/>
        <v>43</v>
      </c>
      <c r="K2153" s="508">
        <f t="shared" si="202"/>
        <v>0</v>
      </c>
      <c r="L2153" s="508" t="b">
        <f t="shared" si="203"/>
        <v>1</v>
      </c>
    </row>
    <row r="2154" spans="2:12">
      <c r="B2154" s="508" t="s">
        <v>3036</v>
      </c>
      <c r="C2154" s="508" t="s">
        <v>5901</v>
      </c>
      <c r="E2154" s="508" t="s">
        <v>3036</v>
      </c>
      <c r="F2154" s="508" t="s">
        <v>5901</v>
      </c>
      <c r="G2154" s="508" t="b">
        <f t="shared" si="198"/>
        <v>1</v>
      </c>
      <c r="H2154" s="508" t="b">
        <f t="shared" si="199"/>
        <v>1</v>
      </c>
      <c r="I2154" s="508" t="str">
        <f t="shared" si="200"/>
        <v>43</v>
      </c>
      <c r="J2154" s="508" t="str">
        <f t="shared" si="201"/>
        <v>43</v>
      </c>
      <c r="K2154" s="508">
        <f t="shared" si="202"/>
        <v>0</v>
      </c>
      <c r="L2154" s="508" t="b">
        <f t="shared" si="203"/>
        <v>1</v>
      </c>
    </row>
    <row r="2155" spans="2:12">
      <c r="B2155" s="508" t="s">
        <v>3037</v>
      </c>
      <c r="C2155" s="508" t="s">
        <v>5902</v>
      </c>
      <c r="E2155" s="508" t="s">
        <v>3037</v>
      </c>
      <c r="F2155" s="508" t="s">
        <v>5902</v>
      </c>
      <c r="G2155" s="508" t="b">
        <f t="shared" si="198"/>
        <v>1</v>
      </c>
      <c r="H2155" s="508" t="b">
        <f t="shared" si="199"/>
        <v>1</v>
      </c>
      <c r="I2155" s="508" t="str">
        <f t="shared" si="200"/>
        <v>43</v>
      </c>
      <c r="J2155" s="508" t="str">
        <f t="shared" si="201"/>
        <v>43</v>
      </c>
      <c r="K2155" s="508">
        <f t="shared" si="202"/>
        <v>0</v>
      </c>
      <c r="L2155" s="508" t="b">
        <f t="shared" si="203"/>
        <v>1</v>
      </c>
    </row>
    <row r="2156" spans="2:12">
      <c r="B2156" s="508" t="s">
        <v>3038</v>
      </c>
      <c r="C2156" s="508" t="s">
        <v>5903</v>
      </c>
      <c r="E2156" s="508" t="s">
        <v>3038</v>
      </c>
      <c r="F2156" s="508" t="s">
        <v>5903</v>
      </c>
      <c r="G2156" s="508" t="b">
        <f t="shared" si="198"/>
        <v>1</v>
      </c>
      <c r="H2156" s="508" t="b">
        <f t="shared" si="199"/>
        <v>1</v>
      </c>
      <c r="I2156" s="508" t="str">
        <f t="shared" si="200"/>
        <v>43</v>
      </c>
      <c r="J2156" s="508" t="str">
        <f t="shared" si="201"/>
        <v>43</v>
      </c>
      <c r="K2156" s="508">
        <f t="shared" si="202"/>
        <v>0</v>
      </c>
      <c r="L2156" s="508" t="b">
        <f t="shared" si="203"/>
        <v>1</v>
      </c>
    </row>
    <row r="2157" spans="2:12">
      <c r="B2157" s="508" t="s">
        <v>3039</v>
      </c>
      <c r="C2157" s="508" t="s">
        <v>5904</v>
      </c>
      <c r="E2157" s="508" t="s">
        <v>3039</v>
      </c>
      <c r="F2157" s="508" t="s">
        <v>5904</v>
      </c>
      <c r="G2157" s="508" t="b">
        <f t="shared" si="198"/>
        <v>1</v>
      </c>
      <c r="H2157" s="508" t="b">
        <f t="shared" si="199"/>
        <v>1</v>
      </c>
      <c r="I2157" s="508" t="str">
        <f t="shared" si="200"/>
        <v>43</v>
      </c>
      <c r="J2157" s="508" t="str">
        <f t="shared" si="201"/>
        <v>43</v>
      </c>
      <c r="K2157" s="508">
        <f t="shared" si="202"/>
        <v>0</v>
      </c>
      <c r="L2157" s="508" t="b">
        <f t="shared" si="203"/>
        <v>1</v>
      </c>
    </row>
    <row r="2158" spans="2:12">
      <c r="B2158" s="508" t="s">
        <v>3040</v>
      </c>
      <c r="C2158" s="508" t="s">
        <v>5905</v>
      </c>
      <c r="E2158" s="508" t="s">
        <v>3040</v>
      </c>
      <c r="F2158" s="508" t="s">
        <v>5905</v>
      </c>
      <c r="G2158" s="508" t="b">
        <f t="shared" si="198"/>
        <v>1</v>
      </c>
      <c r="H2158" s="508" t="b">
        <f t="shared" si="199"/>
        <v>1</v>
      </c>
      <c r="I2158" s="508" t="str">
        <f t="shared" si="200"/>
        <v>43</v>
      </c>
      <c r="J2158" s="508" t="str">
        <f t="shared" si="201"/>
        <v>43</v>
      </c>
      <c r="K2158" s="508">
        <f t="shared" si="202"/>
        <v>0</v>
      </c>
      <c r="L2158" s="508" t="b">
        <f t="shared" si="203"/>
        <v>1</v>
      </c>
    </row>
    <row r="2159" spans="2:12">
      <c r="B2159" s="508" t="s">
        <v>3041</v>
      </c>
      <c r="C2159" s="508" t="s">
        <v>5906</v>
      </c>
      <c r="E2159" s="508" t="s">
        <v>3041</v>
      </c>
      <c r="F2159" s="508" t="s">
        <v>5906</v>
      </c>
      <c r="G2159" s="508" t="b">
        <f t="shared" si="198"/>
        <v>1</v>
      </c>
      <c r="H2159" s="508" t="b">
        <f t="shared" si="199"/>
        <v>1</v>
      </c>
      <c r="I2159" s="508" t="str">
        <f t="shared" si="200"/>
        <v>43</v>
      </c>
      <c r="J2159" s="508" t="str">
        <f t="shared" si="201"/>
        <v>43</v>
      </c>
      <c r="K2159" s="508">
        <f t="shared" si="202"/>
        <v>0</v>
      </c>
      <c r="L2159" s="508" t="b">
        <f t="shared" si="203"/>
        <v>1</v>
      </c>
    </row>
    <row r="2160" spans="2:12">
      <c r="B2160" s="508" t="s">
        <v>3042</v>
      </c>
      <c r="C2160" s="508" t="s">
        <v>5907</v>
      </c>
      <c r="E2160" s="508" t="s">
        <v>3042</v>
      </c>
      <c r="F2160" s="508" t="s">
        <v>5907</v>
      </c>
      <c r="G2160" s="508" t="b">
        <f t="shared" si="198"/>
        <v>1</v>
      </c>
      <c r="H2160" s="508" t="b">
        <f t="shared" si="199"/>
        <v>1</v>
      </c>
      <c r="I2160" s="508" t="str">
        <f t="shared" si="200"/>
        <v>43</v>
      </c>
      <c r="J2160" s="508" t="str">
        <f t="shared" si="201"/>
        <v>43</v>
      </c>
      <c r="K2160" s="508">
        <f t="shared" si="202"/>
        <v>0</v>
      </c>
      <c r="L2160" s="508" t="b">
        <f t="shared" si="203"/>
        <v>1</v>
      </c>
    </row>
    <row r="2161" spans="2:12">
      <c r="B2161" s="508" t="s">
        <v>3043</v>
      </c>
      <c r="C2161" s="508" t="s">
        <v>5908</v>
      </c>
      <c r="E2161" s="508" t="s">
        <v>3043</v>
      </c>
      <c r="F2161" s="508" t="s">
        <v>5908</v>
      </c>
      <c r="G2161" s="508" t="b">
        <f t="shared" si="198"/>
        <v>1</v>
      </c>
      <c r="H2161" s="508" t="b">
        <f t="shared" si="199"/>
        <v>1</v>
      </c>
      <c r="I2161" s="508" t="str">
        <f t="shared" si="200"/>
        <v>43</v>
      </c>
      <c r="J2161" s="508" t="str">
        <f t="shared" si="201"/>
        <v>43</v>
      </c>
      <c r="K2161" s="508">
        <f t="shared" si="202"/>
        <v>0</v>
      </c>
      <c r="L2161" s="508" t="b">
        <f t="shared" si="203"/>
        <v>1</v>
      </c>
    </row>
    <row r="2162" spans="2:12">
      <c r="B2162" s="508" t="s">
        <v>3044</v>
      </c>
      <c r="C2162" s="508" t="s">
        <v>5909</v>
      </c>
      <c r="E2162" s="508" t="s">
        <v>3044</v>
      </c>
      <c r="F2162" s="508" t="s">
        <v>5909</v>
      </c>
      <c r="G2162" s="508" t="b">
        <f t="shared" si="198"/>
        <v>1</v>
      </c>
      <c r="H2162" s="508" t="b">
        <f t="shared" si="199"/>
        <v>1</v>
      </c>
      <c r="I2162" s="508" t="str">
        <f t="shared" si="200"/>
        <v>43</v>
      </c>
      <c r="J2162" s="508" t="str">
        <f t="shared" si="201"/>
        <v>43</v>
      </c>
      <c r="K2162" s="508">
        <f t="shared" si="202"/>
        <v>0</v>
      </c>
      <c r="L2162" s="508" t="b">
        <f t="shared" si="203"/>
        <v>1</v>
      </c>
    </row>
    <row r="2163" spans="2:12">
      <c r="B2163" s="508" t="s">
        <v>3032</v>
      </c>
      <c r="C2163" s="508" t="s">
        <v>5910</v>
      </c>
      <c r="E2163" s="508" t="s">
        <v>3032</v>
      </c>
      <c r="F2163" s="508" t="s">
        <v>5910</v>
      </c>
      <c r="G2163" s="508" t="b">
        <f t="shared" si="198"/>
        <v>1</v>
      </c>
      <c r="H2163" s="508" t="b">
        <f t="shared" si="199"/>
        <v>1</v>
      </c>
      <c r="I2163" s="508" t="str">
        <f t="shared" si="200"/>
        <v>43</v>
      </c>
      <c r="J2163" s="508" t="str">
        <f t="shared" si="201"/>
        <v>43</v>
      </c>
      <c r="K2163" s="508">
        <f t="shared" si="202"/>
        <v>0</v>
      </c>
      <c r="L2163" s="508" t="b">
        <f t="shared" si="203"/>
        <v>1</v>
      </c>
    </row>
    <row r="2164" spans="2:12">
      <c r="B2164" s="508" t="s">
        <v>2882</v>
      </c>
      <c r="C2164" s="508" t="s">
        <v>5911</v>
      </c>
      <c r="E2164" s="508" t="s">
        <v>2882</v>
      </c>
      <c r="F2164" s="508" t="s">
        <v>5911</v>
      </c>
      <c r="G2164" s="508" t="b">
        <f t="shared" si="198"/>
        <v>1</v>
      </c>
      <c r="H2164" s="508" t="b">
        <f t="shared" si="199"/>
        <v>1</v>
      </c>
      <c r="I2164" s="508" t="str">
        <f t="shared" si="200"/>
        <v>26</v>
      </c>
      <c r="J2164" s="508" t="str">
        <f t="shared" si="201"/>
        <v>26</v>
      </c>
      <c r="K2164" s="508">
        <f t="shared" si="202"/>
        <v>0</v>
      </c>
      <c r="L2164" s="508" t="b">
        <f t="shared" si="203"/>
        <v>1</v>
      </c>
    </row>
    <row r="2165" spans="2:12">
      <c r="B2165" s="508" t="s">
        <v>2884</v>
      </c>
      <c r="C2165" s="508" t="s">
        <v>5912</v>
      </c>
      <c r="E2165" s="508" t="s">
        <v>2884</v>
      </c>
      <c r="F2165" s="508" t="s">
        <v>5912</v>
      </c>
      <c r="G2165" s="508" t="b">
        <f t="shared" si="198"/>
        <v>1</v>
      </c>
      <c r="H2165" s="508" t="b">
        <f t="shared" si="199"/>
        <v>1</v>
      </c>
      <c r="I2165" s="508" t="str">
        <f t="shared" si="200"/>
        <v>26</v>
      </c>
      <c r="J2165" s="508" t="str">
        <f t="shared" si="201"/>
        <v>26</v>
      </c>
      <c r="K2165" s="508">
        <f t="shared" si="202"/>
        <v>0</v>
      </c>
      <c r="L2165" s="508" t="b">
        <f t="shared" si="203"/>
        <v>1</v>
      </c>
    </row>
    <row r="2166" spans="2:12">
      <c r="B2166" s="508" t="s">
        <v>2885</v>
      </c>
      <c r="C2166" s="508" t="s">
        <v>5913</v>
      </c>
      <c r="E2166" s="508" t="s">
        <v>2885</v>
      </c>
      <c r="F2166" s="508" t="s">
        <v>5913</v>
      </c>
      <c r="G2166" s="508" t="b">
        <f t="shared" si="198"/>
        <v>1</v>
      </c>
      <c r="H2166" s="508" t="b">
        <f t="shared" si="199"/>
        <v>1</v>
      </c>
      <c r="I2166" s="508" t="str">
        <f t="shared" si="200"/>
        <v>26</v>
      </c>
      <c r="J2166" s="508" t="str">
        <f t="shared" si="201"/>
        <v>26</v>
      </c>
      <c r="K2166" s="508">
        <f t="shared" si="202"/>
        <v>0</v>
      </c>
      <c r="L2166" s="508" t="b">
        <f t="shared" si="203"/>
        <v>1</v>
      </c>
    </row>
    <row r="2167" spans="2:12">
      <c r="B2167" s="508" t="s">
        <v>2886</v>
      </c>
      <c r="C2167" s="508" t="s">
        <v>5914</v>
      </c>
      <c r="E2167" s="508" t="s">
        <v>2886</v>
      </c>
      <c r="F2167" s="508" t="s">
        <v>5914</v>
      </c>
      <c r="G2167" s="508" t="b">
        <f t="shared" si="198"/>
        <v>1</v>
      </c>
      <c r="H2167" s="508" t="b">
        <f t="shared" si="199"/>
        <v>1</v>
      </c>
      <c r="I2167" s="508" t="str">
        <f t="shared" si="200"/>
        <v>26</v>
      </c>
      <c r="J2167" s="508" t="str">
        <f t="shared" si="201"/>
        <v>26</v>
      </c>
      <c r="K2167" s="508">
        <f t="shared" si="202"/>
        <v>0</v>
      </c>
      <c r="L2167" s="508" t="b">
        <f t="shared" si="203"/>
        <v>1</v>
      </c>
    </row>
    <row r="2168" spans="2:12">
      <c r="B2168" s="508" t="s">
        <v>2887</v>
      </c>
      <c r="C2168" s="508" t="s">
        <v>5915</v>
      </c>
      <c r="E2168" s="508" t="s">
        <v>2887</v>
      </c>
      <c r="F2168" s="508" t="s">
        <v>5915</v>
      </c>
      <c r="G2168" s="508" t="b">
        <f t="shared" si="198"/>
        <v>1</v>
      </c>
      <c r="H2168" s="508" t="b">
        <f t="shared" si="199"/>
        <v>1</v>
      </c>
      <c r="I2168" s="508" t="str">
        <f t="shared" si="200"/>
        <v>26</v>
      </c>
      <c r="J2168" s="508" t="str">
        <f t="shared" si="201"/>
        <v>26</v>
      </c>
      <c r="K2168" s="508">
        <f t="shared" si="202"/>
        <v>0</v>
      </c>
      <c r="L2168" s="508" t="b">
        <f t="shared" si="203"/>
        <v>1</v>
      </c>
    </row>
    <row r="2169" spans="2:12">
      <c r="B2169" s="508" t="s">
        <v>2888</v>
      </c>
      <c r="C2169" s="508" t="s">
        <v>5916</v>
      </c>
      <c r="E2169" s="508" t="s">
        <v>2888</v>
      </c>
      <c r="F2169" s="508" t="s">
        <v>5916</v>
      </c>
      <c r="G2169" s="508" t="b">
        <f t="shared" si="198"/>
        <v>1</v>
      </c>
      <c r="H2169" s="508" t="b">
        <f t="shared" si="199"/>
        <v>1</v>
      </c>
      <c r="I2169" s="508" t="str">
        <f t="shared" si="200"/>
        <v>26</v>
      </c>
      <c r="J2169" s="508" t="str">
        <f t="shared" si="201"/>
        <v>26</v>
      </c>
      <c r="K2169" s="508">
        <f t="shared" si="202"/>
        <v>0</v>
      </c>
      <c r="L2169" s="508" t="b">
        <f t="shared" si="203"/>
        <v>1</v>
      </c>
    </row>
    <row r="2170" spans="2:12">
      <c r="B2170" s="508" t="s">
        <v>2889</v>
      </c>
      <c r="C2170" s="508" t="s">
        <v>5917</v>
      </c>
      <c r="E2170" s="508" t="s">
        <v>2889</v>
      </c>
      <c r="F2170" s="508" t="s">
        <v>5917</v>
      </c>
      <c r="G2170" s="508" t="b">
        <f t="shared" si="198"/>
        <v>1</v>
      </c>
      <c r="H2170" s="508" t="b">
        <f t="shared" si="199"/>
        <v>1</v>
      </c>
      <c r="I2170" s="508" t="str">
        <f t="shared" si="200"/>
        <v>26</v>
      </c>
      <c r="J2170" s="508" t="str">
        <f t="shared" si="201"/>
        <v>26</v>
      </c>
      <c r="K2170" s="508">
        <f t="shared" si="202"/>
        <v>0</v>
      </c>
      <c r="L2170" s="508" t="b">
        <f t="shared" si="203"/>
        <v>1</v>
      </c>
    </row>
    <row r="2171" spans="2:12">
      <c r="B2171" s="508" t="s">
        <v>2890</v>
      </c>
      <c r="C2171" s="508" t="s">
        <v>5918</v>
      </c>
      <c r="E2171" s="508" t="s">
        <v>2890</v>
      </c>
      <c r="F2171" s="508" t="s">
        <v>5918</v>
      </c>
      <c r="G2171" s="508" t="b">
        <f t="shared" si="198"/>
        <v>1</v>
      </c>
      <c r="H2171" s="508" t="b">
        <f t="shared" si="199"/>
        <v>1</v>
      </c>
      <c r="I2171" s="508" t="str">
        <f t="shared" si="200"/>
        <v>26</v>
      </c>
      <c r="J2171" s="508" t="str">
        <f t="shared" si="201"/>
        <v>26</v>
      </c>
      <c r="K2171" s="508">
        <f t="shared" si="202"/>
        <v>0</v>
      </c>
      <c r="L2171" s="508" t="b">
        <f t="shared" si="203"/>
        <v>1</v>
      </c>
    </row>
    <row r="2172" spans="2:12">
      <c r="B2172" s="508" t="s">
        <v>2891</v>
      </c>
      <c r="C2172" s="508" t="s">
        <v>5919</v>
      </c>
      <c r="E2172" s="508" t="s">
        <v>2891</v>
      </c>
      <c r="F2172" s="508" t="s">
        <v>5919</v>
      </c>
      <c r="G2172" s="508" t="b">
        <f t="shared" si="198"/>
        <v>1</v>
      </c>
      <c r="H2172" s="508" t="b">
        <f t="shared" si="199"/>
        <v>1</v>
      </c>
      <c r="I2172" s="508" t="str">
        <f t="shared" si="200"/>
        <v>26</v>
      </c>
      <c r="J2172" s="508" t="str">
        <f t="shared" si="201"/>
        <v>26</v>
      </c>
      <c r="K2172" s="508">
        <f t="shared" si="202"/>
        <v>0</v>
      </c>
      <c r="L2172" s="508" t="b">
        <f t="shared" si="203"/>
        <v>1</v>
      </c>
    </row>
    <row r="2173" spans="2:12">
      <c r="B2173" s="508" t="s">
        <v>2892</v>
      </c>
      <c r="C2173" s="508" t="s">
        <v>5920</v>
      </c>
      <c r="E2173" s="508" t="s">
        <v>2892</v>
      </c>
      <c r="F2173" s="508" t="s">
        <v>5920</v>
      </c>
      <c r="G2173" s="508" t="b">
        <f t="shared" si="198"/>
        <v>1</v>
      </c>
      <c r="H2173" s="508" t="b">
        <f t="shared" si="199"/>
        <v>1</v>
      </c>
      <c r="I2173" s="508" t="str">
        <f t="shared" si="200"/>
        <v>26</v>
      </c>
      <c r="J2173" s="508" t="str">
        <f t="shared" si="201"/>
        <v>26</v>
      </c>
      <c r="K2173" s="508">
        <f t="shared" si="202"/>
        <v>0</v>
      </c>
      <c r="L2173" s="508" t="b">
        <f t="shared" si="203"/>
        <v>1</v>
      </c>
    </row>
    <row r="2174" spans="2:12">
      <c r="B2174" s="508" t="s">
        <v>2893</v>
      </c>
      <c r="C2174" s="508" t="s">
        <v>5921</v>
      </c>
      <c r="E2174" s="508" t="s">
        <v>2893</v>
      </c>
      <c r="F2174" s="508" t="s">
        <v>5921</v>
      </c>
      <c r="G2174" s="508" t="b">
        <f t="shared" si="198"/>
        <v>1</v>
      </c>
      <c r="H2174" s="508" t="b">
        <f t="shared" si="199"/>
        <v>1</v>
      </c>
      <c r="I2174" s="508" t="str">
        <f t="shared" si="200"/>
        <v>26</v>
      </c>
      <c r="J2174" s="508" t="str">
        <f t="shared" si="201"/>
        <v>26</v>
      </c>
      <c r="K2174" s="508">
        <f t="shared" si="202"/>
        <v>0</v>
      </c>
      <c r="L2174" s="508" t="b">
        <f t="shared" si="203"/>
        <v>1</v>
      </c>
    </row>
    <row r="2175" spans="2:12">
      <c r="B2175" s="508" t="s">
        <v>2880</v>
      </c>
      <c r="C2175" s="508" t="s">
        <v>5922</v>
      </c>
      <c r="E2175" s="508" t="s">
        <v>2880</v>
      </c>
      <c r="F2175" s="508" t="s">
        <v>5922</v>
      </c>
      <c r="G2175" s="508" t="b">
        <f t="shared" si="198"/>
        <v>1</v>
      </c>
      <c r="H2175" s="508" t="b">
        <f t="shared" si="199"/>
        <v>1</v>
      </c>
      <c r="I2175" s="508" t="str">
        <f t="shared" si="200"/>
        <v>26</v>
      </c>
      <c r="J2175" s="508" t="str">
        <f t="shared" si="201"/>
        <v>26</v>
      </c>
      <c r="K2175" s="508">
        <f t="shared" si="202"/>
        <v>0</v>
      </c>
      <c r="L2175" s="508" t="b">
        <f t="shared" si="203"/>
        <v>1</v>
      </c>
    </row>
    <row r="2176" spans="2:12">
      <c r="B2176" s="508" t="s">
        <v>2868</v>
      </c>
      <c r="C2176" s="508" t="s">
        <v>5923</v>
      </c>
      <c r="E2176" s="508" t="s">
        <v>2868</v>
      </c>
      <c r="F2176" s="508" t="s">
        <v>5923</v>
      </c>
      <c r="G2176" s="508" t="b">
        <f t="shared" si="198"/>
        <v>1</v>
      </c>
      <c r="H2176" s="508" t="b">
        <f t="shared" si="199"/>
        <v>1</v>
      </c>
      <c r="I2176" s="508" t="str">
        <f t="shared" si="200"/>
        <v>23</v>
      </c>
      <c r="J2176" s="508" t="str">
        <f t="shared" si="201"/>
        <v>23</v>
      </c>
      <c r="K2176" s="508">
        <f t="shared" si="202"/>
        <v>0</v>
      </c>
      <c r="L2176" s="508" t="b">
        <f t="shared" si="203"/>
        <v>1</v>
      </c>
    </row>
    <row r="2177" spans="2:12">
      <c r="B2177" s="508" t="s">
        <v>2870</v>
      </c>
      <c r="C2177" s="508" t="s">
        <v>5924</v>
      </c>
      <c r="E2177" s="508" t="s">
        <v>2870</v>
      </c>
      <c r="F2177" s="508" t="s">
        <v>5924</v>
      </c>
      <c r="G2177" s="508" t="b">
        <f t="shared" si="198"/>
        <v>1</v>
      </c>
      <c r="H2177" s="508" t="b">
        <f t="shared" si="199"/>
        <v>1</v>
      </c>
      <c r="I2177" s="508" t="str">
        <f t="shared" si="200"/>
        <v>23</v>
      </c>
      <c r="J2177" s="508" t="str">
        <f t="shared" si="201"/>
        <v>23</v>
      </c>
      <c r="K2177" s="508">
        <f t="shared" si="202"/>
        <v>0</v>
      </c>
      <c r="L2177" s="508" t="b">
        <f t="shared" si="203"/>
        <v>1</v>
      </c>
    </row>
    <row r="2178" spans="2:12">
      <c r="B2178" s="508" t="s">
        <v>2871</v>
      </c>
      <c r="C2178" s="508" t="s">
        <v>5925</v>
      </c>
      <c r="E2178" s="508" t="s">
        <v>2871</v>
      </c>
      <c r="F2178" s="508" t="s">
        <v>5925</v>
      </c>
      <c r="G2178" s="508" t="b">
        <f t="shared" si="198"/>
        <v>1</v>
      </c>
      <c r="H2178" s="508" t="b">
        <f t="shared" si="199"/>
        <v>1</v>
      </c>
      <c r="I2178" s="508" t="str">
        <f t="shared" si="200"/>
        <v>23</v>
      </c>
      <c r="J2178" s="508" t="str">
        <f t="shared" si="201"/>
        <v>23</v>
      </c>
      <c r="K2178" s="508">
        <f t="shared" si="202"/>
        <v>0</v>
      </c>
      <c r="L2178" s="508" t="b">
        <f t="shared" si="203"/>
        <v>1</v>
      </c>
    </row>
    <row r="2179" spans="2:12">
      <c r="B2179" s="508" t="s">
        <v>2872</v>
      </c>
      <c r="C2179" s="508" t="s">
        <v>5926</v>
      </c>
      <c r="E2179" s="508" t="s">
        <v>2872</v>
      </c>
      <c r="F2179" s="508" t="s">
        <v>5926</v>
      </c>
      <c r="G2179" s="508" t="b">
        <f t="shared" si="198"/>
        <v>1</v>
      </c>
      <c r="H2179" s="508" t="b">
        <f t="shared" si="199"/>
        <v>1</v>
      </c>
      <c r="I2179" s="508" t="str">
        <f t="shared" si="200"/>
        <v>23</v>
      </c>
      <c r="J2179" s="508" t="str">
        <f t="shared" si="201"/>
        <v>23</v>
      </c>
      <c r="K2179" s="508">
        <f t="shared" si="202"/>
        <v>0</v>
      </c>
      <c r="L2179" s="508" t="b">
        <f t="shared" si="203"/>
        <v>1</v>
      </c>
    </row>
    <row r="2180" spans="2:12">
      <c r="B2180" s="508" t="s">
        <v>2873</v>
      </c>
      <c r="C2180" s="508" t="s">
        <v>5927</v>
      </c>
      <c r="E2180" s="508" t="s">
        <v>2873</v>
      </c>
      <c r="F2180" s="508" t="s">
        <v>5927</v>
      </c>
      <c r="G2180" s="508" t="b">
        <f t="shared" si="198"/>
        <v>1</v>
      </c>
      <c r="H2180" s="508" t="b">
        <f t="shared" si="199"/>
        <v>1</v>
      </c>
      <c r="I2180" s="508" t="str">
        <f t="shared" si="200"/>
        <v>23</v>
      </c>
      <c r="J2180" s="508" t="str">
        <f t="shared" si="201"/>
        <v>23</v>
      </c>
      <c r="K2180" s="508">
        <f t="shared" si="202"/>
        <v>0</v>
      </c>
      <c r="L2180" s="508" t="b">
        <f t="shared" si="203"/>
        <v>1</v>
      </c>
    </row>
    <row r="2181" spans="2:12">
      <c r="B2181" s="508" t="s">
        <v>2874</v>
      </c>
      <c r="C2181" s="508" t="s">
        <v>5928</v>
      </c>
      <c r="E2181" s="508" t="s">
        <v>2874</v>
      </c>
      <c r="F2181" s="508" t="s">
        <v>5928</v>
      </c>
      <c r="G2181" s="508" t="b">
        <f t="shared" si="198"/>
        <v>1</v>
      </c>
      <c r="H2181" s="508" t="b">
        <f t="shared" si="199"/>
        <v>1</v>
      </c>
      <c r="I2181" s="508" t="str">
        <f t="shared" si="200"/>
        <v>23</v>
      </c>
      <c r="J2181" s="508" t="str">
        <f t="shared" si="201"/>
        <v>23</v>
      </c>
      <c r="K2181" s="508">
        <f t="shared" si="202"/>
        <v>0</v>
      </c>
      <c r="L2181" s="508" t="b">
        <f t="shared" si="203"/>
        <v>1</v>
      </c>
    </row>
    <row r="2182" spans="2:12">
      <c r="B2182" s="508" t="s">
        <v>2875</v>
      </c>
      <c r="C2182" s="508" t="s">
        <v>5929</v>
      </c>
      <c r="E2182" s="508" t="s">
        <v>2875</v>
      </c>
      <c r="F2182" s="508" t="s">
        <v>5929</v>
      </c>
      <c r="G2182" s="508" t="b">
        <f t="shared" si="198"/>
        <v>1</v>
      </c>
      <c r="H2182" s="508" t="b">
        <f t="shared" si="199"/>
        <v>1</v>
      </c>
      <c r="I2182" s="508" t="str">
        <f t="shared" si="200"/>
        <v>23</v>
      </c>
      <c r="J2182" s="508" t="str">
        <f t="shared" si="201"/>
        <v>23</v>
      </c>
      <c r="K2182" s="508">
        <f t="shared" si="202"/>
        <v>0</v>
      </c>
      <c r="L2182" s="508" t="b">
        <f t="shared" si="203"/>
        <v>1</v>
      </c>
    </row>
    <row r="2183" spans="2:12">
      <c r="B2183" s="508" t="s">
        <v>2876</v>
      </c>
      <c r="C2183" s="508" t="s">
        <v>5930</v>
      </c>
      <c r="E2183" s="508" t="s">
        <v>2876</v>
      </c>
      <c r="F2183" s="508" t="s">
        <v>5930</v>
      </c>
      <c r="G2183" s="508" t="b">
        <f t="shared" ref="G2183:G2246" si="204">B2183=E2183</f>
        <v>1</v>
      </c>
      <c r="H2183" s="508" t="b">
        <f t="shared" ref="H2183:H2246" si="205">C2183=F2183</f>
        <v>1</v>
      </c>
      <c r="I2183" s="508" t="str">
        <f t="shared" ref="I2183:I2246" si="206">RIGHT(C2183,LEN(C2183)-FIND("$",C2183,1)-2)</f>
        <v>23</v>
      </c>
      <c r="J2183" s="508" t="str">
        <f t="shared" ref="J2183:J2246" si="207">RIGHT(F2183,LEN(F2183)-FIND("$",F2183,1)-2)</f>
        <v>23</v>
      </c>
      <c r="K2183" s="508">
        <f t="shared" ref="K2183:K2246" si="208">J2183-I2183</f>
        <v>0</v>
      </c>
      <c r="L2183" s="508" t="b">
        <f t="shared" ref="L2183:L2246" si="209">I2183=J2183</f>
        <v>1</v>
      </c>
    </row>
    <row r="2184" spans="2:12">
      <c r="B2184" s="508" t="s">
        <v>2877</v>
      </c>
      <c r="C2184" s="508" t="s">
        <v>5931</v>
      </c>
      <c r="E2184" s="508" t="s">
        <v>2877</v>
      </c>
      <c r="F2184" s="508" t="s">
        <v>5931</v>
      </c>
      <c r="G2184" s="508" t="b">
        <f t="shared" si="204"/>
        <v>1</v>
      </c>
      <c r="H2184" s="508" t="b">
        <f t="shared" si="205"/>
        <v>1</v>
      </c>
      <c r="I2184" s="508" t="str">
        <f t="shared" si="206"/>
        <v>23</v>
      </c>
      <c r="J2184" s="508" t="str">
        <f t="shared" si="207"/>
        <v>23</v>
      </c>
      <c r="K2184" s="508">
        <f t="shared" si="208"/>
        <v>0</v>
      </c>
      <c r="L2184" s="508" t="b">
        <f t="shared" si="209"/>
        <v>1</v>
      </c>
    </row>
    <row r="2185" spans="2:12">
      <c r="B2185" s="508" t="s">
        <v>2878</v>
      </c>
      <c r="C2185" s="508" t="s">
        <v>5932</v>
      </c>
      <c r="E2185" s="508" t="s">
        <v>2878</v>
      </c>
      <c r="F2185" s="508" t="s">
        <v>5932</v>
      </c>
      <c r="G2185" s="508" t="b">
        <f t="shared" si="204"/>
        <v>1</v>
      </c>
      <c r="H2185" s="508" t="b">
        <f t="shared" si="205"/>
        <v>1</v>
      </c>
      <c r="I2185" s="508" t="str">
        <f t="shared" si="206"/>
        <v>23</v>
      </c>
      <c r="J2185" s="508" t="str">
        <f t="shared" si="207"/>
        <v>23</v>
      </c>
      <c r="K2185" s="508">
        <f t="shared" si="208"/>
        <v>0</v>
      </c>
      <c r="L2185" s="508" t="b">
        <f t="shared" si="209"/>
        <v>1</v>
      </c>
    </row>
    <row r="2186" spans="2:12">
      <c r="B2186" s="508" t="s">
        <v>2879</v>
      </c>
      <c r="C2186" s="508" t="s">
        <v>5933</v>
      </c>
      <c r="E2186" s="508" t="s">
        <v>2879</v>
      </c>
      <c r="F2186" s="508" t="s">
        <v>5933</v>
      </c>
      <c r="G2186" s="508" t="b">
        <f t="shared" si="204"/>
        <v>1</v>
      </c>
      <c r="H2186" s="508" t="b">
        <f t="shared" si="205"/>
        <v>1</v>
      </c>
      <c r="I2186" s="508" t="str">
        <f t="shared" si="206"/>
        <v>23</v>
      </c>
      <c r="J2186" s="508" t="str">
        <f t="shared" si="207"/>
        <v>23</v>
      </c>
      <c r="K2186" s="508">
        <f t="shared" si="208"/>
        <v>0</v>
      </c>
      <c r="L2186" s="508" t="b">
        <f t="shared" si="209"/>
        <v>1</v>
      </c>
    </row>
    <row r="2187" spans="2:12">
      <c r="B2187" s="508" t="s">
        <v>2866</v>
      </c>
      <c r="C2187" s="508" t="s">
        <v>5934</v>
      </c>
      <c r="E2187" s="508" t="s">
        <v>2866</v>
      </c>
      <c r="F2187" s="508" t="s">
        <v>5934</v>
      </c>
      <c r="G2187" s="508" t="b">
        <f t="shared" si="204"/>
        <v>1</v>
      </c>
      <c r="H2187" s="508" t="b">
        <f t="shared" si="205"/>
        <v>1</v>
      </c>
      <c r="I2187" s="508" t="str">
        <f t="shared" si="206"/>
        <v>23</v>
      </c>
      <c r="J2187" s="508" t="str">
        <f t="shared" si="207"/>
        <v>23</v>
      </c>
      <c r="K2187" s="508">
        <f t="shared" si="208"/>
        <v>0</v>
      </c>
      <c r="L2187" s="508" t="b">
        <f t="shared" si="209"/>
        <v>1</v>
      </c>
    </row>
    <row r="2188" spans="2:12">
      <c r="B2188" s="508" t="s">
        <v>3007</v>
      </c>
      <c r="C2188" s="508" t="s">
        <v>5935</v>
      </c>
      <c r="E2188" s="508" t="s">
        <v>3007</v>
      </c>
      <c r="F2188" s="508" t="s">
        <v>5935</v>
      </c>
      <c r="G2188" s="508" t="b">
        <f t="shared" si="204"/>
        <v>1</v>
      </c>
      <c r="H2188" s="508" t="b">
        <f t="shared" si="205"/>
        <v>1</v>
      </c>
      <c r="I2188" s="508" t="str">
        <f t="shared" si="206"/>
        <v>39</v>
      </c>
      <c r="J2188" s="508" t="str">
        <f t="shared" si="207"/>
        <v>39</v>
      </c>
      <c r="K2188" s="508">
        <f t="shared" si="208"/>
        <v>0</v>
      </c>
      <c r="L2188" s="508" t="b">
        <f t="shared" si="209"/>
        <v>1</v>
      </c>
    </row>
    <row r="2189" spans="2:12">
      <c r="B2189" s="508" t="s">
        <v>3009</v>
      </c>
      <c r="C2189" s="508" t="s">
        <v>5936</v>
      </c>
      <c r="E2189" s="508" t="s">
        <v>3009</v>
      </c>
      <c r="F2189" s="508" t="s">
        <v>5936</v>
      </c>
      <c r="G2189" s="508" t="b">
        <f t="shared" si="204"/>
        <v>1</v>
      </c>
      <c r="H2189" s="508" t="b">
        <f t="shared" si="205"/>
        <v>1</v>
      </c>
      <c r="I2189" s="508" t="str">
        <f t="shared" si="206"/>
        <v>39</v>
      </c>
      <c r="J2189" s="508" t="str">
        <f t="shared" si="207"/>
        <v>39</v>
      </c>
      <c r="K2189" s="508">
        <f t="shared" si="208"/>
        <v>0</v>
      </c>
      <c r="L2189" s="508" t="b">
        <f t="shared" si="209"/>
        <v>1</v>
      </c>
    </row>
    <row r="2190" spans="2:12">
      <c r="B2190" s="508" t="s">
        <v>3010</v>
      </c>
      <c r="C2190" s="508" t="s">
        <v>5937</v>
      </c>
      <c r="E2190" s="508" t="s">
        <v>3010</v>
      </c>
      <c r="F2190" s="508" t="s">
        <v>5937</v>
      </c>
      <c r="G2190" s="508" t="b">
        <f t="shared" si="204"/>
        <v>1</v>
      </c>
      <c r="H2190" s="508" t="b">
        <f t="shared" si="205"/>
        <v>1</v>
      </c>
      <c r="I2190" s="508" t="str">
        <f t="shared" si="206"/>
        <v>39</v>
      </c>
      <c r="J2190" s="508" t="str">
        <f t="shared" si="207"/>
        <v>39</v>
      </c>
      <c r="K2190" s="508">
        <f t="shared" si="208"/>
        <v>0</v>
      </c>
      <c r="L2190" s="508" t="b">
        <f t="shared" si="209"/>
        <v>1</v>
      </c>
    </row>
    <row r="2191" spans="2:12">
      <c r="B2191" s="508" t="s">
        <v>3011</v>
      </c>
      <c r="C2191" s="508" t="s">
        <v>5938</v>
      </c>
      <c r="E2191" s="508" t="s">
        <v>3011</v>
      </c>
      <c r="F2191" s="508" t="s">
        <v>5938</v>
      </c>
      <c r="G2191" s="508" t="b">
        <f t="shared" si="204"/>
        <v>1</v>
      </c>
      <c r="H2191" s="508" t="b">
        <f t="shared" si="205"/>
        <v>1</v>
      </c>
      <c r="I2191" s="508" t="str">
        <f t="shared" si="206"/>
        <v>39</v>
      </c>
      <c r="J2191" s="508" t="str">
        <f t="shared" si="207"/>
        <v>39</v>
      </c>
      <c r="K2191" s="508">
        <f t="shared" si="208"/>
        <v>0</v>
      </c>
      <c r="L2191" s="508" t="b">
        <f t="shared" si="209"/>
        <v>1</v>
      </c>
    </row>
    <row r="2192" spans="2:12">
      <c r="B2192" s="508" t="s">
        <v>3012</v>
      </c>
      <c r="C2192" s="508" t="s">
        <v>5939</v>
      </c>
      <c r="E2192" s="508" t="s">
        <v>3012</v>
      </c>
      <c r="F2192" s="508" t="s">
        <v>5939</v>
      </c>
      <c r="G2192" s="508" t="b">
        <f t="shared" si="204"/>
        <v>1</v>
      </c>
      <c r="H2192" s="508" t="b">
        <f t="shared" si="205"/>
        <v>1</v>
      </c>
      <c r="I2192" s="508" t="str">
        <f t="shared" si="206"/>
        <v>39</v>
      </c>
      <c r="J2192" s="508" t="str">
        <f t="shared" si="207"/>
        <v>39</v>
      </c>
      <c r="K2192" s="508">
        <f t="shared" si="208"/>
        <v>0</v>
      </c>
      <c r="L2192" s="508" t="b">
        <f t="shared" si="209"/>
        <v>1</v>
      </c>
    </row>
    <row r="2193" spans="2:12">
      <c r="B2193" s="508" t="s">
        <v>3013</v>
      </c>
      <c r="C2193" s="508" t="s">
        <v>5940</v>
      </c>
      <c r="E2193" s="508" t="s">
        <v>3013</v>
      </c>
      <c r="F2193" s="508" t="s">
        <v>5940</v>
      </c>
      <c r="G2193" s="508" t="b">
        <f t="shared" si="204"/>
        <v>1</v>
      </c>
      <c r="H2193" s="508" t="b">
        <f t="shared" si="205"/>
        <v>1</v>
      </c>
      <c r="I2193" s="508" t="str">
        <f t="shared" si="206"/>
        <v>39</v>
      </c>
      <c r="J2193" s="508" t="str">
        <f t="shared" si="207"/>
        <v>39</v>
      </c>
      <c r="K2193" s="508">
        <f t="shared" si="208"/>
        <v>0</v>
      </c>
      <c r="L2193" s="508" t="b">
        <f t="shared" si="209"/>
        <v>1</v>
      </c>
    </row>
    <row r="2194" spans="2:12">
      <c r="B2194" s="508" t="s">
        <v>3014</v>
      </c>
      <c r="C2194" s="508" t="s">
        <v>5941</v>
      </c>
      <c r="E2194" s="508" t="s">
        <v>3014</v>
      </c>
      <c r="F2194" s="508" t="s">
        <v>5941</v>
      </c>
      <c r="G2194" s="508" t="b">
        <f t="shared" si="204"/>
        <v>1</v>
      </c>
      <c r="H2194" s="508" t="b">
        <f t="shared" si="205"/>
        <v>1</v>
      </c>
      <c r="I2194" s="508" t="str">
        <f t="shared" si="206"/>
        <v>39</v>
      </c>
      <c r="J2194" s="508" t="str">
        <f t="shared" si="207"/>
        <v>39</v>
      </c>
      <c r="K2194" s="508">
        <f t="shared" si="208"/>
        <v>0</v>
      </c>
      <c r="L2194" s="508" t="b">
        <f t="shared" si="209"/>
        <v>1</v>
      </c>
    </row>
    <row r="2195" spans="2:12">
      <c r="B2195" s="508" t="s">
        <v>3015</v>
      </c>
      <c r="C2195" s="508" t="s">
        <v>5942</v>
      </c>
      <c r="E2195" s="508" t="s">
        <v>3015</v>
      </c>
      <c r="F2195" s="508" t="s">
        <v>5942</v>
      </c>
      <c r="G2195" s="508" t="b">
        <f t="shared" si="204"/>
        <v>1</v>
      </c>
      <c r="H2195" s="508" t="b">
        <f t="shared" si="205"/>
        <v>1</v>
      </c>
      <c r="I2195" s="508" t="str">
        <f t="shared" si="206"/>
        <v>39</v>
      </c>
      <c r="J2195" s="508" t="str">
        <f t="shared" si="207"/>
        <v>39</v>
      </c>
      <c r="K2195" s="508">
        <f t="shared" si="208"/>
        <v>0</v>
      </c>
      <c r="L2195" s="508" t="b">
        <f t="shared" si="209"/>
        <v>1</v>
      </c>
    </row>
    <row r="2196" spans="2:12">
      <c r="B2196" s="508" t="s">
        <v>3016</v>
      </c>
      <c r="C2196" s="508" t="s">
        <v>5943</v>
      </c>
      <c r="E2196" s="508" t="s">
        <v>3016</v>
      </c>
      <c r="F2196" s="508" t="s">
        <v>5943</v>
      </c>
      <c r="G2196" s="508" t="b">
        <f t="shared" si="204"/>
        <v>1</v>
      </c>
      <c r="H2196" s="508" t="b">
        <f t="shared" si="205"/>
        <v>1</v>
      </c>
      <c r="I2196" s="508" t="str">
        <f t="shared" si="206"/>
        <v>39</v>
      </c>
      <c r="J2196" s="508" t="str">
        <f t="shared" si="207"/>
        <v>39</v>
      </c>
      <c r="K2196" s="508">
        <f t="shared" si="208"/>
        <v>0</v>
      </c>
      <c r="L2196" s="508" t="b">
        <f t="shared" si="209"/>
        <v>1</v>
      </c>
    </row>
    <row r="2197" spans="2:12">
      <c r="B2197" s="508" t="s">
        <v>3017</v>
      </c>
      <c r="C2197" s="508" t="s">
        <v>5944</v>
      </c>
      <c r="E2197" s="508" t="s">
        <v>3017</v>
      </c>
      <c r="F2197" s="508" t="s">
        <v>5944</v>
      </c>
      <c r="G2197" s="508" t="b">
        <f t="shared" si="204"/>
        <v>1</v>
      </c>
      <c r="H2197" s="508" t="b">
        <f t="shared" si="205"/>
        <v>1</v>
      </c>
      <c r="I2197" s="508" t="str">
        <f t="shared" si="206"/>
        <v>39</v>
      </c>
      <c r="J2197" s="508" t="str">
        <f t="shared" si="207"/>
        <v>39</v>
      </c>
      <c r="K2197" s="508">
        <f t="shared" si="208"/>
        <v>0</v>
      </c>
      <c r="L2197" s="508" t="b">
        <f t="shared" si="209"/>
        <v>1</v>
      </c>
    </row>
    <row r="2198" spans="2:12">
      <c r="B2198" s="508" t="s">
        <v>3018</v>
      </c>
      <c r="C2198" s="508" t="s">
        <v>5945</v>
      </c>
      <c r="E2198" s="508" t="s">
        <v>3018</v>
      </c>
      <c r="F2198" s="508" t="s">
        <v>5945</v>
      </c>
      <c r="G2198" s="508" t="b">
        <f t="shared" si="204"/>
        <v>1</v>
      </c>
      <c r="H2198" s="508" t="b">
        <f t="shared" si="205"/>
        <v>1</v>
      </c>
      <c r="I2198" s="508" t="str">
        <f t="shared" si="206"/>
        <v>39</v>
      </c>
      <c r="J2198" s="508" t="str">
        <f t="shared" si="207"/>
        <v>39</v>
      </c>
      <c r="K2198" s="508">
        <f t="shared" si="208"/>
        <v>0</v>
      </c>
      <c r="L2198" s="508" t="b">
        <f t="shared" si="209"/>
        <v>1</v>
      </c>
    </row>
    <row r="2199" spans="2:12">
      <c r="B2199" s="508" t="s">
        <v>3005</v>
      </c>
      <c r="C2199" s="508" t="s">
        <v>5946</v>
      </c>
      <c r="E2199" s="508" t="s">
        <v>3005</v>
      </c>
      <c r="F2199" s="508" t="s">
        <v>5946</v>
      </c>
      <c r="G2199" s="508" t="b">
        <f t="shared" si="204"/>
        <v>1</v>
      </c>
      <c r="H2199" s="508" t="b">
        <f t="shared" si="205"/>
        <v>1</v>
      </c>
      <c r="I2199" s="508" t="str">
        <f t="shared" si="206"/>
        <v>39</v>
      </c>
      <c r="J2199" s="508" t="str">
        <f t="shared" si="207"/>
        <v>39</v>
      </c>
      <c r="K2199" s="508">
        <f t="shared" si="208"/>
        <v>0</v>
      </c>
      <c r="L2199" s="508" t="b">
        <f t="shared" si="209"/>
        <v>1</v>
      </c>
    </row>
    <row r="2200" spans="2:12">
      <c r="B2200" s="508" t="s">
        <v>3046</v>
      </c>
      <c r="C2200" s="508" t="s">
        <v>5947</v>
      </c>
      <c r="E2200" s="508" t="s">
        <v>3046</v>
      </c>
      <c r="F2200" s="508" t="s">
        <v>5947</v>
      </c>
      <c r="G2200" s="508" t="b">
        <f t="shared" si="204"/>
        <v>1</v>
      </c>
      <c r="H2200" s="508" t="b">
        <f t="shared" si="205"/>
        <v>1</v>
      </c>
      <c r="I2200" s="508" t="str">
        <f t="shared" si="206"/>
        <v>44</v>
      </c>
      <c r="J2200" s="508" t="str">
        <f t="shared" si="207"/>
        <v>44</v>
      </c>
      <c r="K2200" s="508">
        <f t="shared" si="208"/>
        <v>0</v>
      </c>
      <c r="L2200" s="508" t="b">
        <f t="shared" si="209"/>
        <v>1</v>
      </c>
    </row>
    <row r="2201" spans="2:12">
      <c r="B2201" s="508" t="s">
        <v>3048</v>
      </c>
      <c r="C2201" s="508" t="s">
        <v>5948</v>
      </c>
      <c r="E2201" s="508" t="s">
        <v>3048</v>
      </c>
      <c r="F2201" s="508" t="s">
        <v>5948</v>
      </c>
      <c r="G2201" s="508" t="b">
        <f t="shared" si="204"/>
        <v>1</v>
      </c>
      <c r="H2201" s="508" t="b">
        <f t="shared" si="205"/>
        <v>1</v>
      </c>
      <c r="I2201" s="508" t="str">
        <f t="shared" si="206"/>
        <v>44</v>
      </c>
      <c r="J2201" s="508" t="str">
        <f t="shared" si="207"/>
        <v>44</v>
      </c>
      <c r="K2201" s="508">
        <f t="shared" si="208"/>
        <v>0</v>
      </c>
      <c r="L2201" s="508" t="b">
        <f t="shared" si="209"/>
        <v>1</v>
      </c>
    </row>
    <row r="2202" spans="2:12">
      <c r="B2202" s="508" t="s">
        <v>3049</v>
      </c>
      <c r="C2202" s="508" t="s">
        <v>5949</v>
      </c>
      <c r="E2202" s="508" t="s">
        <v>3049</v>
      </c>
      <c r="F2202" s="508" t="s">
        <v>5949</v>
      </c>
      <c r="G2202" s="508" t="b">
        <f t="shared" si="204"/>
        <v>1</v>
      </c>
      <c r="H2202" s="508" t="b">
        <f t="shared" si="205"/>
        <v>1</v>
      </c>
      <c r="I2202" s="508" t="str">
        <f t="shared" si="206"/>
        <v>44</v>
      </c>
      <c r="J2202" s="508" t="str">
        <f t="shared" si="207"/>
        <v>44</v>
      </c>
      <c r="K2202" s="508">
        <f t="shared" si="208"/>
        <v>0</v>
      </c>
      <c r="L2202" s="508" t="b">
        <f t="shared" si="209"/>
        <v>1</v>
      </c>
    </row>
    <row r="2203" spans="2:12">
      <c r="B2203" s="508" t="s">
        <v>3050</v>
      </c>
      <c r="C2203" s="508" t="s">
        <v>5950</v>
      </c>
      <c r="E2203" s="508" t="s">
        <v>3050</v>
      </c>
      <c r="F2203" s="508" t="s">
        <v>5950</v>
      </c>
      <c r="G2203" s="508" t="b">
        <f t="shared" si="204"/>
        <v>1</v>
      </c>
      <c r="H2203" s="508" t="b">
        <f t="shared" si="205"/>
        <v>1</v>
      </c>
      <c r="I2203" s="508" t="str">
        <f t="shared" si="206"/>
        <v>44</v>
      </c>
      <c r="J2203" s="508" t="str">
        <f t="shared" si="207"/>
        <v>44</v>
      </c>
      <c r="K2203" s="508">
        <f t="shared" si="208"/>
        <v>0</v>
      </c>
      <c r="L2203" s="508" t="b">
        <f t="shared" si="209"/>
        <v>1</v>
      </c>
    </row>
    <row r="2204" spans="2:12">
      <c r="B2204" s="508" t="s">
        <v>3051</v>
      </c>
      <c r="C2204" s="508" t="s">
        <v>5951</v>
      </c>
      <c r="E2204" s="508" t="s">
        <v>3051</v>
      </c>
      <c r="F2204" s="508" t="s">
        <v>5951</v>
      </c>
      <c r="G2204" s="508" t="b">
        <f t="shared" si="204"/>
        <v>1</v>
      </c>
      <c r="H2204" s="508" t="b">
        <f t="shared" si="205"/>
        <v>1</v>
      </c>
      <c r="I2204" s="508" t="str">
        <f t="shared" si="206"/>
        <v>44</v>
      </c>
      <c r="J2204" s="508" t="str">
        <f t="shared" si="207"/>
        <v>44</v>
      </c>
      <c r="K2204" s="508">
        <f t="shared" si="208"/>
        <v>0</v>
      </c>
      <c r="L2204" s="508" t="b">
        <f t="shared" si="209"/>
        <v>1</v>
      </c>
    </row>
    <row r="2205" spans="2:12">
      <c r="B2205" s="508" t="s">
        <v>3052</v>
      </c>
      <c r="C2205" s="508" t="s">
        <v>5952</v>
      </c>
      <c r="E2205" s="508" t="s">
        <v>3052</v>
      </c>
      <c r="F2205" s="508" t="s">
        <v>5952</v>
      </c>
      <c r="G2205" s="508" t="b">
        <f t="shared" si="204"/>
        <v>1</v>
      </c>
      <c r="H2205" s="508" t="b">
        <f t="shared" si="205"/>
        <v>1</v>
      </c>
      <c r="I2205" s="508" t="str">
        <f t="shared" si="206"/>
        <v>44</v>
      </c>
      <c r="J2205" s="508" t="str">
        <f t="shared" si="207"/>
        <v>44</v>
      </c>
      <c r="K2205" s="508">
        <f t="shared" si="208"/>
        <v>0</v>
      </c>
      <c r="L2205" s="508" t="b">
        <f t="shared" si="209"/>
        <v>1</v>
      </c>
    </row>
    <row r="2206" spans="2:12">
      <c r="B2206" s="508" t="s">
        <v>3053</v>
      </c>
      <c r="C2206" s="508" t="s">
        <v>5953</v>
      </c>
      <c r="E2206" s="508" t="s">
        <v>3053</v>
      </c>
      <c r="F2206" s="508" t="s">
        <v>5953</v>
      </c>
      <c r="G2206" s="508" t="b">
        <f t="shared" si="204"/>
        <v>1</v>
      </c>
      <c r="H2206" s="508" t="b">
        <f t="shared" si="205"/>
        <v>1</v>
      </c>
      <c r="I2206" s="508" t="str">
        <f t="shared" si="206"/>
        <v>44</v>
      </c>
      <c r="J2206" s="508" t="str">
        <f t="shared" si="207"/>
        <v>44</v>
      </c>
      <c r="K2206" s="508">
        <f t="shared" si="208"/>
        <v>0</v>
      </c>
      <c r="L2206" s="508" t="b">
        <f t="shared" si="209"/>
        <v>1</v>
      </c>
    </row>
    <row r="2207" spans="2:12">
      <c r="B2207" s="508" t="s">
        <v>3054</v>
      </c>
      <c r="C2207" s="508" t="s">
        <v>5954</v>
      </c>
      <c r="E2207" s="508" t="s">
        <v>3054</v>
      </c>
      <c r="F2207" s="508" t="s">
        <v>5954</v>
      </c>
      <c r="G2207" s="508" t="b">
        <f t="shared" si="204"/>
        <v>1</v>
      </c>
      <c r="H2207" s="508" t="b">
        <f t="shared" si="205"/>
        <v>1</v>
      </c>
      <c r="I2207" s="508" t="str">
        <f t="shared" si="206"/>
        <v>44</v>
      </c>
      <c r="J2207" s="508" t="str">
        <f t="shared" si="207"/>
        <v>44</v>
      </c>
      <c r="K2207" s="508">
        <f t="shared" si="208"/>
        <v>0</v>
      </c>
      <c r="L2207" s="508" t="b">
        <f t="shared" si="209"/>
        <v>1</v>
      </c>
    </row>
    <row r="2208" spans="2:12">
      <c r="B2208" s="508" t="s">
        <v>3055</v>
      </c>
      <c r="C2208" s="508" t="s">
        <v>5955</v>
      </c>
      <c r="E2208" s="508" t="s">
        <v>3055</v>
      </c>
      <c r="F2208" s="508" t="s">
        <v>5955</v>
      </c>
      <c r="G2208" s="508" t="b">
        <f t="shared" si="204"/>
        <v>1</v>
      </c>
      <c r="H2208" s="508" t="b">
        <f t="shared" si="205"/>
        <v>1</v>
      </c>
      <c r="I2208" s="508" t="str">
        <f t="shared" si="206"/>
        <v>44</v>
      </c>
      <c r="J2208" s="508" t="str">
        <f t="shared" si="207"/>
        <v>44</v>
      </c>
      <c r="K2208" s="508">
        <f t="shared" si="208"/>
        <v>0</v>
      </c>
      <c r="L2208" s="508" t="b">
        <f t="shared" si="209"/>
        <v>1</v>
      </c>
    </row>
    <row r="2209" spans="2:12">
      <c r="B2209" s="508" t="s">
        <v>3056</v>
      </c>
      <c r="C2209" s="508" t="s">
        <v>5956</v>
      </c>
      <c r="E2209" s="508" t="s">
        <v>3056</v>
      </c>
      <c r="F2209" s="508" t="s">
        <v>5956</v>
      </c>
      <c r="G2209" s="508" t="b">
        <f t="shared" si="204"/>
        <v>1</v>
      </c>
      <c r="H2209" s="508" t="b">
        <f t="shared" si="205"/>
        <v>1</v>
      </c>
      <c r="I2209" s="508" t="str">
        <f t="shared" si="206"/>
        <v>44</v>
      </c>
      <c r="J2209" s="508" t="str">
        <f t="shared" si="207"/>
        <v>44</v>
      </c>
      <c r="K2209" s="508">
        <f t="shared" si="208"/>
        <v>0</v>
      </c>
      <c r="L2209" s="508" t="b">
        <f t="shared" si="209"/>
        <v>1</v>
      </c>
    </row>
    <row r="2210" spans="2:12">
      <c r="B2210" s="508" t="s">
        <v>3057</v>
      </c>
      <c r="C2210" s="508" t="s">
        <v>5957</v>
      </c>
      <c r="E2210" s="508" t="s">
        <v>3057</v>
      </c>
      <c r="F2210" s="508" t="s">
        <v>5957</v>
      </c>
      <c r="G2210" s="508" t="b">
        <f t="shared" si="204"/>
        <v>1</v>
      </c>
      <c r="H2210" s="508" t="b">
        <f t="shared" si="205"/>
        <v>1</v>
      </c>
      <c r="I2210" s="508" t="str">
        <f t="shared" si="206"/>
        <v>44</v>
      </c>
      <c r="J2210" s="508" t="str">
        <f t="shared" si="207"/>
        <v>44</v>
      </c>
      <c r="K2210" s="508">
        <f t="shared" si="208"/>
        <v>0</v>
      </c>
      <c r="L2210" s="508" t="b">
        <f t="shared" si="209"/>
        <v>1</v>
      </c>
    </row>
    <row r="2211" spans="2:12">
      <c r="B2211" s="508" t="s">
        <v>3045</v>
      </c>
      <c r="C2211" s="508" t="s">
        <v>5958</v>
      </c>
      <c r="E2211" s="508" t="s">
        <v>3045</v>
      </c>
      <c r="F2211" s="508" t="s">
        <v>5958</v>
      </c>
      <c r="G2211" s="508" t="b">
        <f t="shared" si="204"/>
        <v>1</v>
      </c>
      <c r="H2211" s="508" t="b">
        <f t="shared" si="205"/>
        <v>1</v>
      </c>
      <c r="I2211" s="508" t="str">
        <f t="shared" si="206"/>
        <v>44</v>
      </c>
      <c r="J2211" s="508" t="str">
        <f t="shared" si="207"/>
        <v>44</v>
      </c>
      <c r="K2211" s="508">
        <f t="shared" si="208"/>
        <v>0</v>
      </c>
      <c r="L2211" s="508" t="b">
        <f t="shared" si="209"/>
        <v>1</v>
      </c>
    </row>
    <row r="2212" spans="2:12">
      <c r="B2212" s="508" t="s">
        <v>2909</v>
      </c>
      <c r="C2212" s="508" t="s">
        <v>5959</v>
      </c>
      <c r="E2212" s="508" t="s">
        <v>2909</v>
      </c>
      <c r="F2212" s="508" t="s">
        <v>5959</v>
      </c>
      <c r="G2212" s="508" t="b">
        <f t="shared" si="204"/>
        <v>1</v>
      </c>
      <c r="H2212" s="508" t="b">
        <f t="shared" si="205"/>
        <v>1</v>
      </c>
      <c r="I2212" s="508" t="str">
        <f t="shared" si="206"/>
        <v>28</v>
      </c>
      <c r="J2212" s="508" t="str">
        <f t="shared" si="207"/>
        <v>28</v>
      </c>
      <c r="K2212" s="508">
        <f t="shared" si="208"/>
        <v>0</v>
      </c>
      <c r="L2212" s="508" t="b">
        <f t="shared" si="209"/>
        <v>1</v>
      </c>
    </row>
    <row r="2213" spans="2:12">
      <c r="B2213" s="508" t="s">
        <v>2911</v>
      </c>
      <c r="C2213" s="508" t="s">
        <v>5960</v>
      </c>
      <c r="E2213" s="508" t="s">
        <v>2911</v>
      </c>
      <c r="F2213" s="508" t="s">
        <v>5960</v>
      </c>
      <c r="G2213" s="508" t="b">
        <f t="shared" si="204"/>
        <v>1</v>
      </c>
      <c r="H2213" s="508" t="b">
        <f t="shared" si="205"/>
        <v>1</v>
      </c>
      <c r="I2213" s="508" t="str">
        <f t="shared" si="206"/>
        <v>28</v>
      </c>
      <c r="J2213" s="508" t="str">
        <f t="shared" si="207"/>
        <v>28</v>
      </c>
      <c r="K2213" s="508">
        <f t="shared" si="208"/>
        <v>0</v>
      </c>
      <c r="L2213" s="508" t="b">
        <f t="shared" si="209"/>
        <v>1</v>
      </c>
    </row>
    <row r="2214" spans="2:12">
      <c r="B2214" s="508" t="s">
        <v>2912</v>
      </c>
      <c r="C2214" s="508" t="s">
        <v>5961</v>
      </c>
      <c r="E2214" s="508" t="s">
        <v>2912</v>
      </c>
      <c r="F2214" s="508" t="s">
        <v>5961</v>
      </c>
      <c r="G2214" s="508" t="b">
        <f t="shared" si="204"/>
        <v>1</v>
      </c>
      <c r="H2214" s="508" t="b">
        <f t="shared" si="205"/>
        <v>1</v>
      </c>
      <c r="I2214" s="508" t="str">
        <f t="shared" si="206"/>
        <v>28</v>
      </c>
      <c r="J2214" s="508" t="str">
        <f t="shared" si="207"/>
        <v>28</v>
      </c>
      <c r="K2214" s="508">
        <f t="shared" si="208"/>
        <v>0</v>
      </c>
      <c r="L2214" s="508" t="b">
        <f t="shared" si="209"/>
        <v>1</v>
      </c>
    </row>
    <row r="2215" spans="2:12">
      <c r="B2215" s="508" t="s">
        <v>2913</v>
      </c>
      <c r="C2215" s="508" t="s">
        <v>5962</v>
      </c>
      <c r="E2215" s="508" t="s">
        <v>2913</v>
      </c>
      <c r="F2215" s="508" t="s">
        <v>5962</v>
      </c>
      <c r="G2215" s="508" t="b">
        <f t="shared" si="204"/>
        <v>1</v>
      </c>
      <c r="H2215" s="508" t="b">
        <f t="shared" si="205"/>
        <v>1</v>
      </c>
      <c r="I2215" s="508" t="str">
        <f t="shared" si="206"/>
        <v>28</v>
      </c>
      <c r="J2215" s="508" t="str">
        <f t="shared" si="207"/>
        <v>28</v>
      </c>
      <c r="K2215" s="508">
        <f t="shared" si="208"/>
        <v>0</v>
      </c>
      <c r="L2215" s="508" t="b">
        <f t="shared" si="209"/>
        <v>1</v>
      </c>
    </row>
    <row r="2216" spans="2:12">
      <c r="B2216" s="508" t="s">
        <v>2914</v>
      </c>
      <c r="C2216" s="508" t="s">
        <v>5963</v>
      </c>
      <c r="E2216" s="508" t="s">
        <v>2914</v>
      </c>
      <c r="F2216" s="508" t="s">
        <v>5963</v>
      </c>
      <c r="G2216" s="508" t="b">
        <f t="shared" si="204"/>
        <v>1</v>
      </c>
      <c r="H2216" s="508" t="b">
        <f t="shared" si="205"/>
        <v>1</v>
      </c>
      <c r="I2216" s="508" t="str">
        <f t="shared" si="206"/>
        <v>28</v>
      </c>
      <c r="J2216" s="508" t="str">
        <f t="shared" si="207"/>
        <v>28</v>
      </c>
      <c r="K2216" s="508">
        <f t="shared" si="208"/>
        <v>0</v>
      </c>
      <c r="L2216" s="508" t="b">
        <f t="shared" si="209"/>
        <v>1</v>
      </c>
    </row>
    <row r="2217" spans="2:12">
      <c r="B2217" s="508" t="s">
        <v>2915</v>
      </c>
      <c r="C2217" s="508" t="s">
        <v>5964</v>
      </c>
      <c r="E2217" s="508" t="s">
        <v>2915</v>
      </c>
      <c r="F2217" s="508" t="s">
        <v>5964</v>
      </c>
      <c r="G2217" s="508" t="b">
        <f t="shared" si="204"/>
        <v>1</v>
      </c>
      <c r="H2217" s="508" t="b">
        <f t="shared" si="205"/>
        <v>1</v>
      </c>
      <c r="I2217" s="508" t="str">
        <f t="shared" si="206"/>
        <v>28</v>
      </c>
      <c r="J2217" s="508" t="str">
        <f t="shared" si="207"/>
        <v>28</v>
      </c>
      <c r="K2217" s="508">
        <f t="shared" si="208"/>
        <v>0</v>
      </c>
      <c r="L2217" s="508" t="b">
        <f t="shared" si="209"/>
        <v>1</v>
      </c>
    </row>
    <row r="2218" spans="2:12">
      <c r="B2218" s="508" t="s">
        <v>2916</v>
      </c>
      <c r="C2218" s="508" t="s">
        <v>5965</v>
      </c>
      <c r="E2218" s="508" t="s">
        <v>2916</v>
      </c>
      <c r="F2218" s="508" t="s">
        <v>5965</v>
      </c>
      <c r="G2218" s="508" t="b">
        <f t="shared" si="204"/>
        <v>1</v>
      </c>
      <c r="H2218" s="508" t="b">
        <f t="shared" si="205"/>
        <v>1</v>
      </c>
      <c r="I2218" s="508" t="str">
        <f t="shared" si="206"/>
        <v>28</v>
      </c>
      <c r="J2218" s="508" t="str">
        <f t="shared" si="207"/>
        <v>28</v>
      </c>
      <c r="K2218" s="508">
        <f t="shared" si="208"/>
        <v>0</v>
      </c>
      <c r="L2218" s="508" t="b">
        <f t="shared" si="209"/>
        <v>1</v>
      </c>
    </row>
    <row r="2219" spans="2:12">
      <c r="B2219" s="508" t="s">
        <v>2917</v>
      </c>
      <c r="C2219" s="508" t="s">
        <v>5966</v>
      </c>
      <c r="E2219" s="508" t="s">
        <v>2917</v>
      </c>
      <c r="F2219" s="508" t="s">
        <v>5966</v>
      </c>
      <c r="G2219" s="508" t="b">
        <f t="shared" si="204"/>
        <v>1</v>
      </c>
      <c r="H2219" s="508" t="b">
        <f t="shared" si="205"/>
        <v>1</v>
      </c>
      <c r="I2219" s="508" t="str">
        <f t="shared" si="206"/>
        <v>28</v>
      </c>
      <c r="J2219" s="508" t="str">
        <f t="shared" si="207"/>
        <v>28</v>
      </c>
      <c r="K2219" s="508">
        <f t="shared" si="208"/>
        <v>0</v>
      </c>
      <c r="L2219" s="508" t="b">
        <f t="shared" si="209"/>
        <v>1</v>
      </c>
    </row>
    <row r="2220" spans="2:12">
      <c r="B2220" s="508" t="s">
        <v>2918</v>
      </c>
      <c r="C2220" s="508" t="s">
        <v>5967</v>
      </c>
      <c r="E2220" s="508" t="s">
        <v>2918</v>
      </c>
      <c r="F2220" s="508" t="s">
        <v>5967</v>
      </c>
      <c r="G2220" s="508" t="b">
        <f t="shared" si="204"/>
        <v>1</v>
      </c>
      <c r="H2220" s="508" t="b">
        <f t="shared" si="205"/>
        <v>1</v>
      </c>
      <c r="I2220" s="508" t="str">
        <f t="shared" si="206"/>
        <v>28</v>
      </c>
      <c r="J2220" s="508" t="str">
        <f t="shared" si="207"/>
        <v>28</v>
      </c>
      <c r="K2220" s="508">
        <f t="shared" si="208"/>
        <v>0</v>
      </c>
      <c r="L2220" s="508" t="b">
        <f t="shared" si="209"/>
        <v>1</v>
      </c>
    </row>
    <row r="2221" spans="2:12">
      <c r="B2221" s="508" t="s">
        <v>2919</v>
      </c>
      <c r="C2221" s="508" t="s">
        <v>5968</v>
      </c>
      <c r="E2221" s="508" t="s">
        <v>2919</v>
      </c>
      <c r="F2221" s="508" t="s">
        <v>5968</v>
      </c>
      <c r="G2221" s="508" t="b">
        <f t="shared" si="204"/>
        <v>1</v>
      </c>
      <c r="H2221" s="508" t="b">
        <f t="shared" si="205"/>
        <v>1</v>
      </c>
      <c r="I2221" s="508" t="str">
        <f t="shared" si="206"/>
        <v>28</v>
      </c>
      <c r="J2221" s="508" t="str">
        <f t="shared" si="207"/>
        <v>28</v>
      </c>
      <c r="K2221" s="508">
        <f t="shared" si="208"/>
        <v>0</v>
      </c>
      <c r="L2221" s="508" t="b">
        <f t="shared" si="209"/>
        <v>1</v>
      </c>
    </row>
    <row r="2222" spans="2:12">
      <c r="B2222" s="508" t="s">
        <v>2920</v>
      </c>
      <c r="C2222" s="508" t="s">
        <v>5969</v>
      </c>
      <c r="E2222" s="508" t="s">
        <v>2920</v>
      </c>
      <c r="F2222" s="508" t="s">
        <v>5969</v>
      </c>
      <c r="G2222" s="508" t="b">
        <f t="shared" si="204"/>
        <v>1</v>
      </c>
      <c r="H2222" s="508" t="b">
        <f t="shared" si="205"/>
        <v>1</v>
      </c>
      <c r="I2222" s="508" t="str">
        <f t="shared" si="206"/>
        <v>28</v>
      </c>
      <c r="J2222" s="508" t="str">
        <f t="shared" si="207"/>
        <v>28</v>
      </c>
      <c r="K2222" s="508">
        <f t="shared" si="208"/>
        <v>0</v>
      </c>
      <c r="L2222" s="508" t="b">
        <f t="shared" si="209"/>
        <v>1</v>
      </c>
    </row>
    <row r="2223" spans="2:12">
      <c r="B2223" s="508" t="s">
        <v>2907</v>
      </c>
      <c r="C2223" s="508" t="s">
        <v>5970</v>
      </c>
      <c r="E2223" s="508" t="s">
        <v>2907</v>
      </c>
      <c r="F2223" s="508" t="s">
        <v>5970</v>
      </c>
      <c r="G2223" s="508" t="b">
        <f t="shared" si="204"/>
        <v>1</v>
      </c>
      <c r="H2223" s="508" t="b">
        <f t="shared" si="205"/>
        <v>1</v>
      </c>
      <c r="I2223" s="508" t="str">
        <f t="shared" si="206"/>
        <v>28</v>
      </c>
      <c r="J2223" s="508" t="str">
        <f t="shared" si="207"/>
        <v>28</v>
      </c>
      <c r="K2223" s="508">
        <f t="shared" si="208"/>
        <v>0</v>
      </c>
      <c r="L2223" s="508" t="b">
        <f t="shared" si="209"/>
        <v>1</v>
      </c>
    </row>
    <row r="2224" spans="2:12">
      <c r="B2224" s="508" t="s">
        <v>3100</v>
      </c>
      <c r="C2224" s="508" t="s">
        <v>5971</v>
      </c>
      <c r="E2224" s="508" t="s">
        <v>3100</v>
      </c>
      <c r="F2224" s="508" t="s">
        <v>5971</v>
      </c>
      <c r="G2224" s="508" t="b">
        <f t="shared" si="204"/>
        <v>1</v>
      </c>
      <c r="H2224" s="508" t="b">
        <f t="shared" si="205"/>
        <v>1</v>
      </c>
      <c r="I2224" s="508" t="str">
        <f t="shared" si="206"/>
        <v>48</v>
      </c>
      <c r="J2224" s="508" t="str">
        <f t="shared" si="207"/>
        <v>48</v>
      </c>
      <c r="K2224" s="508">
        <f t="shared" si="208"/>
        <v>0</v>
      </c>
      <c r="L2224" s="508" t="b">
        <f t="shared" si="209"/>
        <v>1</v>
      </c>
    </row>
    <row r="2225" spans="2:12">
      <c r="B2225" s="508" t="s">
        <v>3102</v>
      </c>
      <c r="C2225" s="508" t="s">
        <v>5972</v>
      </c>
      <c r="E2225" s="508" t="s">
        <v>3102</v>
      </c>
      <c r="F2225" s="508" t="s">
        <v>5972</v>
      </c>
      <c r="G2225" s="508" t="b">
        <f t="shared" si="204"/>
        <v>1</v>
      </c>
      <c r="H2225" s="508" t="b">
        <f t="shared" si="205"/>
        <v>1</v>
      </c>
      <c r="I2225" s="508" t="str">
        <f t="shared" si="206"/>
        <v>48</v>
      </c>
      <c r="J2225" s="508" t="str">
        <f t="shared" si="207"/>
        <v>48</v>
      </c>
      <c r="K2225" s="508">
        <f t="shared" si="208"/>
        <v>0</v>
      </c>
      <c r="L2225" s="508" t="b">
        <f t="shared" si="209"/>
        <v>1</v>
      </c>
    </row>
    <row r="2226" spans="2:12">
      <c r="B2226" s="508" t="s">
        <v>3103</v>
      </c>
      <c r="C2226" s="508" t="s">
        <v>5973</v>
      </c>
      <c r="E2226" s="508" t="s">
        <v>3103</v>
      </c>
      <c r="F2226" s="508" t="s">
        <v>5973</v>
      </c>
      <c r="G2226" s="508" t="b">
        <f t="shared" si="204"/>
        <v>1</v>
      </c>
      <c r="H2226" s="508" t="b">
        <f t="shared" si="205"/>
        <v>1</v>
      </c>
      <c r="I2226" s="508" t="str">
        <f t="shared" si="206"/>
        <v>48</v>
      </c>
      <c r="J2226" s="508" t="str">
        <f t="shared" si="207"/>
        <v>48</v>
      </c>
      <c r="K2226" s="508">
        <f t="shared" si="208"/>
        <v>0</v>
      </c>
      <c r="L2226" s="508" t="b">
        <f t="shared" si="209"/>
        <v>1</v>
      </c>
    </row>
    <row r="2227" spans="2:12">
      <c r="B2227" s="508" t="s">
        <v>3104</v>
      </c>
      <c r="C2227" s="508" t="s">
        <v>5974</v>
      </c>
      <c r="E2227" s="508" t="s">
        <v>3104</v>
      </c>
      <c r="F2227" s="508" t="s">
        <v>5974</v>
      </c>
      <c r="G2227" s="508" t="b">
        <f t="shared" si="204"/>
        <v>1</v>
      </c>
      <c r="H2227" s="508" t="b">
        <f t="shared" si="205"/>
        <v>1</v>
      </c>
      <c r="I2227" s="508" t="str">
        <f t="shared" si="206"/>
        <v>48</v>
      </c>
      <c r="J2227" s="508" t="str">
        <f t="shared" si="207"/>
        <v>48</v>
      </c>
      <c r="K2227" s="508">
        <f t="shared" si="208"/>
        <v>0</v>
      </c>
      <c r="L2227" s="508" t="b">
        <f t="shared" si="209"/>
        <v>1</v>
      </c>
    </row>
    <row r="2228" spans="2:12">
      <c r="B2228" s="508" t="s">
        <v>3105</v>
      </c>
      <c r="C2228" s="508" t="s">
        <v>5975</v>
      </c>
      <c r="E2228" s="508" t="s">
        <v>3105</v>
      </c>
      <c r="F2228" s="508" t="s">
        <v>5975</v>
      </c>
      <c r="G2228" s="508" t="b">
        <f t="shared" si="204"/>
        <v>1</v>
      </c>
      <c r="H2228" s="508" t="b">
        <f t="shared" si="205"/>
        <v>1</v>
      </c>
      <c r="I2228" s="508" t="str">
        <f t="shared" si="206"/>
        <v>48</v>
      </c>
      <c r="J2228" s="508" t="str">
        <f t="shared" si="207"/>
        <v>48</v>
      </c>
      <c r="K2228" s="508">
        <f t="shared" si="208"/>
        <v>0</v>
      </c>
      <c r="L2228" s="508" t="b">
        <f t="shared" si="209"/>
        <v>1</v>
      </c>
    </row>
    <row r="2229" spans="2:12">
      <c r="B2229" s="508" t="s">
        <v>3106</v>
      </c>
      <c r="C2229" s="508" t="s">
        <v>5976</v>
      </c>
      <c r="E2229" s="508" t="s">
        <v>3106</v>
      </c>
      <c r="F2229" s="508" t="s">
        <v>5976</v>
      </c>
      <c r="G2229" s="508" t="b">
        <f t="shared" si="204"/>
        <v>1</v>
      </c>
      <c r="H2229" s="508" t="b">
        <f t="shared" si="205"/>
        <v>1</v>
      </c>
      <c r="I2229" s="508" t="str">
        <f t="shared" si="206"/>
        <v>48</v>
      </c>
      <c r="J2229" s="508" t="str">
        <f t="shared" si="207"/>
        <v>48</v>
      </c>
      <c r="K2229" s="508">
        <f t="shared" si="208"/>
        <v>0</v>
      </c>
      <c r="L2229" s="508" t="b">
        <f t="shared" si="209"/>
        <v>1</v>
      </c>
    </row>
    <row r="2230" spans="2:12">
      <c r="B2230" s="508" t="s">
        <v>3107</v>
      </c>
      <c r="C2230" s="508" t="s">
        <v>5977</v>
      </c>
      <c r="E2230" s="508" t="s">
        <v>3107</v>
      </c>
      <c r="F2230" s="508" t="s">
        <v>5977</v>
      </c>
      <c r="G2230" s="508" t="b">
        <f t="shared" si="204"/>
        <v>1</v>
      </c>
      <c r="H2230" s="508" t="b">
        <f t="shared" si="205"/>
        <v>1</v>
      </c>
      <c r="I2230" s="508" t="str">
        <f t="shared" si="206"/>
        <v>48</v>
      </c>
      <c r="J2230" s="508" t="str">
        <f t="shared" si="207"/>
        <v>48</v>
      </c>
      <c r="K2230" s="508">
        <f t="shared" si="208"/>
        <v>0</v>
      </c>
      <c r="L2230" s="508" t="b">
        <f t="shared" si="209"/>
        <v>1</v>
      </c>
    </row>
    <row r="2231" spans="2:12">
      <c r="B2231" s="508" t="s">
        <v>3108</v>
      </c>
      <c r="C2231" s="508" t="s">
        <v>5978</v>
      </c>
      <c r="E2231" s="508" t="s">
        <v>3108</v>
      </c>
      <c r="F2231" s="508" t="s">
        <v>5978</v>
      </c>
      <c r="G2231" s="508" t="b">
        <f t="shared" si="204"/>
        <v>1</v>
      </c>
      <c r="H2231" s="508" t="b">
        <f t="shared" si="205"/>
        <v>1</v>
      </c>
      <c r="I2231" s="508" t="str">
        <f t="shared" si="206"/>
        <v>48</v>
      </c>
      <c r="J2231" s="508" t="str">
        <f t="shared" si="207"/>
        <v>48</v>
      </c>
      <c r="K2231" s="508">
        <f t="shared" si="208"/>
        <v>0</v>
      </c>
      <c r="L2231" s="508" t="b">
        <f t="shared" si="209"/>
        <v>1</v>
      </c>
    </row>
    <row r="2232" spans="2:12">
      <c r="B2232" s="508" t="s">
        <v>3109</v>
      </c>
      <c r="C2232" s="508" t="s">
        <v>5979</v>
      </c>
      <c r="E2232" s="508" t="s">
        <v>3109</v>
      </c>
      <c r="F2232" s="508" t="s">
        <v>5979</v>
      </c>
      <c r="G2232" s="508" t="b">
        <f t="shared" si="204"/>
        <v>1</v>
      </c>
      <c r="H2232" s="508" t="b">
        <f t="shared" si="205"/>
        <v>1</v>
      </c>
      <c r="I2232" s="508" t="str">
        <f t="shared" si="206"/>
        <v>48</v>
      </c>
      <c r="J2232" s="508" t="str">
        <f t="shared" si="207"/>
        <v>48</v>
      </c>
      <c r="K2232" s="508">
        <f t="shared" si="208"/>
        <v>0</v>
      </c>
      <c r="L2232" s="508" t="b">
        <f t="shared" si="209"/>
        <v>1</v>
      </c>
    </row>
    <row r="2233" spans="2:12">
      <c r="B2233" s="508" t="s">
        <v>3110</v>
      </c>
      <c r="C2233" s="508" t="s">
        <v>5980</v>
      </c>
      <c r="E2233" s="508" t="s">
        <v>3110</v>
      </c>
      <c r="F2233" s="508" t="s">
        <v>5980</v>
      </c>
      <c r="G2233" s="508" t="b">
        <f t="shared" si="204"/>
        <v>1</v>
      </c>
      <c r="H2233" s="508" t="b">
        <f t="shared" si="205"/>
        <v>1</v>
      </c>
      <c r="I2233" s="508" t="str">
        <f t="shared" si="206"/>
        <v>48</v>
      </c>
      <c r="J2233" s="508" t="str">
        <f t="shared" si="207"/>
        <v>48</v>
      </c>
      <c r="K2233" s="508">
        <f t="shared" si="208"/>
        <v>0</v>
      </c>
      <c r="L2233" s="508" t="b">
        <f t="shared" si="209"/>
        <v>1</v>
      </c>
    </row>
    <row r="2234" spans="2:12">
      <c r="B2234" s="508" t="s">
        <v>3111</v>
      </c>
      <c r="C2234" s="508" t="s">
        <v>5981</v>
      </c>
      <c r="E2234" s="508" t="s">
        <v>3111</v>
      </c>
      <c r="F2234" s="508" t="s">
        <v>5981</v>
      </c>
      <c r="G2234" s="508" t="b">
        <f t="shared" si="204"/>
        <v>1</v>
      </c>
      <c r="H2234" s="508" t="b">
        <f t="shared" si="205"/>
        <v>1</v>
      </c>
      <c r="I2234" s="508" t="str">
        <f t="shared" si="206"/>
        <v>48</v>
      </c>
      <c r="J2234" s="508" t="str">
        <f t="shared" si="207"/>
        <v>48</v>
      </c>
      <c r="K2234" s="508">
        <f t="shared" si="208"/>
        <v>0</v>
      </c>
      <c r="L2234" s="508" t="b">
        <f t="shared" si="209"/>
        <v>1</v>
      </c>
    </row>
    <row r="2235" spans="2:12">
      <c r="B2235" s="508" t="s">
        <v>3098</v>
      </c>
      <c r="C2235" s="508" t="s">
        <v>5982</v>
      </c>
      <c r="E2235" s="508" t="s">
        <v>3098</v>
      </c>
      <c r="F2235" s="508" t="s">
        <v>5982</v>
      </c>
      <c r="G2235" s="508" t="b">
        <f t="shared" si="204"/>
        <v>1</v>
      </c>
      <c r="H2235" s="508" t="b">
        <f t="shared" si="205"/>
        <v>1</v>
      </c>
      <c r="I2235" s="508" t="str">
        <f t="shared" si="206"/>
        <v>48</v>
      </c>
      <c r="J2235" s="508" t="str">
        <f t="shared" si="207"/>
        <v>48</v>
      </c>
      <c r="K2235" s="508">
        <f t="shared" si="208"/>
        <v>0</v>
      </c>
      <c r="L2235" s="508" t="b">
        <f t="shared" si="209"/>
        <v>1</v>
      </c>
    </row>
    <row r="2236" spans="2:12">
      <c r="B2236" s="508" t="s">
        <v>2965</v>
      </c>
      <c r="C2236" s="508" t="s">
        <v>5983</v>
      </c>
      <c r="E2236" s="508" t="s">
        <v>2965</v>
      </c>
      <c r="F2236" s="508" t="s">
        <v>5983</v>
      </c>
      <c r="G2236" s="508" t="b">
        <f t="shared" si="204"/>
        <v>1</v>
      </c>
      <c r="H2236" s="508" t="b">
        <f t="shared" si="205"/>
        <v>1</v>
      </c>
      <c r="I2236" s="508" t="str">
        <f t="shared" si="206"/>
        <v>32</v>
      </c>
      <c r="J2236" s="508" t="str">
        <f t="shared" si="207"/>
        <v>32</v>
      </c>
      <c r="K2236" s="508">
        <f t="shared" si="208"/>
        <v>0</v>
      </c>
      <c r="L2236" s="508" t="b">
        <f t="shared" si="209"/>
        <v>1</v>
      </c>
    </row>
    <row r="2237" spans="2:12">
      <c r="B2237" s="508" t="s">
        <v>2967</v>
      </c>
      <c r="C2237" s="508" t="s">
        <v>5984</v>
      </c>
      <c r="E2237" s="508" t="s">
        <v>2967</v>
      </c>
      <c r="F2237" s="508" t="s">
        <v>5984</v>
      </c>
      <c r="G2237" s="508" t="b">
        <f t="shared" si="204"/>
        <v>1</v>
      </c>
      <c r="H2237" s="508" t="b">
        <f t="shared" si="205"/>
        <v>1</v>
      </c>
      <c r="I2237" s="508" t="str">
        <f t="shared" si="206"/>
        <v>32</v>
      </c>
      <c r="J2237" s="508" t="str">
        <f t="shared" si="207"/>
        <v>32</v>
      </c>
      <c r="K2237" s="508">
        <f t="shared" si="208"/>
        <v>0</v>
      </c>
      <c r="L2237" s="508" t="b">
        <f t="shared" si="209"/>
        <v>1</v>
      </c>
    </row>
    <row r="2238" spans="2:12">
      <c r="B2238" s="508" t="s">
        <v>2968</v>
      </c>
      <c r="C2238" s="508" t="s">
        <v>5985</v>
      </c>
      <c r="E2238" s="508" t="s">
        <v>2968</v>
      </c>
      <c r="F2238" s="508" t="s">
        <v>5985</v>
      </c>
      <c r="G2238" s="508" t="b">
        <f t="shared" si="204"/>
        <v>1</v>
      </c>
      <c r="H2238" s="508" t="b">
        <f t="shared" si="205"/>
        <v>1</v>
      </c>
      <c r="I2238" s="508" t="str">
        <f t="shared" si="206"/>
        <v>32</v>
      </c>
      <c r="J2238" s="508" t="str">
        <f t="shared" si="207"/>
        <v>32</v>
      </c>
      <c r="K2238" s="508">
        <f t="shared" si="208"/>
        <v>0</v>
      </c>
      <c r="L2238" s="508" t="b">
        <f t="shared" si="209"/>
        <v>1</v>
      </c>
    </row>
    <row r="2239" spans="2:12">
      <c r="B2239" s="508" t="s">
        <v>2969</v>
      </c>
      <c r="C2239" s="508" t="s">
        <v>5986</v>
      </c>
      <c r="E2239" s="508" t="s">
        <v>2969</v>
      </c>
      <c r="F2239" s="508" t="s">
        <v>5986</v>
      </c>
      <c r="G2239" s="508" t="b">
        <f t="shared" si="204"/>
        <v>1</v>
      </c>
      <c r="H2239" s="508" t="b">
        <f t="shared" si="205"/>
        <v>1</v>
      </c>
      <c r="I2239" s="508" t="str">
        <f t="shared" si="206"/>
        <v>32</v>
      </c>
      <c r="J2239" s="508" t="str">
        <f t="shared" si="207"/>
        <v>32</v>
      </c>
      <c r="K2239" s="508">
        <f t="shared" si="208"/>
        <v>0</v>
      </c>
      <c r="L2239" s="508" t="b">
        <f t="shared" si="209"/>
        <v>1</v>
      </c>
    </row>
    <row r="2240" spans="2:12">
      <c r="B2240" s="508" t="s">
        <v>2970</v>
      </c>
      <c r="C2240" s="508" t="s">
        <v>5987</v>
      </c>
      <c r="E2240" s="508" t="s">
        <v>2970</v>
      </c>
      <c r="F2240" s="508" t="s">
        <v>5987</v>
      </c>
      <c r="G2240" s="508" t="b">
        <f t="shared" si="204"/>
        <v>1</v>
      </c>
      <c r="H2240" s="508" t="b">
        <f t="shared" si="205"/>
        <v>1</v>
      </c>
      <c r="I2240" s="508" t="str">
        <f t="shared" si="206"/>
        <v>32</v>
      </c>
      <c r="J2240" s="508" t="str">
        <f t="shared" si="207"/>
        <v>32</v>
      </c>
      <c r="K2240" s="508">
        <f t="shared" si="208"/>
        <v>0</v>
      </c>
      <c r="L2240" s="508" t="b">
        <f t="shared" si="209"/>
        <v>1</v>
      </c>
    </row>
    <row r="2241" spans="2:12">
      <c r="B2241" s="508" t="s">
        <v>2971</v>
      </c>
      <c r="C2241" s="508" t="s">
        <v>5988</v>
      </c>
      <c r="E2241" s="508" t="s">
        <v>2971</v>
      </c>
      <c r="F2241" s="508" t="s">
        <v>5988</v>
      </c>
      <c r="G2241" s="508" t="b">
        <f t="shared" si="204"/>
        <v>1</v>
      </c>
      <c r="H2241" s="508" t="b">
        <f t="shared" si="205"/>
        <v>1</v>
      </c>
      <c r="I2241" s="508" t="str">
        <f t="shared" si="206"/>
        <v>32</v>
      </c>
      <c r="J2241" s="508" t="str">
        <f t="shared" si="207"/>
        <v>32</v>
      </c>
      <c r="K2241" s="508">
        <f t="shared" si="208"/>
        <v>0</v>
      </c>
      <c r="L2241" s="508" t="b">
        <f t="shared" si="209"/>
        <v>1</v>
      </c>
    </row>
    <row r="2242" spans="2:12">
      <c r="B2242" s="508" t="s">
        <v>2972</v>
      </c>
      <c r="C2242" s="508" t="s">
        <v>5989</v>
      </c>
      <c r="E2242" s="508" t="s">
        <v>2972</v>
      </c>
      <c r="F2242" s="508" t="s">
        <v>5989</v>
      </c>
      <c r="G2242" s="508" t="b">
        <f t="shared" si="204"/>
        <v>1</v>
      </c>
      <c r="H2242" s="508" t="b">
        <f t="shared" si="205"/>
        <v>1</v>
      </c>
      <c r="I2242" s="508" t="str">
        <f t="shared" si="206"/>
        <v>32</v>
      </c>
      <c r="J2242" s="508" t="str">
        <f t="shared" si="207"/>
        <v>32</v>
      </c>
      <c r="K2242" s="508">
        <f t="shared" si="208"/>
        <v>0</v>
      </c>
      <c r="L2242" s="508" t="b">
        <f t="shared" si="209"/>
        <v>1</v>
      </c>
    </row>
    <row r="2243" spans="2:12">
      <c r="B2243" s="508" t="s">
        <v>2973</v>
      </c>
      <c r="C2243" s="508" t="s">
        <v>5990</v>
      </c>
      <c r="E2243" s="508" t="s">
        <v>2973</v>
      </c>
      <c r="F2243" s="508" t="s">
        <v>5990</v>
      </c>
      <c r="G2243" s="508" t="b">
        <f t="shared" si="204"/>
        <v>1</v>
      </c>
      <c r="H2243" s="508" t="b">
        <f t="shared" si="205"/>
        <v>1</v>
      </c>
      <c r="I2243" s="508" t="str">
        <f t="shared" si="206"/>
        <v>32</v>
      </c>
      <c r="J2243" s="508" t="str">
        <f t="shared" si="207"/>
        <v>32</v>
      </c>
      <c r="K2243" s="508">
        <f t="shared" si="208"/>
        <v>0</v>
      </c>
      <c r="L2243" s="508" t="b">
        <f t="shared" si="209"/>
        <v>1</v>
      </c>
    </row>
    <row r="2244" spans="2:12">
      <c r="B2244" s="508" t="s">
        <v>2974</v>
      </c>
      <c r="C2244" s="508" t="s">
        <v>5991</v>
      </c>
      <c r="E2244" s="508" t="s">
        <v>2974</v>
      </c>
      <c r="F2244" s="508" t="s">
        <v>5991</v>
      </c>
      <c r="G2244" s="508" t="b">
        <f t="shared" si="204"/>
        <v>1</v>
      </c>
      <c r="H2244" s="508" t="b">
        <f t="shared" si="205"/>
        <v>1</v>
      </c>
      <c r="I2244" s="508" t="str">
        <f t="shared" si="206"/>
        <v>32</v>
      </c>
      <c r="J2244" s="508" t="str">
        <f t="shared" si="207"/>
        <v>32</v>
      </c>
      <c r="K2244" s="508">
        <f t="shared" si="208"/>
        <v>0</v>
      </c>
      <c r="L2244" s="508" t="b">
        <f t="shared" si="209"/>
        <v>1</v>
      </c>
    </row>
    <row r="2245" spans="2:12">
      <c r="B2245" s="508" t="s">
        <v>2975</v>
      </c>
      <c r="C2245" s="508" t="s">
        <v>5992</v>
      </c>
      <c r="E2245" s="508" t="s">
        <v>2975</v>
      </c>
      <c r="F2245" s="508" t="s">
        <v>5992</v>
      </c>
      <c r="G2245" s="508" t="b">
        <f t="shared" si="204"/>
        <v>1</v>
      </c>
      <c r="H2245" s="508" t="b">
        <f t="shared" si="205"/>
        <v>1</v>
      </c>
      <c r="I2245" s="508" t="str">
        <f t="shared" si="206"/>
        <v>32</v>
      </c>
      <c r="J2245" s="508" t="str">
        <f t="shared" si="207"/>
        <v>32</v>
      </c>
      <c r="K2245" s="508">
        <f t="shared" si="208"/>
        <v>0</v>
      </c>
      <c r="L2245" s="508" t="b">
        <f t="shared" si="209"/>
        <v>1</v>
      </c>
    </row>
    <row r="2246" spans="2:12">
      <c r="B2246" s="508" t="s">
        <v>2976</v>
      </c>
      <c r="C2246" s="508" t="s">
        <v>5993</v>
      </c>
      <c r="E2246" s="508" t="s">
        <v>2976</v>
      </c>
      <c r="F2246" s="508" t="s">
        <v>5993</v>
      </c>
      <c r="G2246" s="508" t="b">
        <f t="shared" si="204"/>
        <v>1</v>
      </c>
      <c r="H2246" s="508" t="b">
        <f t="shared" si="205"/>
        <v>1</v>
      </c>
      <c r="I2246" s="508" t="str">
        <f t="shared" si="206"/>
        <v>32</v>
      </c>
      <c r="J2246" s="508" t="str">
        <f t="shared" si="207"/>
        <v>32</v>
      </c>
      <c r="K2246" s="508">
        <f t="shared" si="208"/>
        <v>0</v>
      </c>
      <c r="L2246" s="508" t="b">
        <f t="shared" si="209"/>
        <v>1</v>
      </c>
    </row>
    <row r="2247" spans="2:12">
      <c r="B2247" s="508" t="s">
        <v>2963</v>
      </c>
      <c r="C2247" s="508" t="s">
        <v>5994</v>
      </c>
      <c r="E2247" s="508" t="s">
        <v>2963</v>
      </c>
      <c r="F2247" s="508" t="s">
        <v>5994</v>
      </c>
      <c r="G2247" s="508" t="b">
        <f t="shared" ref="G2247:G2310" si="210">B2247=E2247</f>
        <v>1</v>
      </c>
      <c r="H2247" s="508" t="b">
        <f t="shared" ref="H2247:H2310" si="211">C2247=F2247</f>
        <v>1</v>
      </c>
      <c r="I2247" s="508" t="str">
        <f t="shared" ref="I2247:I2310" si="212">RIGHT(C2247,LEN(C2247)-FIND("$",C2247,1)-2)</f>
        <v>32</v>
      </c>
      <c r="J2247" s="508" t="str">
        <f t="shared" ref="J2247:J2310" si="213">RIGHT(F2247,LEN(F2247)-FIND("$",F2247,1)-2)</f>
        <v>32</v>
      </c>
      <c r="K2247" s="508">
        <f t="shared" ref="K2247:K2310" si="214">J2247-I2247</f>
        <v>0</v>
      </c>
      <c r="L2247" s="508" t="b">
        <f t="shared" ref="L2247:L2310" si="215">I2247=J2247</f>
        <v>1</v>
      </c>
    </row>
    <row r="2248" spans="2:12">
      <c r="B2248" s="508" t="s">
        <v>3059</v>
      </c>
      <c r="C2248" s="508" t="s">
        <v>5995</v>
      </c>
      <c r="E2248" s="508" t="s">
        <v>3059</v>
      </c>
      <c r="F2248" s="508" t="s">
        <v>5995</v>
      </c>
      <c r="G2248" s="508" t="b">
        <f t="shared" si="210"/>
        <v>1</v>
      </c>
      <c r="H2248" s="508" t="b">
        <f t="shared" si="211"/>
        <v>1</v>
      </c>
      <c r="I2248" s="508" t="str">
        <f t="shared" si="212"/>
        <v>45</v>
      </c>
      <c r="J2248" s="508" t="str">
        <f t="shared" si="213"/>
        <v>45</v>
      </c>
      <c r="K2248" s="508">
        <f t="shared" si="214"/>
        <v>0</v>
      </c>
      <c r="L2248" s="508" t="b">
        <f t="shared" si="215"/>
        <v>1</v>
      </c>
    </row>
    <row r="2249" spans="2:12">
      <c r="B2249" s="508" t="s">
        <v>3061</v>
      </c>
      <c r="C2249" s="508" t="s">
        <v>5996</v>
      </c>
      <c r="E2249" s="508" t="s">
        <v>3061</v>
      </c>
      <c r="F2249" s="508" t="s">
        <v>5996</v>
      </c>
      <c r="G2249" s="508" t="b">
        <f t="shared" si="210"/>
        <v>1</v>
      </c>
      <c r="H2249" s="508" t="b">
        <f t="shared" si="211"/>
        <v>1</v>
      </c>
      <c r="I2249" s="508" t="str">
        <f t="shared" si="212"/>
        <v>45</v>
      </c>
      <c r="J2249" s="508" t="str">
        <f t="shared" si="213"/>
        <v>45</v>
      </c>
      <c r="K2249" s="508">
        <f t="shared" si="214"/>
        <v>0</v>
      </c>
      <c r="L2249" s="508" t="b">
        <f t="shared" si="215"/>
        <v>1</v>
      </c>
    </row>
    <row r="2250" spans="2:12">
      <c r="B2250" s="508" t="s">
        <v>3062</v>
      </c>
      <c r="C2250" s="508" t="s">
        <v>5997</v>
      </c>
      <c r="E2250" s="508" t="s">
        <v>3062</v>
      </c>
      <c r="F2250" s="508" t="s">
        <v>5997</v>
      </c>
      <c r="G2250" s="508" t="b">
        <f t="shared" si="210"/>
        <v>1</v>
      </c>
      <c r="H2250" s="508" t="b">
        <f t="shared" si="211"/>
        <v>1</v>
      </c>
      <c r="I2250" s="508" t="str">
        <f t="shared" si="212"/>
        <v>45</v>
      </c>
      <c r="J2250" s="508" t="str">
        <f t="shared" si="213"/>
        <v>45</v>
      </c>
      <c r="K2250" s="508">
        <f t="shared" si="214"/>
        <v>0</v>
      </c>
      <c r="L2250" s="508" t="b">
        <f t="shared" si="215"/>
        <v>1</v>
      </c>
    </row>
    <row r="2251" spans="2:12">
      <c r="B2251" s="508" t="s">
        <v>3063</v>
      </c>
      <c r="C2251" s="508" t="s">
        <v>5998</v>
      </c>
      <c r="E2251" s="508" t="s">
        <v>3063</v>
      </c>
      <c r="F2251" s="508" t="s">
        <v>5998</v>
      </c>
      <c r="G2251" s="508" t="b">
        <f t="shared" si="210"/>
        <v>1</v>
      </c>
      <c r="H2251" s="508" t="b">
        <f t="shared" si="211"/>
        <v>1</v>
      </c>
      <c r="I2251" s="508" t="str">
        <f t="shared" si="212"/>
        <v>45</v>
      </c>
      <c r="J2251" s="508" t="str">
        <f t="shared" si="213"/>
        <v>45</v>
      </c>
      <c r="K2251" s="508">
        <f t="shared" si="214"/>
        <v>0</v>
      </c>
      <c r="L2251" s="508" t="b">
        <f t="shared" si="215"/>
        <v>1</v>
      </c>
    </row>
    <row r="2252" spans="2:12">
      <c r="B2252" s="508" t="s">
        <v>3064</v>
      </c>
      <c r="C2252" s="508" t="s">
        <v>5999</v>
      </c>
      <c r="E2252" s="508" t="s">
        <v>3064</v>
      </c>
      <c r="F2252" s="508" t="s">
        <v>5999</v>
      </c>
      <c r="G2252" s="508" t="b">
        <f t="shared" si="210"/>
        <v>1</v>
      </c>
      <c r="H2252" s="508" t="b">
        <f t="shared" si="211"/>
        <v>1</v>
      </c>
      <c r="I2252" s="508" t="str">
        <f t="shared" si="212"/>
        <v>45</v>
      </c>
      <c r="J2252" s="508" t="str">
        <f t="shared" si="213"/>
        <v>45</v>
      </c>
      <c r="K2252" s="508">
        <f t="shared" si="214"/>
        <v>0</v>
      </c>
      <c r="L2252" s="508" t="b">
        <f t="shared" si="215"/>
        <v>1</v>
      </c>
    </row>
    <row r="2253" spans="2:12">
      <c r="B2253" s="508" t="s">
        <v>3065</v>
      </c>
      <c r="C2253" s="508" t="s">
        <v>6000</v>
      </c>
      <c r="E2253" s="508" t="s">
        <v>3065</v>
      </c>
      <c r="F2253" s="508" t="s">
        <v>6000</v>
      </c>
      <c r="G2253" s="508" t="b">
        <f t="shared" si="210"/>
        <v>1</v>
      </c>
      <c r="H2253" s="508" t="b">
        <f t="shared" si="211"/>
        <v>1</v>
      </c>
      <c r="I2253" s="508" t="str">
        <f t="shared" si="212"/>
        <v>45</v>
      </c>
      <c r="J2253" s="508" t="str">
        <f t="shared" si="213"/>
        <v>45</v>
      </c>
      <c r="K2253" s="508">
        <f t="shared" si="214"/>
        <v>0</v>
      </c>
      <c r="L2253" s="508" t="b">
        <f t="shared" si="215"/>
        <v>1</v>
      </c>
    </row>
    <row r="2254" spans="2:12">
      <c r="B2254" s="508" t="s">
        <v>3066</v>
      </c>
      <c r="C2254" s="508" t="s">
        <v>6001</v>
      </c>
      <c r="E2254" s="508" t="s">
        <v>3066</v>
      </c>
      <c r="F2254" s="508" t="s">
        <v>6001</v>
      </c>
      <c r="G2254" s="508" t="b">
        <f t="shared" si="210"/>
        <v>1</v>
      </c>
      <c r="H2254" s="508" t="b">
        <f t="shared" si="211"/>
        <v>1</v>
      </c>
      <c r="I2254" s="508" t="str">
        <f t="shared" si="212"/>
        <v>45</v>
      </c>
      <c r="J2254" s="508" t="str">
        <f t="shared" si="213"/>
        <v>45</v>
      </c>
      <c r="K2254" s="508">
        <f t="shared" si="214"/>
        <v>0</v>
      </c>
      <c r="L2254" s="508" t="b">
        <f t="shared" si="215"/>
        <v>1</v>
      </c>
    </row>
    <row r="2255" spans="2:12">
      <c r="B2255" s="508" t="s">
        <v>3067</v>
      </c>
      <c r="C2255" s="508" t="s">
        <v>6002</v>
      </c>
      <c r="E2255" s="508" t="s">
        <v>3067</v>
      </c>
      <c r="F2255" s="508" t="s">
        <v>6002</v>
      </c>
      <c r="G2255" s="508" t="b">
        <f t="shared" si="210"/>
        <v>1</v>
      </c>
      <c r="H2255" s="508" t="b">
        <f t="shared" si="211"/>
        <v>1</v>
      </c>
      <c r="I2255" s="508" t="str">
        <f t="shared" si="212"/>
        <v>45</v>
      </c>
      <c r="J2255" s="508" t="str">
        <f t="shared" si="213"/>
        <v>45</v>
      </c>
      <c r="K2255" s="508">
        <f t="shared" si="214"/>
        <v>0</v>
      </c>
      <c r="L2255" s="508" t="b">
        <f t="shared" si="215"/>
        <v>1</v>
      </c>
    </row>
    <row r="2256" spans="2:12">
      <c r="B2256" s="508" t="s">
        <v>3068</v>
      </c>
      <c r="C2256" s="508" t="s">
        <v>6003</v>
      </c>
      <c r="E2256" s="508" t="s">
        <v>3068</v>
      </c>
      <c r="F2256" s="508" t="s">
        <v>6003</v>
      </c>
      <c r="G2256" s="508" t="b">
        <f t="shared" si="210"/>
        <v>1</v>
      </c>
      <c r="H2256" s="508" t="b">
        <f t="shared" si="211"/>
        <v>1</v>
      </c>
      <c r="I2256" s="508" t="str">
        <f t="shared" si="212"/>
        <v>45</v>
      </c>
      <c r="J2256" s="508" t="str">
        <f t="shared" si="213"/>
        <v>45</v>
      </c>
      <c r="K2256" s="508">
        <f t="shared" si="214"/>
        <v>0</v>
      </c>
      <c r="L2256" s="508" t="b">
        <f t="shared" si="215"/>
        <v>1</v>
      </c>
    </row>
    <row r="2257" spans="2:12">
      <c r="B2257" s="508" t="s">
        <v>3069</v>
      </c>
      <c r="C2257" s="508" t="s">
        <v>6004</v>
      </c>
      <c r="E2257" s="508" t="s">
        <v>3069</v>
      </c>
      <c r="F2257" s="508" t="s">
        <v>6004</v>
      </c>
      <c r="G2257" s="508" t="b">
        <f t="shared" si="210"/>
        <v>1</v>
      </c>
      <c r="H2257" s="508" t="b">
        <f t="shared" si="211"/>
        <v>1</v>
      </c>
      <c r="I2257" s="508" t="str">
        <f t="shared" si="212"/>
        <v>45</v>
      </c>
      <c r="J2257" s="508" t="str">
        <f t="shared" si="213"/>
        <v>45</v>
      </c>
      <c r="K2257" s="508">
        <f t="shared" si="214"/>
        <v>0</v>
      </c>
      <c r="L2257" s="508" t="b">
        <f t="shared" si="215"/>
        <v>1</v>
      </c>
    </row>
    <row r="2258" spans="2:12">
      <c r="B2258" s="508" t="s">
        <v>3070</v>
      </c>
      <c r="C2258" s="508" t="s">
        <v>6005</v>
      </c>
      <c r="E2258" s="508" t="s">
        <v>3070</v>
      </c>
      <c r="F2258" s="508" t="s">
        <v>6005</v>
      </c>
      <c r="G2258" s="508" t="b">
        <f t="shared" si="210"/>
        <v>1</v>
      </c>
      <c r="H2258" s="508" t="b">
        <f t="shared" si="211"/>
        <v>1</v>
      </c>
      <c r="I2258" s="508" t="str">
        <f t="shared" si="212"/>
        <v>45</v>
      </c>
      <c r="J2258" s="508" t="str">
        <f t="shared" si="213"/>
        <v>45</v>
      </c>
      <c r="K2258" s="508">
        <f t="shared" si="214"/>
        <v>0</v>
      </c>
      <c r="L2258" s="508" t="b">
        <f t="shared" si="215"/>
        <v>1</v>
      </c>
    </row>
    <row r="2259" spans="2:12">
      <c r="B2259" s="508" t="s">
        <v>3058</v>
      </c>
      <c r="C2259" s="508" t="s">
        <v>6006</v>
      </c>
      <c r="E2259" s="508" t="s">
        <v>3058</v>
      </c>
      <c r="F2259" s="508" t="s">
        <v>6006</v>
      </c>
      <c r="G2259" s="508" t="b">
        <f t="shared" si="210"/>
        <v>1</v>
      </c>
      <c r="H2259" s="508" t="b">
        <f t="shared" si="211"/>
        <v>1</v>
      </c>
      <c r="I2259" s="508" t="str">
        <f t="shared" si="212"/>
        <v>45</v>
      </c>
      <c r="J2259" s="508" t="str">
        <f t="shared" si="213"/>
        <v>45</v>
      </c>
      <c r="K2259" s="508">
        <f t="shared" si="214"/>
        <v>0</v>
      </c>
      <c r="L2259" s="508" t="b">
        <f t="shared" si="215"/>
        <v>1</v>
      </c>
    </row>
    <row r="2260" spans="2:12">
      <c r="B2260" s="508" t="s">
        <v>2923</v>
      </c>
      <c r="C2260" s="508" t="s">
        <v>6007</v>
      </c>
      <c r="E2260" s="508" t="s">
        <v>2923</v>
      </c>
      <c r="F2260" s="508" t="s">
        <v>6007</v>
      </c>
      <c r="G2260" s="508" t="b">
        <f t="shared" si="210"/>
        <v>1</v>
      </c>
      <c r="H2260" s="508" t="b">
        <f t="shared" si="211"/>
        <v>1</v>
      </c>
      <c r="I2260" s="508" t="str">
        <f t="shared" si="212"/>
        <v>29</v>
      </c>
      <c r="J2260" s="508" t="str">
        <f t="shared" si="213"/>
        <v>29</v>
      </c>
      <c r="K2260" s="508">
        <f t="shared" si="214"/>
        <v>0</v>
      </c>
      <c r="L2260" s="508" t="b">
        <f t="shared" si="215"/>
        <v>1</v>
      </c>
    </row>
    <row r="2261" spans="2:12">
      <c r="B2261" s="508" t="s">
        <v>2925</v>
      </c>
      <c r="C2261" s="508" t="s">
        <v>6008</v>
      </c>
      <c r="E2261" s="508" t="s">
        <v>2925</v>
      </c>
      <c r="F2261" s="508" t="s">
        <v>6008</v>
      </c>
      <c r="G2261" s="508" t="b">
        <f t="shared" si="210"/>
        <v>1</v>
      </c>
      <c r="H2261" s="508" t="b">
        <f t="shared" si="211"/>
        <v>1</v>
      </c>
      <c r="I2261" s="508" t="str">
        <f t="shared" si="212"/>
        <v>29</v>
      </c>
      <c r="J2261" s="508" t="str">
        <f t="shared" si="213"/>
        <v>29</v>
      </c>
      <c r="K2261" s="508">
        <f t="shared" si="214"/>
        <v>0</v>
      </c>
      <c r="L2261" s="508" t="b">
        <f t="shared" si="215"/>
        <v>1</v>
      </c>
    </row>
    <row r="2262" spans="2:12">
      <c r="B2262" s="508" t="s">
        <v>2926</v>
      </c>
      <c r="C2262" s="508" t="s">
        <v>6009</v>
      </c>
      <c r="E2262" s="508" t="s">
        <v>2926</v>
      </c>
      <c r="F2262" s="508" t="s">
        <v>6009</v>
      </c>
      <c r="G2262" s="508" t="b">
        <f t="shared" si="210"/>
        <v>1</v>
      </c>
      <c r="H2262" s="508" t="b">
        <f t="shared" si="211"/>
        <v>1</v>
      </c>
      <c r="I2262" s="508" t="str">
        <f t="shared" si="212"/>
        <v>29</v>
      </c>
      <c r="J2262" s="508" t="str">
        <f t="shared" si="213"/>
        <v>29</v>
      </c>
      <c r="K2262" s="508">
        <f t="shared" si="214"/>
        <v>0</v>
      </c>
      <c r="L2262" s="508" t="b">
        <f t="shared" si="215"/>
        <v>1</v>
      </c>
    </row>
    <row r="2263" spans="2:12">
      <c r="B2263" s="508" t="s">
        <v>2927</v>
      </c>
      <c r="C2263" s="508" t="s">
        <v>6010</v>
      </c>
      <c r="E2263" s="508" t="s">
        <v>2927</v>
      </c>
      <c r="F2263" s="508" t="s">
        <v>6010</v>
      </c>
      <c r="G2263" s="508" t="b">
        <f t="shared" si="210"/>
        <v>1</v>
      </c>
      <c r="H2263" s="508" t="b">
        <f t="shared" si="211"/>
        <v>1</v>
      </c>
      <c r="I2263" s="508" t="str">
        <f t="shared" si="212"/>
        <v>29</v>
      </c>
      <c r="J2263" s="508" t="str">
        <f t="shared" si="213"/>
        <v>29</v>
      </c>
      <c r="K2263" s="508">
        <f t="shared" si="214"/>
        <v>0</v>
      </c>
      <c r="L2263" s="508" t="b">
        <f t="shared" si="215"/>
        <v>1</v>
      </c>
    </row>
    <row r="2264" spans="2:12">
      <c r="B2264" s="508" t="s">
        <v>2928</v>
      </c>
      <c r="C2264" s="508" t="s">
        <v>6011</v>
      </c>
      <c r="E2264" s="508" t="s">
        <v>2928</v>
      </c>
      <c r="F2264" s="508" t="s">
        <v>6011</v>
      </c>
      <c r="G2264" s="508" t="b">
        <f t="shared" si="210"/>
        <v>1</v>
      </c>
      <c r="H2264" s="508" t="b">
        <f t="shared" si="211"/>
        <v>1</v>
      </c>
      <c r="I2264" s="508" t="str">
        <f t="shared" si="212"/>
        <v>29</v>
      </c>
      <c r="J2264" s="508" t="str">
        <f t="shared" si="213"/>
        <v>29</v>
      </c>
      <c r="K2264" s="508">
        <f t="shared" si="214"/>
        <v>0</v>
      </c>
      <c r="L2264" s="508" t="b">
        <f t="shared" si="215"/>
        <v>1</v>
      </c>
    </row>
    <row r="2265" spans="2:12">
      <c r="B2265" s="508" t="s">
        <v>2929</v>
      </c>
      <c r="C2265" s="508" t="s">
        <v>6012</v>
      </c>
      <c r="E2265" s="508" t="s">
        <v>2929</v>
      </c>
      <c r="F2265" s="508" t="s">
        <v>6012</v>
      </c>
      <c r="G2265" s="508" t="b">
        <f t="shared" si="210"/>
        <v>1</v>
      </c>
      <c r="H2265" s="508" t="b">
        <f t="shared" si="211"/>
        <v>1</v>
      </c>
      <c r="I2265" s="508" t="str">
        <f t="shared" si="212"/>
        <v>29</v>
      </c>
      <c r="J2265" s="508" t="str">
        <f t="shared" si="213"/>
        <v>29</v>
      </c>
      <c r="K2265" s="508">
        <f t="shared" si="214"/>
        <v>0</v>
      </c>
      <c r="L2265" s="508" t="b">
        <f t="shared" si="215"/>
        <v>1</v>
      </c>
    </row>
    <row r="2266" spans="2:12">
      <c r="B2266" s="508" t="s">
        <v>2930</v>
      </c>
      <c r="C2266" s="508" t="s">
        <v>6013</v>
      </c>
      <c r="E2266" s="508" t="s">
        <v>2930</v>
      </c>
      <c r="F2266" s="508" t="s">
        <v>6013</v>
      </c>
      <c r="G2266" s="508" t="b">
        <f t="shared" si="210"/>
        <v>1</v>
      </c>
      <c r="H2266" s="508" t="b">
        <f t="shared" si="211"/>
        <v>1</v>
      </c>
      <c r="I2266" s="508" t="str">
        <f t="shared" si="212"/>
        <v>29</v>
      </c>
      <c r="J2266" s="508" t="str">
        <f t="shared" si="213"/>
        <v>29</v>
      </c>
      <c r="K2266" s="508">
        <f t="shared" si="214"/>
        <v>0</v>
      </c>
      <c r="L2266" s="508" t="b">
        <f t="shared" si="215"/>
        <v>1</v>
      </c>
    </row>
    <row r="2267" spans="2:12">
      <c r="B2267" s="508" t="s">
        <v>2931</v>
      </c>
      <c r="C2267" s="508" t="s">
        <v>6014</v>
      </c>
      <c r="E2267" s="508" t="s">
        <v>2931</v>
      </c>
      <c r="F2267" s="508" t="s">
        <v>6014</v>
      </c>
      <c r="G2267" s="508" t="b">
        <f t="shared" si="210"/>
        <v>1</v>
      </c>
      <c r="H2267" s="508" t="b">
        <f t="shared" si="211"/>
        <v>1</v>
      </c>
      <c r="I2267" s="508" t="str">
        <f t="shared" si="212"/>
        <v>29</v>
      </c>
      <c r="J2267" s="508" t="str">
        <f t="shared" si="213"/>
        <v>29</v>
      </c>
      <c r="K2267" s="508">
        <f t="shared" si="214"/>
        <v>0</v>
      </c>
      <c r="L2267" s="508" t="b">
        <f t="shared" si="215"/>
        <v>1</v>
      </c>
    </row>
    <row r="2268" spans="2:12">
      <c r="B2268" s="508" t="s">
        <v>2932</v>
      </c>
      <c r="C2268" s="508" t="s">
        <v>6015</v>
      </c>
      <c r="E2268" s="508" t="s">
        <v>2932</v>
      </c>
      <c r="F2268" s="508" t="s">
        <v>6015</v>
      </c>
      <c r="G2268" s="508" t="b">
        <f t="shared" si="210"/>
        <v>1</v>
      </c>
      <c r="H2268" s="508" t="b">
        <f t="shared" si="211"/>
        <v>1</v>
      </c>
      <c r="I2268" s="508" t="str">
        <f t="shared" si="212"/>
        <v>29</v>
      </c>
      <c r="J2268" s="508" t="str">
        <f t="shared" si="213"/>
        <v>29</v>
      </c>
      <c r="K2268" s="508">
        <f t="shared" si="214"/>
        <v>0</v>
      </c>
      <c r="L2268" s="508" t="b">
        <f t="shared" si="215"/>
        <v>1</v>
      </c>
    </row>
    <row r="2269" spans="2:12">
      <c r="B2269" s="508" t="s">
        <v>2933</v>
      </c>
      <c r="C2269" s="508" t="s">
        <v>6016</v>
      </c>
      <c r="E2269" s="508" t="s">
        <v>2933</v>
      </c>
      <c r="F2269" s="508" t="s">
        <v>6016</v>
      </c>
      <c r="G2269" s="508" t="b">
        <f t="shared" si="210"/>
        <v>1</v>
      </c>
      <c r="H2269" s="508" t="b">
        <f t="shared" si="211"/>
        <v>1</v>
      </c>
      <c r="I2269" s="508" t="str">
        <f t="shared" si="212"/>
        <v>29</v>
      </c>
      <c r="J2269" s="508" t="str">
        <f t="shared" si="213"/>
        <v>29</v>
      </c>
      <c r="K2269" s="508">
        <f t="shared" si="214"/>
        <v>0</v>
      </c>
      <c r="L2269" s="508" t="b">
        <f t="shared" si="215"/>
        <v>1</v>
      </c>
    </row>
    <row r="2270" spans="2:12">
      <c r="B2270" s="508" t="s">
        <v>2934</v>
      </c>
      <c r="C2270" s="508" t="s">
        <v>6017</v>
      </c>
      <c r="E2270" s="508" t="s">
        <v>2934</v>
      </c>
      <c r="F2270" s="508" t="s">
        <v>6017</v>
      </c>
      <c r="G2270" s="508" t="b">
        <f t="shared" si="210"/>
        <v>1</v>
      </c>
      <c r="H2270" s="508" t="b">
        <f t="shared" si="211"/>
        <v>1</v>
      </c>
      <c r="I2270" s="508" t="str">
        <f t="shared" si="212"/>
        <v>29</v>
      </c>
      <c r="J2270" s="508" t="str">
        <f t="shared" si="213"/>
        <v>29</v>
      </c>
      <c r="K2270" s="508">
        <f t="shared" si="214"/>
        <v>0</v>
      </c>
      <c r="L2270" s="508" t="b">
        <f t="shared" si="215"/>
        <v>1</v>
      </c>
    </row>
    <row r="2271" spans="2:12">
      <c r="B2271" s="508" t="s">
        <v>2921</v>
      </c>
      <c r="C2271" s="508" t="s">
        <v>6018</v>
      </c>
      <c r="E2271" s="508" t="s">
        <v>2921</v>
      </c>
      <c r="F2271" s="508" t="s">
        <v>6018</v>
      </c>
      <c r="G2271" s="508" t="b">
        <f t="shared" si="210"/>
        <v>1</v>
      </c>
      <c r="H2271" s="508" t="b">
        <f t="shared" si="211"/>
        <v>1</v>
      </c>
      <c r="I2271" s="508" t="str">
        <f t="shared" si="212"/>
        <v>29</v>
      </c>
      <c r="J2271" s="508" t="str">
        <f t="shared" si="213"/>
        <v>29</v>
      </c>
      <c r="K2271" s="508">
        <f t="shared" si="214"/>
        <v>0</v>
      </c>
      <c r="L2271" s="508" t="b">
        <f t="shared" si="215"/>
        <v>1</v>
      </c>
    </row>
    <row r="2272" spans="2:12">
      <c r="B2272" s="508" t="s">
        <v>2993</v>
      </c>
      <c r="C2272" s="508" t="s">
        <v>6019</v>
      </c>
      <c r="E2272" s="508" t="s">
        <v>2993</v>
      </c>
      <c r="F2272" s="508" t="s">
        <v>6019</v>
      </c>
      <c r="G2272" s="508" t="b">
        <f t="shared" si="210"/>
        <v>1</v>
      </c>
      <c r="H2272" s="508" t="b">
        <f t="shared" si="211"/>
        <v>1</v>
      </c>
      <c r="I2272" s="508" t="str">
        <f t="shared" si="212"/>
        <v>37</v>
      </c>
      <c r="J2272" s="508" t="str">
        <f t="shared" si="213"/>
        <v>37</v>
      </c>
      <c r="K2272" s="508">
        <f t="shared" si="214"/>
        <v>0</v>
      </c>
      <c r="L2272" s="508" t="b">
        <f t="shared" si="215"/>
        <v>1</v>
      </c>
    </row>
    <row r="2273" spans="2:12">
      <c r="B2273" s="508" t="s">
        <v>2995</v>
      </c>
      <c r="C2273" s="508" t="s">
        <v>6020</v>
      </c>
      <c r="E2273" s="508" t="s">
        <v>2995</v>
      </c>
      <c r="F2273" s="508" t="s">
        <v>6020</v>
      </c>
      <c r="G2273" s="508" t="b">
        <f t="shared" si="210"/>
        <v>1</v>
      </c>
      <c r="H2273" s="508" t="b">
        <f t="shared" si="211"/>
        <v>1</v>
      </c>
      <c r="I2273" s="508" t="str">
        <f t="shared" si="212"/>
        <v>37</v>
      </c>
      <c r="J2273" s="508" t="str">
        <f t="shared" si="213"/>
        <v>37</v>
      </c>
      <c r="K2273" s="508">
        <f t="shared" si="214"/>
        <v>0</v>
      </c>
      <c r="L2273" s="508" t="b">
        <f t="shared" si="215"/>
        <v>1</v>
      </c>
    </row>
    <row r="2274" spans="2:12">
      <c r="B2274" s="508" t="s">
        <v>2996</v>
      </c>
      <c r="C2274" s="508" t="s">
        <v>6021</v>
      </c>
      <c r="E2274" s="508" t="s">
        <v>2996</v>
      </c>
      <c r="F2274" s="508" t="s">
        <v>6021</v>
      </c>
      <c r="G2274" s="508" t="b">
        <f t="shared" si="210"/>
        <v>1</v>
      </c>
      <c r="H2274" s="508" t="b">
        <f t="shared" si="211"/>
        <v>1</v>
      </c>
      <c r="I2274" s="508" t="str">
        <f t="shared" si="212"/>
        <v>37</v>
      </c>
      <c r="J2274" s="508" t="str">
        <f t="shared" si="213"/>
        <v>37</v>
      </c>
      <c r="K2274" s="508">
        <f t="shared" si="214"/>
        <v>0</v>
      </c>
      <c r="L2274" s="508" t="b">
        <f t="shared" si="215"/>
        <v>1</v>
      </c>
    </row>
    <row r="2275" spans="2:12">
      <c r="B2275" s="508" t="s">
        <v>2997</v>
      </c>
      <c r="C2275" s="508" t="s">
        <v>6022</v>
      </c>
      <c r="E2275" s="508" t="s">
        <v>2997</v>
      </c>
      <c r="F2275" s="508" t="s">
        <v>6022</v>
      </c>
      <c r="G2275" s="508" t="b">
        <f t="shared" si="210"/>
        <v>1</v>
      </c>
      <c r="H2275" s="508" t="b">
        <f t="shared" si="211"/>
        <v>1</v>
      </c>
      <c r="I2275" s="508" t="str">
        <f t="shared" si="212"/>
        <v>37</v>
      </c>
      <c r="J2275" s="508" t="str">
        <f t="shared" si="213"/>
        <v>37</v>
      </c>
      <c r="K2275" s="508">
        <f t="shared" si="214"/>
        <v>0</v>
      </c>
      <c r="L2275" s="508" t="b">
        <f t="shared" si="215"/>
        <v>1</v>
      </c>
    </row>
    <row r="2276" spans="2:12">
      <c r="B2276" s="508" t="s">
        <v>2998</v>
      </c>
      <c r="C2276" s="508" t="s">
        <v>6023</v>
      </c>
      <c r="E2276" s="508" t="s">
        <v>2998</v>
      </c>
      <c r="F2276" s="508" t="s">
        <v>6023</v>
      </c>
      <c r="G2276" s="508" t="b">
        <f t="shared" si="210"/>
        <v>1</v>
      </c>
      <c r="H2276" s="508" t="b">
        <f t="shared" si="211"/>
        <v>1</v>
      </c>
      <c r="I2276" s="508" t="str">
        <f t="shared" si="212"/>
        <v>37</v>
      </c>
      <c r="J2276" s="508" t="str">
        <f t="shared" si="213"/>
        <v>37</v>
      </c>
      <c r="K2276" s="508">
        <f t="shared" si="214"/>
        <v>0</v>
      </c>
      <c r="L2276" s="508" t="b">
        <f t="shared" si="215"/>
        <v>1</v>
      </c>
    </row>
    <row r="2277" spans="2:12">
      <c r="B2277" s="508" t="s">
        <v>2999</v>
      </c>
      <c r="C2277" s="508" t="s">
        <v>6024</v>
      </c>
      <c r="E2277" s="508" t="s">
        <v>2999</v>
      </c>
      <c r="F2277" s="508" t="s">
        <v>6024</v>
      </c>
      <c r="G2277" s="508" t="b">
        <f t="shared" si="210"/>
        <v>1</v>
      </c>
      <c r="H2277" s="508" t="b">
        <f t="shared" si="211"/>
        <v>1</v>
      </c>
      <c r="I2277" s="508" t="str">
        <f t="shared" si="212"/>
        <v>37</v>
      </c>
      <c r="J2277" s="508" t="str">
        <f t="shared" si="213"/>
        <v>37</v>
      </c>
      <c r="K2277" s="508">
        <f t="shared" si="214"/>
        <v>0</v>
      </c>
      <c r="L2277" s="508" t="b">
        <f t="shared" si="215"/>
        <v>1</v>
      </c>
    </row>
    <row r="2278" spans="2:12">
      <c r="B2278" s="508" t="s">
        <v>3000</v>
      </c>
      <c r="C2278" s="508" t="s">
        <v>6025</v>
      </c>
      <c r="E2278" s="508" t="s">
        <v>3000</v>
      </c>
      <c r="F2278" s="508" t="s">
        <v>6025</v>
      </c>
      <c r="G2278" s="508" t="b">
        <f t="shared" si="210"/>
        <v>1</v>
      </c>
      <c r="H2278" s="508" t="b">
        <f t="shared" si="211"/>
        <v>1</v>
      </c>
      <c r="I2278" s="508" t="str">
        <f t="shared" si="212"/>
        <v>37</v>
      </c>
      <c r="J2278" s="508" t="str">
        <f t="shared" si="213"/>
        <v>37</v>
      </c>
      <c r="K2278" s="508">
        <f t="shared" si="214"/>
        <v>0</v>
      </c>
      <c r="L2278" s="508" t="b">
        <f t="shared" si="215"/>
        <v>1</v>
      </c>
    </row>
    <row r="2279" spans="2:12">
      <c r="B2279" s="508" t="s">
        <v>3001</v>
      </c>
      <c r="C2279" s="508" t="s">
        <v>6026</v>
      </c>
      <c r="E2279" s="508" t="s">
        <v>3001</v>
      </c>
      <c r="F2279" s="508" t="s">
        <v>6026</v>
      </c>
      <c r="G2279" s="508" t="b">
        <f t="shared" si="210"/>
        <v>1</v>
      </c>
      <c r="H2279" s="508" t="b">
        <f t="shared" si="211"/>
        <v>1</v>
      </c>
      <c r="I2279" s="508" t="str">
        <f t="shared" si="212"/>
        <v>37</v>
      </c>
      <c r="J2279" s="508" t="str">
        <f t="shared" si="213"/>
        <v>37</v>
      </c>
      <c r="K2279" s="508">
        <f t="shared" si="214"/>
        <v>0</v>
      </c>
      <c r="L2279" s="508" t="b">
        <f t="shared" si="215"/>
        <v>1</v>
      </c>
    </row>
    <row r="2280" spans="2:12">
      <c r="B2280" s="508" t="s">
        <v>3002</v>
      </c>
      <c r="C2280" s="508" t="s">
        <v>6027</v>
      </c>
      <c r="E2280" s="508" t="s">
        <v>3002</v>
      </c>
      <c r="F2280" s="508" t="s">
        <v>6027</v>
      </c>
      <c r="G2280" s="508" t="b">
        <f t="shared" si="210"/>
        <v>1</v>
      </c>
      <c r="H2280" s="508" t="b">
        <f t="shared" si="211"/>
        <v>1</v>
      </c>
      <c r="I2280" s="508" t="str">
        <f t="shared" si="212"/>
        <v>37</v>
      </c>
      <c r="J2280" s="508" t="str">
        <f t="shared" si="213"/>
        <v>37</v>
      </c>
      <c r="K2280" s="508">
        <f t="shared" si="214"/>
        <v>0</v>
      </c>
      <c r="L2280" s="508" t="b">
        <f t="shared" si="215"/>
        <v>1</v>
      </c>
    </row>
    <row r="2281" spans="2:12">
      <c r="B2281" s="508" t="s">
        <v>3003</v>
      </c>
      <c r="C2281" s="508" t="s">
        <v>6028</v>
      </c>
      <c r="E2281" s="508" t="s">
        <v>3003</v>
      </c>
      <c r="F2281" s="508" t="s">
        <v>6028</v>
      </c>
      <c r="G2281" s="508" t="b">
        <f t="shared" si="210"/>
        <v>1</v>
      </c>
      <c r="H2281" s="508" t="b">
        <f t="shared" si="211"/>
        <v>1</v>
      </c>
      <c r="I2281" s="508" t="str">
        <f t="shared" si="212"/>
        <v>37</v>
      </c>
      <c r="J2281" s="508" t="str">
        <f t="shared" si="213"/>
        <v>37</v>
      </c>
      <c r="K2281" s="508">
        <f t="shared" si="214"/>
        <v>0</v>
      </c>
      <c r="L2281" s="508" t="b">
        <f t="shared" si="215"/>
        <v>1</v>
      </c>
    </row>
    <row r="2282" spans="2:12">
      <c r="B2282" s="508" t="s">
        <v>3004</v>
      </c>
      <c r="C2282" s="508" t="s">
        <v>6029</v>
      </c>
      <c r="E2282" s="508" t="s">
        <v>3004</v>
      </c>
      <c r="F2282" s="508" t="s">
        <v>6029</v>
      </c>
      <c r="G2282" s="508" t="b">
        <f t="shared" si="210"/>
        <v>1</v>
      </c>
      <c r="H2282" s="508" t="b">
        <f t="shared" si="211"/>
        <v>1</v>
      </c>
      <c r="I2282" s="508" t="str">
        <f t="shared" si="212"/>
        <v>37</v>
      </c>
      <c r="J2282" s="508" t="str">
        <f t="shared" si="213"/>
        <v>37</v>
      </c>
      <c r="K2282" s="508">
        <f t="shared" si="214"/>
        <v>0</v>
      </c>
      <c r="L2282" s="508" t="b">
        <f t="shared" si="215"/>
        <v>1</v>
      </c>
    </row>
    <row r="2283" spans="2:12">
      <c r="B2283" s="508" t="s">
        <v>2992</v>
      </c>
      <c r="C2283" s="508" t="s">
        <v>6030</v>
      </c>
      <c r="E2283" s="508" t="s">
        <v>2992</v>
      </c>
      <c r="F2283" s="508" t="s">
        <v>6030</v>
      </c>
      <c r="G2283" s="508" t="b">
        <f t="shared" si="210"/>
        <v>1</v>
      </c>
      <c r="H2283" s="508" t="b">
        <f t="shared" si="211"/>
        <v>1</v>
      </c>
      <c r="I2283" s="508" t="str">
        <f t="shared" si="212"/>
        <v>37</v>
      </c>
      <c r="J2283" s="508" t="str">
        <f t="shared" si="213"/>
        <v>37</v>
      </c>
      <c r="K2283" s="508">
        <f t="shared" si="214"/>
        <v>0</v>
      </c>
      <c r="L2283" s="508" t="b">
        <f t="shared" si="215"/>
        <v>1</v>
      </c>
    </row>
    <row r="2284" spans="2:12">
      <c r="B2284" s="508" t="s">
        <v>2839</v>
      </c>
      <c r="C2284" s="508" t="s">
        <v>6031</v>
      </c>
      <c r="E2284" s="508" t="s">
        <v>2839</v>
      </c>
      <c r="F2284" s="508" t="s">
        <v>6031</v>
      </c>
      <c r="G2284" s="508" t="b">
        <f t="shared" si="210"/>
        <v>1</v>
      </c>
      <c r="H2284" s="508" t="b">
        <f t="shared" si="211"/>
        <v>1</v>
      </c>
      <c r="I2284" s="508" t="str">
        <f t="shared" si="212"/>
        <v>20</v>
      </c>
      <c r="J2284" s="508" t="str">
        <f t="shared" si="213"/>
        <v>20</v>
      </c>
      <c r="K2284" s="508">
        <f t="shared" si="214"/>
        <v>0</v>
      </c>
      <c r="L2284" s="508" t="b">
        <f t="shared" si="215"/>
        <v>1</v>
      </c>
    </row>
    <row r="2285" spans="2:12">
      <c r="B2285" s="508" t="s">
        <v>2841</v>
      </c>
      <c r="C2285" s="508" t="s">
        <v>6032</v>
      </c>
      <c r="E2285" s="508" t="s">
        <v>2841</v>
      </c>
      <c r="F2285" s="508" t="s">
        <v>6032</v>
      </c>
      <c r="G2285" s="508" t="b">
        <f t="shared" si="210"/>
        <v>1</v>
      </c>
      <c r="H2285" s="508" t="b">
        <f t="shared" si="211"/>
        <v>1</v>
      </c>
      <c r="I2285" s="508" t="str">
        <f t="shared" si="212"/>
        <v>20</v>
      </c>
      <c r="J2285" s="508" t="str">
        <f t="shared" si="213"/>
        <v>20</v>
      </c>
      <c r="K2285" s="508">
        <f t="shared" si="214"/>
        <v>0</v>
      </c>
      <c r="L2285" s="508" t="b">
        <f t="shared" si="215"/>
        <v>1</v>
      </c>
    </row>
    <row r="2286" spans="2:12">
      <c r="B2286" s="508" t="s">
        <v>2842</v>
      </c>
      <c r="C2286" s="508" t="s">
        <v>6033</v>
      </c>
      <c r="E2286" s="508" t="s">
        <v>2842</v>
      </c>
      <c r="F2286" s="508" t="s">
        <v>6033</v>
      </c>
      <c r="G2286" s="508" t="b">
        <f t="shared" si="210"/>
        <v>1</v>
      </c>
      <c r="H2286" s="508" t="b">
        <f t="shared" si="211"/>
        <v>1</v>
      </c>
      <c r="I2286" s="508" t="str">
        <f t="shared" si="212"/>
        <v>20</v>
      </c>
      <c r="J2286" s="508" t="str">
        <f t="shared" si="213"/>
        <v>20</v>
      </c>
      <c r="K2286" s="508">
        <f t="shared" si="214"/>
        <v>0</v>
      </c>
      <c r="L2286" s="508" t="b">
        <f t="shared" si="215"/>
        <v>1</v>
      </c>
    </row>
    <row r="2287" spans="2:12">
      <c r="B2287" s="508" t="s">
        <v>2843</v>
      </c>
      <c r="C2287" s="508" t="s">
        <v>6034</v>
      </c>
      <c r="E2287" s="508" t="s">
        <v>2843</v>
      </c>
      <c r="F2287" s="508" t="s">
        <v>6034</v>
      </c>
      <c r="G2287" s="508" t="b">
        <f t="shared" si="210"/>
        <v>1</v>
      </c>
      <c r="H2287" s="508" t="b">
        <f t="shared" si="211"/>
        <v>1</v>
      </c>
      <c r="I2287" s="508" t="str">
        <f t="shared" si="212"/>
        <v>20</v>
      </c>
      <c r="J2287" s="508" t="str">
        <f t="shared" si="213"/>
        <v>20</v>
      </c>
      <c r="K2287" s="508">
        <f t="shared" si="214"/>
        <v>0</v>
      </c>
      <c r="L2287" s="508" t="b">
        <f t="shared" si="215"/>
        <v>1</v>
      </c>
    </row>
    <row r="2288" spans="2:12">
      <c r="B2288" s="508" t="s">
        <v>2844</v>
      </c>
      <c r="C2288" s="508" t="s">
        <v>6035</v>
      </c>
      <c r="E2288" s="508" t="s">
        <v>2844</v>
      </c>
      <c r="F2288" s="508" t="s">
        <v>6035</v>
      </c>
      <c r="G2288" s="508" t="b">
        <f t="shared" si="210"/>
        <v>1</v>
      </c>
      <c r="H2288" s="508" t="b">
        <f t="shared" si="211"/>
        <v>1</v>
      </c>
      <c r="I2288" s="508" t="str">
        <f t="shared" si="212"/>
        <v>20</v>
      </c>
      <c r="J2288" s="508" t="str">
        <f t="shared" si="213"/>
        <v>20</v>
      </c>
      <c r="K2288" s="508">
        <f t="shared" si="214"/>
        <v>0</v>
      </c>
      <c r="L2288" s="508" t="b">
        <f t="shared" si="215"/>
        <v>1</v>
      </c>
    </row>
    <row r="2289" spans="2:12">
      <c r="B2289" s="508" t="s">
        <v>2845</v>
      </c>
      <c r="C2289" s="508" t="s">
        <v>6036</v>
      </c>
      <c r="E2289" s="508" t="s">
        <v>2845</v>
      </c>
      <c r="F2289" s="508" t="s">
        <v>6036</v>
      </c>
      <c r="G2289" s="508" t="b">
        <f t="shared" si="210"/>
        <v>1</v>
      </c>
      <c r="H2289" s="508" t="b">
        <f t="shared" si="211"/>
        <v>1</v>
      </c>
      <c r="I2289" s="508" t="str">
        <f t="shared" si="212"/>
        <v>20</v>
      </c>
      <c r="J2289" s="508" t="str">
        <f t="shared" si="213"/>
        <v>20</v>
      </c>
      <c r="K2289" s="508">
        <f t="shared" si="214"/>
        <v>0</v>
      </c>
      <c r="L2289" s="508" t="b">
        <f t="shared" si="215"/>
        <v>1</v>
      </c>
    </row>
    <row r="2290" spans="2:12">
      <c r="B2290" s="508" t="s">
        <v>2846</v>
      </c>
      <c r="C2290" s="508" t="s">
        <v>6037</v>
      </c>
      <c r="E2290" s="508" t="s">
        <v>2846</v>
      </c>
      <c r="F2290" s="508" t="s">
        <v>6037</v>
      </c>
      <c r="G2290" s="508" t="b">
        <f t="shared" si="210"/>
        <v>1</v>
      </c>
      <c r="H2290" s="508" t="b">
        <f t="shared" si="211"/>
        <v>1</v>
      </c>
      <c r="I2290" s="508" t="str">
        <f t="shared" si="212"/>
        <v>20</v>
      </c>
      <c r="J2290" s="508" t="str">
        <f t="shared" si="213"/>
        <v>20</v>
      </c>
      <c r="K2290" s="508">
        <f t="shared" si="214"/>
        <v>0</v>
      </c>
      <c r="L2290" s="508" t="b">
        <f t="shared" si="215"/>
        <v>1</v>
      </c>
    </row>
    <row r="2291" spans="2:12">
      <c r="B2291" s="508" t="s">
        <v>2847</v>
      </c>
      <c r="C2291" s="508" t="s">
        <v>6038</v>
      </c>
      <c r="E2291" s="508" t="s">
        <v>2847</v>
      </c>
      <c r="F2291" s="508" t="s">
        <v>6038</v>
      </c>
      <c r="G2291" s="508" t="b">
        <f t="shared" si="210"/>
        <v>1</v>
      </c>
      <c r="H2291" s="508" t="b">
        <f t="shared" si="211"/>
        <v>1</v>
      </c>
      <c r="I2291" s="508" t="str">
        <f t="shared" si="212"/>
        <v>20</v>
      </c>
      <c r="J2291" s="508" t="str">
        <f t="shared" si="213"/>
        <v>20</v>
      </c>
      <c r="K2291" s="508">
        <f t="shared" si="214"/>
        <v>0</v>
      </c>
      <c r="L2291" s="508" t="b">
        <f t="shared" si="215"/>
        <v>1</v>
      </c>
    </row>
    <row r="2292" spans="2:12">
      <c r="B2292" s="508" t="s">
        <v>2848</v>
      </c>
      <c r="C2292" s="508" t="s">
        <v>6039</v>
      </c>
      <c r="E2292" s="508" t="s">
        <v>2848</v>
      </c>
      <c r="F2292" s="508" t="s">
        <v>6039</v>
      </c>
      <c r="G2292" s="508" t="b">
        <f t="shared" si="210"/>
        <v>1</v>
      </c>
      <c r="H2292" s="508" t="b">
        <f t="shared" si="211"/>
        <v>1</v>
      </c>
      <c r="I2292" s="508" t="str">
        <f t="shared" si="212"/>
        <v>20</v>
      </c>
      <c r="J2292" s="508" t="str">
        <f t="shared" si="213"/>
        <v>20</v>
      </c>
      <c r="K2292" s="508">
        <f t="shared" si="214"/>
        <v>0</v>
      </c>
      <c r="L2292" s="508" t="b">
        <f t="shared" si="215"/>
        <v>1</v>
      </c>
    </row>
    <row r="2293" spans="2:12">
      <c r="B2293" s="508" t="s">
        <v>2849</v>
      </c>
      <c r="C2293" s="508" t="s">
        <v>6040</v>
      </c>
      <c r="E2293" s="508" t="s">
        <v>2849</v>
      </c>
      <c r="F2293" s="508" t="s">
        <v>6040</v>
      </c>
      <c r="G2293" s="508" t="b">
        <f t="shared" si="210"/>
        <v>1</v>
      </c>
      <c r="H2293" s="508" t="b">
        <f t="shared" si="211"/>
        <v>1</v>
      </c>
      <c r="I2293" s="508" t="str">
        <f t="shared" si="212"/>
        <v>20</v>
      </c>
      <c r="J2293" s="508" t="str">
        <f t="shared" si="213"/>
        <v>20</v>
      </c>
      <c r="K2293" s="508">
        <f t="shared" si="214"/>
        <v>0</v>
      </c>
      <c r="L2293" s="508" t="b">
        <f t="shared" si="215"/>
        <v>1</v>
      </c>
    </row>
    <row r="2294" spans="2:12">
      <c r="B2294" s="508" t="s">
        <v>2850</v>
      </c>
      <c r="C2294" s="508" t="s">
        <v>6041</v>
      </c>
      <c r="E2294" s="508" t="s">
        <v>2850</v>
      </c>
      <c r="F2294" s="508" t="s">
        <v>6041</v>
      </c>
      <c r="G2294" s="508" t="b">
        <f t="shared" si="210"/>
        <v>1</v>
      </c>
      <c r="H2294" s="508" t="b">
        <f t="shared" si="211"/>
        <v>1</v>
      </c>
      <c r="I2294" s="508" t="str">
        <f t="shared" si="212"/>
        <v>20</v>
      </c>
      <c r="J2294" s="508" t="str">
        <f t="shared" si="213"/>
        <v>20</v>
      </c>
      <c r="K2294" s="508">
        <f t="shared" si="214"/>
        <v>0</v>
      </c>
      <c r="L2294" s="508" t="b">
        <f t="shared" si="215"/>
        <v>1</v>
      </c>
    </row>
    <row r="2295" spans="2:12">
      <c r="B2295" s="508" t="s">
        <v>2836</v>
      </c>
      <c r="C2295" s="508" t="s">
        <v>6042</v>
      </c>
      <c r="E2295" s="508" t="s">
        <v>2836</v>
      </c>
      <c r="F2295" s="508" t="s">
        <v>6042</v>
      </c>
      <c r="G2295" s="508" t="b">
        <f t="shared" si="210"/>
        <v>1</v>
      </c>
      <c r="H2295" s="508" t="b">
        <f t="shared" si="211"/>
        <v>1</v>
      </c>
      <c r="I2295" s="508" t="str">
        <f t="shared" si="212"/>
        <v>20</v>
      </c>
      <c r="J2295" s="508" t="str">
        <f t="shared" si="213"/>
        <v>20</v>
      </c>
      <c r="K2295" s="508">
        <f t="shared" si="214"/>
        <v>0</v>
      </c>
      <c r="L2295" s="508" t="b">
        <f t="shared" si="215"/>
        <v>1</v>
      </c>
    </row>
    <row r="2296" spans="2:12">
      <c r="B2296" s="508" t="s">
        <v>2980</v>
      </c>
      <c r="C2296" s="508" t="s">
        <v>6043</v>
      </c>
      <c r="E2296" s="508" t="s">
        <v>2980</v>
      </c>
      <c r="F2296" s="508" t="s">
        <v>6043</v>
      </c>
      <c r="G2296" s="508" t="b">
        <f t="shared" si="210"/>
        <v>1</v>
      </c>
      <c r="H2296" s="508" t="b">
        <f t="shared" si="211"/>
        <v>1</v>
      </c>
      <c r="I2296" s="508" t="str">
        <f t="shared" si="212"/>
        <v>36</v>
      </c>
      <c r="J2296" s="508" t="str">
        <f t="shared" si="213"/>
        <v>36</v>
      </c>
      <c r="K2296" s="508">
        <f t="shared" si="214"/>
        <v>0</v>
      </c>
      <c r="L2296" s="508" t="b">
        <f t="shared" si="215"/>
        <v>1</v>
      </c>
    </row>
    <row r="2297" spans="2:12">
      <c r="B2297" s="508" t="s">
        <v>2982</v>
      </c>
      <c r="C2297" s="508" t="s">
        <v>6044</v>
      </c>
      <c r="E2297" s="508" t="s">
        <v>2982</v>
      </c>
      <c r="F2297" s="508" t="s">
        <v>6044</v>
      </c>
      <c r="G2297" s="508" t="b">
        <f t="shared" si="210"/>
        <v>1</v>
      </c>
      <c r="H2297" s="508" t="b">
        <f t="shared" si="211"/>
        <v>1</v>
      </c>
      <c r="I2297" s="508" t="str">
        <f t="shared" si="212"/>
        <v>36</v>
      </c>
      <c r="J2297" s="508" t="str">
        <f t="shared" si="213"/>
        <v>36</v>
      </c>
      <c r="K2297" s="508">
        <f t="shared" si="214"/>
        <v>0</v>
      </c>
      <c r="L2297" s="508" t="b">
        <f t="shared" si="215"/>
        <v>1</v>
      </c>
    </row>
    <row r="2298" spans="2:12">
      <c r="B2298" s="508" t="s">
        <v>2983</v>
      </c>
      <c r="C2298" s="508" t="s">
        <v>6045</v>
      </c>
      <c r="E2298" s="508" t="s">
        <v>2983</v>
      </c>
      <c r="F2298" s="508" t="s">
        <v>6045</v>
      </c>
      <c r="G2298" s="508" t="b">
        <f t="shared" si="210"/>
        <v>1</v>
      </c>
      <c r="H2298" s="508" t="b">
        <f t="shared" si="211"/>
        <v>1</v>
      </c>
      <c r="I2298" s="508" t="str">
        <f t="shared" si="212"/>
        <v>36</v>
      </c>
      <c r="J2298" s="508" t="str">
        <f t="shared" si="213"/>
        <v>36</v>
      </c>
      <c r="K2298" s="508">
        <f t="shared" si="214"/>
        <v>0</v>
      </c>
      <c r="L2298" s="508" t="b">
        <f t="shared" si="215"/>
        <v>1</v>
      </c>
    </row>
    <row r="2299" spans="2:12">
      <c r="B2299" s="508" t="s">
        <v>2984</v>
      </c>
      <c r="C2299" s="508" t="s">
        <v>6046</v>
      </c>
      <c r="E2299" s="508" t="s">
        <v>2984</v>
      </c>
      <c r="F2299" s="508" t="s">
        <v>6046</v>
      </c>
      <c r="G2299" s="508" t="b">
        <f t="shared" si="210"/>
        <v>1</v>
      </c>
      <c r="H2299" s="508" t="b">
        <f t="shared" si="211"/>
        <v>1</v>
      </c>
      <c r="I2299" s="508" t="str">
        <f t="shared" si="212"/>
        <v>36</v>
      </c>
      <c r="J2299" s="508" t="str">
        <f t="shared" si="213"/>
        <v>36</v>
      </c>
      <c r="K2299" s="508">
        <f t="shared" si="214"/>
        <v>0</v>
      </c>
      <c r="L2299" s="508" t="b">
        <f t="shared" si="215"/>
        <v>1</v>
      </c>
    </row>
    <row r="2300" spans="2:12">
      <c r="B2300" s="508" t="s">
        <v>2985</v>
      </c>
      <c r="C2300" s="508" t="s">
        <v>6047</v>
      </c>
      <c r="E2300" s="508" t="s">
        <v>2985</v>
      </c>
      <c r="F2300" s="508" t="s">
        <v>6047</v>
      </c>
      <c r="G2300" s="508" t="b">
        <f t="shared" si="210"/>
        <v>1</v>
      </c>
      <c r="H2300" s="508" t="b">
        <f t="shared" si="211"/>
        <v>1</v>
      </c>
      <c r="I2300" s="508" t="str">
        <f t="shared" si="212"/>
        <v>36</v>
      </c>
      <c r="J2300" s="508" t="str">
        <f t="shared" si="213"/>
        <v>36</v>
      </c>
      <c r="K2300" s="508">
        <f t="shared" si="214"/>
        <v>0</v>
      </c>
      <c r="L2300" s="508" t="b">
        <f t="shared" si="215"/>
        <v>1</v>
      </c>
    </row>
    <row r="2301" spans="2:12">
      <c r="B2301" s="508" t="s">
        <v>2986</v>
      </c>
      <c r="C2301" s="508" t="s">
        <v>6048</v>
      </c>
      <c r="E2301" s="508" t="s">
        <v>2986</v>
      </c>
      <c r="F2301" s="508" t="s">
        <v>6048</v>
      </c>
      <c r="G2301" s="508" t="b">
        <f t="shared" si="210"/>
        <v>1</v>
      </c>
      <c r="H2301" s="508" t="b">
        <f t="shared" si="211"/>
        <v>1</v>
      </c>
      <c r="I2301" s="508" t="str">
        <f t="shared" si="212"/>
        <v>36</v>
      </c>
      <c r="J2301" s="508" t="str">
        <f t="shared" si="213"/>
        <v>36</v>
      </c>
      <c r="K2301" s="508">
        <f t="shared" si="214"/>
        <v>0</v>
      </c>
      <c r="L2301" s="508" t="b">
        <f t="shared" si="215"/>
        <v>1</v>
      </c>
    </row>
    <row r="2302" spans="2:12">
      <c r="B2302" s="508" t="s">
        <v>2987</v>
      </c>
      <c r="C2302" s="508" t="s">
        <v>6049</v>
      </c>
      <c r="E2302" s="508" t="s">
        <v>2987</v>
      </c>
      <c r="F2302" s="508" t="s">
        <v>6049</v>
      </c>
      <c r="G2302" s="508" t="b">
        <f t="shared" si="210"/>
        <v>1</v>
      </c>
      <c r="H2302" s="508" t="b">
        <f t="shared" si="211"/>
        <v>1</v>
      </c>
      <c r="I2302" s="508" t="str">
        <f t="shared" si="212"/>
        <v>36</v>
      </c>
      <c r="J2302" s="508" t="str">
        <f t="shared" si="213"/>
        <v>36</v>
      </c>
      <c r="K2302" s="508">
        <f t="shared" si="214"/>
        <v>0</v>
      </c>
      <c r="L2302" s="508" t="b">
        <f t="shared" si="215"/>
        <v>1</v>
      </c>
    </row>
    <row r="2303" spans="2:12">
      <c r="B2303" s="508" t="s">
        <v>2988</v>
      </c>
      <c r="C2303" s="508" t="s">
        <v>6050</v>
      </c>
      <c r="E2303" s="508" t="s">
        <v>2988</v>
      </c>
      <c r="F2303" s="508" t="s">
        <v>6050</v>
      </c>
      <c r="G2303" s="508" t="b">
        <f t="shared" si="210"/>
        <v>1</v>
      </c>
      <c r="H2303" s="508" t="b">
        <f t="shared" si="211"/>
        <v>1</v>
      </c>
      <c r="I2303" s="508" t="str">
        <f t="shared" si="212"/>
        <v>36</v>
      </c>
      <c r="J2303" s="508" t="str">
        <f t="shared" si="213"/>
        <v>36</v>
      </c>
      <c r="K2303" s="508">
        <f t="shared" si="214"/>
        <v>0</v>
      </c>
      <c r="L2303" s="508" t="b">
        <f t="shared" si="215"/>
        <v>1</v>
      </c>
    </row>
    <row r="2304" spans="2:12">
      <c r="B2304" s="508" t="s">
        <v>2989</v>
      </c>
      <c r="C2304" s="508" t="s">
        <v>6051</v>
      </c>
      <c r="E2304" s="508" t="s">
        <v>2989</v>
      </c>
      <c r="F2304" s="508" t="s">
        <v>6051</v>
      </c>
      <c r="G2304" s="508" t="b">
        <f t="shared" si="210"/>
        <v>1</v>
      </c>
      <c r="H2304" s="508" t="b">
        <f t="shared" si="211"/>
        <v>1</v>
      </c>
      <c r="I2304" s="508" t="str">
        <f t="shared" si="212"/>
        <v>36</v>
      </c>
      <c r="J2304" s="508" t="str">
        <f t="shared" si="213"/>
        <v>36</v>
      </c>
      <c r="K2304" s="508">
        <f t="shared" si="214"/>
        <v>0</v>
      </c>
      <c r="L2304" s="508" t="b">
        <f t="shared" si="215"/>
        <v>1</v>
      </c>
    </row>
    <row r="2305" spans="2:12">
      <c r="B2305" s="508" t="s">
        <v>2990</v>
      </c>
      <c r="C2305" s="508" t="s">
        <v>6052</v>
      </c>
      <c r="E2305" s="508" t="s">
        <v>2990</v>
      </c>
      <c r="F2305" s="508" t="s">
        <v>6052</v>
      </c>
      <c r="G2305" s="508" t="b">
        <f t="shared" si="210"/>
        <v>1</v>
      </c>
      <c r="H2305" s="508" t="b">
        <f t="shared" si="211"/>
        <v>1</v>
      </c>
      <c r="I2305" s="508" t="str">
        <f t="shared" si="212"/>
        <v>36</v>
      </c>
      <c r="J2305" s="508" t="str">
        <f t="shared" si="213"/>
        <v>36</v>
      </c>
      <c r="K2305" s="508">
        <f t="shared" si="214"/>
        <v>0</v>
      </c>
      <c r="L2305" s="508" t="b">
        <f t="shared" si="215"/>
        <v>1</v>
      </c>
    </row>
    <row r="2306" spans="2:12">
      <c r="B2306" s="508" t="s">
        <v>2991</v>
      </c>
      <c r="C2306" s="508" t="s">
        <v>6053</v>
      </c>
      <c r="E2306" s="508" t="s">
        <v>2991</v>
      </c>
      <c r="F2306" s="508" t="s">
        <v>6053</v>
      </c>
      <c r="G2306" s="508" t="b">
        <f t="shared" si="210"/>
        <v>1</v>
      </c>
      <c r="H2306" s="508" t="b">
        <f t="shared" si="211"/>
        <v>1</v>
      </c>
      <c r="I2306" s="508" t="str">
        <f t="shared" si="212"/>
        <v>36</v>
      </c>
      <c r="J2306" s="508" t="str">
        <f t="shared" si="213"/>
        <v>36</v>
      </c>
      <c r="K2306" s="508">
        <f t="shared" si="214"/>
        <v>0</v>
      </c>
      <c r="L2306" s="508" t="b">
        <f t="shared" si="215"/>
        <v>1</v>
      </c>
    </row>
    <row r="2307" spans="2:12">
      <c r="B2307" s="508" t="s">
        <v>2978</v>
      </c>
      <c r="C2307" s="508" t="s">
        <v>6054</v>
      </c>
      <c r="E2307" s="508" t="s">
        <v>2978</v>
      </c>
      <c r="F2307" s="508" t="s">
        <v>6054</v>
      </c>
      <c r="G2307" s="508" t="b">
        <f t="shared" si="210"/>
        <v>1</v>
      </c>
      <c r="H2307" s="508" t="b">
        <f t="shared" si="211"/>
        <v>1</v>
      </c>
      <c r="I2307" s="508" t="str">
        <f t="shared" si="212"/>
        <v>36</v>
      </c>
      <c r="J2307" s="508" t="str">
        <f t="shared" si="213"/>
        <v>36</v>
      </c>
      <c r="K2307" s="508">
        <f t="shared" si="214"/>
        <v>0</v>
      </c>
      <c r="L2307" s="508" t="b">
        <f t="shared" si="215"/>
        <v>1</v>
      </c>
    </row>
    <row r="2308" spans="2:12">
      <c r="B2308" s="508" t="s">
        <v>3227</v>
      </c>
      <c r="C2308" s="508" t="s">
        <v>6055</v>
      </c>
      <c r="E2308" s="508" t="s">
        <v>3227</v>
      </c>
      <c r="F2308" s="508" t="s">
        <v>6055</v>
      </c>
      <c r="G2308" s="508" t="b">
        <f t="shared" si="210"/>
        <v>1</v>
      </c>
      <c r="H2308" s="508" t="b">
        <f t="shared" si="211"/>
        <v>1</v>
      </c>
      <c r="I2308" s="508" t="str">
        <f t="shared" si="212"/>
        <v>77</v>
      </c>
      <c r="J2308" s="508" t="str">
        <f t="shared" si="213"/>
        <v>77</v>
      </c>
      <c r="K2308" s="508">
        <f t="shared" si="214"/>
        <v>0</v>
      </c>
      <c r="L2308" s="508" t="b">
        <f t="shared" si="215"/>
        <v>1</v>
      </c>
    </row>
    <row r="2309" spans="2:12">
      <c r="B2309" s="508" t="s">
        <v>3228</v>
      </c>
      <c r="C2309" s="508" t="s">
        <v>6056</v>
      </c>
      <c r="E2309" s="508" t="s">
        <v>3228</v>
      </c>
      <c r="F2309" s="508" t="s">
        <v>6056</v>
      </c>
      <c r="G2309" s="508" t="b">
        <f t="shared" si="210"/>
        <v>1</v>
      </c>
      <c r="H2309" s="508" t="b">
        <f t="shared" si="211"/>
        <v>1</v>
      </c>
      <c r="I2309" s="508" t="str">
        <f t="shared" si="212"/>
        <v>79</v>
      </c>
      <c r="J2309" s="508" t="str">
        <f t="shared" si="213"/>
        <v>79</v>
      </c>
      <c r="K2309" s="508">
        <f t="shared" si="214"/>
        <v>0</v>
      </c>
      <c r="L2309" s="508" t="b">
        <f t="shared" si="215"/>
        <v>1</v>
      </c>
    </row>
    <row r="2310" spans="2:12">
      <c r="B2310" s="508" t="s">
        <v>3230</v>
      </c>
      <c r="C2310" s="508" t="s">
        <v>6057</v>
      </c>
      <c r="E2310" s="508" t="s">
        <v>3230</v>
      </c>
      <c r="F2310" s="508" t="s">
        <v>6057</v>
      </c>
      <c r="G2310" s="508" t="b">
        <f t="shared" si="210"/>
        <v>1</v>
      </c>
      <c r="H2310" s="508" t="b">
        <f t="shared" si="211"/>
        <v>1</v>
      </c>
      <c r="I2310" s="508" t="str">
        <f t="shared" si="212"/>
        <v>80</v>
      </c>
      <c r="J2310" s="508" t="str">
        <f t="shared" si="213"/>
        <v>80</v>
      </c>
      <c r="K2310" s="508">
        <f t="shared" si="214"/>
        <v>0</v>
      </c>
      <c r="L2310" s="508" t="b">
        <f t="shared" si="215"/>
        <v>1</v>
      </c>
    </row>
    <row r="2311" spans="2:12">
      <c r="B2311" s="508" t="s">
        <v>3231</v>
      </c>
      <c r="C2311" s="508" t="s">
        <v>6058</v>
      </c>
      <c r="E2311" s="508" t="s">
        <v>3231</v>
      </c>
      <c r="F2311" s="508" t="s">
        <v>6058</v>
      </c>
      <c r="G2311" s="508" t="b">
        <f t="shared" ref="G2311:G2374" si="216">B2311=E2311</f>
        <v>1</v>
      </c>
      <c r="H2311" s="508" t="b">
        <f t="shared" ref="H2311:H2374" si="217">C2311=F2311</f>
        <v>1</v>
      </c>
      <c r="I2311" s="508" t="str">
        <f t="shared" ref="I2311:I2374" si="218">RIGHT(C2311,LEN(C2311)-FIND("$",C2311,1)-2)</f>
        <v>81</v>
      </c>
      <c r="J2311" s="508" t="str">
        <f t="shared" ref="J2311:J2374" si="219">RIGHT(F2311,LEN(F2311)-FIND("$",F2311,1)-2)</f>
        <v>81</v>
      </c>
      <c r="K2311" s="508">
        <f t="shared" ref="K2311:K2374" si="220">J2311-I2311</f>
        <v>0</v>
      </c>
      <c r="L2311" s="508" t="b">
        <f t="shared" ref="L2311:L2374" si="221">I2311=J2311</f>
        <v>1</v>
      </c>
    </row>
    <row r="2312" spans="2:12">
      <c r="B2312" s="508" t="s">
        <v>3232</v>
      </c>
      <c r="C2312" s="508" t="s">
        <v>6059</v>
      </c>
      <c r="E2312" s="508" t="s">
        <v>3232</v>
      </c>
      <c r="F2312" s="508" t="s">
        <v>6059</v>
      </c>
      <c r="G2312" s="508" t="b">
        <f t="shared" si="216"/>
        <v>1</v>
      </c>
      <c r="H2312" s="508" t="b">
        <f t="shared" si="217"/>
        <v>1</v>
      </c>
      <c r="I2312" s="508" t="str">
        <f t="shared" si="218"/>
        <v>82</v>
      </c>
      <c r="J2312" s="508" t="str">
        <f t="shared" si="219"/>
        <v>82</v>
      </c>
      <c r="K2312" s="508">
        <f t="shared" si="220"/>
        <v>0</v>
      </c>
      <c r="L2312" s="508" t="b">
        <f t="shared" si="221"/>
        <v>1</v>
      </c>
    </row>
    <row r="2313" spans="2:12">
      <c r="B2313" s="508" t="s">
        <v>3233</v>
      </c>
      <c r="C2313" s="508" t="s">
        <v>6060</v>
      </c>
      <c r="E2313" s="508" t="s">
        <v>3233</v>
      </c>
      <c r="F2313" s="508" t="s">
        <v>6060</v>
      </c>
      <c r="G2313" s="508" t="b">
        <f t="shared" si="216"/>
        <v>1</v>
      </c>
      <c r="H2313" s="508" t="b">
        <f t="shared" si="217"/>
        <v>1</v>
      </c>
      <c r="I2313" s="508" t="str">
        <f t="shared" si="218"/>
        <v>83</v>
      </c>
      <c r="J2313" s="508" t="str">
        <f t="shared" si="219"/>
        <v>83</v>
      </c>
      <c r="K2313" s="508">
        <f t="shared" si="220"/>
        <v>0</v>
      </c>
      <c r="L2313" s="508" t="b">
        <f t="shared" si="221"/>
        <v>1</v>
      </c>
    </row>
    <row r="2314" spans="2:12">
      <c r="B2314" s="508" t="s">
        <v>3234</v>
      </c>
      <c r="C2314" s="508" t="s">
        <v>6061</v>
      </c>
      <c r="E2314" s="508" t="s">
        <v>3234</v>
      </c>
      <c r="F2314" s="508" t="s">
        <v>6061</v>
      </c>
      <c r="G2314" s="508" t="b">
        <f t="shared" si="216"/>
        <v>1</v>
      </c>
      <c r="H2314" s="508" t="b">
        <f t="shared" si="217"/>
        <v>1</v>
      </c>
      <c r="I2314" s="508" t="str">
        <f t="shared" si="218"/>
        <v>84</v>
      </c>
      <c r="J2314" s="508" t="str">
        <f t="shared" si="219"/>
        <v>84</v>
      </c>
      <c r="K2314" s="508">
        <f t="shared" si="220"/>
        <v>0</v>
      </c>
      <c r="L2314" s="508" t="b">
        <f t="shared" si="221"/>
        <v>1</v>
      </c>
    </row>
    <row r="2315" spans="2:12">
      <c r="B2315" s="508" t="s">
        <v>3235</v>
      </c>
      <c r="C2315" s="508" t="s">
        <v>6062</v>
      </c>
      <c r="E2315" s="508" t="s">
        <v>3235</v>
      </c>
      <c r="F2315" s="508" t="s">
        <v>6062</v>
      </c>
      <c r="G2315" s="508" t="b">
        <f t="shared" si="216"/>
        <v>1</v>
      </c>
      <c r="H2315" s="508" t="b">
        <f t="shared" si="217"/>
        <v>1</v>
      </c>
      <c r="I2315" s="508" t="str">
        <f t="shared" si="218"/>
        <v>85</v>
      </c>
      <c r="J2315" s="508" t="str">
        <f t="shared" si="219"/>
        <v>85</v>
      </c>
      <c r="K2315" s="508">
        <f t="shared" si="220"/>
        <v>0</v>
      </c>
      <c r="L2315" s="508" t="b">
        <f t="shared" si="221"/>
        <v>1</v>
      </c>
    </row>
    <row r="2316" spans="2:12">
      <c r="B2316" s="508" t="s">
        <v>6063</v>
      </c>
      <c r="C2316" s="508" t="s">
        <v>6064</v>
      </c>
      <c r="E2316" s="508" t="s">
        <v>6063</v>
      </c>
      <c r="F2316" s="508" t="s">
        <v>6064</v>
      </c>
      <c r="G2316" s="508" t="b">
        <f t="shared" si="216"/>
        <v>1</v>
      </c>
      <c r="H2316" s="508" t="b">
        <f t="shared" si="217"/>
        <v>1</v>
      </c>
      <c r="I2316" s="508" t="str">
        <f t="shared" si="218"/>
        <v>33</v>
      </c>
      <c r="J2316" s="508" t="str">
        <f t="shared" si="219"/>
        <v>33</v>
      </c>
      <c r="K2316" s="508">
        <f t="shared" si="220"/>
        <v>0</v>
      </c>
      <c r="L2316" s="508" t="b">
        <f t="shared" si="221"/>
        <v>1</v>
      </c>
    </row>
    <row r="2317" spans="2:12">
      <c r="B2317" s="508" t="s">
        <v>6065</v>
      </c>
      <c r="C2317" s="508" t="s">
        <v>6066</v>
      </c>
      <c r="E2317" s="508" t="s">
        <v>6065</v>
      </c>
      <c r="F2317" s="508" t="s">
        <v>6066</v>
      </c>
      <c r="G2317" s="508" t="b">
        <f t="shared" si="216"/>
        <v>1</v>
      </c>
      <c r="H2317" s="508" t="b">
        <f t="shared" si="217"/>
        <v>1</v>
      </c>
      <c r="I2317" s="508" t="str">
        <f t="shared" si="218"/>
        <v>33</v>
      </c>
      <c r="J2317" s="508" t="str">
        <f t="shared" si="219"/>
        <v>33</v>
      </c>
      <c r="K2317" s="508">
        <f t="shared" si="220"/>
        <v>0</v>
      </c>
      <c r="L2317" s="508" t="b">
        <f t="shared" si="221"/>
        <v>1</v>
      </c>
    </row>
    <row r="2318" spans="2:12">
      <c r="B2318" s="508" t="s">
        <v>6067</v>
      </c>
      <c r="C2318" s="508" t="s">
        <v>6068</v>
      </c>
      <c r="E2318" s="508" t="s">
        <v>6067</v>
      </c>
      <c r="F2318" s="508" t="s">
        <v>6068</v>
      </c>
      <c r="G2318" s="508" t="b">
        <f t="shared" si="216"/>
        <v>1</v>
      </c>
      <c r="H2318" s="508" t="b">
        <f t="shared" si="217"/>
        <v>1</v>
      </c>
      <c r="I2318" s="508" t="str">
        <f t="shared" si="218"/>
        <v>33</v>
      </c>
      <c r="J2318" s="508" t="str">
        <f t="shared" si="219"/>
        <v>33</v>
      </c>
      <c r="K2318" s="508">
        <f t="shared" si="220"/>
        <v>0</v>
      </c>
      <c r="L2318" s="508" t="b">
        <f t="shared" si="221"/>
        <v>1</v>
      </c>
    </row>
    <row r="2319" spans="2:12">
      <c r="B2319" s="508" t="s">
        <v>6069</v>
      </c>
      <c r="C2319" s="508" t="s">
        <v>6070</v>
      </c>
      <c r="E2319" s="508" t="s">
        <v>6069</v>
      </c>
      <c r="F2319" s="508" t="s">
        <v>6070</v>
      </c>
      <c r="G2319" s="508" t="b">
        <f t="shared" si="216"/>
        <v>1</v>
      </c>
      <c r="H2319" s="508" t="b">
        <f t="shared" si="217"/>
        <v>1</v>
      </c>
      <c r="I2319" s="508" t="str">
        <f t="shared" si="218"/>
        <v>33</v>
      </c>
      <c r="J2319" s="508" t="str">
        <f t="shared" si="219"/>
        <v>33</v>
      </c>
      <c r="K2319" s="508">
        <f t="shared" si="220"/>
        <v>0</v>
      </c>
      <c r="L2319" s="508" t="b">
        <f t="shared" si="221"/>
        <v>1</v>
      </c>
    </row>
    <row r="2320" spans="2:12">
      <c r="B2320" s="508" t="s">
        <v>6071</v>
      </c>
      <c r="C2320" s="508" t="s">
        <v>6072</v>
      </c>
      <c r="E2320" s="508" t="s">
        <v>6071</v>
      </c>
      <c r="F2320" s="508" t="s">
        <v>6072</v>
      </c>
      <c r="G2320" s="508" t="b">
        <f t="shared" si="216"/>
        <v>1</v>
      </c>
      <c r="H2320" s="508" t="b">
        <f t="shared" si="217"/>
        <v>1</v>
      </c>
      <c r="I2320" s="508" t="str">
        <f t="shared" si="218"/>
        <v>33</v>
      </c>
      <c r="J2320" s="508" t="str">
        <f t="shared" si="219"/>
        <v>33</v>
      </c>
      <c r="K2320" s="508">
        <f t="shared" si="220"/>
        <v>0</v>
      </c>
      <c r="L2320" s="508" t="b">
        <f t="shared" si="221"/>
        <v>1</v>
      </c>
    </row>
    <row r="2321" spans="2:12">
      <c r="B2321" s="508" t="s">
        <v>6073</v>
      </c>
      <c r="C2321" s="508" t="s">
        <v>6074</v>
      </c>
      <c r="E2321" s="508" t="s">
        <v>6073</v>
      </c>
      <c r="F2321" s="508" t="s">
        <v>6074</v>
      </c>
      <c r="G2321" s="508" t="b">
        <f t="shared" si="216"/>
        <v>1</v>
      </c>
      <c r="H2321" s="508" t="b">
        <f t="shared" si="217"/>
        <v>1</v>
      </c>
      <c r="I2321" s="508" t="str">
        <f t="shared" si="218"/>
        <v>33</v>
      </c>
      <c r="J2321" s="508" t="str">
        <f t="shared" si="219"/>
        <v>33</v>
      </c>
      <c r="K2321" s="508">
        <f t="shared" si="220"/>
        <v>0</v>
      </c>
      <c r="L2321" s="508" t="b">
        <f t="shared" si="221"/>
        <v>1</v>
      </c>
    </row>
    <row r="2322" spans="2:12">
      <c r="B2322" s="508" t="s">
        <v>6075</v>
      </c>
      <c r="C2322" s="508" t="s">
        <v>6076</v>
      </c>
      <c r="E2322" s="508" t="s">
        <v>6075</v>
      </c>
      <c r="F2322" s="508" t="s">
        <v>6076</v>
      </c>
      <c r="G2322" s="508" t="b">
        <f t="shared" si="216"/>
        <v>1</v>
      </c>
      <c r="H2322" s="508" t="b">
        <f t="shared" si="217"/>
        <v>1</v>
      </c>
      <c r="I2322" s="508" t="str">
        <f t="shared" si="218"/>
        <v>33</v>
      </c>
      <c r="J2322" s="508" t="str">
        <f t="shared" si="219"/>
        <v>33</v>
      </c>
      <c r="K2322" s="508">
        <f t="shared" si="220"/>
        <v>0</v>
      </c>
      <c r="L2322" s="508" t="b">
        <f t="shared" si="221"/>
        <v>1</v>
      </c>
    </row>
    <row r="2323" spans="2:12">
      <c r="B2323" s="508" t="s">
        <v>6077</v>
      </c>
      <c r="C2323" s="508" t="s">
        <v>6078</v>
      </c>
      <c r="E2323" s="508" t="s">
        <v>6077</v>
      </c>
      <c r="F2323" s="508" t="s">
        <v>6078</v>
      </c>
      <c r="G2323" s="508" t="b">
        <f t="shared" si="216"/>
        <v>1</v>
      </c>
      <c r="H2323" s="508" t="b">
        <f t="shared" si="217"/>
        <v>1</v>
      </c>
      <c r="I2323" s="508" t="str">
        <f t="shared" si="218"/>
        <v>33</v>
      </c>
      <c r="J2323" s="508" t="str">
        <f t="shared" si="219"/>
        <v>33</v>
      </c>
      <c r="K2323" s="508">
        <f t="shared" si="220"/>
        <v>0</v>
      </c>
      <c r="L2323" s="508" t="b">
        <f t="shared" si="221"/>
        <v>1</v>
      </c>
    </row>
    <row r="2324" spans="2:12">
      <c r="B2324" s="508" t="s">
        <v>6079</v>
      </c>
      <c r="C2324" s="508" t="s">
        <v>6080</v>
      </c>
      <c r="E2324" s="508" t="s">
        <v>6079</v>
      </c>
      <c r="F2324" s="508" t="s">
        <v>6080</v>
      </c>
      <c r="G2324" s="508" t="b">
        <f t="shared" si="216"/>
        <v>1</v>
      </c>
      <c r="H2324" s="508" t="b">
        <f t="shared" si="217"/>
        <v>1</v>
      </c>
      <c r="I2324" s="508" t="str">
        <f t="shared" si="218"/>
        <v>33</v>
      </c>
      <c r="J2324" s="508" t="str">
        <f t="shared" si="219"/>
        <v>33</v>
      </c>
      <c r="K2324" s="508">
        <f t="shared" si="220"/>
        <v>0</v>
      </c>
      <c r="L2324" s="508" t="b">
        <f t="shared" si="221"/>
        <v>1</v>
      </c>
    </row>
    <row r="2325" spans="2:12">
      <c r="B2325" s="508" t="s">
        <v>6081</v>
      </c>
      <c r="C2325" s="508" t="s">
        <v>6082</v>
      </c>
      <c r="E2325" s="508" t="s">
        <v>6081</v>
      </c>
      <c r="F2325" s="508" t="s">
        <v>6082</v>
      </c>
      <c r="G2325" s="508" t="b">
        <f t="shared" si="216"/>
        <v>1</v>
      </c>
      <c r="H2325" s="508" t="b">
        <f t="shared" si="217"/>
        <v>1</v>
      </c>
      <c r="I2325" s="508" t="str">
        <f t="shared" si="218"/>
        <v>33</v>
      </c>
      <c r="J2325" s="508" t="str">
        <f t="shared" si="219"/>
        <v>33</v>
      </c>
      <c r="K2325" s="508">
        <f t="shared" si="220"/>
        <v>0</v>
      </c>
      <c r="L2325" s="508" t="b">
        <f t="shared" si="221"/>
        <v>1</v>
      </c>
    </row>
    <row r="2326" spans="2:12">
      <c r="B2326" s="508" t="s">
        <v>6083</v>
      </c>
      <c r="C2326" s="508" t="s">
        <v>6084</v>
      </c>
      <c r="E2326" s="508" t="s">
        <v>6083</v>
      </c>
      <c r="F2326" s="508" t="s">
        <v>6084</v>
      </c>
      <c r="G2326" s="508" t="b">
        <f t="shared" si="216"/>
        <v>1</v>
      </c>
      <c r="H2326" s="508" t="b">
        <f t="shared" si="217"/>
        <v>1</v>
      </c>
      <c r="I2326" s="508" t="str">
        <f t="shared" si="218"/>
        <v>33</v>
      </c>
      <c r="J2326" s="508" t="str">
        <f t="shared" si="219"/>
        <v>33</v>
      </c>
      <c r="K2326" s="508">
        <f t="shared" si="220"/>
        <v>0</v>
      </c>
      <c r="L2326" s="508" t="b">
        <f t="shared" si="221"/>
        <v>1</v>
      </c>
    </row>
    <row r="2327" spans="2:12">
      <c r="B2327" s="508" t="s">
        <v>6085</v>
      </c>
      <c r="C2327" s="508" t="s">
        <v>6086</v>
      </c>
      <c r="E2327" s="508" t="s">
        <v>6085</v>
      </c>
      <c r="F2327" s="508" t="s">
        <v>6086</v>
      </c>
      <c r="G2327" s="508" t="b">
        <f t="shared" si="216"/>
        <v>1</v>
      </c>
      <c r="H2327" s="508" t="b">
        <f t="shared" si="217"/>
        <v>1</v>
      </c>
      <c r="I2327" s="508" t="str">
        <f t="shared" si="218"/>
        <v>33</v>
      </c>
      <c r="J2327" s="508" t="str">
        <f t="shared" si="219"/>
        <v>33</v>
      </c>
      <c r="K2327" s="508">
        <f t="shared" si="220"/>
        <v>0</v>
      </c>
      <c r="L2327" s="508" t="b">
        <f t="shared" si="221"/>
        <v>1</v>
      </c>
    </row>
    <row r="2328" spans="2:12">
      <c r="B2328" s="508" t="s">
        <v>3690</v>
      </c>
      <c r="C2328" s="508" t="s">
        <v>6087</v>
      </c>
      <c r="E2328" s="508" t="s">
        <v>3690</v>
      </c>
      <c r="F2328" s="508" t="s">
        <v>6087</v>
      </c>
      <c r="G2328" s="508" t="b">
        <f t="shared" si="216"/>
        <v>1</v>
      </c>
      <c r="H2328" s="508" t="b">
        <f t="shared" si="217"/>
        <v>1</v>
      </c>
      <c r="I2328" s="508" t="str">
        <f t="shared" si="218"/>
        <v>49</v>
      </c>
      <c r="J2328" s="508" t="str">
        <f t="shared" si="219"/>
        <v>49</v>
      </c>
      <c r="K2328" s="508">
        <f t="shared" si="220"/>
        <v>0</v>
      </c>
      <c r="L2328" s="508" t="b">
        <f t="shared" si="221"/>
        <v>1</v>
      </c>
    </row>
    <row r="2329" spans="2:12">
      <c r="B2329" s="508" t="s">
        <v>3691</v>
      </c>
      <c r="C2329" s="508" t="s">
        <v>6088</v>
      </c>
      <c r="E2329" s="508" t="s">
        <v>3691</v>
      </c>
      <c r="F2329" s="508" t="s">
        <v>6088</v>
      </c>
      <c r="G2329" s="508" t="b">
        <f t="shared" si="216"/>
        <v>1</v>
      </c>
      <c r="H2329" s="508" t="b">
        <f t="shared" si="217"/>
        <v>1</v>
      </c>
      <c r="I2329" s="508" t="str">
        <f t="shared" si="218"/>
        <v>49</v>
      </c>
      <c r="J2329" s="508" t="str">
        <f t="shared" si="219"/>
        <v>49</v>
      </c>
      <c r="K2329" s="508">
        <f t="shared" si="220"/>
        <v>0</v>
      </c>
      <c r="L2329" s="508" t="b">
        <f t="shared" si="221"/>
        <v>1</v>
      </c>
    </row>
    <row r="2330" spans="2:12">
      <c r="B2330" s="508" t="s">
        <v>3692</v>
      </c>
      <c r="C2330" s="508" t="s">
        <v>6089</v>
      </c>
      <c r="E2330" s="508" t="s">
        <v>3692</v>
      </c>
      <c r="F2330" s="508" t="s">
        <v>6089</v>
      </c>
      <c r="G2330" s="508" t="b">
        <f t="shared" si="216"/>
        <v>1</v>
      </c>
      <c r="H2330" s="508" t="b">
        <f t="shared" si="217"/>
        <v>1</v>
      </c>
      <c r="I2330" s="508" t="str">
        <f t="shared" si="218"/>
        <v>49</v>
      </c>
      <c r="J2330" s="508" t="str">
        <f t="shared" si="219"/>
        <v>49</v>
      </c>
      <c r="K2330" s="508">
        <f t="shared" si="220"/>
        <v>0</v>
      </c>
      <c r="L2330" s="508" t="b">
        <f t="shared" si="221"/>
        <v>1</v>
      </c>
    </row>
    <row r="2331" spans="2:12">
      <c r="B2331" s="508" t="s">
        <v>3693</v>
      </c>
      <c r="C2331" s="508" t="s">
        <v>6090</v>
      </c>
      <c r="E2331" s="508" t="s">
        <v>3693</v>
      </c>
      <c r="F2331" s="508" t="s">
        <v>6090</v>
      </c>
      <c r="G2331" s="508" t="b">
        <f t="shared" si="216"/>
        <v>1</v>
      </c>
      <c r="H2331" s="508" t="b">
        <f t="shared" si="217"/>
        <v>1</v>
      </c>
      <c r="I2331" s="508" t="str">
        <f t="shared" si="218"/>
        <v>49</v>
      </c>
      <c r="J2331" s="508" t="str">
        <f t="shared" si="219"/>
        <v>49</v>
      </c>
      <c r="K2331" s="508">
        <f t="shared" si="220"/>
        <v>0</v>
      </c>
      <c r="L2331" s="508" t="b">
        <f t="shared" si="221"/>
        <v>1</v>
      </c>
    </row>
    <row r="2332" spans="2:12">
      <c r="B2332" s="508" t="s">
        <v>3694</v>
      </c>
      <c r="C2332" s="508" t="s">
        <v>6091</v>
      </c>
      <c r="E2332" s="508" t="s">
        <v>3694</v>
      </c>
      <c r="F2332" s="508" t="s">
        <v>6091</v>
      </c>
      <c r="G2332" s="508" t="b">
        <f t="shared" si="216"/>
        <v>1</v>
      </c>
      <c r="H2332" s="508" t="b">
        <f t="shared" si="217"/>
        <v>1</v>
      </c>
      <c r="I2332" s="508" t="str">
        <f t="shared" si="218"/>
        <v>49</v>
      </c>
      <c r="J2332" s="508" t="str">
        <f t="shared" si="219"/>
        <v>49</v>
      </c>
      <c r="K2332" s="508">
        <f t="shared" si="220"/>
        <v>0</v>
      </c>
      <c r="L2332" s="508" t="b">
        <f t="shared" si="221"/>
        <v>1</v>
      </c>
    </row>
    <row r="2333" spans="2:12">
      <c r="B2333" s="508" t="s">
        <v>3695</v>
      </c>
      <c r="C2333" s="508" t="s">
        <v>6092</v>
      </c>
      <c r="E2333" s="508" t="s">
        <v>3695</v>
      </c>
      <c r="F2333" s="508" t="s">
        <v>6092</v>
      </c>
      <c r="G2333" s="508" t="b">
        <f t="shared" si="216"/>
        <v>1</v>
      </c>
      <c r="H2333" s="508" t="b">
        <f t="shared" si="217"/>
        <v>1</v>
      </c>
      <c r="I2333" s="508" t="str">
        <f t="shared" si="218"/>
        <v>49</v>
      </c>
      <c r="J2333" s="508" t="str">
        <f t="shared" si="219"/>
        <v>49</v>
      </c>
      <c r="K2333" s="508">
        <f t="shared" si="220"/>
        <v>0</v>
      </c>
      <c r="L2333" s="508" t="b">
        <f t="shared" si="221"/>
        <v>1</v>
      </c>
    </row>
    <row r="2334" spans="2:12">
      <c r="B2334" s="508" t="s">
        <v>3696</v>
      </c>
      <c r="C2334" s="508" t="s">
        <v>6093</v>
      </c>
      <c r="E2334" s="508" t="s">
        <v>3696</v>
      </c>
      <c r="F2334" s="508" t="s">
        <v>6093</v>
      </c>
      <c r="G2334" s="508" t="b">
        <f t="shared" si="216"/>
        <v>1</v>
      </c>
      <c r="H2334" s="508" t="b">
        <f t="shared" si="217"/>
        <v>1</v>
      </c>
      <c r="I2334" s="508" t="str">
        <f t="shared" si="218"/>
        <v>49</v>
      </c>
      <c r="J2334" s="508" t="str">
        <f t="shared" si="219"/>
        <v>49</v>
      </c>
      <c r="K2334" s="508">
        <f t="shared" si="220"/>
        <v>0</v>
      </c>
      <c r="L2334" s="508" t="b">
        <f t="shared" si="221"/>
        <v>1</v>
      </c>
    </row>
    <row r="2335" spans="2:12">
      <c r="B2335" s="508" t="s">
        <v>3697</v>
      </c>
      <c r="C2335" s="508" t="s">
        <v>6094</v>
      </c>
      <c r="E2335" s="508" t="s">
        <v>3697</v>
      </c>
      <c r="F2335" s="508" t="s">
        <v>6094</v>
      </c>
      <c r="G2335" s="508" t="b">
        <f t="shared" si="216"/>
        <v>1</v>
      </c>
      <c r="H2335" s="508" t="b">
        <f t="shared" si="217"/>
        <v>1</v>
      </c>
      <c r="I2335" s="508" t="str">
        <f t="shared" si="218"/>
        <v>49</v>
      </c>
      <c r="J2335" s="508" t="str">
        <f t="shared" si="219"/>
        <v>49</v>
      </c>
      <c r="K2335" s="508">
        <f t="shared" si="220"/>
        <v>0</v>
      </c>
      <c r="L2335" s="508" t="b">
        <f t="shared" si="221"/>
        <v>1</v>
      </c>
    </row>
    <row r="2336" spans="2:12">
      <c r="B2336" s="508" t="s">
        <v>3698</v>
      </c>
      <c r="C2336" s="508" t="s">
        <v>6095</v>
      </c>
      <c r="E2336" s="508" t="s">
        <v>3698</v>
      </c>
      <c r="F2336" s="508" t="s">
        <v>6095</v>
      </c>
      <c r="G2336" s="508" t="b">
        <f t="shared" si="216"/>
        <v>1</v>
      </c>
      <c r="H2336" s="508" t="b">
        <f t="shared" si="217"/>
        <v>1</v>
      </c>
      <c r="I2336" s="508" t="str">
        <f t="shared" si="218"/>
        <v>49</v>
      </c>
      <c r="J2336" s="508" t="str">
        <f t="shared" si="219"/>
        <v>49</v>
      </c>
      <c r="K2336" s="508">
        <f t="shared" si="220"/>
        <v>0</v>
      </c>
      <c r="L2336" s="508" t="b">
        <f t="shared" si="221"/>
        <v>1</v>
      </c>
    </row>
    <row r="2337" spans="2:12">
      <c r="B2337" s="508" t="s">
        <v>3699</v>
      </c>
      <c r="C2337" s="508" t="s">
        <v>6096</v>
      </c>
      <c r="E2337" s="508" t="s">
        <v>3699</v>
      </c>
      <c r="F2337" s="508" t="s">
        <v>6096</v>
      </c>
      <c r="G2337" s="508" t="b">
        <f t="shared" si="216"/>
        <v>1</v>
      </c>
      <c r="H2337" s="508" t="b">
        <f t="shared" si="217"/>
        <v>1</v>
      </c>
      <c r="I2337" s="508" t="str">
        <f t="shared" si="218"/>
        <v>49</v>
      </c>
      <c r="J2337" s="508" t="str">
        <f t="shared" si="219"/>
        <v>49</v>
      </c>
      <c r="K2337" s="508">
        <f t="shared" si="220"/>
        <v>0</v>
      </c>
      <c r="L2337" s="508" t="b">
        <f t="shared" si="221"/>
        <v>1</v>
      </c>
    </row>
    <row r="2338" spans="2:12">
      <c r="B2338" s="508" t="s">
        <v>3700</v>
      </c>
      <c r="C2338" s="508" t="s">
        <v>6097</v>
      </c>
      <c r="E2338" s="508" t="s">
        <v>3700</v>
      </c>
      <c r="F2338" s="508" t="s">
        <v>6097</v>
      </c>
      <c r="G2338" s="508" t="b">
        <f t="shared" si="216"/>
        <v>1</v>
      </c>
      <c r="H2338" s="508" t="b">
        <f t="shared" si="217"/>
        <v>1</v>
      </c>
      <c r="I2338" s="508" t="str">
        <f t="shared" si="218"/>
        <v>49</v>
      </c>
      <c r="J2338" s="508" t="str">
        <f t="shared" si="219"/>
        <v>49</v>
      </c>
      <c r="K2338" s="508">
        <f t="shared" si="220"/>
        <v>0</v>
      </c>
      <c r="L2338" s="508" t="b">
        <f t="shared" si="221"/>
        <v>1</v>
      </c>
    </row>
    <row r="2339" spans="2:12">
      <c r="B2339" s="508" t="s">
        <v>3689</v>
      </c>
      <c r="C2339" s="508" t="s">
        <v>6098</v>
      </c>
      <c r="E2339" s="508" t="s">
        <v>3689</v>
      </c>
      <c r="F2339" s="508" t="s">
        <v>6098</v>
      </c>
      <c r="G2339" s="508" t="b">
        <f t="shared" si="216"/>
        <v>1</v>
      </c>
      <c r="H2339" s="508" t="b">
        <f t="shared" si="217"/>
        <v>1</v>
      </c>
      <c r="I2339" s="508" t="str">
        <f t="shared" si="218"/>
        <v>49</v>
      </c>
      <c r="J2339" s="508" t="str">
        <f t="shared" si="219"/>
        <v>49</v>
      </c>
      <c r="K2339" s="508">
        <f t="shared" si="220"/>
        <v>0</v>
      </c>
      <c r="L2339" s="508" t="b">
        <f t="shared" si="221"/>
        <v>1</v>
      </c>
    </row>
    <row r="2340" spans="2:12">
      <c r="B2340" s="508" t="s">
        <v>3705</v>
      </c>
      <c r="C2340" s="508" t="s">
        <v>6099</v>
      </c>
      <c r="E2340" s="508" t="s">
        <v>3705</v>
      </c>
      <c r="F2340" s="508" t="s">
        <v>6099</v>
      </c>
      <c r="G2340" s="508" t="b">
        <f t="shared" si="216"/>
        <v>1</v>
      </c>
      <c r="H2340" s="508" t="b">
        <f t="shared" si="217"/>
        <v>1</v>
      </c>
      <c r="I2340" s="508" t="str">
        <f t="shared" si="218"/>
        <v>55</v>
      </c>
      <c r="J2340" s="508" t="str">
        <f t="shared" si="219"/>
        <v>55</v>
      </c>
      <c r="K2340" s="508">
        <f t="shared" si="220"/>
        <v>0</v>
      </c>
      <c r="L2340" s="508" t="b">
        <f t="shared" si="221"/>
        <v>1</v>
      </c>
    </row>
    <row r="2341" spans="2:12">
      <c r="B2341" s="508" t="s">
        <v>3706</v>
      </c>
      <c r="C2341" s="508" t="s">
        <v>6100</v>
      </c>
      <c r="E2341" s="508" t="s">
        <v>3706</v>
      </c>
      <c r="F2341" s="508" t="s">
        <v>6100</v>
      </c>
      <c r="G2341" s="508" t="b">
        <f t="shared" si="216"/>
        <v>1</v>
      </c>
      <c r="H2341" s="508" t="b">
        <f t="shared" si="217"/>
        <v>1</v>
      </c>
      <c r="I2341" s="508" t="str">
        <f t="shared" si="218"/>
        <v>55</v>
      </c>
      <c r="J2341" s="508" t="str">
        <f t="shared" si="219"/>
        <v>55</v>
      </c>
      <c r="K2341" s="508">
        <f t="shared" si="220"/>
        <v>0</v>
      </c>
      <c r="L2341" s="508" t="b">
        <f t="shared" si="221"/>
        <v>1</v>
      </c>
    </row>
    <row r="2342" spans="2:12">
      <c r="B2342" s="508" t="s">
        <v>3707</v>
      </c>
      <c r="C2342" s="508" t="s">
        <v>6101</v>
      </c>
      <c r="E2342" s="508" t="s">
        <v>3707</v>
      </c>
      <c r="F2342" s="508" t="s">
        <v>6101</v>
      </c>
      <c r="G2342" s="508" t="b">
        <f t="shared" si="216"/>
        <v>1</v>
      </c>
      <c r="H2342" s="508" t="b">
        <f t="shared" si="217"/>
        <v>1</v>
      </c>
      <c r="I2342" s="508" t="str">
        <f t="shared" si="218"/>
        <v>55</v>
      </c>
      <c r="J2342" s="508" t="str">
        <f t="shared" si="219"/>
        <v>55</v>
      </c>
      <c r="K2342" s="508">
        <f t="shared" si="220"/>
        <v>0</v>
      </c>
      <c r="L2342" s="508" t="b">
        <f t="shared" si="221"/>
        <v>1</v>
      </c>
    </row>
    <row r="2343" spans="2:12">
      <c r="B2343" s="508" t="s">
        <v>3708</v>
      </c>
      <c r="C2343" s="508" t="s">
        <v>6102</v>
      </c>
      <c r="E2343" s="508" t="s">
        <v>3708</v>
      </c>
      <c r="F2343" s="508" t="s">
        <v>6102</v>
      </c>
      <c r="G2343" s="508" t="b">
        <f t="shared" si="216"/>
        <v>1</v>
      </c>
      <c r="H2343" s="508" t="b">
        <f t="shared" si="217"/>
        <v>1</v>
      </c>
      <c r="I2343" s="508" t="str">
        <f t="shared" si="218"/>
        <v>55</v>
      </c>
      <c r="J2343" s="508" t="str">
        <f t="shared" si="219"/>
        <v>55</v>
      </c>
      <c r="K2343" s="508">
        <f t="shared" si="220"/>
        <v>0</v>
      </c>
      <c r="L2343" s="508" t="b">
        <f t="shared" si="221"/>
        <v>1</v>
      </c>
    </row>
    <row r="2344" spans="2:12">
      <c r="B2344" s="508" t="s">
        <v>3709</v>
      </c>
      <c r="C2344" s="508" t="s">
        <v>6103</v>
      </c>
      <c r="E2344" s="508" t="s">
        <v>3709</v>
      </c>
      <c r="F2344" s="508" t="s">
        <v>6103</v>
      </c>
      <c r="G2344" s="508" t="b">
        <f t="shared" si="216"/>
        <v>1</v>
      </c>
      <c r="H2344" s="508" t="b">
        <f t="shared" si="217"/>
        <v>1</v>
      </c>
      <c r="I2344" s="508" t="str">
        <f t="shared" si="218"/>
        <v>55</v>
      </c>
      <c r="J2344" s="508" t="str">
        <f t="shared" si="219"/>
        <v>55</v>
      </c>
      <c r="K2344" s="508">
        <f t="shared" si="220"/>
        <v>0</v>
      </c>
      <c r="L2344" s="508" t="b">
        <f t="shared" si="221"/>
        <v>1</v>
      </c>
    </row>
    <row r="2345" spans="2:12">
      <c r="B2345" s="508" t="s">
        <v>3710</v>
      </c>
      <c r="C2345" s="508" t="s">
        <v>6104</v>
      </c>
      <c r="E2345" s="508" t="s">
        <v>3710</v>
      </c>
      <c r="F2345" s="508" t="s">
        <v>6104</v>
      </c>
      <c r="G2345" s="508" t="b">
        <f t="shared" si="216"/>
        <v>1</v>
      </c>
      <c r="H2345" s="508" t="b">
        <f t="shared" si="217"/>
        <v>1</v>
      </c>
      <c r="I2345" s="508" t="str">
        <f t="shared" si="218"/>
        <v>55</v>
      </c>
      <c r="J2345" s="508" t="str">
        <f t="shared" si="219"/>
        <v>55</v>
      </c>
      <c r="K2345" s="508">
        <f t="shared" si="220"/>
        <v>0</v>
      </c>
      <c r="L2345" s="508" t="b">
        <f t="shared" si="221"/>
        <v>1</v>
      </c>
    </row>
    <row r="2346" spans="2:12">
      <c r="B2346" s="508" t="s">
        <v>3711</v>
      </c>
      <c r="C2346" s="508" t="s">
        <v>6105</v>
      </c>
      <c r="E2346" s="508" t="s">
        <v>3711</v>
      </c>
      <c r="F2346" s="508" t="s">
        <v>6105</v>
      </c>
      <c r="G2346" s="508" t="b">
        <f t="shared" si="216"/>
        <v>1</v>
      </c>
      <c r="H2346" s="508" t="b">
        <f t="shared" si="217"/>
        <v>1</v>
      </c>
      <c r="I2346" s="508" t="str">
        <f t="shared" si="218"/>
        <v>55</v>
      </c>
      <c r="J2346" s="508" t="str">
        <f t="shared" si="219"/>
        <v>55</v>
      </c>
      <c r="K2346" s="508">
        <f t="shared" si="220"/>
        <v>0</v>
      </c>
      <c r="L2346" s="508" t="b">
        <f t="shared" si="221"/>
        <v>1</v>
      </c>
    </row>
    <row r="2347" spans="2:12">
      <c r="B2347" s="508" t="s">
        <v>3712</v>
      </c>
      <c r="C2347" s="508" t="s">
        <v>6106</v>
      </c>
      <c r="E2347" s="508" t="s">
        <v>3712</v>
      </c>
      <c r="F2347" s="508" t="s">
        <v>6106</v>
      </c>
      <c r="G2347" s="508" t="b">
        <f t="shared" si="216"/>
        <v>1</v>
      </c>
      <c r="H2347" s="508" t="b">
        <f t="shared" si="217"/>
        <v>1</v>
      </c>
      <c r="I2347" s="508" t="str">
        <f t="shared" si="218"/>
        <v>55</v>
      </c>
      <c r="J2347" s="508" t="str">
        <f t="shared" si="219"/>
        <v>55</v>
      </c>
      <c r="K2347" s="508">
        <f t="shared" si="220"/>
        <v>0</v>
      </c>
      <c r="L2347" s="508" t="b">
        <f t="shared" si="221"/>
        <v>1</v>
      </c>
    </row>
    <row r="2348" spans="2:12">
      <c r="B2348" s="508" t="s">
        <v>3713</v>
      </c>
      <c r="C2348" s="508" t="s">
        <v>6107</v>
      </c>
      <c r="E2348" s="508" t="s">
        <v>3713</v>
      </c>
      <c r="F2348" s="508" t="s">
        <v>6107</v>
      </c>
      <c r="G2348" s="508" t="b">
        <f t="shared" si="216"/>
        <v>1</v>
      </c>
      <c r="H2348" s="508" t="b">
        <f t="shared" si="217"/>
        <v>1</v>
      </c>
      <c r="I2348" s="508" t="str">
        <f t="shared" si="218"/>
        <v>55</v>
      </c>
      <c r="J2348" s="508" t="str">
        <f t="shared" si="219"/>
        <v>55</v>
      </c>
      <c r="K2348" s="508">
        <f t="shared" si="220"/>
        <v>0</v>
      </c>
      <c r="L2348" s="508" t="b">
        <f t="shared" si="221"/>
        <v>1</v>
      </c>
    </row>
    <row r="2349" spans="2:12">
      <c r="B2349" s="508" t="s">
        <v>3714</v>
      </c>
      <c r="C2349" s="508" t="s">
        <v>6108</v>
      </c>
      <c r="E2349" s="508" t="s">
        <v>3714</v>
      </c>
      <c r="F2349" s="508" t="s">
        <v>6108</v>
      </c>
      <c r="G2349" s="508" t="b">
        <f t="shared" si="216"/>
        <v>1</v>
      </c>
      <c r="H2349" s="508" t="b">
        <f t="shared" si="217"/>
        <v>1</v>
      </c>
      <c r="I2349" s="508" t="str">
        <f t="shared" si="218"/>
        <v>55</v>
      </c>
      <c r="J2349" s="508" t="str">
        <f t="shared" si="219"/>
        <v>55</v>
      </c>
      <c r="K2349" s="508">
        <f t="shared" si="220"/>
        <v>0</v>
      </c>
      <c r="L2349" s="508" t="b">
        <f t="shared" si="221"/>
        <v>1</v>
      </c>
    </row>
    <row r="2350" spans="2:12">
      <c r="B2350" s="508" t="s">
        <v>3715</v>
      </c>
      <c r="C2350" s="508" t="s">
        <v>6109</v>
      </c>
      <c r="E2350" s="508" t="s">
        <v>3715</v>
      </c>
      <c r="F2350" s="508" t="s">
        <v>6109</v>
      </c>
      <c r="G2350" s="508" t="b">
        <f t="shared" si="216"/>
        <v>1</v>
      </c>
      <c r="H2350" s="508" t="b">
        <f t="shared" si="217"/>
        <v>1</v>
      </c>
      <c r="I2350" s="508" t="str">
        <f t="shared" si="218"/>
        <v>55</v>
      </c>
      <c r="J2350" s="508" t="str">
        <f t="shared" si="219"/>
        <v>55</v>
      </c>
      <c r="K2350" s="508">
        <f t="shared" si="220"/>
        <v>0</v>
      </c>
      <c r="L2350" s="508" t="b">
        <f t="shared" si="221"/>
        <v>1</v>
      </c>
    </row>
    <row r="2351" spans="2:12">
      <c r="B2351" s="508" t="s">
        <v>3704</v>
      </c>
      <c r="C2351" s="508" t="s">
        <v>6110</v>
      </c>
      <c r="E2351" s="508" t="s">
        <v>3704</v>
      </c>
      <c r="F2351" s="508" t="s">
        <v>6110</v>
      </c>
      <c r="G2351" s="508" t="b">
        <f t="shared" si="216"/>
        <v>1</v>
      </c>
      <c r="H2351" s="508" t="b">
        <f t="shared" si="217"/>
        <v>1</v>
      </c>
      <c r="I2351" s="508" t="str">
        <f t="shared" si="218"/>
        <v>55</v>
      </c>
      <c r="J2351" s="508" t="str">
        <f t="shared" si="219"/>
        <v>55</v>
      </c>
      <c r="K2351" s="508">
        <f t="shared" si="220"/>
        <v>0</v>
      </c>
      <c r="L2351" s="508" t="b">
        <f t="shared" si="221"/>
        <v>1</v>
      </c>
    </row>
    <row r="2352" spans="2:12">
      <c r="B2352" s="508" t="s">
        <v>6111</v>
      </c>
      <c r="C2352" s="508" t="s">
        <v>6112</v>
      </c>
      <c r="E2352" s="508" t="s">
        <v>6111</v>
      </c>
      <c r="F2352" s="508" t="s">
        <v>6112</v>
      </c>
      <c r="G2352" s="508" t="b">
        <f t="shared" si="216"/>
        <v>1</v>
      </c>
      <c r="H2352" s="508" t="b">
        <f t="shared" si="217"/>
        <v>1</v>
      </c>
      <c r="I2352" s="508" t="str">
        <f t="shared" si="218"/>
        <v>21</v>
      </c>
      <c r="J2352" s="508" t="str">
        <f t="shared" si="219"/>
        <v>21</v>
      </c>
      <c r="K2352" s="508">
        <f t="shared" si="220"/>
        <v>0</v>
      </c>
      <c r="L2352" s="508" t="b">
        <f t="shared" si="221"/>
        <v>1</v>
      </c>
    </row>
    <row r="2353" spans="2:12">
      <c r="B2353" s="508" t="s">
        <v>6113</v>
      </c>
      <c r="C2353" s="508" t="s">
        <v>6114</v>
      </c>
      <c r="E2353" s="508" t="s">
        <v>6113</v>
      </c>
      <c r="F2353" s="508" t="s">
        <v>6114</v>
      </c>
      <c r="G2353" s="508" t="b">
        <f t="shared" si="216"/>
        <v>1</v>
      </c>
      <c r="H2353" s="508" t="b">
        <f t="shared" si="217"/>
        <v>1</v>
      </c>
      <c r="I2353" s="508" t="e">
        <f t="shared" si="218"/>
        <v>#VALUE!</v>
      </c>
      <c r="J2353" s="508" t="e">
        <f t="shared" si="219"/>
        <v>#VALUE!</v>
      </c>
      <c r="K2353" s="508" t="e">
        <f t="shared" si="220"/>
        <v>#VALUE!</v>
      </c>
      <c r="L2353" s="508" t="e">
        <f t="shared" si="221"/>
        <v>#VALUE!</v>
      </c>
    </row>
    <row r="2354" spans="2:12">
      <c r="B2354" s="508" t="s">
        <v>6115</v>
      </c>
      <c r="C2354" s="508" t="s">
        <v>6116</v>
      </c>
      <c r="E2354" s="508" t="s">
        <v>6115</v>
      </c>
      <c r="F2354" s="508" t="s">
        <v>6116</v>
      </c>
      <c r="G2354" s="508" t="b">
        <f t="shared" si="216"/>
        <v>1</v>
      </c>
      <c r="H2354" s="508" t="b">
        <f t="shared" si="217"/>
        <v>1</v>
      </c>
      <c r="I2354" s="508" t="str">
        <f t="shared" si="218"/>
        <v xml:space="preserve">2 0 0 </v>
      </c>
      <c r="J2354" s="508" t="str">
        <f t="shared" si="219"/>
        <v xml:space="preserve">2 0 0 </v>
      </c>
      <c r="K2354" s="508" t="e">
        <f t="shared" si="220"/>
        <v>#VALUE!</v>
      </c>
      <c r="L2354" s="508" t="b">
        <f t="shared" si="221"/>
        <v>1</v>
      </c>
    </row>
    <row r="2355" spans="2:12">
      <c r="B2355" s="508" t="s">
        <v>6117</v>
      </c>
      <c r="C2355" s="508" t="s">
        <v>6118</v>
      </c>
      <c r="E2355" s="508" t="s">
        <v>6117</v>
      </c>
      <c r="F2355" s="508" t="s">
        <v>6118</v>
      </c>
      <c r="G2355" s="508" t="b">
        <f t="shared" si="216"/>
        <v>1</v>
      </c>
      <c r="H2355" s="508" t="b">
        <f t="shared" si="217"/>
        <v>1</v>
      </c>
      <c r="I2355" s="508" t="str">
        <f t="shared" si="218"/>
        <v xml:space="preserve">2 0 0 </v>
      </c>
      <c r="J2355" s="508" t="str">
        <f t="shared" si="219"/>
        <v xml:space="preserve">2 0 0 </v>
      </c>
      <c r="K2355" s="508" t="e">
        <f t="shared" si="220"/>
        <v>#VALUE!</v>
      </c>
      <c r="L2355" s="508" t="b">
        <f t="shared" si="221"/>
        <v>1</v>
      </c>
    </row>
    <row r="2356" spans="2:12">
      <c r="B2356" s="508" t="s">
        <v>6119</v>
      </c>
      <c r="C2356" s="508" t="s">
        <v>6120</v>
      </c>
      <c r="E2356" s="508" t="s">
        <v>6119</v>
      </c>
      <c r="F2356" s="508" t="s">
        <v>6120</v>
      </c>
      <c r="G2356" s="508" t="b">
        <f t="shared" si="216"/>
        <v>1</v>
      </c>
      <c r="H2356" s="508" t="b">
        <f t="shared" si="217"/>
        <v>1</v>
      </c>
      <c r="I2356" s="508" t="str">
        <f t="shared" si="218"/>
        <v xml:space="preserve">2 0 0 </v>
      </c>
      <c r="J2356" s="508" t="str">
        <f t="shared" si="219"/>
        <v xml:space="preserve">2 0 0 </v>
      </c>
      <c r="K2356" s="508" t="e">
        <f t="shared" si="220"/>
        <v>#VALUE!</v>
      </c>
      <c r="L2356" s="508" t="b">
        <f t="shared" si="221"/>
        <v>1</v>
      </c>
    </row>
    <row r="2357" spans="2:12">
      <c r="B2357" s="508" t="s">
        <v>6121</v>
      </c>
      <c r="C2357" s="508" t="s">
        <v>6122</v>
      </c>
      <c r="E2357" s="508" t="s">
        <v>6121</v>
      </c>
      <c r="F2357" s="508" t="s">
        <v>6122</v>
      </c>
      <c r="G2357" s="508" t="b">
        <f t="shared" si="216"/>
        <v>1</v>
      </c>
      <c r="H2357" s="508" t="b">
        <f t="shared" si="217"/>
        <v>1</v>
      </c>
      <c r="I2357" s="508" t="str">
        <f t="shared" si="218"/>
        <v xml:space="preserve">2 0 0 </v>
      </c>
      <c r="J2357" s="508" t="str">
        <f t="shared" si="219"/>
        <v xml:space="preserve">2 0 0 </v>
      </c>
      <c r="K2357" s="508" t="e">
        <f t="shared" si="220"/>
        <v>#VALUE!</v>
      </c>
      <c r="L2357" s="508" t="b">
        <f t="shared" si="221"/>
        <v>1</v>
      </c>
    </row>
    <row r="2358" spans="2:12">
      <c r="B2358" s="508" t="s">
        <v>3300</v>
      </c>
      <c r="C2358" s="508" t="s">
        <v>6123</v>
      </c>
      <c r="E2358" s="508" t="s">
        <v>3300</v>
      </c>
      <c r="F2358" s="508" t="s">
        <v>6123</v>
      </c>
      <c r="G2358" s="508" t="b">
        <f t="shared" si="216"/>
        <v>1</v>
      </c>
      <c r="H2358" s="508" t="b">
        <f t="shared" si="217"/>
        <v>1</v>
      </c>
      <c r="I2358" s="508" t="str">
        <f t="shared" si="218"/>
        <v>18</v>
      </c>
      <c r="J2358" s="508" t="str">
        <f t="shared" si="219"/>
        <v>18</v>
      </c>
      <c r="K2358" s="508">
        <f t="shared" si="220"/>
        <v>0</v>
      </c>
      <c r="L2358" s="508" t="b">
        <f t="shared" si="221"/>
        <v>1</v>
      </c>
    </row>
    <row r="2359" spans="2:12">
      <c r="B2359" s="508" t="s">
        <v>3297</v>
      </c>
      <c r="C2359" s="508" t="s">
        <v>6124</v>
      </c>
      <c r="E2359" s="508" t="s">
        <v>3297</v>
      </c>
      <c r="F2359" s="508" t="s">
        <v>6124</v>
      </c>
      <c r="G2359" s="508" t="b">
        <f t="shared" si="216"/>
        <v>1</v>
      </c>
      <c r="H2359" s="508" t="b">
        <f t="shared" si="217"/>
        <v>1</v>
      </c>
      <c r="I2359" s="508" t="str">
        <f t="shared" si="218"/>
        <v>18</v>
      </c>
      <c r="J2359" s="508" t="str">
        <f t="shared" si="219"/>
        <v>18</v>
      </c>
      <c r="K2359" s="508">
        <f t="shared" si="220"/>
        <v>0</v>
      </c>
      <c r="L2359" s="508" t="b">
        <f t="shared" si="221"/>
        <v>1</v>
      </c>
    </row>
    <row r="2360" spans="2:12">
      <c r="B2360" s="508" t="s">
        <v>3325</v>
      </c>
      <c r="C2360" s="508" t="s">
        <v>6125</v>
      </c>
      <c r="E2360" s="508" t="s">
        <v>3325</v>
      </c>
      <c r="F2360" s="508" t="s">
        <v>6125</v>
      </c>
      <c r="G2360" s="508" t="b">
        <f t="shared" si="216"/>
        <v>1</v>
      </c>
      <c r="H2360" s="508" t="b">
        <f t="shared" si="217"/>
        <v>1</v>
      </c>
      <c r="I2360" s="508" t="str">
        <f t="shared" si="218"/>
        <v>24</v>
      </c>
      <c r="J2360" s="508" t="str">
        <f t="shared" si="219"/>
        <v>24</v>
      </c>
      <c r="K2360" s="508">
        <f t="shared" si="220"/>
        <v>0</v>
      </c>
      <c r="L2360" s="508" t="b">
        <f t="shared" si="221"/>
        <v>1</v>
      </c>
    </row>
    <row r="2361" spans="2:12">
      <c r="B2361" s="508" t="s">
        <v>3322</v>
      </c>
      <c r="C2361" s="508" t="s">
        <v>6126</v>
      </c>
      <c r="E2361" s="508" t="s">
        <v>3322</v>
      </c>
      <c r="F2361" s="508" t="s">
        <v>6126</v>
      </c>
      <c r="G2361" s="508" t="b">
        <f t="shared" si="216"/>
        <v>1</v>
      </c>
      <c r="H2361" s="508" t="b">
        <f t="shared" si="217"/>
        <v>1</v>
      </c>
      <c r="I2361" s="508" t="str">
        <f t="shared" si="218"/>
        <v>24</v>
      </c>
      <c r="J2361" s="508" t="str">
        <f t="shared" si="219"/>
        <v>24</v>
      </c>
      <c r="K2361" s="508">
        <f t="shared" si="220"/>
        <v>0</v>
      </c>
      <c r="L2361" s="508" t="b">
        <f t="shared" si="221"/>
        <v>1</v>
      </c>
    </row>
    <row r="2362" spans="2:12">
      <c r="B2362" s="508" t="s">
        <v>3316</v>
      </c>
      <c r="C2362" s="508" t="s">
        <v>6127</v>
      </c>
      <c r="E2362" s="508" t="s">
        <v>3316</v>
      </c>
      <c r="F2362" s="508" t="s">
        <v>6127</v>
      </c>
      <c r="G2362" s="508" t="b">
        <f t="shared" si="216"/>
        <v>1</v>
      </c>
      <c r="H2362" s="508" t="b">
        <f t="shared" si="217"/>
        <v>1</v>
      </c>
      <c r="I2362" s="508" t="str">
        <f t="shared" si="218"/>
        <v>22</v>
      </c>
      <c r="J2362" s="508" t="str">
        <f t="shared" si="219"/>
        <v>22</v>
      </c>
      <c r="K2362" s="508">
        <f t="shared" si="220"/>
        <v>0</v>
      </c>
      <c r="L2362" s="508" t="b">
        <f t="shared" si="221"/>
        <v>1</v>
      </c>
    </row>
    <row r="2363" spans="2:12">
      <c r="B2363" s="508" t="s">
        <v>3313</v>
      </c>
      <c r="C2363" s="508" t="s">
        <v>6128</v>
      </c>
      <c r="E2363" s="508" t="s">
        <v>3313</v>
      </c>
      <c r="F2363" s="508" t="s">
        <v>6128</v>
      </c>
      <c r="G2363" s="508" t="b">
        <f t="shared" si="216"/>
        <v>1</v>
      </c>
      <c r="H2363" s="508" t="b">
        <f t="shared" si="217"/>
        <v>1</v>
      </c>
      <c r="I2363" s="508" t="str">
        <f t="shared" si="218"/>
        <v>22</v>
      </c>
      <c r="J2363" s="508" t="str">
        <f t="shared" si="219"/>
        <v>22</v>
      </c>
      <c r="K2363" s="508">
        <f t="shared" si="220"/>
        <v>0</v>
      </c>
      <c r="L2363" s="508" t="b">
        <f t="shared" si="221"/>
        <v>1</v>
      </c>
    </row>
    <row r="2364" spans="2:12">
      <c r="B2364" s="508" t="s">
        <v>3286</v>
      </c>
      <c r="C2364" s="508" t="s">
        <v>6129</v>
      </c>
      <c r="E2364" s="508" t="s">
        <v>3286</v>
      </c>
      <c r="F2364" s="508" t="s">
        <v>6129</v>
      </c>
      <c r="G2364" s="508" t="b">
        <f t="shared" si="216"/>
        <v>1</v>
      </c>
      <c r="H2364" s="508" t="b">
        <f t="shared" si="217"/>
        <v>1</v>
      </c>
      <c r="I2364" s="508" t="str">
        <f t="shared" si="218"/>
        <v>15</v>
      </c>
      <c r="J2364" s="508" t="str">
        <f t="shared" si="219"/>
        <v>15</v>
      </c>
      <c r="K2364" s="508">
        <f t="shared" si="220"/>
        <v>0</v>
      </c>
      <c r="L2364" s="508" t="b">
        <f t="shared" si="221"/>
        <v>1</v>
      </c>
    </row>
    <row r="2365" spans="2:12">
      <c r="B2365" s="508" t="s">
        <v>3281</v>
      </c>
      <c r="C2365" s="508" t="s">
        <v>6130</v>
      </c>
      <c r="E2365" s="508" t="s">
        <v>3281</v>
      </c>
      <c r="F2365" s="508" t="s">
        <v>6130</v>
      </c>
      <c r="G2365" s="508" t="b">
        <f t="shared" si="216"/>
        <v>1</v>
      </c>
      <c r="H2365" s="508" t="b">
        <f t="shared" si="217"/>
        <v>1</v>
      </c>
      <c r="I2365" s="508" t="str">
        <f t="shared" si="218"/>
        <v>14</v>
      </c>
      <c r="J2365" s="508" t="str">
        <f t="shared" si="219"/>
        <v>14</v>
      </c>
      <c r="K2365" s="508">
        <f t="shared" si="220"/>
        <v>0</v>
      </c>
      <c r="L2365" s="508" t="b">
        <f t="shared" si="221"/>
        <v>1</v>
      </c>
    </row>
    <row r="2366" spans="2:12">
      <c r="B2366" s="508" t="s">
        <v>3308</v>
      </c>
      <c r="C2366" s="508" t="s">
        <v>6131</v>
      </c>
      <c r="E2366" s="508" t="s">
        <v>3308</v>
      </c>
      <c r="F2366" s="508" t="s">
        <v>6131</v>
      </c>
      <c r="G2366" s="508" t="b">
        <f t="shared" si="216"/>
        <v>1</v>
      </c>
      <c r="H2366" s="508" t="b">
        <f t="shared" si="217"/>
        <v>1</v>
      </c>
      <c r="I2366" s="508" t="str">
        <f t="shared" si="218"/>
        <v>20</v>
      </c>
      <c r="J2366" s="508" t="str">
        <f t="shared" si="219"/>
        <v>20</v>
      </c>
      <c r="K2366" s="508">
        <f t="shared" si="220"/>
        <v>0</v>
      </c>
      <c r="L2366" s="508" t="b">
        <f t="shared" si="221"/>
        <v>1</v>
      </c>
    </row>
    <row r="2367" spans="2:12">
      <c r="B2367" s="508" t="s">
        <v>3305</v>
      </c>
      <c r="C2367" s="508" t="s">
        <v>6132</v>
      </c>
      <c r="E2367" s="508" t="s">
        <v>3305</v>
      </c>
      <c r="F2367" s="508" t="s">
        <v>6132</v>
      </c>
      <c r="G2367" s="508" t="b">
        <f t="shared" si="216"/>
        <v>1</v>
      </c>
      <c r="H2367" s="508" t="b">
        <f t="shared" si="217"/>
        <v>1</v>
      </c>
      <c r="I2367" s="508" t="str">
        <f t="shared" si="218"/>
        <v>20</v>
      </c>
      <c r="J2367" s="508" t="str">
        <f t="shared" si="219"/>
        <v>20</v>
      </c>
      <c r="K2367" s="508">
        <f t="shared" si="220"/>
        <v>0</v>
      </c>
      <c r="L2367" s="508" t="b">
        <f t="shared" si="221"/>
        <v>1</v>
      </c>
    </row>
    <row r="2368" spans="2:12">
      <c r="B2368" s="508" t="s">
        <v>3312</v>
      </c>
      <c r="C2368" s="508" t="s">
        <v>6133</v>
      </c>
      <c r="E2368" s="508" t="s">
        <v>3312</v>
      </c>
      <c r="F2368" s="508" t="s">
        <v>6133</v>
      </c>
      <c r="G2368" s="508" t="b">
        <f t="shared" si="216"/>
        <v>1</v>
      </c>
      <c r="H2368" s="508" t="b">
        <f t="shared" si="217"/>
        <v>1</v>
      </c>
      <c r="I2368" s="508" t="str">
        <f t="shared" si="218"/>
        <v>21</v>
      </c>
      <c r="J2368" s="508" t="str">
        <f t="shared" si="219"/>
        <v>21</v>
      </c>
      <c r="K2368" s="508">
        <f t="shared" si="220"/>
        <v>0</v>
      </c>
      <c r="L2368" s="508" t="b">
        <f t="shared" si="221"/>
        <v>1</v>
      </c>
    </row>
    <row r="2369" spans="2:12">
      <c r="B2369" s="508" t="s">
        <v>3309</v>
      </c>
      <c r="C2369" s="508" t="s">
        <v>6134</v>
      </c>
      <c r="E2369" s="508" t="s">
        <v>3309</v>
      </c>
      <c r="F2369" s="508" t="s">
        <v>6134</v>
      </c>
      <c r="G2369" s="508" t="b">
        <f t="shared" si="216"/>
        <v>1</v>
      </c>
      <c r="H2369" s="508" t="b">
        <f t="shared" si="217"/>
        <v>1</v>
      </c>
      <c r="I2369" s="508" t="str">
        <f t="shared" si="218"/>
        <v>21</v>
      </c>
      <c r="J2369" s="508" t="str">
        <f t="shared" si="219"/>
        <v>21</v>
      </c>
      <c r="K2369" s="508">
        <f t="shared" si="220"/>
        <v>0</v>
      </c>
      <c r="L2369" s="508" t="b">
        <f t="shared" si="221"/>
        <v>1</v>
      </c>
    </row>
    <row r="2370" spans="2:12">
      <c r="B2370" s="508" t="s">
        <v>3304</v>
      </c>
      <c r="C2370" s="508" t="s">
        <v>6135</v>
      </c>
      <c r="E2370" s="508" t="s">
        <v>3304</v>
      </c>
      <c r="F2370" s="508" t="s">
        <v>6135</v>
      </c>
      <c r="G2370" s="508" t="b">
        <f t="shared" si="216"/>
        <v>1</v>
      </c>
      <c r="H2370" s="508" t="b">
        <f t="shared" si="217"/>
        <v>1</v>
      </c>
      <c r="I2370" s="508" t="str">
        <f t="shared" si="218"/>
        <v>19</v>
      </c>
      <c r="J2370" s="508" t="str">
        <f t="shared" si="219"/>
        <v>19</v>
      </c>
      <c r="K2370" s="508">
        <f t="shared" si="220"/>
        <v>0</v>
      </c>
      <c r="L2370" s="508" t="b">
        <f t="shared" si="221"/>
        <v>1</v>
      </c>
    </row>
    <row r="2371" spans="2:12">
      <c r="B2371" s="508" t="s">
        <v>3301</v>
      </c>
      <c r="C2371" s="508" t="s">
        <v>6136</v>
      </c>
      <c r="E2371" s="508" t="s">
        <v>3301</v>
      </c>
      <c r="F2371" s="508" t="s">
        <v>6136</v>
      </c>
      <c r="G2371" s="508" t="b">
        <f t="shared" si="216"/>
        <v>1</v>
      </c>
      <c r="H2371" s="508" t="b">
        <f t="shared" si="217"/>
        <v>1</v>
      </c>
      <c r="I2371" s="508" t="str">
        <f t="shared" si="218"/>
        <v>19</v>
      </c>
      <c r="J2371" s="508" t="str">
        <f t="shared" si="219"/>
        <v>19</v>
      </c>
      <c r="K2371" s="508">
        <f t="shared" si="220"/>
        <v>0</v>
      </c>
      <c r="L2371" s="508" t="b">
        <f t="shared" si="221"/>
        <v>1</v>
      </c>
    </row>
    <row r="2372" spans="2:12">
      <c r="B2372" s="508" t="s">
        <v>3291</v>
      </c>
      <c r="C2372" s="508" t="s">
        <v>6137</v>
      </c>
      <c r="E2372" s="508" t="s">
        <v>3291</v>
      </c>
      <c r="F2372" s="508" t="s">
        <v>6137</v>
      </c>
      <c r="G2372" s="508" t="b">
        <f t="shared" si="216"/>
        <v>1</v>
      </c>
      <c r="H2372" s="508" t="b">
        <f t="shared" si="217"/>
        <v>1</v>
      </c>
      <c r="I2372" s="508" t="str">
        <f t="shared" si="218"/>
        <v>16</v>
      </c>
      <c r="J2372" s="508" t="str">
        <f t="shared" si="219"/>
        <v>16</v>
      </c>
      <c r="K2372" s="508">
        <f t="shared" si="220"/>
        <v>0</v>
      </c>
      <c r="L2372" s="508" t="b">
        <f t="shared" si="221"/>
        <v>1</v>
      </c>
    </row>
    <row r="2373" spans="2:12">
      <c r="B2373" s="508" t="s">
        <v>3288</v>
      </c>
      <c r="C2373" s="508" t="s">
        <v>6138</v>
      </c>
      <c r="E2373" s="508" t="s">
        <v>3288</v>
      </c>
      <c r="F2373" s="508" t="s">
        <v>6138</v>
      </c>
      <c r="G2373" s="508" t="b">
        <f t="shared" si="216"/>
        <v>1</v>
      </c>
      <c r="H2373" s="508" t="b">
        <f t="shared" si="217"/>
        <v>1</v>
      </c>
      <c r="I2373" s="508" t="str">
        <f t="shared" si="218"/>
        <v>16</v>
      </c>
      <c r="J2373" s="508" t="str">
        <f t="shared" si="219"/>
        <v>16</v>
      </c>
      <c r="K2373" s="508">
        <f t="shared" si="220"/>
        <v>0</v>
      </c>
      <c r="L2373" s="508" t="b">
        <f t="shared" si="221"/>
        <v>1</v>
      </c>
    </row>
    <row r="2374" spans="2:12">
      <c r="B2374" s="508" t="s">
        <v>3320</v>
      </c>
      <c r="C2374" s="508" t="s">
        <v>6139</v>
      </c>
      <c r="E2374" s="508" t="s">
        <v>3320</v>
      </c>
      <c r="F2374" s="508" t="s">
        <v>6139</v>
      </c>
      <c r="G2374" s="508" t="b">
        <f t="shared" si="216"/>
        <v>1</v>
      </c>
      <c r="H2374" s="508" t="b">
        <f t="shared" si="217"/>
        <v>1</v>
      </c>
      <c r="I2374" s="508" t="str">
        <f t="shared" si="218"/>
        <v>23</v>
      </c>
      <c r="J2374" s="508" t="str">
        <f t="shared" si="219"/>
        <v>23</v>
      </c>
      <c r="K2374" s="508">
        <f t="shared" si="220"/>
        <v>0</v>
      </c>
      <c r="L2374" s="508" t="b">
        <f t="shared" si="221"/>
        <v>1</v>
      </c>
    </row>
    <row r="2375" spans="2:12">
      <c r="B2375" s="508" t="s">
        <v>3317</v>
      </c>
      <c r="C2375" s="508" t="s">
        <v>6140</v>
      </c>
      <c r="E2375" s="508" t="s">
        <v>3317</v>
      </c>
      <c r="F2375" s="508" t="s">
        <v>6140</v>
      </c>
      <c r="G2375" s="508" t="b">
        <f t="shared" ref="G2375:G2438" si="222">B2375=E2375</f>
        <v>1</v>
      </c>
      <c r="H2375" s="508" t="b">
        <f t="shared" ref="H2375:H2438" si="223">C2375=F2375</f>
        <v>1</v>
      </c>
      <c r="I2375" s="508" t="str">
        <f t="shared" ref="I2375:I2438" si="224">RIGHT(C2375,LEN(C2375)-FIND("$",C2375,1)-2)</f>
        <v>23</v>
      </c>
      <c r="J2375" s="508" t="str">
        <f t="shared" ref="J2375:J2438" si="225">RIGHT(F2375,LEN(F2375)-FIND("$",F2375,1)-2)</f>
        <v>23</v>
      </c>
      <c r="K2375" s="508">
        <f t="shared" ref="K2375:K2438" si="226">J2375-I2375</f>
        <v>0</v>
      </c>
      <c r="L2375" s="508" t="b">
        <f t="shared" ref="L2375:L2438" si="227">I2375=J2375</f>
        <v>1</v>
      </c>
    </row>
    <row r="2376" spans="2:12">
      <c r="B2376" s="508" t="s">
        <v>3296</v>
      </c>
      <c r="C2376" s="508" t="s">
        <v>6141</v>
      </c>
      <c r="E2376" s="508" t="s">
        <v>3296</v>
      </c>
      <c r="F2376" s="508" t="s">
        <v>6141</v>
      </c>
      <c r="G2376" s="508" t="b">
        <f t="shared" si="222"/>
        <v>1</v>
      </c>
      <c r="H2376" s="508" t="b">
        <f t="shared" si="223"/>
        <v>1</v>
      </c>
      <c r="I2376" s="508" t="str">
        <f t="shared" si="224"/>
        <v>17</v>
      </c>
      <c r="J2376" s="508" t="str">
        <f t="shared" si="225"/>
        <v>17</v>
      </c>
      <c r="K2376" s="508">
        <f t="shared" si="226"/>
        <v>0</v>
      </c>
      <c r="L2376" s="508" t="b">
        <f t="shared" si="227"/>
        <v>1</v>
      </c>
    </row>
    <row r="2377" spans="2:12">
      <c r="B2377" s="508" t="s">
        <v>3292</v>
      </c>
      <c r="C2377" s="508" t="s">
        <v>6142</v>
      </c>
      <c r="E2377" s="508" t="s">
        <v>3292</v>
      </c>
      <c r="F2377" s="508" t="s">
        <v>6142</v>
      </c>
      <c r="G2377" s="508" t="b">
        <f t="shared" si="222"/>
        <v>1</v>
      </c>
      <c r="H2377" s="508" t="b">
        <f t="shared" si="223"/>
        <v>1</v>
      </c>
      <c r="I2377" s="508" t="str">
        <f t="shared" si="224"/>
        <v>17</v>
      </c>
      <c r="J2377" s="508" t="str">
        <f t="shared" si="225"/>
        <v>17</v>
      </c>
      <c r="K2377" s="508">
        <f t="shared" si="226"/>
        <v>0</v>
      </c>
      <c r="L2377" s="508" t="b">
        <f t="shared" si="227"/>
        <v>1</v>
      </c>
    </row>
    <row r="2378" spans="2:12">
      <c r="B2378" s="508" t="s">
        <v>6143</v>
      </c>
      <c r="C2378" s="508" t="s">
        <v>6144</v>
      </c>
      <c r="E2378" s="508" t="s">
        <v>6143</v>
      </c>
      <c r="F2378" s="508" t="s">
        <v>6144</v>
      </c>
      <c r="G2378" s="508" t="b">
        <f t="shared" si="222"/>
        <v>1</v>
      </c>
      <c r="H2378" s="508" t="b">
        <f t="shared" si="223"/>
        <v>1</v>
      </c>
      <c r="I2378" s="508" t="str">
        <f t="shared" si="224"/>
        <v>19</v>
      </c>
      <c r="J2378" s="508" t="str">
        <f t="shared" si="225"/>
        <v>19</v>
      </c>
      <c r="K2378" s="508">
        <f t="shared" si="226"/>
        <v>0</v>
      </c>
      <c r="L2378" s="508" t="b">
        <f t="shared" si="227"/>
        <v>1</v>
      </c>
    </row>
    <row r="2379" spans="2:12">
      <c r="B2379" s="508" t="s">
        <v>6145</v>
      </c>
      <c r="C2379" s="508" t="s">
        <v>6146</v>
      </c>
      <c r="E2379" s="508" t="s">
        <v>6145</v>
      </c>
      <c r="F2379" s="508" t="s">
        <v>6146</v>
      </c>
      <c r="G2379" s="508" t="b">
        <f t="shared" si="222"/>
        <v>1</v>
      </c>
      <c r="H2379" s="508" t="b">
        <f t="shared" si="223"/>
        <v>1</v>
      </c>
      <c r="I2379" s="508" t="str">
        <f t="shared" si="224"/>
        <v>16</v>
      </c>
      <c r="J2379" s="508" t="str">
        <f t="shared" si="225"/>
        <v>16</v>
      </c>
      <c r="K2379" s="508">
        <f t="shared" si="226"/>
        <v>0</v>
      </c>
      <c r="L2379" s="508" t="b">
        <f t="shared" si="227"/>
        <v>1</v>
      </c>
    </row>
    <row r="2380" spans="2:12">
      <c r="B2380" s="508" t="s">
        <v>6147</v>
      </c>
      <c r="C2380" s="508" t="s">
        <v>6148</v>
      </c>
      <c r="E2380" s="508" t="s">
        <v>6147</v>
      </c>
      <c r="F2380" s="508" t="s">
        <v>6148</v>
      </c>
      <c r="G2380" s="508" t="b">
        <f t="shared" si="222"/>
        <v>1</v>
      </c>
      <c r="H2380" s="508" t="b">
        <f t="shared" si="223"/>
        <v>1</v>
      </c>
      <c r="I2380" s="508" t="str">
        <f t="shared" si="224"/>
        <v>71</v>
      </c>
      <c r="J2380" s="508" t="str">
        <f t="shared" si="225"/>
        <v>71</v>
      </c>
      <c r="K2380" s="508">
        <f t="shared" si="226"/>
        <v>0</v>
      </c>
      <c r="L2380" s="508" t="b">
        <f t="shared" si="227"/>
        <v>1</v>
      </c>
    </row>
    <row r="2381" spans="2:12">
      <c r="B2381" s="508" t="s">
        <v>6149</v>
      </c>
      <c r="C2381" s="508" t="s">
        <v>6150</v>
      </c>
      <c r="E2381" s="508" t="s">
        <v>6149</v>
      </c>
      <c r="F2381" s="508" t="s">
        <v>6150</v>
      </c>
      <c r="G2381" s="508" t="b">
        <f t="shared" si="222"/>
        <v>1</v>
      </c>
      <c r="H2381" s="508" t="b">
        <f t="shared" si="223"/>
        <v>1</v>
      </c>
      <c r="I2381" s="508" t="str">
        <f t="shared" si="224"/>
        <v>89</v>
      </c>
      <c r="J2381" s="508" t="str">
        <f t="shared" si="225"/>
        <v>89</v>
      </c>
      <c r="K2381" s="508">
        <f t="shared" si="226"/>
        <v>0</v>
      </c>
      <c r="L2381" s="508" t="b">
        <f t="shared" si="227"/>
        <v>1</v>
      </c>
    </row>
    <row r="2382" spans="2:12">
      <c r="B2382" s="508" t="s">
        <v>6151</v>
      </c>
      <c r="C2382" s="508" t="s">
        <v>6152</v>
      </c>
      <c r="E2382" s="508" t="s">
        <v>6151</v>
      </c>
      <c r="F2382" s="508" t="s">
        <v>6152</v>
      </c>
      <c r="G2382" s="508" t="b">
        <f t="shared" si="222"/>
        <v>1</v>
      </c>
      <c r="H2382" s="508" t="b">
        <f t="shared" si="223"/>
        <v>1</v>
      </c>
      <c r="I2382" s="508" t="str">
        <f t="shared" si="224"/>
        <v>72</v>
      </c>
      <c r="J2382" s="508" t="str">
        <f t="shared" si="225"/>
        <v>72</v>
      </c>
      <c r="K2382" s="508">
        <f t="shared" si="226"/>
        <v>0</v>
      </c>
      <c r="L2382" s="508" t="b">
        <f t="shared" si="227"/>
        <v>1</v>
      </c>
    </row>
    <row r="2383" spans="2:12">
      <c r="B2383" s="508" t="s">
        <v>6153</v>
      </c>
      <c r="C2383" s="508" t="s">
        <v>6154</v>
      </c>
      <c r="E2383" s="508" t="s">
        <v>6153</v>
      </c>
      <c r="F2383" s="508" t="s">
        <v>6154</v>
      </c>
      <c r="G2383" s="508" t="b">
        <f t="shared" si="222"/>
        <v>1</v>
      </c>
      <c r="H2383" s="508" t="b">
        <f t="shared" si="223"/>
        <v>1</v>
      </c>
      <c r="I2383" s="508" t="str">
        <f t="shared" si="224"/>
        <v>77</v>
      </c>
      <c r="J2383" s="508" t="str">
        <f t="shared" si="225"/>
        <v>77</v>
      </c>
      <c r="K2383" s="508">
        <f t="shared" si="226"/>
        <v>0</v>
      </c>
      <c r="L2383" s="508" t="b">
        <f t="shared" si="227"/>
        <v>1</v>
      </c>
    </row>
    <row r="2384" spans="2:12">
      <c r="B2384" s="508" t="s">
        <v>6155</v>
      </c>
      <c r="C2384" s="508" t="s">
        <v>6156</v>
      </c>
      <c r="E2384" s="508" t="s">
        <v>6155</v>
      </c>
      <c r="F2384" s="508" t="s">
        <v>6156</v>
      </c>
      <c r="G2384" s="508" t="b">
        <f t="shared" si="222"/>
        <v>1</v>
      </c>
      <c r="H2384" s="508" t="b">
        <f t="shared" si="223"/>
        <v>1</v>
      </c>
      <c r="I2384" s="508" t="str">
        <f t="shared" si="224"/>
        <v>76</v>
      </c>
      <c r="J2384" s="508" t="str">
        <f t="shared" si="225"/>
        <v>76</v>
      </c>
      <c r="K2384" s="508">
        <f t="shared" si="226"/>
        <v>0</v>
      </c>
      <c r="L2384" s="508" t="b">
        <f t="shared" si="227"/>
        <v>1</v>
      </c>
    </row>
    <row r="2385" spans="2:12">
      <c r="B2385" s="508" t="s">
        <v>6157</v>
      </c>
      <c r="C2385" s="508" t="s">
        <v>6158</v>
      </c>
      <c r="E2385" s="508" t="s">
        <v>6157</v>
      </c>
      <c r="F2385" s="508" t="s">
        <v>6158</v>
      </c>
      <c r="G2385" s="508" t="b">
        <f t="shared" si="222"/>
        <v>1</v>
      </c>
      <c r="H2385" s="508" t="b">
        <f t="shared" si="223"/>
        <v>1</v>
      </c>
      <c r="I2385" s="508" t="str">
        <f t="shared" si="224"/>
        <v>79</v>
      </c>
      <c r="J2385" s="508" t="str">
        <f t="shared" si="225"/>
        <v>79</v>
      </c>
      <c r="K2385" s="508">
        <f t="shared" si="226"/>
        <v>0</v>
      </c>
      <c r="L2385" s="508" t="b">
        <f t="shared" si="227"/>
        <v>1</v>
      </c>
    </row>
    <row r="2386" spans="2:12">
      <c r="B2386" s="508" t="s">
        <v>6159</v>
      </c>
      <c r="C2386" s="508" t="s">
        <v>6160</v>
      </c>
      <c r="E2386" s="508" t="s">
        <v>6159</v>
      </c>
      <c r="F2386" s="508" t="s">
        <v>6160</v>
      </c>
      <c r="G2386" s="508" t="b">
        <f t="shared" si="222"/>
        <v>1</v>
      </c>
      <c r="H2386" s="508" t="b">
        <f t="shared" si="223"/>
        <v>1</v>
      </c>
      <c r="I2386" s="508" t="str">
        <f t="shared" si="224"/>
        <v>69</v>
      </c>
      <c r="J2386" s="508" t="str">
        <f t="shared" si="225"/>
        <v>69</v>
      </c>
      <c r="K2386" s="508">
        <f t="shared" si="226"/>
        <v>0</v>
      </c>
      <c r="L2386" s="508" t="b">
        <f t="shared" si="227"/>
        <v>1</v>
      </c>
    </row>
    <row r="2387" spans="2:12">
      <c r="B2387" s="508" t="s">
        <v>6161</v>
      </c>
      <c r="C2387" s="508" t="s">
        <v>6162</v>
      </c>
      <c r="E2387" s="508" t="s">
        <v>6161</v>
      </c>
      <c r="F2387" s="508" t="s">
        <v>6162</v>
      </c>
      <c r="G2387" s="508" t="b">
        <f t="shared" si="222"/>
        <v>1</v>
      </c>
      <c r="H2387" s="508" t="b">
        <f t="shared" si="223"/>
        <v>1</v>
      </c>
      <c r="I2387" s="508" t="str">
        <f t="shared" si="224"/>
        <v>80</v>
      </c>
      <c r="J2387" s="508" t="str">
        <f t="shared" si="225"/>
        <v>80</v>
      </c>
      <c r="K2387" s="508">
        <f t="shared" si="226"/>
        <v>0</v>
      </c>
      <c r="L2387" s="508" t="b">
        <f t="shared" si="227"/>
        <v>1</v>
      </c>
    </row>
    <row r="2388" spans="2:12">
      <c r="B2388" s="508" t="s">
        <v>6163</v>
      </c>
      <c r="C2388" s="508" t="s">
        <v>6164</v>
      </c>
      <c r="E2388" s="508" t="s">
        <v>6163</v>
      </c>
      <c r="F2388" s="508" t="s">
        <v>6164</v>
      </c>
      <c r="G2388" s="508" t="b">
        <f t="shared" si="222"/>
        <v>1</v>
      </c>
      <c r="H2388" s="508" t="b">
        <f t="shared" si="223"/>
        <v>1</v>
      </c>
      <c r="I2388" s="508" t="str">
        <f t="shared" si="224"/>
        <v>62</v>
      </c>
      <c r="J2388" s="508" t="str">
        <f t="shared" si="225"/>
        <v>62</v>
      </c>
      <c r="K2388" s="508">
        <f t="shared" si="226"/>
        <v>0</v>
      </c>
      <c r="L2388" s="508" t="b">
        <f t="shared" si="227"/>
        <v>1</v>
      </c>
    </row>
    <row r="2389" spans="2:12">
      <c r="B2389" s="508" t="s">
        <v>6165</v>
      </c>
      <c r="C2389" s="508" t="s">
        <v>6166</v>
      </c>
      <c r="E2389" s="508" t="s">
        <v>6165</v>
      </c>
      <c r="F2389" s="508" t="s">
        <v>6166</v>
      </c>
      <c r="G2389" s="508" t="b">
        <f t="shared" si="222"/>
        <v>1</v>
      </c>
      <c r="H2389" s="508" t="b">
        <f t="shared" si="223"/>
        <v>1</v>
      </c>
      <c r="I2389" s="508" t="str">
        <f t="shared" si="224"/>
        <v>85</v>
      </c>
      <c r="J2389" s="508" t="str">
        <f t="shared" si="225"/>
        <v>85</v>
      </c>
      <c r="K2389" s="508">
        <f t="shared" si="226"/>
        <v>0</v>
      </c>
      <c r="L2389" s="508" t="b">
        <f t="shared" si="227"/>
        <v>1</v>
      </c>
    </row>
    <row r="2390" spans="2:12">
      <c r="B2390" s="508" t="s">
        <v>6167</v>
      </c>
      <c r="C2390" s="508" t="s">
        <v>6168</v>
      </c>
      <c r="E2390" s="508" t="s">
        <v>6167</v>
      </c>
      <c r="F2390" s="508" t="s">
        <v>6168</v>
      </c>
      <c r="G2390" s="508" t="b">
        <f t="shared" si="222"/>
        <v>1</v>
      </c>
      <c r="H2390" s="508" t="b">
        <f t="shared" si="223"/>
        <v>1</v>
      </c>
      <c r="I2390" s="508" t="str">
        <f t="shared" si="224"/>
        <v>83</v>
      </c>
      <c r="J2390" s="508" t="str">
        <f t="shared" si="225"/>
        <v>83</v>
      </c>
      <c r="K2390" s="508">
        <f t="shared" si="226"/>
        <v>0</v>
      </c>
      <c r="L2390" s="508" t="b">
        <f t="shared" si="227"/>
        <v>1</v>
      </c>
    </row>
    <row r="2391" spans="2:12">
      <c r="B2391" s="508" t="s">
        <v>6169</v>
      </c>
      <c r="C2391" s="508" t="s">
        <v>6170</v>
      </c>
      <c r="E2391" s="508" t="s">
        <v>6169</v>
      </c>
      <c r="F2391" s="508" t="s">
        <v>6170</v>
      </c>
      <c r="G2391" s="508" t="b">
        <f t="shared" si="222"/>
        <v>1</v>
      </c>
      <c r="H2391" s="508" t="b">
        <f t="shared" si="223"/>
        <v>1</v>
      </c>
      <c r="I2391" s="508" t="str">
        <f t="shared" si="224"/>
        <v>68</v>
      </c>
      <c r="J2391" s="508" t="str">
        <f t="shared" si="225"/>
        <v>68</v>
      </c>
      <c r="K2391" s="508">
        <f t="shared" si="226"/>
        <v>0</v>
      </c>
      <c r="L2391" s="508" t="b">
        <f t="shared" si="227"/>
        <v>1</v>
      </c>
    </row>
    <row r="2392" spans="2:12">
      <c r="B2392" s="508" t="s">
        <v>6171</v>
      </c>
      <c r="C2392" s="508" t="s">
        <v>6172</v>
      </c>
      <c r="E2392" s="508" t="s">
        <v>6171</v>
      </c>
      <c r="F2392" s="508" t="s">
        <v>6172</v>
      </c>
      <c r="G2392" s="508" t="b">
        <f t="shared" si="222"/>
        <v>1</v>
      </c>
      <c r="H2392" s="508" t="b">
        <f t="shared" si="223"/>
        <v>1</v>
      </c>
      <c r="I2392" s="508" t="str">
        <f t="shared" si="224"/>
        <v>88</v>
      </c>
      <c r="J2392" s="508" t="str">
        <f t="shared" si="225"/>
        <v>88</v>
      </c>
      <c r="K2392" s="508">
        <f t="shared" si="226"/>
        <v>0</v>
      </c>
      <c r="L2392" s="508" t="b">
        <f t="shared" si="227"/>
        <v>1</v>
      </c>
    </row>
    <row r="2393" spans="2:12">
      <c r="B2393" s="508" t="s">
        <v>6173</v>
      </c>
      <c r="C2393" s="508" t="s">
        <v>6174</v>
      </c>
      <c r="E2393" s="508" t="s">
        <v>6173</v>
      </c>
      <c r="F2393" s="508" t="s">
        <v>6174</v>
      </c>
      <c r="G2393" s="508" t="b">
        <f t="shared" si="222"/>
        <v>1</v>
      </c>
      <c r="H2393" s="508" t="b">
        <f t="shared" si="223"/>
        <v>1</v>
      </c>
      <c r="I2393" s="508" t="str">
        <f t="shared" si="224"/>
        <v>74</v>
      </c>
      <c r="J2393" s="508" t="str">
        <f t="shared" si="225"/>
        <v>74</v>
      </c>
      <c r="K2393" s="508">
        <f t="shared" si="226"/>
        <v>0</v>
      </c>
      <c r="L2393" s="508" t="b">
        <f t="shared" si="227"/>
        <v>1</v>
      </c>
    </row>
    <row r="2394" spans="2:12">
      <c r="B2394" s="508" t="s">
        <v>6175</v>
      </c>
      <c r="C2394" s="508" t="s">
        <v>6176</v>
      </c>
      <c r="E2394" s="508" t="s">
        <v>6175</v>
      </c>
      <c r="F2394" s="508" t="s">
        <v>6176</v>
      </c>
      <c r="G2394" s="508" t="b">
        <f t="shared" si="222"/>
        <v>1</v>
      </c>
      <c r="H2394" s="508" t="b">
        <f t="shared" si="223"/>
        <v>1</v>
      </c>
      <c r="I2394" s="508" t="str">
        <f t="shared" si="224"/>
        <v>60</v>
      </c>
      <c r="J2394" s="508" t="str">
        <f t="shared" si="225"/>
        <v>60</v>
      </c>
      <c r="K2394" s="508">
        <f t="shared" si="226"/>
        <v>0</v>
      </c>
      <c r="L2394" s="508" t="b">
        <f t="shared" si="227"/>
        <v>1</v>
      </c>
    </row>
    <row r="2395" spans="2:12">
      <c r="B2395" s="508" t="s">
        <v>6177</v>
      </c>
      <c r="C2395" s="508" t="s">
        <v>6178</v>
      </c>
      <c r="E2395" s="508" t="s">
        <v>6177</v>
      </c>
      <c r="F2395" s="508" t="s">
        <v>6178</v>
      </c>
      <c r="G2395" s="508" t="b">
        <f t="shared" si="222"/>
        <v>1</v>
      </c>
      <c r="H2395" s="508" t="b">
        <f t="shared" si="223"/>
        <v>1</v>
      </c>
      <c r="I2395" s="508" t="str">
        <f t="shared" si="224"/>
        <v>73</v>
      </c>
      <c r="J2395" s="508" t="str">
        <f t="shared" si="225"/>
        <v>73</v>
      </c>
      <c r="K2395" s="508">
        <f t="shared" si="226"/>
        <v>0</v>
      </c>
      <c r="L2395" s="508" t="b">
        <f t="shared" si="227"/>
        <v>1</v>
      </c>
    </row>
    <row r="2396" spans="2:12">
      <c r="B2396" s="508" t="s">
        <v>6179</v>
      </c>
      <c r="C2396" s="508" t="s">
        <v>6180</v>
      </c>
      <c r="E2396" s="508" t="s">
        <v>6179</v>
      </c>
      <c r="F2396" s="508" t="s">
        <v>6180</v>
      </c>
      <c r="G2396" s="508" t="b">
        <f t="shared" si="222"/>
        <v>1</v>
      </c>
      <c r="H2396" s="508" t="b">
        <f t="shared" si="223"/>
        <v>1</v>
      </c>
      <c r="I2396" s="508" t="str">
        <f t="shared" si="224"/>
        <v>63</v>
      </c>
      <c r="J2396" s="508" t="str">
        <f t="shared" si="225"/>
        <v>63</v>
      </c>
      <c r="K2396" s="508">
        <f t="shared" si="226"/>
        <v>0</v>
      </c>
      <c r="L2396" s="508" t="b">
        <f t="shared" si="227"/>
        <v>1</v>
      </c>
    </row>
    <row r="2397" spans="2:12">
      <c r="B2397" s="508" t="s">
        <v>6181</v>
      </c>
      <c r="C2397" s="508" t="s">
        <v>6182</v>
      </c>
      <c r="E2397" s="508" t="s">
        <v>6181</v>
      </c>
      <c r="F2397" s="508" t="s">
        <v>6182</v>
      </c>
      <c r="G2397" s="508" t="b">
        <f t="shared" si="222"/>
        <v>1</v>
      </c>
      <c r="H2397" s="508" t="b">
        <f t="shared" si="223"/>
        <v>1</v>
      </c>
      <c r="I2397" s="508" t="str">
        <f t="shared" si="224"/>
        <v>66</v>
      </c>
      <c r="J2397" s="508" t="str">
        <f t="shared" si="225"/>
        <v>66</v>
      </c>
      <c r="K2397" s="508">
        <f t="shared" si="226"/>
        <v>0</v>
      </c>
      <c r="L2397" s="508" t="b">
        <f t="shared" si="227"/>
        <v>1</v>
      </c>
    </row>
    <row r="2398" spans="2:12">
      <c r="B2398" s="508" t="s">
        <v>6183</v>
      </c>
      <c r="C2398" s="508" t="s">
        <v>6184</v>
      </c>
      <c r="E2398" s="508" t="s">
        <v>6183</v>
      </c>
      <c r="F2398" s="508" t="s">
        <v>6184</v>
      </c>
      <c r="G2398" s="508" t="b">
        <f t="shared" si="222"/>
        <v>1</v>
      </c>
      <c r="H2398" s="508" t="b">
        <f t="shared" si="223"/>
        <v>1</v>
      </c>
      <c r="I2398" s="508" t="str">
        <f t="shared" si="224"/>
        <v>58</v>
      </c>
      <c r="J2398" s="508" t="str">
        <f t="shared" si="225"/>
        <v>58</v>
      </c>
      <c r="K2398" s="508">
        <f t="shared" si="226"/>
        <v>0</v>
      </c>
      <c r="L2398" s="508" t="b">
        <f t="shared" si="227"/>
        <v>1</v>
      </c>
    </row>
    <row r="2399" spans="2:12">
      <c r="B2399" s="508" t="s">
        <v>6185</v>
      </c>
      <c r="C2399" s="508" t="s">
        <v>6186</v>
      </c>
      <c r="E2399" s="508" t="s">
        <v>6185</v>
      </c>
      <c r="F2399" s="508" t="s">
        <v>6186</v>
      </c>
      <c r="G2399" s="508" t="b">
        <f t="shared" si="222"/>
        <v>1</v>
      </c>
      <c r="H2399" s="508" t="b">
        <f t="shared" si="223"/>
        <v>1</v>
      </c>
      <c r="I2399" s="508" t="str">
        <f t="shared" si="224"/>
        <v>67</v>
      </c>
      <c r="J2399" s="508" t="str">
        <f t="shared" si="225"/>
        <v>67</v>
      </c>
      <c r="K2399" s="508">
        <f t="shared" si="226"/>
        <v>0</v>
      </c>
      <c r="L2399" s="508" t="b">
        <f t="shared" si="227"/>
        <v>1</v>
      </c>
    </row>
    <row r="2400" spans="2:12">
      <c r="B2400" s="508" t="s">
        <v>6187</v>
      </c>
      <c r="C2400" s="508" t="s">
        <v>6188</v>
      </c>
      <c r="E2400" s="508" t="s">
        <v>6187</v>
      </c>
      <c r="F2400" s="508" t="s">
        <v>6188</v>
      </c>
      <c r="G2400" s="508" t="b">
        <f t="shared" si="222"/>
        <v>1</v>
      </c>
      <c r="H2400" s="508" t="b">
        <f t="shared" si="223"/>
        <v>1</v>
      </c>
      <c r="I2400" s="508" t="str">
        <f t="shared" si="224"/>
        <v>61</v>
      </c>
      <c r="J2400" s="508" t="str">
        <f t="shared" si="225"/>
        <v>61</v>
      </c>
      <c r="K2400" s="508">
        <f t="shared" si="226"/>
        <v>0</v>
      </c>
      <c r="L2400" s="508" t="b">
        <f t="shared" si="227"/>
        <v>1</v>
      </c>
    </row>
    <row r="2401" spans="2:12">
      <c r="B2401" s="508" t="s">
        <v>6189</v>
      </c>
      <c r="C2401" s="508" t="s">
        <v>6190</v>
      </c>
      <c r="E2401" s="508" t="s">
        <v>6189</v>
      </c>
      <c r="F2401" s="508" t="s">
        <v>6190</v>
      </c>
      <c r="G2401" s="508" t="b">
        <f t="shared" si="222"/>
        <v>1</v>
      </c>
      <c r="H2401" s="508" t="b">
        <f t="shared" si="223"/>
        <v>1</v>
      </c>
      <c r="I2401" s="508" t="str">
        <f t="shared" si="224"/>
        <v>64</v>
      </c>
      <c r="J2401" s="508" t="str">
        <f t="shared" si="225"/>
        <v>64</v>
      </c>
      <c r="K2401" s="508">
        <f t="shared" si="226"/>
        <v>0</v>
      </c>
      <c r="L2401" s="508" t="b">
        <f t="shared" si="227"/>
        <v>1</v>
      </c>
    </row>
    <row r="2402" spans="2:12">
      <c r="B2402" s="508" t="s">
        <v>6191</v>
      </c>
      <c r="C2402" s="508" t="s">
        <v>6192</v>
      </c>
      <c r="E2402" s="508" t="s">
        <v>6191</v>
      </c>
      <c r="F2402" s="508" t="s">
        <v>6192</v>
      </c>
      <c r="G2402" s="508" t="b">
        <f t="shared" si="222"/>
        <v>1</v>
      </c>
      <c r="H2402" s="508" t="b">
        <f t="shared" si="223"/>
        <v>1</v>
      </c>
      <c r="I2402" s="508" t="str">
        <f t="shared" si="224"/>
        <v>86</v>
      </c>
      <c r="J2402" s="508" t="str">
        <f t="shared" si="225"/>
        <v>86</v>
      </c>
      <c r="K2402" s="508">
        <f t="shared" si="226"/>
        <v>0</v>
      </c>
      <c r="L2402" s="508" t="b">
        <f t="shared" si="227"/>
        <v>1</v>
      </c>
    </row>
    <row r="2403" spans="2:12">
      <c r="B2403" s="508" t="s">
        <v>6193</v>
      </c>
      <c r="C2403" s="508" t="s">
        <v>6194</v>
      </c>
      <c r="E2403" s="508" t="s">
        <v>6193</v>
      </c>
      <c r="F2403" s="508" t="s">
        <v>6194</v>
      </c>
      <c r="G2403" s="508" t="b">
        <f t="shared" si="222"/>
        <v>1</v>
      </c>
      <c r="H2403" s="508" t="b">
        <f t="shared" si="223"/>
        <v>1</v>
      </c>
      <c r="I2403" s="508" t="str">
        <f t="shared" si="224"/>
        <v>87</v>
      </c>
      <c r="J2403" s="508" t="str">
        <f t="shared" si="225"/>
        <v>87</v>
      </c>
      <c r="K2403" s="508">
        <f t="shared" si="226"/>
        <v>0</v>
      </c>
      <c r="L2403" s="508" t="b">
        <f t="shared" si="227"/>
        <v>1</v>
      </c>
    </row>
    <row r="2404" spans="2:12">
      <c r="B2404" s="508" t="s">
        <v>6195</v>
      </c>
      <c r="C2404" s="508" t="s">
        <v>6196</v>
      </c>
      <c r="E2404" s="508" t="s">
        <v>6195</v>
      </c>
      <c r="F2404" s="508" t="s">
        <v>6196</v>
      </c>
      <c r="G2404" s="508" t="b">
        <f t="shared" si="222"/>
        <v>1</v>
      </c>
      <c r="H2404" s="508" t="b">
        <f t="shared" si="223"/>
        <v>1</v>
      </c>
      <c r="I2404" s="508" t="str">
        <f t="shared" si="224"/>
        <v>36</v>
      </c>
      <c r="J2404" s="508" t="str">
        <f t="shared" si="225"/>
        <v>36</v>
      </c>
      <c r="K2404" s="508">
        <f t="shared" si="226"/>
        <v>0</v>
      </c>
      <c r="L2404" s="508" t="b">
        <f t="shared" si="227"/>
        <v>1</v>
      </c>
    </row>
    <row r="2405" spans="2:12">
      <c r="B2405" s="508" t="s">
        <v>6197</v>
      </c>
      <c r="C2405" s="508" t="s">
        <v>6198</v>
      </c>
      <c r="E2405" s="508" t="s">
        <v>6197</v>
      </c>
      <c r="F2405" s="508" t="s">
        <v>6198</v>
      </c>
      <c r="G2405" s="508" t="b">
        <f t="shared" si="222"/>
        <v>1</v>
      </c>
      <c r="H2405" s="508" t="b">
        <f t="shared" si="223"/>
        <v>1</v>
      </c>
      <c r="I2405" s="508" t="str">
        <f t="shared" si="224"/>
        <v>55</v>
      </c>
      <c r="J2405" s="508" t="str">
        <f t="shared" si="225"/>
        <v>55</v>
      </c>
      <c r="K2405" s="508">
        <f t="shared" si="226"/>
        <v>0</v>
      </c>
      <c r="L2405" s="508" t="b">
        <f t="shared" si="227"/>
        <v>1</v>
      </c>
    </row>
    <row r="2406" spans="2:12">
      <c r="B2406" s="508" t="s">
        <v>6199</v>
      </c>
      <c r="C2406" s="508" t="s">
        <v>6200</v>
      </c>
      <c r="E2406" s="508" t="s">
        <v>6199</v>
      </c>
      <c r="F2406" s="508" t="s">
        <v>6200</v>
      </c>
      <c r="G2406" s="508" t="b">
        <f t="shared" si="222"/>
        <v>1</v>
      </c>
      <c r="H2406" s="508" t="b">
        <f t="shared" si="223"/>
        <v>1</v>
      </c>
      <c r="I2406" s="508" t="str">
        <f t="shared" si="224"/>
        <v>37</v>
      </c>
      <c r="J2406" s="508" t="str">
        <f t="shared" si="225"/>
        <v>37</v>
      </c>
      <c r="K2406" s="508">
        <f t="shared" si="226"/>
        <v>0</v>
      </c>
      <c r="L2406" s="508" t="b">
        <f t="shared" si="227"/>
        <v>1</v>
      </c>
    </row>
    <row r="2407" spans="2:12">
      <c r="B2407" s="508" t="s">
        <v>6201</v>
      </c>
      <c r="C2407" s="508" t="s">
        <v>6202</v>
      </c>
      <c r="E2407" s="508" t="s">
        <v>6201</v>
      </c>
      <c r="F2407" s="508" t="s">
        <v>6202</v>
      </c>
      <c r="G2407" s="508" t="b">
        <f t="shared" si="222"/>
        <v>1</v>
      </c>
      <c r="H2407" s="508" t="b">
        <f t="shared" si="223"/>
        <v>1</v>
      </c>
      <c r="I2407" s="508" t="str">
        <f t="shared" si="224"/>
        <v>25</v>
      </c>
      <c r="J2407" s="508" t="str">
        <f t="shared" si="225"/>
        <v>25</v>
      </c>
      <c r="K2407" s="508">
        <f t="shared" si="226"/>
        <v>0</v>
      </c>
      <c r="L2407" s="508" t="b">
        <f t="shared" si="227"/>
        <v>1</v>
      </c>
    </row>
    <row r="2408" spans="2:12">
      <c r="B2408" s="508" t="s">
        <v>6203</v>
      </c>
      <c r="C2408" s="508" t="s">
        <v>6204</v>
      </c>
      <c r="E2408" s="508" t="s">
        <v>6203</v>
      </c>
      <c r="F2408" s="508" t="s">
        <v>6204</v>
      </c>
      <c r="G2408" s="508" t="b">
        <f t="shared" si="222"/>
        <v>1</v>
      </c>
      <c r="H2408" s="508" t="b">
        <f t="shared" si="223"/>
        <v>1</v>
      </c>
      <c r="I2408" s="508" t="str">
        <f t="shared" si="224"/>
        <v>42</v>
      </c>
      <c r="J2408" s="508" t="str">
        <f t="shared" si="225"/>
        <v>42</v>
      </c>
      <c r="K2408" s="508">
        <f t="shared" si="226"/>
        <v>0</v>
      </c>
      <c r="L2408" s="508" t="b">
        <f t="shared" si="227"/>
        <v>1</v>
      </c>
    </row>
    <row r="2409" spans="2:12">
      <c r="B2409" s="508" t="s">
        <v>6205</v>
      </c>
      <c r="C2409" s="508" t="s">
        <v>6206</v>
      </c>
      <c r="E2409" s="508" t="s">
        <v>6205</v>
      </c>
      <c r="F2409" s="508" t="s">
        <v>6206</v>
      </c>
      <c r="G2409" s="508" t="b">
        <f t="shared" si="222"/>
        <v>1</v>
      </c>
      <c r="H2409" s="508" t="b">
        <f t="shared" si="223"/>
        <v>1</v>
      </c>
      <c r="I2409" s="508" t="str">
        <f t="shared" si="224"/>
        <v>41</v>
      </c>
      <c r="J2409" s="508" t="str">
        <f t="shared" si="225"/>
        <v>41</v>
      </c>
      <c r="K2409" s="508">
        <f t="shared" si="226"/>
        <v>0</v>
      </c>
      <c r="L2409" s="508" t="b">
        <f t="shared" si="227"/>
        <v>1</v>
      </c>
    </row>
    <row r="2410" spans="2:12">
      <c r="B2410" s="508" t="s">
        <v>6207</v>
      </c>
      <c r="C2410" s="508" t="s">
        <v>6208</v>
      </c>
      <c r="E2410" s="508" t="s">
        <v>6207</v>
      </c>
      <c r="F2410" s="508" t="s">
        <v>6208</v>
      </c>
      <c r="G2410" s="508" t="b">
        <f t="shared" si="222"/>
        <v>1</v>
      </c>
      <c r="H2410" s="508" t="b">
        <f t="shared" si="223"/>
        <v>1</v>
      </c>
      <c r="I2410" s="508" t="str">
        <f t="shared" si="224"/>
        <v>44</v>
      </c>
      <c r="J2410" s="508" t="str">
        <f t="shared" si="225"/>
        <v>44</v>
      </c>
      <c r="K2410" s="508">
        <f t="shared" si="226"/>
        <v>0</v>
      </c>
      <c r="L2410" s="508" t="b">
        <f t="shared" si="227"/>
        <v>1</v>
      </c>
    </row>
    <row r="2411" spans="2:12">
      <c r="B2411" s="508" t="s">
        <v>6209</v>
      </c>
      <c r="C2411" s="508" t="s">
        <v>6210</v>
      </c>
      <c r="E2411" s="508" t="s">
        <v>6209</v>
      </c>
      <c r="F2411" s="508" t="s">
        <v>6210</v>
      </c>
      <c r="G2411" s="508" t="b">
        <f t="shared" si="222"/>
        <v>1</v>
      </c>
      <c r="H2411" s="508" t="b">
        <f t="shared" si="223"/>
        <v>1</v>
      </c>
      <c r="I2411" s="508" t="str">
        <f t="shared" si="224"/>
        <v>34</v>
      </c>
      <c r="J2411" s="508" t="str">
        <f t="shared" si="225"/>
        <v>34</v>
      </c>
      <c r="K2411" s="508">
        <f t="shared" si="226"/>
        <v>0</v>
      </c>
      <c r="L2411" s="508" t="b">
        <f t="shared" si="227"/>
        <v>1</v>
      </c>
    </row>
    <row r="2412" spans="2:12">
      <c r="B2412" s="508" t="s">
        <v>6211</v>
      </c>
      <c r="C2412" s="508" t="s">
        <v>6212</v>
      </c>
      <c r="E2412" s="508" t="s">
        <v>6211</v>
      </c>
      <c r="F2412" s="508" t="s">
        <v>6212</v>
      </c>
      <c r="G2412" s="508" t="b">
        <f t="shared" si="222"/>
        <v>1</v>
      </c>
      <c r="H2412" s="508" t="b">
        <f t="shared" si="223"/>
        <v>1</v>
      </c>
      <c r="I2412" s="508" t="str">
        <f t="shared" si="224"/>
        <v>45</v>
      </c>
      <c r="J2412" s="508" t="str">
        <f t="shared" si="225"/>
        <v>45</v>
      </c>
      <c r="K2412" s="508">
        <f t="shared" si="226"/>
        <v>0</v>
      </c>
      <c r="L2412" s="508" t="b">
        <f t="shared" si="227"/>
        <v>1</v>
      </c>
    </row>
    <row r="2413" spans="2:12">
      <c r="B2413" s="508" t="s">
        <v>6213</v>
      </c>
      <c r="C2413" s="508" t="s">
        <v>6214</v>
      </c>
      <c r="E2413" s="508" t="s">
        <v>6213</v>
      </c>
      <c r="F2413" s="508" t="s">
        <v>6214</v>
      </c>
      <c r="G2413" s="508" t="b">
        <f t="shared" si="222"/>
        <v>1</v>
      </c>
      <c r="H2413" s="508" t="b">
        <f t="shared" si="223"/>
        <v>1</v>
      </c>
      <c r="I2413" s="508" t="str">
        <f t="shared" si="224"/>
        <v>27</v>
      </c>
      <c r="J2413" s="508" t="str">
        <f t="shared" si="225"/>
        <v>27</v>
      </c>
      <c r="K2413" s="508">
        <f t="shared" si="226"/>
        <v>0</v>
      </c>
      <c r="L2413" s="508" t="b">
        <f t="shared" si="227"/>
        <v>1</v>
      </c>
    </row>
    <row r="2414" spans="2:12">
      <c r="B2414" s="508" t="s">
        <v>6215</v>
      </c>
      <c r="C2414" s="508" t="s">
        <v>6216</v>
      </c>
      <c r="E2414" s="508" t="s">
        <v>6215</v>
      </c>
      <c r="F2414" s="508" t="s">
        <v>6216</v>
      </c>
      <c r="G2414" s="508" t="b">
        <f t="shared" si="222"/>
        <v>1</v>
      </c>
      <c r="H2414" s="508" t="b">
        <f t="shared" si="223"/>
        <v>1</v>
      </c>
      <c r="I2414" s="508" t="str">
        <f t="shared" si="224"/>
        <v>51</v>
      </c>
      <c r="J2414" s="508" t="str">
        <f t="shared" si="225"/>
        <v>51</v>
      </c>
      <c r="K2414" s="508">
        <f t="shared" si="226"/>
        <v>0</v>
      </c>
      <c r="L2414" s="508" t="b">
        <f t="shared" si="227"/>
        <v>1</v>
      </c>
    </row>
    <row r="2415" spans="2:12">
      <c r="B2415" s="508" t="s">
        <v>6217</v>
      </c>
      <c r="C2415" s="508" t="s">
        <v>6218</v>
      </c>
      <c r="E2415" s="508" t="s">
        <v>6217</v>
      </c>
      <c r="F2415" s="508" t="s">
        <v>6218</v>
      </c>
      <c r="G2415" s="508" t="b">
        <f t="shared" si="222"/>
        <v>1</v>
      </c>
      <c r="H2415" s="508" t="b">
        <f t="shared" si="223"/>
        <v>1</v>
      </c>
      <c r="I2415" s="508" t="str">
        <f t="shared" si="224"/>
        <v>49</v>
      </c>
      <c r="J2415" s="508" t="str">
        <f t="shared" si="225"/>
        <v>49</v>
      </c>
      <c r="K2415" s="508">
        <f t="shared" si="226"/>
        <v>0</v>
      </c>
      <c r="L2415" s="508" t="b">
        <f t="shared" si="227"/>
        <v>1</v>
      </c>
    </row>
    <row r="2416" spans="2:12">
      <c r="B2416" s="508" t="s">
        <v>6219</v>
      </c>
      <c r="C2416" s="508" t="s">
        <v>6220</v>
      </c>
      <c r="E2416" s="508" t="s">
        <v>6219</v>
      </c>
      <c r="F2416" s="508" t="s">
        <v>6220</v>
      </c>
      <c r="G2416" s="508" t="b">
        <f t="shared" si="222"/>
        <v>1</v>
      </c>
      <c r="H2416" s="508" t="b">
        <f t="shared" si="223"/>
        <v>1</v>
      </c>
      <c r="I2416" s="508" t="str">
        <f t="shared" si="224"/>
        <v>33</v>
      </c>
      <c r="J2416" s="508" t="str">
        <f t="shared" si="225"/>
        <v>33</v>
      </c>
      <c r="K2416" s="508">
        <f t="shared" si="226"/>
        <v>0</v>
      </c>
      <c r="L2416" s="508" t="b">
        <f t="shared" si="227"/>
        <v>1</v>
      </c>
    </row>
    <row r="2417" spans="2:12">
      <c r="B2417" s="508" t="s">
        <v>6221</v>
      </c>
      <c r="C2417" s="508" t="s">
        <v>6222</v>
      </c>
      <c r="E2417" s="508" t="s">
        <v>6221</v>
      </c>
      <c r="F2417" s="508" t="s">
        <v>6222</v>
      </c>
      <c r="G2417" s="508" t="b">
        <f t="shared" si="222"/>
        <v>1</v>
      </c>
      <c r="H2417" s="508" t="b">
        <f t="shared" si="223"/>
        <v>1</v>
      </c>
      <c r="I2417" s="508" t="str">
        <f t="shared" si="224"/>
        <v>26</v>
      </c>
      <c r="J2417" s="508" t="str">
        <f t="shared" si="225"/>
        <v>26</v>
      </c>
      <c r="K2417" s="508">
        <f t="shared" si="226"/>
        <v>0</v>
      </c>
      <c r="L2417" s="508" t="b">
        <f t="shared" si="227"/>
        <v>1</v>
      </c>
    </row>
    <row r="2418" spans="2:12">
      <c r="B2418" s="508" t="s">
        <v>6223</v>
      </c>
      <c r="C2418" s="508" t="s">
        <v>6224</v>
      </c>
      <c r="E2418" s="508" t="s">
        <v>6223</v>
      </c>
      <c r="F2418" s="508" t="s">
        <v>6224</v>
      </c>
      <c r="G2418" s="508" t="b">
        <f t="shared" si="222"/>
        <v>1</v>
      </c>
      <c r="H2418" s="508" t="b">
        <f t="shared" si="223"/>
        <v>1</v>
      </c>
      <c r="I2418" s="508" t="str">
        <f t="shared" si="224"/>
        <v>54</v>
      </c>
      <c r="J2418" s="508" t="str">
        <f t="shared" si="225"/>
        <v>54</v>
      </c>
      <c r="K2418" s="508">
        <f t="shared" si="226"/>
        <v>0</v>
      </c>
      <c r="L2418" s="508" t="b">
        <f t="shared" si="227"/>
        <v>1</v>
      </c>
    </row>
    <row r="2419" spans="2:12">
      <c r="B2419" s="508" t="s">
        <v>6225</v>
      </c>
      <c r="C2419" s="508" t="s">
        <v>6226</v>
      </c>
      <c r="E2419" s="508" t="s">
        <v>6225</v>
      </c>
      <c r="F2419" s="508" t="s">
        <v>6226</v>
      </c>
      <c r="G2419" s="508" t="b">
        <f t="shared" si="222"/>
        <v>1</v>
      </c>
      <c r="H2419" s="508" t="b">
        <f t="shared" si="223"/>
        <v>1</v>
      </c>
      <c r="I2419" s="508" t="str">
        <f t="shared" si="224"/>
        <v>39</v>
      </c>
      <c r="J2419" s="508" t="str">
        <f t="shared" si="225"/>
        <v>39</v>
      </c>
      <c r="K2419" s="508">
        <f t="shared" si="226"/>
        <v>0</v>
      </c>
      <c r="L2419" s="508" t="b">
        <f t="shared" si="227"/>
        <v>1</v>
      </c>
    </row>
    <row r="2420" spans="2:12">
      <c r="B2420" s="508" t="s">
        <v>6227</v>
      </c>
      <c r="C2420" s="508" t="s">
        <v>6228</v>
      </c>
      <c r="E2420" s="508" t="s">
        <v>6227</v>
      </c>
      <c r="F2420" s="508" t="s">
        <v>6228</v>
      </c>
      <c r="G2420" s="508" t="b">
        <f t="shared" si="222"/>
        <v>1</v>
      </c>
      <c r="H2420" s="508" t="b">
        <f t="shared" si="223"/>
        <v>1</v>
      </c>
      <c r="I2420" s="508" t="str">
        <f t="shared" si="224"/>
        <v>24</v>
      </c>
      <c r="J2420" s="508" t="str">
        <f t="shared" si="225"/>
        <v>24</v>
      </c>
      <c r="K2420" s="508">
        <f t="shared" si="226"/>
        <v>0</v>
      </c>
      <c r="L2420" s="508" t="b">
        <f t="shared" si="227"/>
        <v>1</v>
      </c>
    </row>
    <row r="2421" spans="2:12">
      <c r="B2421" s="508" t="s">
        <v>6229</v>
      </c>
      <c r="C2421" s="508" t="s">
        <v>6230</v>
      </c>
      <c r="E2421" s="508" t="s">
        <v>6229</v>
      </c>
      <c r="F2421" s="508" t="s">
        <v>6230</v>
      </c>
      <c r="G2421" s="508" t="b">
        <f t="shared" si="222"/>
        <v>1</v>
      </c>
      <c r="H2421" s="508" t="b">
        <f t="shared" si="223"/>
        <v>1</v>
      </c>
      <c r="I2421" s="508" t="str">
        <f t="shared" si="224"/>
        <v>38</v>
      </c>
      <c r="J2421" s="508" t="str">
        <f t="shared" si="225"/>
        <v>38</v>
      </c>
      <c r="K2421" s="508">
        <f t="shared" si="226"/>
        <v>0</v>
      </c>
      <c r="L2421" s="508" t="b">
        <f t="shared" si="227"/>
        <v>1</v>
      </c>
    </row>
    <row r="2422" spans="2:12">
      <c r="B2422" s="508" t="s">
        <v>6231</v>
      </c>
      <c r="C2422" s="508" t="s">
        <v>6232</v>
      </c>
      <c r="E2422" s="508" t="s">
        <v>6231</v>
      </c>
      <c r="F2422" s="508" t="s">
        <v>6232</v>
      </c>
      <c r="G2422" s="508" t="b">
        <f t="shared" si="222"/>
        <v>1</v>
      </c>
      <c r="H2422" s="508" t="b">
        <f t="shared" si="223"/>
        <v>1</v>
      </c>
      <c r="I2422" s="508" t="str">
        <f t="shared" si="224"/>
        <v>28</v>
      </c>
      <c r="J2422" s="508" t="str">
        <f t="shared" si="225"/>
        <v>28</v>
      </c>
      <c r="K2422" s="508">
        <f t="shared" si="226"/>
        <v>0</v>
      </c>
      <c r="L2422" s="508" t="b">
        <f t="shared" si="227"/>
        <v>1</v>
      </c>
    </row>
    <row r="2423" spans="2:12">
      <c r="B2423" s="508" t="s">
        <v>6233</v>
      </c>
      <c r="C2423" s="508" t="s">
        <v>6234</v>
      </c>
      <c r="E2423" s="508" t="s">
        <v>6233</v>
      </c>
      <c r="F2423" s="508" t="s">
        <v>6234</v>
      </c>
      <c r="G2423" s="508" t="b">
        <f t="shared" si="222"/>
        <v>1</v>
      </c>
      <c r="H2423" s="508" t="b">
        <f t="shared" si="223"/>
        <v>1</v>
      </c>
      <c r="I2423" s="508" t="str">
        <f t="shared" si="224"/>
        <v>31</v>
      </c>
      <c r="J2423" s="508" t="str">
        <f t="shared" si="225"/>
        <v>31</v>
      </c>
      <c r="K2423" s="508">
        <f t="shared" si="226"/>
        <v>0</v>
      </c>
      <c r="L2423" s="508" t="b">
        <f t="shared" si="227"/>
        <v>1</v>
      </c>
    </row>
    <row r="2424" spans="2:12">
      <c r="B2424" s="508" t="s">
        <v>6235</v>
      </c>
      <c r="C2424" s="508" t="s">
        <v>6236</v>
      </c>
      <c r="E2424" s="508" t="s">
        <v>6235</v>
      </c>
      <c r="F2424" s="508" t="s">
        <v>6236</v>
      </c>
      <c r="G2424" s="508" t="b">
        <f t="shared" si="222"/>
        <v>1</v>
      </c>
      <c r="H2424" s="508" t="b">
        <f t="shared" si="223"/>
        <v>1</v>
      </c>
      <c r="I2424" s="508" t="str">
        <f t="shared" si="224"/>
        <v>22</v>
      </c>
      <c r="J2424" s="508" t="str">
        <f t="shared" si="225"/>
        <v>22</v>
      </c>
      <c r="K2424" s="508">
        <f t="shared" si="226"/>
        <v>0</v>
      </c>
      <c r="L2424" s="508" t="b">
        <f t="shared" si="227"/>
        <v>1</v>
      </c>
    </row>
    <row r="2425" spans="2:12">
      <c r="B2425" s="508" t="s">
        <v>6237</v>
      </c>
      <c r="C2425" s="508" t="s">
        <v>6238</v>
      </c>
      <c r="E2425" s="508" t="s">
        <v>6237</v>
      </c>
      <c r="F2425" s="508" t="s">
        <v>6238</v>
      </c>
      <c r="G2425" s="508" t="b">
        <f t="shared" si="222"/>
        <v>1</v>
      </c>
      <c r="H2425" s="508" t="b">
        <f t="shared" si="223"/>
        <v>1</v>
      </c>
      <c r="I2425" s="508" t="str">
        <f t="shared" si="224"/>
        <v>32</v>
      </c>
      <c r="J2425" s="508" t="str">
        <f t="shared" si="225"/>
        <v>32</v>
      </c>
      <c r="K2425" s="508">
        <f t="shared" si="226"/>
        <v>0</v>
      </c>
      <c r="L2425" s="508" t="b">
        <f t="shared" si="227"/>
        <v>1</v>
      </c>
    </row>
    <row r="2426" spans="2:12">
      <c r="B2426" s="508" t="s">
        <v>6239</v>
      </c>
      <c r="C2426" s="508" t="s">
        <v>6240</v>
      </c>
      <c r="E2426" s="508" t="s">
        <v>6239</v>
      </c>
      <c r="F2426" s="508" t="s">
        <v>6240</v>
      </c>
      <c r="G2426" s="508" t="b">
        <f t="shared" si="222"/>
        <v>1</v>
      </c>
      <c r="H2426" s="508" t="b">
        <f t="shared" si="223"/>
        <v>1</v>
      </c>
      <c r="I2426" s="508" t="str">
        <f t="shared" si="224"/>
        <v>52</v>
      </c>
      <c r="J2426" s="508" t="str">
        <f t="shared" si="225"/>
        <v>52</v>
      </c>
      <c r="K2426" s="508">
        <f t="shared" si="226"/>
        <v>0</v>
      </c>
      <c r="L2426" s="508" t="b">
        <f t="shared" si="227"/>
        <v>1</v>
      </c>
    </row>
    <row r="2427" spans="2:12">
      <c r="B2427" s="508" t="s">
        <v>6241</v>
      </c>
      <c r="C2427" s="508" t="s">
        <v>6242</v>
      </c>
      <c r="E2427" s="508" t="s">
        <v>6241</v>
      </c>
      <c r="F2427" s="508" t="s">
        <v>6242</v>
      </c>
      <c r="G2427" s="508" t="b">
        <f t="shared" si="222"/>
        <v>1</v>
      </c>
      <c r="H2427" s="508" t="b">
        <f t="shared" si="223"/>
        <v>1</v>
      </c>
      <c r="I2427" s="508" t="str">
        <f t="shared" si="224"/>
        <v>29</v>
      </c>
      <c r="J2427" s="508" t="str">
        <f t="shared" si="225"/>
        <v>29</v>
      </c>
      <c r="K2427" s="508">
        <f t="shared" si="226"/>
        <v>0</v>
      </c>
      <c r="L2427" s="508" t="b">
        <f t="shared" si="227"/>
        <v>1</v>
      </c>
    </row>
    <row r="2428" spans="2:12">
      <c r="B2428" s="508" t="s">
        <v>6243</v>
      </c>
      <c r="C2428" s="508" t="s">
        <v>6244</v>
      </c>
      <c r="E2428" s="508" t="s">
        <v>6243</v>
      </c>
      <c r="F2428" s="508" t="s">
        <v>6244</v>
      </c>
      <c r="G2428" s="508" t="b">
        <f t="shared" si="222"/>
        <v>1</v>
      </c>
      <c r="H2428" s="508" t="b">
        <f t="shared" si="223"/>
        <v>1</v>
      </c>
      <c r="I2428" s="508" t="str">
        <f t="shared" si="224"/>
        <v>53</v>
      </c>
      <c r="J2428" s="508" t="str">
        <f t="shared" si="225"/>
        <v>53</v>
      </c>
      <c r="K2428" s="508">
        <f t="shared" si="226"/>
        <v>0</v>
      </c>
      <c r="L2428" s="508" t="b">
        <f t="shared" si="227"/>
        <v>1</v>
      </c>
    </row>
    <row r="2429" spans="2:12">
      <c r="B2429" s="508" t="s">
        <v>6245</v>
      </c>
      <c r="C2429" s="508" t="s">
        <v>6246</v>
      </c>
      <c r="E2429" s="508" t="s">
        <v>6245</v>
      </c>
      <c r="F2429" s="508" t="s">
        <v>6246</v>
      </c>
      <c r="G2429" s="508" t="b">
        <f t="shared" si="222"/>
        <v>1</v>
      </c>
      <c r="H2429" s="508" t="b">
        <f t="shared" si="223"/>
        <v>1</v>
      </c>
      <c r="I2429" s="508" t="str">
        <f t="shared" si="224"/>
        <v>105</v>
      </c>
      <c r="J2429" s="508" t="str">
        <f t="shared" si="225"/>
        <v>105</v>
      </c>
      <c r="K2429" s="508">
        <f t="shared" si="226"/>
        <v>0</v>
      </c>
      <c r="L2429" s="508" t="b">
        <f t="shared" si="227"/>
        <v>1</v>
      </c>
    </row>
    <row r="2430" spans="2:12">
      <c r="B2430" s="508" t="s">
        <v>6247</v>
      </c>
      <c r="C2430" s="508" t="s">
        <v>6248</v>
      </c>
      <c r="E2430" s="508" t="s">
        <v>6247</v>
      </c>
      <c r="F2430" s="508" t="s">
        <v>6248</v>
      </c>
      <c r="G2430" s="508" t="b">
        <f t="shared" si="222"/>
        <v>1</v>
      </c>
      <c r="H2430" s="508" t="b">
        <f t="shared" si="223"/>
        <v>1</v>
      </c>
      <c r="I2430" s="508" t="str">
        <f t="shared" si="224"/>
        <v>123</v>
      </c>
      <c r="J2430" s="508" t="str">
        <f t="shared" si="225"/>
        <v>123</v>
      </c>
      <c r="K2430" s="508">
        <f t="shared" si="226"/>
        <v>0</v>
      </c>
      <c r="L2430" s="508" t="b">
        <f t="shared" si="227"/>
        <v>1</v>
      </c>
    </row>
    <row r="2431" spans="2:12">
      <c r="B2431" s="508" t="s">
        <v>6249</v>
      </c>
      <c r="C2431" s="508" t="s">
        <v>6250</v>
      </c>
      <c r="E2431" s="508" t="s">
        <v>6249</v>
      </c>
      <c r="F2431" s="508" t="s">
        <v>6250</v>
      </c>
      <c r="G2431" s="508" t="b">
        <f t="shared" si="222"/>
        <v>1</v>
      </c>
      <c r="H2431" s="508" t="b">
        <f t="shared" si="223"/>
        <v>1</v>
      </c>
      <c r="I2431" s="508" t="str">
        <f t="shared" si="224"/>
        <v>106</v>
      </c>
      <c r="J2431" s="508" t="str">
        <f t="shared" si="225"/>
        <v>106</v>
      </c>
      <c r="K2431" s="508">
        <f t="shared" si="226"/>
        <v>0</v>
      </c>
      <c r="L2431" s="508" t="b">
        <f t="shared" si="227"/>
        <v>1</v>
      </c>
    </row>
    <row r="2432" spans="2:12">
      <c r="B2432" s="508" t="s">
        <v>6251</v>
      </c>
      <c r="C2432" s="508" t="s">
        <v>6252</v>
      </c>
      <c r="E2432" s="508" t="s">
        <v>6251</v>
      </c>
      <c r="F2432" s="508" t="s">
        <v>6252</v>
      </c>
      <c r="G2432" s="508" t="b">
        <f t="shared" si="222"/>
        <v>1</v>
      </c>
      <c r="H2432" s="508" t="b">
        <f t="shared" si="223"/>
        <v>1</v>
      </c>
      <c r="I2432" s="508" t="str">
        <f t="shared" si="224"/>
        <v>111</v>
      </c>
      <c r="J2432" s="508" t="str">
        <f t="shared" si="225"/>
        <v>111</v>
      </c>
      <c r="K2432" s="508">
        <f t="shared" si="226"/>
        <v>0</v>
      </c>
      <c r="L2432" s="508" t="b">
        <f t="shared" si="227"/>
        <v>1</v>
      </c>
    </row>
    <row r="2433" spans="2:12">
      <c r="B2433" s="508" t="s">
        <v>6253</v>
      </c>
      <c r="C2433" s="508" t="s">
        <v>6254</v>
      </c>
      <c r="E2433" s="508" t="s">
        <v>6253</v>
      </c>
      <c r="F2433" s="508" t="s">
        <v>6254</v>
      </c>
      <c r="G2433" s="508" t="b">
        <f t="shared" si="222"/>
        <v>1</v>
      </c>
      <c r="H2433" s="508" t="b">
        <f t="shared" si="223"/>
        <v>1</v>
      </c>
      <c r="I2433" s="508" t="str">
        <f t="shared" si="224"/>
        <v>110</v>
      </c>
      <c r="J2433" s="508" t="str">
        <f t="shared" si="225"/>
        <v>110</v>
      </c>
      <c r="K2433" s="508">
        <f t="shared" si="226"/>
        <v>0</v>
      </c>
      <c r="L2433" s="508" t="b">
        <f t="shared" si="227"/>
        <v>1</v>
      </c>
    </row>
    <row r="2434" spans="2:12">
      <c r="B2434" s="508" t="s">
        <v>6255</v>
      </c>
      <c r="C2434" s="508" t="s">
        <v>6256</v>
      </c>
      <c r="E2434" s="508" t="s">
        <v>6255</v>
      </c>
      <c r="F2434" s="508" t="s">
        <v>6256</v>
      </c>
      <c r="G2434" s="508" t="b">
        <f t="shared" si="222"/>
        <v>1</v>
      </c>
      <c r="H2434" s="508" t="b">
        <f t="shared" si="223"/>
        <v>1</v>
      </c>
      <c r="I2434" s="508" t="str">
        <f t="shared" si="224"/>
        <v>113</v>
      </c>
      <c r="J2434" s="508" t="str">
        <f t="shared" si="225"/>
        <v>113</v>
      </c>
      <c r="K2434" s="508">
        <f t="shared" si="226"/>
        <v>0</v>
      </c>
      <c r="L2434" s="508" t="b">
        <f t="shared" si="227"/>
        <v>1</v>
      </c>
    </row>
    <row r="2435" spans="2:12">
      <c r="B2435" s="508" t="s">
        <v>6257</v>
      </c>
      <c r="C2435" s="508" t="s">
        <v>6258</v>
      </c>
      <c r="E2435" s="508" t="s">
        <v>6257</v>
      </c>
      <c r="F2435" s="508" t="s">
        <v>6258</v>
      </c>
      <c r="G2435" s="508" t="b">
        <f t="shared" si="222"/>
        <v>1</v>
      </c>
      <c r="H2435" s="508" t="b">
        <f t="shared" si="223"/>
        <v>1</v>
      </c>
      <c r="I2435" s="508" t="str">
        <f t="shared" si="224"/>
        <v>103</v>
      </c>
      <c r="J2435" s="508" t="str">
        <f t="shared" si="225"/>
        <v>103</v>
      </c>
      <c r="K2435" s="508">
        <f t="shared" si="226"/>
        <v>0</v>
      </c>
      <c r="L2435" s="508" t="b">
        <f t="shared" si="227"/>
        <v>1</v>
      </c>
    </row>
    <row r="2436" spans="2:12">
      <c r="B2436" s="508" t="s">
        <v>6259</v>
      </c>
      <c r="C2436" s="508" t="s">
        <v>6260</v>
      </c>
      <c r="E2436" s="508" t="s">
        <v>6259</v>
      </c>
      <c r="F2436" s="508" t="s">
        <v>6260</v>
      </c>
      <c r="G2436" s="508" t="b">
        <f t="shared" si="222"/>
        <v>1</v>
      </c>
      <c r="H2436" s="508" t="b">
        <f t="shared" si="223"/>
        <v>1</v>
      </c>
      <c r="I2436" s="508" t="str">
        <f t="shared" si="224"/>
        <v>114</v>
      </c>
      <c r="J2436" s="508" t="str">
        <f t="shared" si="225"/>
        <v>114</v>
      </c>
      <c r="K2436" s="508">
        <f t="shared" si="226"/>
        <v>0</v>
      </c>
      <c r="L2436" s="508" t="b">
        <f t="shared" si="227"/>
        <v>1</v>
      </c>
    </row>
    <row r="2437" spans="2:12">
      <c r="B2437" s="508" t="s">
        <v>6261</v>
      </c>
      <c r="C2437" s="508" t="s">
        <v>6262</v>
      </c>
      <c r="E2437" s="508" t="s">
        <v>6261</v>
      </c>
      <c r="F2437" s="508" t="s">
        <v>6262</v>
      </c>
      <c r="G2437" s="508" t="b">
        <f t="shared" si="222"/>
        <v>1</v>
      </c>
      <c r="H2437" s="508" t="b">
        <f t="shared" si="223"/>
        <v>1</v>
      </c>
      <c r="I2437" s="508" t="str">
        <f t="shared" si="224"/>
        <v>96</v>
      </c>
      <c r="J2437" s="508" t="str">
        <f t="shared" si="225"/>
        <v>96</v>
      </c>
      <c r="K2437" s="508">
        <f t="shared" si="226"/>
        <v>0</v>
      </c>
      <c r="L2437" s="508" t="b">
        <f t="shared" si="227"/>
        <v>1</v>
      </c>
    </row>
    <row r="2438" spans="2:12">
      <c r="B2438" s="508" t="s">
        <v>6263</v>
      </c>
      <c r="C2438" s="508" t="s">
        <v>6264</v>
      </c>
      <c r="E2438" s="508" t="s">
        <v>6263</v>
      </c>
      <c r="F2438" s="508" t="s">
        <v>6264</v>
      </c>
      <c r="G2438" s="508" t="b">
        <f t="shared" si="222"/>
        <v>1</v>
      </c>
      <c r="H2438" s="508" t="b">
        <f t="shared" si="223"/>
        <v>1</v>
      </c>
      <c r="I2438" s="508" t="str">
        <f t="shared" si="224"/>
        <v>119</v>
      </c>
      <c r="J2438" s="508" t="str">
        <f t="shared" si="225"/>
        <v>119</v>
      </c>
      <c r="K2438" s="508">
        <f t="shared" si="226"/>
        <v>0</v>
      </c>
      <c r="L2438" s="508" t="b">
        <f t="shared" si="227"/>
        <v>1</v>
      </c>
    </row>
    <row r="2439" spans="2:12">
      <c r="B2439" s="508" t="s">
        <v>6265</v>
      </c>
      <c r="C2439" s="508" t="s">
        <v>6266</v>
      </c>
      <c r="E2439" s="508" t="s">
        <v>6265</v>
      </c>
      <c r="F2439" s="508" t="s">
        <v>6266</v>
      </c>
      <c r="G2439" s="508" t="b">
        <f t="shared" ref="G2439:G2474" si="228">B2439=E2439</f>
        <v>1</v>
      </c>
      <c r="H2439" s="508" t="b">
        <f t="shared" ref="H2439:H2474" si="229">C2439=F2439</f>
        <v>1</v>
      </c>
      <c r="I2439" s="508" t="str">
        <f t="shared" ref="I2439:I2474" si="230">RIGHT(C2439,LEN(C2439)-FIND("$",C2439,1)-2)</f>
        <v>117</v>
      </c>
      <c r="J2439" s="508" t="str">
        <f t="shared" ref="J2439:J2474" si="231">RIGHT(F2439,LEN(F2439)-FIND("$",F2439,1)-2)</f>
        <v>117</v>
      </c>
      <c r="K2439" s="508">
        <f t="shared" ref="K2439:K2474" si="232">J2439-I2439</f>
        <v>0</v>
      </c>
      <c r="L2439" s="508" t="b">
        <f t="shared" ref="L2439:L2474" si="233">I2439=J2439</f>
        <v>1</v>
      </c>
    </row>
    <row r="2440" spans="2:12">
      <c r="B2440" s="508" t="s">
        <v>6267</v>
      </c>
      <c r="C2440" s="508" t="s">
        <v>6268</v>
      </c>
      <c r="E2440" s="508" t="s">
        <v>6267</v>
      </c>
      <c r="F2440" s="508" t="s">
        <v>6268</v>
      </c>
      <c r="G2440" s="508" t="b">
        <f t="shared" si="228"/>
        <v>1</v>
      </c>
      <c r="H2440" s="508" t="b">
        <f t="shared" si="229"/>
        <v>1</v>
      </c>
      <c r="I2440" s="508" t="str">
        <f t="shared" si="230"/>
        <v>102</v>
      </c>
      <c r="J2440" s="508" t="str">
        <f t="shared" si="231"/>
        <v>102</v>
      </c>
      <c r="K2440" s="508">
        <f t="shared" si="232"/>
        <v>0</v>
      </c>
      <c r="L2440" s="508" t="b">
        <f t="shared" si="233"/>
        <v>1</v>
      </c>
    </row>
    <row r="2441" spans="2:12">
      <c r="B2441" s="508" t="s">
        <v>6269</v>
      </c>
      <c r="C2441" s="508" t="s">
        <v>6270</v>
      </c>
      <c r="E2441" s="508" t="s">
        <v>6269</v>
      </c>
      <c r="F2441" s="508" t="s">
        <v>6270</v>
      </c>
      <c r="G2441" s="508" t="b">
        <f t="shared" si="228"/>
        <v>1</v>
      </c>
      <c r="H2441" s="508" t="b">
        <f t="shared" si="229"/>
        <v>1</v>
      </c>
      <c r="I2441" s="508" t="str">
        <f t="shared" si="230"/>
        <v>122</v>
      </c>
      <c r="J2441" s="508" t="str">
        <f t="shared" si="231"/>
        <v>122</v>
      </c>
      <c r="K2441" s="508">
        <f t="shared" si="232"/>
        <v>0</v>
      </c>
      <c r="L2441" s="508" t="b">
        <f t="shared" si="233"/>
        <v>1</v>
      </c>
    </row>
    <row r="2442" spans="2:12">
      <c r="B2442" s="508" t="s">
        <v>6271</v>
      </c>
      <c r="C2442" s="508" t="s">
        <v>6272</v>
      </c>
      <c r="E2442" s="508" t="s">
        <v>6271</v>
      </c>
      <c r="F2442" s="508" t="s">
        <v>6272</v>
      </c>
      <c r="G2442" s="508" t="b">
        <f t="shared" si="228"/>
        <v>1</v>
      </c>
      <c r="H2442" s="508" t="b">
        <f t="shared" si="229"/>
        <v>1</v>
      </c>
      <c r="I2442" s="508" t="str">
        <f t="shared" si="230"/>
        <v>108</v>
      </c>
      <c r="J2442" s="508" t="str">
        <f t="shared" si="231"/>
        <v>108</v>
      </c>
      <c r="K2442" s="508">
        <f t="shared" si="232"/>
        <v>0</v>
      </c>
      <c r="L2442" s="508" t="b">
        <f t="shared" si="233"/>
        <v>1</v>
      </c>
    </row>
    <row r="2443" spans="2:12">
      <c r="B2443" s="508" t="s">
        <v>6273</v>
      </c>
      <c r="C2443" s="508" t="s">
        <v>6274</v>
      </c>
      <c r="E2443" s="508" t="s">
        <v>6273</v>
      </c>
      <c r="F2443" s="508" t="s">
        <v>6274</v>
      </c>
      <c r="G2443" s="508" t="b">
        <f t="shared" si="228"/>
        <v>1</v>
      </c>
      <c r="H2443" s="508" t="b">
        <f t="shared" si="229"/>
        <v>1</v>
      </c>
      <c r="I2443" s="508" t="str">
        <f t="shared" si="230"/>
        <v>94</v>
      </c>
      <c r="J2443" s="508" t="str">
        <f t="shared" si="231"/>
        <v>94</v>
      </c>
      <c r="K2443" s="508">
        <f t="shared" si="232"/>
        <v>0</v>
      </c>
      <c r="L2443" s="508" t="b">
        <f t="shared" si="233"/>
        <v>1</v>
      </c>
    </row>
    <row r="2444" spans="2:12">
      <c r="B2444" s="508" t="s">
        <v>6275</v>
      </c>
      <c r="C2444" s="508" t="s">
        <v>6276</v>
      </c>
      <c r="E2444" s="508" t="s">
        <v>6275</v>
      </c>
      <c r="F2444" s="508" t="s">
        <v>6276</v>
      </c>
      <c r="G2444" s="508" t="b">
        <f t="shared" si="228"/>
        <v>1</v>
      </c>
      <c r="H2444" s="508" t="b">
        <f t="shared" si="229"/>
        <v>1</v>
      </c>
      <c r="I2444" s="508" t="str">
        <f t="shared" si="230"/>
        <v>107</v>
      </c>
      <c r="J2444" s="508" t="str">
        <f t="shared" si="231"/>
        <v>107</v>
      </c>
      <c r="K2444" s="508">
        <f t="shared" si="232"/>
        <v>0</v>
      </c>
      <c r="L2444" s="508" t="b">
        <f t="shared" si="233"/>
        <v>1</v>
      </c>
    </row>
    <row r="2445" spans="2:12">
      <c r="B2445" s="508" t="s">
        <v>6277</v>
      </c>
      <c r="C2445" s="508" t="s">
        <v>6278</v>
      </c>
      <c r="E2445" s="508" t="s">
        <v>6277</v>
      </c>
      <c r="F2445" s="508" t="s">
        <v>6278</v>
      </c>
      <c r="G2445" s="508" t="b">
        <f t="shared" si="228"/>
        <v>1</v>
      </c>
      <c r="H2445" s="508" t="b">
        <f t="shared" si="229"/>
        <v>1</v>
      </c>
      <c r="I2445" s="508" t="str">
        <f t="shared" si="230"/>
        <v>97</v>
      </c>
      <c r="J2445" s="508" t="str">
        <f t="shared" si="231"/>
        <v>97</v>
      </c>
      <c r="K2445" s="508">
        <f t="shared" si="232"/>
        <v>0</v>
      </c>
      <c r="L2445" s="508" t="b">
        <f t="shared" si="233"/>
        <v>1</v>
      </c>
    </row>
    <row r="2446" spans="2:12">
      <c r="B2446" s="508" t="s">
        <v>6279</v>
      </c>
      <c r="C2446" s="508" t="s">
        <v>6280</v>
      </c>
      <c r="E2446" s="508" t="s">
        <v>6279</v>
      </c>
      <c r="F2446" s="508" t="s">
        <v>6280</v>
      </c>
      <c r="G2446" s="508" t="b">
        <f t="shared" si="228"/>
        <v>1</v>
      </c>
      <c r="H2446" s="508" t="b">
        <f t="shared" si="229"/>
        <v>1</v>
      </c>
      <c r="I2446" s="508" t="str">
        <f t="shared" si="230"/>
        <v>100</v>
      </c>
      <c r="J2446" s="508" t="str">
        <f t="shared" si="231"/>
        <v>100</v>
      </c>
      <c r="K2446" s="508">
        <f t="shared" si="232"/>
        <v>0</v>
      </c>
      <c r="L2446" s="508" t="b">
        <f t="shared" si="233"/>
        <v>1</v>
      </c>
    </row>
    <row r="2447" spans="2:12">
      <c r="B2447" s="508" t="s">
        <v>6281</v>
      </c>
      <c r="C2447" s="508" t="s">
        <v>6282</v>
      </c>
      <c r="E2447" s="508" t="s">
        <v>6281</v>
      </c>
      <c r="F2447" s="508" t="s">
        <v>6282</v>
      </c>
      <c r="G2447" s="508" t="b">
        <f t="shared" si="228"/>
        <v>1</v>
      </c>
      <c r="H2447" s="508" t="b">
        <f t="shared" si="229"/>
        <v>1</v>
      </c>
      <c r="I2447" s="508" t="str">
        <f t="shared" si="230"/>
        <v>92</v>
      </c>
      <c r="J2447" s="508" t="str">
        <f t="shared" si="231"/>
        <v>92</v>
      </c>
      <c r="K2447" s="508">
        <f t="shared" si="232"/>
        <v>0</v>
      </c>
      <c r="L2447" s="508" t="b">
        <f t="shared" si="233"/>
        <v>1</v>
      </c>
    </row>
    <row r="2448" spans="2:12">
      <c r="B2448" s="508" t="s">
        <v>6283</v>
      </c>
      <c r="C2448" s="508" t="s">
        <v>6284</v>
      </c>
      <c r="E2448" s="508" t="s">
        <v>6283</v>
      </c>
      <c r="F2448" s="508" t="s">
        <v>6284</v>
      </c>
      <c r="G2448" s="508" t="b">
        <f t="shared" si="228"/>
        <v>1</v>
      </c>
      <c r="H2448" s="508" t="b">
        <f t="shared" si="229"/>
        <v>1</v>
      </c>
      <c r="I2448" s="508" t="str">
        <f t="shared" si="230"/>
        <v>101</v>
      </c>
      <c r="J2448" s="508" t="str">
        <f t="shared" si="231"/>
        <v>101</v>
      </c>
      <c r="K2448" s="508">
        <f t="shared" si="232"/>
        <v>0</v>
      </c>
      <c r="L2448" s="508" t="b">
        <f t="shared" si="233"/>
        <v>1</v>
      </c>
    </row>
    <row r="2449" spans="2:12">
      <c r="B2449" s="508" t="s">
        <v>6285</v>
      </c>
      <c r="C2449" s="508" t="s">
        <v>6286</v>
      </c>
      <c r="E2449" s="508" t="s">
        <v>6285</v>
      </c>
      <c r="F2449" s="508" t="s">
        <v>6286</v>
      </c>
      <c r="G2449" s="508" t="b">
        <f t="shared" si="228"/>
        <v>1</v>
      </c>
      <c r="H2449" s="508" t="b">
        <f t="shared" si="229"/>
        <v>1</v>
      </c>
      <c r="I2449" s="508" t="str">
        <f t="shared" si="230"/>
        <v>95</v>
      </c>
      <c r="J2449" s="508" t="str">
        <f t="shared" si="231"/>
        <v>95</v>
      </c>
      <c r="K2449" s="508">
        <f t="shared" si="232"/>
        <v>0</v>
      </c>
      <c r="L2449" s="508" t="b">
        <f t="shared" si="233"/>
        <v>1</v>
      </c>
    </row>
    <row r="2450" spans="2:12">
      <c r="B2450" s="508" t="s">
        <v>6287</v>
      </c>
      <c r="C2450" s="508" t="s">
        <v>6288</v>
      </c>
      <c r="E2450" s="508" t="s">
        <v>6287</v>
      </c>
      <c r="F2450" s="508" t="s">
        <v>6288</v>
      </c>
      <c r="G2450" s="508" t="b">
        <f t="shared" si="228"/>
        <v>1</v>
      </c>
      <c r="H2450" s="508" t="b">
        <f t="shared" si="229"/>
        <v>1</v>
      </c>
      <c r="I2450" s="508" t="str">
        <f t="shared" si="230"/>
        <v>98</v>
      </c>
      <c r="J2450" s="508" t="str">
        <f t="shared" si="231"/>
        <v>98</v>
      </c>
      <c r="K2450" s="508">
        <f t="shared" si="232"/>
        <v>0</v>
      </c>
      <c r="L2450" s="508" t="b">
        <f t="shared" si="233"/>
        <v>1</v>
      </c>
    </row>
    <row r="2451" spans="2:12">
      <c r="B2451" s="508" t="s">
        <v>6289</v>
      </c>
      <c r="C2451" s="508" t="s">
        <v>6290</v>
      </c>
      <c r="E2451" s="508" t="s">
        <v>6289</v>
      </c>
      <c r="F2451" s="508" t="s">
        <v>6290</v>
      </c>
      <c r="G2451" s="508" t="b">
        <f t="shared" si="228"/>
        <v>1</v>
      </c>
      <c r="H2451" s="508" t="b">
        <f t="shared" si="229"/>
        <v>1</v>
      </c>
      <c r="I2451" s="508" t="str">
        <f t="shared" si="230"/>
        <v>120</v>
      </c>
      <c r="J2451" s="508" t="str">
        <f t="shared" si="231"/>
        <v>120</v>
      </c>
      <c r="K2451" s="508">
        <f t="shared" si="232"/>
        <v>0</v>
      </c>
      <c r="L2451" s="508" t="b">
        <f t="shared" si="233"/>
        <v>1</v>
      </c>
    </row>
    <row r="2452" spans="2:12">
      <c r="B2452" s="508" t="s">
        <v>6291</v>
      </c>
      <c r="C2452" s="508" t="s">
        <v>6292</v>
      </c>
      <c r="E2452" s="508" t="s">
        <v>6291</v>
      </c>
      <c r="F2452" s="508" t="s">
        <v>6292</v>
      </c>
      <c r="G2452" s="508" t="b">
        <f t="shared" si="228"/>
        <v>1</v>
      </c>
      <c r="H2452" s="508" t="b">
        <f t="shared" si="229"/>
        <v>1</v>
      </c>
      <c r="I2452" s="508" t="str">
        <f t="shared" si="230"/>
        <v>121</v>
      </c>
      <c r="J2452" s="508" t="str">
        <f t="shared" si="231"/>
        <v>121</v>
      </c>
      <c r="K2452" s="508">
        <f t="shared" si="232"/>
        <v>0</v>
      </c>
      <c r="L2452" s="508" t="b">
        <f t="shared" si="233"/>
        <v>1</v>
      </c>
    </row>
    <row r="2453" spans="2:12">
      <c r="B2453" s="508" t="s">
        <v>6293</v>
      </c>
      <c r="C2453" s="508" t="s">
        <v>6294</v>
      </c>
      <c r="E2453" s="508" t="s">
        <v>6293</v>
      </c>
      <c r="F2453" s="508" t="s">
        <v>6294</v>
      </c>
      <c r="G2453" s="508" t="b">
        <f t="shared" si="228"/>
        <v>1</v>
      </c>
      <c r="H2453" s="508" t="b">
        <f t="shared" si="229"/>
        <v>1</v>
      </c>
      <c r="I2453" s="508" t="str">
        <f t="shared" si="230"/>
        <v>134</v>
      </c>
      <c r="J2453" s="508" t="str">
        <f t="shared" si="231"/>
        <v>134</v>
      </c>
      <c r="K2453" s="508">
        <f t="shared" si="232"/>
        <v>0</v>
      </c>
      <c r="L2453" s="508" t="b">
        <f t="shared" si="233"/>
        <v>1</v>
      </c>
    </row>
    <row r="2454" spans="2:12">
      <c r="B2454" s="508" t="s">
        <v>6295</v>
      </c>
      <c r="C2454" s="508" t="s">
        <v>6296</v>
      </c>
      <c r="E2454" s="508" t="s">
        <v>6295</v>
      </c>
      <c r="F2454" s="508" t="s">
        <v>6296</v>
      </c>
      <c r="G2454" s="508" t="b">
        <f t="shared" si="228"/>
        <v>1</v>
      </c>
      <c r="H2454" s="508" t="b">
        <f t="shared" si="229"/>
        <v>1</v>
      </c>
      <c r="I2454" s="508" t="str">
        <f t="shared" si="230"/>
        <v>148</v>
      </c>
      <c r="J2454" s="508" t="str">
        <f t="shared" si="231"/>
        <v>148</v>
      </c>
      <c r="K2454" s="508">
        <f t="shared" si="232"/>
        <v>0</v>
      </c>
      <c r="L2454" s="508" t="b">
        <f t="shared" si="233"/>
        <v>1</v>
      </c>
    </row>
    <row r="2455" spans="2:12">
      <c r="B2455" s="508" t="s">
        <v>6297</v>
      </c>
      <c r="C2455" s="508" t="s">
        <v>6298</v>
      </c>
      <c r="E2455" s="508" t="s">
        <v>6297</v>
      </c>
      <c r="F2455" s="508" t="s">
        <v>6298</v>
      </c>
      <c r="G2455" s="508" t="b">
        <f t="shared" si="228"/>
        <v>1</v>
      </c>
      <c r="H2455" s="508" t="b">
        <f t="shared" si="229"/>
        <v>1</v>
      </c>
      <c r="I2455" s="508" t="str">
        <f t="shared" si="230"/>
        <v>139</v>
      </c>
      <c r="J2455" s="508" t="str">
        <f t="shared" si="231"/>
        <v>139</v>
      </c>
      <c r="K2455" s="508">
        <f t="shared" si="232"/>
        <v>0</v>
      </c>
      <c r="L2455" s="508" t="b">
        <f t="shared" si="233"/>
        <v>1</v>
      </c>
    </row>
    <row r="2456" spans="2:12">
      <c r="B2456" s="508" t="s">
        <v>6299</v>
      </c>
      <c r="C2456" s="508" t="s">
        <v>6300</v>
      </c>
      <c r="E2456" s="508" t="s">
        <v>6299</v>
      </c>
      <c r="F2456" s="508" t="s">
        <v>6300</v>
      </c>
      <c r="G2456" s="508" t="b">
        <f t="shared" si="228"/>
        <v>1</v>
      </c>
      <c r="H2456" s="508" t="b">
        <f t="shared" si="229"/>
        <v>1</v>
      </c>
      <c r="I2456" s="508" t="str">
        <f t="shared" si="230"/>
        <v>138</v>
      </c>
      <c r="J2456" s="508" t="str">
        <f t="shared" si="231"/>
        <v>138</v>
      </c>
      <c r="K2456" s="508">
        <f t="shared" si="232"/>
        <v>0</v>
      </c>
      <c r="L2456" s="508" t="b">
        <f t="shared" si="233"/>
        <v>1</v>
      </c>
    </row>
    <row r="2457" spans="2:12">
      <c r="B2457" s="508" t="s">
        <v>6301</v>
      </c>
      <c r="C2457" s="508" t="s">
        <v>6302</v>
      </c>
      <c r="E2457" s="508" t="s">
        <v>6301</v>
      </c>
      <c r="F2457" s="508" t="s">
        <v>6302</v>
      </c>
      <c r="G2457" s="508" t="b">
        <f t="shared" si="228"/>
        <v>1</v>
      </c>
      <c r="H2457" s="508" t="b">
        <f t="shared" si="229"/>
        <v>1</v>
      </c>
      <c r="I2457" s="508" t="str">
        <f t="shared" si="230"/>
        <v>141</v>
      </c>
      <c r="J2457" s="508" t="str">
        <f t="shared" si="231"/>
        <v>141</v>
      </c>
      <c r="K2457" s="508">
        <f t="shared" si="232"/>
        <v>0</v>
      </c>
      <c r="L2457" s="508" t="b">
        <f t="shared" si="233"/>
        <v>1</v>
      </c>
    </row>
    <row r="2458" spans="2:12">
      <c r="B2458" s="508" t="s">
        <v>6303</v>
      </c>
      <c r="C2458" s="508" t="s">
        <v>6304</v>
      </c>
      <c r="E2458" s="508" t="s">
        <v>6303</v>
      </c>
      <c r="F2458" s="508" t="s">
        <v>6304</v>
      </c>
      <c r="G2458" s="508" t="b">
        <f t="shared" si="228"/>
        <v>1</v>
      </c>
      <c r="H2458" s="508" t="b">
        <f t="shared" si="229"/>
        <v>1</v>
      </c>
      <c r="I2458" s="508" t="str">
        <f t="shared" si="230"/>
        <v>132</v>
      </c>
      <c r="J2458" s="508" t="str">
        <f t="shared" si="231"/>
        <v>132</v>
      </c>
      <c r="K2458" s="508">
        <f t="shared" si="232"/>
        <v>0</v>
      </c>
      <c r="L2458" s="508" t="b">
        <f t="shared" si="233"/>
        <v>1</v>
      </c>
    </row>
    <row r="2459" spans="2:12">
      <c r="B2459" s="508" t="s">
        <v>6305</v>
      </c>
      <c r="C2459" s="508" t="s">
        <v>6306</v>
      </c>
      <c r="E2459" s="508" t="s">
        <v>6305</v>
      </c>
      <c r="F2459" s="508" t="s">
        <v>6306</v>
      </c>
      <c r="G2459" s="508" t="b">
        <f t="shared" si="228"/>
        <v>1</v>
      </c>
      <c r="H2459" s="508" t="b">
        <f t="shared" si="229"/>
        <v>1</v>
      </c>
      <c r="I2459" s="508" t="str">
        <f t="shared" si="230"/>
        <v>142</v>
      </c>
      <c r="J2459" s="508" t="str">
        <f t="shared" si="231"/>
        <v>142</v>
      </c>
      <c r="K2459" s="508">
        <f t="shared" si="232"/>
        <v>0</v>
      </c>
      <c r="L2459" s="508" t="b">
        <f t="shared" si="233"/>
        <v>1</v>
      </c>
    </row>
    <row r="2460" spans="2:12">
      <c r="B2460" s="508" t="s">
        <v>6307</v>
      </c>
      <c r="C2460" s="508" t="s">
        <v>6308</v>
      </c>
      <c r="E2460" s="508" t="s">
        <v>6307</v>
      </c>
      <c r="F2460" s="508" t="s">
        <v>6308</v>
      </c>
      <c r="G2460" s="508" t="b">
        <f t="shared" si="228"/>
        <v>1</v>
      </c>
      <c r="H2460" s="508" t="b">
        <f t="shared" si="229"/>
        <v>1</v>
      </c>
      <c r="I2460" s="508" t="str">
        <f t="shared" si="230"/>
        <v>128</v>
      </c>
      <c r="J2460" s="508" t="str">
        <f t="shared" si="231"/>
        <v>128</v>
      </c>
      <c r="K2460" s="508">
        <f t="shared" si="232"/>
        <v>0</v>
      </c>
      <c r="L2460" s="508" t="b">
        <f t="shared" si="233"/>
        <v>1</v>
      </c>
    </row>
    <row r="2461" spans="2:12">
      <c r="B2461" s="508" t="s">
        <v>6309</v>
      </c>
      <c r="C2461" s="508" t="s">
        <v>6310</v>
      </c>
      <c r="E2461" s="508" t="s">
        <v>6309</v>
      </c>
      <c r="F2461" s="508" t="s">
        <v>6310</v>
      </c>
      <c r="G2461" s="508" t="b">
        <f t="shared" si="228"/>
        <v>1</v>
      </c>
      <c r="H2461" s="508" t="b">
        <f t="shared" si="229"/>
        <v>1</v>
      </c>
      <c r="I2461" s="508" t="str">
        <f t="shared" si="230"/>
        <v>147</v>
      </c>
      <c r="J2461" s="508" t="str">
        <f t="shared" si="231"/>
        <v>147</v>
      </c>
      <c r="K2461" s="508">
        <f t="shared" si="232"/>
        <v>0</v>
      </c>
      <c r="L2461" s="508" t="b">
        <f t="shared" si="233"/>
        <v>1</v>
      </c>
    </row>
    <row r="2462" spans="2:12">
      <c r="B2462" s="508" t="s">
        <v>6311</v>
      </c>
      <c r="C2462" s="508" t="s">
        <v>6312</v>
      </c>
      <c r="E2462" s="508" t="s">
        <v>6311</v>
      </c>
      <c r="F2462" s="508" t="s">
        <v>6312</v>
      </c>
      <c r="G2462" s="508" t="b">
        <f t="shared" si="228"/>
        <v>1</v>
      </c>
      <c r="H2462" s="508" t="b">
        <f t="shared" si="229"/>
        <v>1</v>
      </c>
      <c r="I2462" s="508" t="str">
        <f t="shared" si="230"/>
        <v>145</v>
      </c>
      <c r="J2462" s="508" t="str">
        <f t="shared" si="231"/>
        <v>145</v>
      </c>
      <c r="K2462" s="508">
        <f t="shared" si="232"/>
        <v>0</v>
      </c>
      <c r="L2462" s="508" t="b">
        <f t="shared" si="233"/>
        <v>1</v>
      </c>
    </row>
    <row r="2463" spans="2:12">
      <c r="B2463" s="508" t="s">
        <v>6313</v>
      </c>
      <c r="C2463" s="508" t="s">
        <v>6314</v>
      </c>
      <c r="E2463" s="508" t="s">
        <v>6313</v>
      </c>
      <c r="F2463" s="508" t="s">
        <v>6314</v>
      </c>
      <c r="G2463" s="508" t="b">
        <f t="shared" si="228"/>
        <v>1</v>
      </c>
      <c r="H2463" s="508" t="b">
        <f t="shared" si="229"/>
        <v>1</v>
      </c>
      <c r="I2463" s="508" t="str">
        <f t="shared" si="230"/>
        <v>136</v>
      </c>
      <c r="J2463" s="508" t="str">
        <f t="shared" si="231"/>
        <v>136</v>
      </c>
      <c r="K2463" s="508">
        <f t="shared" si="232"/>
        <v>0</v>
      </c>
      <c r="L2463" s="508" t="b">
        <f t="shared" si="233"/>
        <v>1</v>
      </c>
    </row>
    <row r="2464" spans="2:12">
      <c r="B2464" s="508" t="s">
        <v>6315</v>
      </c>
      <c r="C2464" s="508" t="s">
        <v>6316</v>
      </c>
      <c r="E2464" s="508" t="s">
        <v>6315</v>
      </c>
      <c r="F2464" s="508" t="s">
        <v>6316</v>
      </c>
      <c r="G2464" s="508" t="b">
        <f t="shared" si="228"/>
        <v>1</v>
      </c>
      <c r="H2464" s="508" t="b">
        <f t="shared" si="229"/>
        <v>1</v>
      </c>
      <c r="I2464" s="508" t="str">
        <f t="shared" si="230"/>
        <v>126</v>
      </c>
      <c r="J2464" s="508" t="str">
        <f t="shared" si="231"/>
        <v>126</v>
      </c>
      <c r="K2464" s="508">
        <f t="shared" si="232"/>
        <v>0</v>
      </c>
      <c r="L2464" s="508" t="b">
        <f t="shared" si="233"/>
        <v>1</v>
      </c>
    </row>
    <row r="2465" spans="2:12">
      <c r="B2465" s="508" t="s">
        <v>6317</v>
      </c>
      <c r="C2465" s="508" t="s">
        <v>6318</v>
      </c>
      <c r="E2465" s="508" t="s">
        <v>6317</v>
      </c>
      <c r="F2465" s="508" t="s">
        <v>6318</v>
      </c>
      <c r="G2465" s="508" t="b">
        <f t="shared" si="228"/>
        <v>1</v>
      </c>
      <c r="H2465" s="508" t="b">
        <f t="shared" si="229"/>
        <v>1</v>
      </c>
      <c r="I2465" s="508" t="str">
        <f t="shared" si="230"/>
        <v>135</v>
      </c>
      <c r="J2465" s="508" t="str">
        <f t="shared" si="231"/>
        <v>135</v>
      </c>
      <c r="K2465" s="508">
        <f t="shared" si="232"/>
        <v>0</v>
      </c>
      <c r="L2465" s="508" t="b">
        <f t="shared" si="233"/>
        <v>1</v>
      </c>
    </row>
    <row r="2466" spans="2:12">
      <c r="B2466" s="508" t="s">
        <v>6319</v>
      </c>
      <c r="C2466" s="508" t="s">
        <v>6320</v>
      </c>
      <c r="E2466" s="508" t="s">
        <v>6319</v>
      </c>
      <c r="F2466" s="508" t="s">
        <v>6320</v>
      </c>
      <c r="G2466" s="508" t="b">
        <f t="shared" si="228"/>
        <v>1</v>
      </c>
      <c r="H2466" s="508" t="b">
        <f t="shared" si="229"/>
        <v>1</v>
      </c>
      <c r="I2466" s="508" t="str">
        <f t="shared" si="230"/>
        <v>129</v>
      </c>
      <c r="J2466" s="508" t="str">
        <f t="shared" si="231"/>
        <v>129</v>
      </c>
      <c r="K2466" s="508">
        <f t="shared" si="232"/>
        <v>0</v>
      </c>
      <c r="L2466" s="508" t="b">
        <f t="shared" si="233"/>
        <v>1</v>
      </c>
    </row>
    <row r="2467" spans="2:12">
      <c r="B2467" s="508" t="s">
        <v>6321</v>
      </c>
      <c r="C2467" s="508" t="s">
        <v>6322</v>
      </c>
      <c r="E2467" s="508" t="s">
        <v>6321</v>
      </c>
      <c r="F2467" s="508" t="s">
        <v>6322</v>
      </c>
      <c r="G2467" s="508" t="b">
        <f t="shared" si="228"/>
        <v>1</v>
      </c>
      <c r="H2467" s="508" t="b">
        <f t="shared" si="229"/>
        <v>1</v>
      </c>
      <c r="I2467" s="508" t="str">
        <f t="shared" si="230"/>
        <v>130</v>
      </c>
      <c r="J2467" s="508" t="str">
        <f t="shared" si="231"/>
        <v>130</v>
      </c>
      <c r="K2467" s="508">
        <f t="shared" si="232"/>
        <v>0</v>
      </c>
      <c r="L2467" s="508" t="b">
        <f t="shared" si="233"/>
        <v>1</v>
      </c>
    </row>
    <row r="2468" spans="2:12">
      <c r="B2468" s="508" t="s">
        <v>6323</v>
      </c>
      <c r="C2468" s="508" t="s">
        <v>6324</v>
      </c>
      <c r="E2468" s="508" t="s">
        <v>6323</v>
      </c>
      <c r="F2468" s="508" t="s">
        <v>6324</v>
      </c>
      <c r="G2468" s="508" t="b">
        <f t="shared" si="228"/>
        <v>1</v>
      </c>
      <c r="H2468" s="508" t="b">
        <f t="shared" si="229"/>
        <v>1</v>
      </c>
      <c r="I2468" s="508" t="str">
        <f t="shared" si="230"/>
        <v>127</v>
      </c>
      <c r="J2468" s="508" t="str">
        <f t="shared" si="231"/>
        <v>127</v>
      </c>
      <c r="K2468" s="508">
        <f t="shared" si="232"/>
        <v>0</v>
      </c>
      <c r="L2468" s="508" t="b">
        <f t="shared" si="233"/>
        <v>1</v>
      </c>
    </row>
    <row r="2469" spans="2:12">
      <c r="B2469" s="508" t="s">
        <v>6325</v>
      </c>
      <c r="C2469" s="508" t="s">
        <v>6326</v>
      </c>
      <c r="E2469" s="508" t="s">
        <v>6325</v>
      </c>
      <c r="F2469" s="508" t="s">
        <v>6326</v>
      </c>
      <c r="G2469" s="508" t="b">
        <f t="shared" si="228"/>
        <v>1</v>
      </c>
      <c r="H2469" s="508" t="b">
        <f t="shared" si="229"/>
        <v>1</v>
      </c>
      <c r="I2469" s="508" t="str">
        <f t="shared" si="230"/>
        <v>17</v>
      </c>
      <c r="J2469" s="508" t="str">
        <f t="shared" si="231"/>
        <v>17</v>
      </c>
      <c r="K2469" s="508">
        <f t="shared" si="232"/>
        <v>0</v>
      </c>
      <c r="L2469" s="508" t="b">
        <f t="shared" si="233"/>
        <v>1</v>
      </c>
    </row>
    <row r="2470" spans="2:12">
      <c r="B2470" s="508" t="s">
        <v>6327</v>
      </c>
      <c r="C2470" s="508" t="s">
        <v>6328</v>
      </c>
      <c r="E2470" s="508" t="s">
        <v>6327</v>
      </c>
      <c r="F2470" s="508" t="s">
        <v>6328</v>
      </c>
      <c r="G2470" s="508" t="b">
        <f t="shared" si="228"/>
        <v>1</v>
      </c>
      <c r="H2470" s="508" t="b">
        <f t="shared" si="229"/>
        <v>1</v>
      </c>
      <c r="I2470" s="508" t="str">
        <f t="shared" si="230"/>
        <v>15</v>
      </c>
      <c r="J2470" s="508" t="str">
        <f t="shared" si="231"/>
        <v>15</v>
      </c>
      <c r="K2470" s="508">
        <f t="shared" si="232"/>
        <v>0</v>
      </c>
      <c r="L2470" s="508" t="b">
        <f t="shared" si="233"/>
        <v>1</v>
      </c>
    </row>
    <row r="2471" spans="2:12">
      <c r="B2471" s="508" t="s">
        <v>6329</v>
      </c>
      <c r="C2471" s="508" t="s">
        <v>6330</v>
      </c>
      <c r="E2471" s="508" t="s">
        <v>6329</v>
      </c>
      <c r="F2471" s="508" t="s">
        <v>6330</v>
      </c>
      <c r="G2471" s="508" t="b">
        <f t="shared" si="228"/>
        <v>1</v>
      </c>
      <c r="H2471" s="508" t="b">
        <f t="shared" si="229"/>
        <v>1</v>
      </c>
      <c r="I2471" s="508" t="str">
        <f t="shared" si="230"/>
        <v>14</v>
      </c>
      <c r="J2471" s="508" t="str">
        <f t="shared" si="231"/>
        <v>14</v>
      </c>
      <c r="K2471" s="508">
        <f t="shared" si="232"/>
        <v>0</v>
      </c>
      <c r="L2471" s="508" t="b">
        <f t="shared" si="233"/>
        <v>1</v>
      </c>
    </row>
    <row r="2472" spans="2:12">
      <c r="B2472" s="508" t="s">
        <v>6331</v>
      </c>
      <c r="C2472" s="508" t="s">
        <v>6332</v>
      </c>
      <c r="E2472" s="508" t="s">
        <v>6331</v>
      </c>
      <c r="F2472" s="508" t="s">
        <v>6332</v>
      </c>
      <c r="G2472" s="508" t="b">
        <f t="shared" si="228"/>
        <v>1</v>
      </c>
      <c r="H2472" s="508" t="b">
        <f t="shared" si="229"/>
        <v>1</v>
      </c>
      <c r="I2472" s="508" t="str">
        <f t="shared" si="230"/>
        <v>18</v>
      </c>
      <c r="J2472" s="508" t="str">
        <f t="shared" si="231"/>
        <v>18</v>
      </c>
      <c r="K2472" s="508">
        <f t="shared" si="232"/>
        <v>0</v>
      </c>
      <c r="L2472" s="508" t="b">
        <f t="shared" si="233"/>
        <v>1</v>
      </c>
    </row>
    <row r="2473" spans="2:12">
      <c r="B2473" s="508" t="s">
        <v>6333</v>
      </c>
      <c r="C2473" s="508" t="s">
        <v>6334</v>
      </c>
      <c r="E2473" s="508" t="s">
        <v>6333</v>
      </c>
      <c r="F2473" s="508" t="s">
        <v>6334</v>
      </c>
      <c r="G2473" s="508" t="b">
        <f t="shared" si="228"/>
        <v>1</v>
      </c>
      <c r="H2473" s="508" t="b">
        <f t="shared" si="229"/>
        <v>1</v>
      </c>
      <c r="I2473" s="508" t="e">
        <f t="shared" si="230"/>
        <v>#VALUE!</v>
      </c>
      <c r="J2473" s="508" t="e">
        <f t="shared" si="231"/>
        <v>#VALUE!</v>
      </c>
      <c r="K2473" s="508" t="e">
        <f t="shared" si="232"/>
        <v>#VALUE!</v>
      </c>
      <c r="L2473" s="508" t="e">
        <f t="shared" si="233"/>
        <v>#VALUE!</v>
      </c>
    </row>
    <row r="2474" spans="2:12">
      <c r="B2474" s="508" t="s">
        <v>6335</v>
      </c>
      <c r="C2474" s="508" t="s">
        <v>6334</v>
      </c>
      <c r="E2474" s="508" t="s">
        <v>6335</v>
      </c>
      <c r="F2474" s="508" t="s">
        <v>6334</v>
      </c>
      <c r="G2474" s="508" t="b">
        <f t="shared" si="228"/>
        <v>1</v>
      </c>
      <c r="H2474" s="508" t="b">
        <f t="shared" si="229"/>
        <v>1</v>
      </c>
      <c r="I2474" s="508" t="e">
        <f t="shared" si="230"/>
        <v>#VALUE!</v>
      </c>
      <c r="J2474" s="508" t="e">
        <f t="shared" si="231"/>
        <v>#VALUE!</v>
      </c>
      <c r="K2474" s="508" t="e">
        <f t="shared" si="232"/>
        <v>#VALUE!</v>
      </c>
      <c r="L2474" s="508" t="e">
        <f t="shared" si="233"/>
        <v>#VALUE!</v>
      </c>
    </row>
  </sheetData>
  <sheetProtection algorithmName="SHA-512" hashValue="Ki/9pLL6JKCPT1JapbC8q/vo/sCzetSasVod2Lw69k3iYgRAeD3dOO+or1G2BAPedqaqNYUuRW7pR/T1gdMrYw==" saltValue="fnrdoKkYAWTyt1UqSLlMdA==" spinCount="100000" sheet="1" objects="1" scenarios="1"/>
  <autoFilter ref="G5:L2474"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1:C3730"/>
  <sheetViews>
    <sheetView topLeftCell="A382" workbookViewId="0">
      <selection activeCell="C375" sqref="C375"/>
    </sheetView>
  </sheetViews>
  <sheetFormatPr defaultRowHeight="12.75"/>
  <cols>
    <col min="2" max="2" width="36.85546875" bestFit="1" customWidth="1"/>
    <col min="3" max="3" width="145.7109375" bestFit="1" customWidth="1"/>
  </cols>
  <sheetData>
    <row r="1" spans="2:3">
      <c r="B1" t="s">
        <v>3727</v>
      </c>
      <c r="C1" t="s">
        <v>3728</v>
      </c>
    </row>
    <row r="2" spans="2:3">
      <c r="B2" t="s">
        <v>3729</v>
      </c>
      <c r="C2" t="s">
        <v>3730</v>
      </c>
    </row>
    <row r="3" spans="2:3">
      <c r="B3" t="s">
        <v>3731</v>
      </c>
      <c r="C3" t="s">
        <v>8074</v>
      </c>
    </row>
    <row r="4" spans="2:3">
      <c r="B4" t="s">
        <v>3733</v>
      </c>
      <c r="C4" t="s">
        <v>6308</v>
      </c>
    </row>
    <row r="5" spans="2:3">
      <c r="B5" t="s">
        <v>3735</v>
      </c>
      <c r="C5" t="s">
        <v>3736</v>
      </c>
    </row>
    <row r="6" spans="2:3">
      <c r="B6" t="s">
        <v>3737</v>
      </c>
      <c r="C6" t="s">
        <v>6184</v>
      </c>
    </row>
    <row r="7" spans="2:3">
      <c r="B7" t="s">
        <v>3739</v>
      </c>
      <c r="C7" t="s">
        <v>3736</v>
      </c>
    </row>
    <row r="8" spans="2:3">
      <c r="B8" t="s">
        <v>3740</v>
      </c>
      <c r="C8" t="s">
        <v>3736</v>
      </c>
    </row>
    <row r="9" spans="2:3">
      <c r="B9" t="s">
        <v>3741</v>
      </c>
      <c r="C9" t="s">
        <v>3742</v>
      </c>
    </row>
    <row r="10" spans="2:3">
      <c r="B10" t="s">
        <v>3743</v>
      </c>
      <c r="C10" t="s">
        <v>6336</v>
      </c>
    </row>
    <row r="11" spans="2:3">
      <c r="B11" t="s">
        <v>3745</v>
      </c>
      <c r="C11" t="s">
        <v>6337</v>
      </c>
    </row>
    <row r="12" spans="2:3">
      <c r="B12" t="s">
        <v>1603</v>
      </c>
      <c r="C12" t="s">
        <v>4346</v>
      </c>
    </row>
    <row r="13" spans="2:3">
      <c r="B13" t="s">
        <v>1604</v>
      </c>
      <c r="C13" t="s">
        <v>4347</v>
      </c>
    </row>
    <row r="14" spans="2:3">
      <c r="B14" t="s">
        <v>1605</v>
      </c>
      <c r="C14" t="s">
        <v>4348</v>
      </c>
    </row>
    <row r="15" spans="2:3">
      <c r="B15" t="s">
        <v>1606</v>
      </c>
      <c r="C15" t="s">
        <v>4349</v>
      </c>
    </row>
    <row r="16" spans="2:3">
      <c r="B16" t="s">
        <v>1607</v>
      </c>
      <c r="C16" t="s">
        <v>4350</v>
      </c>
    </row>
    <row r="17" spans="2:3">
      <c r="B17" t="s">
        <v>1608</v>
      </c>
      <c r="C17" t="s">
        <v>4351</v>
      </c>
    </row>
    <row r="18" spans="2:3">
      <c r="B18" t="s">
        <v>1609</v>
      </c>
      <c r="C18" t="s">
        <v>4352</v>
      </c>
    </row>
    <row r="19" spans="2:3">
      <c r="B19" t="s">
        <v>1610</v>
      </c>
      <c r="C19" t="s">
        <v>4353</v>
      </c>
    </row>
    <row r="20" spans="2:3">
      <c r="B20" t="s">
        <v>1611</v>
      </c>
      <c r="C20" t="s">
        <v>4354</v>
      </c>
    </row>
    <row r="21" spans="2:3">
      <c r="B21" t="s">
        <v>1612</v>
      </c>
      <c r="C21" t="s">
        <v>4355</v>
      </c>
    </row>
    <row r="22" spans="2:3">
      <c r="B22" t="s">
        <v>1613</v>
      </c>
      <c r="C22" t="s">
        <v>4356</v>
      </c>
    </row>
    <row r="23" spans="2:3">
      <c r="B23" t="s">
        <v>1614</v>
      </c>
      <c r="C23" t="s">
        <v>4357</v>
      </c>
    </row>
    <row r="24" spans="2:3">
      <c r="B24" t="s">
        <v>1615</v>
      </c>
      <c r="C24" t="s">
        <v>4358</v>
      </c>
    </row>
    <row r="25" spans="2:3">
      <c r="B25" t="s">
        <v>1600</v>
      </c>
      <c r="C25" t="s">
        <v>4723</v>
      </c>
    </row>
    <row r="26" spans="2:3">
      <c r="B26" t="s">
        <v>2520</v>
      </c>
      <c r="C26" t="s">
        <v>5191</v>
      </c>
    </row>
    <row r="27" spans="2:3">
      <c r="B27" t="s">
        <v>2521</v>
      </c>
      <c r="C27" t="s">
        <v>5192</v>
      </c>
    </row>
    <row r="28" spans="2:3">
      <c r="B28" t="s">
        <v>2522</v>
      </c>
      <c r="C28" t="s">
        <v>5193</v>
      </c>
    </row>
    <row r="29" spans="2:3">
      <c r="B29" t="s">
        <v>2523</v>
      </c>
      <c r="C29" t="s">
        <v>5194</v>
      </c>
    </row>
    <row r="30" spans="2:3">
      <c r="B30" t="s">
        <v>2524</v>
      </c>
      <c r="C30" t="s">
        <v>5195</v>
      </c>
    </row>
    <row r="31" spans="2:3">
      <c r="B31" t="s">
        <v>2525</v>
      </c>
      <c r="C31" t="s">
        <v>5196</v>
      </c>
    </row>
    <row r="32" spans="2:3">
      <c r="B32" t="s">
        <v>2526</v>
      </c>
      <c r="C32" t="s">
        <v>5197</v>
      </c>
    </row>
    <row r="33" spans="2:3">
      <c r="B33" t="s">
        <v>2527</v>
      </c>
      <c r="C33" t="s">
        <v>5198</v>
      </c>
    </row>
    <row r="34" spans="2:3">
      <c r="B34" t="s">
        <v>2528</v>
      </c>
      <c r="C34" t="s">
        <v>5199</v>
      </c>
    </row>
    <row r="35" spans="2:3">
      <c r="B35" t="s">
        <v>2529</v>
      </c>
      <c r="C35" t="s">
        <v>5200</v>
      </c>
    </row>
    <row r="36" spans="2:3">
      <c r="B36" t="s">
        <v>2530</v>
      </c>
      <c r="C36" t="s">
        <v>5201</v>
      </c>
    </row>
    <row r="37" spans="2:3">
      <c r="B37" t="s">
        <v>2531</v>
      </c>
      <c r="C37" t="s">
        <v>5202</v>
      </c>
    </row>
    <row r="38" spans="2:3">
      <c r="B38" t="s">
        <v>2532</v>
      </c>
      <c r="C38" t="s">
        <v>5203</v>
      </c>
    </row>
    <row r="39" spans="2:3">
      <c r="B39" t="s">
        <v>2518</v>
      </c>
      <c r="C39" t="s">
        <v>5204</v>
      </c>
    </row>
    <row r="40" spans="2:3">
      <c r="B40" t="s">
        <v>2536</v>
      </c>
      <c r="C40" t="s">
        <v>3761</v>
      </c>
    </row>
    <row r="41" spans="2:3">
      <c r="B41" t="s">
        <v>2537</v>
      </c>
      <c r="C41" t="s">
        <v>3762</v>
      </c>
    </row>
    <row r="42" spans="2:3">
      <c r="B42" t="s">
        <v>2538</v>
      </c>
      <c r="C42" t="s">
        <v>3763</v>
      </c>
    </row>
    <row r="43" spans="2:3">
      <c r="B43" t="s">
        <v>2539</v>
      </c>
      <c r="C43" t="s">
        <v>3764</v>
      </c>
    </row>
    <row r="44" spans="2:3">
      <c r="B44" t="s">
        <v>2540</v>
      </c>
      <c r="C44" t="s">
        <v>3765</v>
      </c>
    </row>
    <row r="45" spans="2:3">
      <c r="B45" t="s">
        <v>2541</v>
      </c>
      <c r="C45" t="s">
        <v>3766</v>
      </c>
    </row>
    <row r="46" spans="2:3">
      <c r="B46" t="s">
        <v>2542</v>
      </c>
      <c r="C46" t="s">
        <v>3767</v>
      </c>
    </row>
    <row r="47" spans="2:3">
      <c r="B47" t="s">
        <v>2543</v>
      </c>
      <c r="C47" t="s">
        <v>3768</v>
      </c>
    </row>
    <row r="48" spans="2:3">
      <c r="B48" t="s">
        <v>2544</v>
      </c>
      <c r="C48" t="s">
        <v>3769</v>
      </c>
    </row>
    <row r="49" spans="2:3">
      <c r="B49" t="s">
        <v>2545</v>
      </c>
      <c r="C49" t="s">
        <v>3770</v>
      </c>
    </row>
    <row r="50" spans="2:3">
      <c r="B50" t="s">
        <v>2546</v>
      </c>
      <c r="C50" t="s">
        <v>3771</v>
      </c>
    </row>
    <row r="51" spans="2:3">
      <c r="B51" t="s">
        <v>2547</v>
      </c>
      <c r="C51" t="s">
        <v>3772</v>
      </c>
    </row>
    <row r="52" spans="2:3">
      <c r="B52" t="s">
        <v>2548</v>
      </c>
      <c r="C52" t="s">
        <v>3773</v>
      </c>
    </row>
    <row r="53" spans="2:3">
      <c r="B53" t="s">
        <v>2534</v>
      </c>
      <c r="C53" t="s">
        <v>3774</v>
      </c>
    </row>
    <row r="54" spans="2:3">
      <c r="B54" t="s">
        <v>1950</v>
      </c>
      <c r="C54" t="s">
        <v>5413</v>
      </c>
    </row>
    <row r="55" spans="2:3">
      <c r="B55" t="s">
        <v>1951</v>
      </c>
      <c r="C55" t="s">
        <v>5414</v>
      </c>
    </row>
    <row r="56" spans="2:3">
      <c r="B56" t="s">
        <v>1952</v>
      </c>
      <c r="C56" t="s">
        <v>5415</v>
      </c>
    </row>
    <row r="57" spans="2:3">
      <c r="B57" t="s">
        <v>1953</v>
      </c>
      <c r="C57" t="s">
        <v>5416</v>
      </c>
    </row>
    <row r="58" spans="2:3">
      <c r="B58" t="s">
        <v>1954</v>
      </c>
      <c r="C58" t="s">
        <v>5417</v>
      </c>
    </row>
    <row r="59" spans="2:3">
      <c r="B59" t="s">
        <v>1955</v>
      </c>
      <c r="C59" t="s">
        <v>5418</v>
      </c>
    </row>
    <row r="60" spans="2:3">
      <c r="B60" t="s">
        <v>1956</v>
      </c>
      <c r="C60" t="s">
        <v>5419</v>
      </c>
    </row>
    <row r="61" spans="2:3">
      <c r="B61" t="s">
        <v>1957</v>
      </c>
      <c r="C61" t="s">
        <v>5420</v>
      </c>
    </row>
    <row r="62" spans="2:3">
      <c r="B62" t="s">
        <v>1958</v>
      </c>
      <c r="C62" t="s">
        <v>5421</v>
      </c>
    </row>
    <row r="63" spans="2:3">
      <c r="B63" t="s">
        <v>1959</v>
      </c>
      <c r="C63" t="s">
        <v>5422</v>
      </c>
    </row>
    <row r="64" spans="2:3">
      <c r="B64" t="s">
        <v>1960</v>
      </c>
      <c r="C64" t="s">
        <v>5423</v>
      </c>
    </row>
    <row r="65" spans="2:3">
      <c r="B65" t="s">
        <v>1961</v>
      </c>
      <c r="C65" t="s">
        <v>5424</v>
      </c>
    </row>
    <row r="66" spans="2:3">
      <c r="B66" t="s">
        <v>1962</v>
      </c>
      <c r="C66" t="s">
        <v>5425</v>
      </c>
    </row>
    <row r="67" spans="2:3">
      <c r="B67" t="s">
        <v>1948</v>
      </c>
      <c r="C67" t="s">
        <v>5426</v>
      </c>
    </row>
    <row r="68" spans="2:3">
      <c r="B68" t="s">
        <v>1996</v>
      </c>
      <c r="C68" t="s">
        <v>6338</v>
      </c>
    </row>
    <row r="69" spans="2:3">
      <c r="B69" t="s">
        <v>1997</v>
      </c>
      <c r="C69" t="s">
        <v>6339</v>
      </c>
    </row>
    <row r="70" spans="2:3">
      <c r="B70" t="s">
        <v>1998</v>
      </c>
      <c r="C70" t="s">
        <v>6340</v>
      </c>
    </row>
    <row r="71" spans="2:3">
      <c r="B71" t="s">
        <v>1999</v>
      </c>
      <c r="C71" t="s">
        <v>6341</v>
      </c>
    </row>
    <row r="72" spans="2:3">
      <c r="B72" t="s">
        <v>2000</v>
      </c>
      <c r="C72" t="s">
        <v>6342</v>
      </c>
    </row>
    <row r="73" spans="2:3">
      <c r="B73" t="s">
        <v>2001</v>
      </c>
      <c r="C73" t="s">
        <v>6343</v>
      </c>
    </row>
    <row r="74" spans="2:3">
      <c r="B74" t="s">
        <v>2002</v>
      </c>
      <c r="C74" t="s">
        <v>6344</v>
      </c>
    </row>
    <row r="75" spans="2:3">
      <c r="B75" t="s">
        <v>2003</v>
      </c>
      <c r="C75" t="s">
        <v>6345</v>
      </c>
    </row>
    <row r="76" spans="2:3">
      <c r="B76" t="s">
        <v>2004</v>
      </c>
      <c r="C76" t="s">
        <v>6346</v>
      </c>
    </row>
    <row r="77" spans="2:3">
      <c r="B77" t="s">
        <v>2005</v>
      </c>
      <c r="C77" t="s">
        <v>6347</v>
      </c>
    </row>
    <row r="78" spans="2:3">
      <c r="B78" t="s">
        <v>2006</v>
      </c>
      <c r="C78" t="s">
        <v>6348</v>
      </c>
    </row>
    <row r="79" spans="2:3">
      <c r="B79" t="s">
        <v>2007</v>
      </c>
      <c r="C79" t="s">
        <v>6349</v>
      </c>
    </row>
    <row r="80" spans="2:3">
      <c r="B80" t="s">
        <v>2008</v>
      </c>
      <c r="C80" t="s">
        <v>6350</v>
      </c>
    </row>
    <row r="81" spans="2:3">
      <c r="B81" t="s">
        <v>1994</v>
      </c>
      <c r="C81" t="s">
        <v>6351</v>
      </c>
    </row>
    <row r="82" spans="2:3">
      <c r="B82" t="s">
        <v>2823</v>
      </c>
      <c r="C82" t="s">
        <v>4752</v>
      </c>
    </row>
    <row r="83" spans="2:3">
      <c r="B83" t="s">
        <v>2824</v>
      </c>
      <c r="C83" t="s">
        <v>4753</v>
      </c>
    </row>
    <row r="84" spans="2:3">
      <c r="B84" t="s">
        <v>2825</v>
      </c>
      <c r="C84" t="s">
        <v>4754</v>
      </c>
    </row>
    <row r="85" spans="2:3">
      <c r="B85" t="s">
        <v>2826</v>
      </c>
      <c r="C85" t="s">
        <v>4755</v>
      </c>
    </row>
    <row r="86" spans="2:3">
      <c r="B86" t="s">
        <v>2827</v>
      </c>
      <c r="C86" t="s">
        <v>4756</v>
      </c>
    </row>
    <row r="87" spans="2:3">
      <c r="B87" t="s">
        <v>2828</v>
      </c>
      <c r="C87" t="s">
        <v>4757</v>
      </c>
    </row>
    <row r="88" spans="2:3">
      <c r="B88" t="s">
        <v>2829</v>
      </c>
      <c r="C88" t="s">
        <v>4758</v>
      </c>
    </row>
    <row r="89" spans="2:3">
      <c r="B89" t="s">
        <v>2830</v>
      </c>
      <c r="C89" t="s">
        <v>4759</v>
      </c>
    </row>
    <row r="90" spans="2:3">
      <c r="B90" t="s">
        <v>2831</v>
      </c>
      <c r="C90" t="s">
        <v>4760</v>
      </c>
    </row>
    <row r="91" spans="2:3">
      <c r="B91" t="s">
        <v>2832</v>
      </c>
      <c r="C91" t="s">
        <v>4761</v>
      </c>
    </row>
    <row r="92" spans="2:3">
      <c r="B92" t="s">
        <v>2833</v>
      </c>
      <c r="C92" t="s">
        <v>4762</v>
      </c>
    </row>
    <row r="93" spans="2:3">
      <c r="B93" t="s">
        <v>2834</v>
      </c>
      <c r="C93" t="s">
        <v>4763</v>
      </c>
    </row>
    <row r="94" spans="2:3">
      <c r="B94" t="s">
        <v>2835</v>
      </c>
      <c r="C94" t="s">
        <v>4764</v>
      </c>
    </row>
    <row r="95" spans="2:3">
      <c r="B95" t="s">
        <v>2821</v>
      </c>
      <c r="C95" t="s">
        <v>4765</v>
      </c>
    </row>
    <row r="96" spans="2:3">
      <c r="B96" t="s">
        <v>701</v>
      </c>
      <c r="C96" t="s">
        <v>4068</v>
      </c>
    </row>
    <row r="97" spans="2:3">
      <c r="B97" t="s">
        <v>702</v>
      </c>
      <c r="C97" t="s">
        <v>4069</v>
      </c>
    </row>
    <row r="98" spans="2:3">
      <c r="B98" t="s">
        <v>703</v>
      </c>
      <c r="C98" t="s">
        <v>4070</v>
      </c>
    </row>
    <row r="99" spans="2:3">
      <c r="B99" t="s">
        <v>704</v>
      </c>
      <c r="C99" t="s">
        <v>4071</v>
      </c>
    </row>
    <row r="100" spans="2:3">
      <c r="B100" t="s">
        <v>705</v>
      </c>
      <c r="C100" t="s">
        <v>4072</v>
      </c>
    </row>
    <row r="101" spans="2:3">
      <c r="B101" t="s">
        <v>706</v>
      </c>
      <c r="C101" t="s">
        <v>4073</v>
      </c>
    </row>
    <row r="102" spans="2:3">
      <c r="B102" t="s">
        <v>707</v>
      </c>
      <c r="C102" t="s">
        <v>4074</v>
      </c>
    </row>
    <row r="103" spans="2:3">
      <c r="B103" t="s">
        <v>708</v>
      </c>
      <c r="C103" t="s">
        <v>4075</v>
      </c>
    </row>
    <row r="104" spans="2:3">
      <c r="B104" t="s">
        <v>709</v>
      </c>
      <c r="C104" t="s">
        <v>4076</v>
      </c>
    </row>
    <row r="105" spans="2:3">
      <c r="B105" t="s">
        <v>710</v>
      </c>
      <c r="C105" t="s">
        <v>4077</v>
      </c>
    </row>
    <row r="106" spans="2:3">
      <c r="B106" t="s">
        <v>711</v>
      </c>
      <c r="C106" t="s">
        <v>4078</v>
      </c>
    </row>
    <row r="107" spans="2:3">
      <c r="B107" t="s">
        <v>712</v>
      </c>
      <c r="C107" t="s">
        <v>4079</v>
      </c>
    </row>
    <row r="108" spans="2:3">
      <c r="B108" t="s">
        <v>713</v>
      </c>
      <c r="C108" t="s">
        <v>4080</v>
      </c>
    </row>
    <row r="109" spans="2:3">
      <c r="B109" t="s">
        <v>698</v>
      </c>
      <c r="C109" t="s">
        <v>4081</v>
      </c>
    </row>
    <row r="110" spans="2:3">
      <c r="B110" t="s">
        <v>1474</v>
      </c>
      <c r="C110" t="s">
        <v>6352</v>
      </c>
    </row>
    <row r="111" spans="2:3">
      <c r="B111" t="s">
        <v>1475</v>
      </c>
      <c r="C111" t="s">
        <v>6353</v>
      </c>
    </row>
    <row r="112" spans="2:3">
      <c r="B112" t="s">
        <v>1476</v>
      </c>
      <c r="C112" t="s">
        <v>6354</v>
      </c>
    </row>
    <row r="113" spans="2:3">
      <c r="B113" t="s">
        <v>1477</v>
      </c>
      <c r="C113" t="s">
        <v>6355</v>
      </c>
    </row>
    <row r="114" spans="2:3">
      <c r="B114" t="s">
        <v>1478</v>
      </c>
      <c r="C114" t="s">
        <v>6356</v>
      </c>
    </row>
    <row r="115" spans="2:3">
      <c r="B115" t="s">
        <v>1479</v>
      </c>
      <c r="C115" t="s">
        <v>6357</v>
      </c>
    </row>
    <row r="116" spans="2:3">
      <c r="B116" t="s">
        <v>1480</v>
      </c>
      <c r="C116" t="s">
        <v>6358</v>
      </c>
    </row>
    <row r="117" spans="2:3">
      <c r="B117" t="s">
        <v>1481</v>
      </c>
      <c r="C117" t="s">
        <v>6359</v>
      </c>
    </row>
    <row r="118" spans="2:3">
      <c r="B118" t="s">
        <v>1482</v>
      </c>
      <c r="C118" t="s">
        <v>6360</v>
      </c>
    </row>
    <row r="119" spans="2:3">
      <c r="B119" t="s">
        <v>1483</v>
      </c>
      <c r="C119" t="s">
        <v>6361</v>
      </c>
    </row>
    <row r="120" spans="2:3">
      <c r="B120" t="s">
        <v>1484</v>
      </c>
      <c r="C120" t="s">
        <v>6362</v>
      </c>
    </row>
    <row r="121" spans="2:3">
      <c r="B121" t="s">
        <v>1485</v>
      </c>
      <c r="C121" t="s">
        <v>6363</v>
      </c>
    </row>
    <row r="122" spans="2:3">
      <c r="B122" t="s">
        <v>1486</v>
      </c>
      <c r="C122" t="s">
        <v>6364</v>
      </c>
    </row>
    <row r="123" spans="2:3">
      <c r="B123" t="s">
        <v>1472</v>
      </c>
      <c r="C123" t="s">
        <v>6365</v>
      </c>
    </row>
    <row r="124" spans="2:3">
      <c r="B124" t="s">
        <v>733</v>
      </c>
      <c r="C124" t="s">
        <v>3859</v>
      </c>
    </row>
    <row r="125" spans="2:3">
      <c r="B125" t="s">
        <v>734</v>
      </c>
      <c r="C125" t="s">
        <v>3860</v>
      </c>
    </row>
    <row r="126" spans="2:3">
      <c r="B126" t="s">
        <v>735</v>
      </c>
      <c r="C126" t="s">
        <v>3861</v>
      </c>
    </row>
    <row r="127" spans="2:3">
      <c r="B127" t="s">
        <v>736</v>
      </c>
      <c r="C127" t="s">
        <v>3862</v>
      </c>
    </row>
    <row r="128" spans="2:3">
      <c r="B128" t="s">
        <v>737</v>
      </c>
      <c r="C128" t="s">
        <v>3863</v>
      </c>
    </row>
    <row r="129" spans="2:3">
      <c r="B129" t="s">
        <v>738</v>
      </c>
      <c r="C129" t="s">
        <v>3864</v>
      </c>
    </row>
    <row r="130" spans="2:3">
      <c r="B130" t="s">
        <v>739</v>
      </c>
      <c r="C130" t="s">
        <v>3865</v>
      </c>
    </row>
    <row r="131" spans="2:3">
      <c r="B131" t="s">
        <v>740</v>
      </c>
      <c r="C131" t="s">
        <v>3866</v>
      </c>
    </row>
    <row r="132" spans="2:3">
      <c r="B132" t="s">
        <v>741</v>
      </c>
      <c r="C132" t="s">
        <v>3867</v>
      </c>
    </row>
    <row r="133" spans="2:3">
      <c r="B133" t="s">
        <v>742</v>
      </c>
      <c r="C133" t="s">
        <v>3868</v>
      </c>
    </row>
    <row r="134" spans="2:3">
      <c r="B134" t="s">
        <v>743</v>
      </c>
      <c r="C134" t="s">
        <v>3869</v>
      </c>
    </row>
    <row r="135" spans="2:3">
      <c r="B135" t="s">
        <v>744</v>
      </c>
      <c r="C135" t="s">
        <v>3870</v>
      </c>
    </row>
    <row r="136" spans="2:3">
      <c r="B136" t="s">
        <v>745</v>
      </c>
      <c r="C136" t="s">
        <v>3871</v>
      </c>
    </row>
    <row r="137" spans="2:3">
      <c r="B137" t="s">
        <v>731</v>
      </c>
      <c r="C137" t="s">
        <v>3872</v>
      </c>
    </row>
    <row r="138" spans="2:3">
      <c r="B138" t="s">
        <v>2249</v>
      </c>
      <c r="C138" t="s">
        <v>5001</v>
      </c>
    </row>
    <row r="139" spans="2:3">
      <c r="B139" t="s">
        <v>2250</v>
      </c>
      <c r="C139" t="s">
        <v>5002</v>
      </c>
    </row>
    <row r="140" spans="2:3">
      <c r="B140" t="s">
        <v>2251</v>
      </c>
      <c r="C140" t="s">
        <v>5003</v>
      </c>
    </row>
    <row r="141" spans="2:3">
      <c r="B141" t="s">
        <v>2252</v>
      </c>
      <c r="C141" t="s">
        <v>5004</v>
      </c>
    </row>
    <row r="142" spans="2:3">
      <c r="B142" t="s">
        <v>2253</v>
      </c>
      <c r="C142" t="s">
        <v>5005</v>
      </c>
    </row>
    <row r="143" spans="2:3">
      <c r="B143" t="s">
        <v>2254</v>
      </c>
      <c r="C143" t="s">
        <v>5006</v>
      </c>
    </row>
    <row r="144" spans="2:3">
      <c r="B144" t="s">
        <v>2255</v>
      </c>
      <c r="C144" t="s">
        <v>5007</v>
      </c>
    </row>
    <row r="145" spans="2:3">
      <c r="B145" t="s">
        <v>2256</v>
      </c>
      <c r="C145" t="s">
        <v>5008</v>
      </c>
    </row>
    <row r="146" spans="2:3">
      <c r="B146" t="s">
        <v>2257</v>
      </c>
      <c r="C146" t="s">
        <v>5009</v>
      </c>
    </row>
    <row r="147" spans="2:3">
      <c r="B147" t="s">
        <v>2258</v>
      </c>
      <c r="C147" t="s">
        <v>5010</v>
      </c>
    </row>
    <row r="148" spans="2:3">
      <c r="B148" t="s">
        <v>2259</v>
      </c>
      <c r="C148" t="s">
        <v>5011</v>
      </c>
    </row>
    <row r="149" spans="2:3">
      <c r="B149" t="s">
        <v>2260</v>
      </c>
      <c r="C149" t="s">
        <v>5012</v>
      </c>
    </row>
    <row r="150" spans="2:3">
      <c r="B150" t="s">
        <v>2261</v>
      </c>
      <c r="C150" t="s">
        <v>5013</v>
      </c>
    </row>
    <row r="151" spans="2:3">
      <c r="B151" t="s">
        <v>1205</v>
      </c>
      <c r="C151" t="s">
        <v>6366</v>
      </c>
    </row>
    <row r="152" spans="2:3">
      <c r="B152" t="s">
        <v>1206</v>
      </c>
      <c r="C152" t="s">
        <v>6367</v>
      </c>
    </row>
    <row r="153" spans="2:3">
      <c r="B153" t="s">
        <v>1207</v>
      </c>
      <c r="C153" t="s">
        <v>6368</v>
      </c>
    </row>
    <row r="154" spans="2:3">
      <c r="B154" t="s">
        <v>1208</v>
      </c>
      <c r="C154" t="s">
        <v>6369</v>
      </c>
    </row>
    <row r="155" spans="2:3">
      <c r="B155" t="s">
        <v>1209</v>
      </c>
      <c r="C155" t="s">
        <v>6370</v>
      </c>
    </row>
    <row r="156" spans="2:3">
      <c r="B156" t="s">
        <v>1210</v>
      </c>
      <c r="C156" t="s">
        <v>6371</v>
      </c>
    </row>
    <row r="157" spans="2:3">
      <c r="B157" t="s">
        <v>1211</v>
      </c>
      <c r="C157" t="s">
        <v>6372</v>
      </c>
    </row>
    <row r="158" spans="2:3">
      <c r="B158" t="s">
        <v>1212</v>
      </c>
      <c r="C158" t="s">
        <v>6373</v>
      </c>
    </row>
    <row r="159" spans="2:3">
      <c r="B159" t="s">
        <v>1213</v>
      </c>
      <c r="C159" t="s">
        <v>6374</v>
      </c>
    </row>
    <row r="160" spans="2:3">
      <c r="B160" t="s">
        <v>1214</v>
      </c>
      <c r="C160" t="s">
        <v>6375</v>
      </c>
    </row>
    <row r="161" spans="2:3">
      <c r="B161" t="s">
        <v>1215</v>
      </c>
      <c r="C161" t="s">
        <v>6376</v>
      </c>
    </row>
    <row r="162" spans="2:3">
      <c r="B162" t="s">
        <v>1216</v>
      </c>
      <c r="C162" t="s">
        <v>6377</v>
      </c>
    </row>
    <row r="163" spans="2:3">
      <c r="B163" t="s">
        <v>1217</v>
      </c>
      <c r="C163" t="s">
        <v>6378</v>
      </c>
    </row>
    <row r="164" spans="2:3">
      <c r="B164" t="s">
        <v>1203</v>
      </c>
      <c r="C164" t="s">
        <v>6379</v>
      </c>
    </row>
    <row r="165" spans="2:3">
      <c r="B165" t="s">
        <v>3658</v>
      </c>
      <c r="C165" t="s">
        <v>4987</v>
      </c>
    </row>
    <row r="166" spans="2:3">
      <c r="B166" t="s">
        <v>3659</v>
      </c>
      <c r="C166" t="s">
        <v>4988</v>
      </c>
    </row>
    <row r="167" spans="2:3">
      <c r="B167" t="s">
        <v>3660</v>
      </c>
      <c r="C167" t="s">
        <v>4989</v>
      </c>
    </row>
    <row r="168" spans="2:3">
      <c r="B168" t="s">
        <v>3661</v>
      </c>
      <c r="C168" t="s">
        <v>4990</v>
      </c>
    </row>
    <row r="169" spans="2:3">
      <c r="B169" t="s">
        <v>3662</v>
      </c>
      <c r="C169" t="s">
        <v>4991</v>
      </c>
    </row>
    <row r="170" spans="2:3">
      <c r="B170" t="s">
        <v>3663</v>
      </c>
      <c r="C170" t="s">
        <v>4992</v>
      </c>
    </row>
    <row r="171" spans="2:3">
      <c r="B171" t="s">
        <v>3664</v>
      </c>
      <c r="C171" t="s">
        <v>4993</v>
      </c>
    </row>
    <row r="172" spans="2:3">
      <c r="B172" t="s">
        <v>3665</v>
      </c>
      <c r="C172" t="s">
        <v>4994</v>
      </c>
    </row>
    <row r="173" spans="2:3">
      <c r="B173" t="s">
        <v>3666</v>
      </c>
      <c r="C173" t="s">
        <v>4995</v>
      </c>
    </row>
    <row r="174" spans="2:3">
      <c r="B174" t="s">
        <v>3667</v>
      </c>
      <c r="C174" t="s">
        <v>4996</v>
      </c>
    </row>
    <row r="175" spans="2:3">
      <c r="B175" t="s">
        <v>3668</v>
      </c>
      <c r="C175" t="s">
        <v>4997</v>
      </c>
    </row>
    <row r="176" spans="2:3">
      <c r="B176" t="s">
        <v>3669</v>
      </c>
      <c r="C176" t="s">
        <v>4998</v>
      </c>
    </row>
    <row r="177" spans="2:3">
      <c r="B177" t="s">
        <v>3670</v>
      </c>
      <c r="C177" t="s">
        <v>4999</v>
      </c>
    </row>
    <row r="178" spans="2:3">
      <c r="B178" t="s">
        <v>3656</v>
      </c>
      <c r="C178" t="s">
        <v>5000</v>
      </c>
    </row>
    <row r="179" spans="2:3">
      <c r="B179" t="s">
        <v>2201</v>
      </c>
      <c r="C179" t="s">
        <v>6380</v>
      </c>
    </row>
    <row r="180" spans="2:3">
      <c r="B180" t="s">
        <v>2202</v>
      </c>
      <c r="C180" t="s">
        <v>6381</v>
      </c>
    </row>
    <row r="181" spans="2:3">
      <c r="B181" t="s">
        <v>2203</v>
      </c>
      <c r="C181" t="s">
        <v>6382</v>
      </c>
    </row>
    <row r="182" spans="2:3">
      <c r="B182" t="s">
        <v>2204</v>
      </c>
      <c r="C182" t="s">
        <v>6383</v>
      </c>
    </row>
    <row r="183" spans="2:3">
      <c r="B183" t="s">
        <v>2205</v>
      </c>
      <c r="C183" t="s">
        <v>6384</v>
      </c>
    </row>
    <row r="184" spans="2:3">
      <c r="B184" t="s">
        <v>2206</v>
      </c>
      <c r="C184" t="s">
        <v>6385</v>
      </c>
    </row>
    <row r="185" spans="2:3">
      <c r="B185" t="s">
        <v>2207</v>
      </c>
      <c r="C185" t="s">
        <v>6386</v>
      </c>
    </row>
    <row r="186" spans="2:3">
      <c r="B186" t="s">
        <v>2208</v>
      </c>
      <c r="C186" t="s">
        <v>6387</v>
      </c>
    </row>
    <row r="187" spans="2:3">
      <c r="B187" t="s">
        <v>2209</v>
      </c>
      <c r="C187" t="s">
        <v>6388</v>
      </c>
    </row>
    <row r="188" spans="2:3">
      <c r="B188" t="s">
        <v>2210</v>
      </c>
      <c r="C188" t="s">
        <v>6389</v>
      </c>
    </row>
    <row r="189" spans="2:3">
      <c r="B189" t="s">
        <v>2211</v>
      </c>
      <c r="C189" t="s">
        <v>6390</v>
      </c>
    </row>
    <row r="190" spans="2:3">
      <c r="B190" t="s">
        <v>2212</v>
      </c>
      <c r="C190" t="s">
        <v>6391</v>
      </c>
    </row>
    <row r="191" spans="2:3">
      <c r="B191" t="s">
        <v>2213</v>
      </c>
      <c r="C191" t="s">
        <v>6392</v>
      </c>
    </row>
    <row r="192" spans="2:3">
      <c r="B192" t="s">
        <v>2198</v>
      </c>
      <c r="C192" t="s">
        <v>6393</v>
      </c>
    </row>
    <row r="193" spans="2:3">
      <c r="B193" t="s">
        <v>3643</v>
      </c>
      <c r="C193" t="s">
        <v>5035</v>
      </c>
    </row>
    <row r="194" spans="2:3">
      <c r="B194" t="s">
        <v>3644</v>
      </c>
      <c r="C194" t="s">
        <v>5036</v>
      </c>
    </row>
    <row r="195" spans="2:3">
      <c r="B195" t="s">
        <v>3645</v>
      </c>
      <c r="C195" t="s">
        <v>5037</v>
      </c>
    </row>
    <row r="196" spans="2:3">
      <c r="B196" t="s">
        <v>3646</v>
      </c>
      <c r="C196" t="s">
        <v>5038</v>
      </c>
    </row>
    <row r="197" spans="2:3">
      <c r="B197" t="s">
        <v>3647</v>
      </c>
      <c r="C197" t="s">
        <v>5039</v>
      </c>
    </row>
    <row r="198" spans="2:3">
      <c r="B198" t="s">
        <v>3648</v>
      </c>
      <c r="C198" t="s">
        <v>5040</v>
      </c>
    </row>
    <row r="199" spans="2:3">
      <c r="B199" t="s">
        <v>3649</v>
      </c>
      <c r="C199" t="s">
        <v>5041</v>
      </c>
    </row>
    <row r="200" spans="2:3">
      <c r="B200" t="s">
        <v>3650</v>
      </c>
      <c r="C200" t="s">
        <v>5042</v>
      </c>
    </row>
    <row r="201" spans="2:3">
      <c r="B201" t="s">
        <v>3651</v>
      </c>
      <c r="C201" t="s">
        <v>5043</v>
      </c>
    </row>
    <row r="202" spans="2:3">
      <c r="B202" t="s">
        <v>3652</v>
      </c>
      <c r="C202" t="s">
        <v>5044</v>
      </c>
    </row>
    <row r="203" spans="2:3">
      <c r="B203" t="s">
        <v>3653</v>
      </c>
      <c r="C203" t="s">
        <v>5045</v>
      </c>
    </row>
    <row r="204" spans="2:3">
      <c r="B204" t="s">
        <v>3654</v>
      </c>
      <c r="C204" t="s">
        <v>5046</v>
      </c>
    </row>
    <row r="205" spans="2:3">
      <c r="B205" t="s">
        <v>3655</v>
      </c>
      <c r="C205" t="s">
        <v>5047</v>
      </c>
    </row>
    <row r="206" spans="2:3">
      <c r="B206" t="s">
        <v>3641</v>
      </c>
      <c r="C206" t="s">
        <v>5048</v>
      </c>
    </row>
    <row r="207" spans="2:3">
      <c r="B207" t="s">
        <v>3675</v>
      </c>
      <c r="C207" t="s">
        <v>5063</v>
      </c>
    </row>
    <row r="208" spans="2:3">
      <c r="B208" t="s">
        <v>3676</v>
      </c>
      <c r="C208" t="s">
        <v>5064</v>
      </c>
    </row>
    <row r="209" spans="2:3">
      <c r="B209" t="s">
        <v>3677</v>
      </c>
      <c r="C209" t="s">
        <v>5065</v>
      </c>
    </row>
    <row r="210" spans="2:3">
      <c r="B210" t="s">
        <v>3678</v>
      </c>
      <c r="C210" t="s">
        <v>5066</v>
      </c>
    </row>
    <row r="211" spans="2:3">
      <c r="B211" t="s">
        <v>3679</v>
      </c>
      <c r="C211" t="s">
        <v>5067</v>
      </c>
    </row>
    <row r="212" spans="2:3">
      <c r="B212" t="s">
        <v>3680</v>
      </c>
      <c r="C212" t="s">
        <v>5068</v>
      </c>
    </row>
    <row r="213" spans="2:3">
      <c r="B213" t="s">
        <v>3681</v>
      </c>
      <c r="C213" t="s">
        <v>5069</v>
      </c>
    </row>
    <row r="214" spans="2:3">
      <c r="B214" t="s">
        <v>3682</v>
      </c>
      <c r="C214" t="s">
        <v>5070</v>
      </c>
    </row>
    <row r="215" spans="2:3">
      <c r="B215" t="s">
        <v>3683</v>
      </c>
      <c r="C215" t="s">
        <v>5071</v>
      </c>
    </row>
    <row r="216" spans="2:3">
      <c r="B216" t="s">
        <v>3684</v>
      </c>
      <c r="C216" t="s">
        <v>5072</v>
      </c>
    </row>
    <row r="217" spans="2:3">
      <c r="B217" t="s">
        <v>3685</v>
      </c>
      <c r="C217" t="s">
        <v>5073</v>
      </c>
    </row>
    <row r="218" spans="2:3">
      <c r="B218" t="s">
        <v>3686</v>
      </c>
      <c r="C218" t="s">
        <v>5074</v>
      </c>
    </row>
    <row r="219" spans="2:3">
      <c r="B219" t="s">
        <v>3687</v>
      </c>
      <c r="C219" t="s">
        <v>5075</v>
      </c>
    </row>
    <row r="220" spans="2:3">
      <c r="B220" t="s">
        <v>3673</v>
      </c>
      <c r="C220" t="s">
        <v>5076</v>
      </c>
    </row>
    <row r="221" spans="2:3">
      <c r="B221" t="s">
        <v>1315</v>
      </c>
      <c r="C221" t="s">
        <v>6394</v>
      </c>
    </row>
    <row r="222" spans="2:3">
      <c r="B222" t="s">
        <v>1316</v>
      </c>
      <c r="C222" t="s">
        <v>6395</v>
      </c>
    </row>
    <row r="223" spans="2:3">
      <c r="B223" t="s">
        <v>1317</v>
      </c>
      <c r="C223" t="s">
        <v>6396</v>
      </c>
    </row>
    <row r="224" spans="2:3">
      <c r="B224" t="s">
        <v>1318</v>
      </c>
      <c r="C224" t="s">
        <v>6397</v>
      </c>
    </row>
    <row r="225" spans="2:3">
      <c r="B225" t="s">
        <v>1319</v>
      </c>
      <c r="C225" t="s">
        <v>6398</v>
      </c>
    </row>
    <row r="226" spans="2:3">
      <c r="B226" t="s">
        <v>1320</v>
      </c>
      <c r="C226" t="s">
        <v>6399</v>
      </c>
    </row>
    <row r="227" spans="2:3">
      <c r="B227" t="s">
        <v>1321</v>
      </c>
      <c r="C227" t="s">
        <v>6400</v>
      </c>
    </row>
    <row r="228" spans="2:3">
      <c r="B228" t="s">
        <v>1322</v>
      </c>
      <c r="C228" t="s">
        <v>6401</v>
      </c>
    </row>
    <row r="229" spans="2:3">
      <c r="B229" t="s">
        <v>1323</v>
      </c>
      <c r="C229" t="s">
        <v>6402</v>
      </c>
    </row>
    <row r="230" spans="2:3">
      <c r="B230" t="s">
        <v>1324</v>
      </c>
      <c r="C230" t="s">
        <v>6403</v>
      </c>
    </row>
    <row r="231" spans="2:3">
      <c r="B231" t="s">
        <v>1325</v>
      </c>
      <c r="C231" t="s">
        <v>6404</v>
      </c>
    </row>
    <row r="232" spans="2:3">
      <c r="B232" t="s">
        <v>1326</v>
      </c>
      <c r="C232" t="s">
        <v>6405</v>
      </c>
    </row>
    <row r="233" spans="2:3">
      <c r="B233" t="s">
        <v>1327</v>
      </c>
      <c r="C233" t="s">
        <v>6406</v>
      </c>
    </row>
    <row r="234" spans="2:3">
      <c r="B234" t="s">
        <v>1313</v>
      </c>
      <c r="C234" t="s">
        <v>6407</v>
      </c>
    </row>
    <row r="235" spans="2:3">
      <c r="B235" t="s">
        <v>1332</v>
      </c>
      <c r="C235" t="s">
        <v>3956</v>
      </c>
    </row>
    <row r="236" spans="2:3">
      <c r="B236" t="s">
        <v>1333</v>
      </c>
      <c r="C236" t="s">
        <v>3957</v>
      </c>
    </row>
    <row r="237" spans="2:3">
      <c r="B237" t="s">
        <v>1334</v>
      </c>
      <c r="C237" t="s">
        <v>3958</v>
      </c>
    </row>
    <row r="238" spans="2:3">
      <c r="B238" t="s">
        <v>1335</v>
      </c>
      <c r="C238" t="s">
        <v>3959</v>
      </c>
    </row>
    <row r="239" spans="2:3">
      <c r="B239" t="s">
        <v>1336</v>
      </c>
      <c r="C239" t="s">
        <v>3960</v>
      </c>
    </row>
    <row r="240" spans="2:3">
      <c r="B240" t="s">
        <v>1337</v>
      </c>
      <c r="C240" t="s">
        <v>3961</v>
      </c>
    </row>
    <row r="241" spans="2:3">
      <c r="B241" t="s">
        <v>1338</v>
      </c>
      <c r="C241" t="s">
        <v>3962</v>
      </c>
    </row>
    <row r="242" spans="2:3">
      <c r="B242" t="s">
        <v>1339</v>
      </c>
      <c r="C242" t="s">
        <v>3963</v>
      </c>
    </row>
    <row r="243" spans="2:3">
      <c r="B243" t="s">
        <v>1340</v>
      </c>
      <c r="C243" t="s">
        <v>3964</v>
      </c>
    </row>
    <row r="244" spans="2:3">
      <c r="B244" t="s">
        <v>1341</v>
      </c>
      <c r="C244" t="s">
        <v>3965</v>
      </c>
    </row>
    <row r="245" spans="2:3">
      <c r="B245" t="s">
        <v>1342</v>
      </c>
      <c r="C245" t="s">
        <v>3966</v>
      </c>
    </row>
    <row r="246" spans="2:3">
      <c r="B246" t="s">
        <v>1343</v>
      </c>
      <c r="C246" t="s">
        <v>3967</v>
      </c>
    </row>
    <row r="247" spans="2:3">
      <c r="B247" t="s">
        <v>1344</v>
      </c>
      <c r="C247" t="s">
        <v>3968</v>
      </c>
    </row>
    <row r="248" spans="2:3">
      <c r="B248" t="s">
        <v>1329</v>
      </c>
      <c r="C248" t="s">
        <v>3969</v>
      </c>
    </row>
    <row r="249" spans="2:3">
      <c r="B249" t="s">
        <v>1349</v>
      </c>
      <c r="C249" t="s">
        <v>3970</v>
      </c>
    </row>
    <row r="250" spans="2:3">
      <c r="B250" t="s">
        <v>1350</v>
      </c>
      <c r="C250" t="s">
        <v>3971</v>
      </c>
    </row>
    <row r="251" spans="2:3">
      <c r="B251" t="s">
        <v>1351</v>
      </c>
      <c r="C251" t="s">
        <v>3972</v>
      </c>
    </row>
    <row r="252" spans="2:3">
      <c r="B252" t="s">
        <v>1352</v>
      </c>
      <c r="C252" t="s">
        <v>3973</v>
      </c>
    </row>
    <row r="253" spans="2:3">
      <c r="B253" t="s">
        <v>1353</v>
      </c>
      <c r="C253" t="s">
        <v>3974</v>
      </c>
    </row>
    <row r="254" spans="2:3">
      <c r="B254" t="s">
        <v>1354</v>
      </c>
      <c r="C254" t="s">
        <v>3975</v>
      </c>
    </row>
    <row r="255" spans="2:3">
      <c r="B255" t="s">
        <v>1355</v>
      </c>
      <c r="C255" t="s">
        <v>3976</v>
      </c>
    </row>
    <row r="256" spans="2:3">
      <c r="B256" t="s">
        <v>1356</v>
      </c>
      <c r="C256" t="s">
        <v>3977</v>
      </c>
    </row>
    <row r="257" spans="2:3">
      <c r="B257" t="s">
        <v>1357</v>
      </c>
      <c r="C257" t="s">
        <v>3978</v>
      </c>
    </row>
    <row r="258" spans="2:3">
      <c r="B258" t="s">
        <v>1358</v>
      </c>
      <c r="C258" t="s">
        <v>3979</v>
      </c>
    </row>
    <row r="259" spans="2:3">
      <c r="B259" t="s">
        <v>1359</v>
      </c>
      <c r="C259" t="s">
        <v>3980</v>
      </c>
    </row>
    <row r="260" spans="2:3">
      <c r="B260" t="s">
        <v>1360</v>
      </c>
      <c r="C260" t="s">
        <v>3981</v>
      </c>
    </row>
    <row r="261" spans="2:3">
      <c r="B261" t="s">
        <v>1361</v>
      </c>
      <c r="C261" t="s">
        <v>3982</v>
      </c>
    </row>
    <row r="262" spans="2:3">
      <c r="B262" t="s">
        <v>1346</v>
      </c>
      <c r="C262" t="s">
        <v>3983</v>
      </c>
    </row>
    <row r="263" spans="2:3">
      <c r="B263" t="s">
        <v>2217</v>
      </c>
      <c r="C263" t="s">
        <v>3914</v>
      </c>
    </row>
    <row r="264" spans="2:3">
      <c r="B264" t="s">
        <v>2218</v>
      </c>
      <c r="C264" t="s">
        <v>3915</v>
      </c>
    </row>
    <row r="265" spans="2:3">
      <c r="B265" t="s">
        <v>2219</v>
      </c>
      <c r="C265" t="s">
        <v>3916</v>
      </c>
    </row>
    <row r="266" spans="2:3">
      <c r="B266" t="s">
        <v>2220</v>
      </c>
      <c r="C266" t="s">
        <v>3917</v>
      </c>
    </row>
    <row r="267" spans="2:3">
      <c r="B267" t="s">
        <v>2221</v>
      </c>
      <c r="C267" t="s">
        <v>3918</v>
      </c>
    </row>
    <row r="268" spans="2:3">
      <c r="B268" t="s">
        <v>2222</v>
      </c>
      <c r="C268" t="s">
        <v>3919</v>
      </c>
    </row>
    <row r="269" spans="2:3">
      <c r="B269" t="s">
        <v>2223</v>
      </c>
      <c r="C269" t="s">
        <v>3920</v>
      </c>
    </row>
    <row r="270" spans="2:3">
      <c r="B270" t="s">
        <v>2224</v>
      </c>
      <c r="C270" t="s">
        <v>3921</v>
      </c>
    </row>
    <row r="271" spans="2:3">
      <c r="B271" t="s">
        <v>2225</v>
      </c>
      <c r="C271" t="s">
        <v>3922</v>
      </c>
    </row>
    <row r="272" spans="2:3">
      <c r="B272" t="s">
        <v>2226</v>
      </c>
      <c r="C272" t="s">
        <v>3923</v>
      </c>
    </row>
    <row r="273" spans="2:3">
      <c r="B273" t="s">
        <v>2227</v>
      </c>
      <c r="C273" t="s">
        <v>3924</v>
      </c>
    </row>
    <row r="274" spans="2:3">
      <c r="B274" t="s">
        <v>2228</v>
      </c>
      <c r="C274" t="s">
        <v>3925</v>
      </c>
    </row>
    <row r="275" spans="2:3">
      <c r="B275" t="s">
        <v>2229</v>
      </c>
      <c r="C275" t="s">
        <v>3926</v>
      </c>
    </row>
    <row r="276" spans="2:3">
      <c r="B276" t="s">
        <v>2215</v>
      </c>
      <c r="C276" t="s">
        <v>3927</v>
      </c>
    </row>
    <row r="277" spans="2:3">
      <c r="B277" t="s">
        <v>4012</v>
      </c>
      <c r="C277" t="s">
        <v>4850</v>
      </c>
    </row>
    <row r="278" spans="2:3">
      <c r="B278" t="s">
        <v>4014</v>
      </c>
      <c r="C278" t="s">
        <v>4851</v>
      </c>
    </row>
    <row r="279" spans="2:3">
      <c r="B279" t="s">
        <v>4016</v>
      </c>
      <c r="C279" t="s">
        <v>4852</v>
      </c>
    </row>
    <row r="280" spans="2:3">
      <c r="B280" t="s">
        <v>4018</v>
      </c>
      <c r="C280" t="s">
        <v>4853</v>
      </c>
    </row>
    <row r="281" spans="2:3">
      <c r="B281" t="s">
        <v>4020</v>
      </c>
      <c r="C281" t="s">
        <v>4854</v>
      </c>
    </row>
    <row r="282" spans="2:3">
      <c r="B282" t="s">
        <v>4022</v>
      </c>
      <c r="C282" t="s">
        <v>4855</v>
      </c>
    </row>
    <row r="283" spans="2:3">
      <c r="B283" t="s">
        <v>4024</v>
      </c>
      <c r="C283" t="s">
        <v>4856</v>
      </c>
    </row>
    <row r="284" spans="2:3">
      <c r="B284" t="s">
        <v>4026</v>
      </c>
      <c r="C284" t="s">
        <v>4857</v>
      </c>
    </row>
    <row r="285" spans="2:3">
      <c r="B285" t="s">
        <v>4028</v>
      </c>
      <c r="C285" t="s">
        <v>4858</v>
      </c>
    </row>
    <row r="286" spans="2:3">
      <c r="B286" t="s">
        <v>4030</v>
      </c>
      <c r="C286" t="s">
        <v>4859</v>
      </c>
    </row>
    <row r="287" spans="2:3">
      <c r="B287" t="s">
        <v>4032</v>
      </c>
      <c r="C287" t="s">
        <v>4860</v>
      </c>
    </row>
    <row r="288" spans="2:3">
      <c r="B288" t="s">
        <v>4034</v>
      </c>
      <c r="C288" t="s">
        <v>4861</v>
      </c>
    </row>
    <row r="289" spans="2:3">
      <c r="B289" t="s">
        <v>4036</v>
      </c>
      <c r="C289" t="s">
        <v>4862</v>
      </c>
    </row>
    <row r="290" spans="2:3">
      <c r="B290" t="s">
        <v>4038</v>
      </c>
      <c r="C290" t="s">
        <v>4863</v>
      </c>
    </row>
    <row r="291" spans="2:3">
      <c r="B291" t="s">
        <v>3579</v>
      </c>
      <c r="C291" t="s">
        <v>3789</v>
      </c>
    </row>
    <row r="292" spans="2:3">
      <c r="B292" t="s">
        <v>3580</v>
      </c>
      <c r="C292" t="s">
        <v>3790</v>
      </c>
    </row>
    <row r="293" spans="2:3">
      <c r="B293" t="s">
        <v>3581</v>
      </c>
      <c r="C293" t="s">
        <v>3791</v>
      </c>
    </row>
    <row r="294" spans="2:3">
      <c r="B294" t="s">
        <v>3582</v>
      </c>
      <c r="C294" t="s">
        <v>3792</v>
      </c>
    </row>
    <row r="295" spans="2:3">
      <c r="B295" t="s">
        <v>3583</v>
      </c>
      <c r="C295" t="s">
        <v>3793</v>
      </c>
    </row>
    <row r="296" spans="2:3">
      <c r="B296" t="s">
        <v>3584</v>
      </c>
      <c r="C296" t="s">
        <v>3794</v>
      </c>
    </row>
    <row r="297" spans="2:3">
      <c r="B297" t="s">
        <v>3585</v>
      </c>
      <c r="C297" t="s">
        <v>3795</v>
      </c>
    </row>
    <row r="298" spans="2:3">
      <c r="B298" t="s">
        <v>3586</v>
      </c>
      <c r="C298" t="s">
        <v>3796</v>
      </c>
    </row>
    <row r="299" spans="2:3">
      <c r="B299" t="s">
        <v>3587</v>
      </c>
      <c r="C299" t="s">
        <v>3797</v>
      </c>
    </row>
    <row r="300" spans="2:3">
      <c r="B300" t="s">
        <v>3588</v>
      </c>
      <c r="C300" t="s">
        <v>3798</v>
      </c>
    </row>
    <row r="301" spans="2:3">
      <c r="B301" t="s">
        <v>3589</v>
      </c>
      <c r="C301" t="s">
        <v>3799</v>
      </c>
    </row>
    <row r="302" spans="2:3">
      <c r="B302" t="s">
        <v>3590</v>
      </c>
      <c r="C302" t="s">
        <v>3800</v>
      </c>
    </row>
    <row r="303" spans="2:3">
      <c r="B303" t="s">
        <v>3591</v>
      </c>
      <c r="C303" t="s">
        <v>3801</v>
      </c>
    </row>
    <row r="304" spans="2:3">
      <c r="B304" t="s">
        <v>3577</v>
      </c>
      <c r="C304" t="s">
        <v>3802</v>
      </c>
    </row>
    <row r="305" spans="2:3">
      <c r="B305" t="s">
        <v>3434</v>
      </c>
      <c r="C305" t="s">
        <v>6408</v>
      </c>
    </row>
    <row r="306" spans="2:3">
      <c r="B306" t="s">
        <v>3435</v>
      </c>
      <c r="C306" t="s">
        <v>6409</v>
      </c>
    </row>
    <row r="307" spans="2:3">
      <c r="B307" t="s">
        <v>3436</v>
      </c>
      <c r="C307" t="s">
        <v>6410</v>
      </c>
    </row>
    <row r="308" spans="2:3">
      <c r="B308" t="s">
        <v>3437</v>
      </c>
      <c r="C308" t="s">
        <v>6411</v>
      </c>
    </row>
    <row r="309" spans="2:3">
      <c r="B309" t="s">
        <v>3438</v>
      </c>
      <c r="C309" t="s">
        <v>6412</v>
      </c>
    </row>
    <row r="310" spans="2:3">
      <c r="B310" t="s">
        <v>3439</v>
      </c>
      <c r="C310" t="s">
        <v>6413</v>
      </c>
    </row>
    <row r="311" spans="2:3">
      <c r="B311" t="s">
        <v>3440</v>
      </c>
      <c r="C311" t="s">
        <v>6414</v>
      </c>
    </row>
    <row r="312" spans="2:3">
      <c r="B312" t="s">
        <v>3441</v>
      </c>
      <c r="C312" t="s">
        <v>6415</v>
      </c>
    </row>
    <row r="313" spans="2:3">
      <c r="B313" t="s">
        <v>3442</v>
      </c>
      <c r="C313" t="s">
        <v>6416</v>
      </c>
    </row>
    <row r="314" spans="2:3">
      <c r="B314" t="s">
        <v>3443</v>
      </c>
      <c r="C314" t="s">
        <v>6417</v>
      </c>
    </row>
    <row r="315" spans="2:3">
      <c r="B315" t="s">
        <v>3444</v>
      </c>
      <c r="C315" t="s">
        <v>6418</v>
      </c>
    </row>
    <row r="316" spans="2:3">
      <c r="B316" t="s">
        <v>3445</v>
      </c>
      <c r="C316" t="s">
        <v>6419</v>
      </c>
    </row>
    <row r="317" spans="2:3">
      <c r="B317" t="s">
        <v>3446</v>
      </c>
      <c r="C317" t="s">
        <v>6420</v>
      </c>
    </row>
    <row r="318" spans="2:3">
      <c r="B318" t="s">
        <v>3431</v>
      </c>
      <c r="C318" t="s">
        <v>6421</v>
      </c>
    </row>
    <row r="319" spans="2:3">
      <c r="B319" t="s">
        <v>910</v>
      </c>
      <c r="C319" t="s">
        <v>4921</v>
      </c>
    </row>
    <row r="320" spans="2:3">
      <c r="B320" t="s">
        <v>911</v>
      </c>
      <c r="C320" t="s">
        <v>4922</v>
      </c>
    </row>
    <row r="321" spans="2:3">
      <c r="B321" t="s">
        <v>912</v>
      </c>
      <c r="C321" t="s">
        <v>4923</v>
      </c>
    </row>
    <row r="322" spans="2:3">
      <c r="B322" t="s">
        <v>913</v>
      </c>
      <c r="C322" t="s">
        <v>4924</v>
      </c>
    </row>
    <row r="323" spans="2:3">
      <c r="B323" t="s">
        <v>914</v>
      </c>
      <c r="C323" t="s">
        <v>4925</v>
      </c>
    </row>
    <row r="324" spans="2:3">
      <c r="B324" t="s">
        <v>915</v>
      </c>
      <c r="C324" t="s">
        <v>4926</v>
      </c>
    </row>
    <row r="325" spans="2:3">
      <c r="B325" t="s">
        <v>916</v>
      </c>
      <c r="C325" t="s">
        <v>4927</v>
      </c>
    </row>
    <row r="326" spans="2:3">
      <c r="B326" t="s">
        <v>917</v>
      </c>
      <c r="C326" t="s">
        <v>4928</v>
      </c>
    </row>
    <row r="327" spans="2:3">
      <c r="B327" t="s">
        <v>918</v>
      </c>
      <c r="C327" t="s">
        <v>4929</v>
      </c>
    </row>
    <row r="328" spans="2:3">
      <c r="B328" t="s">
        <v>919</v>
      </c>
      <c r="C328" t="s">
        <v>4930</v>
      </c>
    </row>
    <row r="329" spans="2:3">
      <c r="B329" t="s">
        <v>920</v>
      </c>
      <c r="C329" t="s">
        <v>4931</v>
      </c>
    </row>
    <row r="330" spans="2:3">
      <c r="B330" t="s">
        <v>921</v>
      </c>
      <c r="C330" t="s">
        <v>4932</v>
      </c>
    </row>
    <row r="331" spans="2:3">
      <c r="B331" t="s">
        <v>922</v>
      </c>
      <c r="C331" t="s">
        <v>4933</v>
      </c>
    </row>
    <row r="332" spans="2:3">
      <c r="B332" t="s">
        <v>908</v>
      </c>
      <c r="C332" t="s">
        <v>4934</v>
      </c>
    </row>
    <row r="333" spans="2:3">
      <c r="B333" t="s">
        <v>1553</v>
      </c>
      <c r="C333" t="s">
        <v>5651</v>
      </c>
    </row>
    <row r="334" spans="2:3">
      <c r="B334" t="s">
        <v>1554</v>
      </c>
      <c r="C334" t="s">
        <v>5652</v>
      </c>
    </row>
    <row r="335" spans="2:3">
      <c r="B335" t="s">
        <v>1555</v>
      </c>
      <c r="C335" t="s">
        <v>5653</v>
      </c>
    </row>
    <row r="336" spans="2:3">
      <c r="B336" t="s">
        <v>1556</v>
      </c>
      <c r="C336" t="s">
        <v>5654</v>
      </c>
    </row>
    <row r="337" spans="2:3">
      <c r="B337" t="s">
        <v>1557</v>
      </c>
      <c r="C337" t="s">
        <v>5655</v>
      </c>
    </row>
    <row r="338" spans="2:3">
      <c r="B338" t="s">
        <v>1558</v>
      </c>
      <c r="C338" t="s">
        <v>5656</v>
      </c>
    </row>
    <row r="339" spans="2:3">
      <c r="B339" t="s">
        <v>1559</v>
      </c>
      <c r="C339" t="s">
        <v>5657</v>
      </c>
    </row>
    <row r="340" spans="2:3">
      <c r="B340" t="s">
        <v>1560</v>
      </c>
      <c r="C340" t="s">
        <v>5658</v>
      </c>
    </row>
    <row r="341" spans="2:3">
      <c r="B341" t="s">
        <v>1561</v>
      </c>
      <c r="C341" t="s">
        <v>5659</v>
      </c>
    </row>
    <row r="342" spans="2:3">
      <c r="B342" t="s">
        <v>1562</v>
      </c>
      <c r="C342" t="s">
        <v>5660</v>
      </c>
    </row>
    <row r="343" spans="2:3">
      <c r="B343" t="s">
        <v>1563</v>
      </c>
      <c r="C343" t="s">
        <v>5661</v>
      </c>
    </row>
    <row r="344" spans="2:3">
      <c r="B344" t="s">
        <v>1564</v>
      </c>
      <c r="C344" t="s">
        <v>5662</v>
      </c>
    </row>
    <row r="345" spans="2:3">
      <c r="B345" t="s">
        <v>1565</v>
      </c>
      <c r="C345" t="s">
        <v>5663</v>
      </c>
    </row>
    <row r="346" spans="2:3">
      <c r="B346" t="s">
        <v>1550</v>
      </c>
      <c r="C346" t="s">
        <v>5664</v>
      </c>
    </row>
    <row r="347" spans="2:3">
      <c r="B347" t="s">
        <v>1570</v>
      </c>
      <c r="C347" t="s">
        <v>4082</v>
      </c>
    </row>
    <row r="348" spans="2:3">
      <c r="B348" t="s">
        <v>1571</v>
      </c>
      <c r="C348" t="s">
        <v>4083</v>
      </c>
    </row>
    <row r="349" spans="2:3">
      <c r="B349" t="s">
        <v>1572</v>
      </c>
      <c r="C349" t="s">
        <v>4084</v>
      </c>
    </row>
    <row r="350" spans="2:3">
      <c r="B350" t="s">
        <v>1573</v>
      </c>
      <c r="C350" t="s">
        <v>4085</v>
      </c>
    </row>
    <row r="351" spans="2:3">
      <c r="B351" t="s">
        <v>1574</v>
      </c>
      <c r="C351" t="s">
        <v>4086</v>
      </c>
    </row>
    <row r="352" spans="2:3">
      <c r="B352" t="s">
        <v>1575</v>
      </c>
      <c r="C352" t="s">
        <v>4087</v>
      </c>
    </row>
    <row r="353" spans="2:3">
      <c r="B353" t="s">
        <v>1576</v>
      </c>
      <c r="C353" t="s">
        <v>4088</v>
      </c>
    </row>
    <row r="354" spans="2:3">
      <c r="B354" t="s">
        <v>1577</v>
      </c>
      <c r="C354" t="s">
        <v>4089</v>
      </c>
    </row>
    <row r="355" spans="2:3">
      <c r="B355" t="s">
        <v>1578</v>
      </c>
      <c r="C355" t="s">
        <v>4090</v>
      </c>
    </row>
    <row r="356" spans="2:3">
      <c r="B356" t="s">
        <v>1579</v>
      </c>
      <c r="C356" t="s">
        <v>4091</v>
      </c>
    </row>
    <row r="357" spans="2:3">
      <c r="B357" t="s">
        <v>1580</v>
      </c>
      <c r="C357" t="s">
        <v>4092</v>
      </c>
    </row>
    <row r="358" spans="2:3">
      <c r="B358" t="s">
        <v>1581</v>
      </c>
      <c r="C358" t="s">
        <v>4093</v>
      </c>
    </row>
    <row r="359" spans="2:3">
      <c r="B359" t="s">
        <v>1582</v>
      </c>
      <c r="C359" t="s">
        <v>4094</v>
      </c>
    </row>
    <row r="360" spans="2:3">
      <c r="B360" t="s">
        <v>1567</v>
      </c>
      <c r="C360" t="s">
        <v>4095</v>
      </c>
    </row>
    <row r="361" spans="2:3">
      <c r="B361" t="s">
        <v>1066</v>
      </c>
      <c r="C361" t="s">
        <v>4124</v>
      </c>
    </row>
    <row r="362" spans="2:3">
      <c r="B362" t="s">
        <v>1067</v>
      </c>
      <c r="C362" t="s">
        <v>4125</v>
      </c>
    </row>
    <row r="363" spans="2:3">
      <c r="B363" t="s">
        <v>1068</v>
      </c>
      <c r="C363" t="s">
        <v>4126</v>
      </c>
    </row>
    <row r="364" spans="2:3">
      <c r="B364" t="s">
        <v>1069</v>
      </c>
      <c r="C364" t="s">
        <v>4127</v>
      </c>
    </row>
    <row r="365" spans="2:3">
      <c r="B365" t="s">
        <v>1070</v>
      </c>
      <c r="C365" t="s">
        <v>4128</v>
      </c>
    </row>
    <row r="366" spans="2:3">
      <c r="B366" t="s">
        <v>1071</v>
      </c>
      <c r="C366" t="s">
        <v>4129</v>
      </c>
    </row>
    <row r="367" spans="2:3">
      <c r="B367" t="s">
        <v>1072</v>
      </c>
      <c r="C367" t="s">
        <v>4130</v>
      </c>
    </row>
    <row r="368" spans="2:3">
      <c r="B368" t="s">
        <v>1073</v>
      </c>
      <c r="C368" t="s">
        <v>4131</v>
      </c>
    </row>
    <row r="369" spans="2:3">
      <c r="B369" t="s">
        <v>1074</v>
      </c>
      <c r="C369" t="s">
        <v>4132</v>
      </c>
    </row>
    <row r="370" spans="2:3">
      <c r="B370" t="s">
        <v>1075</v>
      </c>
      <c r="C370" t="s">
        <v>4133</v>
      </c>
    </row>
    <row r="371" spans="2:3">
      <c r="B371" t="s">
        <v>1076</v>
      </c>
      <c r="C371" t="s">
        <v>4134</v>
      </c>
    </row>
    <row r="372" spans="2:3">
      <c r="B372" t="s">
        <v>1077</v>
      </c>
      <c r="C372" t="s">
        <v>4135</v>
      </c>
    </row>
    <row r="373" spans="2:3">
      <c r="B373" t="s">
        <v>1078</v>
      </c>
      <c r="C373" t="s">
        <v>4136</v>
      </c>
    </row>
    <row r="374" spans="2:3">
      <c r="B374" t="s">
        <v>1063</v>
      </c>
      <c r="C374" t="s">
        <v>4137</v>
      </c>
    </row>
    <row r="375" spans="2:3">
      <c r="B375" t="s">
        <v>1049</v>
      </c>
      <c r="C375" t="s">
        <v>4166</v>
      </c>
    </row>
    <row r="376" spans="2:3">
      <c r="B376" t="s">
        <v>1050</v>
      </c>
      <c r="C376" t="s">
        <v>4167</v>
      </c>
    </row>
    <row r="377" spans="2:3">
      <c r="B377" t="s">
        <v>1051</v>
      </c>
      <c r="C377" t="s">
        <v>4168</v>
      </c>
    </row>
    <row r="378" spans="2:3">
      <c r="B378" t="s">
        <v>1052</v>
      </c>
      <c r="C378" t="s">
        <v>4169</v>
      </c>
    </row>
    <row r="379" spans="2:3">
      <c r="B379" t="s">
        <v>1053</v>
      </c>
      <c r="C379" t="s">
        <v>4170</v>
      </c>
    </row>
    <row r="380" spans="2:3">
      <c r="B380" t="s">
        <v>1054</v>
      </c>
      <c r="C380" t="s">
        <v>4171</v>
      </c>
    </row>
    <row r="381" spans="2:3">
      <c r="B381" t="s">
        <v>1055</v>
      </c>
      <c r="C381" t="s">
        <v>4172</v>
      </c>
    </row>
    <row r="382" spans="2:3">
      <c r="B382" t="s">
        <v>1056</v>
      </c>
      <c r="C382" t="s">
        <v>4173</v>
      </c>
    </row>
    <row r="383" spans="2:3">
      <c r="B383" t="s">
        <v>1057</v>
      </c>
      <c r="C383" t="s">
        <v>4174</v>
      </c>
    </row>
    <row r="384" spans="2:3">
      <c r="B384" t="s">
        <v>1058</v>
      </c>
      <c r="C384" t="s">
        <v>4175</v>
      </c>
    </row>
    <row r="385" spans="2:3">
      <c r="B385" t="s">
        <v>1059</v>
      </c>
      <c r="C385" t="s">
        <v>4176</v>
      </c>
    </row>
    <row r="386" spans="2:3">
      <c r="B386" t="s">
        <v>1060</v>
      </c>
      <c r="C386" t="s">
        <v>4177</v>
      </c>
    </row>
    <row r="387" spans="2:3">
      <c r="B387" t="s">
        <v>1061</v>
      </c>
      <c r="C387" t="s">
        <v>4178</v>
      </c>
    </row>
    <row r="388" spans="2:3">
      <c r="B388" t="s">
        <v>1047</v>
      </c>
      <c r="C388" t="s">
        <v>4179</v>
      </c>
    </row>
    <row r="389" spans="2:3">
      <c r="B389" t="s">
        <v>2455</v>
      </c>
      <c r="C389" t="s">
        <v>4527</v>
      </c>
    </row>
    <row r="390" spans="2:3">
      <c r="B390" t="s">
        <v>2456</v>
      </c>
      <c r="C390" t="s">
        <v>4528</v>
      </c>
    </row>
    <row r="391" spans="2:3">
      <c r="B391" t="s">
        <v>2457</v>
      </c>
      <c r="C391" t="s">
        <v>4529</v>
      </c>
    </row>
    <row r="392" spans="2:3">
      <c r="B392" t="s">
        <v>2458</v>
      </c>
      <c r="C392" t="s">
        <v>4530</v>
      </c>
    </row>
    <row r="393" spans="2:3">
      <c r="B393" t="s">
        <v>2459</v>
      </c>
      <c r="C393" t="s">
        <v>4531</v>
      </c>
    </row>
    <row r="394" spans="2:3">
      <c r="B394" t="s">
        <v>2460</v>
      </c>
      <c r="C394" t="s">
        <v>4532</v>
      </c>
    </row>
    <row r="395" spans="2:3">
      <c r="B395" t="s">
        <v>2461</v>
      </c>
      <c r="C395" t="s">
        <v>4533</v>
      </c>
    </row>
    <row r="396" spans="2:3">
      <c r="B396" t="s">
        <v>2462</v>
      </c>
      <c r="C396" t="s">
        <v>4534</v>
      </c>
    </row>
    <row r="397" spans="2:3">
      <c r="B397" t="s">
        <v>2463</v>
      </c>
      <c r="C397" t="s">
        <v>4535</v>
      </c>
    </row>
    <row r="398" spans="2:3">
      <c r="B398" t="s">
        <v>2464</v>
      </c>
      <c r="C398" t="s">
        <v>4536</v>
      </c>
    </row>
    <row r="399" spans="2:3">
      <c r="B399" t="s">
        <v>2465</v>
      </c>
      <c r="C399" t="s">
        <v>4537</v>
      </c>
    </row>
    <row r="400" spans="2:3">
      <c r="B400" t="s">
        <v>2466</v>
      </c>
      <c r="C400" t="s">
        <v>4538</v>
      </c>
    </row>
    <row r="401" spans="2:3">
      <c r="B401" t="s">
        <v>2467</v>
      </c>
      <c r="C401" t="s">
        <v>4539</v>
      </c>
    </row>
    <row r="402" spans="2:3">
      <c r="B402" t="s">
        <v>2453</v>
      </c>
      <c r="C402" t="s">
        <v>4540</v>
      </c>
    </row>
    <row r="403" spans="2:3">
      <c r="B403" t="s">
        <v>1081</v>
      </c>
      <c r="C403" t="s">
        <v>4110</v>
      </c>
    </row>
    <row r="404" spans="2:3">
      <c r="B404" t="s">
        <v>1082</v>
      </c>
      <c r="C404" t="s">
        <v>4111</v>
      </c>
    </row>
    <row r="405" spans="2:3">
      <c r="B405" t="s">
        <v>1083</v>
      </c>
      <c r="C405" t="s">
        <v>4112</v>
      </c>
    </row>
    <row r="406" spans="2:3">
      <c r="B406" t="s">
        <v>1084</v>
      </c>
      <c r="C406" t="s">
        <v>4113</v>
      </c>
    </row>
    <row r="407" spans="2:3">
      <c r="B407" t="s">
        <v>1085</v>
      </c>
      <c r="C407" t="s">
        <v>4114</v>
      </c>
    </row>
    <row r="408" spans="2:3">
      <c r="B408" t="s">
        <v>1086</v>
      </c>
      <c r="C408" t="s">
        <v>4115</v>
      </c>
    </row>
    <row r="409" spans="2:3">
      <c r="B409" t="s">
        <v>1087</v>
      </c>
      <c r="C409" t="s">
        <v>4116</v>
      </c>
    </row>
    <row r="410" spans="2:3">
      <c r="B410" t="s">
        <v>1088</v>
      </c>
      <c r="C410" t="s">
        <v>4117</v>
      </c>
    </row>
    <row r="411" spans="2:3">
      <c r="B411" t="s">
        <v>1089</v>
      </c>
      <c r="C411" t="s">
        <v>4118</v>
      </c>
    </row>
    <row r="412" spans="2:3">
      <c r="B412" t="s">
        <v>1090</v>
      </c>
      <c r="C412" t="s">
        <v>4119</v>
      </c>
    </row>
    <row r="413" spans="2:3">
      <c r="B413" t="s">
        <v>1091</v>
      </c>
      <c r="C413" t="s">
        <v>4120</v>
      </c>
    </row>
    <row r="414" spans="2:3">
      <c r="B414" t="s">
        <v>1092</v>
      </c>
      <c r="C414" t="s">
        <v>4121</v>
      </c>
    </row>
    <row r="415" spans="2:3">
      <c r="B415" t="s">
        <v>1093</v>
      </c>
      <c r="C415" t="s">
        <v>4122</v>
      </c>
    </row>
    <row r="416" spans="2:3">
      <c r="B416" t="s">
        <v>1080</v>
      </c>
      <c r="C416" t="s">
        <v>4123</v>
      </c>
    </row>
    <row r="417" spans="2:3">
      <c r="B417" t="s">
        <v>1033</v>
      </c>
      <c r="C417" t="s">
        <v>5206</v>
      </c>
    </row>
    <row r="418" spans="2:3">
      <c r="B418" t="s">
        <v>1034</v>
      </c>
      <c r="C418" t="s">
        <v>5208</v>
      </c>
    </row>
    <row r="419" spans="2:3">
      <c r="B419" t="s">
        <v>1035</v>
      </c>
      <c r="C419" t="s">
        <v>5210</v>
      </c>
    </row>
    <row r="420" spans="2:3">
      <c r="B420" t="s">
        <v>1036</v>
      </c>
      <c r="C420" t="s">
        <v>5211</v>
      </c>
    </row>
    <row r="421" spans="2:3">
      <c r="B421" t="s">
        <v>1037</v>
      </c>
      <c r="C421" t="s">
        <v>5212</v>
      </c>
    </row>
    <row r="422" spans="2:3">
      <c r="B422" t="s">
        <v>1038</v>
      </c>
      <c r="C422" t="s">
        <v>5213</v>
      </c>
    </row>
    <row r="423" spans="2:3">
      <c r="B423" t="s">
        <v>1039</v>
      </c>
      <c r="C423" t="s">
        <v>5214</v>
      </c>
    </row>
    <row r="424" spans="2:3">
      <c r="B424" t="s">
        <v>1040</v>
      </c>
      <c r="C424" t="s">
        <v>5215</v>
      </c>
    </row>
    <row r="425" spans="2:3">
      <c r="B425" t="s">
        <v>1041</v>
      </c>
      <c r="C425" t="s">
        <v>5216</v>
      </c>
    </row>
    <row r="426" spans="2:3">
      <c r="B426" t="s">
        <v>1042</v>
      </c>
      <c r="C426" t="s">
        <v>5217</v>
      </c>
    </row>
    <row r="427" spans="2:3">
      <c r="B427" t="s">
        <v>1043</v>
      </c>
      <c r="C427" t="s">
        <v>5218</v>
      </c>
    </row>
    <row r="428" spans="2:3">
      <c r="B428" t="s">
        <v>1044</v>
      </c>
      <c r="C428" t="s">
        <v>5219</v>
      </c>
    </row>
    <row r="429" spans="2:3">
      <c r="B429" t="s">
        <v>1045</v>
      </c>
      <c r="C429" t="s">
        <v>5220</v>
      </c>
    </row>
    <row r="430" spans="2:3">
      <c r="B430" t="s">
        <v>1032</v>
      </c>
      <c r="C430" t="s">
        <v>5205</v>
      </c>
    </row>
    <row r="431" spans="2:3">
      <c r="B431" t="s">
        <v>879</v>
      </c>
      <c r="C431" t="s">
        <v>4180</v>
      </c>
    </row>
    <row r="432" spans="2:3">
      <c r="B432" t="s">
        <v>880</v>
      </c>
      <c r="C432" t="s">
        <v>4181</v>
      </c>
    </row>
    <row r="433" spans="2:3">
      <c r="B433" t="s">
        <v>881</v>
      </c>
      <c r="C433" t="s">
        <v>4182</v>
      </c>
    </row>
    <row r="434" spans="2:3">
      <c r="B434" t="s">
        <v>882</v>
      </c>
      <c r="C434" t="s">
        <v>4183</v>
      </c>
    </row>
    <row r="435" spans="2:3">
      <c r="B435" t="s">
        <v>883</v>
      </c>
      <c r="C435" t="s">
        <v>4184</v>
      </c>
    </row>
    <row r="436" spans="2:3">
      <c r="B436" t="s">
        <v>884</v>
      </c>
      <c r="C436" t="s">
        <v>4185</v>
      </c>
    </row>
    <row r="437" spans="2:3">
      <c r="B437" t="s">
        <v>885</v>
      </c>
      <c r="C437" t="s">
        <v>4186</v>
      </c>
    </row>
    <row r="438" spans="2:3">
      <c r="B438" t="s">
        <v>886</v>
      </c>
      <c r="C438" t="s">
        <v>4187</v>
      </c>
    </row>
    <row r="439" spans="2:3">
      <c r="B439" t="s">
        <v>887</v>
      </c>
      <c r="C439" t="s">
        <v>4188</v>
      </c>
    </row>
    <row r="440" spans="2:3">
      <c r="B440" t="s">
        <v>888</v>
      </c>
      <c r="C440" t="s">
        <v>4189</v>
      </c>
    </row>
    <row r="441" spans="2:3">
      <c r="B441" t="s">
        <v>889</v>
      </c>
      <c r="C441" t="s">
        <v>4190</v>
      </c>
    </row>
    <row r="442" spans="2:3">
      <c r="B442" t="s">
        <v>890</v>
      </c>
      <c r="C442" t="s">
        <v>4191</v>
      </c>
    </row>
    <row r="443" spans="2:3">
      <c r="B443" t="s">
        <v>891</v>
      </c>
      <c r="C443" t="s">
        <v>4192</v>
      </c>
    </row>
    <row r="444" spans="2:3">
      <c r="B444" t="s">
        <v>877</v>
      </c>
      <c r="C444" t="s">
        <v>4193</v>
      </c>
    </row>
    <row r="445" spans="2:3">
      <c r="B445" t="s">
        <v>988</v>
      </c>
      <c r="C445" t="s">
        <v>5092</v>
      </c>
    </row>
    <row r="446" spans="2:3">
      <c r="B446" t="s">
        <v>989</v>
      </c>
      <c r="C446" t="s">
        <v>5093</v>
      </c>
    </row>
    <row r="447" spans="2:3">
      <c r="B447" t="s">
        <v>990</v>
      </c>
      <c r="C447" t="s">
        <v>4972</v>
      </c>
    </row>
    <row r="448" spans="2:3">
      <c r="B448" t="s">
        <v>991</v>
      </c>
      <c r="C448" t="s">
        <v>5094</v>
      </c>
    </row>
    <row r="449" spans="2:3">
      <c r="B449" t="s">
        <v>992</v>
      </c>
      <c r="C449" t="s">
        <v>5095</v>
      </c>
    </row>
    <row r="450" spans="2:3">
      <c r="B450" t="s">
        <v>993</v>
      </c>
      <c r="C450" t="s">
        <v>5096</v>
      </c>
    </row>
    <row r="451" spans="2:3">
      <c r="B451" t="s">
        <v>994</v>
      </c>
      <c r="C451" t="s">
        <v>5097</v>
      </c>
    </row>
    <row r="452" spans="2:3">
      <c r="B452" t="s">
        <v>995</v>
      </c>
      <c r="C452" t="s">
        <v>5098</v>
      </c>
    </row>
    <row r="453" spans="2:3">
      <c r="B453" t="s">
        <v>996</v>
      </c>
      <c r="C453" t="s">
        <v>5099</v>
      </c>
    </row>
    <row r="454" spans="2:3">
      <c r="B454" t="s">
        <v>997</v>
      </c>
      <c r="C454" t="s">
        <v>5100</v>
      </c>
    </row>
    <row r="455" spans="2:3">
      <c r="B455" t="s">
        <v>998</v>
      </c>
      <c r="C455" t="s">
        <v>5101</v>
      </c>
    </row>
    <row r="456" spans="2:3">
      <c r="B456" t="s">
        <v>999</v>
      </c>
      <c r="C456" t="s">
        <v>5102</v>
      </c>
    </row>
    <row r="457" spans="2:3">
      <c r="B457" t="s">
        <v>1000</v>
      </c>
      <c r="C457" t="s">
        <v>5103</v>
      </c>
    </row>
    <row r="458" spans="2:3">
      <c r="B458" t="s">
        <v>986</v>
      </c>
      <c r="C458" t="s">
        <v>5104</v>
      </c>
    </row>
    <row r="459" spans="2:3">
      <c r="B459" t="s">
        <v>2471</v>
      </c>
      <c r="C459" t="s">
        <v>4138</v>
      </c>
    </row>
    <row r="460" spans="2:3">
      <c r="B460" t="s">
        <v>2472</v>
      </c>
      <c r="C460" t="s">
        <v>4139</v>
      </c>
    </row>
    <row r="461" spans="2:3">
      <c r="B461" t="s">
        <v>2473</v>
      </c>
      <c r="C461" t="s">
        <v>4140</v>
      </c>
    </row>
    <row r="462" spans="2:3">
      <c r="B462" t="s">
        <v>2474</v>
      </c>
      <c r="C462" t="s">
        <v>4141</v>
      </c>
    </row>
    <row r="463" spans="2:3">
      <c r="B463" t="s">
        <v>2475</v>
      </c>
      <c r="C463" t="s">
        <v>4142</v>
      </c>
    </row>
    <row r="464" spans="2:3">
      <c r="B464" t="s">
        <v>2476</v>
      </c>
      <c r="C464" t="s">
        <v>4143</v>
      </c>
    </row>
    <row r="465" spans="2:3">
      <c r="B465" t="s">
        <v>2477</v>
      </c>
      <c r="C465" t="s">
        <v>4144</v>
      </c>
    </row>
    <row r="466" spans="2:3">
      <c r="B466" t="s">
        <v>2478</v>
      </c>
      <c r="C466" t="s">
        <v>4145</v>
      </c>
    </row>
    <row r="467" spans="2:3">
      <c r="B467" t="s">
        <v>2479</v>
      </c>
      <c r="C467" t="s">
        <v>4146</v>
      </c>
    </row>
    <row r="468" spans="2:3">
      <c r="B468" t="s">
        <v>2480</v>
      </c>
      <c r="C468" t="s">
        <v>4147</v>
      </c>
    </row>
    <row r="469" spans="2:3">
      <c r="B469" t="s">
        <v>2481</v>
      </c>
      <c r="C469" t="s">
        <v>4148</v>
      </c>
    </row>
    <row r="470" spans="2:3">
      <c r="B470" t="s">
        <v>2482</v>
      </c>
      <c r="C470" t="s">
        <v>4149</v>
      </c>
    </row>
    <row r="471" spans="2:3">
      <c r="B471" t="s">
        <v>2483</v>
      </c>
      <c r="C471" t="s">
        <v>4150</v>
      </c>
    </row>
    <row r="472" spans="2:3">
      <c r="B472" t="s">
        <v>2469</v>
      </c>
      <c r="C472" t="s">
        <v>4151</v>
      </c>
    </row>
    <row r="473" spans="2:3">
      <c r="B473" t="s">
        <v>667</v>
      </c>
      <c r="C473" t="s">
        <v>8075</v>
      </c>
    </row>
    <row r="474" spans="2:3">
      <c r="B474" t="s">
        <v>668</v>
      </c>
      <c r="C474" t="s">
        <v>8076</v>
      </c>
    </row>
    <row r="475" spans="2:3">
      <c r="B475" t="s">
        <v>669</v>
      </c>
      <c r="C475" t="s">
        <v>8077</v>
      </c>
    </row>
    <row r="476" spans="2:3">
      <c r="B476" t="s">
        <v>670</v>
      </c>
      <c r="C476" t="s">
        <v>8078</v>
      </c>
    </row>
    <row r="477" spans="2:3">
      <c r="B477" t="s">
        <v>671</v>
      </c>
      <c r="C477" t="s">
        <v>8079</v>
      </c>
    </row>
    <row r="478" spans="2:3">
      <c r="B478" t="s">
        <v>672</v>
      </c>
      <c r="C478" t="s">
        <v>8080</v>
      </c>
    </row>
    <row r="479" spans="2:3">
      <c r="B479" t="s">
        <v>673</v>
      </c>
      <c r="C479" t="s">
        <v>8081</v>
      </c>
    </row>
    <row r="480" spans="2:3">
      <c r="B480" t="s">
        <v>674</v>
      </c>
      <c r="C480" t="s">
        <v>8082</v>
      </c>
    </row>
    <row r="481" spans="2:3">
      <c r="B481" t="s">
        <v>675</v>
      </c>
      <c r="C481" t="s">
        <v>8083</v>
      </c>
    </row>
    <row r="482" spans="2:3">
      <c r="B482" t="s">
        <v>676</v>
      </c>
      <c r="C482" t="s">
        <v>8084</v>
      </c>
    </row>
    <row r="483" spans="2:3">
      <c r="B483" t="s">
        <v>677</v>
      </c>
      <c r="C483" t="s">
        <v>8085</v>
      </c>
    </row>
    <row r="484" spans="2:3">
      <c r="B484" t="s">
        <v>678</v>
      </c>
      <c r="C484" t="s">
        <v>8086</v>
      </c>
    </row>
    <row r="485" spans="2:3">
      <c r="B485" t="s">
        <v>679</v>
      </c>
      <c r="C485" t="s">
        <v>8087</v>
      </c>
    </row>
    <row r="486" spans="2:3">
      <c r="B486" t="s">
        <v>649</v>
      </c>
      <c r="C486" t="s">
        <v>4235</v>
      </c>
    </row>
    <row r="487" spans="2:3">
      <c r="B487" t="s">
        <v>650</v>
      </c>
      <c r="C487" t="s">
        <v>4236</v>
      </c>
    </row>
    <row r="488" spans="2:3">
      <c r="B488" t="s">
        <v>651</v>
      </c>
      <c r="C488" t="s">
        <v>4237</v>
      </c>
    </row>
    <row r="489" spans="2:3">
      <c r="B489" t="s">
        <v>652</v>
      </c>
      <c r="C489" t="s">
        <v>4238</v>
      </c>
    </row>
    <row r="490" spans="2:3">
      <c r="B490" t="s">
        <v>653</v>
      </c>
      <c r="C490" t="s">
        <v>4239</v>
      </c>
    </row>
    <row r="491" spans="2:3">
      <c r="B491" t="s">
        <v>654</v>
      </c>
      <c r="C491" t="s">
        <v>4240</v>
      </c>
    </row>
    <row r="492" spans="2:3">
      <c r="B492" t="s">
        <v>655</v>
      </c>
      <c r="C492" t="s">
        <v>4241</v>
      </c>
    </row>
    <row r="493" spans="2:3">
      <c r="B493" t="s">
        <v>656</v>
      </c>
      <c r="C493" t="s">
        <v>8088</v>
      </c>
    </row>
    <row r="494" spans="2:3">
      <c r="B494" t="s">
        <v>657</v>
      </c>
      <c r="C494" t="s">
        <v>8089</v>
      </c>
    </row>
    <row r="495" spans="2:3">
      <c r="B495" t="s">
        <v>658</v>
      </c>
      <c r="C495" t="s">
        <v>8090</v>
      </c>
    </row>
    <row r="496" spans="2:3">
      <c r="B496" t="s">
        <v>659</v>
      </c>
      <c r="C496" t="s">
        <v>8091</v>
      </c>
    </row>
    <row r="497" spans="2:3">
      <c r="B497" t="s">
        <v>660</v>
      </c>
      <c r="C497" t="s">
        <v>8092</v>
      </c>
    </row>
    <row r="498" spans="2:3">
      <c r="B498" t="s">
        <v>661</v>
      </c>
      <c r="C498" t="s">
        <v>8093</v>
      </c>
    </row>
    <row r="499" spans="2:3">
      <c r="B499" t="s">
        <v>2028</v>
      </c>
      <c r="C499" t="s">
        <v>6422</v>
      </c>
    </row>
    <row r="500" spans="2:3">
      <c r="B500" t="s">
        <v>2029</v>
      </c>
      <c r="C500" t="s">
        <v>6423</v>
      </c>
    </row>
    <row r="501" spans="2:3">
      <c r="B501" t="s">
        <v>2030</v>
      </c>
      <c r="C501" t="s">
        <v>6424</v>
      </c>
    </row>
    <row r="502" spans="2:3">
      <c r="B502" t="s">
        <v>2031</v>
      </c>
      <c r="C502" t="s">
        <v>6425</v>
      </c>
    </row>
    <row r="503" spans="2:3">
      <c r="B503" t="s">
        <v>2032</v>
      </c>
      <c r="C503" t="s">
        <v>6426</v>
      </c>
    </row>
    <row r="504" spans="2:3">
      <c r="B504" t="s">
        <v>2033</v>
      </c>
      <c r="C504" t="s">
        <v>6427</v>
      </c>
    </row>
    <row r="505" spans="2:3">
      <c r="B505" t="s">
        <v>2034</v>
      </c>
      <c r="C505" t="s">
        <v>6428</v>
      </c>
    </row>
    <row r="506" spans="2:3">
      <c r="B506" t="s">
        <v>2035</v>
      </c>
      <c r="C506" t="s">
        <v>6429</v>
      </c>
    </row>
    <row r="507" spans="2:3">
      <c r="B507" t="s">
        <v>2036</v>
      </c>
      <c r="C507" t="s">
        <v>6430</v>
      </c>
    </row>
    <row r="508" spans="2:3">
      <c r="B508" t="s">
        <v>2037</v>
      </c>
      <c r="C508" t="s">
        <v>6431</v>
      </c>
    </row>
    <row r="509" spans="2:3">
      <c r="B509" t="s">
        <v>2038</v>
      </c>
      <c r="C509" t="s">
        <v>6432</v>
      </c>
    </row>
    <row r="510" spans="2:3">
      <c r="B510" t="s">
        <v>2039</v>
      </c>
      <c r="C510" t="s">
        <v>6433</v>
      </c>
    </row>
    <row r="511" spans="2:3">
      <c r="B511" t="s">
        <v>2040</v>
      </c>
      <c r="C511" t="s">
        <v>6434</v>
      </c>
    </row>
    <row r="512" spans="2:3">
      <c r="B512" t="s">
        <v>2026</v>
      </c>
      <c r="C512" t="s">
        <v>6435</v>
      </c>
    </row>
    <row r="513" spans="2:3">
      <c r="B513" t="s">
        <v>2297</v>
      </c>
      <c r="C513" t="s">
        <v>6436</v>
      </c>
    </row>
    <row r="514" spans="2:3">
      <c r="B514" t="s">
        <v>2298</v>
      </c>
      <c r="C514" t="s">
        <v>6437</v>
      </c>
    </row>
    <row r="515" spans="2:3">
      <c r="B515" t="s">
        <v>2299</v>
      </c>
      <c r="C515" t="s">
        <v>6438</v>
      </c>
    </row>
    <row r="516" spans="2:3">
      <c r="B516" t="s">
        <v>2300</v>
      </c>
      <c r="C516" t="s">
        <v>6439</v>
      </c>
    </row>
    <row r="517" spans="2:3">
      <c r="B517" t="s">
        <v>2301</v>
      </c>
      <c r="C517" t="s">
        <v>6440</v>
      </c>
    </row>
    <row r="518" spans="2:3">
      <c r="B518" t="s">
        <v>2302</v>
      </c>
      <c r="C518" t="s">
        <v>6441</v>
      </c>
    </row>
    <row r="519" spans="2:3">
      <c r="B519" t="s">
        <v>2303</v>
      </c>
      <c r="C519" t="s">
        <v>6442</v>
      </c>
    </row>
    <row r="520" spans="2:3">
      <c r="B520" t="s">
        <v>2304</v>
      </c>
      <c r="C520" t="s">
        <v>6443</v>
      </c>
    </row>
    <row r="521" spans="2:3">
      <c r="B521" t="s">
        <v>2305</v>
      </c>
      <c r="C521" t="s">
        <v>6444</v>
      </c>
    </row>
    <row r="522" spans="2:3">
      <c r="B522" t="s">
        <v>2306</v>
      </c>
      <c r="C522" t="s">
        <v>6445</v>
      </c>
    </row>
    <row r="523" spans="2:3">
      <c r="B523" t="s">
        <v>2307</v>
      </c>
      <c r="C523" t="s">
        <v>6446</v>
      </c>
    </row>
    <row r="524" spans="2:3">
      <c r="B524" t="s">
        <v>2308</v>
      </c>
      <c r="C524" t="s">
        <v>6447</v>
      </c>
    </row>
    <row r="525" spans="2:3">
      <c r="B525" t="s">
        <v>2309</v>
      </c>
      <c r="C525" t="s">
        <v>6448</v>
      </c>
    </row>
    <row r="526" spans="2:3">
      <c r="B526" t="s">
        <v>2294</v>
      </c>
      <c r="C526" t="s">
        <v>6449</v>
      </c>
    </row>
    <row r="527" spans="2:3">
      <c r="B527" t="s">
        <v>1504</v>
      </c>
      <c r="C527" t="s">
        <v>5133</v>
      </c>
    </row>
    <row r="528" spans="2:3">
      <c r="B528" t="s">
        <v>1505</v>
      </c>
      <c r="C528" t="s">
        <v>5134</v>
      </c>
    </row>
    <row r="529" spans="2:3">
      <c r="B529" t="s">
        <v>1506</v>
      </c>
      <c r="C529" t="s">
        <v>5135</v>
      </c>
    </row>
    <row r="530" spans="2:3">
      <c r="B530" t="s">
        <v>1507</v>
      </c>
      <c r="C530" t="s">
        <v>5136</v>
      </c>
    </row>
    <row r="531" spans="2:3">
      <c r="B531" t="s">
        <v>1508</v>
      </c>
      <c r="C531" t="s">
        <v>5137</v>
      </c>
    </row>
    <row r="532" spans="2:3">
      <c r="B532" t="s">
        <v>1509</v>
      </c>
      <c r="C532" t="s">
        <v>5138</v>
      </c>
    </row>
    <row r="533" spans="2:3">
      <c r="B533" t="s">
        <v>1510</v>
      </c>
      <c r="C533" t="s">
        <v>5139</v>
      </c>
    </row>
    <row r="534" spans="2:3">
      <c r="B534" t="s">
        <v>1511</v>
      </c>
      <c r="C534" t="s">
        <v>5140</v>
      </c>
    </row>
    <row r="535" spans="2:3">
      <c r="B535" t="s">
        <v>1512</v>
      </c>
      <c r="C535" t="s">
        <v>5141</v>
      </c>
    </row>
    <row r="536" spans="2:3">
      <c r="B536" t="s">
        <v>1513</v>
      </c>
      <c r="C536" t="s">
        <v>5142</v>
      </c>
    </row>
    <row r="537" spans="2:3">
      <c r="B537" t="s">
        <v>1514</v>
      </c>
      <c r="C537" t="s">
        <v>5143</v>
      </c>
    </row>
    <row r="538" spans="2:3">
      <c r="B538" t="s">
        <v>1515</v>
      </c>
      <c r="C538" t="s">
        <v>5144</v>
      </c>
    </row>
    <row r="539" spans="2:3">
      <c r="B539" t="s">
        <v>1516</v>
      </c>
      <c r="C539" t="s">
        <v>5145</v>
      </c>
    </row>
    <row r="540" spans="2:3">
      <c r="B540" t="s">
        <v>1503</v>
      </c>
      <c r="C540" t="s">
        <v>5146</v>
      </c>
    </row>
    <row r="541" spans="2:3">
      <c r="B541" t="s">
        <v>2613</v>
      </c>
      <c r="C541" t="s">
        <v>5119</v>
      </c>
    </row>
    <row r="542" spans="2:3">
      <c r="B542" t="s">
        <v>2614</v>
      </c>
      <c r="C542" t="s">
        <v>5120</v>
      </c>
    </row>
    <row r="543" spans="2:3">
      <c r="B543" t="s">
        <v>2615</v>
      </c>
      <c r="C543" t="s">
        <v>5121</v>
      </c>
    </row>
    <row r="544" spans="2:3">
      <c r="B544" t="s">
        <v>2616</v>
      </c>
      <c r="C544" t="s">
        <v>5122</v>
      </c>
    </row>
    <row r="545" spans="2:3">
      <c r="B545" t="s">
        <v>2617</v>
      </c>
      <c r="C545" t="s">
        <v>5123</v>
      </c>
    </row>
    <row r="546" spans="2:3">
      <c r="B546" t="s">
        <v>2618</v>
      </c>
      <c r="C546" t="s">
        <v>5124</v>
      </c>
    </row>
    <row r="547" spans="2:3">
      <c r="B547" t="s">
        <v>2619</v>
      </c>
      <c r="C547" t="s">
        <v>5125</v>
      </c>
    </row>
    <row r="548" spans="2:3">
      <c r="B548" t="s">
        <v>2620</v>
      </c>
      <c r="C548" t="s">
        <v>5126</v>
      </c>
    </row>
    <row r="549" spans="2:3">
      <c r="B549" t="s">
        <v>2621</v>
      </c>
      <c r="C549" t="s">
        <v>5127</v>
      </c>
    </row>
    <row r="550" spans="2:3">
      <c r="B550" t="s">
        <v>2622</v>
      </c>
      <c r="C550" t="s">
        <v>5128</v>
      </c>
    </row>
    <row r="551" spans="2:3">
      <c r="B551" t="s">
        <v>2623</v>
      </c>
      <c r="C551" t="s">
        <v>5129</v>
      </c>
    </row>
    <row r="552" spans="2:3">
      <c r="B552" t="s">
        <v>2624</v>
      </c>
      <c r="C552" t="s">
        <v>5130</v>
      </c>
    </row>
    <row r="553" spans="2:3">
      <c r="B553" t="s">
        <v>2625</v>
      </c>
      <c r="C553" t="s">
        <v>5131</v>
      </c>
    </row>
    <row r="554" spans="2:3">
      <c r="B554" t="s">
        <v>2612</v>
      </c>
      <c r="C554" t="s">
        <v>5132</v>
      </c>
    </row>
    <row r="555" spans="2:3">
      <c r="B555" t="s">
        <v>1268</v>
      </c>
      <c r="C555" t="s">
        <v>5277</v>
      </c>
    </row>
    <row r="556" spans="2:3">
      <c r="B556" t="s">
        <v>1269</v>
      </c>
      <c r="C556" t="s">
        <v>5278</v>
      </c>
    </row>
    <row r="557" spans="2:3">
      <c r="B557" t="s">
        <v>1270</v>
      </c>
      <c r="C557" t="s">
        <v>5279</v>
      </c>
    </row>
    <row r="558" spans="2:3">
      <c r="B558" t="s">
        <v>1271</v>
      </c>
      <c r="C558" t="s">
        <v>5280</v>
      </c>
    </row>
    <row r="559" spans="2:3">
      <c r="B559" t="s">
        <v>1272</v>
      </c>
      <c r="C559" t="s">
        <v>5281</v>
      </c>
    </row>
    <row r="560" spans="2:3">
      <c r="B560" t="s">
        <v>1273</v>
      </c>
      <c r="C560" t="s">
        <v>5282</v>
      </c>
    </row>
    <row r="561" spans="2:3">
      <c r="B561" t="s">
        <v>1274</v>
      </c>
      <c r="C561" t="s">
        <v>5283</v>
      </c>
    </row>
    <row r="562" spans="2:3">
      <c r="B562" t="s">
        <v>1275</v>
      </c>
      <c r="C562" t="s">
        <v>5284</v>
      </c>
    </row>
    <row r="563" spans="2:3">
      <c r="B563" t="s">
        <v>1276</v>
      </c>
      <c r="C563" t="s">
        <v>5285</v>
      </c>
    </row>
    <row r="564" spans="2:3">
      <c r="B564" t="s">
        <v>1277</v>
      </c>
      <c r="C564" t="s">
        <v>5286</v>
      </c>
    </row>
    <row r="565" spans="2:3">
      <c r="B565" t="s">
        <v>1278</v>
      </c>
      <c r="C565" t="s">
        <v>5287</v>
      </c>
    </row>
    <row r="566" spans="2:3">
      <c r="B566" t="s">
        <v>1279</v>
      </c>
      <c r="C566" t="s">
        <v>5288</v>
      </c>
    </row>
    <row r="567" spans="2:3">
      <c r="B567" t="s">
        <v>1280</v>
      </c>
      <c r="C567" t="s">
        <v>5289</v>
      </c>
    </row>
    <row r="568" spans="2:3">
      <c r="B568" t="s">
        <v>1267</v>
      </c>
      <c r="C568" t="s">
        <v>5290</v>
      </c>
    </row>
    <row r="569" spans="2:3">
      <c r="B569" t="s">
        <v>2567</v>
      </c>
      <c r="C569" t="s">
        <v>5263</v>
      </c>
    </row>
    <row r="570" spans="2:3">
      <c r="B570" t="s">
        <v>2568</v>
      </c>
      <c r="C570" t="s">
        <v>5264</v>
      </c>
    </row>
    <row r="571" spans="2:3">
      <c r="B571" t="s">
        <v>2569</v>
      </c>
      <c r="C571" t="s">
        <v>5265</v>
      </c>
    </row>
    <row r="572" spans="2:3">
      <c r="B572" t="s">
        <v>2570</v>
      </c>
      <c r="C572" t="s">
        <v>5266</v>
      </c>
    </row>
    <row r="573" spans="2:3">
      <c r="B573" t="s">
        <v>2571</v>
      </c>
      <c r="C573" t="s">
        <v>5267</v>
      </c>
    </row>
    <row r="574" spans="2:3">
      <c r="B574" t="s">
        <v>2572</v>
      </c>
      <c r="C574" t="s">
        <v>5268</v>
      </c>
    </row>
    <row r="575" spans="2:3">
      <c r="B575" t="s">
        <v>2573</v>
      </c>
      <c r="C575" t="s">
        <v>5269</v>
      </c>
    </row>
    <row r="576" spans="2:3">
      <c r="B576" t="s">
        <v>2574</v>
      </c>
      <c r="C576" t="s">
        <v>5270</v>
      </c>
    </row>
    <row r="577" spans="2:3">
      <c r="B577" t="s">
        <v>2575</v>
      </c>
      <c r="C577" t="s">
        <v>5271</v>
      </c>
    </row>
    <row r="578" spans="2:3">
      <c r="B578" t="s">
        <v>2576</v>
      </c>
      <c r="C578" t="s">
        <v>5272</v>
      </c>
    </row>
    <row r="579" spans="2:3">
      <c r="B579" t="s">
        <v>2577</v>
      </c>
      <c r="C579" t="s">
        <v>5273</v>
      </c>
    </row>
    <row r="580" spans="2:3">
      <c r="B580" t="s">
        <v>2578</v>
      </c>
      <c r="C580" t="s">
        <v>5274</v>
      </c>
    </row>
    <row r="581" spans="2:3">
      <c r="B581" t="s">
        <v>2579</v>
      </c>
      <c r="C581" t="s">
        <v>5275</v>
      </c>
    </row>
    <row r="582" spans="2:3">
      <c r="B582" t="s">
        <v>2566</v>
      </c>
      <c r="C582" t="s">
        <v>5276</v>
      </c>
    </row>
    <row r="583" spans="2:3">
      <c r="B583" t="s">
        <v>1412</v>
      </c>
      <c r="C583" t="s">
        <v>4794</v>
      </c>
    </row>
    <row r="584" spans="2:3">
      <c r="B584" t="s">
        <v>1413</v>
      </c>
      <c r="C584" t="s">
        <v>4795</v>
      </c>
    </row>
    <row r="585" spans="2:3">
      <c r="B585" t="s">
        <v>1414</v>
      </c>
      <c r="C585" t="s">
        <v>4796</v>
      </c>
    </row>
    <row r="586" spans="2:3">
      <c r="B586" t="s">
        <v>1415</v>
      </c>
      <c r="C586" t="s">
        <v>4797</v>
      </c>
    </row>
    <row r="587" spans="2:3">
      <c r="B587" t="s">
        <v>1416</v>
      </c>
      <c r="C587" t="s">
        <v>4798</v>
      </c>
    </row>
    <row r="588" spans="2:3">
      <c r="B588" t="s">
        <v>1417</v>
      </c>
      <c r="C588" t="s">
        <v>4799</v>
      </c>
    </row>
    <row r="589" spans="2:3">
      <c r="B589" t="s">
        <v>1418</v>
      </c>
      <c r="C589" t="s">
        <v>4800</v>
      </c>
    </row>
    <row r="590" spans="2:3">
      <c r="B590" t="s">
        <v>1419</v>
      </c>
      <c r="C590" t="s">
        <v>4801</v>
      </c>
    </row>
    <row r="591" spans="2:3">
      <c r="B591" t="s">
        <v>1420</v>
      </c>
      <c r="C591" t="s">
        <v>4802</v>
      </c>
    </row>
    <row r="592" spans="2:3">
      <c r="B592" t="s">
        <v>1421</v>
      </c>
      <c r="C592" t="s">
        <v>4803</v>
      </c>
    </row>
    <row r="593" spans="2:3">
      <c r="B593" t="s">
        <v>1422</v>
      </c>
      <c r="C593" t="s">
        <v>4804</v>
      </c>
    </row>
    <row r="594" spans="2:3">
      <c r="B594" t="s">
        <v>1423</v>
      </c>
      <c r="C594" t="s">
        <v>4805</v>
      </c>
    </row>
    <row r="595" spans="2:3">
      <c r="B595" t="s">
        <v>1424</v>
      </c>
      <c r="C595" t="s">
        <v>4806</v>
      </c>
    </row>
    <row r="596" spans="2:3">
      <c r="B596" t="s">
        <v>1411</v>
      </c>
      <c r="C596" t="s">
        <v>4807</v>
      </c>
    </row>
    <row r="597" spans="2:3">
      <c r="B597" t="s">
        <v>1586</v>
      </c>
      <c r="C597" t="s">
        <v>4096</v>
      </c>
    </row>
    <row r="598" spans="2:3">
      <c r="B598" t="s">
        <v>1587</v>
      </c>
      <c r="C598" t="s">
        <v>4097</v>
      </c>
    </row>
    <row r="599" spans="2:3">
      <c r="B599" t="s">
        <v>1588</v>
      </c>
      <c r="C599" t="s">
        <v>4098</v>
      </c>
    </row>
    <row r="600" spans="2:3">
      <c r="B600" t="s">
        <v>1589</v>
      </c>
      <c r="C600" t="s">
        <v>4099</v>
      </c>
    </row>
    <row r="601" spans="2:3">
      <c r="B601" t="s">
        <v>1590</v>
      </c>
      <c r="C601" t="s">
        <v>4100</v>
      </c>
    </row>
    <row r="602" spans="2:3">
      <c r="B602" t="s">
        <v>1591</v>
      </c>
      <c r="C602" t="s">
        <v>4101</v>
      </c>
    </row>
    <row r="603" spans="2:3">
      <c r="B603" t="s">
        <v>1592</v>
      </c>
      <c r="C603" t="s">
        <v>4102</v>
      </c>
    </row>
    <row r="604" spans="2:3">
      <c r="B604" t="s">
        <v>1593</v>
      </c>
      <c r="C604" t="s">
        <v>4103</v>
      </c>
    </row>
    <row r="605" spans="2:3">
      <c r="B605" t="s">
        <v>1594</v>
      </c>
      <c r="C605" t="s">
        <v>4104</v>
      </c>
    </row>
    <row r="606" spans="2:3">
      <c r="B606" t="s">
        <v>1595</v>
      </c>
      <c r="C606" t="s">
        <v>4105</v>
      </c>
    </row>
    <row r="607" spans="2:3">
      <c r="B607" t="s">
        <v>1596</v>
      </c>
      <c r="C607" t="s">
        <v>4106</v>
      </c>
    </row>
    <row r="608" spans="2:3">
      <c r="B608" t="s">
        <v>1597</v>
      </c>
      <c r="C608" t="s">
        <v>4107</v>
      </c>
    </row>
    <row r="609" spans="2:3">
      <c r="B609" t="s">
        <v>1598</v>
      </c>
      <c r="C609" t="s">
        <v>4108</v>
      </c>
    </row>
    <row r="610" spans="2:3">
      <c r="B610" t="s">
        <v>1129</v>
      </c>
      <c r="C610" t="s">
        <v>4373</v>
      </c>
    </row>
    <row r="611" spans="2:3">
      <c r="B611" t="s">
        <v>1130</v>
      </c>
      <c r="C611" t="s">
        <v>4374</v>
      </c>
    </row>
    <row r="612" spans="2:3">
      <c r="B612" t="s">
        <v>1131</v>
      </c>
      <c r="C612" t="s">
        <v>4375</v>
      </c>
    </row>
    <row r="613" spans="2:3">
      <c r="B613" t="s">
        <v>1132</v>
      </c>
      <c r="C613" t="s">
        <v>4376</v>
      </c>
    </row>
    <row r="614" spans="2:3">
      <c r="B614" t="s">
        <v>1133</v>
      </c>
      <c r="C614" t="s">
        <v>4377</v>
      </c>
    </row>
    <row r="615" spans="2:3">
      <c r="B615" t="s">
        <v>1134</v>
      </c>
      <c r="C615" t="s">
        <v>4378</v>
      </c>
    </row>
    <row r="616" spans="2:3">
      <c r="B616" t="s">
        <v>1135</v>
      </c>
      <c r="C616" t="s">
        <v>4379</v>
      </c>
    </row>
    <row r="617" spans="2:3">
      <c r="B617" t="s">
        <v>1136</v>
      </c>
      <c r="C617" t="s">
        <v>4380</v>
      </c>
    </row>
    <row r="618" spans="2:3">
      <c r="B618" t="s">
        <v>1137</v>
      </c>
      <c r="C618" t="s">
        <v>4381</v>
      </c>
    </row>
    <row r="619" spans="2:3">
      <c r="B619" t="s">
        <v>1138</v>
      </c>
      <c r="C619" t="s">
        <v>4382</v>
      </c>
    </row>
    <row r="620" spans="2:3">
      <c r="B620" t="s">
        <v>1139</v>
      </c>
      <c r="C620" t="s">
        <v>4383</v>
      </c>
    </row>
    <row r="621" spans="2:3">
      <c r="B621" t="s">
        <v>1140</v>
      </c>
      <c r="C621" t="s">
        <v>4384</v>
      </c>
    </row>
    <row r="622" spans="2:3">
      <c r="B622" t="s">
        <v>1141</v>
      </c>
      <c r="C622" t="s">
        <v>4385</v>
      </c>
    </row>
    <row r="623" spans="2:3">
      <c r="B623" t="s">
        <v>1127</v>
      </c>
      <c r="C623" t="s">
        <v>4386</v>
      </c>
    </row>
    <row r="624" spans="2:3">
      <c r="B624" t="s">
        <v>1113</v>
      </c>
      <c r="C624" t="s">
        <v>4387</v>
      </c>
    </row>
    <row r="625" spans="2:3">
      <c r="B625" t="s">
        <v>1114</v>
      </c>
      <c r="C625" t="s">
        <v>4388</v>
      </c>
    </row>
    <row r="626" spans="2:3">
      <c r="B626" t="s">
        <v>1115</v>
      </c>
      <c r="C626" t="s">
        <v>4389</v>
      </c>
    </row>
    <row r="627" spans="2:3">
      <c r="B627" t="s">
        <v>1116</v>
      </c>
      <c r="C627" t="s">
        <v>4390</v>
      </c>
    </row>
    <row r="628" spans="2:3">
      <c r="B628" t="s">
        <v>1117</v>
      </c>
      <c r="C628" t="s">
        <v>4391</v>
      </c>
    </row>
    <row r="629" spans="2:3">
      <c r="B629" t="s">
        <v>1118</v>
      </c>
      <c r="C629" t="s">
        <v>4392</v>
      </c>
    </row>
    <row r="630" spans="2:3">
      <c r="B630" t="s">
        <v>1119</v>
      </c>
      <c r="C630" t="s">
        <v>4393</v>
      </c>
    </row>
    <row r="631" spans="2:3">
      <c r="B631" t="s">
        <v>1120</v>
      </c>
      <c r="C631" t="s">
        <v>4394</v>
      </c>
    </row>
    <row r="632" spans="2:3">
      <c r="B632" t="s">
        <v>1121</v>
      </c>
      <c r="C632" t="s">
        <v>4395</v>
      </c>
    </row>
    <row r="633" spans="2:3">
      <c r="B633" t="s">
        <v>1122</v>
      </c>
      <c r="C633" t="s">
        <v>4396</v>
      </c>
    </row>
    <row r="634" spans="2:3">
      <c r="B634" t="s">
        <v>1123</v>
      </c>
      <c r="C634" t="s">
        <v>4397</v>
      </c>
    </row>
    <row r="635" spans="2:3">
      <c r="B635" t="s">
        <v>1124</v>
      </c>
      <c r="C635" t="s">
        <v>4398</v>
      </c>
    </row>
    <row r="636" spans="2:3">
      <c r="B636" t="s">
        <v>1125</v>
      </c>
      <c r="C636" t="s">
        <v>4399</v>
      </c>
    </row>
    <row r="637" spans="2:3">
      <c r="B637" t="s">
        <v>1111</v>
      </c>
      <c r="C637" t="s">
        <v>4400</v>
      </c>
    </row>
    <row r="638" spans="2:3">
      <c r="B638" t="s">
        <v>1097</v>
      </c>
      <c r="C638" t="s">
        <v>4152</v>
      </c>
    </row>
    <row r="639" spans="2:3">
      <c r="B639" t="s">
        <v>1098</v>
      </c>
      <c r="C639" t="s">
        <v>4153</v>
      </c>
    </row>
    <row r="640" spans="2:3">
      <c r="B640" t="s">
        <v>1099</v>
      </c>
      <c r="C640" t="s">
        <v>4154</v>
      </c>
    </row>
    <row r="641" spans="2:3">
      <c r="B641" t="s">
        <v>1100</v>
      </c>
      <c r="C641" t="s">
        <v>4155</v>
      </c>
    </row>
    <row r="642" spans="2:3">
      <c r="B642" t="s">
        <v>1101</v>
      </c>
      <c r="C642" t="s">
        <v>4156</v>
      </c>
    </row>
    <row r="643" spans="2:3">
      <c r="B643" t="s">
        <v>1102</v>
      </c>
      <c r="C643" t="s">
        <v>4157</v>
      </c>
    </row>
    <row r="644" spans="2:3">
      <c r="B644" t="s">
        <v>1103</v>
      </c>
      <c r="C644" t="s">
        <v>4158</v>
      </c>
    </row>
    <row r="645" spans="2:3">
      <c r="B645" t="s">
        <v>1104</v>
      </c>
      <c r="C645" t="s">
        <v>4159</v>
      </c>
    </row>
    <row r="646" spans="2:3">
      <c r="B646" t="s">
        <v>1105</v>
      </c>
      <c r="C646" t="s">
        <v>4160</v>
      </c>
    </row>
    <row r="647" spans="2:3">
      <c r="B647" t="s">
        <v>1106</v>
      </c>
      <c r="C647" t="s">
        <v>4161</v>
      </c>
    </row>
    <row r="648" spans="2:3">
      <c r="B648" t="s">
        <v>1107</v>
      </c>
      <c r="C648" t="s">
        <v>4162</v>
      </c>
    </row>
    <row r="649" spans="2:3">
      <c r="B649" t="s">
        <v>1108</v>
      </c>
      <c r="C649" t="s">
        <v>4163</v>
      </c>
    </row>
    <row r="650" spans="2:3">
      <c r="B650" t="s">
        <v>1109</v>
      </c>
      <c r="C650" t="s">
        <v>4164</v>
      </c>
    </row>
    <row r="651" spans="2:3">
      <c r="B651" t="s">
        <v>1095</v>
      </c>
      <c r="C651" t="s">
        <v>4165</v>
      </c>
    </row>
    <row r="652" spans="2:3">
      <c r="B652" t="s">
        <v>2122</v>
      </c>
      <c r="C652" t="s">
        <v>5147</v>
      </c>
    </row>
    <row r="653" spans="2:3">
      <c r="B653" t="s">
        <v>2123</v>
      </c>
      <c r="C653" t="s">
        <v>5148</v>
      </c>
    </row>
    <row r="654" spans="2:3">
      <c r="B654" t="s">
        <v>2124</v>
      </c>
      <c r="C654" t="s">
        <v>5149</v>
      </c>
    </row>
    <row r="655" spans="2:3">
      <c r="B655" t="s">
        <v>2125</v>
      </c>
      <c r="C655" t="s">
        <v>5150</v>
      </c>
    </row>
    <row r="656" spans="2:3">
      <c r="B656" t="s">
        <v>2126</v>
      </c>
      <c r="C656" t="s">
        <v>5151</v>
      </c>
    </row>
    <row r="657" spans="2:3">
      <c r="B657" t="s">
        <v>2127</v>
      </c>
      <c r="C657" t="s">
        <v>5152</v>
      </c>
    </row>
    <row r="658" spans="2:3">
      <c r="B658" t="s">
        <v>2128</v>
      </c>
      <c r="C658" t="s">
        <v>5153</v>
      </c>
    </row>
    <row r="659" spans="2:3">
      <c r="B659" t="s">
        <v>2129</v>
      </c>
      <c r="C659" t="s">
        <v>5154</v>
      </c>
    </row>
    <row r="660" spans="2:3">
      <c r="B660" t="s">
        <v>2130</v>
      </c>
      <c r="C660" t="s">
        <v>5155</v>
      </c>
    </row>
    <row r="661" spans="2:3">
      <c r="B661" t="s">
        <v>2131</v>
      </c>
      <c r="C661" t="s">
        <v>5156</v>
      </c>
    </row>
    <row r="662" spans="2:3">
      <c r="B662" t="s">
        <v>2132</v>
      </c>
      <c r="C662" t="s">
        <v>5157</v>
      </c>
    </row>
    <row r="663" spans="2:3">
      <c r="B663" t="s">
        <v>2133</v>
      </c>
      <c r="C663" t="s">
        <v>5158</v>
      </c>
    </row>
    <row r="664" spans="2:3">
      <c r="B664" t="s">
        <v>2134</v>
      </c>
      <c r="C664" t="s">
        <v>5159</v>
      </c>
    </row>
    <row r="665" spans="2:3">
      <c r="B665" t="s">
        <v>2120</v>
      </c>
      <c r="C665" t="s">
        <v>5160</v>
      </c>
    </row>
    <row r="666" spans="2:3">
      <c r="B666" t="s">
        <v>2060</v>
      </c>
      <c r="C666" t="s">
        <v>5291</v>
      </c>
    </row>
    <row r="667" spans="2:3">
      <c r="B667" t="s">
        <v>2061</v>
      </c>
      <c r="C667" t="s">
        <v>5292</v>
      </c>
    </row>
    <row r="668" spans="2:3">
      <c r="B668" t="s">
        <v>2062</v>
      </c>
      <c r="C668" t="s">
        <v>5293</v>
      </c>
    </row>
    <row r="669" spans="2:3">
      <c r="B669" t="s">
        <v>2063</v>
      </c>
      <c r="C669" t="s">
        <v>5294</v>
      </c>
    </row>
    <row r="670" spans="2:3">
      <c r="B670" t="s">
        <v>2064</v>
      </c>
      <c r="C670" t="s">
        <v>5295</v>
      </c>
    </row>
    <row r="671" spans="2:3">
      <c r="B671" t="s">
        <v>2065</v>
      </c>
      <c r="C671" t="s">
        <v>5296</v>
      </c>
    </row>
    <row r="672" spans="2:3">
      <c r="B672" t="s">
        <v>2066</v>
      </c>
      <c r="C672" t="s">
        <v>5297</v>
      </c>
    </row>
    <row r="673" spans="2:3">
      <c r="B673" t="s">
        <v>2067</v>
      </c>
      <c r="C673" t="s">
        <v>5298</v>
      </c>
    </row>
    <row r="674" spans="2:3">
      <c r="B674" t="s">
        <v>2068</v>
      </c>
      <c r="C674" t="s">
        <v>5299</v>
      </c>
    </row>
    <row r="675" spans="2:3">
      <c r="B675" t="s">
        <v>2069</v>
      </c>
      <c r="C675" t="s">
        <v>5300</v>
      </c>
    </row>
    <row r="676" spans="2:3">
      <c r="B676" t="s">
        <v>2070</v>
      </c>
      <c r="C676" t="s">
        <v>5301</v>
      </c>
    </row>
    <row r="677" spans="2:3">
      <c r="B677" t="s">
        <v>2071</v>
      </c>
      <c r="C677" t="s">
        <v>5302</v>
      </c>
    </row>
    <row r="678" spans="2:3">
      <c r="B678" t="s">
        <v>2072</v>
      </c>
      <c r="C678" t="s">
        <v>5303</v>
      </c>
    </row>
    <row r="679" spans="2:3">
      <c r="B679" t="s">
        <v>2058</v>
      </c>
      <c r="C679" t="s">
        <v>5304</v>
      </c>
    </row>
    <row r="680" spans="2:3">
      <c r="B680" t="s">
        <v>2329</v>
      </c>
      <c r="C680" t="s">
        <v>4555</v>
      </c>
    </row>
    <row r="681" spans="2:3">
      <c r="B681" t="s">
        <v>2330</v>
      </c>
      <c r="C681" t="s">
        <v>4556</v>
      </c>
    </row>
    <row r="682" spans="2:3">
      <c r="B682" t="s">
        <v>2331</v>
      </c>
      <c r="C682" t="s">
        <v>4557</v>
      </c>
    </row>
    <row r="683" spans="2:3">
      <c r="B683" t="s">
        <v>2332</v>
      </c>
      <c r="C683" t="s">
        <v>4558</v>
      </c>
    </row>
    <row r="684" spans="2:3">
      <c r="B684" t="s">
        <v>2333</v>
      </c>
      <c r="C684" t="s">
        <v>4559</v>
      </c>
    </row>
    <row r="685" spans="2:3">
      <c r="B685" t="s">
        <v>2334</v>
      </c>
      <c r="C685" t="s">
        <v>4560</v>
      </c>
    </row>
    <row r="686" spans="2:3">
      <c r="B686" t="s">
        <v>2335</v>
      </c>
      <c r="C686" t="s">
        <v>4561</v>
      </c>
    </row>
    <row r="687" spans="2:3">
      <c r="B687" t="s">
        <v>2336</v>
      </c>
      <c r="C687" t="s">
        <v>4562</v>
      </c>
    </row>
    <row r="688" spans="2:3">
      <c r="B688" t="s">
        <v>2337</v>
      </c>
      <c r="C688" t="s">
        <v>4563</v>
      </c>
    </row>
    <row r="689" spans="2:3">
      <c r="B689" t="s">
        <v>2338</v>
      </c>
      <c r="C689" t="s">
        <v>4564</v>
      </c>
    </row>
    <row r="690" spans="2:3">
      <c r="B690" t="s">
        <v>2339</v>
      </c>
      <c r="C690" t="s">
        <v>4565</v>
      </c>
    </row>
    <row r="691" spans="2:3">
      <c r="B691" t="s">
        <v>2340</v>
      </c>
      <c r="C691" t="s">
        <v>4566</v>
      </c>
    </row>
    <row r="692" spans="2:3">
      <c r="B692" t="s">
        <v>2341</v>
      </c>
      <c r="C692" t="s">
        <v>4567</v>
      </c>
    </row>
    <row r="693" spans="2:3">
      <c r="B693" t="s">
        <v>2327</v>
      </c>
      <c r="C693" t="s">
        <v>4568</v>
      </c>
    </row>
    <row r="694" spans="2:3">
      <c r="B694" t="s">
        <v>765</v>
      </c>
      <c r="C694" t="s">
        <v>4443</v>
      </c>
    </row>
    <row r="695" spans="2:3">
      <c r="B695" t="s">
        <v>766</v>
      </c>
      <c r="C695" t="s">
        <v>4444</v>
      </c>
    </row>
    <row r="696" spans="2:3">
      <c r="B696" t="s">
        <v>767</v>
      </c>
      <c r="C696" t="s">
        <v>4445</v>
      </c>
    </row>
    <row r="697" spans="2:3">
      <c r="B697" t="s">
        <v>768</v>
      </c>
      <c r="C697" t="s">
        <v>4446</v>
      </c>
    </row>
    <row r="698" spans="2:3">
      <c r="B698" t="s">
        <v>769</v>
      </c>
      <c r="C698" t="s">
        <v>4447</v>
      </c>
    </row>
    <row r="699" spans="2:3">
      <c r="B699" t="s">
        <v>770</v>
      </c>
      <c r="C699" t="s">
        <v>4448</v>
      </c>
    </row>
    <row r="700" spans="2:3">
      <c r="B700" t="s">
        <v>771</v>
      </c>
      <c r="C700" t="s">
        <v>4449</v>
      </c>
    </row>
    <row r="701" spans="2:3">
      <c r="B701" t="s">
        <v>772</v>
      </c>
      <c r="C701" t="s">
        <v>4450</v>
      </c>
    </row>
    <row r="702" spans="2:3">
      <c r="B702" t="s">
        <v>773</v>
      </c>
      <c r="C702" t="s">
        <v>4451</v>
      </c>
    </row>
    <row r="703" spans="2:3">
      <c r="B703" t="s">
        <v>774</v>
      </c>
      <c r="C703" t="s">
        <v>4452</v>
      </c>
    </row>
    <row r="704" spans="2:3">
      <c r="B704" t="s">
        <v>775</v>
      </c>
      <c r="C704" t="s">
        <v>4453</v>
      </c>
    </row>
    <row r="705" spans="2:3">
      <c r="B705" t="s">
        <v>776</v>
      </c>
      <c r="C705" t="s">
        <v>4454</v>
      </c>
    </row>
    <row r="706" spans="2:3">
      <c r="B706" t="s">
        <v>777</v>
      </c>
      <c r="C706" t="s">
        <v>4455</v>
      </c>
    </row>
    <row r="707" spans="2:3">
      <c r="B707" t="s">
        <v>763</v>
      </c>
      <c r="C707" t="s">
        <v>4456</v>
      </c>
    </row>
    <row r="708" spans="2:3">
      <c r="B708" t="s">
        <v>1823</v>
      </c>
      <c r="C708" t="s">
        <v>6450</v>
      </c>
    </row>
    <row r="709" spans="2:3">
      <c r="B709" t="s">
        <v>1824</v>
      </c>
      <c r="C709" t="s">
        <v>6451</v>
      </c>
    </row>
    <row r="710" spans="2:3">
      <c r="B710" t="s">
        <v>1825</v>
      </c>
      <c r="C710" t="s">
        <v>6452</v>
      </c>
    </row>
    <row r="711" spans="2:3">
      <c r="B711" t="s">
        <v>1826</v>
      </c>
      <c r="C711" t="s">
        <v>6453</v>
      </c>
    </row>
    <row r="712" spans="2:3">
      <c r="B712" t="s">
        <v>1827</v>
      </c>
      <c r="C712" t="s">
        <v>6454</v>
      </c>
    </row>
    <row r="713" spans="2:3">
      <c r="B713" t="s">
        <v>1828</v>
      </c>
      <c r="C713" t="s">
        <v>6455</v>
      </c>
    </row>
    <row r="714" spans="2:3">
      <c r="B714" t="s">
        <v>1829</v>
      </c>
      <c r="C714" t="s">
        <v>6456</v>
      </c>
    </row>
    <row r="715" spans="2:3">
      <c r="B715" t="s">
        <v>1830</v>
      </c>
      <c r="C715" t="s">
        <v>6457</v>
      </c>
    </row>
    <row r="716" spans="2:3">
      <c r="B716" t="s">
        <v>1831</v>
      </c>
      <c r="C716" t="s">
        <v>6458</v>
      </c>
    </row>
    <row r="717" spans="2:3">
      <c r="B717" t="s">
        <v>1832</v>
      </c>
      <c r="C717" t="s">
        <v>6459</v>
      </c>
    </row>
    <row r="718" spans="2:3">
      <c r="B718" t="s">
        <v>1833</v>
      </c>
      <c r="C718" t="s">
        <v>6460</v>
      </c>
    </row>
    <row r="719" spans="2:3">
      <c r="B719" t="s">
        <v>1834</v>
      </c>
      <c r="C719" t="s">
        <v>6461</v>
      </c>
    </row>
    <row r="720" spans="2:3">
      <c r="B720" t="s">
        <v>1835</v>
      </c>
      <c r="C720" t="s">
        <v>6462</v>
      </c>
    </row>
    <row r="721" spans="2:3">
      <c r="B721" t="s">
        <v>1822</v>
      </c>
      <c r="C721" t="s">
        <v>6463</v>
      </c>
    </row>
    <row r="722" spans="2:3">
      <c r="B722" t="s">
        <v>3628</v>
      </c>
      <c r="C722" t="s">
        <v>6464</v>
      </c>
    </row>
    <row r="723" spans="2:3">
      <c r="B723" t="s">
        <v>3629</v>
      </c>
      <c r="C723" t="s">
        <v>6465</v>
      </c>
    </row>
    <row r="724" spans="2:3">
      <c r="B724" t="s">
        <v>3630</v>
      </c>
      <c r="C724" t="s">
        <v>6466</v>
      </c>
    </row>
    <row r="725" spans="2:3">
      <c r="B725" t="s">
        <v>3631</v>
      </c>
      <c r="C725" t="s">
        <v>6467</v>
      </c>
    </row>
    <row r="726" spans="2:3">
      <c r="B726" t="s">
        <v>3632</v>
      </c>
      <c r="C726" t="s">
        <v>6468</v>
      </c>
    </row>
    <row r="727" spans="2:3">
      <c r="B727" t="s">
        <v>3633</v>
      </c>
      <c r="C727" t="s">
        <v>6469</v>
      </c>
    </row>
    <row r="728" spans="2:3">
      <c r="B728" t="s">
        <v>3634</v>
      </c>
      <c r="C728" t="s">
        <v>6470</v>
      </c>
    </row>
    <row r="729" spans="2:3">
      <c r="B729" t="s">
        <v>3635</v>
      </c>
      <c r="C729" t="s">
        <v>6471</v>
      </c>
    </row>
    <row r="730" spans="2:3">
      <c r="B730" t="s">
        <v>3636</v>
      </c>
      <c r="C730" t="s">
        <v>6472</v>
      </c>
    </row>
    <row r="731" spans="2:3">
      <c r="B731" t="s">
        <v>3637</v>
      </c>
      <c r="C731" t="s">
        <v>6473</v>
      </c>
    </row>
    <row r="732" spans="2:3">
      <c r="B732" t="s">
        <v>3638</v>
      </c>
      <c r="C732" t="s">
        <v>6474</v>
      </c>
    </row>
    <row r="733" spans="2:3">
      <c r="B733" t="s">
        <v>3639</v>
      </c>
      <c r="C733" t="s">
        <v>6475</v>
      </c>
    </row>
    <row r="734" spans="2:3">
      <c r="B734" t="s">
        <v>3640</v>
      </c>
      <c r="C734" t="s">
        <v>6476</v>
      </c>
    </row>
    <row r="735" spans="2:3">
      <c r="B735" t="s">
        <v>3625</v>
      </c>
      <c r="C735" t="s">
        <v>6477</v>
      </c>
    </row>
    <row r="736" spans="2:3">
      <c r="B736" t="s">
        <v>2391</v>
      </c>
      <c r="C736" t="s">
        <v>3900</v>
      </c>
    </row>
    <row r="737" spans="2:3">
      <c r="B737" t="s">
        <v>2392</v>
      </c>
      <c r="C737" t="s">
        <v>3901</v>
      </c>
    </row>
    <row r="738" spans="2:3">
      <c r="B738" t="s">
        <v>2393</v>
      </c>
      <c r="C738" t="s">
        <v>3902</v>
      </c>
    </row>
    <row r="739" spans="2:3">
      <c r="B739" t="s">
        <v>2394</v>
      </c>
      <c r="C739" t="s">
        <v>3903</v>
      </c>
    </row>
    <row r="740" spans="2:3">
      <c r="B740" t="s">
        <v>2395</v>
      </c>
      <c r="C740" t="s">
        <v>3904</v>
      </c>
    </row>
    <row r="741" spans="2:3">
      <c r="B741" t="s">
        <v>2396</v>
      </c>
      <c r="C741" t="s">
        <v>3905</v>
      </c>
    </row>
    <row r="742" spans="2:3">
      <c r="B742" t="s">
        <v>2397</v>
      </c>
      <c r="C742" t="s">
        <v>3906</v>
      </c>
    </row>
    <row r="743" spans="2:3">
      <c r="B743" t="s">
        <v>2398</v>
      </c>
      <c r="C743" t="s">
        <v>3907</v>
      </c>
    </row>
    <row r="744" spans="2:3">
      <c r="B744" t="s">
        <v>2399</v>
      </c>
      <c r="C744" t="s">
        <v>3908</v>
      </c>
    </row>
    <row r="745" spans="2:3">
      <c r="B745" t="s">
        <v>2400</v>
      </c>
      <c r="C745" t="s">
        <v>3909</v>
      </c>
    </row>
    <row r="746" spans="2:3">
      <c r="B746" t="s">
        <v>2401</v>
      </c>
      <c r="C746" t="s">
        <v>3910</v>
      </c>
    </row>
    <row r="747" spans="2:3">
      <c r="B747" t="s">
        <v>2402</v>
      </c>
      <c r="C747" t="s">
        <v>3911</v>
      </c>
    </row>
    <row r="748" spans="2:3">
      <c r="B748" t="s">
        <v>2403</v>
      </c>
      <c r="C748" t="s">
        <v>3912</v>
      </c>
    </row>
    <row r="749" spans="2:3">
      <c r="B749" t="s">
        <v>2390</v>
      </c>
      <c r="C749" t="s">
        <v>3913</v>
      </c>
    </row>
    <row r="750" spans="2:3">
      <c r="B750" t="s">
        <v>2138</v>
      </c>
      <c r="C750" t="s">
        <v>4401</v>
      </c>
    </row>
    <row r="751" spans="2:3">
      <c r="B751" t="s">
        <v>2139</v>
      </c>
      <c r="C751" t="s">
        <v>4402</v>
      </c>
    </row>
    <row r="752" spans="2:3">
      <c r="B752" t="s">
        <v>2140</v>
      </c>
      <c r="C752" t="s">
        <v>4403</v>
      </c>
    </row>
    <row r="753" spans="2:3">
      <c r="B753" t="s">
        <v>2141</v>
      </c>
      <c r="C753" t="s">
        <v>4404</v>
      </c>
    </row>
    <row r="754" spans="2:3">
      <c r="B754" t="s">
        <v>2142</v>
      </c>
      <c r="C754" t="s">
        <v>4405</v>
      </c>
    </row>
    <row r="755" spans="2:3">
      <c r="B755" t="s">
        <v>2143</v>
      </c>
      <c r="C755" t="s">
        <v>4406</v>
      </c>
    </row>
    <row r="756" spans="2:3">
      <c r="B756" t="s">
        <v>2144</v>
      </c>
      <c r="C756" t="s">
        <v>4407</v>
      </c>
    </row>
    <row r="757" spans="2:3">
      <c r="B757" t="s">
        <v>2145</v>
      </c>
      <c r="C757" t="s">
        <v>4408</v>
      </c>
    </row>
    <row r="758" spans="2:3">
      <c r="B758" t="s">
        <v>2146</v>
      </c>
      <c r="C758" t="s">
        <v>4409</v>
      </c>
    </row>
    <row r="759" spans="2:3">
      <c r="B759" t="s">
        <v>2147</v>
      </c>
      <c r="C759" t="s">
        <v>4410</v>
      </c>
    </row>
    <row r="760" spans="2:3">
      <c r="B760" t="s">
        <v>2148</v>
      </c>
      <c r="C760" t="s">
        <v>4411</v>
      </c>
    </row>
    <row r="761" spans="2:3">
      <c r="B761" t="s">
        <v>2149</v>
      </c>
      <c r="C761" t="s">
        <v>4412</v>
      </c>
    </row>
    <row r="762" spans="2:3">
      <c r="B762" t="s">
        <v>2150</v>
      </c>
      <c r="C762" t="s">
        <v>4413</v>
      </c>
    </row>
    <row r="763" spans="2:3">
      <c r="B763" t="s">
        <v>2136</v>
      </c>
      <c r="C763" t="s">
        <v>4414</v>
      </c>
    </row>
    <row r="764" spans="2:3">
      <c r="B764" t="s">
        <v>1189</v>
      </c>
      <c r="C764" t="s">
        <v>4822</v>
      </c>
    </row>
    <row r="765" spans="2:3">
      <c r="B765" t="s">
        <v>1190</v>
      </c>
      <c r="C765" t="s">
        <v>4823</v>
      </c>
    </row>
    <row r="766" spans="2:3">
      <c r="B766" t="s">
        <v>1191</v>
      </c>
      <c r="C766" t="s">
        <v>4824</v>
      </c>
    </row>
    <row r="767" spans="2:3">
      <c r="B767" t="s">
        <v>1192</v>
      </c>
      <c r="C767" t="s">
        <v>4825</v>
      </c>
    </row>
    <row r="768" spans="2:3">
      <c r="B768" t="s">
        <v>1193</v>
      </c>
      <c r="C768" t="s">
        <v>4826</v>
      </c>
    </row>
    <row r="769" spans="2:3">
      <c r="B769" t="s">
        <v>1194</v>
      </c>
      <c r="C769" t="s">
        <v>4827</v>
      </c>
    </row>
    <row r="770" spans="2:3">
      <c r="B770" t="s">
        <v>1195</v>
      </c>
      <c r="C770" t="s">
        <v>4828</v>
      </c>
    </row>
    <row r="771" spans="2:3">
      <c r="B771" t="s">
        <v>1196</v>
      </c>
      <c r="C771" t="s">
        <v>4829</v>
      </c>
    </row>
    <row r="772" spans="2:3">
      <c r="B772" t="s">
        <v>1197</v>
      </c>
      <c r="C772" t="s">
        <v>4830</v>
      </c>
    </row>
    <row r="773" spans="2:3">
      <c r="B773" t="s">
        <v>1198</v>
      </c>
      <c r="C773" t="s">
        <v>4831</v>
      </c>
    </row>
    <row r="774" spans="2:3">
      <c r="B774" t="s">
        <v>1199</v>
      </c>
      <c r="C774" t="s">
        <v>4832</v>
      </c>
    </row>
    <row r="775" spans="2:3">
      <c r="B775" t="s">
        <v>1200</v>
      </c>
      <c r="C775" t="s">
        <v>4833</v>
      </c>
    </row>
    <row r="776" spans="2:3">
      <c r="B776" t="s">
        <v>1201</v>
      </c>
      <c r="C776" t="s">
        <v>4834</v>
      </c>
    </row>
    <row r="777" spans="2:3">
      <c r="B777" t="s">
        <v>1188</v>
      </c>
      <c r="C777" t="s">
        <v>4835</v>
      </c>
    </row>
    <row r="778" spans="2:3">
      <c r="B778" t="s">
        <v>2439</v>
      </c>
      <c r="C778" t="s">
        <v>6478</v>
      </c>
    </row>
    <row r="779" spans="2:3">
      <c r="B779" t="s">
        <v>2440</v>
      </c>
      <c r="C779" t="s">
        <v>6479</v>
      </c>
    </row>
    <row r="780" spans="2:3">
      <c r="B780" t="s">
        <v>2441</v>
      </c>
      <c r="C780" t="s">
        <v>6480</v>
      </c>
    </row>
    <row r="781" spans="2:3">
      <c r="B781" t="s">
        <v>2442</v>
      </c>
      <c r="C781" t="s">
        <v>6481</v>
      </c>
    </row>
    <row r="782" spans="2:3">
      <c r="B782" t="s">
        <v>2443</v>
      </c>
      <c r="C782" t="s">
        <v>6482</v>
      </c>
    </row>
    <row r="783" spans="2:3">
      <c r="B783" t="s">
        <v>2444</v>
      </c>
      <c r="C783" t="s">
        <v>6483</v>
      </c>
    </row>
    <row r="784" spans="2:3">
      <c r="B784" t="s">
        <v>2445</v>
      </c>
      <c r="C784" t="s">
        <v>6484</v>
      </c>
    </row>
    <row r="785" spans="2:3">
      <c r="B785" t="s">
        <v>2446</v>
      </c>
      <c r="C785" t="s">
        <v>6485</v>
      </c>
    </row>
    <row r="786" spans="2:3">
      <c r="B786" t="s">
        <v>2447</v>
      </c>
      <c r="C786" t="s">
        <v>6486</v>
      </c>
    </row>
    <row r="787" spans="2:3">
      <c r="B787" t="s">
        <v>2448</v>
      </c>
      <c r="C787" t="s">
        <v>6487</v>
      </c>
    </row>
    <row r="788" spans="2:3">
      <c r="B788" t="s">
        <v>2449</v>
      </c>
      <c r="C788" t="s">
        <v>6488</v>
      </c>
    </row>
    <row r="789" spans="2:3">
      <c r="B789" t="s">
        <v>2450</v>
      </c>
      <c r="C789" t="s">
        <v>6489</v>
      </c>
    </row>
    <row r="790" spans="2:3">
      <c r="B790" t="s">
        <v>2451</v>
      </c>
      <c r="C790" t="s">
        <v>6490</v>
      </c>
    </row>
    <row r="791" spans="2:3">
      <c r="B791" t="s">
        <v>2437</v>
      </c>
      <c r="C791" t="s">
        <v>6491</v>
      </c>
    </row>
    <row r="792" spans="2:3">
      <c r="B792" t="s">
        <v>1144</v>
      </c>
      <c r="C792" t="s">
        <v>4359</v>
      </c>
    </row>
    <row r="793" spans="2:3">
      <c r="B793" t="s">
        <v>1145</v>
      </c>
      <c r="C793" t="s">
        <v>4360</v>
      </c>
    </row>
    <row r="794" spans="2:3">
      <c r="B794" t="s">
        <v>1146</v>
      </c>
      <c r="C794" t="s">
        <v>4361</v>
      </c>
    </row>
    <row r="795" spans="2:3">
      <c r="B795" t="s">
        <v>1147</v>
      </c>
      <c r="C795" t="s">
        <v>4362</v>
      </c>
    </row>
    <row r="796" spans="2:3">
      <c r="B796" t="s">
        <v>1148</v>
      </c>
      <c r="C796" t="s">
        <v>4363</v>
      </c>
    </row>
    <row r="797" spans="2:3">
      <c r="B797" t="s">
        <v>1149</v>
      </c>
      <c r="C797" t="s">
        <v>4364</v>
      </c>
    </row>
    <row r="798" spans="2:3">
      <c r="B798" t="s">
        <v>1150</v>
      </c>
      <c r="C798" t="s">
        <v>4365</v>
      </c>
    </row>
    <row r="799" spans="2:3">
      <c r="B799" t="s">
        <v>1151</v>
      </c>
      <c r="C799" t="s">
        <v>4366</v>
      </c>
    </row>
    <row r="800" spans="2:3">
      <c r="B800" t="s">
        <v>1152</v>
      </c>
      <c r="C800" t="s">
        <v>4367</v>
      </c>
    </row>
    <row r="801" spans="2:3">
      <c r="B801" t="s">
        <v>1153</v>
      </c>
      <c r="C801" t="s">
        <v>4368</v>
      </c>
    </row>
    <row r="802" spans="2:3">
      <c r="B802" t="s">
        <v>1154</v>
      </c>
      <c r="C802" t="s">
        <v>4369</v>
      </c>
    </row>
    <row r="803" spans="2:3">
      <c r="B803" t="s">
        <v>1155</v>
      </c>
      <c r="C803" t="s">
        <v>4370</v>
      </c>
    </row>
    <row r="804" spans="2:3">
      <c r="B804" t="s">
        <v>1156</v>
      </c>
      <c r="C804" t="s">
        <v>4371</v>
      </c>
    </row>
    <row r="805" spans="2:3">
      <c r="B805" t="s">
        <v>1143</v>
      </c>
      <c r="C805" t="s">
        <v>4372</v>
      </c>
    </row>
    <row r="806" spans="2:3">
      <c r="B806" t="s">
        <v>2313</v>
      </c>
      <c r="C806" t="s">
        <v>4262</v>
      </c>
    </row>
    <row r="807" spans="2:3">
      <c r="B807" t="s">
        <v>2314</v>
      </c>
      <c r="C807" t="s">
        <v>4263</v>
      </c>
    </row>
    <row r="808" spans="2:3">
      <c r="B808" t="s">
        <v>2315</v>
      </c>
      <c r="C808" t="s">
        <v>4264</v>
      </c>
    </row>
    <row r="809" spans="2:3">
      <c r="B809" t="s">
        <v>2316</v>
      </c>
      <c r="C809" t="s">
        <v>4265</v>
      </c>
    </row>
    <row r="810" spans="2:3">
      <c r="B810" t="s">
        <v>2317</v>
      </c>
      <c r="C810" t="s">
        <v>4266</v>
      </c>
    </row>
    <row r="811" spans="2:3">
      <c r="B811" t="s">
        <v>2318</v>
      </c>
      <c r="C811" t="s">
        <v>4267</v>
      </c>
    </row>
    <row r="812" spans="2:3">
      <c r="B812" t="s">
        <v>2319</v>
      </c>
      <c r="C812" t="s">
        <v>4268</v>
      </c>
    </row>
    <row r="813" spans="2:3">
      <c r="B813" t="s">
        <v>2320</v>
      </c>
      <c r="C813" t="s">
        <v>4269</v>
      </c>
    </row>
    <row r="814" spans="2:3">
      <c r="B814" t="s">
        <v>2321</v>
      </c>
      <c r="C814" t="s">
        <v>4270</v>
      </c>
    </row>
    <row r="815" spans="2:3">
      <c r="B815" t="s">
        <v>2322</v>
      </c>
      <c r="C815" t="s">
        <v>4271</v>
      </c>
    </row>
    <row r="816" spans="2:3">
      <c r="B816" t="s">
        <v>2323</v>
      </c>
      <c r="C816" t="s">
        <v>4272</v>
      </c>
    </row>
    <row r="817" spans="2:3">
      <c r="B817" t="s">
        <v>2324</v>
      </c>
      <c r="C817" t="s">
        <v>4273</v>
      </c>
    </row>
    <row r="818" spans="2:3">
      <c r="B818" t="s">
        <v>2325</v>
      </c>
      <c r="C818" t="s">
        <v>4274</v>
      </c>
    </row>
    <row r="819" spans="2:3">
      <c r="B819" t="s">
        <v>2311</v>
      </c>
      <c r="C819" t="s">
        <v>4275</v>
      </c>
    </row>
    <row r="820" spans="2:3">
      <c r="B820" t="s">
        <v>863</v>
      </c>
      <c r="C820" t="s">
        <v>4569</v>
      </c>
    </row>
    <row r="821" spans="2:3">
      <c r="B821" t="s">
        <v>864</v>
      </c>
      <c r="C821" t="s">
        <v>4570</v>
      </c>
    </row>
    <row r="822" spans="2:3">
      <c r="B822" t="s">
        <v>865</v>
      </c>
      <c r="C822" t="s">
        <v>4571</v>
      </c>
    </row>
    <row r="823" spans="2:3">
      <c r="B823" t="s">
        <v>866</v>
      </c>
      <c r="C823" t="s">
        <v>4572</v>
      </c>
    </row>
    <row r="824" spans="2:3">
      <c r="B824" t="s">
        <v>867</v>
      </c>
      <c r="C824" t="s">
        <v>4573</v>
      </c>
    </row>
    <row r="825" spans="2:3">
      <c r="B825" t="s">
        <v>868</v>
      </c>
      <c r="C825" t="s">
        <v>4574</v>
      </c>
    </row>
    <row r="826" spans="2:3">
      <c r="B826" t="s">
        <v>869</v>
      </c>
      <c r="C826" t="s">
        <v>4575</v>
      </c>
    </row>
    <row r="827" spans="2:3">
      <c r="B827" t="s">
        <v>870</v>
      </c>
      <c r="C827" t="s">
        <v>4576</v>
      </c>
    </row>
    <row r="828" spans="2:3">
      <c r="B828" t="s">
        <v>871</v>
      </c>
      <c r="C828" t="s">
        <v>4577</v>
      </c>
    </row>
    <row r="829" spans="2:3">
      <c r="B829" t="s">
        <v>872</v>
      </c>
      <c r="C829" t="s">
        <v>4578</v>
      </c>
    </row>
    <row r="830" spans="2:3">
      <c r="B830" t="s">
        <v>873</v>
      </c>
      <c r="C830" t="s">
        <v>4579</v>
      </c>
    </row>
    <row r="831" spans="2:3">
      <c r="B831" t="s">
        <v>874</v>
      </c>
      <c r="C831" t="s">
        <v>4580</v>
      </c>
    </row>
    <row r="832" spans="2:3">
      <c r="B832" t="s">
        <v>875</v>
      </c>
      <c r="C832" t="s">
        <v>4581</v>
      </c>
    </row>
    <row r="833" spans="2:3">
      <c r="B833" t="s">
        <v>861</v>
      </c>
      <c r="C833" t="s">
        <v>4582</v>
      </c>
    </row>
    <row r="834" spans="2:3">
      <c r="B834" t="s">
        <v>1762</v>
      </c>
      <c r="C834" t="s">
        <v>4681</v>
      </c>
    </row>
    <row r="835" spans="2:3">
      <c r="B835" t="s">
        <v>1763</v>
      </c>
      <c r="C835" t="s">
        <v>4682</v>
      </c>
    </row>
    <row r="836" spans="2:3">
      <c r="B836" t="s">
        <v>1764</v>
      </c>
      <c r="C836" t="s">
        <v>4683</v>
      </c>
    </row>
    <row r="837" spans="2:3">
      <c r="B837" t="s">
        <v>1765</v>
      </c>
      <c r="C837" t="s">
        <v>4684</v>
      </c>
    </row>
    <row r="838" spans="2:3">
      <c r="B838" t="s">
        <v>1766</v>
      </c>
      <c r="C838" t="s">
        <v>4685</v>
      </c>
    </row>
    <row r="839" spans="2:3">
      <c r="B839" t="s">
        <v>1767</v>
      </c>
      <c r="C839" t="s">
        <v>4686</v>
      </c>
    </row>
    <row r="840" spans="2:3">
      <c r="B840" t="s">
        <v>1768</v>
      </c>
      <c r="C840" t="s">
        <v>4687</v>
      </c>
    </row>
    <row r="841" spans="2:3">
      <c r="B841" t="s">
        <v>1769</v>
      </c>
      <c r="C841" t="s">
        <v>4688</v>
      </c>
    </row>
    <row r="842" spans="2:3">
      <c r="B842" t="s">
        <v>1770</v>
      </c>
      <c r="C842" t="s">
        <v>4689</v>
      </c>
    </row>
    <row r="843" spans="2:3">
      <c r="B843" t="s">
        <v>1771</v>
      </c>
      <c r="C843" t="s">
        <v>4690</v>
      </c>
    </row>
    <row r="844" spans="2:3">
      <c r="B844" t="s">
        <v>1772</v>
      </c>
      <c r="C844" t="s">
        <v>4691</v>
      </c>
    </row>
    <row r="845" spans="2:3">
      <c r="B845" t="s">
        <v>1773</v>
      </c>
      <c r="C845" t="s">
        <v>4692</v>
      </c>
    </row>
    <row r="846" spans="2:3">
      <c r="B846" t="s">
        <v>1774</v>
      </c>
      <c r="C846" t="s">
        <v>4693</v>
      </c>
    </row>
    <row r="847" spans="2:3">
      <c r="B847" t="s">
        <v>1760</v>
      </c>
      <c r="C847" t="s">
        <v>4694</v>
      </c>
    </row>
    <row r="848" spans="2:3">
      <c r="B848" t="s">
        <v>1682</v>
      </c>
      <c r="C848" t="s">
        <v>4667</v>
      </c>
    </row>
    <row r="849" spans="2:3">
      <c r="B849" t="s">
        <v>1683</v>
      </c>
      <c r="C849" t="s">
        <v>4668</v>
      </c>
    </row>
    <row r="850" spans="2:3">
      <c r="B850" t="s">
        <v>1684</v>
      </c>
      <c r="C850" t="s">
        <v>4669</v>
      </c>
    </row>
    <row r="851" spans="2:3">
      <c r="B851" t="s">
        <v>1685</v>
      </c>
      <c r="C851" t="s">
        <v>4670</v>
      </c>
    </row>
    <row r="852" spans="2:3">
      <c r="B852" t="s">
        <v>1686</v>
      </c>
      <c r="C852" t="s">
        <v>4671</v>
      </c>
    </row>
    <row r="853" spans="2:3">
      <c r="B853" t="s">
        <v>1687</v>
      </c>
      <c r="C853" t="s">
        <v>4672</v>
      </c>
    </row>
    <row r="854" spans="2:3">
      <c r="B854" t="s">
        <v>1688</v>
      </c>
      <c r="C854" t="s">
        <v>4673</v>
      </c>
    </row>
    <row r="855" spans="2:3">
      <c r="B855" t="s">
        <v>1689</v>
      </c>
      <c r="C855" t="s">
        <v>4674</v>
      </c>
    </row>
    <row r="856" spans="2:3">
      <c r="B856" t="s">
        <v>1690</v>
      </c>
      <c r="C856" t="s">
        <v>4675</v>
      </c>
    </row>
    <row r="857" spans="2:3">
      <c r="B857" t="s">
        <v>1691</v>
      </c>
      <c r="C857" t="s">
        <v>4676</v>
      </c>
    </row>
    <row r="858" spans="2:3">
      <c r="B858" t="s">
        <v>1692</v>
      </c>
      <c r="C858" t="s">
        <v>4677</v>
      </c>
    </row>
    <row r="859" spans="2:3">
      <c r="B859" t="s">
        <v>1693</v>
      </c>
      <c r="C859" t="s">
        <v>4678</v>
      </c>
    </row>
    <row r="860" spans="2:3">
      <c r="B860" t="s">
        <v>1694</v>
      </c>
      <c r="C860" t="s">
        <v>4679</v>
      </c>
    </row>
    <row r="861" spans="2:3">
      <c r="B861" t="s">
        <v>1680</v>
      </c>
      <c r="C861" t="s">
        <v>4680</v>
      </c>
    </row>
    <row r="862" spans="2:3">
      <c r="B862" t="s">
        <v>1730</v>
      </c>
      <c r="C862" t="s">
        <v>4625</v>
      </c>
    </row>
    <row r="863" spans="2:3">
      <c r="B863" t="s">
        <v>1731</v>
      </c>
      <c r="C863" t="s">
        <v>4626</v>
      </c>
    </row>
    <row r="864" spans="2:3">
      <c r="B864" t="s">
        <v>1732</v>
      </c>
      <c r="C864" t="s">
        <v>4627</v>
      </c>
    </row>
    <row r="865" spans="2:3">
      <c r="B865" t="s">
        <v>1733</v>
      </c>
      <c r="C865" t="s">
        <v>4628</v>
      </c>
    </row>
    <row r="866" spans="2:3">
      <c r="B866" t="s">
        <v>1734</v>
      </c>
      <c r="C866" t="s">
        <v>4629</v>
      </c>
    </row>
    <row r="867" spans="2:3">
      <c r="B867" t="s">
        <v>1735</v>
      </c>
      <c r="C867" t="s">
        <v>4630</v>
      </c>
    </row>
    <row r="868" spans="2:3">
      <c r="B868" t="s">
        <v>1736</v>
      </c>
      <c r="C868" t="s">
        <v>4631</v>
      </c>
    </row>
    <row r="869" spans="2:3">
      <c r="B869" t="s">
        <v>1737</v>
      </c>
      <c r="C869" t="s">
        <v>4632</v>
      </c>
    </row>
    <row r="870" spans="2:3">
      <c r="B870" t="s">
        <v>1738</v>
      </c>
      <c r="C870" t="s">
        <v>4633</v>
      </c>
    </row>
    <row r="871" spans="2:3">
      <c r="B871" t="s">
        <v>1739</v>
      </c>
      <c r="C871" t="s">
        <v>4634</v>
      </c>
    </row>
    <row r="872" spans="2:3">
      <c r="B872" t="s">
        <v>1740</v>
      </c>
      <c r="C872" t="s">
        <v>4635</v>
      </c>
    </row>
    <row r="873" spans="2:3">
      <c r="B873" t="s">
        <v>1741</v>
      </c>
      <c r="C873" t="s">
        <v>4636</v>
      </c>
    </row>
    <row r="874" spans="2:3">
      <c r="B874" t="s">
        <v>1742</v>
      </c>
      <c r="C874" t="s">
        <v>4637</v>
      </c>
    </row>
    <row r="875" spans="2:3">
      <c r="B875" t="s">
        <v>1728</v>
      </c>
      <c r="C875" t="s">
        <v>4638</v>
      </c>
    </row>
    <row r="876" spans="2:3">
      <c r="B876" t="s">
        <v>1714</v>
      </c>
      <c r="C876" t="s">
        <v>4653</v>
      </c>
    </row>
    <row r="877" spans="2:3">
      <c r="B877" t="s">
        <v>1715</v>
      </c>
      <c r="C877" t="s">
        <v>4654</v>
      </c>
    </row>
    <row r="878" spans="2:3">
      <c r="B878" t="s">
        <v>1716</v>
      </c>
      <c r="C878" t="s">
        <v>4655</v>
      </c>
    </row>
    <row r="879" spans="2:3">
      <c r="B879" t="s">
        <v>1717</v>
      </c>
      <c r="C879" t="s">
        <v>4656</v>
      </c>
    </row>
    <row r="880" spans="2:3">
      <c r="B880" t="s">
        <v>1718</v>
      </c>
      <c r="C880" t="s">
        <v>4657</v>
      </c>
    </row>
    <row r="881" spans="2:3">
      <c r="B881" t="s">
        <v>1719</v>
      </c>
      <c r="C881" t="s">
        <v>4658</v>
      </c>
    </row>
    <row r="882" spans="2:3">
      <c r="B882" t="s">
        <v>1720</v>
      </c>
      <c r="C882" t="s">
        <v>4659</v>
      </c>
    </row>
    <row r="883" spans="2:3">
      <c r="B883" t="s">
        <v>1721</v>
      </c>
      <c r="C883" t="s">
        <v>4660</v>
      </c>
    </row>
    <row r="884" spans="2:3">
      <c r="B884" t="s">
        <v>1722</v>
      </c>
      <c r="C884" t="s">
        <v>4661</v>
      </c>
    </row>
    <row r="885" spans="2:3">
      <c r="B885" t="s">
        <v>1723</v>
      </c>
      <c r="C885" t="s">
        <v>4662</v>
      </c>
    </row>
    <row r="886" spans="2:3">
      <c r="B886" t="s">
        <v>1724</v>
      </c>
      <c r="C886" t="s">
        <v>4663</v>
      </c>
    </row>
    <row r="887" spans="2:3">
      <c r="B887" t="s">
        <v>1725</v>
      </c>
      <c r="C887" t="s">
        <v>4664</v>
      </c>
    </row>
    <row r="888" spans="2:3">
      <c r="B888" t="s">
        <v>1726</v>
      </c>
      <c r="C888" t="s">
        <v>4665</v>
      </c>
    </row>
    <row r="889" spans="2:3">
      <c r="B889" t="s">
        <v>1712</v>
      </c>
      <c r="C889" t="s">
        <v>4666</v>
      </c>
    </row>
    <row r="890" spans="2:3">
      <c r="B890" t="s">
        <v>1778</v>
      </c>
      <c r="C890" t="s">
        <v>4583</v>
      </c>
    </row>
    <row r="891" spans="2:3">
      <c r="B891" t="s">
        <v>1779</v>
      </c>
      <c r="C891" t="s">
        <v>4584</v>
      </c>
    </row>
    <row r="892" spans="2:3">
      <c r="B892" t="s">
        <v>1780</v>
      </c>
      <c r="C892" t="s">
        <v>4585</v>
      </c>
    </row>
    <row r="893" spans="2:3">
      <c r="B893" t="s">
        <v>1781</v>
      </c>
      <c r="C893" t="s">
        <v>4586</v>
      </c>
    </row>
    <row r="894" spans="2:3">
      <c r="B894" t="s">
        <v>1782</v>
      </c>
      <c r="C894" t="s">
        <v>4587</v>
      </c>
    </row>
    <row r="895" spans="2:3">
      <c r="B895" t="s">
        <v>1783</v>
      </c>
      <c r="C895" t="s">
        <v>4588</v>
      </c>
    </row>
    <row r="896" spans="2:3">
      <c r="B896" t="s">
        <v>1784</v>
      </c>
      <c r="C896" t="s">
        <v>4589</v>
      </c>
    </row>
    <row r="897" spans="2:3">
      <c r="B897" t="s">
        <v>1785</v>
      </c>
      <c r="C897" t="s">
        <v>4590</v>
      </c>
    </row>
    <row r="898" spans="2:3">
      <c r="B898" t="s">
        <v>1786</v>
      </c>
      <c r="C898" t="s">
        <v>4591</v>
      </c>
    </row>
    <row r="899" spans="2:3">
      <c r="B899" t="s">
        <v>1787</v>
      </c>
      <c r="C899" t="s">
        <v>4592</v>
      </c>
    </row>
    <row r="900" spans="2:3">
      <c r="B900" t="s">
        <v>1788</v>
      </c>
      <c r="C900" t="s">
        <v>4593</v>
      </c>
    </row>
    <row r="901" spans="2:3">
      <c r="B901" t="s">
        <v>1789</v>
      </c>
      <c r="C901" t="s">
        <v>4594</v>
      </c>
    </row>
    <row r="902" spans="2:3">
      <c r="B902" t="s">
        <v>1790</v>
      </c>
      <c r="C902" t="s">
        <v>4595</v>
      </c>
    </row>
    <row r="903" spans="2:3">
      <c r="B903" t="s">
        <v>1776</v>
      </c>
      <c r="C903" t="s">
        <v>4596</v>
      </c>
    </row>
    <row r="904" spans="2:3">
      <c r="B904" t="s">
        <v>1698</v>
      </c>
      <c r="C904" t="s">
        <v>4597</v>
      </c>
    </row>
    <row r="905" spans="2:3">
      <c r="B905" t="s">
        <v>1699</v>
      </c>
      <c r="C905" t="s">
        <v>4598</v>
      </c>
    </row>
    <row r="906" spans="2:3">
      <c r="B906" t="s">
        <v>1700</v>
      </c>
      <c r="C906" t="s">
        <v>4599</v>
      </c>
    </row>
    <row r="907" spans="2:3">
      <c r="B907" t="s">
        <v>1701</v>
      </c>
      <c r="C907" t="s">
        <v>4600</v>
      </c>
    </row>
    <row r="908" spans="2:3">
      <c r="B908" t="s">
        <v>1702</v>
      </c>
      <c r="C908" t="s">
        <v>4601</v>
      </c>
    </row>
    <row r="909" spans="2:3">
      <c r="B909" t="s">
        <v>1703</v>
      </c>
      <c r="C909" t="s">
        <v>4602</v>
      </c>
    </row>
    <row r="910" spans="2:3">
      <c r="B910" t="s">
        <v>1704</v>
      </c>
      <c r="C910" t="s">
        <v>4603</v>
      </c>
    </row>
    <row r="911" spans="2:3">
      <c r="B911" t="s">
        <v>1705</v>
      </c>
      <c r="C911" t="s">
        <v>4604</v>
      </c>
    </row>
    <row r="912" spans="2:3">
      <c r="B912" t="s">
        <v>1706</v>
      </c>
      <c r="C912" t="s">
        <v>4605</v>
      </c>
    </row>
    <row r="913" spans="2:3">
      <c r="B913" t="s">
        <v>1707</v>
      </c>
      <c r="C913" t="s">
        <v>4606</v>
      </c>
    </row>
    <row r="914" spans="2:3">
      <c r="B914" t="s">
        <v>1708</v>
      </c>
      <c r="C914" t="s">
        <v>4607</v>
      </c>
    </row>
    <row r="915" spans="2:3">
      <c r="B915" t="s">
        <v>1709</v>
      </c>
      <c r="C915" t="s">
        <v>4608</v>
      </c>
    </row>
    <row r="916" spans="2:3">
      <c r="B916" t="s">
        <v>1710</v>
      </c>
      <c r="C916" t="s">
        <v>4609</v>
      </c>
    </row>
    <row r="917" spans="2:3">
      <c r="B917" t="s">
        <v>1696</v>
      </c>
      <c r="C917" t="s">
        <v>4610</v>
      </c>
    </row>
    <row r="918" spans="2:3">
      <c r="B918" t="s">
        <v>1666</v>
      </c>
      <c r="C918" t="s">
        <v>6492</v>
      </c>
    </row>
    <row r="919" spans="2:3">
      <c r="B919" t="s">
        <v>1667</v>
      </c>
      <c r="C919" t="s">
        <v>6493</v>
      </c>
    </row>
    <row r="920" spans="2:3">
      <c r="B920" t="s">
        <v>1668</v>
      </c>
      <c r="C920" t="s">
        <v>6494</v>
      </c>
    </row>
    <row r="921" spans="2:3">
      <c r="B921" t="s">
        <v>1669</v>
      </c>
      <c r="C921" t="s">
        <v>6495</v>
      </c>
    </row>
    <row r="922" spans="2:3">
      <c r="B922" t="s">
        <v>1670</v>
      </c>
      <c r="C922" t="s">
        <v>6496</v>
      </c>
    </row>
    <row r="923" spans="2:3">
      <c r="B923" t="s">
        <v>1671</v>
      </c>
      <c r="C923" t="s">
        <v>6497</v>
      </c>
    </row>
    <row r="924" spans="2:3">
      <c r="B924" t="s">
        <v>1672</v>
      </c>
      <c r="C924" t="s">
        <v>6498</v>
      </c>
    </row>
    <row r="925" spans="2:3">
      <c r="B925" t="s">
        <v>1673</v>
      </c>
      <c r="C925" t="s">
        <v>6499</v>
      </c>
    </row>
    <row r="926" spans="2:3">
      <c r="B926" t="s">
        <v>1674</v>
      </c>
      <c r="C926" t="s">
        <v>6500</v>
      </c>
    </row>
    <row r="927" spans="2:3">
      <c r="B927" t="s">
        <v>1675</v>
      </c>
      <c r="C927" t="s">
        <v>6501</v>
      </c>
    </row>
    <row r="928" spans="2:3">
      <c r="B928" t="s">
        <v>1676</v>
      </c>
      <c r="C928" t="s">
        <v>6502</v>
      </c>
    </row>
    <row r="929" spans="2:3">
      <c r="B929" t="s">
        <v>1677</v>
      </c>
      <c r="C929" t="s">
        <v>6503</v>
      </c>
    </row>
    <row r="930" spans="2:3">
      <c r="B930" t="s">
        <v>1678</v>
      </c>
      <c r="C930" t="s">
        <v>6504</v>
      </c>
    </row>
    <row r="931" spans="2:3">
      <c r="B931" t="s">
        <v>1664</v>
      </c>
      <c r="C931" t="s">
        <v>6505</v>
      </c>
    </row>
    <row r="932" spans="2:3">
      <c r="B932" t="s">
        <v>1746</v>
      </c>
      <c r="C932" t="s">
        <v>4611</v>
      </c>
    </row>
    <row r="933" spans="2:3">
      <c r="B933" t="s">
        <v>1747</v>
      </c>
      <c r="C933" t="s">
        <v>4612</v>
      </c>
    </row>
    <row r="934" spans="2:3">
      <c r="B934" t="s">
        <v>1748</v>
      </c>
      <c r="C934" t="s">
        <v>4613</v>
      </c>
    </row>
    <row r="935" spans="2:3">
      <c r="B935" t="s">
        <v>1749</v>
      </c>
      <c r="C935" t="s">
        <v>4614</v>
      </c>
    </row>
    <row r="936" spans="2:3">
      <c r="B936" t="s">
        <v>1750</v>
      </c>
      <c r="C936" t="s">
        <v>4615</v>
      </c>
    </row>
    <row r="937" spans="2:3">
      <c r="B937" t="s">
        <v>1751</v>
      </c>
      <c r="C937" t="s">
        <v>4616</v>
      </c>
    </row>
    <row r="938" spans="2:3">
      <c r="B938" t="s">
        <v>1752</v>
      </c>
      <c r="C938" t="s">
        <v>4617</v>
      </c>
    </row>
    <row r="939" spans="2:3">
      <c r="B939" t="s">
        <v>1753</v>
      </c>
      <c r="C939" t="s">
        <v>4618</v>
      </c>
    </row>
    <row r="940" spans="2:3">
      <c r="B940" t="s">
        <v>1754</v>
      </c>
      <c r="C940" t="s">
        <v>4619</v>
      </c>
    </row>
    <row r="941" spans="2:3">
      <c r="B941" t="s">
        <v>1755</v>
      </c>
      <c r="C941" t="s">
        <v>4620</v>
      </c>
    </row>
    <row r="942" spans="2:3">
      <c r="B942" t="s">
        <v>1756</v>
      </c>
      <c r="C942" t="s">
        <v>4621</v>
      </c>
    </row>
    <row r="943" spans="2:3">
      <c r="B943" t="s">
        <v>1757</v>
      </c>
      <c r="C943" t="s">
        <v>4622</v>
      </c>
    </row>
    <row r="944" spans="2:3">
      <c r="B944" t="s">
        <v>1758</v>
      </c>
      <c r="C944" t="s">
        <v>4623</v>
      </c>
    </row>
    <row r="945" spans="2:3">
      <c r="B945" t="s">
        <v>1744</v>
      </c>
      <c r="C945" t="s">
        <v>4624</v>
      </c>
    </row>
    <row r="946" spans="2:3">
      <c r="B946" t="s">
        <v>2677</v>
      </c>
      <c r="C946" t="s">
        <v>4907</v>
      </c>
    </row>
    <row r="947" spans="2:3">
      <c r="B947" t="s">
        <v>2678</v>
      </c>
      <c r="C947" t="s">
        <v>4908</v>
      </c>
    </row>
    <row r="948" spans="2:3">
      <c r="B948" t="s">
        <v>2679</v>
      </c>
      <c r="C948" t="s">
        <v>4909</v>
      </c>
    </row>
    <row r="949" spans="2:3">
      <c r="B949" t="s">
        <v>2680</v>
      </c>
      <c r="C949" t="s">
        <v>4910</v>
      </c>
    </row>
    <row r="950" spans="2:3">
      <c r="B950" t="s">
        <v>2681</v>
      </c>
      <c r="C950" t="s">
        <v>4911</v>
      </c>
    </row>
    <row r="951" spans="2:3">
      <c r="B951" t="s">
        <v>2682</v>
      </c>
      <c r="C951" t="s">
        <v>4912</v>
      </c>
    </row>
    <row r="952" spans="2:3">
      <c r="B952" t="s">
        <v>2683</v>
      </c>
      <c r="C952" t="s">
        <v>4913</v>
      </c>
    </row>
    <row r="953" spans="2:3">
      <c r="B953" t="s">
        <v>2684</v>
      </c>
      <c r="C953" t="s">
        <v>4914</v>
      </c>
    </row>
    <row r="954" spans="2:3">
      <c r="B954" t="s">
        <v>2685</v>
      </c>
      <c r="C954" t="s">
        <v>4915</v>
      </c>
    </row>
    <row r="955" spans="2:3">
      <c r="B955" t="s">
        <v>2686</v>
      </c>
      <c r="C955" t="s">
        <v>4916</v>
      </c>
    </row>
    <row r="956" spans="2:3">
      <c r="B956" t="s">
        <v>2687</v>
      </c>
      <c r="C956" t="s">
        <v>4917</v>
      </c>
    </row>
    <row r="957" spans="2:3">
      <c r="B957" t="s">
        <v>2688</v>
      </c>
      <c r="C957" t="s">
        <v>4918</v>
      </c>
    </row>
    <row r="958" spans="2:3">
      <c r="B958" t="s">
        <v>2689</v>
      </c>
      <c r="C958" t="s">
        <v>4919</v>
      </c>
    </row>
    <row r="959" spans="2:3">
      <c r="B959" t="s">
        <v>2675</v>
      </c>
      <c r="C959" t="s">
        <v>4906</v>
      </c>
    </row>
    <row r="960" spans="2:3">
      <c r="B960" t="s">
        <v>2691</v>
      </c>
      <c r="C960" t="s">
        <v>4708</v>
      </c>
    </row>
    <row r="961" spans="2:3">
      <c r="B961" t="s">
        <v>2693</v>
      </c>
      <c r="C961" t="s">
        <v>4695</v>
      </c>
    </row>
    <row r="962" spans="2:3">
      <c r="B962" t="s">
        <v>2694</v>
      </c>
      <c r="C962" t="s">
        <v>4696</v>
      </c>
    </row>
    <row r="963" spans="2:3">
      <c r="B963" t="s">
        <v>2695</v>
      </c>
      <c r="C963" t="s">
        <v>4697</v>
      </c>
    </row>
    <row r="964" spans="2:3">
      <c r="B964" t="s">
        <v>2696</v>
      </c>
      <c r="C964" t="s">
        <v>4698</v>
      </c>
    </row>
    <row r="965" spans="2:3">
      <c r="B965" t="s">
        <v>2697</v>
      </c>
      <c r="C965" t="s">
        <v>4699</v>
      </c>
    </row>
    <row r="966" spans="2:3">
      <c r="B966" t="s">
        <v>2698</v>
      </c>
      <c r="C966" t="s">
        <v>4700</v>
      </c>
    </row>
    <row r="967" spans="2:3">
      <c r="B967" t="s">
        <v>2699</v>
      </c>
      <c r="C967" t="s">
        <v>4701</v>
      </c>
    </row>
    <row r="968" spans="2:3">
      <c r="B968" t="s">
        <v>2700</v>
      </c>
      <c r="C968" t="s">
        <v>4702</v>
      </c>
    </row>
    <row r="969" spans="2:3">
      <c r="B969" t="s">
        <v>2701</v>
      </c>
      <c r="C969" t="s">
        <v>4703</v>
      </c>
    </row>
    <row r="970" spans="2:3">
      <c r="B970" t="s">
        <v>2702</v>
      </c>
      <c r="C970" t="s">
        <v>4704</v>
      </c>
    </row>
    <row r="971" spans="2:3">
      <c r="B971" t="s">
        <v>2703</v>
      </c>
      <c r="C971" t="s">
        <v>4705</v>
      </c>
    </row>
    <row r="972" spans="2:3">
      <c r="B972" t="s">
        <v>2704</v>
      </c>
      <c r="C972" t="s">
        <v>4706</v>
      </c>
    </row>
    <row r="973" spans="2:3">
      <c r="B973" t="s">
        <v>2705</v>
      </c>
      <c r="C973" t="s">
        <v>4707</v>
      </c>
    </row>
    <row r="974" spans="2:3">
      <c r="B974" t="s">
        <v>1584</v>
      </c>
      <c r="C974" t="s">
        <v>4109</v>
      </c>
    </row>
    <row r="975" spans="2:3">
      <c r="B975" t="s">
        <v>2807</v>
      </c>
      <c r="C975" t="s">
        <v>4738</v>
      </c>
    </row>
    <row r="976" spans="2:3">
      <c r="B976" t="s">
        <v>2808</v>
      </c>
      <c r="C976" t="s">
        <v>4739</v>
      </c>
    </row>
    <row r="977" spans="2:3">
      <c r="B977" t="s">
        <v>2809</v>
      </c>
      <c r="C977" t="s">
        <v>4740</v>
      </c>
    </row>
    <row r="978" spans="2:3">
      <c r="B978" t="s">
        <v>2810</v>
      </c>
      <c r="C978" t="s">
        <v>4741</v>
      </c>
    </row>
    <row r="979" spans="2:3">
      <c r="B979" t="s">
        <v>2811</v>
      </c>
      <c r="C979" t="s">
        <v>4742</v>
      </c>
    </row>
    <row r="980" spans="2:3">
      <c r="B980" t="s">
        <v>2812</v>
      </c>
      <c r="C980" t="s">
        <v>4743</v>
      </c>
    </row>
    <row r="981" spans="2:3">
      <c r="B981" t="s">
        <v>2813</v>
      </c>
      <c r="C981" t="s">
        <v>4744</v>
      </c>
    </row>
    <row r="982" spans="2:3">
      <c r="B982" t="s">
        <v>2814</v>
      </c>
      <c r="C982" t="s">
        <v>4745</v>
      </c>
    </row>
    <row r="983" spans="2:3">
      <c r="B983" t="s">
        <v>2815</v>
      </c>
      <c r="C983" t="s">
        <v>4746</v>
      </c>
    </row>
    <row r="984" spans="2:3">
      <c r="B984" t="s">
        <v>2816</v>
      </c>
      <c r="C984" t="s">
        <v>4747</v>
      </c>
    </row>
    <row r="985" spans="2:3">
      <c r="B985" t="s">
        <v>2817</v>
      </c>
      <c r="C985" t="s">
        <v>4748</v>
      </c>
    </row>
    <row r="986" spans="2:3">
      <c r="B986" t="s">
        <v>2818</v>
      </c>
      <c r="C986" t="s">
        <v>4749</v>
      </c>
    </row>
    <row r="987" spans="2:3">
      <c r="B987" t="s">
        <v>2819</v>
      </c>
      <c r="C987" t="s">
        <v>4750</v>
      </c>
    </row>
    <row r="988" spans="2:3">
      <c r="B988" t="s">
        <v>2805</v>
      </c>
      <c r="C988" t="s">
        <v>4751</v>
      </c>
    </row>
    <row r="989" spans="2:3">
      <c r="B989" t="s">
        <v>2774</v>
      </c>
      <c r="C989" t="s">
        <v>5511</v>
      </c>
    </row>
    <row r="990" spans="2:3">
      <c r="B990" t="s">
        <v>2775</v>
      </c>
      <c r="C990" t="s">
        <v>5512</v>
      </c>
    </row>
    <row r="991" spans="2:3">
      <c r="B991" t="s">
        <v>2776</v>
      </c>
      <c r="C991" t="s">
        <v>5513</v>
      </c>
    </row>
    <row r="992" spans="2:3">
      <c r="B992" t="s">
        <v>2777</v>
      </c>
      <c r="C992" t="s">
        <v>5514</v>
      </c>
    </row>
    <row r="993" spans="2:3">
      <c r="B993" t="s">
        <v>2778</v>
      </c>
      <c r="C993" t="s">
        <v>5515</v>
      </c>
    </row>
    <row r="994" spans="2:3">
      <c r="B994" t="s">
        <v>2779</v>
      </c>
      <c r="C994" t="s">
        <v>5516</v>
      </c>
    </row>
    <row r="995" spans="2:3">
      <c r="B995" t="s">
        <v>2780</v>
      </c>
      <c r="C995" t="s">
        <v>5517</v>
      </c>
    </row>
    <row r="996" spans="2:3">
      <c r="B996" t="s">
        <v>2781</v>
      </c>
      <c r="C996" t="s">
        <v>5518</v>
      </c>
    </row>
    <row r="997" spans="2:3">
      <c r="B997" t="s">
        <v>2782</v>
      </c>
      <c r="C997" t="s">
        <v>5519</v>
      </c>
    </row>
    <row r="998" spans="2:3">
      <c r="B998" t="s">
        <v>2783</v>
      </c>
      <c r="C998" t="s">
        <v>5520</v>
      </c>
    </row>
    <row r="999" spans="2:3">
      <c r="B999" t="s">
        <v>2784</v>
      </c>
      <c r="C999" t="s">
        <v>5521</v>
      </c>
    </row>
    <row r="1000" spans="2:3">
      <c r="B1000" t="s">
        <v>2785</v>
      </c>
      <c r="C1000" t="s">
        <v>5522</v>
      </c>
    </row>
    <row r="1001" spans="2:3">
      <c r="B1001" t="s">
        <v>2786</v>
      </c>
      <c r="C1001" t="s">
        <v>5523</v>
      </c>
    </row>
    <row r="1002" spans="2:3">
      <c r="B1002" t="s">
        <v>2771</v>
      </c>
      <c r="C1002" t="s">
        <v>5524</v>
      </c>
    </row>
    <row r="1003" spans="2:3">
      <c r="B1003" t="s">
        <v>2791</v>
      </c>
      <c r="C1003" t="s">
        <v>5525</v>
      </c>
    </row>
    <row r="1004" spans="2:3">
      <c r="B1004" t="s">
        <v>2792</v>
      </c>
      <c r="C1004" t="s">
        <v>5526</v>
      </c>
    </row>
    <row r="1005" spans="2:3">
      <c r="B1005" t="s">
        <v>2793</v>
      </c>
      <c r="C1005" t="s">
        <v>5527</v>
      </c>
    </row>
    <row r="1006" spans="2:3">
      <c r="B1006" t="s">
        <v>2794</v>
      </c>
      <c r="C1006" t="s">
        <v>5528</v>
      </c>
    </row>
    <row r="1007" spans="2:3">
      <c r="B1007" t="s">
        <v>2795</v>
      </c>
      <c r="C1007" t="s">
        <v>5529</v>
      </c>
    </row>
    <row r="1008" spans="2:3">
      <c r="B1008" t="s">
        <v>2796</v>
      </c>
      <c r="C1008" t="s">
        <v>5530</v>
      </c>
    </row>
    <row r="1009" spans="2:3">
      <c r="B1009" t="s">
        <v>2797</v>
      </c>
      <c r="C1009" t="s">
        <v>5531</v>
      </c>
    </row>
    <row r="1010" spans="2:3">
      <c r="B1010" t="s">
        <v>2798</v>
      </c>
      <c r="C1010" t="s">
        <v>5532</v>
      </c>
    </row>
    <row r="1011" spans="2:3">
      <c r="B1011" t="s">
        <v>2799</v>
      </c>
      <c r="C1011" t="s">
        <v>5533</v>
      </c>
    </row>
    <row r="1012" spans="2:3">
      <c r="B1012" t="s">
        <v>2800</v>
      </c>
      <c r="C1012" t="s">
        <v>5534</v>
      </c>
    </row>
    <row r="1013" spans="2:3">
      <c r="B1013" t="s">
        <v>2801</v>
      </c>
      <c r="C1013" t="s">
        <v>5535</v>
      </c>
    </row>
    <row r="1014" spans="2:3">
      <c r="B1014" t="s">
        <v>2802</v>
      </c>
      <c r="C1014" t="s">
        <v>5536</v>
      </c>
    </row>
    <row r="1015" spans="2:3">
      <c r="B1015" t="s">
        <v>2803</v>
      </c>
      <c r="C1015" t="s">
        <v>5537</v>
      </c>
    </row>
    <row r="1016" spans="2:3">
      <c r="B1016" t="s">
        <v>2788</v>
      </c>
      <c r="C1016" t="s">
        <v>5538</v>
      </c>
    </row>
    <row r="1017" spans="2:3">
      <c r="B1017" t="s">
        <v>749</v>
      </c>
      <c r="C1017" t="s">
        <v>4766</v>
      </c>
    </row>
    <row r="1018" spans="2:3">
      <c r="B1018" t="s">
        <v>750</v>
      </c>
      <c r="C1018" t="s">
        <v>4767</v>
      </c>
    </row>
    <row r="1019" spans="2:3">
      <c r="B1019" t="s">
        <v>751</v>
      </c>
      <c r="C1019" t="s">
        <v>4768</v>
      </c>
    </row>
    <row r="1020" spans="2:3">
      <c r="B1020" t="s">
        <v>752</v>
      </c>
      <c r="C1020" t="s">
        <v>4769</v>
      </c>
    </row>
    <row r="1021" spans="2:3">
      <c r="B1021" t="s">
        <v>753</v>
      </c>
      <c r="C1021" t="s">
        <v>4770</v>
      </c>
    </row>
    <row r="1022" spans="2:3">
      <c r="B1022" t="s">
        <v>754</v>
      </c>
      <c r="C1022" t="s">
        <v>4771</v>
      </c>
    </row>
    <row r="1023" spans="2:3">
      <c r="B1023" t="s">
        <v>755</v>
      </c>
      <c r="C1023" t="s">
        <v>4772</v>
      </c>
    </row>
    <row r="1024" spans="2:3">
      <c r="B1024" t="s">
        <v>756</v>
      </c>
      <c r="C1024" t="s">
        <v>4773</v>
      </c>
    </row>
    <row r="1025" spans="2:3">
      <c r="B1025" t="s">
        <v>757</v>
      </c>
      <c r="C1025" t="s">
        <v>4774</v>
      </c>
    </row>
    <row r="1026" spans="2:3">
      <c r="B1026" t="s">
        <v>758</v>
      </c>
      <c r="C1026" t="s">
        <v>4775</v>
      </c>
    </row>
    <row r="1027" spans="2:3">
      <c r="B1027" t="s">
        <v>759</v>
      </c>
      <c r="C1027" t="s">
        <v>4776</v>
      </c>
    </row>
    <row r="1028" spans="2:3">
      <c r="B1028" t="s">
        <v>760</v>
      </c>
      <c r="C1028" t="s">
        <v>4777</v>
      </c>
    </row>
    <row r="1029" spans="2:3">
      <c r="B1029" t="s">
        <v>761</v>
      </c>
      <c r="C1029" t="s">
        <v>4778</v>
      </c>
    </row>
    <row r="1030" spans="2:3">
      <c r="B1030" t="s">
        <v>747</v>
      </c>
      <c r="C1030" t="s">
        <v>4779</v>
      </c>
    </row>
    <row r="1031" spans="2:3">
      <c r="B1031" t="s">
        <v>1381</v>
      </c>
      <c r="C1031" t="s">
        <v>5015</v>
      </c>
    </row>
    <row r="1032" spans="2:3">
      <c r="B1032" t="s">
        <v>1382</v>
      </c>
      <c r="C1032" t="s">
        <v>5016</v>
      </c>
    </row>
    <row r="1033" spans="2:3">
      <c r="B1033" t="s">
        <v>1383</v>
      </c>
      <c r="C1033" t="s">
        <v>5017</v>
      </c>
    </row>
    <row r="1034" spans="2:3">
      <c r="B1034" t="s">
        <v>1384</v>
      </c>
      <c r="C1034" t="s">
        <v>5018</v>
      </c>
    </row>
    <row r="1035" spans="2:3">
      <c r="B1035" t="s">
        <v>1385</v>
      </c>
      <c r="C1035" t="s">
        <v>5019</v>
      </c>
    </row>
    <row r="1036" spans="2:3">
      <c r="B1036" t="s">
        <v>1386</v>
      </c>
      <c r="C1036" t="s">
        <v>5020</v>
      </c>
    </row>
    <row r="1037" spans="2:3">
      <c r="B1037" t="s">
        <v>1387</v>
      </c>
      <c r="C1037" t="s">
        <v>5021</v>
      </c>
    </row>
    <row r="1038" spans="2:3">
      <c r="B1038" t="s">
        <v>1388</v>
      </c>
      <c r="C1038" t="s">
        <v>5022</v>
      </c>
    </row>
    <row r="1039" spans="2:3">
      <c r="B1039" t="s">
        <v>1389</v>
      </c>
      <c r="C1039" t="s">
        <v>5023</v>
      </c>
    </row>
    <row r="1040" spans="2:3">
      <c r="B1040" t="s">
        <v>1390</v>
      </c>
      <c r="C1040" t="s">
        <v>5024</v>
      </c>
    </row>
    <row r="1041" spans="2:3">
      <c r="B1041" t="s">
        <v>1391</v>
      </c>
      <c r="C1041" t="s">
        <v>5025</v>
      </c>
    </row>
    <row r="1042" spans="2:3">
      <c r="B1042" t="s">
        <v>1392</v>
      </c>
      <c r="C1042" t="s">
        <v>5026</v>
      </c>
    </row>
    <row r="1043" spans="2:3">
      <c r="B1043" t="s">
        <v>1393</v>
      </c>
      <c r="C1043" t="s">
        <v>5027</v>
      </c>
    </row>
    <row r="1044" spans="2:3">
      <c r="B1044" t="s">
        <v>1379</v>
      </c>
      <c r="C1044" t="s">
        <v>5028</v>
      </c>
    </row>
    <row r="1045" spans="2:3">
      <c r="B1045" t="s">
        <v>1397</v>
      </c>
      <c r="C1045" t="s">
        <v>4780</v>
      </c>
    </row>
    <row r="1046" spans="2:3">
      <c r="B1046" t="s">
        <v>1398</v>
      </c>
      <c r="C1046" t="s">
        <v>4781</v>
      </c>
    </row>
    <row r="1047" spans="2:3">
      <c r="B1047" t="s">
        <v>1399</v>
      </c>
      <c r="C1047" t="s">
        <v>4782</v>
      </c>
    </row>
    <row r="1048" spans="2:3">
      <c r="B1048" t="s">
        <v>1400</v>
      </c>
      <c r="C1048" t="s">
        <v>4783</v>
      </c>
    </row>
    <row r="1049" spans="2:3">
      <c r="B1049" t="s">
        <v>1401</v>
      </c>
      <c r="C1049" t="s">
        <v>4784</v>
      </c>
    </row>
    <row r="1050" spans="2:3">
      <c r="B1050" t="s">
        <v>1402</v>
      </c>
      <c r="C1050" t="s">
        <v>4785</v>
      </c>
    </row>
    <row r="1051" spans="2:3">
      <c r="B1051" t="s">
        <v>1403</v>
      </c>
      <c r="C1051" t="s">
        <v>4786</v>
      </c>
    </row>
    <row r="1052" spans="2:3">
      <c r="B1052" t="s">
        <v>1404</v>
      </c>
      <c r="C1052" t="s">
        <v>4787</v>
      </c>
    </row>
    <row r="1053" spans="2:3">
      <c r="B1053" t="s">
        <v>1405</v>
      </c>
      <c r="C1053" t="s">
        <v>4788</v>
      </c>
    </row>
    <row r="1054" spans="2:3">
      <c r="B1054" t="s">
        <v>1406</v>
      </c>
      <c r="C1054" t="s">
        <v>4789</v>
      </c>
    </row>
    <row r="1055" spans="2:3">
      <c r="B1055" t="s">
        <v>1407</v>
      </c>
      <c r="C1055" t="s">
        <v>4790</v>
      </c>
    </row>
    <row r="1056" spans="2:3">
      <c r="B1056" t="s">
        <v>1408</v>
      </c>
      <c r="C1056" t="s">
        <v>4791</v>
      </c>
    </row>
    <row r="1057" spans="2:3">
      <c r="B1057" t="s">
        <v>1409</v>
      </c>
      <c r="C1057" t="s">
        <v>4792</v>
      </c>
    </row>
    <row r="1058" spans="2:3">
      <c r="B1058" t="s">
        <v>1395</v>
      </c>
      <c r="C1058" t="s">
        <v>4793</v>
      </c>
    </row>
    <row r="1059" spans="2:3">
      <c r="B1059" t="s">
        <v>1918</v>
      </c>
      <c r="C1059" t="s">
        <v>6506</v>
      </c>
    </row>
    <row r="1060" spans="2:3">
      <c r="B1060" t="s">
        <v>1919</v>
      </c>
      <c r="C1060" t="s">
        <v>6507</v>
      </c>
    </row>
    <row r="1061" spans="2:3">
      <c r="B1061" t="s">
        <v>1920</v>
      </c>
      <c r="C1061" t="s">
        <v>6508</v>
      </c>
    </row>
    <row r="1062" spans="2:3">
      <c r="B1062" t="s">
        <v>1921</v>
      </c>
      <c r="C1062" t="s">
        <v>6509</v>
      </c>
    </row>
    <row r="1063" spans="2:3">
      <c r="B1063" t="s">
        <v>1922</v>
      </c>
      <c r="C1063" t="s">
        <v>6510</v>
      </c>
    </row>
    <row r="1064" spans="2:3">
      <c r="B1064" t="s">
        <v>1923</v>
      </c>
      <c r="C1064" t="s">
        <v>6511</v>
      </c>
    </row>
    <row r="1065" spans="2:3">
      <c r="B1065" t="s">
        <v>1924</v>
      </c>
      <c r="C1065" t="s">
        <v>6512</v>
      </c>
    </row>
    <row r="1066" spans="2:3">
      <c r="B1066" t="s">
        <v>1925</v>
      </c>
      <c r="C1066" t="s">
        <v>6513</v>
      </c>
    </row>
    <row r="1067" spans="2:3">
      <c r="B1067" t="s">
        <v>1926</v>
      </c>
      <c r="C1067" t="s">
        <v>6514</v>
      </c>
    </row>
    <row r="1068" spans="2:3">
      <c r="B1068" t="s">
        <v>1927</v>
      </c>
      <c r="C1068" t="s">
        <v>6515</v>
      </c>
    </row>
    <row r="1069" spans="2:3">
      <c r="B1069" t="s">
        <v>1928</v>
      </c>
      <c r="C1069" t="s">
        <v>6516</v>
      </c>
    </row>
    <row r="1070" spans="2:3">
      <c r="B1070" t="s">
        <v>1929</v>
      </c>
      <c r="C1070" t="s">
        <v>6517</v>
      </c>
    </row>
    <row r="1071" spans="2:3">
      <c r="B1071" t="s">
        <v>1930</v>
      </c>
      <c r="C1071" t="s">
        <v>6518</v>
      </c>
    </row>
    <row r="1072" spans="2:3">
      <c r="B1072" t="s">
        <v>1916</v>
      </c>
      <c r="C1072" t="s">
        <v>6519</v>
      </c>
    </row>
    <row r="1073" spans="2:3">
      <c r="B1073" t="s">
        <v>3467</v>
      </c>
      <c r="C1073" t="s">
        <v>4836</v>
      </c>
    </row>
    <row r="1074" spans="2:3">
      <c r="B1074" t="s">
        <v>3468</v>
      </c>
      <c r="C1074" t="s">
        <v>4837</v>
      </c>
    </row>
    <row r="1075" spans="2:3">
      <c r="B1075" t="s">
        <v>3469</v>
      </c>
      <c r="C1075" t="s">
        <v>4838</v>
      </c>
    </row>
    <row r="1076" spans="2:3">
      <c r="B1076" t="s">
        <v>3470</v>
      </c>
      <c r="C1076" t="s">
        <v>4839</v>
      </c>
    </row>
    <row r="1077" spans="2:3">
      <c r="B1077" t="s">
        <v>3471</v>
      </c>
      <c r="C1077" t="s">
        <v>4840</v>
      </c>
    </row>
    <row r="1078" spans="2:3">
      <c r="B1078" t="s">
        <v>3472</v>
      </c>
      <c r="C1078" t="s">
        <v>4841</v>
      </c>
    </row>
    <row r="1079" spans="2:3">
      <c r="B1079" t="s">
        <v>3473</v>
      </c>
      <c r="C1079" t="s">
        <v>4842</v>
      </c>
    </row>
    <row r="1080" spans="2:3">
      <c r="B1080" t="s">
        <v>3474</v>
      </c>
      <c r="C1080" t="s">
        <v>4843</v>
      </c>
    </row>
    <row r="1081" spans="2:3">
      <c r="B1081" t="s">
        <v>3475</v>
      </c>
      <c r="C1081" t="s">
        <v>4844</v>
      </c>
    </row>
    <row r="1082" spans="2:3">
      <c r="B1082" t="s">
        <v>3476</v>
      </c>
      <c r="C1082" t="s">
        <v>4845</v>
      </c>
    </row>
    <row r="1083" spans="2:3">
      <c r="B1083" t="s">
        <v>3477</v>
      </c>
      <c r="C1083" t="s">
        <v>4846</v>
      </c>
    </row>
    <row r="1084" spans="2:3">
      <c r="B1084" t="s">
        <v>3478</v>
      </c>
      <c r="C1084" t="s">
        <v>4847</v>
      </c>
    </row>
    <row r="1085" spans="2:3">
      <c r="B1085" t="s">
        <v>3479</v>
      </c>
      <c r="C1085" t="s">
        <v>4848</v>
      </c>
    </row>
    <row r="1086" spans="2:3">
      <c r="B1086" t="s">
        <v>3465</v>
      </c>
      <c r="C1086" t="s">
        <v>4849</v>
      </c>
    </row>
    <row r="1087" spans="2:3">
      <c r="B1087" t="s">
        <v>3452</v>
      </c>
      <c r="C1087" t="s">
        <v>6520</v>
      </c>
    </row>
    <row r="1088" spans="2:3">
      <c r="B1088" t="s">
        <v>3453</v>
      </c>
      <c r="C1088" t="s">
        <v>6521</v>
      </c>
    </row>
    <row r="1089" spans="2:3">
      <c r="B1089" t="s">
        <v>3454</v>
      </c>
      <c r="C1089" t="s">
        <v>6522</v>
      </c>
    </row>
    <row r="1090" spans="2:3">
      <c r="B1090" t="s">
        <v>3455</v>
      </c>
      <c r="C1090" t="s">
        <v>6523</v>
      </c>
    </row>
    <row r="1091" spans="2:3">
      <c r="B1091" t="s">
        <v>3456</v>
      </c>
      <c r="C1091" t="s">
        <v>6524</v>
      </c>
    </row>
    <row r="1092" spans="2:3">
      <c r="B1092" t="s">
        <v>3457</v>
      </c>
      <c r="C1092" t="s">
        <v>6525</v>
      </c>
    </row>
    <row r="1093" spans="2:3">
      <c r="B1093" t="s">
        <v>3458</v>
      </c>
      <c r="C1093" t="s">
        <v>6526</v>
      </c>
    </row>
    <row r="1094" spans="2:3">
      <c r="B1094" t="s">
        <v>3459</v>
      </c>
      <c r="C1094" t="s">
        <v>6527</v>
      </c>
    </row>
    <row r="1095" spans="2:3">
      <c r="B1095" t="s">
        <v>3460</v>
      </c>
      <c r="C1095" t="s">
        <v>6528</v>
      </c>
    </row>
    <row r="1096" spans="2:3">
      <c r="B1096" t="s">
        <v>3461</v>
      </c>
      <c r="C1096" t="s">
        <v>6529</v>
      </c>
    </row>
    <row r="1097" spans="2:3">
      <c r="B1097" t="s">
        <v>3462</v>
      </c>
      <c r="C1097" t="s">
        <v>6530</v>
      </c>
    </row>
    <row r="1098" spans="2:3">
      <c r="B1098" t="s">
        <v>3463</v>
      </c>
      <c r="C1098" t="s">
        <v>6531</v>
      </c>
    </row>
    <row r="1099" spans="2:3">
      <c r="B1099" t="s">
        <v>3464</v>
      </c>
      <c r="C1099" t="s">
        <v>6532</v>
      </c>
    </row>
    <row r="1100" spans="2:3">
      <c r="B1100" t="s">
        <v>3450</v>
      </c>
      <c r="C1100" t="s">
        <v>6533</v>
      </c>
    </row>
    <row r="1101" spans="2:3">
      <c r="B1101" t="s">
        <v>2407</v>
      </c>
      <c r="C1101" t="s">
        <v>4485</v>
      </c>
    </row>
    <row r="1102" spans="2:3">
      <c r="B1102" t="s">
        <v>2408</v>
      </c>
      <c r="C1102" t="s">
        <v>4486</v>
      </c>
    </row>
    <row r="1103" spans="2:3">
      <c r="B1103" t="s">
        <v>2409</v>
      </c>
      <c r="C1103" t="s">
        <v>4487</v>
      </c>
    </row>
    <row r="1104" spans="2:3">
      <c r="B1104" t="s">
        <v>2410</v>
      </c>
      <c r="C1104" t="s">
        <v>4488</v>
      </c>
    </row>
    <row r="1105" spans="2:3">
      <c r="B1105" t="s">
        <v>2411</v>
      </c>
      <c r="C1105" t="s">
        <v>4489</v>
      </c>
    </row>
    <row r="1106" spans="2:3">
      <c r="B1106" t="s">
        <v>2412</v>
      </c>
      <c r="C1106" t="s">
        <v>4490</v>
      </c>
    </row>
    <row r="1107" spans="2:3">
      <c r="B1107" t="s">
        <v>2413</v>
      </c>
      <c r="C1107" t="s">
        <v>4491</v>
      </c>
    </row>
    <row r="1108" spans="2:3">
      <c r="B1108" t="s">
        <v>2414</v>
      </c>
      <c r="C1108" t="s">
        <v>4492</v>
      </c>
    </row>
    <row r="1109" spans="2:3">
      <c r="B1109" t="s">
        <v>2415</v>
      </c>
      <c r="C1109" t="s">
        <v>4493</v>
      </c>
    </row>
    <row r="1110" spans="2:3">
      <c r="B1110" t="s">
        <v>2416</v>
      </c>
      <c r="C1110" t="s">
        <v>4494</v>
      </c>
    </row>
    <row r="1111" spans="2:3">
      <c r="B1111" t="s">
        <v>2417</v>
      </c>
      <c r="C1111" t="s">
        <v>4495</v>
      </c>
    </row>
    <row r="1112" spans="2:3">
      <c r="B1112" t="s">
        <v>2418</v>
      </c>
      <c r="C1112" t="s">
        <v>4496</v>
      </c>
    </row>
    <row r="1113" spans="2:3">
      <c r="B1113" t="s">
        <v>2419</v>
      </c>
      <c r="C1113" t="s">
        <v>4497</v>
      </c>
    </row>
    <row r="1114" spans="2:3">
      <c r="B1114" t="s">
        <v>2405</v>
      </c>
      <c r="C1114" t="s">
        <v>4498</v>
      </c>
    </row>
    <row r="1115" spans="2:3">
      <c r="B1115" t="s">
        <v>717</v>
      </c>
      <c r="C1115" t="s">
        <v>4864</v>
      </c>
    </row>
    <row r="1116" spans="2:3">
      <c r="B1116" t="s">
        <v>718</v>
      </c>
      <c r="C1116" t="s">
        <v>4865</v>
      </c>
    </row>
    <row r="1117" spans="2:3">
      <c r="B1117" t="s">
        <v>719</v>
      </c>
      <c r="C1117" t="s">
        <v>4866</v>
      </c>
    </row>
    <row r="1118" spans="2:3">
      <c r="B1118" t="s">
        <v>720</v>
      </c>
      <c r="C1118" t="s">
        <v>4867</v>
      </c>
    </row>
    <row r="1119" spans="2:3">
      <c r="B1119" t="s">
        <v>721</v>
      </c>
      <c r="C1119" t="s">
        <v>4868</v>
      </c>
    </row>
    <row r="1120" spans="2:3">
      <c r="B1120" t="s">
        <v>722</v>
      </c>
      <c r="C1120" t="s">
        <v>4869</v>
      </c>
    </row>
    <row r="1121" spans="2:3">
      <c r="B1121" t="s">
        <v>723</v>
      </c>
      <c r="C1121" t="s">
        <v>4870</v>
      </c>
    </row>
    <row r="1122" spans="2:3">
      <c r="B1122" t="s">
        <v>724</v>
      </c>
      <c r="C1122" t="s">
        <v>4871</v>
      </c>
    </row>
    <row r="1123" spans="2:3">
      <c r="B1123" t="s">
        <v>725</v>
      </c>
      <c r="C1123" t="s">
        <v>4872</v>
      </c>
    </row>
    <row r="1124" spans="2:3">
      <c r="B1124" t="s">
        <v>726</v>
      </c>
      <c r="C1124" t="s">
        <v>4873</v>
      </c>
    </row>
    <row r="1125" spans="2:3">
      <c r="B1125" t="s">
        <v>727</v>
      </c>
      <c r="C1125" t="s">
        <v>4874</v>
      </c>
    </row>
    <row r="1126" spans="2:3">
      <c r="B1126" t="s">
        <v>728</v>
      </c>
      <c r="C1126" t="s">
        <v>4875</v>
      </c>
    </row>
    <row r="1127" spans="2:3">
      <c r="B1127" t="s">
        <v>729</v>
      </c>
      <c r="C1127" t="s">
        <v>4876</v>
      </c>
    </row>
    <row r="1128" spans="2:3">
      <c r="B1128" t="s">
        <v>715</v>
      </c>
      <c r="C1128" t="s">
        <v>4877</v>
      </c>
    </row>
    <row r="1129" spans="2:3">
      <c r="B1129" t="s">
        <v>1284</v>
      </c>
      <c r="C1129" t="s">
        <v>4304</v>
      </c>
    </row>
    <row r="1130" spans="2:3">
      <c r="B1130" t="s">
        <v>1285</v>
      </c>
      <c r="C1130" t="s">
        <v>4305</v>
      </c>
    </row>
    <row r="1131" spans="2:3">
      <c r="B1131" t="s">
        <v>1286</v>
      </c>
      <c r="C1131" t="s">
        <v>4306</v>
      </c>
    </row>
    <row r="1132" spans="2:3">
      <c r="B1132" t="s">
        <v>1287</v>
      </c>
      <c r="C1132" t="s">
        <v>4307</v>
      </c>
    </row>
    <row r="1133" spans="2:3">
      <c r="B1133" t="s">
        <v>1288</v>
      </c>
      <c r="C1133" t="s">
        <v>4308</v>
      </c>
    </row>
    <row r="1134" spans="2:3">
      <c r="B1134" t="s">
        <v>1289</v>
      </c>
      <c r="C1134" t="s">
        <v>4309</v>
      </c>
    </row>
    <row r="1135" spans="2:3">
      <c r="B1135" t="s">
        <v>1290</v>
      </c>
      <c r="C1135" t="s">
        <v>4310</v>
      </c>
    </row>
    <row r="1136" spans="2:3">
      <c r="B1136" t="s">
        <v>1291</v>
      </c>
      <c r="C1136" t="s">
        <v>4311</v>
      </c>
    </row>
    <row r="1137" spans="2:3">
      <c r="B1137" t="s">
        <v>1292</v>
      </c>
      <c r="C1137" t="s">
        <v>4312</v>
      </c>
    </row>
    <row r="1138" spans="2:3">
      <c r="B1138" t="s">
        <v>1293</v>
      </c>
      <c r="C1138" t="s">
        <v>4313</v>
      </c>
    </row>
    <row r="1139" spans="2:3">
      <c r="B1139" t="s">
        <v>1294</v>
      </c>
      <c r="C1139" t="s">
        <v>4314</v>
      </c>
    </row>
    <row r="1140" spans="2:3">
      <c r="B1140" t="s">
        <v>1295</v>
      </c>
      <c r="C1140" t="s">
        <v>4315</v>
      </c>
    </row>
    <row r="1141" spans="2:3">
      <c r="B1141" t="s">
        <v>1296</v>
      </c>
      <c r="C1141" t="s">
        <v>4316</v>
      </c>
    </row>
    <row r="1142" spans="2:3">
      <c r="B1142" t="s">
        <v>1282</v>
      </c>
      <c r="C1142" t="s">
        <v>4317</v>
      </c>
    </row>
    <row r="1143" spans="2:3">
      <c r="B1143" t="s">
        <v>2583</v>
      </c>
      <c r="C1143" t="s">
        <v>4318</v>
      </c>
    </row>
    <row r="1144" spans="2:3">
      <c r="B1144" t="s">
        <v>2584</v>
      </c>
      <c r="C1144" t="s">
        <v>4319</v>
      </c>
    </row>
    <row r="1145" spans="2:3">
      <c r="B1145" t="s">
        <v>2585</v>
      </c>
      <c r="C1145" t="s">
        <v>4320</v>
      </c>
    </row>
    <row r="1146" spans="2:3">
      <c r="B1146" t="s">
        <v>2586</v>
      </c>
      <c r="C1146" t="s">
        <v>4321</v>
      </c>
    </row>
    <row r="1147" spans="2:3">
      <c r="B1147" t="s">
        <v>2587</v>
      </c>
      <c r="C1147" t="s">
        <v>4322</v>
      </c>
    </row>
    <row r="1148" spans="2:3">
      <c r="B1148" t="s">
        <v>2588</v>
      </c>
      <c r="C1148" t="s">
        <v>4323</v>
      </c>
    </row>
    <row r="1149" spans="2:3">
      <c r="B1149" t="s">
        <v>2589</v>
      </c>
      <c r="C1149" t="s">
        <v>4324</v>
      </c>
    </row>
    <row r="1150" spans="2:3">
      <c r="B1150" t="s">
        <v>2590</v>
      </c>
      <c r="C1150" t="s">
        <v>4325</v>
      </c>
    </row>
    <row r="1151" spans="2:3">
      <c r="B1151" t="s">
        <v>2591</v>
      </c>
      <c r="C1151" t="s">
        <v>4326</v>
      </c>
    </row>
    <row r="1152" spans="2:3">
      <c r="B1152" t="s">
        <v>2592</v>
      </c>
      <c r="C1152" t="s">
        <v>4327</v>
      </c>
    </row>
    <row r="1153" spans="2:3">
      <c r="B1153" t="s">
        <v>2593</v>
      </c>
      <c r="C1153" t="s">
        <v>4328</v>
      </c>
    </row>
    <row r="1154" spans="2:3">
      <c r="B1154" t="s">
        <v>2594</v>
      </c>
      <c r="C1154" t="s">
        <v>4329</v>
      </c>
    </row>
    <row r="1155" spans="2:3">
      <c r="B1155" t="s">
        <v>2595</v>
      </c>
      <c r="C1155" t="s">
        <v>4330</v>
      </c>
    </row>
    <row r="1156" spans="2:3">
      <c r="B1156" t="s">
        <v>2581</v>
      </c>
      <c r="C1156" t="s">
        <v>4331</v>
      </c>
    </row>
    <row r="1157" spans="2:3">
      <c r="B1157" t="s">
        <v>2659</v>
      </c>
      <c r="C1157" t="s">
        <v>6534</v>
      </c>
    </row>
    <row r="1158" spans="2:3">
      <c r="B1158" t="s">
        <v>2661</v>
      </c>
      <c r="C1158" t="s">
        <v>6535</v>
      </c>
    </row>
    <row r="1159" spans="2:3">
      <c r="B1159" t="s">
        <v>2662</v>
      </c>
      <c r="C1159" t="s">
        <v>6536</v>
      </c>
    </row>
    <row r="1160" spans="2:3">
      <c r="B1160" t="s">
        <v>2663</v>
      </c>
      <c r="C1160" t="s">
        <v>6537</v>
      </c>
    </row>
    <row r="1161" spans="2:3">
      <c r="B1161" t="s">
        <v>2664</v>
      </c>
      <c r="C1161" t="s">
        <v>6538</v>
      </c>
    </row>
    <row r="1162" spans="2:3">
      <c r="B1162" t="s">
        <v>2665</v>
      </c>
      <c r="C1162" t="s">
        <v>6539</v>
      </c>
    </row>
    <row r="1163" spans="2:3">
      <c r="B1163" t="s">
        <v>2666</v>
      </c>
      <c r="C1163" t="s">
        <v>6540</v>
      </c>
    </row>
    <row r="1164" spans="2:3">
      <c r="B1164" t="s">
        <v>2667</v>
      </c>
      <c r="C1164" t="s">
        <v>6541</v>
      </c>
    </row>
    <row r="1165" spans="2:3">
      <c r="B1165" t="s">
        <v>2668</v>
      </c>
      <c r="C1165" t="s">
        <v>6542</v>
      </c>
    </row>
    <row r="1166" spans="2:3">
      <c r="B1166" t="s">
        <v>2669</v>
      </c>
      <c r="C1166" t="s">
        <v>6543</v>
      </c>
    </row>
    <row r="1167" spans="2:3">
      <c r="B1167" t="s">
        <v>2670</v>
      </c>
      <c r="C1167" t="s">
        <v>6544</v>
      </c>
    </row>
    <row r="1168" spans="2:3">
      <c r="B1168" t="s">
        <v>2671</v>
      </c>
      <c r="C1168" t="s">
        <v>6545</v>
      </c>
    </row>
    <row r="1169" spans="2:3">
      <c r="B1169" t="s">
        <v>2672</v>
      </c>
      <c r="C1169" t="s">
        <v>6546</v>
      </c>
    </row>
    <row r="1170" spans="2:3">
      <c r="B1170" t="s">
        <v>2673</v>
      </c>
      <c r="C1170" t="s">
        <v>6547</v>
      </c>
    </row>
    <row r="1171" spans="2:3">
      <c r="B1171" t="s">
        <v>1617</v>
      </c>
      <c r="C1171" t="s">
        <v>3760</v>
      </c>
    </row>
    <row r="1172" spans="2:3">
      <c r="B1172" t="s">
        <v>894</v>
      </c>
      <c r="C1172" t="s">
        <v>6548</v>
      </c>
    </row>
    <row r="1173" spans="2:3">
      <c r="B1173" t="s">
        <v>895</v>
      </c>
      <c r="C1173" t="s">
        <v>6548</v>
      </c>
    </row>
    <row r="1174" spans="2:3">
      <c r="B1174" t="s">
        <v>896</v>
      </c>
      <c r="C1174" t="s">
        <v>6548</v>
      </c>
    </row>
    <row r="1175" spans="2:3">
      <c r="B1175" t="s">
        <v>897</v>
      </c>
      <c r="C1175" t="s">
        <v>6548</v>
      </c>
    </row>
    <row r="1176" spans="2:3">
      <c r="B1176" t="s">
        <v>898</v>
      </c>
      <c r="C1176" t="s">
        <v>6548</v>
      </c>
    </row>
    <row r="1177" spans="2:3">
      <c r="B1177" t="s">
        <v>899</v>
      </c>
      <c r="C1177" t="s">
        <v>6548</v>
      </c>
    </row>
    <row r="1178" spans="2:3">
      <c r="B1178" t="s">
        <v>900</v>
      </c>
      <c r="C1178" t="s">
        <v>6548</v>
      </c>
    </row>
    <row r="1179" spans="2:3">
      <c r="B1179" t="s">
        <v>901</v>
      </c>
      <c r="C1179" t="s">
        <v>6548</v>
      </c>
    </row>
    <row r="1180" spans="2:3">
      <c r="B1180" t="s">
        <v>902</v>
      </c>
      <c r="C1180" t="s">
        <v>6548</v>
      </c>
    </row>
    <row r="1181" spans="2:3">
      <c r="B1181" t="s">
        <v>903</v>
      </c>
      <c r="C1181" t="s">
        <v>6548</v>
      </c>
    </row>
    <row r="1182" spans="2:3">
      <c r="B1182" t="s">
        <v>904</v>
      </c>
      <c r="C1182" t="s">
        <v>6548</v>
      </c>
    </row>
    <row r="1183" spans="2:3">
      <c r="B1183" t="s">
        <v>905</v>
      </c>
      <c r="C1183" t="s">
        <v>6548</v>
      </c>
    </row>
    <row r="1184" spans="2:3">
      <c r="B1184" t="s">
        <v>906</v>
      </c>
      <c r="C1184" t="s">
        <v>6548</v>
      </c>
    </row>
    <row r="1185" spans="2:3">
      <c r="B1185" t="s">
        <v>893</v>
      </c>
      <c r="C1185" t="s">
        <v>6548</v>
      </c>
    </row>
    <row r="1186" spans="2:3">
      <c r="B1186" t="s">
        <v>1619</v>
      </c>
      <c r="C1186" t="s">
        <v>3747</v>
      </c>
    </row>
    <row r="1187" spans="2:3">
      <c r="B1187" t="s">
        <v>1620</v>
      </c>
      <c r="C1187" t="s">
        <v>3748</v>
      </c>
    </row>
    <row r="1188" spans="2:3">
      <c r="B1188" t="s">
        <v>1621</v>
      </c>
      <c r="C1188" t="s">
        <v>3749</v>
      </c>
    </row>
    <row r="1189" spans="2:3">
      <c r="B1189" t="s">
        <v>1622</v>
      </c>
      <c r="C1189" t="s">
        <v>3750</v>
      </c>
    </row>
    <row r="1190" spans="2:3">
      <c r="B1190" t="s">
        <v>1623</v>
      </c>
      <c r="C1190" t="s">
        <v>3751</v>
      </c>
    </row>
    <row r="1191" spans="2:3">
      <c r="B1191" t="s">
        <v>1624</v>
      </c>
      <c r="C1191" t="s">
        <v>3752</v>
      </c>
    </row>
    <row r="1192" spans="2:3">
      <c r="B1192" t="s">
        <v>1625</v>
      </c>
      <c r="C1192" t="s">
        <v>3753</v>
      </c>
    </row>
    <row r="1193" spans="2:3">
      <c r="B1193" t="s">
        <v>1626</v>
      </c>
      <c r="C1193" t="s">
        <v>3754</v>
      </c>
    </row>
    <row r="1194" spans="2:3">
      <c r="B1194" t="s">
        <v>1627</v>
      </c>
      <c r="C1194" t="s">
        <v>3755</v>
      </c>
    </row>
    <row r="1195" spans="2:3">
      <c r="B1195" t="s">
        <v>1628</v>
      </c>
      <c r="C1195" t="s">
        <v>3756</v>
      </c>
    </row>
    <row r="1196" spans="2:3">
      <c r="B1196" t="s">
        <v>1629</v>
      </c>
      <c r="C1196" t="s">
        <v>3757</v>
      </c>
    </row>
    <row r="1197" spans="2:3">
      <c r="B1197" t="s">
        <v>1630</v>
      </c>
      <c r="C1197" t="s">
        <v>3758</v>
      </c>
    </row>
    <row r="1198" spans="2:3">
      <c r="B1198" t="s">
        <v>1631</v>
      </c>
      <c r="C1198" t="s">
        <v>3759</v>
      </c>
    </row>
    <row r="1199" spans="2:3">
      <c r="B1199" t="s">
        <v>2077</v>
      </c>
      <c r="C1199" t="s">
        <v>4418</v>
      </c>
    </row>
    <row r="1200" spans="2:3">
      <c r="B1200" t="s">
        <v>2078</v>
      </c>
      <c r="C1200" t="s">
        <v>4419</v>
      </c>
    </row>
    <row r="1201" spans="2:3">
      <c r="B1201" t="s">
        <v>2079</v>
      </c>
      <c r="C1201" t="s">
        <v>4420</v>
      </c>
    </row>
    <row r="1202" spans="2:3">
      <c r="B1202" t="s">
        <v>2080</v>
      </c>
      <c r="C1202" t="s">
        <v>4421</v>
      </c>
    </row>
    <row r="1203" spans="2:3">
      <c r="B1203" t="s">
        <v>2081</v>
      </c>
      <c r="C1203" t="s">
        <v>4422</v>
      </c>
    </row>
    <row r="1204" spans="2:3">
      <c r="B1204" t="s">
        <v>2082</v>
      </c>
      <c r="C1204" t="s">
        <v>4423</v>
      </c>
    </row>
    <row r="1205" spans="2:3">
      <c r="B1205" t="s">
        <v>2083</v>
      </c>
      <c r="C1205" t="s">
        <v>4424</v>
      </c>
    </row>
    <row r="1206" spans="2:3">
      <c r="B1206" t="s">
        <v>2084</v>
      </c>
      <c r="C1206" t="s">
        <v>4425</v>
      </c>
    </row>
    <row r="1207" spans="2:3">
      <c r="B1207" t="s">
        <v>2085</v>
      </c>
      <c r="C1207" t="s">
        <v>4426</v>
      </c>
    </row>
    <row r="1208" spans="2:3">
      <c r="B1208" t="s">
        <v>2086</v>
      </c>
      <c r="C1208" t="s">
        <v>4427</v>
      </c>
    </row>
    <row r="1209" spans="2:3">
      <c r="B1209" t="s">
        <v>2154</v>
      </c>
      <c r="C1209" t="s">
        <v>4499</v>
      </c>
    </row>
    <row r="1210" spans="2:3">
      <c r="B1210" t="s">
        <v>2155</v>
      </c>
      <c r="C1210" t="s">
        <v>4500</v>
      </c>
    </row>
    <row r="1211" spans="2:3">
      <c r="B1211" t="s">
        <v>2156</v>
      </c>
      <c r="C1211" t="s">
        <v>4501</v>
      </c>
    </row>
    <row r="1212" spans="2:3">
      <c r="B1212" t="s">
        <v>2157</v>
      </c>
      <c r="C1212" t="s">
        <v>4502</v>
      </c>
    </row>
    <row r="1213" spans="2:3">
      <c r="B1213" t="s">
        <v>2158</v>
      </c>
      <c r="C1213" t="s">
        <v>4503</v>
      </c>
    </row>
    <row r="1214" spans="2:3">
      <c r="B1214" t="s">
        <v>2159</v>
      </c>
      <c r="C1214" t="s">
        <v>4504</v>
      </c>
    </row>
    <row r="1215" spans="2:3">
      <c r="B1215" t="s">
        <v>2160</v>
      </c>
      <c r="C1215" t="s">
        <v>4505</v>
      </c>
    </row>
    <row r="1216" spans="2:3">
      <c r="B1216" t="s">
        <v>2161</v>
      </c>
      <c r="C1216" t="s">
        <v>4506</v>
      </c>
    </row>
    <row r="1217" spans="2:3">
      <c r="B1217" t="s">
        <v>2162</v>
      </c>
      <c r="C1217" t="s">
        <v>4507</v>
      </c>
    </row>
    <row r="1218" spans="2:3">
      <c r="B1218" t="s">
        <v>2163</v>
      </c>
      <c r="C1218" t="s">
        <v>4508</v>
      </c>
    </row>
    <row r="1219" spans="2:3">
      <c r="B1219" t="s">
        <v>2164</v>
      </c>
      <c r="C1219" t="s">
        <v>4509</v>
      </c>
    </row>
    <row r="1220" spans="2:3">
      <c r="B1220" t="s">
        <v>2165</v>
      </c>
      <c r="C1220" t="s">
        <v>4510</v>
      </c>
    </row>
    <row r="1221" spans="2:3">
      <c r="B1221" t="s">
        <v>2166</v>
      </c>
      <c r="C1221" t="s">
        <v>4511</v>
      </c>
    </row>
    <row r="1222" spans="2:3">
      <c r="B1222" t="s">
        <v>4971</v>
      </c>
      <c r="C1222" t="s">
        <v>6549</v>
      </c>
    </row>
    <row r="1223" spans="2:3">
      <c r="B1223" t="s">
        <v>926</v>
      </c>
      <c r="C1223" t="s">
        <v>6550</v>
      </c>
    </row>
    <row r="1224" spans="2:3">
      <c r="B1224" t="s">
        <v>927</v>
      </c>
      <c r="C1224" t="s">
        <v>6551</v>
      </c>
    </row>
    <row r="1225" spans="2:3">
      <c r="B1225" t="s">
        <v>928</v>
      </c>
      <c r="C1225" t="s">
        <v>6552</v>
      </c>
    </row>
    <row r="1226" spans="2:3">
      <c r="B1226" t="s">
        <v>929</v>
      </c>
      <c r="C1226" t="s">
        <v>6553</v>
      </c>
    </row>
    <row r="1227" spans="2:3">
      <c r="B1227" t="s">
        <v>930</v>
      </c>
      <c r="C1227" t="s">
        <v>6554</v>
      </c>
    </row>
    <row r="1228" spans="2:3">
      <c r="B1228" t="s">
        <v>931</v>
      </c>
      <c r="C1228" t="s">
        <v>6555</v>
      </c>
    </row>
    <row r="1229" spans="2:3">
      <c r="B1229" t="s">
        <v>932</v>
      </c>
      <c r="C1229" t="s">
        <v>6556</v>
      </c>
    </row>
    <row r="1230" spans="2:3">
      <c r="B1230" t="s">
        <v>933</v>
      </c>
      <c r="C1230" t="s">
        <v>6557</v>
      </c>
    </row>
    <row r="1231" spans="2:3">
      <c r="B1231" t="s">
        <v>934</v>
      </c>
      <c r="C1231" t="s">
        <v>6558</v>
      </c>
    </row>
    <row r="1232" spans="2:3">
      <c r="B1232" t="s">
        <v>935</v>
      </c>
      <c r="C1232" t="s">
        <v>6559</v>
      </c>
    </row>
    <row r="1233" spans="2:3">
      <c r="B1233" t="s">
        <v>936</v>
      </c>
      <c r="C1233" t="s">
        <v>6560</v>
      </c>
    </row>
    <row r="1234" spans="2:3">
      <c r="B1234" t="s">
        <v>937</v>
      </c>
      <c r="C1234" t="s">
        <v>6561</v>
      </c>
    </row>
    <row r="1235" spans="2:3">
      <c r="B1235" t="s">
        <v>938</v>
      </c>
      <c r="C1235" t="s">
        <v>6562</v>
      </c>
    </row>
    <row r="1236" spans="2:3">
      <c r="B1236" t="s">
        <v>924</v>
      </c>
      <c r="C1236" t="s">
        <v>6563</v>
      </c>
    </row>
    <row r="1237" spans="2:3">
      <c r="B1237" t="s">
        <v>2361</v>
      </c>
      <c r="C1237" t="s">
        <v>5105</v>
      </c>
    </row>
    <row r="1238" spans="2:3">
      <c r="B1238" t="s">
        <v>2362</v>
      </c>
      <c r="C1238" t="s">
        <v>5106</v>
      </c>
    </row>
    <row r="1239" spans="2:3">
      <c r="B1239" t="s">
        <v>2363</v>
      </c>
      <c r="C1239" t="s">
        <v>5107</v>
      </c>
    </row>
    <row r="1240" spans="2:3">
      <c r="B1240" t="s">
        <v>2364</v>
      </c>
      <c r="C1240" t="s">
        <v>5108</v>
      </c>
    </row>
    <row r="1241" spans="2:3">
      <c r="B1241" t="s">
        <v>2365</v>
      </c>
      <c r="C1241" t="s">
        <v>5109</v>
      </c>
    </row>
    <row r="1242" spans="2:3">
      <c r="B1242" t="s">
        <v>2366</v>
      </c>
      <c r="C1242" t="s">
        <v>5110</v>
      </c>
    </row>
    <row r="1243" spans="2:3">
      <c r="B1243" t="s">
        <v>2367</v>
      </c>
      <c r="C1243" t="s">
        <v>5111</v>
      </c>
    </row>
    <row r="1244" spans="2:3">
      <c r="B1244" t="s">
        <v>2368</v>
      </c>
      <c r="C1244" t="s">
        <v>5112</v>
      </c>
    </row>
    <row r="1245" spans="2:3">
      <c r="B1245" t="s">
        <v>2369</v>
      </c>
      <c r="C1245" t="s">
        <v>5113</v>
      </c>
    </row>
    <row r="1246" spans="2:3">
      <c r="B1246" t="s">
        <v>2370</v>
      </c>
      <c r="C1246" t="s">
        <v>5114</v>
      </c>
    </row>
    <row r="1247" spans="2:3">
      <c r="B1247" t="s">
        <v>2371</v>
      </c>
      <c r="C1247" t="s">
        <v>5115</v>
      </c>
    </row>
    <row r="1248" spans="2:3">
      <c r="B1248" t="s">
        <v>2372</v>
      </c>
      <c r="C1248" t="s">
        <v>5116</v>
      </c>
    </row>
    <row r="1249" spans="2:3">
      <c r="B1249" t="s">
        <v>2373</v>
      </c>
      <c r="C1249" t="s">
        <v>5117</v>
      </c>
    </row>
    <row r="1250" spans="2:3">
      <c r="B1250" t="s">
        <v>2359</v>
      </c>
      <c r="C1250" t="s">
        <v>5118</v>
      </c>
    </row>
    <row r="1251" spans="2:3">
      <c r="B1251" t="s">
        <v>2233</v>
      </c>
      <c r="C1251" t="s">
        <v>3998</v>
      </c>
    </row>
    <row r="1252" spans="2:3">
      <c r="B1252" t="s">
        <v>2234</v>
      </c>
      <c r="C1252" t="s">
        <v>3999</v>
      </c>
    </row>
    <row r="1253" spans="2:3">
      <c r="B1253" t="s">
        <v>2235</v>
      </c>
      <c r="C1253" t="s">
        <v>4000</v>
      </c>
    </row>
    <row r="1254" spans="2:3">
      <c r="B1254" t="s">
        <v>2236</v>
      </c>
      <c r="C1254" t="s">
        <v>4001</v>
      </c>
    </row>
    <row r="1255" spans="2:3">
      <c r="B1255" t="s">
        <v>2237</v>
      </c>
      <c r="C1255" t="s">
        <v>4002</v>
      </c>
    </row>
    <row r="1256" spans="2:3">
      <c r="B1256" t="s">
        <v>2238</v>
      </c>
      <c r="C1256" t="s">
        <v>4003</v>
      </c>
    </row>
    <row r="1257" spans="2:3">
      <c r="B1257" t="s">
        <v>2239</v>
      </c>
      <c r="C1257" t="s">
        <v>4004</v>
      </c>
    </row>
    <row r="1258" spans="2:3">
      <c r="B1258" t="s">
        <v>2240</v>
      </c>
      <c r="C1258" t="s">
        <v>4005</v>
      </c>
    </row>
    <row r="1259" spans="2:3">
      <c r="B1259" t="s">
        <v>2241</v>
      </c>
      <c r="C1259" t="s">
        <v>4006</v>
      </c>
    </row>
    <row r="1260" spans="2:3">
      <c r="B1260" t="s">
        <v>2242</v>
      </c>
      <c r="C1260" t="s">
        <v>4007</v>
      </c>
    </row>
    <row r="1261" spans="2:3">
      <c r="B1261" t="s">
        <v>2243</v>
      </c>
      <c r="C1261" t="s">
        <v>4008</v>
      </c>
    </row>
    <row r="1262" spans="2:3">
      <c r="B1262" t="s">
        <v>2244</v>
      </c>
      <c r="C1262" t="s">
        <v>4009</v>
      </c>
    </row>
    <row r="1263" spans="2:3">
      <c r="B1263" t="s">
        <v>2245</v>
      </c>
      <c r="C1263" t="s">
        <v>4010</v>
      </c>
    </row>
    <row r="1264" spans="2:3">
      <c r="B1264" t="s">
        <v>2231</v>
      </c>
      <c r="C1264" t="s">
        <v>4011</v>
      </c>
    </row>
    <row r="1265" spans="2:3">
      <c r="B1265" t="s">
        <v>1365</v>
      </c>
      <c r="C1265" t="s">
        <v>6564</v>
      </c>
    </row>
    <row r="1266" spans="2:3">
      <c r="B1266" t="s">
        <v>1366</v>
      </c>
      <c r="C1266" t="s">
        <v>6565</v>
      </c>
    </row>
    <row r="1267" spans="2:3">
      <c r="B1267" t="s">
        <v>1367</v>
      </c>
      <c r="C1267" t="s">
        <v>6566</v>
      </c>
    </row>
    <row r="1268" spans="2:3">
      <c r="B1268" t="s">
        <v>1368</v>
      </c>
      <c r="C1268" t="s">
        <v>6567</v>
      </c>
    </row>
    <row r="1269" spans="2:3">
      <c r="B1269" t="s">
        <v>1369</v>
      </c>
      <c r="C1269" t="s">
        <v>6568</v>
      </c>
    </row>
    <row r="1270" spans="2:3">
      <c r="B1270" t="s">
        <v>1370</v>
      </c>
      <c r="C1270" t="s">
        <v>6569</v>
      </c>
    </row>
    <row r="1271" spans="2:3">
      <c r="B1271" t="s">
        <v>1371</v>
      </c>
      <c r="C1271" t="s">
        <v>6570</v>
      </c>
    </row>
    <row r="1272" spans="2:3">
      <c r="B1272" t="s">
        <v>1372</v>
      </c>
      <c r="C1272" t="s">
        <v>6571</v>
      </c>
    </row>
    <row r="1273" spans="2:3">
      <c r="B1273" t="s">
        <v>1373</v>
      </c>
      <c r="C1273" t="s">
        <v>6572</v>
      </c>
    </row>
    <row r="1274" spans="2:3">
      <c r="B1274" t="s">
        <v>1374</v>
      </c>
      <c r="C1274" t="s">
        <v>6573</v>
      </c>
    </row>
    <row r="1275" spans="2:3">
      <c r="B1275" t="s">
        <v>1375</v>
      </c>
      <c r="C1275" t="s">
        <v>6574</v>
      </c>
    </row>
    <row r="1276" spans="2:3">
      <c r="B1276" t="s">
        <v>1376</v>
      </c>
      <c r="C1276" t="s">
        <v>6575</v>
      </c>
    </row>
    <row r="1277" spans="2:3">
      <c r="B1277" t="s">
        <v>1377</v>
      </c>
      <c r="C1277" t="s">
        <v>6576</v>
      </c>
    </row>
    <row r="1278" spans="2:3">
      <c r="B1278" t="s">
        <v>1363</v>
      </c>
      <c r="C1278" t="s">
        <v>6577</v>
      </c>
    </row>
    <row r="1279" spans="2:3">
      <c r="B1279" t="s">
        <v>2076</v>
      </c>
      <c r="C1279" t="s">
        <v>4415</v>
      </c>
    </row>
    <row r="1280" spans="2:3">
      <c r="B1280" t="s">
        <v>5030</v>
      </c>
      <c r="C1280" t="s">
        <v>4416</v>
      </c>
    </row>
    <row r="1281" spans="2:3">
      <c r="B1281" t="s">
        <v>5032</v>
      </c>
      <c r="C1281" t="s">
        <v>4417</v>
      </c>
    </row>
    <row r="1282" spans="2:3">
      <c r="B1282" t="s">
        <v>2074</v>
      </c>
      <c r="C1282" t="s">
        <v>4428</v>
      </c>
    </row>
    <row r="1283" spans="2:3">
      <c r="B1283" t="s">
        <v>2265</v>
      </c>
      <c r="C1283" t="s">
        <v>3873</v>
      </c>
    </row>
    <row r="1284" spans="2:3">
      <c r="B1284" t="s">
        <v>2266</v>
      </c>
      <c r="C1284" t="s">
        <v>3874</v>
      </c>
    </row>
    <row r="1285" spans="2:3">
      <c r="B1285" t="s">
        <v>2267</v>
      </c>
      <c r="C1285" t="s">
        <v>3875</v>
      </c>
    </row>
    <row r="1286" spans="2:3">
      <c r="B1286" t="s">
        <v>2268</v>
      </c>
      <c r="C1286" t="s">
        <v>3876</v>
      </c>
    </row>
    <row r="1287" spans="2:3">
      <c r="B1287" t="s">
        <v>2269</v>
      </c>
      <c r="C1287" t="s">
        <v>3877</v>
      </c>
    </row>
    <row r="1288" spans="2:3">
      <c r="B1288" t="s">
        <v>2270</v>
      </c>
      <c r="C1288" t="s">
        <v>3878</v>
      </c>
    </row>
    <row r="1289" spans="2:3">
      <c r="B1289" t="s">
        <v>2271</v>
      </c>
      <c r="C1289" t="s">
        <v>3879</v>
      </c>
    </row>
    <row r="1290" spans="2:3">
      <c r="B1290" t="s">
        <v>2272</v>
      </c>
      <c r="C1290" t="s">
        <v>3880</v>
      </c>
    </row>
    <row r="1291" spans="2:3">
      <c r="B1291" t="s">
        <v>2273</v>
      </c>
      <c r="C1291" t="s">
        <v>3881</v>
      </c>
    </row>
    <row r="1292" spans="2:3">
      <c r="B1292" t="s">
        <v>2274</v>
      </c>
      <c r="C1292" t="s">
        <v>3882</v>
      </c>
    </row>
    <row r="1293" spans="2:3">
      <c r="B1293" t="s">
        <v>2275</v>
      </c>
      <c r="C1293" t="s">
        <v>3883</v>
      </c>
    </row>
    <row r="1294" spans="2:3">
      <c r="B1294" t="s">
        <v>2276</v>
      </c>
      <c r="C1294" t="s">
        <v>3884</v>
      </c>
    </row>
    <row r="1295" spans="2:3">
      <c r="B1295" t="s">
        <v>2277</v>
      </c>
      <c r="C1295" t="s">
        <v>3885</v>
      </c>
    </row>
    <row r="1296" spans="2:3">
      <c r="B1296" t="s">
        <v>2263</v>
      </c>
      <c r="C1296" t="s">
        <v>6578</v>
      </c>
    </row>
    <row r="1297" spans="2:3">
      <c r="B1297" t="s">
        <v>1428</v>
      </c>
      <c r="C1297" t="s">
        <v>4332</v>
      </c>
    </row>
    <row r="1298" spans="2:3">
      <c r="B1298" t="s">
        <v>1429</v>
      </c>
      <c r="C1298" t="s">
        <v>4333</v>
      </c>
    </row>
    <row r="1299" spans="2:3">
      <c r="B1299" t="s">
        <v>1430</v>
      </c>
      <c r="C1299" t="s">
        <v>4334</v>
      </c>
    </row>
    <row r="1300" spans="2:3">
      <c r="B1300" t="s">
        <v>1431</v>
      </c>
      <c r="C1300" t="s">
        <v>4335</v>
      </c>
    </row>
    <row r="1301" spans="2:3">
      <c r="B1301" t="s">
        <v>1432</v>
      </c>
      <c r="C1301" t="s">
        <v>4336</v>
      </c>
    </row>
    <row r="1302" spans="2:3">
      <c r="B1302" t="s">
        <v>1433</v>
      </c>
      <c r="C1302" t="s">
        <v>4337</v>
      </c>
    </row>
    <row r="1303" spans="2:3">
      <c r="B1303" t="s">
        <v>1434</v>
      </c>
      <c r="C1303" t="s">
        <v>4338</v>
      </c>
    </row>
    <row r="1304" spans="2:3">
      <c r="B1304" t="s">
        <v>1435</v>
      </c>
      <c r="C1304" t="s">
        <v>4339</v>
      </c>
    </row>
    <row r="1305" spans="2:3">
      <c r="B1305" t="s">
        <v>1436</v>
      </c>
      <c r="C1305" t="s">
        <v>4340</v>
      </c>
    </row>
    <row r="1306" spans="2:3">
      <c r="B1306" t="s">
        <v>1437</v>
      </c>
      <c r="C1306" t="s">
        <v>4341</v>
      </c>
    </row>
    <row r="1307" spans="2:3">
      <c r="B1307" t="s">
        <v>1438</v>
      </c>
      <c r="C1307" t="s">
        <v>4342</v>
      </c>
    </row>
    <row r="1308" spans="2:3">
      <c r="B1308" t="s">
        <v>1439</v>
      </c>
      <c r="C1308" t="s">
        <v>4343</v>
      </c>
    </row>
    <row r="1309" spans="2:3">
      <c r="B1309" t="s">
        <v>1440</v>
      </c>
      <c r="C1309" t="s">
        <v>4344</v>
      </c>
    </row>
    <row r="1310" spans="2:3">
      <c r="B1310" t="s">
        <v>1426</v>
      </c>
      <c r="C1310" t="s">
        <v>4345</v>
      </c>
    </row>
    <row r="1311" spans="2:3">
      <c r="B1311" t="s">
        <v>2710</v>
      </c>
      <c r="C1311" t="s">
        <v>6579</v>
      </c>
    </row>
    <row r="1312" spans="2:3">
      <c r="B1312" t="s">
        <v>2711</v>
      </c>
      <c r="C1312" t="s">
        <v>6580</v>
      </c>
    </row>
    <row r="1313" spans="2:3">
      <c r="B1313" t="s">
        <v>2712</v>
      </c>
      <c r="C1313" t="s">
        <v>6581</v>
      </c>
    </row>
    <row r="1314" spans="2:3">
      <c r="B1314" t="s">
        <v>2713</v>
      </c>
      <c r="C1314" t="s">
        <v>6582</v>
      </c>
    </row>
    <row r="1315" spans="2:3">
      <c r="B1315" t="s">
        <v>2714</v>
      </c>
      <c r="C1315" t="s">
        <v>6583</v>
      </c>
    </row>
    <row r="1316" spans="2:3">
      <c r="B1316" t="s">
        <v>2715</v>
      </c>
      <c r="C1316" t="s">
        <v>6584</v>
      </c>
    </row>
    <row r="1317" spans="2:3">
      <c r="B1317" t="s">
        <v>2716</v>
      </c>
      <c r="C1317" t="s">
        <v>6585</v>
      </c>
    </row>
    <row r="1318" spans="2:3">
      <c r="B1318" t="s">
        <v>2717</v>
      </c>
      <c r="C1318" t="s">
        <v>6586</v>
      </c>
    </row>
    <row r="1319" spans="2:3">
      <c r="B1319" t="s">
        <v>2718</v>
      </c>
      <c r="C1319" t="s">
        <v>6587</v>
      </c>
    </row>
    <row r="1320" spans="2:3">
      <c r="B1320" t="s">
        <v>2719</v>
      </c>
      <c r="C1320" t="s">
        <v>6588</v>
      </c>
    </row>
    <row r="1321" spans="2:3">
      <c r="B1321" t="s">
        <v>2720</v>
      </c>
      <c r="C1321" t="s">
        <v>6589</v>
      </c>
    </row>
    <row r="1322" spans="2:3">
      <c r="B1322" t="s">
        <v>2721</v>
      </c>
      <c r="C1322" t="s">
        <v>6590</v>
      </c>
    </row>
    <row r="1323" spans="2:3">
      <c r="B1323" t="s">
        <v>2722</v>
      </c>
      <c r="C1323" t="s">
        <v>6591</v>
      </c>
    </row>
    <row r="1324" spans="2:3">
      <c r="B1324" t="s">
        <v>2707</v>
      </c>
      <c r="C1324" t="s">
        <v>6592</v>
      </c>
    </row>
    <row r="1325" spans="2:3">
      <c r="B1325" t="s">
        <v>2152</v>
      </c>
      <c r="C1325" t="s">
        <v>4512</v>
      </c>
    </row>
    <row r="1326" spans="2:3">
      <c r="B1326" t="s">
        <v>797</v>
      </c>
      <c r="C1326" t="s">
        <v>5078</v>
      </c>
    </row>
    <row r="1327" spans="2:3">
      <c r="B1327" t="s">
        <v>798</v>
      </c>
      <c r="C1327" t="s">
        <v>5079</v>
      </c>
    </row>
    <row r="1328" spans="2:3">
      <c r="B1328" t="s">
        <v>799</v>
      </c>
      <c r="C1328" t="s">
        <v>5080</v>
      </c>
    </row>
    <row r="1329" spans="2:3">
      <c r="B1329" t="s">
        <v>800</v>
      </c>
      <c r="C1329" t="s">
        <v>5081</v>
      </c>
    </row>
    <row r="1330" spans="2:3">
      <c r="B1330" t="s">
        <v>801</v>
      </c>
      <c r="C1330" t="s">
        <v>5082</v>
      </c>
    </row>
    <row r="1331" spans="2:3">
      <c r="B1331" t="s">
        <v>802</v>
      </c>
      <c r="C1331" t="s">
        <v>5083</v>
      </c>
    </row>
    <row r="1332" spans="2:3">
      <c r="B1332" t="s">
        <v>803</v>
      </c>
      <c r="C1332" t="s">
        <v>5084</v>
      </c>
    </row>
    <row r="1333" spans="2:3">
      <c r="B1333" t="s">
        <v>804</v>
      </c>
      <c r="C1333" t="s">
        <v>5085</v>
      </c>
    </row>
    <row r="1334" spans="2:3">
      <c r="B1334" t="s">
        <v>805</v>
      </c>
      <c r="C1334" t="s">
        <v>5086</v>
      </c>
    </row>
    <row r="1335" spans="2:3">
      <c r="B1335" t="s">
        <v>806</v>
      </c>
      <c r="C1335" t="s">
        <v>5087</v>
      </c>
    </row>
    <row r="1336" spans="2:3">
      <c r="B1336" t="s">
        <v>807</v>
      </c>
      <c r="C1336" t="s">
        <v>5088</v>
      </c>
    </row>
    <row r="1337" spans="2:3">
      <c r="B1337" t="s">
        <v>808</v>
      </c>
      <c r="C1337" t="s">
        <v>5089</v>
      </c>
    </row>
    <row r="1338" spans="2:3">
      <c r="B1338" t="s">
        <v>809</v>
      </c>
      <c r="C1338" t="s">
        <v>5090</v>
      </c>
    </row>
    <row r="1339" spans="2:3">
      <c r="B1339" t="s">
        <v>795</v>
      </c>
      <c r="C1339" t="s">
        <v>5091</v>
      </c>
    </row>
    <row r="1340" spans="2:3">
      <c r="B1340" t="s">
        <v>972</v>
      </c>
      <c r="C1340" t="s">
        <v>6593</v>
      </c>
    </row>
    <row r="1341" spans="2:3">
      <c r="B1341" t="s">
        <v>973</v>
      </c>
      <c r="C1341" t="s">
        <v>6594</v>
      </c>
    </row>
    <row r="1342" spans="2:3">
      <c r="B1342" t="s">
        <v>974</v>
      </c>
      <c r="C1342" t="s">
        <v>6549</v>
      </c>
    </row>
    <row r="1343" spans="2:3">
      <c r="B1343" t="s">
        <v>975</v>
      </c>
      <c r="C1343" t="s">
        <v>6595</v>
      </c>
    </row>
    <row r="1344" spans="2:3">
      <c r="B1344" t="s">
        <v>976</v>
      </c>
      <c r="C1344" t="s">
        <v>6596</v>
      </c>
    </row>
    <row r="1345" spans="2:3">
      <c r="B1345" t="s">
        <v>977</v>
      </c>
      <c r="C1345" t="s">
        <v>6597</v>
      </c>
    </row>
    <row r="1346" spans="2:3">
      <c r="B1346" t="s">
        <v>978</v>
      </c>
      <c r="C1346" t="s">
        <v>6598</v>
      </c>
    </row>
    <row r="1347" spans="2:3">
      <c r="B1347" t="s">
        <v>979</v>
      </c>
      <c r="C1347" t="s">
        <v>6599</v>
      </c>
    </row>
    <row r="1348" spans="2:3">
      <c r="B1348" t="s">
        <v>980</v>
      </c>
      <c r="C1348" t="s">
        <v>6600</v>
      </c>
    </row>
    <row r="1349" spans="2:3">
      <c r="B1349" t="s">
        <v>981</v>
      </c>
      <c r="C1349" t="s">
        <v>6601</v>
      </c>
    </row>
    <row r="1350" spans="2:3">
      <c r="B1350" t="s">
        <v>982</v>
      </c>
      <c r="C1350" t="s">
        <v>6602</v>
      </c>
    </row>
    <row r="1351" spans="2:3">
      <c r="B1351" t="s">
        <v>983</v>
      </c>
      <c r="C1351" t="s">
        <v>6603</v>
      </c>
    </row>
    <row r="1352" spans="2:3">
      <c r="B1352" t="s">
        <v>984</v>
      </c>
      <c r="C1352" t="s">
        <v>6604</v>
      </c>
    </row>
    <row r="1353" spans="2:3">
      <c r="B1353" t="s">
        <v>970</v>
      </c>
      <c r="C1353" t="s">
        <v>6605</v>
      </c>
    </row>
    <row r="1354" spans="2:3">
      <c r="B1354" t="s">
        <v>2345</v>
      </c>
      <c r="C1354" t="s">
        <v>4429</v>
      </c>
    </row>
    <row r="1355" spans="2:3">
      <c r="B1355" t="s">
        <v>2346</v>
      </c>
      <c r="C1355" t="s">
        <v>4430</v>
      </c>
    </row>
    <row r="1356" spans="2:3">
      <c r="B1356" t="s">
        <v>2347</v>
      </c>
      <c r="C1356" t="s">
        <v>4431</v>
      </c>
    </row>
    <row r="1357" spans="2:3">
      <c r="B1357" t="s">
        <v>2348</v>
      </c>
      <c r="C1357" t="s">
        <v>4432</v>
      </c>
    </row>
    <row r="1358" spans="2:3">
      <c r="B1358" t="s">
        <v>2349</v>
      </c>
      <c r="C1358" t="s">
        <v>4433</v>
      </c>
    </row>
    <row r="1359" spans="2:3">
      <c r="B1359" t="s">
        <v>2350</v>
      </c>
      <c r="C1359" t="s">
        <v>4434</v>
      </c>
    </row>
    <row r="1360" spans="2:3">
      <c r="B1360" t="s">
        <v>2351</v>
      </c>
      <c r="C1360" t="s">
        <v>4435</v>
      </c>
    </row>
    <row r="1361" spans="2:3">
      <c r="B1361" t="s">
        <v>2352</v>
      </c>
      <c r="C1361" t="s">
        <v>4436</v>
      </c>
    </row>
    <row r="1362" spans="2:3">
      <c r="B1362" t="s">
        <v>2353</v>
      </c>
      <c r="C1362" t="s">
        <v>4437</v>
      </c>
    </row>
    <row r="1363" spans="2:3">
      <c r="B1363" t="s">
        <v>2354</v>
      </c>
      <c r="C1363" t="s">
        <v>4438</v>
      </c>
    </row>
    <row r="1364" spans="2:3">
      <c r="B1364" t="s">
        <v>2355</v>
      </c>
      <c r="C1364" t="s">
        <v>4439</v>
      </c>
    </row>
    <row r="1365" spans="2:3">
      <c r="B1365" t="s">
        <v>2356</v>
      </c>
      <c r="C1365" t="s">
        <v>4440</v>
      </c>
    </row>
    <row r="1366" spans="2:3">
      <c r="B1366" t="s">
        <v>2357</v>
      </c>
      <c r="C1366" t="s">
        <v>4441</v>
      </c>
    </row>
    <row r="1367" spans="2:3">
      <c r="B1367" t="s">
        <v>2343</v>
      </c>
      <c r="C1367" t="s">
        <v>4442</v>
      </c>
    </row>
    <row r="1368" spans="2:3">
      <c r="B1368" t="s">
        <v>2599</v>
      </c>
      <c r="C1368" t="s">
        <v>4892</v>
      </c>
    </row>
    <row r="1369" spans="2:3">
      <c r="B1369" t="s">
        <v>2600</v>
      </c>
      <c r="C1369" t="s">
        <v>4893</v>
      </c>
    </row>
    <row r="1370" spans="2:3">
      <c r="B1370" t="s">
        <v>2601</v>
      </c>
      <c r="C1370" t="s">
        <v>4894</v>
      </c>
    </row>
    <row r="1371" spans="2:3">
      <c r="B1371" t="s">
        <v>2602</v>
      </c>
      <c r="C1371" t="s">
        <v>4895</v>
      </c>
    </row>
    <row r="1372" spans="2:3">
      <c r="B1372" t="s">
        <v>2603</v>
      </c>
      <c r="C1372" t="s">
        <v>4896</v>
      </c>
    </row>
    <row r="1373" spans="2:3">
      <c r="B1373" t="s">
        <v>2604</v>
      </c>
      <c r="C1373" t="s">
        <v>4897</v>
      </c>
    </row>
    <row r="1374" spans="2:3">
      <c r="B1374" t="s">
        <v>2605</v>
      </c>
      <c r="C1374" t="s">
        <v>4898</v>
      </c>
    </row>
    <row r="1375" spans="2:3">
      <c r="B1375" t="s">
        <v>2606</v>
      </c>
      <c r="C1375" t="s">
        <v>4899</v>
      </c>
    </row>
    <row r="1376" spans="2:3">
      <c r="B1376" t="s">
        <v>2607</v>
      </c>
      <c r="C1376" t="s">
        <v>4900</v>
      </c>
    </row>
    <row r="1377" spans="2:3">
      <c r="B1377" t="s">
        <v>2608</v>
      </c>
      <c r="C1377" t="s">
        <v>4901</v>
      </c>
    </row>
    <row r="1378" spans="2:3">
      <c r="B1378" t="s">
        <v>2609</v>
      </c>
      <c r="C1378" t="s">
        <v>4902</v>
      </c>
    </row>
    <row r="1379" spans="2:3">
      <c r="B1379" t="s">
        <v>2610</v>
      </c>
      <c r="C1379" t="s">
        <v>4903</v>
      </c>
    </row>
    <row r="1380" spans="2:3">
      <c r="B1380" t="s">
        <v>2611</v>
      </c>
      <c r="C1380" t="s">
        <v>4904</v>
      </c>
    </row>
    <row r="1381" spans="2:3">
      <c r="B1381" t="s">
        <v>2597</v>
      </c>
      <c r="C1381" t="s">
        <v>4905</v>
      </c>
    </row>
    <row r="1382" spans="2:3">
      <c r="B1382" t="s">
        <v>1490</v>
      </c>
      <c r="C1382" t="s">
        <v>3845</v>
      </c>
    </row>
    <row r="1383" spans="2:3">
      <c r="B1383" t="s">
        <v>1491</v>
      </c>
      <c r="C1383" t="s">
        <v>3846</v>
      </c>
    </row>
    <row r="1384" spans="2:3">
      <c r="B1384" t="s">
        <v>1492</v>
      </c>
      <c r="C1384" t="s">
        <v>3847</v>
      </c>
    </row>
    <row r="1385" spans="2:3">
      <c r="B1385" t="s">
        <v>1493</v>
      </c>
      <c r="C1385" t="s">
        <v>3848</v>
      </c>
    </row>
    <row r="1386" spans="2:3">
      <c r="B1386" t="s">
        <v>1494</v>
      </c>
      <c r="C1386" t="s">
        <v>3849</v>
      </c>
    </row>
    <row r="1387" spans="2:3">
      <c r="B1387" t="s">
        <v>1495</v>
      </c>
      <c r="C1387" t="s">
        <v>3850</v>
      </c>
    </row>
    <row r="1388" spans="2:3">
      <c r="B1388" t="s">
        <v>1496</v>
      </c>
      <c r="C1388" t="s">
        <v>3851</v>
      </c>
    </row>
    <row r="1389" spans="2:3">
      <c r="B1389" t="s">
        <v>1497</v>
      </c>
      <c r="C1389" t="s">
        <v>3852</v>
      </c>
    </row>
    <row r="1390" spans="2:3">
      <c r="B1390" t="s">
        <v>1498</v>
      </c>
      <c r="C1390" t="s">
        <v>3853</v>
      </c>
    </row>
    <row r="1391" spans="2:3">
      <c r="B1391" t="s">
        <v>1499</v>
      </c>
      <c r="C1391" t="s">
        <v>3854</v>
      </c>
    </row>
    <row r="1392" spans="2:3">
      <c r="B1392" t="s">
        <v>1500</v>
      </c>
      <c r="C1392" t="s">
        <v>3855</v>
      </c>
    </row>
    <row r="1393" spans="2:3">
      <c r="B1393" t="s">
        <v>1501</v>
      </c>
      <c r="C1393" t="s">
        <v>3856</v>
      </c>
    </row>
    <row r="1394" spans="2:3">
      <c r="B1394" t="s">
        <v>1502</v>
      </c>
      <c r="C1394" t="s">
        <v>3857</v>
      </c>
    </row>
    <row r="1395" spans="2:3">
      <c r="B1395" t="s">
        <v>1488</v>
      </c>
      <c r="C1395" t="s">
        <v>3858</v>
      </c>
    </row>
    <row r="1396" spans="2:3">
      <c r="B1396" t="s">
        <v>2106</v>
      </c>
      <c r="C1396" t="s">
        <v>6606</v>
      </c>
    </row>
    <row r="1397" spans="2:3">
      <c r="B1397" t="s">
        <v>2107</v>
      </c>
      <c r="C1397" t="s">
        <v>6607</v>
      </c>
    </row>
    <row r="1398" spans="2:3">
      <c r="B1398" t="s">
        <v>2108</v>
      </c>
      <c r="C1398" t="s">
        <v>6608</v>
      </c>
    </row>
    <row r="1399" spans="2:3">
      <c r="B1399" t="s">
        <v>2109</v>
      </c>
      <c r="C1399" t="s">
        <v>6609</v>
      </c>
    </row>
    <row r="1400" spans="2:3">
      <c r="B1400" t="s">
        <v>2110</v>
      </c>
      <c r="C1400" t="s">
        <v>6610</v>
      </c>
    </row>
    <row r="1401" spans="2:3">
      <c r="B1401" t="s">
        <v>2111</v>
      </c>
      <c r="C1401" t="s">
        <v>6611</v>
      </c>
    </row>
    <row r="1402" spans="2:3">
      <c r="B1402" t="s">
        <v>2112</v>
      </c>
      <c r="C1402" t="s">
        <v>6612</v>
      </c>
    </row>
    <row r="1403" spans="2:3">
      <c r="B1403" t="s">
        <v>2113</v>
      </c>
      <c r="C1403" t="s">
        <v>6613</v>
      </c>
    </row>
    <row r="1404" spans="2:3">
      <c r="B1404" t="s">
        <v>2114</v>
      </c>
      <c r="C1404" t="s">
        <v>6614</v>
      </c>
    </row>
    <row r="1405" spans="2:3">
      <c r="B1405" t="s">
        <v>2115</v>
      </c>
      <c r="C1405" t="s">
        <v>6615</v>
      </c>
    </row>
    <row r="1406" spans="2:3">
      <c r="B1406" t="s">
        <v>2116</v>
      </c>
      <c r="C1406" t="s">
        <v>6616</v>
      </c>
    </row>
    <row r="1407" spans="2:3">
      <c r="B1407" t="s">
        <v>2117</v>
      </c>
      <c r="C1407" t="s">
        <v>6617</v>
      </c>
    </row>
    <row r="1408" spans="2:3">
      <c r="B1408" t="s">
        <v>2118</v>
      </c>
      <c r="C1408" t="s">
        <v>6618</v>
      </c>
    </row>
    <row r="1409" spans="2:3">
      <c r="B1409" t="s">
        <v>2104</v>
      </c>
      <c r="C1409" t="s">
        <v>6619</v>
      </c>
    </row>
    <row r="1410" spans="2:3">
      <c r="B1410" t="s">
        <v>1005</v>
      </c>
      <c r="C1410" t="s">
        <v>4194</v>
      </c>
    </row>
    <row r="1411" spans="2:3">
      <c r="B1411" t="s">
        <v>5162</v>
      </c>
      <c r="C1411" t="s">
        <v>4195</v>
      </c>
    </row>
    <row r="1412" spans="2:3">
      <c r="B1412" t="s">
        <v>5164</v>
      </c>
      <c r="C1412" t="s">
        <v>4196</v>
      </c>
    </row>
    <row r="1413" spans="2:3">
      <c r="B1413" t="s">
        <v>1006</v>
      </c>
      <c r="C1413" t="s">
        <v>4197</v>
      </c>
    </row>
    <row r="1414" spans="2:3">
      <c r="B1414" t="s">
        <v>1007</v>
      </c>
      <c r="C1414" t="s">
        <v>4198</v>
      </c>
    </row>
    <row r="1415" spans="2:3">
      <c r="B1415" t="s">
        <v>1008</v>
      </c>
      <c r="C1415" t="s">
        <v>4199</v>
      </c>
    </row>
    <row r="1416" spans="2:3">
      <c r="B1416" t="s">
        <v>1009</v>
      </c>
      <c r="C1416" t="s">
        <v>4200</v>
      </c>
    </row>
    <row r="1417" spans="2:3">
      <c r="B1417" t="s">
        <v>1010</v>
      </c>
      <c r="C1417" t="s">
        <v>4201</v>
      </c>
    </row>
    <row r="1418" spans="2:3">
      <c r="B1418" t="s">
        <v>1011</v>
      </c>
      <c r="C1418" t="s">
        <v>4202</v>
      </c>
    </row>
    <row r="1419" spans="2:3">
      <c r="B1419" t="s">
        <v>1012</v>
      </c>
      <c r="C1419" t="s">
        <v>4203</v>
      </c>
    </row>
    <row r="1420" spans="2:3">
      <c r="B1420" t="s">
        <v>1013</v>
      </c>
      <c r="C1420" t="s">
        <v>4204</v>
      </c>
    </row>
    <row r="1421" spans="2:3">
      <c r="B1421" t="s">
        <v>1014</v>
      </c>
      <c r="C1421" t="s">
        <v>4205</v>
      </c>
    </row>
    <row r="1422" spans="2:3">
      <c r="B1422" t="s">
        <v>1015</v>
      </c>
      <c r="C1422" t="s">
        <v>4206</v>
      </c>
    </row>
    <row r="1423" spans="2:3">
      <c r="B1423" t="s">
        <v>1002</v>
      </c>
      <c r="C1423" t="s">
        <v>4207</v>
      </c>
    </row>
    <row r="1424" spans="2:3">
      <c r="B1424" t="s">
        <v>2485</v>
      </c>
      <c r="C1424" t="s">
        <v>4221</v>
      </c>
    </row>
    <row r="1425" spans="2:3">
      <c r="B1425" t="s">
        <v>2487</v>
      </c>
      <c r="C1425" t="s">
        <v>4208</v>
      </c>
    </row>
    <row r="1426" spans="2:3">
      <c r="B1426" t="s">
        <v>2488</v>
      </c>
      <c r="C1426" t="s">
        <v>4209</v>
      </c>
    </row>
    <row r="1427" spans="2:3">
      <c r="B1427" t="s">
        <v>2489</v>
      </c>
      <c r="C1427" t="s">
        <v>4210</v>
      </c>
    </row>
    <row r="1428" spans="2:3">
      <c r="B1428" t="s">
        <v>2490</v>
      </c>
      <c r="C1428" t="s">
        <v>4211</v>
      </c>
    </row>
    <row r="1429" spans="2:3">
      <c r="B1429" t="s">
        <v>2491</v>
      </c>
      <c r="C1429" t="s">
        <v>4212</v>
      </c>
    </row>
    <row r="1430" spans="2:3">
      <c r="B1430" t="s">
        <v>2492</v>
      </c>
      <c r="C1430" t="s">
        <v>4213</v>
      </c>
    </row>
    <row r="1431" spans="2:3">
      <c r="B1431" t="s">
        <v>2493</v>
      </c>
      <c r="C1431" t="s">
        <v>4214</v>
      </c>
    </row>
    <row r="1432" spans="2:3">
      <c r="B1432" t="s">
        <v>2494</v>
      </c>
      <c r="C1432" t="s">
        <v>4215</v>
      </c>
    </row>
    <row r="1433" spans="2:3">
      <c r="B1433" t="s">
        <v>2495</v>
      </c>
      <c r="C1433" t="s">
        <v>4216</v>
      </c>
    </row>
    <row r="1434" spans="2:3">
      <c r="B1434" t="s">
        <v>2496</v>
      </c>
      <c r="C1434" t="s">
        <v>4217</v>
      </c>
    </row>
    <row r="1435" spans="2:3">
      <c r="B1435" t="s">
        <v>2497</v>
      </c>
      <c r="C1435" t="s">
        <v>4218</v>
      </c>
    </row>
    <row r="1436" spans="2:3">
      <c r="B1436" t="s">
        <v>2498</v>
      </c>
      <c r="C1436" t="s">
        <v>4219</v>
      </c>
    </row>
    <row r="1437" spans="2:3">
      <c r="B1437" t="s">
        <v>2499</v>
      </c>
      <c r="C1437" t="s">
        <v>4220</v>
      </c>
    </row>
    <row r="1438" spans="2:3">
      <c r="B1438" t="s">
        <v>2504</v>
      </c>
      <c r="C1438" t="s">
        <v>5178</v>
      </c>
    </row>
    <row r="1439" spans="2:3">
      <c r="B1439" t="s">
        <v>2505</v>
      </c>
      <c r="C1439" t="s">
        <v>5179</v>
      </c>
    </row>
    <row r="1440" spans="2:3">
      <c r="B1440" t="s">
        <v>2506</v>
      </c>
      <c r="C1440" t="s">
        <v>5180</v>
      </c>
    </row>
    <row r="1441" spans="2:3">
      <c r="B1441" t="s">
        <v>2507</v>
      </c>
      <c r="C1441" t="s">
        <v>5181</v>
      </c>
    </row>
    <row r="1442" spans="2:3">
      <c r="B1442" t="s">
        <v>2508</v>
      </c>
      <c r="C1442" t="s">
        <v>5182</v>
      </c>
    </row>
    <row r="1443" spans="2:3">
      <c r="B1443" t="s">
        <v>2509</v>
      </c>
      <c r="C1443" t="s">
        <v>5183</v>
      </c>
    </row>
    <row r="1444" spans="2:3">
      <c r="B1444" t="s">
        <v>2510</v>
      </c>
      <c r="C1444" t="s">
        <v>5184</v>
      </c>
    </row>
    <row r="1445" spans="2:3">
      <c r="B1445" t="s">
        <v>2511</v>
      </c>
      <c r="C1445" t="s">
        <v>5185</v>
      </c>
    </row>
    <row r="1446" spans="2:3">
      <c r="B1446" t="s">
        <v>2512</v>
      </c>
      <c r="C1446" t="s">
        <v>5186</v>
      </c>
    </row>
    <row r="1447" spans="2:3">
      <c r="B1447" t="s">
        <v>2513</v>
      </c>
      <c r="C1447" t="s">
        <v>5187</v>
      </c>
    </row>
    <row r="1448" spans="2:3">
      <c r="B1448" t="s">
        <v>2514</v>
      </c>
      <c r="C1448" t="s">
        <v>5188</v>
      </c>
    </row>
    <row r="1449" spans="2:3">
      <c r="B1449" t="s">
        <v>2515</v>
      </c>
      <c r="C1449" t="s">
        <v>5189</v>
      </c>
    </row>
    <row r="1450" spans="2:3">
      <c r="B1450" t="s">
        <v>2516</v>
      </c>
      <c r="C1450" t="s">
        <v>5190</v>
      </c>
    </row>
    <row r="1451" spans="2:3">
      <c r="B1451" t="s">
        <v>2501</v>
      </c>
      <c r="C1451" t="s">
        <v>5177</v>
      </c>
    </row>
    <row r="1452" spans="2:3">
      <c r="B1452" t="s">
        <v>1017</v>
      </c>
      <c r="C1452" t="s">
        <v>5176</v>
      </c>
    </row>
    <row r="1453" spans="2:3">
      <c r="B1453" t="s">
        <v>1020</v>
      </c>
      <c r="C1453" t="s">
        <v>5161</v>
      </c>
    </row>
    <row r="1454" spans="2:3">
      <c r="B1454" t="s">
        <v>5207</v>
      </c>
      <c r="C1454" t="s">
        <v>5163</v>
      </c>
    </row>
    <row r="1455" spans="2:3">
      <c r="B1455" t="s">
        <v>5209</v>
      </c>
      <c r="C1455" t="s">
        <v>5165</v>
      </c>
    </row>
    <row r="1456" spans="2:3">
      <c r="B1456" t="s">
        <v>1021</v>
      </c>
      <c r="C1456" t="s">
        <v>5166</v>
      </c>
    </row>
    <row r="1457" spans="2:3">
      <c r="B1457" t="s">
        <v>1022</v>
      </c>
      <c r="C1457" t="s">
        <v>5167</v>
      </c>
    </row>
    <row r="1458" spans="2:3">
      <c r="B1458" t="s">
        <v>1023</v>
      </c>
      <c r="C1458" t="s">
        <v>5168</v>
      </c>
    </row>
    <row r="1459" spans="2:3">
      <c r="B1459" t="s">
        <v>1024</v>
      </c>
      <c r="C1459" t="s">
        <v>5169</v>
      </c>
    </row>
    <row r="1460" spans="2:3">
      <c r="B1460" t="s">
        <v>1025</v>
      </c>
      <c r="C1460" t="s">
        <v>5170</v>
      </c>
    </row>
    <row r="1461" spans="2:3">
      <c r="B1461" t="s">
        <v>1026</v>
      </c>
      <c r="C1461" t="s">
        <v>5171</v>
      </c>
    </row>
    <row r="1462" spans="2:3">
      <c r="B1462" t="s">
        <v>1027</v>
      </c>
      <c r="C1462" t="s">
        <v>5172</v>
      </c>
    </row>
    <row r="1463" spans="2:3">
      <c r="B1463" t="s">
        <v>1028</v>
      </c>
      <c r="C1463" t="s">
        <v>5173</v>
      </c>
    </row>
    <row r="1464" spans="2:3">
      <c r="B1464" t="s">
        <v>1029</v>
      </c>
      <c r="C1464" t="s">
        <v>5174</v>
      </c>
    </row>
    <row r="1465" spans="2:3">
      <c r="B1465" t="s">
        <v>1030</v>
      </c>
      <c r="C1465" t="s">
        <v>5175</v>
      </c>
    </row>
    <row r="1466" spans="2:3">
      <c r="B1466" t="s">
        <v>831</v>
      </c>
      <c r="C1466" t="s">
        <v>5221</v>
      </c>
    </row>
    <row r="1467" spans="2:3">
      <c r="B1467" t="s">
        <v>832</v>
      </c>
      <c r="C1467" t="s">
        <v>5222</v>
      </c>
    </row>
    <row r="1468" spans="2:3">
      <c r="B1468" t="s">
        <v>833</v>
      </c>
      <c r="C1468" t="s">
        <v>5223</v>
      </c>
    </row>
    <row r="1469" spans="2:3">
      <c r="B1469" t="s">
        <v>834</v>
      </c>
      <c r="C1469" t="s">
        <v>5224</v>
      </c>
    </row>
    <row r="1470" spans="2:3">
      <c r="B1470" t="s">
        <v>835</v>
      </c>
      <c r="C1470" t="s">
        <v>5225</v>
      </c>
    </row>
    <row r="1471" spans="2:3">
      <c r="B1471" t="s">
        <v>836</v>
      </c>
      <c r="C1471" t="s">
        <v>5226</v>
      </c>
    </row>
    <row r="1472" spans="2:3">
      <c r="B1472" t="s">
        <v>837</v>
      </c>
      <c r="C1472" t="s">
        <v>5227</v>
      </c>
    </row>
    <row r="1473" spans="2:3">
      <c r="B1473" t="s">
        <v>838</v>
      </c>
      <c r="C1473" t="s">
        <v>5228</v>
      </c>
    </row>
    <row r="1474" spans="2:3">
      <c r="B1474" t="s">
        <v>839</v>
      </c>
      <c r="C1474" t="s">
        <v>5229</v>
      </c>
    </row>
    <row r="1475" spans="2:3">
      <c r="B1475" t="s">
        <v>840</v>
      </c>
      <c r="C1475" t="s">
        <v>5230</v>
      </c>
    </row>
    <row r="1476" spans="2:3">
      <c r="B1476" t="s">
        <v>841</v>
      </c>
      <c r="C1476" t="s">
        <v>5231</v>
      </c>
    </row>
    <row r="1477" spans="2:3">
      <c r="B1477" t="s">
        <v>842</v>
      </c>
      <c r="C1477" t="s">
        <v>5232</v>
      </c>
    </row>
    <row r="1478" spans="2:3">
      <c r="B1478" t="s">
        <v>843</v>
      </c>
      <c r="C1478" t="s">
        <v>5233</v>
      </c>
    </row>
    <row r="1479" spans="2:3">
      <c r="B1479" t="s">
        <v>829</v>
      </c>
      <c r="C1479" t="s">
        <v>5234</v>
      </c>
    </row>
    <row r="1480" spans="2:3">
      <c r="B1480" t="s">
        <v>2629</v>
      </c>
      <c r="C1480" t="s">
        <v>4290</v>
      </c>
    </row>
    <row r="1481" spans="2:3">
      <c r="B1481" t="s">
        <v>2630</v>
      </c>
      <c r="C1481" t="s">
        <v>4291</v>
      </c>
    </row>
    <row r="1482" spans="2:3">
      <c r="B1482" t="s">
        <v>2631</v>
      </c>
      <c r="C1482" t="s">
        <v>4292</v>
      </c>
    </row>
    <row r="1483" spans="2:3">
      <c r="B1483" t="s">
        <v>2632</v>
      </c>
      <c r="C1483" t="s">
        <v>4293</v>
      </c>
    </row>
    <row r="1484" spans="2:3">
      <c r="B1484" t="s">
        <v>2633</v>
      </c>
      <c r="C1484" t="s">
        <v>4294</v>
      </c>
    </row>
    <row r="1485" spans="2:3">
      <c r="B1485" t="s">
        <v>2634</v>
      </c>
      <c r="C1485" t="s">
        <v>4295</v>
      </c>
    </row>
    <row r="1486" spans="2:3">
      <c r="B1486" t="s">
        <v>2635</v>
      </c>
      <c r="C1486" t="s">
        <v>4296</v>
      </c>
    </row>
    <row r="1487" spans="2:3">
      <c r="B1487" t="s">
        <v>2636</v>
      </c>
      <c r="C1487" t="s">
        <v>4297</v>
      </c>
    </row>
    <row r="1488" spans="2:3">
      <c r="B1488" t="s">
        <v>2637</v>
      </c>
      <c r="C1488" t="s">
        <v>4298</v>
      </c>
    </row>
    <row r="1489" spans="2:3">
      <c r="B1489" t="s">
        <v>2638</v>
      </c>
      <c r="C1489" t="s">
        <v>4299</v>
      </c>
    </row>
    <row r="1490" spans="2:3">
      <c r="B1490" t="s">
        <v>2639</v>
      </c>
      <c r="C1490" t="s">
        <v>4300</v>
      </c>
    </row>
    <row r="1491" spans="2:3">
      <c r="B1491" t="s">
        <v>2640</v>
      </c>
      <c r="C1491" t="s">
        <v>4301</v>
      </c>
    </row>
    <row r="1492" spans="2:3">
      <c r="B1492" t="s">
        <v>2641</v>
      </c>
      <c r="C1492" t="s">
        <v>4302</v>
      </c>
    </row>
    <row r="1493" spans="2:3">
      <c r="B1493" t="s">
        <v>2627</v>
      </c>
      <c r="C1493" t="s">
        <v>4303</v>
      </c>
    </row>
    <row r="1494" spans="2:3">
      <c r="B1494" t="s">
        <v>1520</v>
      </c>
      <c r="C1494" t="s">
        <v>4276</v>
      </c>
    </row>
    <row r="1495" spans="2:3">
      <c r="B1495" t="s">
        <v>1521</v>
      </c>
      <c r="C1495" t="s">
        <v>4277</v>
      </c>
    </row>
    <row r="1496" spans="2:3">
      <c r="B1496" t="s">
        <v>1522</v>
      </c>
      <c r="C1496" t="s">
        <v>4278</v>
      </c>
    </row>
    <row r="1497" spans="2:3">
      <c r="B1497" t="s">
        <v>1523</v>
      </c>
      <c r="C1497" t="s">
        <v>4279</v>
      </c>
    </row>
    <row r="1498" spans="2:3">
      <c r="B1498" t="s">
        <v>1524</v>
      </c>
      <c r="C1498" t="s">
        <v>4280</v>
      </c>
    </row>
    <row r="1499" spans="2:3">
      <c r="B1499" t="s">
        <v>1525</v>
      </c>
      <c r="C1499" t="s">
        <v>4281</v>
      </c>
    </row>
    <row r="1500" spans="2:3">
      <c r="B1500" t="s">
        <v>1526</v>
      </c>
      <c r="C1500" t="s">
        <v>4282</v>
      </c>
    </row>
    <row r="1501" spans="2:3">
      <c r="B1501" t="s">
        <v>1527</v>
      </c>
      <c r="C1501" t="s">
        <v>4283</v>
      </c>
    </row>
    <row r="1502" spans="2:3">
      <c r="B1502" t="s">
        <v>1528</v>
      </c>
      <c r="C1502" t="s">
        <v>4284</v>
      </c>
    </row>
    <row r="1503" spans="2:3">
      <c r="B1503" t="s">
        <v>1529</v>
      </c>
      <c r="C1503" t="s">
        <v>4285</v>
      </c>
    </row>
    <row r="1504" spans="2:3">
      <c r="B1504" t="s">
        <v>1530</v>
      </c>
      <c r="C1504" t="s">
        <v>4286</v>
      </c>
    </row>
    <row r="1505" spans="2:3">
      <c r="B1505" t="s">
        <v>1531</v>
      </c>
      <c r="C1505" t="s">
        <v>4287</v>
      </c>
    </row>
    <row r="1506" spans="2:3">
      <c r="B1506" t="s">
        <v>1532</v>
      </c>
      <c r="C1506" t="s">
        <v>4288</v>
      </c>
    </row>
    <row r="1507" spans="2:3">
      <c r="B1507" t="s">
        <v>1518</v>
      </c>
      <c r="C1507" t="s">
        <v>4289</v>
      </c>
    </row>
    <row r="1508" spans="2:3">
      <c r="B1508" t="s">
        <v>2553</v>
      </c>
      <c r="C1508" t="s">
        <v>6620</v>
      </c>
    </row>
    <row r="1509" spans="2:3">
      <c r="B1509" t="s">
        <v>2554</v>
      </c>
      <c r="C1509" t="s">
        <v>6621</v>
      </c>
    </row>
    <row r="1510" spans="2:3">
      <c r="B1510" t="s">
        <v>2555</v>
      </c>
      <c r="C1510" t="s">
        <v>6622</v>
      </c>
    </row>
    <row r="1511" spans="2:3">
      <c r="B1511" t="s">
        <v>2556</v>
      </c>
      <c r="C1511" t="s">
        <v>6623</v>
      </c>
    </row>
    <row r="1512" spans="2:3">
      <c r="B1512" t="s">
        <v>2557</v>
      </c>
      <c r="C1512" t="s">
        <v>6624</v>
      </c>
    </row>
    <row r="1513" spans="2:3">
      <c r="B1513" t="s">
        <v>2558</v>
      </c>
      <c r="C1513" t="s">
        <v>6625</v>
      </c>
    </row>
    <row r="1514" spans="2:3">
      <c r="B1514" t="s">
        <v>2559</v>
      </c>
      <c r="C1514" t="s">
        <v>6626</v>
      </c>
    </row>
    <row r="1515" spans="2:3">
      <c r="B1515" t="s">
        <v>2560</v>
      </c>
      <c r="C1515" t="s">
        <v>6627</v>
      </c>
    </row>
    <row r="1516" spans="2:3">
      <c r="B1516" t="s">
        <v>2561</v>
      </c>
      <c r="C1516" t="s">
        <v>6628</v>
      </c>
    </row>
    <row r="1517" spans="2:3">
      <c r="B1517" t="s">
        <v>2562</v>
      </c>
      <c r="C1517" t="s">
        <v>6629</v>
      </c>
    </row>
    <row r="1518" spans="2:3">
      <c r="B1518" t="s">
        <v>2563</v>
      </c>
      <c r="C1518" t="s">
        <v>6630</v>
      </c>
    </row>
    <row r="1519" spans="2:3">
      <c r="B1519" t="s">
        <v>2564</v>
      </c>
      <c r="C1519" t="s">
        <v>6631</v>
      </c>
    </row>
    <row r="1520" spans="2:3">
      <c r="B1520" t="s">
        <v>2565</v>
      </c>
      <c r="C1520" t="s">
        <v>6632</v>
      </c>
    </row>
    <row r="1521" spans="2:3">
      <c r="B1521" t="s">
        <v>2550</v>
      </c>
      <c r="C1521" t="s">
        <v>6633</v>
      </c>
    </row>
    <row r="1522" spans="2:3">
      <c r="B1522" t="s">
        <v>1253</v>
      </c>
      <c r="C1522" t="s">
        <v>5399</v>
      </c>
    </row>
    <row r="1523" spans="2:3">
      <c r="B1523" t="s">
        <v>1254</v>
      </c>
      <c r="C1523" t="s">
        <v>5400</v>
      </c>
    </row>
    <row r="1524" spans="2:3">
      <c r="B1524" t="s">
        <v>1255</v>
      </c>
      <c r="C1524" t="s">
        <v>5401</v>
      </c>
    </row>
    <row r="1525" spans="2:3">
      <c r="B1525" t="s">
        <v>1256</v>
      </c>
      <c r="C1525" t="s">
        <v>5402</v>
      </c>
    </row>
    <row r="1526" spans="2:3">
      <c r="B1526" t="s">
        <v>1257</v>
      </c>
      <c r="C1526" t="s">
        <v>5403</v>
      </c>
    </row>
    <row r="1527" spans="2:3">
      <c r="B1527" t="s">
        <v>1258</v>
      </c>
      <c r="C1527" t="s">
        <v>5404</v>
      </c>
    </row>
    <row r="1528" spans="2:3">
      <c r="B1528" t="s">
        <v>1259</v>
      </c>
      <c r="C1528" t="s">
        <v>5405</v>
      </c>
    </row>
    <row r="1529" spans="2:3">
      <c r="B1529" t="s">
        <v>1260</v>
      </c>
      <c r="C1529" t="s">
        <v>5406</v>
      </c>
    </row>
    <row r="1530" spans="2:3">
      <c r="B1530" t="s">
        <v>1261</v>
      </c>
      <c r="C1530" t="s">
        <v>5407</v>
      </c>
    </row>
    <row r="1531" spans="2:3">
      <c r="B1531" t="s">
        <v>1262</v>
      </c>
      <c r="C1531" t="s">
        <v>5408</v>
      </c>
    </row>
    <row r="1532" spans="2:3">
      <c r="B1532" t="s">
        <v>1263</v>
      </c>
      <c r="C1532" t="s">
        <v>5409</v>
      </c>
    </row>
    <row r="1533" spans="2:3">
      <c r="B1533" t="s">
        <v>1264</v>
      </c>
      <c r="C1533" t="s">
        <v>5410</v>
      </c>
    </row>
    <row r="1534" spans="2:3">
      <c r="B1534" t="s">
        <v>1265</v>
      </c>
      <c r="C1534" t="s">
        <v>5411</v>
      </c>
    </row>
    <row r="1535" spans="2:3">
      <c r="B1535" t="s">
        <v>1251</v>
      </c>
      <c r="C1535" t="s">
        <v>5412</v>
      </c>
    </row>
    <row r="1536" spans="2:3">
      <c r="B1536" t="s">
        <v>2044</v>
      </c>
      <c r="C1536" t="s">
        <v>4248</v>
      </c>
    </row>
    <row r="1537" spans="2:3">
      <c r="B1537" t="s">
        <v>2045</v>
      </c>
      <c r="C1537" t="s">
        <v>4249</v>
      </c>
    </row>
    <row r="1538" spans="2:3">
      <c r="B1538" t="s">
        <v>2046</v>
      </c>
      <c r="C1538" t="s">
        <v>4250</v>
      </c>
    </row>
    <row r="1539" spans="2:3">
      <c r="B1539" t="s">
        <v>2047</v>
      </c>
      <c r="C1539" t="s">
        <v>4251</v>
      </c>
    </row>
    <row r="1540" spans="2:3">
      <c r="B1540" t="s">
        <v>2048</v>
      </c>
      <c r="C1540" t="s">
        <v>4252</v>
      </c>
    </row>
    <row r="1541" spans="2:3">
      <c r="B1541" t="s">
        <v>2049</v>
      </c>
      <c r="C1541" t="s">
        <v>4253</v>
      </c>
    </row>
    <row r="1542" spans="2:3">
      <c r="B1542" t="s">
        <v>2050</v>
      </c>
      <c r="C1542" t="s">
        <v>4254</v>
      </c>
    </row>
    <row r="1543" spans="2:3">
      <c r="B1543" t="s">
        <v>2051</v>
      </c>
      <c r="C1543" t="s">
        <v>4255</v>
      </c>
    </row>
    <row r="1544" spans="2:3">
      <c r="B1544" t="s">
        <v>2052</v>
      </c>
      <c r="C1544" t="s">
        <v>4256</v>
      </c>
    </row>
    <row r="1545" spans="2:3">
      <c r="B1545" t="s">
        <v>2053</v>
      </c>
      <c r="C1545" t="s">
        <v>4257</v>
      </c>
    </row>
    <row r="1546" spans="2:3">
      <c r="B1546" t="s">
        <v>2054</v>
      </c>
      <c r="C1546" t="s">
        <v>4258</v>
      </c>
    </row>
    <row r="1547" spans="2:3">
      <c r="B1547" t="s">
        <v>2055</v>
      </c>
      <c r="C1547" t="s">
        <v>4259</v>
      </c>
    </row>
    <row r="1548" spans="2:3">
      <c r="B1548" t="s">
        <v>2056</v>
      </c>
      <c r="C1548" t="s">
        <v>4260</v>
      </c>
    </row>
    <row r="1549" spans="2:3">
      <c r="B1549" t="s">
        <v>2042</v>
      </c>
      <c r="C1549" t="s">
        <v>4261</v>
      </c>
    </row>
    <row r="1550" spans="2:3">
      <c r="B1550" t="s">
        <v>683</v>
      </c>
      <c r="C1550" t="s">
        <v>5305</v>
      </c>
    </row>
    <row r="1551" spans="2:3">
      <c r="B1551" t="s">
        <v>685</v>
      </c>
      <c r="C1551" t="s">
        <v>5306</v>
      </c>
    </row>
    <row r="1552" spans="2:3">
      <c r="B1552" t="s">
        <v>686</v>
      </c>
      <c r="C1552" t="s">
        <v>5307</v>
      </c>
    </row>
    <row r="1553" spans="2:3">
      <c r="B1553" t="s">
        <v>687</v>
      </c>
      <c r="C1553" t="s">
        <v>5308</v>
      </c>
    </row>
    <row r="1554" spans="2:3">
      <c r="B1554" t="s">
        <v>688</v>
      </c>
      <c r="C1554" t="s">
        <v>5309</v>
      </c>
    </row>
    <row r="1555" spans="2:3">
      <c r="B1555" t="s">
        <v>689</v>
      </c>
      <c r="C1555" t="s">
        <v>5310</v>
      </c>
    </row>
    <row r="1556" spans="2:3">
      <c r="B1556" t="s">
        <v>690</v>
      </c>
      <c r="C1556" t="s">
        <v>5311</v>
      </c>
    </row>
    <row r="1557" spans="2:3">
      <c r="B1557" t="s">
        <v>691</v>
      </c>
      <c r="C1557" t="s">
        <v>5312</v>
      </c>
    </row>
    <row r="1558" spans="2:3">
      <c r="B1558" t="s">
        <v>692</v>
      </c>
      <c r="C1558" t="s">
        <v>5313</v>
      </c>
    </row>
    <row r="1559" spans="2:3">
      <c r="B1559" t="s">
        <v>693</v>
      </c>
      <c r="C1559" t="s">
        <v>5314</v>
      </c>
    </row>
    <row r="1560" spans="2:3">
      <c r="B1560" t="s">
        <v>694</v>
      </c>
      <c r="C1560" t="s">
        <v>5315</v>
      </c>
    </row>
    <row r="1561" spans="2:3">
      <c r="B1561" t="s">
        <v>695</v>
      </c>
      <c r="C1561" t="s">
        <v>5316</v>
      </c>
    </row>
    <row r="1562" spans="2:3">
      <c r="B1562" t="s">
        <v>696</v>
      </c>
      <c r="C1562" t="s">
        <v>5317</v>
      </c>
    </row>
    <row r="1563" spans="2:3">
      <c r="B1563" t="s">
        <v>680</v>
      </c>
      <c r="C1563" t="s">
        <v>5318</v>
      </c>
    </row>
    <row r="1564" spans="2:3">
      <c r="B1564" t="s">
        <v>847</v>
      </c>
      <c r="C1564" t="s">
        <v>5319</v>
      </c>
    </row>
    <row r="1565" spans="2:3">
      <c r="B1565" t="s">
        <v>848</v>
      </c>
      <c r="C1565" t="s">
        <v>5320</v>
      </c>
    </row>
    <row r="1566" spans="2:3">
      <c r="B1566" t="s">
        <v>849</v>
      </c>
      <c r="C1566" t="s">
        <v>5321</v>
      </c>
    </row>
    <row r="1567" spans="2:3">
      <c r="B1567" t="s">
        <v>850</v>
      </c>
      <c r="C1567" t="s">
        <v>5322</v>
      </c>
    </row>
    <row r="1568" spans="2:3">
      <c r="B1568" t="s">
        <v>851</v>
      </c>
      <c r="C1568" t="s">
        <v>5323</v>
      </c>
    </row>
    <row r="1569" spans="2:3">
      <c r="B1569" t="s">
        <v>852</v>
      </c>
      <c r="C1569" t="s">
        <v>5324</v>
      </c>
    </row>
    <row r="1570" spans="2:3">
      <c r="B1570" t="s">
        <v>853</v>
      </c>
      <c r="C1570" t="s">
        <v>5325</v>
      </c>
    </row>
    <row r="1571" spans="2:3">
      <c r="B1571" t="s">
        <v>854</v>
      </c>
      <c r="C1571" t="s">
        <v>5326</v>
      </c>
    </row>
    <row r="1572" spans="2:3">
      <c r="B1572" t="s">
        <v>855</v>
      </c>
      <c r="C1572" t="s">
        <v>5327</v>
      </c>
    </row>
    <row r="1573" spans="2:3">
      <c r="B1573" t="s">
        <v>856</v>
      </c>
      <c r="C1573" t="s">
        <v>5328</v>
      </c>
    </row>
    <row r="1574" spans="2:3">
      <c r="B1574" t="s">
        <v>857</v>
      </c>
      <c r="C1574" t="s">
        <v>5329</v>
      </c>
    </row>
    <row r="1575" spans="2:3">
      <c r="B1575" t="s">
        <v>858</v>
      </c>
      <c r="C1575" t="s">
        <v>5330</v>
      </c>
    </row>
    <row r="1576" spans="2:3">
      <c r="B1576" t="s">
        <v>859</v>
      </c>
      <c r="C1576" t="s">
        <v>5331</v>
      </c>
    </row>
    <row r="1577" spans="2:3">
      <c r="B1577" t="s">
        <v>845</v>
      </c>
      <c r="C1577" t="s">
        <v>5332</v>
      </c>
    </row>
    <row r="1578" spans="2:3">
      <c r="B1578" t="s">
        <v>1842</v>
      </c>
      <c r="C1578" t="s">
        <v>6634</v>
      </c>
    </row>
    <row r="1579" spans="2:3">
      <c r="B1579" t="s">
        <v>1843</v>
      </c>
      <c r="C1579" t="s">
        <v>6635</v>
      </c>
    </row>
    <row r="1580" spans="2:3">
      <c r="B1580" t="s">
        <v>1844</v>
      </c>
      <c r="C1580" t="s">
        <v>6636</v>
      </c>
    </row>
    <row r="1581" spans="2:3">
      <c r="B1581" t="s">
        <v>1845</v>
      </c>
      <c r="C1581" t="s">
        <v>6637</v>
      </c>
    </row>
    <row r="1582" spans="2:3">
      <c r="B1582" t="s">
        <v>1846</v>
      </c>
      <c r="C1582" t="s">
        <v>6638</v>
      </c>
    </row>
    <row r="1583" spans="2:3">
      <c r="B1583" t="s">
        <v>1847</v>
      </c>
      <c r="C1583" t="s">
        <v>6639</v>
      </c>
    </row>
    <row r="1584" spans="2:3">
      <c r="B1584" t="s">
        <v>1848</v>
      </c>
      <c r="C1584" t="s">
        <v>6640</v>
      </c>
    </row>
    <row r="1585" spans="2:3">
      <c r="B1585" t="s">
        <v>1849</v>
      </c>
      <c r="C1585" t="s">
        <v>6641</v>
      </c>
    </row>
    <row r="1586" spans="2:3">
      <c r="B1586" t="s">
        <v>1850</v>
      </c>
      <c r="C1586" t="s">
        <v>6642</v>
      </c>
    </row>
    <row r="1587" spans="2:3">
      <c r="B1587" t="s">
        <v>1851</v>
      </c>
      <c r="C1587" t="s">
        <v>6643</v>
      </c>
    </row>
    <row r="1588" spans="2:3">
      <c r="B1588" t="s">
        <v>1871</v>
      </c>
      <c r="C1588" t="s">
        <v>5357</v>
      </c>
    </row>
    <row r="1589" spans="2:3">
      <c r="B1589" t="s">
        <v>1872</v>
      </c>
      <c r="C1589" t="s">
        <v>5358</v>
      </c>
    </row>
    <row r="1590" spans="2:3">
      <c r="B1590" t="s">
        <v>1873</v>
      </c>
      <c r="C1590" t="s">
        <v>5359</v>
      </c>
    </row>
    <row r="1591" spans="2:3">
      <c r="B1591" t="s">
        <v>1874</v>
      </c>
      <c r="C1591" t="s">
        <v>5360</v>
      </c>
    </row>
    <row r="1592" spans="2:3">
      <c r="B1592" t="s">
        <v>1875</v>
      </c>
      <c r="C1592" t="s">
        <v>5361</v>
      </c>
    </row>
    <row r="1593" spans="2:3">
      <c r="B1593" t="s">
        <v>1876</v>
      </c>
      <c r="C1593" t="s">
        <v>5362</v>
      </c>
    </row>
    <row r="1594" spans="2:3">
      <c r="B1594" t="s">
        <v>1877</v>
      </c>
      <c r="C1594" t="s">
        <v>5363</v>
      </c>
    </row>
    <row r="1595" spans="2:3">
      <c r="B1595" t="s">
        <v>1878</v>
      </c>
      <c r="C1595" t="s">
        <v>5364</v>
      </c>
    </row>
    <row r="1596" spans="2:3">
      <c r="B1596" t="s">
        <v>1879</v>
      </c>
      <c r="C1596" t="s">
        <v>5365</v>
      </c>
    </row>
    <row r="1597" spans="2:3">
      <c r="B1597" t="s">
        <v>1880</v>
      </c>
      <c r="C1597" t="s">
        <v>5366</v>
      </c>
    </row>
    <row r="1598" spans="2:3">
      <c r="B1598" t="s">
        <v>1881</v>
      </c>
      <c r="C1598" t="s">
        <v>5367</v>
      </c>
    </row>
    <row r="1599" spans="2:3">
      <c r="B1599" t="s">
        <v>1882</v>
      </c>
      <c r="C1599" t="s">
        <v>5368</v>
      </c>
    </row>
    <row r="1600" spans="2:3">
      <c r="B1600" t="s">
        <v>1883</v>
      </c>
      <c r="C1600" t="s">
        <v>5369</v>
      </c>
    </row>
    <row r="1601" spans="2:3">
      <c r="B1601" t="s">
        <v>1869</v>
      </c>
      <c r="C1601" t="s">
        <v>5370</v>
      </c>
    </row>
    <row r="1602" spans="2:3">
      <c r="B1602" t="s">
        <v>1855</v>
      </c>
      <c r="C1602" t="s">
        <v>6644</v>
      </c>
    </row>
    <row r="1603" spans="2:3">
      <c r="B1603" t="s">
        <v>1856</v>
      </c>
      <c r="C1603" t="s">
        <v>6645</v>
      </c>
    </row>
    <row r="1604" spans="2:3">
      <c r="B1604" t="s">
        <v>1857</v>
      </c>
      <c r="C1604" t="s">
        <v>6646</v>
      </c>
    </row>
    <row r="1605" spans="2:3">
      <c r="B1605" t="s">
        <v>1858</v>
      </c>
      <c r="C1605" t="s">
        <v>5333</v>
      </c>
    </row>
    <row r="1606" spans="2:3">
      <c r="B1606" t="s">
        <v>1859</v>
      </c>
      <c r="C1606" t="s">
        <v>5334</v>
      </c>
    </row>
    <row r="1607" spans="2:3">
      <c r="B1607" t="s">
        <v>1860</v>
      </c>
      <c r="C1607" t="s">
        <v>5335</v>
      </c>
    </row>
    <row r="1608" spans="2:3">
      <c r="B1608" t="s">
        <v>1861</v>
      </c>
      <c r="C1608" t="s">
        <v>5336</v>
      </c>
    </row>
    <row r="1609" spans="2:3">
      <c r="B1609" t="s">
        <v>1862</v>
      </c>
      <c r="C1609" t="s">
        <v>5337</v>
      </c>
    </row>
    <row r="1610" spans="2:3">
      <c r="B1610" t="s">
        <v>1863</v>
      </c>
      <c r="C1610" t="s">
        <v>5338</v>
      </c>
    </row>
    <row r="1611" spans="2:3">
      <c r="B1611" t="s">
        <v>1864</v>
      </c>
      <c r="C1611" t="s">
        <v>5339</v>
      </c>
    </row>
    <row r="1612" spans="2:3">
      <c r="B1612" t="s">
        <v>1865</v>
      </c>
      <c r="C1612" t="s">
        <v>5340</v>
      </c>
    </row>
    <row r="1613" spans="2:3">
      <c r="B1613" t="s">
        <v>1866</v>
      </c>
      <c r="C1613" t="s">
        <v>5341</v>
      </c>
    </row>
    <row r="1614" spans="2:3">
      <c r="B1614" t="s">
        <v>1867</v>
      </c>
      <c r="C1614" t="s">
        <v>5342</v>
      </c>
    </row>
    <row r="1615" spans="2:3">
      <c r="B1615" t="s">
        <v>1853</v>
      </c>
      <c r="C1615" t="s">
        <v>6647</v>
      </c>
    </row>
    <row r="1616" spans="2:3">
      <c r="B1616" t="s">
        <v>1887</v>
      </c>
      <c r="C1616" t="s">
        <v>5343</v>
      </c>
    </row>
    <row r="1617" spans="2:3">
      <c r="B1617" t="s">
        <v>1888</v>
      </c>
      <c r="C1617" t="s">
        <v>5344</v>
      </c>
    </row>
    <row r="1618" spans="2:3">
      <c r="B1618" t="s">
        <v>1889</v>
      </c>
      <c r="C1618" t="s">
        <v>5345</v>
      </c>
    </row>
    <row r="1619" spans="2:3">
      <c r="B1619" t="s">
        <v>1890</v>
      </c>
      <c r="C1619" t="s">
        <v>5346</v>
      </c>
    </row>
    <row r="1620" spans="2:3">
      <c r="B1620" t="s">
        <v>1891</v>
      </c>
      <c r="C1620" t="s">
        <v>5347</v>
      </c>
    </row>
    <row r="1621" spans="2:3">
      <c r="B1621" t="s">
        <v>1892</v>
      </c>
      <c r="C1621" t="s">
        <v>5348</v>
      </c>
    </row>
    <row r="1622" spans="2:3">
      <c r="B1622" t="s">
        <v>1893</v>
      </c>
      <c r="C1622" t="s">
        <v>5349</v>
      </c>
    </row>
    <row r="1623" spans="2:3">
      <c r="B1623" t="s">
        <v>1894</v>
      </c>
      <c r="C1623" t="s">
        <v>5350</v>
      </c>
    </row>
    <row r="1624" spans="2:3">
      <c r="B1624" t="s">
        <v>1895</v>
      </c>
      <c r="C1624" t="s">
        <v>5351</v>
      </c>
    </row>
    <row r="1625" spans="2:3">
      <c r="B1625" t="s">
        <v>1896</v>
      </c>
      <c r="C1625" t="s">
        <v>5352</v>
      </c>
    </row>
    <row r="1626" spans="2:3">
      <c r="B1626" t="s">
        <v>1897</v>
      </c>
      <c r="C1626" t="s">
        <v>5353</v>
      </c>
    </row>
    <row r="1627" spans="2:3">
      <c r="B1627" t="s">
        <v>1898</v>
      </c>
      <c r="C1627" t="s">
        <v>5354</v>
      </c>
    </row>
    <row r="1628" spans="2:3">
      <c r="B1628" t="s">
        <v>1899</v>
      </c>
      <c r="C1628" t="s">
        <v>5355</v>
      </c>
    </row>
    <row r="1629" spans="2:3">
      <c r="B1629" t="s">
        <v>1885</v>
      </c>
      <c r="C1629" t="s">
        <v>5356</v>
      </c>
    </row>
    <row r="1630" spans="2:3">
      <c r="B1630" t="s">
        <v>781</v>
      </c>
      <c r="C1630" t="s">
        <v>5385</v>
      </c>
    </row>
    <row r="1631" spans="2:3">
      <c r="B1631" t="s">
        <v>782</v>
      </c>
      <c r="C1631" t="s">
        <v>5386</v>
      </c>
    </row>
    <row r="1632" spans="2:3">
      <c r="B1632" t="s">
        <v>783</v>
      </c>
      <c r="C1632" t="s">
        <v>5387</v>
      </c>
    </row>
    <row r="1633" spans="2:3">
      <c r="B1633" t="s">
        <v>784</v>
      </c>
      <c r="C1633" t="s">
        <v>5388</v>
      </c>
    </row>
    <row r="1634" spans="2:3">
      <c r="B1634" t="s">
        <v>785</v>
      </c>
      <c r="C1634" t="s">
        <v>5389</v>
      </c>
    </row>
    <row r="1635" spans="2:3">
      <c r="B1635" t="s">
        <v>786</v>
      </c>
      <c r="C1635" t="s">
        <v>5390</v>
      </c>
    </row>
    <row r="1636" spans="2:3">
      <c r="B1636" t="s">
        <v>787</v>
      </c>
      <c r="C1636" t="s">
        <v>5391</v>
      </c>
    </row>
    <row r="1637" spans="2:3">
      <c r="B1637" t="s">
        <v>788</v>
      </c>
      <c r="C1637" t="s">
        <v>5392</v>
      </c>
    </row>
    <row r="1638" spans="2:3">
      <c r="B1638" t="s">
        <v>789</v>
      </c>
      <c r="C1638" t="s">
        <v>5393</v>
      </c>
    </row>
    <row r="1639" spans="2:3">
      <c r="B1639" t="s">
        <v>790</v>
      </c>
      <c r="C1639" t="s">
        <v>5394</v>
      </c>
    </row>
    <row r="1640" spans="2:3">
      <c r="B1640" t="s">
        <v>791</v>
      </c>
      <c r="C1640" t="s">
        <v>5395</v>
      </c>
    </row>
    <row r="1641" spans="2:3">
      <c r="B1641" t="s">
        <v>792</v>
      </c>
      <c r="C1641" t="s">
        <v>5396</v>
      </c>
    </row>
    <row r="1642" spans="2:3">
      <c r="B1642" t="s">
        <v>793</v>
      </c>
      <c r="C1642" t="s">
        <v>5397</v>
      </c>
    </row>
    <row r="1643" spans="2:3">
      <c r="B1643" t="s">
        <v>779</v>
      </c>
      <c r="C1643" t="s">
        <v>5398</v>
      </c>
    </row>
    <row r="1644" spans="2:3">
      <c r="B1644" t="s">
        <v>1237</v>
      </c>
      <c r="C1644" t="s">
        <v>5623</v>
      </c>
    </row>
    <row r="1645" spans="2:3">
      <c r="B1645" t="s">
        <v>1238</v>
      </c>
      <c r="C1645" t="s">
        <v>5624</v>
      </c>
    </row>
    <row r="1646" spans="2:3">
      <c r="B1646" t="s">
        <v>1239</v>
      </c>
      <c r="C1646" t="s">
        <v>5625</v>
      </c>
    </row>
    <row r="1647" spans="2:3">
      <c r="B1647" t="s">
        <v>1240</v>
      </c>
      <c r="C1647" t="s">
        <v>5626</v>
      </c>
    </row>
    <row r="1648" spans="2:3">
      <c r="B1648" t="s">
        <v>1241</v>
      </c>
      <c r="C1648" t="s">
        <v>5627</v>
      </c>
    </row>
    <row r="1649" spans="2:3">
      <c r="B1649" t="s">
        <v>1242</v>
      </c>
      <c r="C1649" t="s">
        <v>5628</v>
      </c>
    </row>
    <row r="1650" spans="2:3">
      <c r="B1650" t="s">
        <v>1243</v>
      </c>
      <c r="C1650" t="s">
        <v>5629</v>
      </c>
    </row>
    <row r="1651" spans="2:3">
      <c r="B1651" t="s">
        <v>1244</v>
      </c>
      <c r="C1651" t="s">
        <v>5630</v>
      </c>
    </row>
    <row r="1652" spans="2:3">
      <c r="B1652" t="s">
        <v>1245</v>
      </c>
      <c r="C1652" t="s">
        <v>5631</v>
      </c>
    </row>
    <row r="1653" spans="2:3">
      <c r="B1653" t="s">
        <v>1246</v>
      </c>
      <c r="C1653" t="s">
        <v>5632</v>
      </c>
    </row>
    <row r="1654" spans="2:3">
      <c r="B1654" t="s">
        <v>1247</v>
      </c>
      <c r="C1654" t="s">
        <v>5633</v>
      </c>
    </row>
    <row r="1655" spans="2:3">
      <c r="B1655" t="s">
        <v>1248</v>
      </c>
      <c r="C1655" t="s">
        <v>5634</v>
      </c>
    </row>
    <row r="1656" spans="2:3">
      <c r="B1656" t="s">
        <v>1249</v>
      </c>
      <c r="C1656" t="s">
        <v>5635</v>
      </c>
    </row>
    <row r="1657" spans="2:3">
      <c r="B1657" t="s">
        <v>1235</v>
      </c>
      <c r="C1657" t="s">
        <v>5636</v>
      </c>
    </row>
    <row r="1658" spans="2:3">
      <c r="B1658" t="s">
        <v>1934</v>
      </c>
      <c r="C1658" t="s">
        <v>4808</v>
      </c>
    </row>
    <row r="1659" spans="2:3">
      <c r="B1659" t="s">
        <v>1935</v>
      </c>
      <c r="C1659" t="s">
        <v>4809</v>
      </c>
    </row>
    <row r="1660" spans="2:3">
      <c r="B1660" t="s">
        <v>1936</v>
      </c>
      <c r="C1660" t="s">
        <v>4810</v>
      </c>
    </row>
    <row r="1661" spans="2:3">
      <c r="B1661" t="s">
        <v>1937</v>
      </c>
      <c r="C1661" t="s">
        <v>4811</v>
      </c>
    </row>
    <row r="1662" spans="2:3">
      <c r="B1662" t="s">
        <v>1938</v>
      </c>
      <c r="C1662" t="s">
        <v>4812</v>
      </c>
    </row>
    <row r="1663" spans="2:3">
      <c r="B1663" t="s">
        <v>1939</v>
      </c>
      <c r="C1663" t="s">
        <v>4813</v>
      </c>
    </row>
    <row r="1664" spans="2:3">
      <c r="B1664" t="s">
        <v>1940</v>
      </c>
      <c r="C1664" t="s">
        <v>4814</v>
      </c>
    </row>
    <row r="1665" spans="2:3">
      <c r="B1665" t="s">
        <v>1941</v>
      </c>
      <c r="C1665" t="s">
        <v>4815</v>
      </c>
    </row>
    <row r="1666" spans="2:3">
      <c r="B1666" t="s">
        <v>1942</v>
      </c>
      <c r="C1666" t="s">
        <v>4816</v>
      </c>
    </row>
    <row r="1667" spans="2:3">
      <c r="B1667" t="s">
        <v>1943</v>
      </c>
      <c r="C1667" t="s">
        <v>4817</v>
      </c>
    </row>
    <row r="1668" spans="2:3">
      <c r="B1668" t="s">
        <v>1944</v>
      </c>
      <c r="C1668" t="s">
        <v>4818</v>
      </c>
    </row>
    <row r="1669" spans="2:3">
      <c r="B1669" t="s">
        <v>1945</v>
      </c>
      <c r="C1669" t="s">
        <v>4819</v>
      </c>
    </row>
    <row r="1670" spans="2:3">
      <c r="B1670" t="s">
        <v>1946</v>
      </c>
      <c r="C1670" t="s">
        <v>4820</v>
      </c>
    </row>
    <row r="1671" spans="2:3">
      <c r="B1671" t="s">
        <v>1932</v>
      </c>
      <c r="C1671" t="s">
        <v>4821</v>
      </c>
    </row>
    <row r="1672" spans="2:3">
      <c r="B1672" t="s">
        <v>3516</v>
      </c>
      <c r="C1672" t="s">
        <v>5539</v>
      </c>
    </row>
    <row r="1673" spans="2:3">
      <c r="B1673" t="s">
        <v>3517</v>
      </c>
      <c r="C1673" t="s">
        <v>5540</v>
      </c>
    </row>
    <row r="1674" spans="2:3">
      <c r="B1674" t="s">
        <v>3518</v>
      </c>
      <c r="C1674" t="s">
        <v>5541</v>
      </c>
    </row>
    <row r="1675" spans="2:3">
      <c r="B1675" t="s">
        <v>3519</v>
      </c>
      <c r="C1675" t="s">
        <v>5542</v>
      </c>
    </row>
    <row r="1676" spans="2:3">
      <c r="B1676" t="s">
        <v>3520</v>
      </c>
      <c r="C1676" t="s">
        <v>5543</v>
      </c>
    </row>
    <row r="1677" spans="2:3">
      <c r="B1677" t="s">
        <v>3521</v>
      </c>
      <c r="C1677" t="s">
        <v>5544</v>
      </c>
    </row>
    <row r="1678" spans="2:3">
      <c r="B1678" t="s">
        <v>3522</v>
      </c>
      <c r="C1678" t="s">
        <v>5545</v>
      </c>
    </row>
    <row r="1679" spans="2:3">
      <c r="B1679" t="s">
        <v>3523</v>
      </c>
      <c r="C1679" t="s">
        <v>5546</v>
      </c>
    </row>
    <row r="1680" spans="2:3">
      <c r="B1680" t="s">
        <v>3524</v>
      </c>
      <c r="C1680" t="s">
        <v>5547</v>
      </c>
    </row>
    <row r="1681" spans="2:3">
      <c r="B1681" t="s">
        <v>3525</v>
      </c>
      <c r="C1681" t="s">
        <v>5548</v>
      </c>
    </row>
    <row r="1682" spans="2:3">
      <c r="B1682" t="s">
        <v>3526</v>
      </c>
      <c r="C1682" t="s">
        <v>5549</v>
      </c>
    </row>
    <row r="1683" spans="2:3">
      <c r="B1683" t="s">
        <v>3527</v>
      </c>
      <c r="C1683" t="s">
        <v>5550</v>
      </c>
    </row>
    <row r="1684" spans="2:3">
      <c r="B1684" t="s">
        <v>3528</v>
      </c>
      <c r="C1684" t="s">
        <v>5551</v>
      </c>
    </row>
    <row r="1685" spans="2:3">
      <c r="B1685" t="s">
        <v>3514</v>
      </c>
      <c r="C1685" t="s">
        <v>5552</v>
      </c>
    </row>
    <row r="1686" spans="2:3">
      <c r="B1686" t="s">
        <v>3484</v>
      </c>
      <c r="C1686" t="s">
        <v>4878</v>
      </c>
    </row>
    <row r="1687" spans="2:3">
      <c r="B1687" t="s">
        <v>3485</v>
      </c>
      <c r="C1687" t="s">
        <v>4879</v>
      </c>
    </row>
    <row r="1688" spans="2:3">
      <c r="B1688" t="s">
        <v>3486</v>
      </c>
      <c r="C1688" t="s">
        <v>4880</v>
      </c>
    </row>
    <row r="1689" spans="2:3">
      <c r="B1689" t="s">
        <v>3487</v>
      </c>
      <c r="C1689" t="s">
        <v>4881</v>
      </c>
    </row>
    <row r="1690" spans="2:3">
      <c r="B1690" t="s">
        <v>3488</v>
      </c>
      <c r="C1690" t="s">
        <v>4882</v>
      </c>
    </row>
    <row r="1691" spans="2:3">
      <c r="B1691" t="s">
        <v>3489</v>
      </c>
      <c r="C1691" t="s">
        <v>4883</v>
      </c>
    </row>
    <row r="1692" spans="2:3">
      <c r="B1692" t="s">
        <v>3490</v>
      </c>
      <c r="C1692" t="s">
        <v>4884</v>
      </c>
    </row>
    <row r="1693" spans="2:3">
      <c r="B1693" t="s">
        <v>3491</v>
      </c>
      <c r="C1693" t="s">
        <v>4885</v>
      </c>
    </row>
    <row r="1694" spans="2:3">
      <c r="B1694" t="s">
        <v>3492</v>
      </c>
      <c r="C1694" t="s">
        <v>4886</v>
      </c>
    </row>
    <row r="1695" spans="2:3">
      <c r="B1695" t="s">
        <v>3493</v>
      </c>
      <c r="C1695" t="s">
        <v>4887</v>
      </c>
    </row>
    <row r="1696" spans="2:3">
      <c r="B1696" t="s">
        <v>3494</v>
      </c>
      <c r="C1696" t="s">
        <v>4888</v>
      </c>
    </row>
    <row r="1697" spans="2:3">
      <c r="B1697" t="s">
        <v>3495</v>
      </c>
      <c r="C1697" t="s">
        <v>4889</v>
      </c>
    </row>
    <row r="1698" spans="2:3">
      <c r="B1698" t="s">
        <v>3496</v>
      </c>
      <c r="C1698" t="s">
        <v>4890</v>
      </c>
    </row>
    <row r="1699" spans="2:3">
      <c r="B1699" t="s">
        <v>3482</v>
      </c>
      <c r="C1699" t="s">
        <v>4891</v>
      </c>
    </row>
    <row r="1700" spans="2:3">
      <c r="B1700" t="s">
        <v>3531</v>
      </c>
      <c r="C1700" t="s">
        <v>4935</v>
      </c>
    </row>
    <row r="1701" spans="2:3">
      <c r="B1701" t="s">
        <v>3532</v>
      </c>
      <c r="C1701" t="s">
        <v>4936</v>
      </c>
    </row>
    <row r="1702" spans="2:3">
      <c r="B1702" t="s">
        <v>3533</v>
      </c>
      <c r="C1702" t="s">
        <v>4937</v>
      </c>
    </row>
    <row r="1703" spans="2:3">
      <c r="B1703" t="s">
        <v>3534</v>
      </c>
      <c r="C1703" t="s">
        <v>4938</v>
      </c>
    </row>
    <row r="1704" spans="2:3">
      <c r="B1704" t="s">
        <v>3535</v>
      </c>
      <c r="C1704" t="s">
        <v>4939</v>
      </c>
    </row>
    <row r="1705" spans="2:3">
      <c r="B1705" t="s">
        <v>3536</v>
      </c>
      <c r="C1705" t="s">
        <v>4940</v>
      </c>
    </row>
    <row r="1706" spans="2:3">
      <c r="B1706" t="s">
        <v>3537</v>
      </c>
      <c r="C1706" t="s">
        <v>4941</v>
      </c>
    </row>
    <row r="1707" spans="2:3">
      <c r="B1707" t="s">
        <v>3538</v>
      </c>
      <c r="C1707" t="s">
        <v>4942</v>
      </c>
    </row>
    <row r="1708" spans="2:3">
      <c r="B1708" t="s">
        <v>3539</v>
      </c>
      <c r="C1708" t="s">
        <v>4943</v>
      </c>
    </row>
    <row r="1709" spans="2:3">
      <c r="B1709" t="s">
        <v>3540</v>
      </c>
      <c r="C1709" t="s">
        <v>4944</v>
      </c>
    </row>
    <row r="1710" spans="2:3">
      <c r="B1710" t="s">
        <v>3541</v>
      </c>
      <c r="C1710" t="s">
        <v>4945</v>
      </c>
    </row>
    <row r="1711" spans="2:3">
      <c r="B1711" t="s">
        <v>3542</v>
      </c>
      <c r="C1711" t="s">
        <v>4946</v>
      </c>
    </row>
    <row r="1712" spans="2:3">
      <c r="B1712" t="s">
        <v>3543</v>
      </c>
      <c r="C1712" t="s">
        <v>4947</v>
      </c>
    </row>
    <row r="1713" spans="2:3">
      <c r="B1713" t="s">
        <v>3529</v>
      </c>
      <c r="C1713" t="s">
        <v>4920</v>
      </c>
    </row>
    <row r="1714" spans="2:3">
      <c r="B1714" t="s">
        <v>1980</v>
      </c>
      <c r="C1714" t="s">
        <v>6648</v>
      </c>
    </row>
    <row r="1715" spans="2:3">
      <c r="B1715" t="s">
        <v>1981</v>
      </c>
      <c r="C1715" t="s">
        <v>6649</v>
      </c>
    </row>
    <row r="1716" spans="2:3">
      <c r="B1716" t="s">
        <v>1982</v>
      </c>
      <c r="C1716" t="s">
        <v>6650</v>
      </c>
    </row>
    <row r="1717" spans="2:3">
      <c r="B1717" t="s">
        <v>1983</v>
      </c>
      <c r="C1717" t="s">
        <v>6651</v>
      </c>
    </row>
    <row r="1718" spans="2:3">
      <c r="B1718" t="s">
        <v>1984</v>
      </c>
      <c r="C1718" t="s">
        <v>6652</v>
      </c>
    </row>
    <row r="1719" spans="2:3">
      <c r="B1719" t="s">
        <v>1985</v>
      </c>
      <c r="C1719" t="s">
        <v>6653</v>
      </c>
    </row>
    <row r="1720" spans="2:3">
      <c r="B1720" t="s">
        <v>1986</v>
      </c>
      <c r="C1720" t="s">
        <v>6654</v>
      </c>
    </row>
    <row r="1721" spans="2:3">
      <c r="B1721" t="s">
        <v>1987</v>
      </c>
      <c r="C1721" t="s">
        <v>6655</v>
      </c>
    </row>
    <row r="1722" spans="2:3">
      <c r="B1722" t="s">
        <v>1988</v>
      </c>
      <c r="C1722" t="s">
        <v>6656</v>
      </c>
    </row>
    <row r="1723" spans="2:3">
      <c r="B1723" t="s">
        <v>1989</v>
      </c>
      <c r="C1723" t="s">
        <v>6657</v>
      </c>
    </row>
    <row r="1724" spans="2:3">
      <c r="B1724" t="s">
        <v>1990</v>
      </c>
      <c r="C1724" t="s">
        <v>6658</v>
      </c>
    </row>
    <row r="1725" spans="2:3">
      <c r="B1725" t="s">
        <v>1991</v>
      </c>
      <c r="C1725" t="s">
        <v>6659</v>
      </c>
    </row>
    <row r="1726" spans="2:3">
      <c r="B1726" t="s">
        <v>1992</v>
      </c>
      <c r="C1726" t="s">
        <v>6660</v>
      </c>
    </row>
    <row r="1727" spans="2:3">
      <c r="B1727" t="s">
        <v>1979</v>
      </c>
      <c r="C1727" t="s">
        <v>6661</v>
      </c>
    </row>
    <row r="1728" spans="2:3">
      <c r="B1728" t="s">
        <v>815</v>
      </c>
      <c r="C1728" t="s">
        <v>5483</v>
      </c>
    </row>
    <row r="1729" spans="2:3">
      <c r="B1729" t="s">
        <v>816</v>
      </c>
      <c r="C1729" t="s">
        <v>5484</v>
      </c>
    </row>
    <row r="1730" spans="2:3">
      <c r="B1730" t="s">
        <v>817</v>
      </c>
      <c r="C1730" t="s">
        <v>5485</v>
      </c>
    </row>
    <row r="1731" spans="2:3">
      <c r="B1731" t="s">
        <v>818</v>
      </c>
      <c r="C1731" t="s">
        <v>5486</v>
      </c>
    </row>
    <row r="1732" spans="2:3">
      <c r="B1732" t="s">
        <v>819</v>
      </c>
      <c r="C1732" t="s">
        <v>5487</v>
      </c>
    </row>
    <row r="1733" spans="2:3">
      <c r="B1733" t="s">
        <v>820</v>
      </c>
      <c r="C1733" t="s">
        <v>5488</v>
      </c>
    </row>
    <row r="1734" spans="2:3">
      <c r="B1734" t="s">
        <v>821</v>
      </c>
      <c r="C1734" t="s">
        <v>5489</v>
      </c>
    </row>
    <row r="1735" spans="2:3">
      <c r="B1735" t="s">
        <v>822</v>
      </c>
      <c r="C1735" t="s">
        <v>5490</v>
      </c>
    </row>
    <row r="1736" spans="2:3">
      <c r="B1736" t="s">
        <v>823</v>
      </c>
      <c r="C1736" t="s">
        <v>5491</v>
      </c>
    </row>
    <row r="1737" spans="2:3">
      <c r="B1737" t="s">
        <v>824</v>
      </c>
      <c r="C1737" t="s">
        <v>5492</v>
      </c>
    </row>
    <row r="1738" spans="2:3">
      <c r="B1738" t="s">
        <v>825</v>
      </c>
      <c r="C1738" t="s">
        <v>5493</v>
      </c>
    </row>
    <row r="1739" spans="2:3">
      <c r="B1739" t="s">
        <v>826</v>
      </c>
      <c r="C1739" t="s">
        <v>5494</v>
      </c>
    </row>
    <row r="1740" spans="2:3">
      <c r="B1740" t="s">
        <v>827</v>
      </c>
      <c r="C1740" t="s">
        <v>5495</v>
      </c>
    </row>
    <row r="1741" spans="2:3">
      <c r="B1741" t="s">
        <v>812</v>
      </c>
      <c r="C1741" t="s">
        <v>5496</v>
      </c>
    </row>
    <row r="1742" spans="2:3">
      <c r="B1742" t="s">
        <v>1808</v>
      </c>
      <c r="C1742" t="s">
        <v>5553</v>
      </c>
    </row>
    <row r="1743" spans="2:3">
      <c r="B1743" t="s">
        <v>1809</v>
      </c>
      <c r="C1743" t="s">
        <v>5554</v>
      </c>
    </row>
    <row r="1744" spans="2:3">
      <c r="B1744" t="s">
        <v>1810</v>
      </c>
      <c r="C1744" t="s">
        <v>5555</v>
      </c>
    </row>
    <row r="1745" spans="2:3">
      <c r="B1745" t="s">
        <v>1811</v>
      </c>
      <c r="C1745" t="s">
        <v>5556</v>
      </c>
    </row>
    <row r="1746" spans="2:3">
      <c r="B1746" t="s">
        <v>1812</v>
      </c>
      <c r="C1746" t="s">
        <v>5557</v>
      </c>
    </row>
    <row r="1747" spans="2:3">
      <c r="B1747" t="s">
        <v>1813</v>
      </c>
      <c r="C1747" t="s">
        <v>5558</v>
      </c>
    </row>
    <row r="1748" spans="2:3">
      <c r="B1748" t="s">
        <v>1814</v>
      </c>
      <c r="C1748" t="s">
        <v>5559</v>
      </c>
    </row>
    <row r="1749" spans="2:3">
      <c r="B1749" t="s">
        <v>1815</v>
      </c>
      <c r="C1749" t="s">
        <v>5560</v>
      </c>
    </row>
    <row r="1750" spans="2:3">
      <c r="B1750" t="s">
        <v>1816</v>
      </c>
      <c r="C1750" t="s">
        <v>5561</v>
      </c>
    </row>
    <row r="1751" spans="2:3">
      <c r="B1751" t="s">
        <v>1817</v>
      </c>
      <c r="C1751" t="s">
        <v>5562</v>
      </c>
    </row>
    <row r="1752" spans="2:3">
      <c r="B1752" t="s">
        <v>1818</v>
      </c>
      <c r="C1752" t="s">
        <v>5563</v>
      </c>
    </row>
    <row r="1753" spans="2:3">
      <c r="B1753" t="s">
        <v>1819</v>
      </c>
      <c r="C1753" t="s">
        <v>5564</v>
      </c>
    </row>
    <row r="1754" spans="2:3">
      <c r="B1754" t="s">
        <v>1820</v>
      </c>
      <c r="C1754" t="s">
        <v>5565</v>
      </c>
    </row>
    <row r="1755" spans="2:3">
      <c r="B1755" t="s">
        <v>1807</v>
      </c>
      <c r="C1755" t="s">
        <v>5566</v>
      </c>
    </row>
    <row r="1756" spans="2:3">
      <c r="B1756" t="s">
        <v>2741</v>
      </c>
      <c r="C1756" t="s">
        <v>6662</v>
      </c>
    </row>
    <row r="1757" spans="2:3">
      <c r="B1757" t="s">
        <v>2742</v>
      </c>
      <c r="C1757" t="s">
        <v>6663</v>
      </c>
    </row>
    <row r="1758" spans="2:3">
      <c r="B1758" t="s">
        <v>2743</v>
      </c>
      <c r="C1758" t="s">
        <v>6664</v>
      </c>
    </row>
    <row r="1759" spans="2:3">
      <c r="B1759" t="s">
        <v>2744</v>
      </c>
      <c r="C1759" t="s">
        <v>6665</v>
      </c>
    </row>
    <row r="1760" spans="2:3">
      <c r="B1760" t="s">
        <v>2745</v>
      </c>
      <c r="C1760" t="s">
        <v>6666</v>
      </c>
    </row>
    <row r="1761" spans="2:3">
      <c r="B1761" t="s">
        <v>2746</v>
      </c>
      <c r="C1761" t="s">
        <v>6667</v>
      </c>
    </row>
    <row r="1762" spans="2:3">
      <c r="B1762" t="s">
        <v>2747</v>
      </c>
      <c r="C1762" t="s">
        <v>6668</v>
      </c>
    </row>
    <row r="1763" spans="2:3">
      <c r="B1763" t="s">
        <v>2748</v>
      </c>
      <c r="C1763" t="s">
        <v>6669</v>
      </c>
    </row>
    <row r="1764" spans="2:3">
      <c r="B1764" t="s">
        <v>2749</v>
      </c>
      <c r="C1764" t="s">
        <v>6670</v>
      </c>
    </row>
    <row r="1765" spans="2:3">
      <c r="B1765" t="s">
        <v>2750</v>
      </c>
      <c r="C1765" t="s">
        <v>6671</v>
      </c>
    </row>
    <row r="1766" spans="2:3">
      <c r="B1766" t="s">
        <v>2751</v>
      </c>
      <c r="C1766" t="s">
        <v>6672</v>
      </c>
    </row>
    <row r="1767" spans="2:3">
      <c r="B1767" t="s">
        <v>2752</v>
      </c>
      <c r="C1767" t="s">
        <v>6673</v>
      </c>
    </row>
    <row r="1768" spans="2:3">
      <c r="B1768" t="s">
        <v>2753</v>
      </c>
      <c r="C1768" t="s">
        <v>6674</v>
      </c>
    </row>
    <row r="1769" spans="2:3">
      <c r="B1769" t="s">
        <v>2739</v>
      </c>
      <c r="C1769" t="s">
        <v>6675</v>
      </c>
    </row>
    <row r="1770" spans="2:3">
      <c r="B1770" t="s">
        <v>2757</v>
      </c>
      <c r="C1770" t="s">
        <v>6676</v>
      </c>
    </row>
    <row r="1771" spans="2:3">
      <c r="B1771" t="s">
        <v>2758</v>
      </c>
      <c r="C1771" t="s">
        <v>6677</v>
      </c>
    </row>
    <row r="1772" spans="2:3">
      <c r="B1772" t="s">
        <v>2759</v>
      </c>
      <c r="C1772" t="s">
        <v>6678</v>
      </c>
    </row>
    <row r="1773" spans="2:3">
      <c r="B1773" t="s">
        <v>2760</v>
      </c>
      <c r="C1773" t="s">
        <v>6679</v>
      </c>
    </row>
    <row r="1774" spans="2:3">
      <c r="B1774" t="s">
        <v>2761</v>
      </c>
      <c r="C1774" t="s">
        <v>6680</v>
      </c>
    </row>
    <row r="1775" spans="2:3">
      <c r="B1775" t="s">
        <v>2762</v>
      </c>
      <c r="C1775" t="s">
        <v>6681</v>
      </c>
    </row>
    <row r="1776" spans="2:3">
      <c r="B1776" t="s">
        <v>2763</v>
      </c>
      <c r="C1776" t="s">
        <v>6682</v>
      </c>
    </row>
    <row r="1777" spans="2:3">
      <c r="B1777" t="s">
        <v>2764</v>
      </c>
      <c r="C1777" t="s">
        <v>6683</v>
      </c>
    </row>
    <row r="1778" spans="2:3">
      <c r="B1778" t="s">
        <v>2765</v>
      </c>
      <c r="C1778" t="s">
        <v>6684</v>
      </c>
    </row>
    <row r="1779" spans="2:3">
      <c r="B1779" t="s">
        <v>2766</v>
      </c>
      <c r="C1779" t="s">
        <v>6685</v>
      </c>
    </row>
    <row r="1780" spans="2:3">
      <c r="B1780" t="s">
        <v>2767</v>
      </c>
      <c r="C1780" t="s">
        <v>6686</v>
      </c>
    </row>
    <row r="1781" spans="2:3">
      <c r="B1781" t="s">
        <v>2768</v>
      </c>
      <c r="C1781" t="s">
        <v>6687</v>
      </c>
    </row>
    <row r="1782" spans="2:3">
      <c r="B1782" t="s">
        <v>2769</v>
      </c>
      <c r="C1782" t="s">
        <v>6688</v>
      </c>
    </row>
    <row r="1783" spans="2:3">
      <c r="B1783" t="s">
        <v>2755</v>
      </c>
      <c r="C1783" t="s">
        <v>6689</v>
      </c>
    </row>
    <row r="1784" spans="2:3">
      <c r="B1784" t="s">
        <v>3500</v>
      </c>
      <c r="C1784" t="s">
        <v>5049</v>
      </c>
    </row>
    <row r="1785" spans="2:3">
      <c r="B1785" t="s">
        <v>3501</v>
      </c>
      <c r="C1785" t="s">
        <v>5050</v>
      </c>
    </row>
    <row r="1786" spans="2:3">
      <c r="B1786" t="s">
        <v>3502</v>
      </c>
      <c r="C1786" t="s">
        <v>5051</v>
      </c>
    </row>
    <row r="1787" spans="2:3">
      <c r="B1787" t="s">
        <v>3503</v>
      </c>
      <c r="C1787" t="s">
        <v>5052</v>
      </c>
    </row>
    <row r="1788" spans="2:3">
      <c r="B1788" t="s">
        <v>3504</v>
      </c>
      <c r="C1788" t="s">
        <v>5053</v>
      </c>
    </row>
    <row r="1789" spans="2:3">
      <c r="B1789" t="s">
        <v>3505</v>
      </c>
      <c r="C1789" t="s">
        <v>5054</v>
      </c>
    </row>
    <row r="1790" spans="2:3">
      <c r="B1790" t="s">
        <v>3506</v>
      </c>
      <c r="C1790" t="s">
        <v>5055</v>
      </c>
    </row>
    <row r="1791" spans="2:3">
      <c r="B1791" t="s">
        <v>3507</v>
      </c>
      <c r="C1791" t="s">
        <v>5056</v>
      </c>
    </row>
    <row r="1792" spans="2:3">
      <c r="B1792" t="s">
        <v>3508</v>
      </c>
      <c r="C1792" t="s">
        <v>5057</v>
      </c>
    </row>
    <row r="1793" spans="2:3">
      <c r="B1793" t="s">
        <v>3509</v>
      </c>
      <c r="C1793" t="s">
        <v>5058</v>
      </c>
    </row>
    <row r="1794" spans="2:3">
      <c r="B1794" t="s">
        <v>3510</v>
      </c>
      <c r="C1794" t="s">
        <v>5059</v>
      </c>
    </row>
    <row r="1795" spans="2:3">
      <c r="B1795" t="s">
        <v>3511</v>
      </c>
      <c r="C1795" t="s">
        <v>5060</v>
      </c>
    </row>
    <row r="1796" spans="2:3">
      <c r="B1796" t="s">
        <v>3512</v>
      </c>
      <c r="C1796" t="s">
        <v>5061</v>
      </c>
    </row>
    <row r="1797" spans="2:3">
      <c r="B1797" t="s">
        <v>3498</v>
      </c>
      <c r="C1797" t="s">
        <v>5062</v>
      </c>
    </row>
    <row r="1798" spans="2:3">
      <c r="B1798" t="s">
        <v>3546</v>
      </c>
      <c r="C1798" t="s">
        <v>4639</v>
      </c>
    </row>
    <row r="1799" spans="2:3">
      <c r="B1799" t="s">
        <v>3547</v>
      </c>
      <c r="C1799" t="s">
        <v>4640</v>
      </c>
    </row>
    <row r="1800" spans="2:3">
      <c r="B1800" t="s">
        <v>3548</v>
      </c>
      <c r="C1800" t="s">
        <v>4641</v>
      </c>
    </row>
    <row r="1801" spans="2:3">
      <c r="B1801" t="s">
        <v>3549</v>
      </c>
      <c r="C1801" t="s">
        <v>4642</v>
      </c>
    </row>
    <row r="1802" spans="2:3">
      <c r="B1802" t="s">
        <v>3550</v>
      </c>
      <c r="C1802" t="s">
        <v>4643</v>
      </c>
    </row>
    <row r="1803" spans="2:3">
      <c r="B1803" t="s">
        <v>3551</v>
      </c>
      <c r="C1803" t="s">
        <v>4644</v>
      </c>
    </row>
    <row r="1804" spans="2:3">
      <c r="B1804" t="s">
        <v>3552</v>
      </c>
      <c r="C1804" t="s">
        <v>4645</v>
      </c>
    </row>
    <row r="1805" spans="2:3">
      <c r="B1805" t="s">
        <v>3553</v>
      </c>
      <c r="C1805" t="s">
        <v>4646</v>
      </c>
    </row>
    <row r="1806" spans="2:3">
      <c r="B1806" t="s">
        <v>3554</v>
      </c>
      <c r="C1806" t="s">
        <v>4647</v>
      </c>
    </row>
    <row r="1807" spans="2:3">
      <c r="B1807" t="s">
        <v>3555</v>
      </c>
      <c r="C1807" t="s">
        <v>4648</v>
      </c>
    </row>
    <row r="1808" spans="2:3">
      <c r="B1808" t="s">
        <v>3556</v>
      </c>
      <c r="C1808" t="s">
        <v>4649</v>
      </c>
    </row>
    <row r="1809" spans="2:3">
      <c r="B1809" t="s">
        <v>3557</v>
      </c>
      <c r="C1809" t="s">
        <v>4650</v>
      </c>
    </row>
    <row r="1810" spans="2:3">
      <c r="B1810" t="s">
        <v>3558</v>
      </c>
      <c r="C1810" t="s">
        <v>4651</v>
      </c>
    </row>
    <row r="1811" spans="2:3">
      <c r="B1811" t="s">
        <v>3544</v>
      </c>
      <c r="C1811" t="s">
        <v>4652</v>
      </c>
    </row>
    <row r="1812" spans="2:3">
      <c r="B1812" t="s">
        <v>3596</v>
      </c>
      <c r="C1812" t="s">
        <v>5029</v>
      </c>
    </row>
    <row r="1813" spans="2:3">
      <c r="B1813" t="s">
        <v>3597</v>
      </c>
      <c r="C1813" t="s">
        <v>5031</v>
      </c>
    </row>
    <row r="1814" spans="2:3">
      <c r="B1814" t="s">
        <v>3598</v>
      </c>
      <c r="C1814" t="s">
        <v>5033</v>
      </c>
    </row>
    <row r="1815" spans="2:3">
      <c r="B1815" t="s">
        <v>3599</v>
      </c>
      <c r="C1815" t="s">
        <v>4948</v>
      </c>
    </row>
    <row r="1816" spans="2:3">
      <c r="B1816" t="s">
        <v>3600</v>
      </c>
      <c r="C1816" t="s">
        <v>4949</v>
      </c>
    </row>
    <row r="1817" spans="2:3">
      <c r="B1817" t="s">
        <v>3601</v>
      </c>
      <c r="C1817" t="s">
        <v>4950</v>
      </c>
    </row>
    <row r="1818" spans="2:3">
      <c r="B1818" t="s">
        <v>3602</v>
      </c>
      <c r="C1818" t="s">
        <v>4951</v>
      </c>
    </row>
    <row r="1819" spans="2:3">
      <c r="B1819" t="s">
        <v>3603</v>
      </c>
      <c r="C1819" t="s">
        <v>4952</v>
      </c>
    </row>
    <row r="1820" spans="2:3">
      <c r="B1820" t="s">
        <v>3604</v>
      </c>
      <c r="C1820" t="s">
        <v>4953</v>
      </c>
    </row>
    <row r="1821" spans="2:3">
      <c r="B1821" t="s">
        <v>3605</v>
      </c>
      <c r="C1821" t="s">
        <v>4954</v>
      </c>
    </row>
    <row r="1822" spans="2:3">
      <c r="B1822" t="s">
        <v>3606</v>
      </c>
      <c r="C1822" t="s">
        <v>4955</v>
      </c>
    </row>
    <row r="1823" spans="2:3">
      <c r="B1823" t="s">
        <v>3607</v>
      </c>
      <c r="C1823" t="s">
        <v>4956</v>
      </c>
    </row>
    <row r="1824" spans="2:3">
      <c r="B1824" t="s">
        <v>3608</v>
      </c>
      <c r="C1824" t="s">
        <v>4957</v>
      </c>
    </row>
    <row r="1825" spans="2:3">
      <c r="B1825" t="s">
        <v>3594</v>
      </c>
      <c r="C1825" t="s">
        <v>5034</v>
      </c>
    </row>
    <row r="1826" spans="2:3">
      <c r="B1826" t="s">
        <v>3612</v>
      </c>
      <c r="C1826" t="s">
        <v>4958</v>
      </c>
    </row>
    <row r="1827" spans="2:3">
      <c r="B1827" t="s">
        <v>3613</v>
      </c>
      <c r="C1827" t="s">
        <v>4959</v>
      </c>
    </row>
    <row r="1828" spans="2:3">
      <c r="B1828" t="s">
        <v>3614</v>
      </c>
      <c r="C1828" t="s">
        <v>4960</v>
      </c>
    </row>
    <row r="1829" spans="2:3">
      <c r="B1829" t="s">
        <v>3615</v>
      </c>
      <c r="C1829" t="s">
        <v>4961</v>
      </c>
    </row>
    <row r="1830" spans="2:3">
      <c r="B1830" t="s">
        <v>3616</v>
      </c>
      <c r="C1830" t="s">
        <v>4962</v>
      </c>
    </row>
    <row r="1831" spans="2:3">
      <c r="B1831" t="s">
        <v>3617</v>
      </c>
      <c r="C1831" t="s">
        <v>4963</v>
      </c>
    </row>
    <row r="1832" spans="2:3">
      <c r="B1832" t="s">
        <v>3618</v>
      </c>
      <c r="C1832" t="s">
        <v>4964</v>
      </c>
    </row>
    <row r="1833" spans="2:3">
      <c r="B1833" t="s">
        <v>3619</v>
      </c>
      <c r="C1833" t="s">
        <v>4965</v>
      </c>
    </row>
    <row r="1834" spans="2:3">
      <c r="B1834" t="s">
        <v>3620</v>
      </c>
      <c r="C1834" t="s">
        <v>4966</v>
      </c>
    </row>
    <row r="1835" spans="2:3">
      <c r="B1835" t="s">
        <v>3621</v>
      </c>
      <c r="C1835" t="s">
        <v>4967</v>
      </c>
    </row>
    <row r="1836" spans="2:3">
      <c r="B1836" t="s">
        <v>3622</v>
      </c>
      <c r="C1836" t="s">
        <v>4968</v>
      </c>
    </row>
    <row r="1837" spans="2:3">
      <c r="B1837" t="s">
        <v>3623</v>
      </c>
      <c r="C1837" t="s">
        <v>4969</v>
      </c>
    </row>
    <row r="1838" spans="2:3">
      <c r="B1838" t="s">
        <v>3624</v>
      </c>
      <c r="C1838" t="s">
        <v>4970</v>
      </c>
    </row>
    <row r="1839" spans="2:3">
      <c r="B1839" t="s">
        <v>3610</v>
      </c>
      <c r="C1839" t="s">
        <v>5077</v>
      </c>
    </row>
    <row r="1840" spans="2:3">
      <c r="B1840" t="s">
        <v>3418</v>
      </c>
      <c r="C1840" t="s">
        <v>4973</v>
      </c>
    </row>
    <row r="1841" spans="2:3">
      <c r="B1841" t="s">
        <v>3419</v>
      </c>
      <c r="C1841" t="s">
        <v>4974</v>
      </c>
    </row>
    <row r="1842" spans="2:3">
      <c r="B1842" t="s">
        <v>3420</v>
      </c>
      <c r="C1842" t="s">
        <v>4975</v>
      </c>
    </row>
    <row r="1843" spans="2:3">
      <c r="B1843" t="s">
        <v>3421</v>
      </c>
      <c r="C1843" t="s">
        <v>4976</v>
      </c>
    </row>
    <row r="1844" spans="2:3">
      <c r="B1844" t="s">
        <v>3422</v>
      </c>
      <c r="C1844" t="s">
        <v>4977</v>
      </c>
    </row>
    <row r="1845" spans="2:3">
      <c r="B1845" t="s">
        <v>3423</v>
      </c>
      <c r="C1845" t="s">
        <v>4978</v>
      </c>
    </row>
    <row r="1846" spans="2:3">
      <c r="B1846" t="s">
        <v>3424</v>
      </c>
      <c r="C1846" t="s">
        <v>4979</v>
      </c>
    </row>
    <row r="1847" spans="2:3">
      <c r="B1847" t="s">
        <v>3425</v>
      </c>
      <c r="C1847" t="s">
        <v>4980</v>
      </c>
    </row>
    <row r="1848" spans="2:3">
      <c r="B1848" t="s">
        <v>3426</v>
      </c>
      <c r="C1848" t="s">
        <v>4981</v>
      </c>
    </row>
    <row r="1849" spans="2:3">
      <c r="B1849" t="s">
        <v>3427</v>
      </c>
      <c r="C1849" t="s">
        <v>4982</v>
      </c>
    </row>
    <row r="1850" spans="2:3">
      <c r="B1850" t="s">
        <v>3428</v>
      </c>
      <c r="C1850" t="s">
        <v>4983</v>
      </c>
    </row>
    <row r="1851" spans="2:3">
      <c r="B1851" t="s">
        <v>3429</v>
      </c>
      <c r="C1851" t="s">
        <v>4984</v>
      </c>
    </row>
    <row r="1852" spans="2:3">
      <c r="B1852" t="s">
        <v>3430</v>
      </c>
      <c r="C1852" t="s">
        <v>4985</v>
      </c>
    </row>
    <row r="1853" spans="2:3">
      <c r="B1853" t="s">
        <v>3416</v>
      </c>
      <c r="C1853" t="s">
        <v>4986</v>
      </c>
    </row>
    <row r="1854" spans="2:3">
      <c r="B1854" t="s">
        <v>3563</v>
      </c>
      <c r="C1854" t="s">
        <v>5371</v>
      </c>
    </row>
    <row r="1855" spans="2:3">
      <c r="B1855" t="s">
        <v>3564</v>
      </c>
      <c r="C1855" t="s">
        <v>5372</v>
      </c>
    </row>
    <row r="1856" spans="2:3">
      <c r="B1856" t="s">
        <v>3565</v>
      </c>
      <c r="C1856" t="s">
        <v>5373</v>
      </c>
    </row>
    <row r="1857" spans="2:3">
      <c r="B1857" t="s">
        <v>3566</v>
      </c>
      <c r="C1857" t="s">
        <v>5374</v>
      </c>
    </row>
    <row r="1858" spans="2:3">
      <c r="B1858" t="s">
        <v>3567</v>
      </c>
      <c r="C1858" t="s">
        <v>5375</v>
      </c>
    </row>
    <row r="1859" spans="2:3">
      <c r="B1859" t="s">
        <v>3568</v>
      </c>
      <c r="C1859" t="s">
        <v>5376</v>
      </c>
    </row>
    <row r="1860" spans="2:3">
      <c r="B1860" t="s">
        <v>3569</v>
      </c>
      <c r="C1860" t="s">
        <v>5377</v>
      </c>
    </row>
    <row r="1861" spans="2:3">
      <c r="B1861" t="s">
        <v>3570</v>
      </c>
      <c r="C1861" t="s">
        <v>5378</v>
      </c>
    </row>
    <row r="1862" spans="2:3">
      <c r="B1862" t="s">
        <v>3571</v>
      </c>
      <c r="C1862" t="s">
        <v>5379</v>
      </c>
    </row>
    <row r="1863" spans="2:3">
      <c r="B1863" t="s">
        <v>3572</v>
      </c>
      <c r="C1863" t="s">
        <v>5380</v>
      </c>
    </row>
    <row r="1864" spans="2:3">
      <c r="B1864" t="s">
        <v>3573</v>
      </c>
      <c r="C1864" t="s">
        <v>5381</v>
      </c>
    </row>
    <row r="1865" spans="2:3">
      <c r="B1865" t="s">
        <v>3574</v>
      </c>
      <c r="C1865" t="s">
        <v>5382</v>
      </c>
    </row>
    <row r="1866" spans="2:3">
      <c r="B1866" t="s">
        <v>3575</v>
      </c>
      <c r="C1866" t="s">
        <v>5383</v>
      </c>
    </row>
    <row r="1867" spans="2:3">
      <c r="B1867" t="s">
        <v>3561</v>
      </c>
      <c r="C1867" t="s">
        <v>5384</v>
      </c>
    </row>
    <row r="1868" spans="2:3">
      <c r="B1868" t="s">
        <v>1221</v>
      </c>
      <c r="C1868" t="s">
        <v>3886</v>
      </c>
    </row>
    <row r="1869" spans="2:3">
      <c r="B1869" t="s">
        <v>1222</v>
      </c>
      <c r="C1869" t="s">
        <v>3887</v>
      </c>
    </row>
    <row r="1870" spans="2:3">
      <c r="B1870" t="s">
        <v>1223</v>
      </c>
      <c r="C1870" t="s">
        <v>3888</v>
      </c>
    </row>
    <row r="1871" spans="2:3">
      <c r="B1871" t="s">
        <v>1224</v>
      </c>
      <c r="C1871" t="s">
        <v>3889</v>
      </c>
    </row>
    <row r="1872" spans="2:3">
      <c r="B1872" t="s">
        <v>1225</v>
      </c>
      <c r="C1872" t="s">
        <v>3890</v>
      </c>
    </row>
    <row r="1873" spans="2:3">
      <c r="B1873" t="s">
        <v>1226</v>
      </c>
      <c r="C1873" t="s">
        <v>3891</v>
      </c>
    </row>
    <row r="1874" spans="2:3">
      <c r="B1874" t="s">
        <v>1227</v>
      </c>
      <c r="C1874" t="s">
        <v>3892</v>
      </c>
    </row>
    <row r="1875" spans="2:3">
      <c r="B1875" t="s">
        <v>1228</v>
      </c>
      <c r="C1875" t="s">
        <v>3893</v>
      </c>
    </row>
    <row r="1876" spans="2:3">
      <c r="B1876" t="s">
        <v>1229</v>
      </c>
      <c r="C1876" t="s">
        <v>3894</v>
      </c>
    </row>
    <row r="1877" spans="2:3">
      <c r="B1877" t="s">
        <v>1230</v>
      </c>
      <c r="C1877" t="s">
        <v>3895</v>
      </c>
    </row>
    <row r="1878" spans="2:3">
      <c r="B1878" t="s">
        <v>1231</v>
      </c>
      <c r="C1878" t="s">
        <v>3896</v>
      </c>
    </row>
    <row r="1879" spans="2:3">
      <c r="B1879" t="s">
        <v>1232</v>
      </c>
      <c r="C1879" t="s">
        <v>3897</v>
      </c>
    </row>
    <row r="1880" spans="2:3">
      <c r="B1880" t="s">
        <v>1233</v>
      </c>
      <c r="C1880" t="s">
        <v>3898</v>
      </c>
    </row>
    <row r="1881" spans="2:3">
      <c r="B1881" t="s">
        <v>1219</v>
      </c>
      <c r="C1881" t="s">
        <v>3899</v>
      </c>
    </row>
    <row r="1882" spans="2:3">
      <c r="B1882" t="s">
        <v>2645</v>
      </c>
      <c r="C1882" t="s">
        <v>5235</v>
      </c>
    </row>
    <row r="1883" spans="2:3">
      <c r="B1883" t="s">
        <v>2646</v>
      </c>
      <c r="C1883" t="s">
        <v>5236</v>
      </c>
    </row>
    <row r="1884" spans="2:3">
      <c r="B1884" t="s">
        <v>2647</v>
      </c>
      <c r="C1884" t="s">
        <v>5237</v>
      </c>
    </row>
    <row r="1885" spans="2:3">
      <c r="B1885" t="s">
        <v>2648</v>
      </c>
      <c r="C1885" t="s">
        <v>5238</v>
      </c>
    </row>
    <row r="1886" spans="2:3">
      <c r="B1886" t="s">
        <v>2649</v>
      </c>
      <c r="C1886" t="s">
        <v>5239</v>
      </c>
    </row>
    <row r="1887" spans="2:3">
      <c r="B1887" t="s">
        <v>2650</v>
      </c>
      <c r="C1887" t="s">
        <v>5240</v>
      </c>
    </row>
    <row r="1888" spans="2:3">
      <c r="B1888" t="s">
        <v>2651</v>
      </c>
      <c r="C1888" t="s">
        <v>5241</v>
      </c>
    </row>
    <row r="1889" spans="2:3">
      <c r="B1889" t="s">
        <v>2652</v>
      </c>
      <c r="C1889" t="s">
        <v>5242</v>
      </c>
    </row>
    <row r="1890" spans="2:3">
      <c r="B1890" t="s">
        <v>2653</v>
      </c>
      <c r="C1890" t="s">
        <v>5243</v>
      </c>
    </row>
    <row r="1891" spans="2:3">
      <c r="B1891" t="s">
        <v>2654</v>
      </c>
      <c r="C1891" t="s">
        <v>5244</v>
      </c>
    </row>
    <row r="1892" spans="2:3">
      <c r="B1892" t="s">
        <v>2655</v>
      </c>
      <c r="C1892" t="s">
        <v>5245</v>
      </c>
    </row>
    <row r="1893" spans="2:3">
      <c r="B1893" t="s">
        <v>2656</v>
      </c>
      <c r="C1893" t="s">
        <v>5246</v>
      </c>
    </row>
    <row r="1894" spans="2:3">
      <c r="B1894" t="s">
        <v>2657</v>
      </c>
      <c r="C1894" t="s">
        <v>5247</v>
      </c>
    </row>
    <row r="1895" spans="2:3">
      <c r="B1895" t="s">
        <v>2643</v>
      </c>
      <c r="C1895" t="s">
        <v>5248</v>
      </c>
    </row>
    <row r="1896" spans="2:3">
      <c r="B1896" t="s">
        <v>1536</v>
      </c>
      <c r="C1896" t="s">
        <v>5249</v>
      </c>
    </row>
    <row r="1897" spans="2:3">
      <c r="B1897" t="s">
        <v>1537</v>
      </c>
      <c r="C1897" t="s">
        <v>5250</v>
      </c>
    </row>
    <row r="1898" spans="2:3">
      <c r="B1898" t="s">
        <v>1538</v>
      </c>
      <c r="C1898" t="s">
        <v>5251</v>
      </c>
    </row>
    <row r="1899" spans="2:3">
      <c r="B1899" t="s">
        <v>1539</v>
      </c>
      <c r="C1899" t="s">
        <v>5252</v>
      </c>
    </row>
    <row r="1900" spans="2:3">
      <c r="B1900" t="s">
        <v>1540</v>
      </c>
      <c r="C1900" t="s">
        <v>5253</v>
      </c>
    </row>
    <row r="1901" spans="2:3">
      <c r="B1901" t="s">
        <v>1541</v>
      </c>
      <c r="C1901" t="s">
        <v>5254</v>
      </c>
    </row>
    <row r="1902" spans="2:3">
      <c r="B1902" t="s">
        <v>1542</v>
      </c>
      <c r="C1902" t="s">
        <v>5255</v>
      </c>
    </row>
    <row r="1903" spans="2:3">
      <c r="B1903" t="s">
        <v>1543</v>
      </c>
      <c r="C1903" t="s">
        <v>5256</v>
      </c>
    </row>
    <row r="1904" spans="2:3">
      <c r="B1904" t="s">
        <v>1544</v>
      </c>
      <c r="C1904" t="s">
        <v>5257</v>
      </c>
    </row>
    <row r="1905" spans="2:3">
      <c r="B1905" t="s">
        <v>1545</v>
      </c>
      <c r="C1905" t="s">
        <v>5258</v>
      </c>
    </row>
    <row r="1906" spans="2:3">
      <c r="B1906" t="s">
        <v>1546</v>
      </c>
      <c r="C1906" t="s">
        <v>5259</v>
      </c>
    </row>
    <row r="1907" spans="2:3">
      <c r="B1907" t="s">
        <v>1547</v>
      </c>
      <c r="C1907" t="s">
        <v>5260</v>
      </c>
    </row>
    <row r="1908" spans="2:3">
      <c r="B1908" t="s">
        <v>1548</v>
      </c>
      <c r="C1908" t="s">
        <v>5261</v>
      </c>
    </row>
    <row r="1909" spans="2:3">
      <c r="B1909" t="s">
        <v>1534</v>
      </c>
      <c r="C1909" t="s">
        <v>5262</v>
      </c>
    </row>
    <row r="1910" spans="2:3">
      <c r="B1910" t="s">
        <v>2012</v>
      </c>
      <c r="C1910" t="s">
        <v>3803</v>
      </c>
    </row>
    <row r="1911" spans="2:3">
      <c r="B1911" t="s">
        <v>2013</v>
      </c>
      <c r="C1911" t="s">
        <v>3804</v>
      </c>
    </row>
    <row r="1912" spans="2:3">
      <c r="B1912" t="s">
        <v>2014</v>
      </c>
      <c r="C1912" t="s">
        <v>3805</v>
      </c>
    </row>
    <row r="1913" spans="2:3">
      <c r="B1913" t="s">
        <v>2015</v>
      </c>
      <c r="C1913" t="s">
        <v>3806</v>
      </c>
    </row>
    <row r="1914" spans="2:3">
      <c r="B1914" t="s">
        <v>2016</v>
      </c>
      <c r="C1914" t="s">
        <v>3807</v>
      </c>
    </row>
    <row r="1915" spans="2:3">
      <c r="B1915" t="s">
        <v>2017</v>
      </c>
      <c r="C1915" t="s">
        <v>3808</v>
      </c>
    </row>
    <row r="1916" spans="2:3">
      <c r="B1916" t="s">
        <v>2018</v>
      </c>
      <c r="C1916" t="s">
        <v>3809</v>
      </c>
    </row>
    <row r="1917" spans="2:3">
      <c r="B1917" t="s">
        <v>2019</v>
      </c>
      <c r="C1917" t="s">
        <v>3810</v>
      </c>
    </row>
    <row r="1918" spans="2:3">
      <c r="B1918" t="s">
        <v>2020</v>
      </c>
      <c r="C1918" t="s">
        <v>3811</v>
      </c>
    </row>
    <row r="1919" spans="2:3">
      <c r="B1919" t="s">
        <v>2021</v>
      </c>
      <c r="C1919" t="s">
        <v>3812</v>
      </c>
    </row>
    <row r="1920" spans="2:3">
      <c r="B1920" t="s">
        <v>2022</v>
      </c>
      <c r="C1920" t="s">
        <v>3813</v>
      </c>
    </row>
    <row r="1921" spans="2:3">
      <c r="B1921" t="s">
        <v>2023</v>
      </c>
      <c r="C1921" t="s">
        <v>3814</v>
      </c>
    </row>
    <row r="1922" spans="2:3">
      <c r="B1922" t="s">
        <v>2024</v>
      </c>
      <c r="C1922" t="s">
        <v>3815</v>
      </c>
    </row>
    <row r="1923" spans="2:3">
      <c r="B1923" t="s">
        <v>2010</v>
      </c>
      <c r="C1923" t="s">
        <v>3816</v>
      </c>
    </row>
    <row r="1924" spans="2:3">
      <c r="B1924" t="s">
        <v>5679</v>
      </c>
      <c r="C1924" t="s">
        <v>5680</v>
      </c>
    </row>
    <row r="1925" spans="2:3">
      <c r="B1925" t="s">
        <v>3216</v>
      </c>
      <c r="C1925" t="s">
        <v>5681</v>
      </c>
    </row>
    <row r="1926" spans="2:3">
      <c r="B1926" t="s">
        <v>3218</v>
      </c>
      <c r="C1926" t="s">
        <v>5682</v>
      </c>
    </row>
    <row r="1927" spans="2:3">
      <c r="B1927" t="s">
        <v>3220</v>
      </c>
      <c r="C1927" t="s">
        <v>5683</v>
      </c>
    </row>
    <row r="1928" spans="2:3">
      <c r="B1928" t="s">
        <v>3221</v>
      </c>
      <c r="C1928" t="s">
        <v>5684</v>
      </c>
    </row>
    <row r="1929" spans="2:3">
      <c r="B1929" t="s">
        <v>3222</v>
      </c>
      <c r="C1929" t="s">
        <v>5685</v>
      </c>
    </row>
    <row r="1930" spans="2:3">
      <c r="B1930" t="s">
        <v>3223</v>
      </c>
      <c r="C1930" t="s">
        <v>5686</v>
      </c>
    </row>
    <row r="1931" spans="2:3">
      <c r="B1931" t="s">
        <v>3224</v>
      </c>
      <c r="C1931" t="s">
        <v>5687</v>
      </c>
    </row>
    <row r="1932" spans="2:3">
      <c r="B1932" t="s">
        <v>3225</v>
      </c>
      <c r="C1932" t="s">
        <v>5688</v>
      </c>
    </row>
    <row r="1933" spans="2:3">
      <c r="B1933" t="s">
        <v>3260</v>
      </c>
      <c r="C1933" t="s">
        <v>5689</v>
      </c>
    </row>
    <row r="1934" spans="2:3">
      <c r="B1934" t="s">
        <v>3262</v>
      </c>
      <c r="C1934" t="s">
        <v>5690</v>
      </c>
    </row>
    <row r="1935" spans="2:3">
      <c r="B1935" t="s">
        <v>3264</v>
      </c>
      <c r="C1935" t="s">
        <v>5691</v>
      </c>
    </row>
    <row r="1936" spans="2:3">
      <c r="B1936" t="s">
        <v>3265</v>
      </c>
      <c r="C1936" t="s">
        <v>5692</v>
      </c>
    </row>
    <row r="1937" spans="2:3">
      <c r="B1937" t="s">
        <v>3266</v>
      </c>
      <c r="C1937" t="s">
        <v>5693</v>
      </c>
    </row>
    <row r="1938" spans="2:3">
      <c r="B1938" t="s">
        <v>3267</v>
      </c>
      <c r="C1938" t="s">
        <v>5694</v>
      </c>
    </row>
    <row r="1939" spans="2:3">
      <c r="B1939" t="s">
        <v>3268</v>
      </c>
      <c r="C1939" t="s">
        <v>5695</v>
      </c>
    </row>
    <row r="1940" spans="2:3">
      <c r="B1940" t="s">
        <v>3269</v>
      </c>
      <c r="C1940" t="s">
        <v>5696</v>
      </c>
    </row>
    <row r="1941" spans="2:3">
      <c r="B1941" t="s">
        <v>3127</v>
      </c>
      <c r="C1941" t="s">
        <v>5697</v>
      </c>
    </row>
    <row r="1942" spans="2:3">
      <c r="B1942" t="s">
        <v>3129</v>
      </c>
      <c r="C1942" t="s">
        <v>5698</v>
      </c>
    </row>
    <row r="1943" spans="2:3">
      <c r="B1943" t="s">
        <v>3130</v>
      </c>
      <c r="C1943" t="s">
        <v>5699</v>
      </c>
    </row>
    <row r="1944" spans="2:3">
      <c r="B1944" t="s">
        <v>3131</v>
      </c>
      <c r="C1944" t="s">
        <v>5700</v>
      </c>
    </row>
    <row r="1945" spans="2:3">
      <c r="B1945" t="s">
        <v>3132</v>
      </c>
      <c r="C1945" t="s">
        <v>5701</v>
      </c>
    </row>
    <row r="1946" spans="2:3">
      <c r="B1946" t="s">
        <v>3133</v>
      </c>
      <c r="C1946" t="s">
        <v>5702</v>
      </c>
    </row>
    <row r="1947" spans="2:3">
      <c r="B1947" t="s">
        <v>3134</v>
      </c>
      <c r="C1947" t="s">
        <v>5703</v>
      </c>
    </row>
    <row r="1948" spans="2:3">
      <c r="B1948" t="s">
        <v>3135</v>
      </c>
      <c r="C1948" t="s">
        <v>5704</v>
      </c>
    </row>
    <row r="1949" spans="2:3">
      <c r="B1949" t="s">
        <v>3136</v>
      </c>
      <c r="C1949" t="s">
        <v>5705</v>
      </c>
    </row>
    <row r="1950" spans="2:3">
      <c r="B1950" t="s">
        <v>3137</v>
      </c>
      <c r="C1950" t="s">
        <v>5706</v>
      </c>
    </row>
    <row r="1951" spans="2:3">
      <c r="B1951" t="s">
        <v>3138</v>
      </c>
      <c r="C1951" t="s">
        <v>5707</v>
      </c>
    </row>
    <row r="1952" spans="2:3">
      <c r="B1952" t="s">
        <v>3125</v>
      </c>
      <c r="C1952" t="s">
        <v>5708</v>
      </c>
    </row>
    <row r="1953" spans="2:3">
      <c r="B1953" t="s">
        <v>3113</v>
      </c>
      <c r="C1953" t="s">
        <v>5709</v>
      </c>
    </row>
    <row r="1954" spans="2:3">
      <c r="B1954" t="s">
        <v>3115</v>
      </c>
      <c r="C1954" t="s">
        <v>5710</v>
      </c>
    </row>
    <row r="1955" spans="2:3">
      <c r="B1955" t="s">
        <v>3116</v>
      </c>
      <c r="C1955" t="s">
        <v>5711</v>
      </c>
    </row>
    <row r="1956" spans="2:3">
      <c r="B1956" t="s">
        <v>3117</v>
      </c>
      <c r="C1956" t="s">
        <v>5712</v>
      </c>
    </row>
    <row r="1957" spans="2:3">
      <c r="B1957" t="s">
        <v>3118</v>
      </c>
      <c r="C1957" t="s">
        <v>5713</v>
      </c>
    </row>
    <row r="1958" spans="2:3">
      <c r="B1958" t="s">
        <v>3119</v>
      </c>
      <c r="C1958" t="s">
        <v>5714</v>
      </c>
    </row>
    <row r="1959" spans="2:3">
      <c r="B1959" t="s">
        <v>3120</v>
      </c>
      <c r="C1959" t="s">
        <v>5715</v>
      </c>
    </row>
    <row r="1960" spans="2:3">
      <c r="B1960" t="s">
        <v>3121</v>
      </c>
      <c r="C1960" t="s">
        <v>5716</v>
      </c>
    </row>
    <row r="1961" spans="2:3">
      <c r="B1961" t="s">
        <v>3122</v>
      </c>
      <c r="C1961" t="s">
        <v>5717</v>
      </c>
    </row>
    <row r="1962" spans="2:3">
      <c r="B1962" t="s">
        <v>3123</v>
      </c>
      <c r="C1962" t="s">
        <v>5718</v>
      </c>
    </row>
    <row r="1963" spans="2:3">
      <c r="B1963" t="s">
        <v>3124</v>
      </c>
      <c r="C1963" t="s">
        <v>5719</v>
      </c>
    </row>
    <row r="1964" spans="2:3">
      <c r="B1964" t="s">
        <v>3112</v>
      </c>
      <c r="C1964" t="s">
        <v>5720</v>
      </c>
    </row>
    <row r="1965" spans="2:3">
      <c r="B1965" t="s">
        <v>2854</v>
      </c>
      <c r="C1965" t="s">
        <v>5721</v>
      </c>
    </row>
    <row r="1966" spans="2:3">
      <c r="B1966" t="s">
        <v>2856</v>
      </c>
      <c r="C1966" t="s">
        <v>5722</v>
      </c>
    </row>
    <row r="1967" spans="2:3">
      <c r="B1967" t="s">
        <v>2857</v>
      </c>
      <c r="C1967" t="s">
        <v>5723</v>
      </c>
    </row>
    <row r="1968" spans="2:3">
      <c r="B1968" t="s">
        <v>2858</v>
      </c>
      <c r="C1968" t="s">
        <v>5724</v>
      </c>
    </row>
    <row r="1969" spans="2:3">
      <c r="B1969" t="s">
        <v>2859</v>
      </c>
      <c r="C1969" t="s">
        <v>5725</v>
      </c>
    </row>
    <row r="1970" spans="2:3">
      <c r="B1970" t="s">
        <v>2860</v>
      </c>
      <c r="C1970" t="s">
        <v>5726</v>
      </c>
    </row>
    <row r="1971" spans="2:3">
      <c r="B1971" t="s">
        <v>2861</v>
      </c>
      <c r="C1971" t="s">
        <v>5727</v>
      </c>
    </row>
    <row r="1972" spans="2:3">
      <c r="B1972" t="s">
        <v>2862</v>
      </c>
      <c r="C1972" t="s">
        <v>5728</v>
      </c>
    </row>
    <row r="1973" spans="2:3">
      <c r="B1973" t="s">
        <v>2863</v>
      </c>
      <c r="C1973" t="s">
        <v>5729</v>
      </c>
    </row>
    <row r="1974" spans="2:3">
      <c r="B1974" t="s">
        <v>2864</v>
      </c>
      <c r="C1974" t="s">
        <v>5730</v>
      </c>
    </row>
    <row r="1975" spans="2:3">
      <c r="B1975" t="s">
        <v>2865</v>
      </c>
      <c r="C1975" t="s">
        <v>5731</v>
      </c>
    </row>
    <row r="1976" spans="2:3">
      <c r="B1976" t="s">
        <v>2852</v>
      </c>
      <c r="C1976" t="s">
        <v>5732</v>
      </c>
    </row>
    <row r="1977" spans="2:3">
      <c r="B1977" t="s">
        <v>3141</v>
      </c>
      <c r="C1977" t="s">
        <v>5733</v>
      </c>
    </row>
    <row r="1978" spans="2:3">
      <c r="B1978" t="s">
        <v>3143</v>
      </c>
      <c r="C1978" t="s">
        <v>5734</v>
      </c>
    </row>
    <row r="1979" spans="2:3">
      <c r="B1979" t="s">
        <v>3144</v>
      </c>
      <c r="C1979" t="s">
        <v>5735</v>
      </c>
    </row>
    <row r="1980" spans="2:3">
      <c r="B1980" t="s">
        <v>3145</v>
      </c>
      <c r="C1980" t="s">
        <v>5736</v>
      </c>
    </row>
    <row r="1981" spans="2:3">
      <c r="B1981" t="s">
        <v>3146</v>
      </c>
      <c r="C1981" t="s">
        <v>5737</v>
      </c>
    </row>
    <row r="1982" spans="2:3">
      <c r="B1982" t="s">
        <v>3147</v>
      </c>
      <c r="C1982" t="s">
        <v>5738</v>
      </c>
    </row>
    <row r="1983" spans="2:3">
      <c r="B1983" t="s">
        <v>3148</v>
      </c>
      <c r="C1983" t="s">
        <v>5739</v>
      </c>
    </row>
    <row r="1984" spans="2:3">
      <c r="B1984" t="s">
        <v>3149</v>
      </c>
      <c r="C1984" t="s">
        <v>5740</v>
      </c>
    </row>
    <row r="1985" spans="2:3">
      <c r="B1985" t="s">
        <v>3150</v>
      </c>
      <c r="C1985" t="s">
        <v>5741</v>
      </c>
    </row>
    <row r="1986" spans="2:3">
      <c r="B1986" t="s">
        <v>3151</v>
      </c>
      <c r="C1986" t="s">
        <v>5742</v>
      </c>
    </row>
    <row r="1987" spans="2:3">
      <c r="B1987" t="s">
        <v>3152</v>
      </c>
      <c r="C1987" t="s">
        <v>5743</v>
      </c>
    </row>
    <row r="1988" spans="2:3">
      <c r="B1988" t="s">
        <v>3139</v>
      </c>
      <c r="C1988" t="s">
        <v>5744</v>
      </c>
    </row>
    <row r="1989" spans="2:3">
      <c r="B1989" t="s">
        <v>3405</v>
      </c>
      <c r="C1989" t="s">
        <v>5745</v>
      </c>
    </row>
    <row r="1990" spans="2:3">
      <c r="B1990" t="s">
        <v>3406</v>
      </c>
      <c r="C1990" t="s">
        <v>5746</v>
      </c>
    </row>
    <row r="1991" spans="2:3">
      <c r="B1991" t="s">
        <v>3407</v>
      </c>
      <c r="C1991" t="s">
        <v>5747</v>
      </c>
    </row>
    <row r="1992" spans="2:3">
      <c r="B1992" t="s">
        <v>3408</v>
      </c>
      <c r="C1992" t="s">
        <v>5748</v>
      </c>
    </row>
    <row r="1993" spans="2:3">
      <c r="B1993" t="s">
        <v>3409</v>
      </c>
      <c r="C1993" t="s">
        <v>5749</v>
      </c>
    </row>
    <row r="1994" spans="2:3">
      <c r="B1994" t="s">
        <v>3410</v>
      </c>
      <c r="C1994" t="s">
        <v>5750</v>
      </c>
    </row>
    <row r="1995" spans="2:3">
      <c r="B1995" t="s">
        <v>3411</v>
      </c>
      <c r="C1995" t="s">
        <v>5751</v>
      </c>
    </row>
    <row r="1996" spans="2:3">
      <c r="B1996" t="s">
        <v>3412</v>
      </c>
      <c r="C1996" t="s">
        <v>5752</v>
      </c>
    </row>
    <row r="1997" spans="2:3">
      <c r="B1997" t="s">
        <v>3413</v>
      </c>
      <c r="C1997" t="s">
        <v>5753</v>
      </c>
    </row>
    <row r="1998" spans="2:3">
      <c r="B1998" t="s">
        <v>3414</v>
      </c>
      <c r="C1998" t="s">
        <v>5754</v>
      </c>
    </row>
    <row r="1999" spans="2:3">
      <c r="B1999" t="s">
        <v>3415</v>
      </c>
      <c r="C1999" t="s">
        <v>5755</v>
      </c>
    </row>
    <row r="2000" spans="2:3">
      <c r="B2000" t="s">
        <v>3189</v>
      </c>
      <c r="C2000" t="s">
        <v>5756</v>
      </c>
    </row>
    <row r="2001" spans="2:3">
      <c r="B2001" t="s">
        <v>3193</v>
      </c>
      <c r="C2001" t="s">
        <v>5757</v>
      </c>
    </row>
    <row r="2002" spans="2:3">
      <c r="B2002" t="s">
        <v>3196</v>
      </c>
      <c r="C2002" t="s">
        <v>5758</v>
      </c>
    </row>
    <row r="2003" spans="2:3">
      <c r="B2003" t="s">
        <v>3390</v>
      </c>
      <c r="C2003" t="s">
        <v>5759</v>
      </c>
    </row>
    <row r="2004" spans="2:3">
      <c r="B2004" t="s">
        <v>3391</v>
      </c>
      <c r="C2004" t="s">
        <v>5760</v>
      </c>
    </row>
    <row r="2005" spans="2:3">
      <c r="B2005" t="s">
        <v>3392</v>
      </c>
      <c r="C2005" t="s">
        <v>5761</v>
      </c>
    </row>
    <row r="2006" spans="2:3">
      <c r="B2006" t="s">
        <v>3393</v>
      </c>
      <c r="C2006" t="s">
        <v>5762</v>
      </c>
    </row>
    <row r="2007" spans="2:3">
      <c r="B2007" t="s">
        <v>3394</v>
      </c>
      <c r="C2007" t="s">
        <v>5763</v>
      </c>
    </row>
    <row r="2008" spans="2:3">
      <c r="B2008" t="s">
        <v>3395</v>
      </c>
      <c r="C2008" t="s">
        <v>5764</v>
      </c>
    </row>
    <row r="2009" spans="2:3">
      <c r="B2009" t="s">
        <v>3396</v>
      </c>
      <c r="C2009" t="s">
        <v>5765</v>
      </c>
    </row>
    <row r="2010" spans="2:3">
      <c r="B2010" t="s">
        <v>3397</v>
      </c>
      <c r="C2010" t="s">
        <v>5766</v>
      </c>
    </row>
    <row r="2011" spans="2:3">
      <c r="B2011" t="s">
        <v>3398</v>
      </c>
      <c r="C2011" t="s">
        <v>5767</v>
      </c>
    </row>
    <row r="2012" spans="2:3">
      <c r="B2012" t="s">
        <v>3399</v>
      </c>
      <c r="C2012" t="s">
        <v>5768</v>
      </c>
    </row>
    <row r="2013" spans="2:3">
      <c r="B2013" t="s">
        <v>3400</v>
      </c>
      <c r="C2013" t="s">
        <v>5769</v>
      </c>
    </row>
    <row r="2014" spans="2:3">
      <c r="B2014" t="s">
        <v>3021</v>
      </c>
      <c r="C2014" t="s">
        <v>5770</v>
      </c>
    </row>
    <row r="2015" spans="2:3">
      <c r="B2015" t="s">
        <v>3022</v>
      </c>
      <c r="C2015" t="s">
        <v>5771</v>
      </c>
    </row>
    <row r="2016" spans="2:3">
      <c r="B2016" t="s">
        <v>3023</v>
      </c>
      <c r="C2016" t="s">
        <v>5772</v>
      </c>
    </row>
    <row r="2017" spans="2:3">
      <c r="B2017" t="s">
        <v>3024</v>
      </c>
      <c r="C2017" t="s">
        <v>5773</v>
      </c>
    </row>
    <row r="2018" spans="2:3">
      <c r="B2018" t="s">
        <v>3025</v>
      </c>
      <c r="C2018" t="s">
        <v>5774</v>
      </c>
    </row>
    <row r="2019" spans="2:3">
      <c r="B2019" t="s">
        <v>3026</v>
      </c>
      <c r="C2019" t="s">
        <v>5775</v>
      </c>
    </row>
    <row r="2020" spans="2:3">
      <c r="B2020" t="s">
        <v>3027</v>
      </c>
      <c r="C2020" t="s">
        <v>5776</v>
      </c>
    </row>
    <row r="2021" spans="2:3">
      <c r="B2021" t="s">
        <v>3028</v>
      </c>
      <c r="C2021" t="s">
        <v>5777</v>
      </c>
    </row>
    <row r="2022" spans="2:3">
      <c r="B2022" t="s">
        <v>3029</v>
      </c>
      <c r="C2022" t="s">
        <v>5778</v>
      </c>
    </row>
    <row r="2023" spans="2:3">
      <c r="B2023" t="s">
        <v>3030</v>
      </c>
      <c r="C2023" t="s">
        <v>5779</v>
      </c>
    </row>
    <row r="2024" spans="2:3">
      <c r="B2024" t="s">
        <v>3031</v>
      </c>
      <c r="C2024" t="s">
        <v>5780</v>
      </c>
    </row>
    <row r="2025" spans="2:3">
      <c r="B2025" t="s">
        <v>3019</v>
      </c>
      <c r="C2025" t="s">
        <v>5781</v>
      </c>
    </row>
    <row r="2026" spans="2:3">
      <c r="B2026" t="s">
        <v>2895</v>
      </c>
      <c r="C2026" t="s">
        <v>5782</v>
      </c>
    </row>
    <row r="2027" spans="2:3">
      <c r="B2027" t="s">
        <v>2897</v>
      </c>
      <c r="C2027" t="s">
        <v>5783</v>
      </c>
    </row>
    <row r="2028" spans="2:3">
      <c r="B2028" t="s">
        <v>2898</v>
      </c>
      <c r="C2028" t="s">
        <v>5784</v>
      </c>
    </row>
    <row r="2029" spans="2:3">
      <c r="B2029" t="s">
        <v>2899</v>
      </c>
      <c r="C2029" t="s">
        <v>5785</v>
      </c>
    </row>
    <row r="2030" spans="2:3">
      <c r="B2030" t="s">
        <v>2900</v>
      </c>
      <c r="C2030" t="s">
        <v>5786</v>
      </c>
    </row>
    <row r="2031" spans="2:3">
      <c r="B2031" t="s">
        <v>2901</v>
      </c>
      <c r="C2031" t="s">
        <v>5787</v>
      </c>
    </row>
    <row r="2032" spans="2:3">
      <c r="B2032" t="s">
        <v>2902</v>
      </c>
      <c r="C2032" t="s">
        <v>5788</v>
      </c>
    </row>
    <row r="2033" spans="2:3">
      <c r="B2033" t="s">
        <v>2903</v>
      </c>
      <c r="C2033" t="s">
        <v>5789</v>
      </c>
    </row>
    <row r="2034" spans="2:3">
      <c r="B2034" t="s">
        <v>2904</v>
      </c>
      <c r="C2034" t="s">
        <v>5790</v>
      </c>
    </row>
    <row r="2035" spans="2:3">
      <c r="B2035" t="s">
        <v>2905</v>
      </c>
      <c r="C2035" t="s">
        <v>5791</v>
      </c>
    </row>
    <row r="2036" spans="2:3">
      <c r="B2036" t="s">
        <v>2906</v>
      </c>
      <c r="C2036" t="s">
        <v>5792</v>
      </c>
    </row>
    <row r="2037" spans="2:3">
      <c r="B2037" t="s">
        <v>2894</v>
      </c>
      <c r="C2037" t="s">
        <v>5793</v>
      </c>
    </row>
    <row r="2038" spans="2:3">
      <c r="B2038" t="s">
        <v>3271</v>
      </c>
      <c r="C2038" t="s">
        <v>5794</v>
      </c>
    </row>
    <row r="2039" spans="2:3">
      <c r="B2039" t="s">
        <v>3273</v>
      </c>
      <c r="C2039" t="s">
        <v>5795</v>
      </c>
    </row>
    <row r="2040" spans="2:3">
      <c r="B2040" t="s">
        <v>3275</v>
      </c>
      <c r="C2040" t="s">
        <v>5796</v>
      </c>
    </row>
    <row r="2041" spans="2:3">
      <c r="B2041" t="s">
        <v>3276</v>
      </c>
      <c r="C2041" t="s">
        <v>5797</v>
      </c>
    </row>
    <row r="2042" spans="2:3">
      <c r="B2042" t="s">
        <v>3277</v>
      </c>
      <c r="C2042" t="s">
        <v>5798</v>
      </c>
    </row>
    <row r="2043" spans="2:3">
      <c r="B2043" t="s">
        <v>3278</v>
      </c>
      <c r="C2043" t="s">
        <v>5799</v>
      </c>
    </row>
    <row r="2044" spans="2:3">
      <c r="B2044" t="s">
        <v>3279</v>
      </c>
      <c r="C2044" t="s">
        <v>5800</v>
      </c>
    </row>
    <row r="2045" spans="2:3">
      <c r="B2045" t="s">
        <v>3280</v>
      </c>
      <c r="C2045" t="s">
        <v>5801</v>
      </c>
    </row>
    <row r="2046" spans="2:3">
      <c r="B2046" t="s">
        <v>3085</v>
      </c>
      <c r="C2046" t="s">
        <v>5802</v>
      </c>
    </row>
    <row r="2047" spans="2:3">
      <c r="B2047" t="s">
        <v>3087</v>
      </c>
      <c r="C2047" t="s">
        <v>5803</v>
      </c>
    </row>
    <row r="2048" spans="2:3">
      <c r="B2048" t="s">
        <v>3088</v>
      </c>
      <c r="C2048" t="s">
        <v>5804</v>
      </c>
    </row>
    <row r="2049" spans="2:3">
      <c r="B2049" t="s">
        <v>3089</v>
      </c>
      <c r="C2049" t="s">
        <v>5805</v>
      </c>
    </row>
    <row r="2050" spans="2:3">
      <c r="B2050" t="s">
        <v>3090</v>
      </c>
      <c r="C2050" t="s">
        <v>5806</v>
      </c>
    </row>
    <row r="2051" spans="2:3">
      <c r="B2051" t="s">
        <v>3091</v>
      </c>
      <c r="C2051" t="s">
        <v>5807</v>
      </c>
    </row>
    <row r="2052" spans="2:3">
      <c r="B2052" t="s">
        <v>3092</v>
      </c>
      <c r="C2052" t="s">
        <v>5808</v>
      </c>
    </row>
    <row r="2053" spans="2:3">
      <c r="B2053" t="s">
        <v>3093</v>
      </c>
      <c r="C2053" t="s">
        <v>5809</v>
      </c>
    </row>
    <row r="2054" spans="2:3">
      <c r="B2054" t="s">
        <v>3094</v>
      </c>
      <c r="C2054" t="s">
        <v>5810</v>
      </c>
    </row>
    <row r="2055" spans="2:3">
      <c r="B2055" t="s">
        <v>3095</v>
      </c>
      <c r="C2055" t="s">
        <v>5811</v>
      </c>
    </row>
    <row r="2056" spans="2:3">
      <c r="B2056" t="s">
        <v>3096</v>
      </c>
      <c r="C2056" t="s">
        <v>5812</v>
      </c>
    </row>
    <row r="2057" spans="2:3">
      <c r="B2057" t="s">
        <v>3084</v>
      </c>
      <c r="C2057" t="s">
        <v>5813</v>
      </c>
    </row>
    <row r="2058" spans="2:3">
      <c r="B2058" t="s">
        <v>2951</v>
      </c>
      <c r="C2058" t="s">
        <v>5814</v>
      </c>
    </row>
    <row r="2059" spans="2:3">
      <c r="B2059" t="s">
        <v>2953</v>
      </c>
      <c r="C2059" t="s">
        <v>5815</v>
      </c>
    </row>
    <row r="2060" spans="2:3">
      <c r="B2060" t="s">
        <v>2954</v>
      </c>
      <c r="C2060" t="s">
        <v>5816</v>
      </c>
    </row>
    <row r="2061" spans="2:3">
      <c r="B2061" t="s">
        <v>2955</v>
      </c>
      <c r="C2061" t="s">
        <v>5817</v>
      </c>
    </row>
    <row r="2062" spans="2:3">
      <c r="B2062" t="s">
        <v>2956</v>
      </c>
      <c r="C2062" t="s">
        <v>5818</v>
      </c>
    </row>
    <row r="2063" spans="2:3">
      <c r="B2063" t="s">
        <v>2957</v>
      </c>
      <c r="C2063" t="s">
        <v>5819</v>
      </c>
    </row>
    <row r="2064" spans="2:3">
      <c r="B2064" t="s">
        <v>2958</v>
      </c>
      <c r="C2064" t="s">
        <v>5820</v>
      </c>
    </row>
    <row r="2065" spans="2:3">
      <c r="B2065" t="s">
        <v>2959</v>
      </c>
      <c r="C2065" t="s">
        <v>5821</v>
      </c>
    </row>
    <row r="2066" spans="2:3">
      <c r="B2066" t="s">
        <v>2960</v>
      </c>
      <c r="C2066" t="s">
        <v>5822</v>
      </c>
    </row>
    <row r="2067" spans="2:3">
      <c r="B2067" t="s">
        <v>2961</v>
      </c>
      <c r="C2067" t="s">
        <v>5823</v>
      </c>
    </row>
    <row r="2068" spans="2:3">
      <c r="B2068" t="s">
        <v>2962</v>
      </c>
      <c r="C2068" t="s">
        <v>5824</v>
      </c>
    </row>
    <row r="2069" spans="2:3">
      <c r="B2069" t="s">
        <v>2949</v>
      </c>
      <c r="C2069" t="s">
        <v>5825</v>
      </c>
    </row>
    <row r="2070" spans="2:3">
      <c r="B2070" t="s">
        <v>3163</v>
      </c>
      <c r="C2070" t="s">
        <v>5826</v>
      </c>
    </row>
    <row r="2071" spans="2:3">
      <c r="B2071" t="s">
        <v>3164</v>
      </c>
      <c r="C2071" t="s">
        <v>5827</v>
      </c>
    </row>
    <row r="2072" spans="2:3">
      <c r="B2072" t="s">
        <v>3169</v>
      </c>
      <c r="C2072" t="s">
        <v>5828</v>
      </c>
    </row>
    <row r="2073" spans="2:3">
      <c r="B2073" t="s">
        <v>3167</v>
      </c>
      <c r="C2073" t="s">
        <v>5828</v>
      </c>
    </row>
    <row r="2074" spans="2:3">
      <c r="B2074" t="s">
        <v>3153</v>
      </c>
      <c r="C2074" t="s">
        <v>5829</v>
      </c>
    </row>
    <row r="2075" spans="2:3">
      <c r="B2075" t="s">
        <v>3155</v>
      </c>
      <c r="C2075" t="s">
        <v>5830</v>
      </c>
    </row>
    <row r="2076" spans="2:3">
      <c r="B2076" t="s">
        <v>3160</v>
      </c>
      <c r="C2076" t="s">
        <v>5831</v>
      </c>
    </row>
    <row r="2077" spans="2:3">
      <c r="B2077" t="s">
        <v>3158</v>
      </c>
      <c r="C2077" t="s">
        <v>5831</v>
      </c>
    </row>
    <row r="2078" spans="2:3">
      <c r="B2078" t="s">
        <v>3171</v>
      </c>
      <c r="C2078" t="s">
        <v>5832</v>
      </c>
    </row>
    <row r="2079" spans="2:3">
      <c r="B2079" t="s">
        <v>3172</v>
      </c>
      <c r="C2079" t="s">
        <v>5833</v>
      </c>
    </row>
    <row r="2080" spans="2:3">
      <c r="B2080" t="s">
        <v>3177</v>
      </c>
      <c r="C2080" t="s">
        <v>5834</v>
      </c>
    </row>
    <row r="2081" spans="2:3">
      <c r="B2081" t="s">
        <v>3175</v>
      </c>
      <c r="C2081" t="s">
        <v>5834</v>
      </c>
    </row>
    <row r="2082" spans="2:3">
      <c r="B2082" t="s">
        <v>3237</v>
      </c>
      <c r="C2082" t="s">
        <v>5835</v>
      </c>
    </row>
    <row r="2083" spans="2:3">
      <c r="B2083" t="s">
        <v>3239</v>
      </c>
      <c r="C2083" t="s">
        <v>5836</v>
      </c>
    </row>
    <row r="2084" spans="2:3">
      <c r="B2084" t="s">
        <v>3241</v>
      </c>
      <c r="C2084" t="s">
        <v>5837</v>
      </c>
    </row>
    <row r="2085" spans="2:3">
      <c r="B2085" t="s">
        <v>3242</v>
      </c>
      <c r="C2085" t="s">
        <v>5838</v>
      </c>
    </row>
    <row r="2086" spans="2:3">
      <c r="B2086" t="s">
        <v>3243</v>
      </c>
      <c r="C2086" t="s">
        <v>5839</v>
      </c>
    </row>
    <row r="2087" spans="2:3">
      <c r="B2087" t="s">
        <v>3244</v>
      </c>
      <c r="C2087" t="s">
        <v>5840</v>
      </c>
    </row>
    <row r="2088" spans="2:3">
      <c r="B2088" t="s">
        <v>3245</v>
      </c>
      <c r="C2088" t="s">
        <v>5841</v>
      </c>
    </row>
    <row r="2089" spans="2:3">
      <c r="B2089" t="s">
        <v>3246</v>
      </c>
      <c r="C2089" t="s">
        <v>5842</v>
      </c>
    </row>
    <row r="2090" spans="2:3">
      <c r="B2090" t="s">
        <v>3248</v>
      </c>
      <c r="C2090" t="s">
        <v>5843</v>
      </c>
    </row>
    <row r="2091" spans="2:3">
      <c r="B2091" t="s">
        <v>3251</v>
      </c>
      <c r="C2091" t="s">
        <v>5844</v>
      </c>
    </row>
    <row r="2092" spans="2:3">
      <c r="B2092" t="s">
        <v>3253</v>
      </c>
      <c r="C2092" t="s">
        <v>5845</v>
      </c>
    </row>
    <row r="2093" spans="2:3">
      <c r="B2093" t="s">
        <v>3254</v>
      </c>
      <c r="C2093" t="s">
        <v>5846</v>
      </c>
    </row>
    <row r="2094" spans="2:3">
      <c r="B2094" t="s">
        <v>3255</v>
      </c>
      <c r="C2094" t="s">
        <v>5847</v>
      </c>
    </row>
    <row r="2095" spans="2:3">
      <c r="B2095" t="s">
        <v>3256</v>
      </c>
      <c r="C2095" t="s">
        <v>5848</v>
      </c>
    </row>
    <row r="2096" spans="2:3">
      <c r="B2096" t="s">
        <v>3257</v>
      </c>
      <c r="C2096" t="s">
        <v>5849</v>
      </c>
    </row>
    <row r="2097" spans="2:3">
      <c r="B2097" t="s">
        <v>3258</v>
      </c>
      <c r="C2097" t="s">
        <v>5850</v>
      </c>
    </row>
    <row r="2098" spans="2:3">
      <c r="B2098" t="s">
        <v>3204</v>
      </c>
      <c r="C2098" t="s">
        <v>5851</v>
      </c>
    </row>
    <row r="2099" spans="2:3">
      <c r="B2099" t="s">
        <v>3205</v>
      </c>
      <c r="C2099" t="s">
        <v>5852</v>
      </c>
    </row>
    <row r="2100" spans="2:3">
      <c r="B2100" t="s">
        <v>3208</v>
      </c>
      <c r="C2100" t="s">
        <v>5853</v>
      </c>
    </row>
    <row r="2101" spans="2:3">
      <c r="B2101" t="s">
        <v>3209</v>
      </c>
      <c r="C2101" t="s">
        <v>5854</v>
      </c>
    </row>
    <row r="2102" spans="2:3">
      <c r="B2102" t="s">
        <v>3210</v>
      </c>
      <c r="C2102" t="s">
        <v>5855</v>
      </c>
    </row>
    <row r="2103" spans="2:3">
      <c r="B2103" t="s">
        <v>3211</v>
      </c>
      <c r="C2103" t="s">
        <v>5856</v>
      </c>
    </row>
    <row r="2104" spans="2:3">
      <c r="B2104" t="s">
        <v>3212</v>
      </c>
      <c r="C2104" t="s">
        <v>5857</v>
      </c>
    </row>
    <row r="2105" spans="2:3">
      <c r="B2105" t="s">
        <v>3213</v>
      </c>
      <c r="C2105" t="s">
        <v>5858</v>
      </c>
    </row>
    <row r="2106" spans="2:3">
      <c r="B2106" t="s">
        <v>3328</v>
      </c>
      <c r="C2106" t="s">
        <v>5859</v>
      </c>
    </row>
    <row r="2107" spans="2:3">
      <c r="B2107" t="s">
        <v>3329</v>
      </c>
      <c r="C2107" t="s">
        <v>5860</v>
      </c>
    </row>
    <row r="2108" spans="2:3">
      <c r="B2108" t="s">
        <v>3330</v>
      </c>
      <c r="C2108" t="s">
        <v>5861</v>
      </c>
    </row>
    <row r="2109" spans="2:3">
      <c r="B2109" t="s">
        <v>3331</v>
      </c>
      <c r="C2109" t="s">
        <v>5862</v>
      </c>
    </row>
    <row r="2110" spans="2:3">
      <c r="B2110" t="s">
        <v>3332</v>
      </c>
      <c r="C2110" t="s">
        <v>5863</v>
      </c>
    </row>
    <row r="2111" spans="2:3">
      <c r="B2111" t="s">
        <v>3333</v>
      </c>
      <c r="C2111" t="s">
        <v>5864</v>
      </c>
    </row>
    <row r="2112" spans="2:3">
      <c r="B2112" t="s">
        <v>3334</v>
      </c>
      <c r="C2112" t="s">
        <v>5865</v>
      </c>
    </row>
    <row r="2113" spans="2:3">
      <c r="B2113" t="s">
        <v>3335</v>
      </c>
      <c r="C2113" t="s">
        <v>5866</v>
      </c>
    </row>
    <row r="2114" spans="2:3">
      <c r="B2114" t="s">
        <v>3336</v>
      </c>
      <c r="C2114" t="s">
        <v>5867</v>
      </c>
    </row>
    <row r="2115" spans="2:3">
      <c r="B2115" t="s">
        <v>3337</v>
      </c>
      <c r="C2115" t="s">
        <v>5868</v>
      </c>
    </row>
    <row r="2116" spans="2:3">
      <c r="B2116" t="s">
        <v>3338</v>
      </c>
      <c r="C2116" t="s">
        <v>5869</v>
      </c>
    </row>
    <row r="2117" spans="2:3">
      <c r="B2117" t="s">
        <v>3326</v>
      </c>
      <c r="C2117" t="s">
        <v>5870</v>
      </c>
    </row>
    <row r="2118" spans="2:3">
      <c r="B2118" t="s">
        <v>3351</v>
      </c>
      <c r="C2118" t="s">
        <v>5871</v>
      </c>
    </row>
    <row r="2119" spans="2:3">
      <c r="B2119" t="s">
        <v>3179</v>
      </c>
      <c r="C2119" t="s">
        <v>5872</v>
      </c>
    </row>
    <row r="2120" spans="2:3">
      <c r="B2120" t="s">
        <v>3180</v>
      </c>
      <c r="C2120" t="s">
        <v>5873</v>
      </c>
    </row>
    <row r="2121" spans="2:3">
      <c r="B2121" t="s">
        <v>3185</v>
      </c>
      <c r="C2121" t="s">
        <v>5874</v>
      </c>
    </row>
    <row r="2122" spans="2:3">
      <c r="B2122" t="s">
        <v>3183</v>
      </c>
      <c r="C2122" t="s">
        <v>5874</v>
      </c>
    </row>
    <row r="2123" spans="2:3">
      <c r="B2123" t="s">
        <v>3072</v>
      </c>
      <c r="C2123" t="s">
        <v>5875</v>
      </c>
    </row>
    <row r="2124" spans="2:3">
      <c r="B2124" t="s">
        <v>3074</v>
      </c>
      <c r="C2124" t="s">
        <v>5876</v>
      </c>
    </row>
    <row r="2125" spans="2:3">
      <c r="B2125" t="s">
        <v>3075</v>
      </c>
      <c r="C2125" t="s">
        <v>5877</v>
      </c>
    </row>
    <row r="2126" spans="2:3">
      <c r="B2126" t="s">
        <v>3076</v>
      </c>
      <c r="C2126" t="s">
        <v>5878</v>
      </c>
    </row>
    <row r="2127" spans="2:3">
      <c r="B2127" t="s">
        <v>3077</v>
      </c>
      <c r="C2127" t="s">
        <v>5879</v>
      </c>
    </row>
    <row r="2128" spans="2:3">
      <c r="B2128" t="s">
        <v>3078</v>
      </c>
      <c r="C2128" t="s">
        <v>5880</v>
      </c>
    </row>
    <row r="2129" spans="2:3">
      <c r="B2129" t="s">
        <v>3079</v>
      </c>
      <c r="C2129" t="s">
        <v>5881</v>
      </c>
    </row>
    <row r="2130" spans="2:3">
      <c r="B2130" t="s">
        <v>3080</v>
      </c>
      <c r="C2130" t="s">
        <v>5882</v>
      </c>
    </row>
    <row r="2131" spans="2:3">
      <c r="B2131" t="s">
        <v>3081</v>
      </c>
      <c r="C2131" t="s">
        <v>5883</v>
      </c>
    </row>
    <row r="2132" spans="2:3">
      <c r="B2132" t="s">
        <v>3082</v>
      </c>
      <c r="C2132" t="s">
        <v>5884</v>
      </c>
    </row>
    <row r="2133" spans="2:3">
      <c r="B2133" t="s">
        <v>3083</v>
      </c>
      <c r="C2133" t="s">
        <v>5885</v>
      </c>
    </row>
    <row r="2134" spans="2:3">
      <c r="B2134" t="s">
        <v>3071</v>
      </c>
      <c r="C2134" t="s">
        <v>5886</v>
      </c>
    </row>
    <row r="2135" spans="2:3">
      <c r="B2135" t="s">
        <v>2937</v>
      </c>
      <c r="C2135" t="s">
        <v>5887</v>
      </c>
    </row>
    <row r="2136" spans="2:3">
      <c r="B2136" t="s">
        <v>2939</v>
      </c>
      <c r="C2136" t="s">
        <v>5888</v>
      </c>
    </row>
    <row r="2137" spans="2:3">
      <c r="B2137" t="s">
        <v>2940</v>
      </c>
      <c r="C2137" t="s">
        <v>5889</v>
      </c>
    </row>
    <row r="2138" spans="2:3">
      <c r="B2138" t="s">
        <v>2941</v>
      </c>
      <c r="C2138" t="s">
        <v>5890</v>
      </c>
    </row>
    <row r="2139" spans="2:3">
      <c r="B2139" t="s">
        <v>2942</v>
      </c>
      <c r="C2139" t="s">
        <v>5891</v>
      </c>
    </row>
    <row r="2140" spans="2:3">
      <c r="B2140" t="s">
        <v>2943</v>
      </c>
      <c r="C2140" t="s">
        <v>5892</v>
      </c>
    </row>
    <row r="2141" spans="2:3">
      <c r="B2141" t="s">
        <v>2944</v>
      </c>
      <c r="C2141" t="s">
        <v>5893</v>
      </c>
    </row>
    <row r="2142" spans="2:3">
      <c r="B2142" t="s">
        <v>2945</v>
      </c>
      <c r="C2142" t="s">
        <v>5894</v>
      </c>
    </row>
    <row r="2143" spans="2:3">
      <c r="B2143" t="s">
        <v>2946</v>
      </c>
      <c r="C2143" t="s">
        <v>5895</v>
      </c>
    </row>
    <row r="2144" spans="2:3">
      <c r="B2144" t="s">
        <v>2947</v>
      </c>
      <c r="C2144" t="s">
        <v>5896</v>
      </c>
    </row>
    <row r="2145" spans="2:3">
      <c r="B2145" t="s">
        <v>2948</v>
      </c>
      <c r="C2145" t="s">
        <v>5897</v>
      </c>
    </row>
    <row r="2146" spans="2:3">
      <c r="B2146" t="s">
        <v>2935</v>
      </c>
      <c r="C2146" t="s">
        <v>5898</v>
      </c>
    </row>
    <row r="2147" spans="2:3">
      <c r="B2147" t="s">
        <v>3034</v>
      </c>
      <c r="C2147" t="s">
        <v>5899</v>
      </c>
    </row>
    <row r="2148" spans="2:3">
      <c r="B2148" t="s">
        <v>3035</v>
      </c>
      <c r="C2148" t="s">
        <v>5900</v>
      </c>
    </row>
    <row r="2149" spans="2:3">
      <c r="B2149" t="s">
        <v>3036</v>
      </c>
      <c r="C2149" t="s">
        <v>5901</v>
      </c>
    </row>
    <row r="2150" spans="2:3">
      <c r="B2150" t="s">
        <v>3037</v>
      </c>
      <c r="C2150" t="s">
        <v>5902</v>
      </c>
    </row>
    <row r="2151" spans="2:3">
      <c r="B2151" t="s">
        <v>3038</v>
      </c>
      <c r="C2151" t="s">
        <v>5903</v>
      </c>
    </row>
    <row r="2152" spans="2:3">
      <c r="B2152" t="s">
        <v>3039</v>
      </c>
      <c r="C2152" t="s">
        <v>5904</v>
      </c>
    </row>
    <row r="2153" spans="2:3">
      <c r="B2153" t="s">
        <v>3040</v>
      </c>
      <c r="C2153" t="s">
        <v>5905</v>
      </c>
    </row>
    <row r="2154" spans="2:3">
      <c r="B2154" t="s">
        <v>3041</v>
      </c>
      <c r="C2154" t="s">
        <v>5906</v>
      </c>
    </row>
    <row r="2155" spans="2:3">
      <c r="B2155" t="s">
        <v>3042</v>
      </c>
      <c r="C2155" t="s">
        <v>5907</v>
      </c>
    </row>
    <row r="2156" spans="2:3">
      <c r="B2156" t="s">
        <v>3043</v>
      </c>
      <c r="C2156" t="s">
        <v>5908</v>
      </c>
    </row>
    <row r="2157" spans="2:3">
      <c r="B2157" t="s">
        <v>3044</v>
      </c>
      <c r="C2157" t="s">
        <v>5909</v>
      </c>
    </row>
    <row r="2158" spans="2:3">
      <c r="B2158" t="s">
        <v>3032</v>
      </c>
      <c r="C2158" t="s">
        <v>5910</v>
      </c>
    </row>
    <row r="2159" spans="2:3">
      <c r="B2159" t="s">
        <v>2882</v>
      </c>
      <c r="C2159" t="s">
        <v>5911</v>
      </c>
    </row>
    <row r="2160" spans="2:3">
      <c r="B2160" t="s">
        <v>2884</v>
      </c>
      <c r="C2160" t="s">
        <v>5912</v>
      </c>
    </row>
    <row r="2161" spans="2:3">
      <c r="B2161" t="s">
        <v>2885</v>
      </c>
      <c r="C2161" t="s">
        <v>5913</v>
      </c>
    </row>
    <row r="2162" spans="2:3">
      <c r="B2162" t="s">
        <v>2886</v>
      </c>
      <c r="C2162" t="s">
        <v>5914</v>
      </c>
    </row>
    <row r="2163" spans="2:3">
      <c r="B2163" t="s">
        <v>2887</v>
      </c>
      <c r="C2163" t="s">
        <v>5915</v>
      </c>
    </row>
    <row r="2164" spans="2:3">
      <c r="B2164" t="s">
        <v>2888</v>
      </c>
      <c r="C2164" t="s">
        <v>5916</v>
      </c>
    </row>
    <row r="2165" spans="2:3">
      <c r="B2165" t="s">
        <v>2889</v>
      </c>
      <c r="C2165" t="s">
        <v>5917</v>
      </c>
    </row>
    <row r="2166" spans="2:3">
      <c r="B2166" t="s">
        <v>2890</v>
      </c>
      <c r="C2166" t="s">
        <v>5918</v>
      </c>
    </row>
    <row r="2167" spans="2:3">
      <c r="B2167" t="s">
        <v>2891</v>
      </c>
      <c r="C2167" t="s">
        <v>5919</v>
      </c>
    </row>
    <row r="2168" spans="2:3">
      <c r="B2168" t="s">
        <v>2892</v>
      </c>
      <c r="C2168" t="s">
        <v>5920</v>
      </c>
    </row>
    <row r="2169" spans="2:3">
      <c r="B2169" t="s">
        <v>2893</v>
      </c>
      <c r="C2169" t="s">
        <v>5921</v>
      </c>
    </row>
    <row r="2170" spans="2:3">
      <c r="B2170" t="s">
        <v>2880</v>
      </c>
      <c r="C2170" t="s">
        <v>5922</v>
      </c>
    </row>
    <row r="2171" spans="2:3">
      <c r="B2171" t="s">
        <v>2868</v>
      </c>
      <c r="C2171" t="s">
        <v>5923</v>
      </c>
    </row>
    <row r="2172" spans="2:3">
      <c r="B2172" t="s">
        <v>2870</v>
      </c>
      <c r="C2172" t="s">
        <v>5924</v>
      </c>
    </row>
    <row r="2173" spans="2:3">
      <c r="B2173" t="s">
        <v>2871</v>
      </c>
      <c r="C2173" t="s">
        <v>5925</v>
      </c>
    </row>
    <row r="2174" spans="2:3">
      <c r="B2174" t="s">
        <v>2872</v>
      </c>
      <c r="C2174" t="s">
        <v>5926</v>
      </c>
    </row>
    <row r="2175" spans="2:3">
      <c r="B2175" t="s">
        <v>2873</v>
      </c>
      <c r="C2175" t="s">
        <v>5927</v>
      </c>
    </row>
    <row r="2176" spans="2:3">
      <c r="B2176" t="s">
        <v>2874</v>
      </c>
      <c r="C2176" t="s">
        <v>5928</v>
      </c>
    </row>
    <row r="2177" spans="2:3">
      <c r="B2177" t="s">
        <v>2875</v>
      </c>
      <c r="C2177" t="s">
        <v>5929</v>
      </c>
    </row>
    <row r="2178" spans="2:3">
      <c r="B2178" t="s">
        <v>2876</v>
      </c>
      <c r="C2178" t="s">
        <v>5930</v>
      </c>
    </row>
    <row r="2179" spans="2:3">
      <c r="B2179" t="s">
        <v>2877</v>
      </c>
      <c r="C2179" t="s">
        <v>5931</v>
      </c>
    </row>
    <row r="2180" spans="2:3">
      <c r="B2180" t="s">
        <v>2878</v>
      </c>
      <c r="C2180" t="s">
        <v>5932</v>
      </c>
    </row>
    <row r="2181" spans="2:3">
      <c r="B2181" t="s">
        <v>2879</v>
      </c>
      <c r="C2181" t="s">
        <v>5933</v>
      </c>
    </row>
    <row r="2182" spans="2:3">
      <c r="B2182" t="s">
        <v>2866</v>
      </c>
      <c r="C2182" t="s">
        <v>5934</v>
      </c>
    </row>
    <row r="2183" spans="2:3">
      <c r="B2183" t="s">
        <v>3007</v>
      </c>
      <c r="C2183" t="s">
        <v>5935</v>
      </c>
    </row>
    <row r="2184" spans="2:3">
      <c r="B2184" t="s">
        <v>3009</v>
      </c>
      <c r="C2184" t="s">
        <v>5936</v>
      </c>
    </row>
    <row r="2185" spans="2:3">
      <c r="B2185" t="s">
        <v>3010</v>
      </c>
      <c r="C2185" t="s">
        <v>5937</v>
      </c>
    </row>
    <row r="2186" spans="2:3">
      <c r="B2186" t="s">
        <v>3011</v>
      </c>
      <c r="C2186" t="s">
        <v>5938</v>
      </c>
    </row>
    <row r="2187" spans="2:3">
      <c r="B2187" t="s">
        <v>3012</v>
      </c>
      <c r="C2187" t="s">
        <v>5939</v>
      </c>
    </row>
    <row r="2188" spans="2:3">
      <c r="B2188" t="s">
        <v>3013</v>
      </c>
      <c r="C2188" t="s">
        <v>5940</v>
      </c>
    </row>
    <row r="2189" spans="2:3">
      <c r="B2189" t="s">
        <v>3014</v>
      </c>
      <c r="C2189" t="s">
        <v>5941</v>
      </c>
    </row>
    <row r="2190" spans="2:3">
      <c r="B2190" t="s">
        <v>3015</v>
      </c>
      <c r="C2190" t="s">
        <v>5942</v>
      </c>
    </row>
    <row r="2191" spans="2:3">
      <c r="B2191" t="s">
        <v>3016</v>
      </c>
      <c r="C2191" t="s">
        <v>5943</v>
      </c>
    </row>
    <row r="2192" spans="2:3">
      <c r="B2192" t="s">
        <v>3017</v>
      </c>
      <c r="C2192" t="s">
        <v>5944</v>
      </c>
    </row>
    <row r="2193" spans="2:3">
      <c r="B2193" t="s">
        <v>3018</v>
      </c>
      <c r="C2193" t="s">
        <v>5945</v>
      </c>
    </row>
    <row r="2194" spans="2:3">
      <c r="B2194" t="s">
        <v>3005</v>
      </c>
      <c r="C2194" t="s">
        <v>5946</v>
      </c>
    </row>
    <row r="2195" spans="2:3">
      <c r="B2195" t="s">
        <v>3046</v>
      </c>
      <c r="C2195" t="s">
        <v>5947</v>
      </c>
    </row>
    <row r="2196" spans="2:3">
      <c r="B2196" t="s">
        <v>3048</v>
      </c>
      <c r="C2196" t="s">
        <v>5948</v>
      </c>
    </row>
    <row r="2197" spans="2:3">
      <c r="B2197" t="s">
        <v>3049</v>
      </c>
      <c r="C2197" t="s">
        <v>5949</v>
      </c>
    </row>
    <row r="2198" spans="2:3">
      <c r="B2198" t="s">
        <v>3050</v>
      </c>
      <c r="C2198" t="s">
        <v>5950</v>
      </c>
    </row>
    <row r="2199" spans="2:3">
      <c r="B2199" t="s">
        <v>3051</v>
      </c>
      <c r="C2199" t="s">
        <v>5951</v>
      </c>
    </row>
    <row r="2200" spans="2:3">
      <c r="B2200" t="s">
        <v>3052</v>
      </c>
      <c r="C2200" t="s">
        <v>5952</v>
      </c>
    </row>
    <row r="2201" spans="2:3">
      <c r="B2201" t="s">
        <v>3053</v>
      </c>
      <c r="C2201" t="s">
        <v>5953</v>
      </c>
    </row>
    <row r="2202" spans="2:3">
      <c r="B2202" t="s">
        <v>3054</v>
      </c>
      <c r="C2202" t="s">
        <v>5954</v>
      </c>
    </row>
    <row r="2203" spans="2:3">
      <c r="B2203" t="s">
        <v>3055</v>
      </c>
      <c r="C2203" t="s">
        <v>5955</v>
      </c>
    </row>
    <row r="2204" spans="2:3">
      <c r="B2204" t="s">
        <v>3056</v>
      </c>
      <c r="C2204" t="s">
        <v>5956</v>
      </c>
    </row>
    <row r="2205" spans="2:3">
      <c r="B2205" t="s">
        <v>3057</v>
      </c>
      <c r="C2205" t="s">
        <v>5957</v>
      </c>
    </row>
    <row r="2206" spans="2:3">
      <c r="B2206" t="s">
        <v>3045</v>
      </c>
      <c r="C2206" t="s">
        <v>5958</v>
      </c>
    </row>
    <row r="2207" spans="2:3">
      <c r="B2207" t="s">
        <v>2909</v>
      </c>
      <c r="C2207" t="s">
        <v>5959</v>
      </c>
    </row>
    <row r="2208" spans="2:3">
      <c r="B2208" t="s">
        <v>2911</v>
      </c>
      <c r="C2208" t="s">
        <v>5960</v>
      </c>
    </row>
    <row r="2209" spans="2:3">
      <c r="B2209" t="s">
        <v>2912</v>
      </c>
      <c r="C2209" t="s">
        <v>5961</v>
      </c>
    </row>
    <row r="2210" spans="2:3">
      <c r="B2210" t="s">
        <v>2913</v>
      </c>
      <c r="C2210" t="s">
        <v>5962</v>
      </c>
    </row>
    <row r="2211" spans="2:3">
      <c r="B2211" t="s">
        <v>2914</v>
      </c>
      <c r="C2211" t="s">
        <v>5963</v>
      </c>
    </row>
    <row r="2212" spans="2:3">
      <c r="B2212" t="s">
        <v>2915</v>
      </c>
      <c r="C2212" t="s">
        <v>5964</v>
      </c>
    </row>
    <row r="2213" spans="2:3">
      <c r="B2213" t="s">
        <v>2916</v>
      </c>
      <c r="C2213" t="s">
        <v>5965</v>
      </c>
    </row>
    <row r="2214" spans="2:3">
      <c r="B2214" t="s">
        <v>2917</v>
      </c>
      <c r="C2214" t="s">
        <v>5966</v>
      </c>
    </row>
    <row r="2215" spans="2:3">
      <c r="B2215" t="s">
        <v>2918</v>
      </c>
      <c r="C2215" t="s">
        <v>5967</v>
      </c>
    </row>
    <row r="2216" spans="2:3">
      <c r="B2216" t="s">
        <v>2919</v>
      </c>
      <c r="C2216" t="s">
        <v>5968</v>
      </c>
    </row>
    <row r="2217" spans="2:3">
      <c r="B2217" t="s">
        <v>2920</v>
      </c>
      <c r="C2217" t="s">
        <v>5969</v>
      </c>
    </row>
    <row r="2218" spans="2:3">
      <c r="B2218" t="s">
        <v>2907</v>
      </c>
      <c r="C2218" t="s">
        <v>5970</v>
      </c>
    </row>
    <row r="2219" spans="2:3">
      <c r="B2219" t="s">
        <v>3100</v>
      </c>
      <c r="C2219" t="s">
        <v>5971</v>
      </c>
    </row>
    <row r="2220" spans="2:3">
      <c r="B2220" t="s">
        <v>3102</v>
      </c>
      <c r="C2220" t="s">
        <v>5972</v>
      </c>
    </row>
    <row r="2221" spans="2:3">
      <c r="B2221" t="s">
        <v>3103</v>
      </c>
      <c r="C2221" t="s">
        <v>5973</v>
      </c>
    </row>
    <row r="2222" spans="2:3">
      <c r="B2222" t="s">
        <v>3104</v>
      </c>
      <c r="C2222" t="s">
        <v>5974</v>
      </c>
    </row>
    <row r="2223" spans="2:3">
      <c r="B2223" t="s">
        <v>3105</v>
      </c>
      <c r="C2223" t="s">
        <v>5975</v>
      </c>
    </row>
    <row r="2224" spans="2:3">
      <c r="B2224" t="s">
        <v>3106</v>
      </c>
      <c r="C2224" t="s">
        <v>5976</v>
      </c>
    </row>
    <row r="2225" spans="2:3">
      <c r="B2225" t="s">
        <v>3107</v>
      </c>
      <c r="C2225" t="s">
        <v>5977</v>
      </c>
    </row>
    <row r="2226" spans="2:3">
      <c r="B2226" t="s">
        <v>3108</v>
      </c>
      <c r="C2226" t="s">
        <v>5978</v>
      </c>
    </row>
    <row r="2227" spans="2:3">
      <c r="B2227" t="s">
        <v>3109</v>
      </c>
      <c r="C2227" t="s">
        <v>5979</v>
      </c>
    </row>
    <row r="2228" spans="2:3">
      <c r="B2228" t="s">
        <v>3110</v>
      </c>
      <c r="C2228" t="s">
        <v>5980</v>
      </c>
    </row>
    <row r="2229" spans="2:3">
      <c r="B2229" t="s">
        <v>3111</v>
      </c>
      <c r="C2229" t="s">
        <v>5981</v>
      </c>
    </row>
    <row r="2230" spans="2:3">
      <c r="B2230" t="s">
        <v>3098</v>
      </c>
      <c r="C2230" t="s">
        <v>5982</v>
      </c>
    </row>
    <row r="2231" spans="2:3">
      <c r="B2231" t="s">
        <v>2965</v>
      </c>
      <c r="C2231" t="s">
        <v>5983</v>
      </c>
    </row>
    <row r="2232" spans="2:3">
      <c r="B2232" t="s">
        <v>2967</v>
      </c>
      <c r="C2232" t="s">
        <v>5984</v>
      </c>
    </row>
    <row r="2233" spans="2:3">
      <c r="B2233" t="s">
        <v>2968</v>
      </c>
      <c r="C2233" t="s">
        <v>5985</v>
      </c>
    </row>
    <row r="2234" spans="2:3">
      <c r="B2234" t="s">
        <v>2969</v>
      </c>
      <c r="C2234" t="s">
        <v>5986</v>
      </c>
    </row>
    <row r="2235" spans="2:3">
      <c r="B2235" t="s">
        <v>2970</v>
      </c>
      <c r="C2235" t="s">
        <v>5987</v>
      </c>
    </row>
    <row r="2236" spans="2:3">
      <c r="B2236" t="s">
        <v>2971</v>
      </c>
      <c r="C2236" t="s">
        <v>5988</v>
      </c>
    </row>
    <row r="2237" spans="2:3">
      <c r="B2237" t="s">
        <v>2972</v>
      </c>
      <c r="C2237" t="s">
        <v>5989</v>
      </c>
    </row>
    <row r="2238" spans="2:3">
      <c r="B2238" t="s">
        <v>2973</v>
      </c>
      <c r="C2238" t="s">
        <v>5990</v>
      </c>
    </row>
    <row r="2239" spans="2:3">
      <c r="B2239" t="s">
        <v>2974</v>
      </c>
      <c r="C2239" t="s">
        <v>5991</v>
      </c>
    </row>
    <row r="2240" spans="2:3">
      <c r="B2240" t="s">
        <v>2975</v>
      </c>
      <c r="C2240" t="s">
        <v>5992</v>
      </c>
    </row>
    <row r="2241" spans="2:3">
      <c r="B2241" t="s">
        <v>2976</v>
      </c>
      <c r="C2241" t="s">
        <v>5993</v>
      </c>
    </row>
    <row r="2242" spans="2:3">
      <c r="B2242" t="s">
        <v>2963</v>
      </c>
      <c r="C2242" t="s">
        <v>5994</v>
      </c>
    </row>
    <row r="2243" spans="2:3">
      <c r="B2243" t="s">
        <v>3059</v>
      </c>
      <c r="C2243" t="s">
        <v>5995</v>
      </c>
    </row>
    <row r="2244" spans="2:3">
      <c r="B2244" t="s">
        <v>3061</v>
      </c>
      <c r="C2244" t="s">
        <v>5996</v>
      </c>
    </row>
    <row r="2245" spans="2:3">
      <c r="B2245" t="s">
        <v>3062</v>
      </c>
      <c r="C2245" t="s">
        <v>5997</v>
      </c>
    </row>
    <row r="2246" spans="2:3">
      <c r="B2246" t="s">
        <v>3063</v>
      </c>
      <c r="C2246" t="s">
        <v>5998</v>
      </c>
    </row>
    <row r="2247" spans="2:3">
      <c r="B2247" t="s">
        <v>3064</v>
      </c>
      <c r="C2247" t="s">
        <v>5999</v>
      </c>
    </row>
    <row r="2248" spans="2:3">
      <c r="B2248" t="s">
        <v>3065</v>
      </c>
      <c r="C2248" t="s">
        <v>6000</v>
      </c>
    </row>
    <row r="2249" spans="2:3">
      <c r="B2249" t="s">
        <v>3066</v>
      </c>
      <c r="C2249" t="s">
        <v>6001</v>
      </c>
    </row>
    <row r="2250" spans="2:3">
      <c r="B2250" t="s">
        <v>3067</v>
      </c>
      <c r="C2250" t="s">
        <v>6002</v>
      </c>
    </row>
    <row r="2251" spans="2:3">
      <c r="B2251" t="s">
        <v>3068</v>
      </c>
      <c r="C2251" t="s">
        <v>6003</v>
      </c>
    </row>
    <row r="2252" spans="2:3">
      <c r="B2252" t="s">
        <v>3069</v>
      </c>
      <c r="C2252" t="s">
        <v>6004</v>
      </c>
    </row>
    <row r="2253" spans="2:3">
      <c r="B2253" t="s">
        <v>3070</v>
      </c>
      <c r="C2253" t="s">
        <v>6005</v>
      </c>
    </row>
    <row r="2254" spans="2:3">
      <c r="B2254" t="s">
        <v>3058</v>
      </c>
      <c r="C2254" t="s">
        <v>6006</v>
      </c>
    </row>
    <row r="2255" spans="2:3">
      <c r="B2255" t="s">
        <v>2923</v>
      </c>
      <c r="C2255" t="s">
        <v>6007</v>
      </c>
    </row>
    <row r="2256" spans="2:3">
      <c r="B2256" t="s">
        <v>2925</v>
      </c>
      <c r="C2256" t="s">
        <v>6008</v>
      </c>
    </row>
    <row r="2257" spans="2:3">
      <c r="B2257" t="s">
        <v>2926</v>
      </c>
      <c r="C2257" t="s">
        <v>6009</v>
      </c>
    </row>
    <row r="2258" spans="2:3">
      <c r="B2258" t="s">
        <v>2927</v>
      </c>
      <c r="C2258" t="s">
        <v>6010</v>
      </c>
    </row>
    <row r="2259" spans="2:3">
      <c r="B2259" t="s">
        <v>2928</v>
      </c>
      <c r="C2259" t="s">
        <v>6011</v>
      </c>
    </row>
    <row r="2260" spans="2:3">
      <c r="B2260" t="s">
        <v>2929</v>
      </c>
      <c r="C2260" t="s">
        <v>6012</v>
      </c>
    </row>
    <row r="2261" spans="2:3">
      <c r="B2261" t="s">
        <v>2930</v>
      </c>
      <c r="C2261" t="s">
        <v>6013</v>
      </c>
    </row>
    <row r="2262" spans="2:3">
      <c r="B2262" t="s">
        <v>2931</v>
      </c>
      <c r="C2262" t="s">
        <v>6014</v>
      </c>
    </row>
    <row r="2263" spans="2:3">
      <c r="B2263" t="s">
        <v>2932</v>
      </c>
      <c r="C2263" t="s">
        <v>6015</v>
      </c>
    </row>
    <row r="2264" spans="2:3">
      <c r="B2264" t="s">
        <v>2933</v>
      </c>
      <c r="C2264" t="s">
        <v>6016</v>
      </c>
    </row>
    <row r="2265" spans="2:3">
      <c r="B2265" t="s">
        <v>2934</v>
      </c>
      <c r="C2265" t="s">
        <v>6017</v>
      </c>
    </row>
    <row r="2266" spans="2:3">
      <c r="B2266" t="s">
        <v>2921</v>
      </c>
      <c r="C2266" t="s">
        <v>6018</v>
      </c>
    </row>
    <row r="2267" spans="2:3">
      <c r="B2267" t="s">
        <v>2993</v>
      </c>
      <c r="C2267" t="s">
        <v>6019</v>
      </c>
    </row>
    <row r="2268" spans="2:3">
      <c r="B2268" t="s">
        <v>2995</v>
      </c>
      <c r="C2268" t="s">
        <v>6020</v>
      </c>
    </row>
    <row r="2269" spans="2:3">
      <c r="B2269" t="s">
        <v>2996</v>
      </c>
      <c r="C2269" t="s">
        <v>6021</v>
      </c>
    </row>
    <row r="2270" spans="2:3">
      <c r="B2270" t="s">
        <v>2997</v>
      </c>
      <c r="C2270" t="s">
        <v>6022</v>
      </c>
    </row>
    <row r="2271" spans="2:3">
      <c r="B2271" t="s">
        <v>2998</v>
      </c>
      <c r="C2271" t="s">
        <v>6023</v>
      </c>
    </row>
    <row r="2272" spans="2:3">
      <c r="B2272" t="s">
        <v>2999</v>
      </c>
      <c r="C2272" t="s">
        <v>6024</v>
      </c>
    </row>
    <row r="2273" spans="2:3">
      <c r="B2273" t="s">
        <v>3000</v>
      </c>
      <c r="C2273" t="s">
        <v>6025</v>
      </c>
    </row>
    <row r="2274" spans="2:3">
      <c r="B2274" t="s">
        <v>3001</v>
      </c>
      <c r="C2274" t="s">
        <v>6026</v>
      </c>
    </row>
    <row r="2275" spans="2:3">
      <c r="B2275" t="s">
        <v>3002</v>
      </c>
      <c r="C2275" t="s">
        <v>6027</v>
      </c>
    </row>
    <row r="2276" spans="2:3">
      <c r="B2276" t="s">
        <v>3003</v>
      </c>
      <c r="C2276" t="s">
        <v>6028</v>
      </c>
    </row>
    <row r="2277" spans="2:3">
      <c r="B2277" t="s">
        <v>3004</v>
      </c>
      <c r="C2277" t="s">
        <v>6029</v>
      </c>
    </row>
    <row r="2278" spans="2:3">
      <c r="B2278" t="s">
        <v>2992</v>
      </c>
      <c r="C2278" t="s">
        <v>6030</v>
      </c>
    </row>
    <row r="2279" spans="2:3">
      <c r="B2279" t="s">
        <v>2839</v>
      </c>
      <c r="C2279" t="s">
        <v>6031</v>
      </c>
    </row>
    <row r="2280" spans="2:3">
      <c r="B2280" t="s">
        <v>2841</v>
      </c>
      <c r="C2280" t="s">
        <v>6032</v>
      </c>
    </row>
    <row r="2281" spans="2:3">
      <c r="B2281" t="s">
        <v>2842</v>
      </c>
      <c r="C2281" t="s">
        <v>6033</v>
      </c>
    </row>
    <row r="2282" spans="2:3">
      <c r="B2282" t="s">
        <v>2843</v>
      </c>
      <c r="C2282" t="s">
        <v>6034</v>
      </c>
    </row>
    <row r="2283" spans="2:3">
      <c r="B2283" t="s">
        <v>2844</v>
      </c>
      <c r="C2283" t="s">
        <v>6035</v>
      </c>
    </row>
    <row r="2284" spans="2:3">
      <c r="B2284" t="s">
        <v>2845</v>
      </c>
      <c r="C2284" t="s">
        <v>6036</v>
      </c>
    </row>
    <row r="2285" spans="2:3">
      <c r="B2285" t="s">
        <v>2846</v>
      </c>
      <c r="C2285" t="s">
        <v>6037</v>
      </c>
    </row>
    <row r="2286" spans="2:3">
      <c r="B2286" t="s">
        <v>2847</v>
      </c>
      <c r="C2286" t="s">
        <v>6038</v>
      </c>
    </row>
    <row r="2287" spans="2:3">
      <c r="B2287" t="s">
        <v>2848</v>
      </c>
      <c r="C2287" t="s">
        <v>6039</v>
      </c>
    </row>
    <row r="2288" spans="2:3">
      <c r="B2288" t="s">
        <v>2849</v>
      </c>
      <c r="C2288" t="s">
        <v>6040</v>
      </c>
    </row>
    <row r="2289" spans="2:3">
      <c r="B2289" t="s">
        <v>2850</v>
      </c>
      <c r="C2289" t="s">
        <v>6041</v>
      </c>
    </row>
    <row r="2290" spans="2:3">
      <c r="B2290" t="s">
        <v>2836</v>
      </c>
      <c r="C2290" t="s">
        <v>6042</v>
      </c>
    </row>
    <row r="2291" spans="2:3">
      <c r="B2291" t="s">
        <v>2980</v>
      </c>
      <c r="C2291" t="s">
        <v>6043</v>
      </c>
    </row>
    <row r="2292" spans="2:3">
      <c r="B2292" t="s">
        <v>2982</v>
      </c>
      <c r="C2292" t="s">
        <v>6044</v>
      </c>
    </row>
    <row r="2293" spans="2:3">
      <c r="B2293" t="s">
        <v>2983</v>
      </c>
      <c r="C2293" t="s">
        <v>6045</v>
      </c>
    </row>
    <row r="2294" spans="2:3">
      <c r="B2294" t="s">
        <v>2984</v>
      </c>
      <c r="C2294" t="s">
        <v>6046</v>
      </c>
    </row>
    <row r="2295" spans="2:3">
      <c r="B2295" t="s">
        <v>2985</v>
      </c>
      <c r="C2295" t="s">
        <v>6047</v>
      </c>
    </row>
    <row r="2296" spans="2:3">
      <c r="B2296" t="s">
        <v>2986</v>
      </c>
      <c r="C2296" t="s">
        <v>6048</v>
      </c>
    </row>
    <row r="2297" spans="2:3">
      <c r="B2297" t="s">
        <v>2987</v>
      </c>
      <c r="C2297" t="s">
        <v>6049</v>
      </c>
    </row>
    <row r="2298" spans="2:3">
      <c r="B2298" t="s">
        <v>2988</v>
      </c>
      <c r="C2298" t="s">
        <v>6050</v>
      </c>
    </row>
    <row r="2299" spans="2:3">
      <c r="B2299" t="s">
        <v>2989</v>
      </c>
      <c r="C2299" t="s">
        <v>6051</v>
      </c>
    </row>
    <row r="2300" spans="2:3">
      <c r="B2300" t="s">
        <v>2990</v>
      </c>
      <c r="C2300" t="s">
        <v>6052</v>
      </c>
    </row>
    <row r="2301" spans="2:3">
      <c r="B2301" t="s">
        <v>2991</v>
      </c>
      <c r="C2301" t="s">
        <v>6053</v>
      </c>
    </row>
    <row r="2302" spans="2:3">
      <c r="B2302" t="s">
        <v>2978</v>
      </c>
      <c r="C2302" t="s">
        <v>6054</v>
      </c>
    </row>
    <row r="2303" spans="2:3">
      <c r="B2303" t="s">
        <v>3227</v>
      </c>
      <c r="C2303" t="s">
        <v>6055</v>
      </c>
    </row>
    <row r="2304" spans="2:3">
      <c r="B2304" t="s">
        <v>3228</v>
      </c>
      <c r="C2304" t="s">
        <v>6056</v>
      </c>
    </row>
    <row r="2305" spans="2:3">
      <c r="B2305" t="s">
        <v>3230</v>
      </c>
      <c r="C2305" t="s">
        <v>6057</v>
      </c>
    </row>
    <row r="2306" spans="2:3">
      <c r="B2306" t="s">
        <v>3231</v>
      </c>
      <c r="C2306" t="s">
        <v>6058</v>
      </c>
    </row>
    <row r="2307" spans="2:3">
      <c r="B2307" t="s">
        <v>3232</v>
      </c>
      <c r="C2307" t="s">
        <v>6059</v>
      </c>
    </row>
    <row r="2308" spans="2:3">
      <c r="B2308" t="s">
        <v>3233</v>
      </c>
      <c r="C2308" t="s">
        <v>6060</v>
      </c>
    </row>
    <row r="2309" spans="2:3">
      <c r="B2309" t="s">
        <v>3234</v>
      </c>
      <c r="C2309" t="s">
        <v>6061</v>
      </c>
    </row>
    <row r="2310" spans="2:3">
      <c r="B2310" t="s">
        <v>3235</v>
      </c>
      <c r="C2310" t="s">
        <v>6062</v>
      </c>
    </row>
    <row r="2311" spans="2:3">
      <c r="B2311" t="s">
        <v>6063</v>
      </c>
      <c r="C2311" t="s">
        <v>6064</v>
      </c>
    </row>
    <row r="2312" spans="2:3">
      <c r="B2312" t="s">
        <v>6065</v>
      </c>
      <c r="C2312" t="s">
        <v>6066</v>
      </c>
    </row>
    <row r="2313" spans="2:3">
      <c r="B2313" t="s">
        <v>6067</v>
      </c>
      <c r="C2313" t="s">
        <v>6068</v>
      </c>
    </row>
    <row r="2314" spans="2:3">
      <c r="B2314" t="s">
        <v>6069</v>
      </c>
      <c r="C2314" t="s">
        <v>6070</v>
      </c>
    </row>
    <row r="2315" spans="2:3">
      <c r="B2315" t="s">
        <v>6071</v>
      </c>
      <c r="C2315" t="s">
        <v>6072</v>
      </c>
    </row>
    <row r="2316" spans="2:3">
      <c r="B2316" t="s">
        <v>6073</v>
      </c>
      <c r="C2316" t="s">
        <v>6074</v>
      </c>
    </row>
    <row r="2317" spans="2:3">
      <c r="B2317" t="s">
        <v>6075</v>
      </c>
      <c r="C2317" t="s">
        <v>6076</v>
      </c>
    </row>
    <row r="2318" spans="2:3">
      <c r="B2318" t="s">
        <v>6077</v>
      </c>
      <c r="C2318" t="s">
        <v>6078</v>
      </c>
    </row>
    <row r="2319" spans="2:3">
      <c r="B2319" t="s">
        <v>6079</v>
      </c>
      <c r="C2319" t="s">
        <v>6080</v>
      </c>
    </row>
    <row r="2320" spans="2:3">
      <c r="B2320" t="s">
        <v>6081</v>
      </c>
      <c r="C2320" t="s">
        <v>6082</v>
      </c>
    </row>
    <row r="2321" spans="2:3">
      <c r="B2321" t="s">
        <v>6083</v>
      </c>
      <c r="C2321" t="s">
        <v>6084</v>
      </c>
    </row>
    <row r="2322" spans="2:3">
      <c r="B2322" t="s">
        <v>6085</v>
      </c>
      <c r="C2322" t="s">
        <v>6086</v>
      </c>
    </row>
    <row r="2323" spans="2:3">
      <c r="B2323" t="s">
        <v>3690</v>
      </c>
      <c r="C2323" t="s">
        <v>6087</v>
      </c>
    </row>
    <row r="2324" spans="2:3">
      <c r="B2324" t="s">
        <v>3691</v>
      </c>
      <c r="C2324" t="s">
        <v>6088</v>
      </c>
    </row>
    <row r="2325" spans="2:3">
      <c r="B2325" t="s">
        <v>3692</v>
      </c>
      <c r="C2325" t="s">
        <v>6089</v>
      </c>
    </row>
    <row r="2326" spans="2:3">
      <c r="B2326" t="s">
        <v>3693</v>
      </c>
      <c r="C2326" t="s">
        <v>6090</v>
      </c>
    </row>
    <row r="2327" spans="2:3">
      <c r="B2327" t="s">
        <v>3694</v>
      </c>
      <c r="C2327" t="s">
        <v>6091</v>
      </c>
    </row>
    <row r="2328" spans="2:3">
      <c r="B2328" t="s">
        <v>3695</v>
      </c>
      <c r="C2328" t="s">
        <v>6092</v>
      </c>
    </row>
    <row r="2329" spans="2:3">
      <c r="B2329" t="s">
        <v>3696</v>
      </c>
      <c r="C2329" t="s">
        <v>6093</v>
      </c>
    </row>
    <row r="2330" spans="2:3">
      <c r="B2330" t="s">
        <v>3697</v>
      </c>
      <c r="C2330" t="s">
        <v>6094</v>
      </c>
    </row>
    <row r="2331" spans="2:3">
      <c r="B2331" t="s">
        <v>3698</v>
      </c>
      <c r="C2331" t="s">
        <v>6095</v>
      </c>
    </row>
    <row r="2332" spans="2:3">
      <c r="B2332" t="s">
        <v>3699</v>
      </c>
      <c r="C2332" t="s">
        <v>6096</v>
      </c>
    </row>
    <row r="2333" spans="2:3">
      <c r="B2333" t="s">
        <v>3700</v>
      </c>
      <c r="C2333" t="s">
        <v>6097</v>
      </c>
    </row>
    <row r="2334" spans="2:3">
      <c r="B2334" t="s">
        <v>3689</v>
      </c>
      <c r="C2334" t="s">
        <v>6098</v>
      </c>
    </row>
    <row r="2335" spans="2:3">
      <c r="B2335" t="s">
        <v>3705</v>
      </c>
      <c r="C2335" t="s">
        <v>6099</v>
      </c>
    </row>
    <row r="2336" spans="2:3">
      <c r="B2336" t="s">
        <v>3706</v>
      </c>
      <c r="C2336" t="s">
        <v>6100</v>
      </c>
    </row>
    <row r="2337" spans="2:3">
      <c r="B2337" t="s">
        <v>3707</v>
      </c>
      <c r="C2337" t="s">
        <v>6101</v>
      </c>
    </row>
    <row r="2338" spans="2:3">
      <c r="B2338" t="s">
        <v>3708</v>
      </c>
      <c r="C2338" t="s">
        <v>6102</v>
      </c>
    </row>
    <row r="2339" spans="2:3">
      <c r="B2339" t="s">
        <v>3709</v>
      </c>
      <c r="C2339" t="s">
        <v>6103</v>
      </c>
    </row>
    <row r="2340" spans="2:3">
      <c r="B2340" t="s">
        <v>3710</v>
      </c>
      <c r="C2340" t="s">
        <v>6104</v>
      </c>
    </row>
    <row r="2341" spans="2:3">
      <c r="B2341" t="s">
        <v>3711</v>
      </c>
      <c r="C2341" t="s">
        <v>6105</v>
      </c>
    </row>
    <row r="2342" spans="2:3">
      <c r="B2342" t="s">
        <v>3712</v>
      </c>
      <c r="C2342" t="s">
        <v>6106</v>
      </c>
    </row>
    <row r="2343" spans="2:3">
      <c r="B2343" t="s">
        <v>3713</v>
      </c>
      <c r="C2343" t="s">
        <v>6107</v>
      </c>
    </row>
    <row r="2344" spans="2:3">
      <c r="B2344" t="s">
        <v>3714</v>
      </c>
      <c r="C2344" t="s">
        <v>6108</v>
      </c>
    </row>
    <row r="2345" spans="2:3">
      <c r="B2345" t="s">
        <v>3715</v>
      </c>
      <c r="C2345" t="s">
        <v>6109</v>
      </c>
    </row>
    <row r="2346" spans="2:3">
      <c r="B2346" t="s">
        <v>3704</v>
      </c>
      <c r="C2346" t="s">
        <v>6110</v>
      </c>
    </row>
    <row r="2347" spans="2:3">
      <c r="B2347" t="s">
        <v>6111</v>
      </c>
      <c r="C2347" t="s">
        <v>6112</v>
      </c>
    </row>
    <row r="2348" spans="2:3">
      <c r="B2348" t="s">
        <v>6113</v>
      </c>
      <c r="C2348" t="s">
        <v>6114</v>
      </c>
    </row>
    <row r="2349" spans="2:3">
      <c r="B2349" t="s">
        <v>6115</v>
      </c>
      <c r="C2349" t="s">
        <v>6116</v>
      </c>
    </row>
    <row r="2350" spans="2:3">
      <c r="B2350" t="s">
        <v>6117</v>
      </c>
      <c r="C2350" t="s">
        <v>6118</v>
      </c>
    </row>
    <row r="2351" spans="2:3">
      <c r="B2351" t="s">
        <v>6119</v>
      </c>
      <c r="C2351" t="s">
        <v>6120</v>
      </c>
    </row>
    <row r="2352" spans="2:3">
      <c r="B2352" t="s">
        <v>6121</v>
      </c>
      <c r="C2352" t="s">
        <v>6122</v>
      </c>
    </row>
    <row r="2353" spans="2:3">
      <c r="B2353" t="s">
        <v>3300</v>
      </c>
      <c r="C2353" t="s">
        <v>6123</v>
      </c>
    </row>
    <row r="2354" spans="2:3">
      <c r="B2354" t="s">
        <v>3297</v>
      </c>
      <c r="C2354" t="s">
        <v>6124</v>
      </c>
    </row>
    <row r="2355" spans="2:3">
      <c r="B2355" t="s">
        <v>3325</v>
      </c>
      <c r="C2355" t="s">
        <v>6125</v>
      </c>
    </row>
    <row r="2356" spans="2:3">
      <c r="B2356" t="s">
        <v>3322</v>
      </c>
      <c r="C2356" t="s">
        <v>6126</v>
      </c>
    </row>
    <row r="2357" spans="2:3">
      <c r="B2357" t="s">
        <v>3316</v>
      </c>
      <c r="C2357" t="s">
        <v>6127</v>
      </c>
    </row>
    <row r="2358" spans="2:3">
      <c r="B2358" t="s">
        <v>3313</v>
      </c>
      <c r="C2358" t="s">
        <v>6128</v>
      </c>
    </row>
    <row r="2359" spans="2:3">
      <c r="B2359" t="s">
        <v>3286</v>
      </c>
      <c r="C2359" t="s">
        <v>6129</v>
      </c>
    </row>
    <row r="2360" spans="2:3">
      <c r="B2360" t="s">
        <v>3281</v>
      </c>
      <c r="C2360" t="s">
        <v>6130</v>
      </c>
    </row>
    <row r="2361" spans="2:3">
      <c r="B2361" t="s">
        <v>3308</v>
      </c>
      <c r="C2361" t="s">
        <v>6131</v>
      </c>
    </row>
    <row r="2362" spans="2:3">
      <c r="B2362" t="s">
        <v>3305</v>
      </c>
      <c r="C2362" t="s">
        <v>6132</v>
      </c>
    </row>
    <row r="2363" spans="2:3">
      <c r="B2363" t="s">
        <v>3312</v>
      </c>
      <c r="C2363" t="s">
        <v>6133</v>
      </c>
    </row>
    <row r="2364" spans="2:3">
      <c r="B2364" t="s">
        <v>3309</v>
      </c>
      <c r="C2364" t="s">
        <v>6134</v>
      </c>
    </row>
    <row r="2365" spans="2:3">
      <c r="B2365" t="s">
        <v>3304</v>
      </c>
      <c r="C2365" t="s">
        <v>6135</v>
      </c>
    </row>
    <row r="2366" spans="2:3">
      <c r="B2366" t="s">
        <v>3301</v>
      </c>
      <c r="C2366" t="s">
        <v>6136</v>
      </c>
    </row>
    <row r="2367" spans="2:3">
      <c r="B2367" t="s">
        <v>3291</v>
      </c>
      <c r="C2367" t="s">
        <v>6137</v>
      </c>
    </row>
    <row r="2368" spans="2:3">
      <c r="B2368" t="s">
        <v>3288</v>
      </c>
      <c r="C2368" t="s">
        <v>6138</v>
      </c>
    </row>
    <row r="2369" spans="2:3">
      <c r="B2369" t="s">
        <v>3320</v>
      </c>
      <c r="C2369" t="s">
        <v>6139</v>
      </c>
    </row>
    <row r="2370" spans="2:3">
      <c r="B2370" t="s">
        <v>3317</v>
      </c>
      <c r="C2370" t="s">
        <v>6140</v>
      </c>
    </row>
    <row r="2371" spans="2:3">
      <c r="B2371" t="s">
        <v>3296</v>
      </c>
      <c r="C2371" t="s">
        <v>6141</v>
      </c>
    </row>
    <row r="2372" spans="2:3">
      <c r="B2372" t="s">
        <v>3292</v>
      </c>
      <c r="C2372" t="s">
        <v>6142</v>
      </c>
    </row>
    <row r="2373" spans="2:3">
      <c r="B2373" t="s">
        <v>6812</v>
      </c>
      <c r="C2373" t="s">
        <v>8094</v>
      </c>
    </row>
    <row r="2374" spans="2:3">
      <c r="B2374" t="s">
        <v>6813</v>
      </c>
      <c r="C2374" t="s">
        <v>8095</v>
      </c>
    </row>
    <row r="2375" spans="2:3">
      <c r="B2375" t="s">
        <v>6814</v>
      </c>
      <c r="C2375" t="s">
        <v>8096</v>
      </c>
    </row>
    <row r="2376" spans="2:3">
      <c r="B2376" t="s">
        <v>6815</v>
      </c>
      <c r="C2376" t="s">
        <v>8097</v>
      </c>
    </row>
    <row r="2377" spans="2:3">
      <c r="B2377" t="s">
        <v>6816</v>
      </c>
      <c r="C2377" t="s">
        <v>8098</v>
      </c>
    </row>
    <row r="2378" spans="2:3">
      <c r="B2378" t="s">
        <v>6817</v>
      </c>
      <c r="C2378" t="s">
        <v>8099</v>
      </c>
    </row>
    <row r="2379" spans="2:3">
      <c r="B2379" t="s">
        <v>6818</v>
      </c>
      <c r="C2379" t="s">
        <v>8100</v>
      </c>
    </row>
    <row r="2380" spans="2:3">
      <c r="B2380" t="s">
        <v>6819</v>
      </c>
      <c r="C2380" t="s">
        <v>8101</v>
      </c>
    </row>
    <row r="2381" spans="2:3">
      <c r="B2381" t="s">
        <v>6820</v>
      </c>
      <c r="C2381" t="s">
        <v>8102</v>
      </c>
    </row>
    <row r="2382" spans="2:3">
      <c r="B2382" t="s">
        <v>6821</v>
      </c>
      <c r="C2382" t="s">
        <v>8103</v>
      </c>
    </row>
    <row r="2383" spans="2:3">
      <c r="B2383" t="s">
        <v>6822</v>
      </c>
      <c r="C2383" t="s">
        <v>8104</v>
      </c>
    </row>
    <row r="2384" spans="2:3">
      <c r="B2384" t="s">
        <v>6823</v>
      </c>
      <c r="C2384" t="s">
        <v>8105</v>
      </c>
    </row>
    <row r="2385" spans="2:3">
      <c r="B2385" t="s">
        <v>6824</v>
      </c>
      <c r="C2385" t="s">
        <v>8106</v>
      </c>
    </row>
    <row r="2386" spans="2:3">
      <c r="B2386" t="s">
        <v>6143</v>
      </c>
      <c r="C2386" t="s">
        <v>6144</v>
      </c>
    </row>
    <row r="2387" spans="2:3">
      <c r="B2387" t="s">
        <v>6773</v>
      </c>
      <c r="C2387" t="s">
        <v>8107</v>
      </c>
    </row>
    <row r="2388" spans="2:3">
      <c r="B2388" t="s">
        <v>6774</v>
      </c>
      <c r="C2388" t="s">
        <v>8108</v>
      </c>
    </row>
    <row r="2389" spans="2:3">
      <c r="B2389" t="s">
        <v>6775</v>
      </c>
      <c r="C2389" t="s">
        <v>8109</v>
      </c>
    </row>
    <row r="2390" spans="2:3">
      <c r="B2390" t="s">
        <v>6776</v>
      </c>
      <c r="C2390" t="s">
        <v>8110</v>
      </c>
    </row>
    <row r="2391" spans="2:3">
      <c r="B2391" t="s">
        <v>6777</v>
      </c>
      <c r="C2391" t="s">
        <v>8111</v>
      </c>
    </row>
    <row r="2392" spans="2:3">
      <c r="B2392" t="s">
        <v>6778</v>
      </c>
      <c r="C2392" t="s">
        <v>8112</v>
      </c>
    </row>
    <row r="2393" spans="2:3">
      <c r="B2393" t="s">
        <v>6779</v>
      </c>
      <c r="C2393" t="s">
        <v>8113</v>
      </c>
    </row>
    <row r="2394" spans="2:3">
      <c r="B2394" t="s">
        <v>6780</v>
      </c>
      <c r="C2394" t="s">
        <v>8114</v>
      </c>
    </row>
    <row r="2395" spans="2:3">
      <c r="B2395" t="s">
        <v>6781</v>
      </c>
      <c r="C2395" t="s">
        <v>8115</v>
      </c>
    </row>
    <row r="2396" spans="2:3">
      <c r="B2396" t="s">
        <v>6782</v>
      </c>
      <c r="C2396" t="s">
        <v>8116</v>
      </c>
    </row>
    <row r="2397" spans="2:3">
      <c r="B2397" t="s">
        <v>6783</v>
      </c>
      <c r="C2397" t="s">
        <v>8117</v>
      </c>
    </row>
    <row r="2398" spans="2:3">
      <c r="B2398" t="s">
        <v>6784</v>
      </c>
      <c r="C2398" t="s">
        <v>8118</v>
      </c>
    </row>
    <row r="2399" spans="2:3">
      <c r="B2399" t="s">
        <v>6785</v>
      </c>
      <c r="C2399" t="s">
        <v>8119</v>
      </c>
    </row>
    <row r="2400" spans="2:3">
      <c r="B2400" t="s">
        <v>6145</v>
      </c>
      <c r="C2400" t="s">
        <v>6146</v>
      </c>
    </row>
    <row r="2401" spans="2:3">
      <c r="B2401" t="s">
        <v>6758</v>
      </c>
      <c r="C2401" t="s">
        <v>4222</v>
      </c>
    </row>
    <row r="2402" spans="2:3">
      <c r="B2402" t="s">
        <v>6759</v>
      </c>
      <c r="C2402" t="s">
        <v>4223</v>
      </c>
    </row>
    <row r="2403" spans="2:3">
      <c r="B2403" t="s">
        <v>6760</v>
      </c>
      <c r="C2403" t="s">
        <v>4224</v>
      </c>
    </row>
    <row r="2404" spans="2:3">
      <c r="B2404" t="s">
        <v>6761</v>
      </c>
      <c r="C2404" t="s">
        <v>4225</v>
      </c>
    </row>
    <row r="2405" spans="2:3">
      <c r="B2405" t="s">
        <v>6762</v>
      </c>
      <c r="C2405" t="s">
        <v>4226</v>
      </c>
    </row>
    <row r="2406" spans="2:3">
      <c r="B2406" t="s">
        <v>6763</v>
      </c>
      <c r="C2406" t="s">
        <v>4227</v>
      </c>
    </row>
    <row r="2407" spans="2:3">
      <c r="B2407" t="s">
        <v>6764</v>
      </c>
      <c r="C2407" t="s">
        <v>4228</v>
      </c>
    </row>
    <row r="2408" spans="2:3">
      <c r="B2408" t="s">
        <v>6765</v>
      </c>
      <c r="C2408" t="s">
        <v>4229</v>
      </c>
    </row>
    <row r="2409" spans="2:3">
      <c r="B2409" t="s">
        <v>6766</v>
      </c>
      <c r="C2409" t="s">
        <v>4230</v>
      </c>
    </row>
    <row r="2410" spans="2:3">
      <c r="B2410" t="s">
        <v>6767</v>
      </c>
      <c r="C2410" t="s">
        <v>4231</v>
      </c>
    </row>
    <row r="2411" spans="2:3">
      <c r="B2411" t="s">
        <v>6768</v>
      </c>
      <c r="C2411" t="s">
        <v>4232</v>
      </c>
    </row>
    <row r="2412" spans="2:3">
      <c r="B2412" t="s">
        <v>6769</v>
      </c>
      <c r="C2412" t="s">
        <v>4233</v>
      </c>
    </row>
    <row r="2413" spans="2:3">
      <c r="B2413" t="s">
        <v>6770</v>
      </c>
      <c r="C2413" t="s">
        <v>4234</v>
      </c>
    </row>
    <row r="2414" spans="2:3">
      <c r="B2414" t="s">
        <v>6744</v>
      </c>
      <c r="C2414" t="s">
        <v>8120</v>
      </c>
    </row>
    <row r="2415" spans="2:3">
      <c r="B2415" t="s">
        <v>6745</v>
      </c>
      <c r="C2415" t="s">
        <v>8121</v>
      </c>
    </row>
    <row r="2416" spans="2:3">
      <c r="B2416" t="s">
        <v>6746</v>
      </c>
      <c r="C2416" t="s">
        <v>8122</v>
      </c>
    </row>
    <row r="2417" spans="2:3">
      <c r="B2417" t="s">
        <v>6747</v>
      </c>
      <c r="C2417" t="s">
        <v>8123</v>
      </c>
    </row>
    <row r="2418" spans="2:3">
      <c r="B2418" t="s">
        <v>6748</v>
      </c>
      <c r="C2418" t="s">
        <v>8124</v>
      </c>
    </row>
    <row r="2419" spans="2:3">
      <c r="B2419" t="s">
        <v>6749</v>
      </c>
      <c r="C2419" t="s">
        <v>8125</v>
      </c>
    </row>
    <row r="2420" spans="2:3">
      <c r="B2420" t="s">
        <v>6750</v>
      </c>
      <c r="C2420" t="s">
        <v>8126</v>
      </c>
    </row>
    <row r="2421" spans="2:3">
      <c r="B2421" t="s">
        <v>6751</v>
      </c>
      <c r="C2421" t="s">
        <v>4242</v>
      </c>
    </row>
    <row r="2422" spans="2:3">
      <c r="B2422" t="s">
        <v>6752</v>
      </c>
      <c r="C2422" t="s">
        <v>4243</v>
      </c>
    </row>
    <row r="2423" spans="2:3">
      <c r="B2423" t="s">
        <v>6753</v>
      </c>
      <c r="C2423" t="s">
        <v>4244</v>
      </c>
    </row>
    <row r="2424" spans="2:3">
      <c r="B2424" t="s">
        <v>6754</v>
      </c>
      <c r="C2424" t="s">
        <v>4245</v>
      </c>
    </row>
    <row r="2425" spans="2:3">
      <c r="B2425" t="s">
        <v>6755</v>
      </c>
      <c r="C2425" t="s">
        <v>4246</v>
      </c>
    </row>
    <row r="2426" spans="2:3">
      <c r="B2426" t="s">
        <v>6756</v>
      </c>
      <c r="C2426" t="s">
        <v>4247</v>
      </c>
    </row>
    <row r="2427" spans="2:3">
      <c r="B2427" t="s">
        <v>7358</v>
      </c>
      <c r="C2427" t="s">
        <v>8127</v>
      </c>
    </row>
    <row r="2428" spans="2:3">
      <c r="B2428" t="s">
        <v>7359</v>
      </c>
      <c r="C2428" t="s">
        <v>8128</v>
      </c>
    </row>
    <row r="2429" spans="2:3">
      <c r="B2429" t="s">
        <v>7360</v>
      </c>
      <c r="C2429" t="s">
        <v>8129</v>
      </c>
    </row>
    <row r="2430" spans="2:3">
      <c r="B2430" t="s">
        <v>7361</v>
      </c>
      <c r="C2430" t="s">
        <v>8130</v>
      </c>
    </row>
    <row r="2431" spans="2:3">
      <c r="B2431" t="s">
        <v>7362</v>
      </c>
      <c r="C2431" t="s">
        <v>8131</v>
      </c>
    </row>
    <row r="2432" spans="2:3">
      <c r="B2432" t="s">
        <v>7363</v>
      </c>
      <c r="C2432" t="s">
        <v>8132</v>
      </c>
    </row>
    <row r="2433" spans="2:3">
      <c r="B2433" t="s">
        <v>7364</v>
      </c>
      <c r="C2433" t="s">
        <v>8133</v>
      </c>
    </row>
    <row r="2434" spans="2:3">
      <c r="B2434" t="s">
        <v>7365</v>
      </c>
      <c r="C2434" t="s">
        <v>8134</v>
      </c>
    </row>
    <row r="2435" spans="2:3">
      <c r="B2435" t="s">
        <v>7366</v>
      </c>
      <c r="C2435" t="s">
        <v>8135</v>
      </c>
    </row>
    <row r="2436" spans="2:3">
      <c r="B2436" t="s">
        <v>7367</v>
      </c>
      <c r="C2436" t="s">
        <v>8136</v>
      </c>
    </row>
    <row r="2437" spans="2:3">
      <c r="B2437" t="s">
        <v>7368</v>
      </c>
      <c r="C2437" t="s">
        <v>8137</v>
      </c>
    </row>
    <row r="2438" spans="2:3">
      <c r="B2438" t="s">
        <v>7369</v>
      </c>
      <c r="C2438" t="s">
        <v>8138</v>
      </c>
    </row>
    <row r="2439" spans="2:3">
      <c r="B2439" t="s">
        <v>7370</v>
      </c>
      <c r="C2439" t="s">
        <v>8139</v>
      </c>
    </row>
    <row r="2440" spans="2:3">
      <c r="B2440" t="s">
        <v>6147</v>
      </c>
      <c r="C2440" t="s">
        <v>6152</v>
      </c>
    </row>
    <row r="2441" spans="2:3">
      <c r="B2441" t="s">
        <v>7527</v>
      </c>
      <c r="C2441" t="s">
        <v>8140</v>
      </c>
    </row>
    <row r="2442" spans="2:3">
      <c r="B2442" t="s">
        <v>7528</v>
      </c>
      <c r="C2442" t="s">
        <v>8141</v>
      </c>
    </row>
    <row r="2443" spans="2:3">
      <c r="B2443" t="s">
        <v>7529</v>
      </c>
      <c r="C2443" t="s">
        <v>8142</v>
      </c>
    </row>
    <row r="2444" spans="2:3">
      <c r="B2444" t="s">
        <v>7530</v>
      </c>
      <c r="C2444" t="s">
        <v>8143</v>
      </c>
    </row>
    <row r="2445" spans="2:3">
      <c r="B2445" t="s">
        <v>7531</v>
      </c>
      <c r="C2445" t="s">
        <v>8144</v>
      </c>
    </row>
    <row r="2446" spans="2:3">
      <c r="B2446" t="s">
        <v>7532</v>
      </c>
      <c r="C2446" t="s">
        <v>8145</v>
      </c>
    </row>
    <row r="2447" spans="2:3">
      <c r="B2447" t="s">
        <v>7533</v>
      </c>
      <c r="C2447" t="s">
        <v>8146</v>
      </c>
    </row>
    <row r="2448" spans="2:3">
      <c r="B2448" t="s">
        <v>7534</v>
      </c>
      <c r="C2448" t="s">
        <v>8147</v>
      </c>
    </row>
    <row r="2449" spans="2:3">
      <c r="B2449" t="s">
        <v>7535</v>
      </c>
      <c r="C2449" t="s">
        <v>8148</v>
      </c>
    </row>
    <row r="2450" spans="2:3">
      <c r="B2450" t="s">
        <v>7536</v>
      </c>
      <c r="C2450" t="s">
        <v>8149</v>
      </c>
    </row>
    <row r="2451" spans="2:3">
      <c r="B2451" t="s">
        <v>7537</v>
      </c>
      <c r="C2451" t="s">
        <v>8150</v>
      </c>
    </row>
    <row r="2452" spans="2:3">
      <c r="B2452" t="s">
        <v>7538</v>
      </c>
      <c r="C2452" t="s">
        <v>8151</v>
      </c>
    </row>
    <row r="2453" spans="2:3">
      <c r="B2453" t="s">
        <v>7539</v>
      </c>
      <c r="C2453" t="s">
        <v>8152</v>
      </c>
    </row>
    <row r="2454" spans="2:3">
      <c r="B2454" t="s">
        <v>6149</v>
      </c>
      <c r="C2454" t="s">
        <v>3732</v>
      </c>
    </row>
    <row r="2455" spans="2:3">
      <c r="B2455" t="s">
        <v>7371</v>
      </c>
      <c r="C2455" t="s">
        <v>8153</v>
      </c>
    </row>
    <row r="2456" spans="2:3">
      <c r="B2456" t="s">
        <v>7372</v>
      </c>
      <c r="C2456" t="s">
        <v>8154</v>
      </c>
    </row>
    <row r="2457" spans="2:3">
      <c r="B2457" t="s">
        <v>7373</v>
      </c>
      <c r="C2457" t="s">
        <v>8155</v>
      </c>
    </row>
    <row r="2458" spans="2:3">
      <c r="B2458" t="s">
        <v>7374</v>
      </c>
      <c r="C2458" t="s">
        <v>8156</v>
      </c>
    </row>
    <row r="2459" spans="2:3">
      <c r="B2459" t="s">
        <v>7375</v>
      </c>
      <c r="C2459" t="s">
        <v>8157</v>
      </c>
    </row>
    <row r="2460" spans="2:3">
      <c r="B2460" t="s">
        <v>7376</v>
      </c>
      <c r="C2460" t="s">
        <v>8158</v>
      </c>
    </row>
    <row r="2461" spans="2:3">
      <c r="B2461" t="s">
        <v>7377</v>
      </c>
      <c r="C2461" t="s">
        <v>8159</v>
      </c>
    </row>
    <row r="2462" spans="2:3">
      <c r="B2462" t="s">
        <v>7378</v>
      </c>
      <c r="C2462" t="s">
        <v>8160</v>
      </c>
    </row>
    <row r="2463" spans="2:3">
      <c r="B2463" t="s">
        <v>7379</v>
      </c>
      <c r="C2463" t="s">
        <v>8161</v>
      </c>
    </row>
    <row r="2464" spans="2:3">
      <c r="B2464" t="s">
        <v>7380</v>
      </c>
      <c r="C2464" t="s">
        <v>8162</v>
      </c>
    </row>
    <row r="2465" spans="2:3">
      <c r="B2465" t="s">
        <v>7381</v>
      </c>
      <c r="C2465" t="s">
        <v>8163</v>
      </c>
    </row>
    <row r="2466" spans="2:3">
      <c r="B2466" t="s">
        <v>7382</v>
      </c>
      <c r="C2466" t="s">
        <v>8164</v>
      </c>
    </row>
    <row r="2467" spans="2:3">
      <c r="B2467" t="s">
        <v>7383</v>
      </c>
      <c r="C2467" t="s">
        <v>8165</v>
      </c>
    </row>
    <row r="2468" spans="2:3">
      <c r="B2468" t="s">
        <v>6151</v>
      </c>
      <c r="C2468" t="s">
        <v>6178</v>
      </c>
    </row>
    <row r="2469" spans="2:3">
      <c r="B2469" t="s">
        <v>7423</v>
      </c>
      <c r="C2469" t="s">
        <v>8166</v>
      </c>
    </row>
    <row r="2470" spans="2:3">
      <c r="B2470" t="s">
        <v>7424</v>
      </c>
      <c r="C2470" t="s">
        <v>8167</v>
      </c>
    </row>
    <row r="2471" spans="2:3">
      <c r="B2471" t="s">
        <v>7425</v>
      </c>
      <c r="C2471" t="s">
        <v>8168</v>
      </c>
    </row>
    <row r="2472" spans="2:3">
      <c r="B2472" t="s">
        <v>7426</v>
      </c>
      <c r="C2472" t="s">
        <v>8169</v>
      </c>
    </row>
    <row r="2473" spans="2:3">
      <c r="B2473" t="s">
        <v>7427</v>
      </c>
      <c r="C2473" t="s">
        <v>8170</v>
      </c>
    </row>
    <row r="2474" spans="2:3">
      <c r="B2474" t="s">
        <v>7428</v>
      </c>
      <c r="C2474" t="s">
        <v>8171</v>
      </c>
    </row>
    <row r="2475" spans="2:3">
      <c r="B2475" t="s">
        <v>7429</v>
      </c>
      <c r="C2475" t="s">
        <v>8172</v>
      </c>
    </row>
    <row r="2476" spans="2:3">
      <c r="B2476" t="s">
        <v>7430</v>
      </c>
      <c r="C2476" t="s">
        <v>8173</v>
      </c>
    </row>
    <row r="2477" spans="2:3">
      <c r="B2477" t="s">
        <v>7431</v>
      </c>
      <c r="C2477" t="s">
        <v>8174</v>
      </c>
    </row>
    <row r="2478" spans="2:3">
      <c r="B2478" t="s">
        <v>7432</v>
      </c>
      <c r="C2478" t="s">
        <v>8175</v>
      </c>
    </row>
    <row r="2479" spans="2:3">
      <c r="B2479" t="s">
        <v>7433</v>
      </c>
      <c r="C2479" t="s">
        <v>8176</v>
      </c>
    </row>
    <row r="2480" spans="2:3">
      <c r="B2480" t="s">
        <v>7434</v>
      </c>
      <c r="C2480" t="s">
        <v>8177</v>
      </c>
    </row>
    <row r="2481" spans="2:3">
      <c r="B2481" t="s">
        <v>7435</v>
      </c>
      <c r="C2481" t="s">
        <v>8178</v>
      </c>
    </row>
    <row r="2482" spans="2:3">
      <c r="B2482" t="s">
        <v>6153</v>
      </c>
      <c r="C2482" t="s">
        <v>8179</v>
      </c>
    </row>
    <row r="2483" spans="2:3">
      <c r="B2483" t="s">
        <v>7410</v>
      </c>
      <c r="C2483" t="s">
        <v>8180</v>
      </c>
    </row>
    <row r="2484" spans="2:3">
      <c r="B2484" t="s">
        <v>7411</v>
      </c>
      <c r="C2484" t="s">
        <v>8181</v>
      </c>
    </row>
    <row r="2485" spans="2:3">
      <c r="B2485" t="s">
        <v>7412</v>
      </c>
      <c r="C2485" t="s">
        <v>8182</v>
      </c>
    </row>
    <row r="2486" spans="2:3">
      <c r="B2486" t="s">
        <v>7413</v>
      </c>
      <c r="C2486" t="s">
        <v>8183</v>
      </c>
    </row>
    <row r="2487" spans="2:3">
      <c r="B2487" t="s">
        <v>7414</v>
      </c>
      <c r="C2487" t="s">
        <v>8184</v>
      </c>
    </row>
    <row r="2488" spans="2:3">
      <c r="B2488" t="s">
        <v>7415</v>
      </c>
      <c r="C2488" t="s">
        <v>8185</v>
      </c>
    </row>
    <row r="2489" spans="2:3">
      <c r="B2489" t="s">
        <v>7416</v>
      </c>
      <c r="C2489" t="s">
        <v>8186</v>
      </c>
    </row>
    <row r="2490" spans="2:3">
      <c r="B2490" t="s">
        <v>7417</v>
      </c>
      <c r="C2490" t="s">
        <v>8187</v>
      </c>
    </row>
    <row r="2491" spans="2:3">
      <c r="B2491" t="s">
        <v>7418</v>
      </c>
      <c r="C2491" t="s">
        <v>8188</v>
      </c>
    </row>
    <row r="2492" spans="2:3">
      <c r="B2492" t="s">
        <v>7419</v>
      </c>
      <c r="C2492" t="s">
        <v>8189</v>
      </c>
    </row>
    <row r="2493" spans="2:3">
      <c r="B2493" t="s">
        <v>7420</v>
      </c>
      <c r="C2493" t="s">
        <v>8190</v>
      </c>
    </row>
    <row r="2494" spans="2:3">
      <c r="B2494" t="s">
        <v>7421</v>
      </c>
      <c r="C2494" t="s">
        <v>8191</v>
      </c>
    </row>
    <row r="2495" spans="2:3">
      <c r="B2495" t="s">
        <v>7422</v>
      </c>
      <c r="C2495" t="s">
        <v>8192</v>
      </c>
    </row>
    <row r="2496" spans="2:3">
      <c r="B2496" t="s">
        <v>6155</v>
      </c>
      <c r="C2496" t="s">
        <v>6154</v>
      </c>
    </row>
    <row r="2497" spans="2:3">
      <c r="B2497" t="s">
        <v>7436</v>
      </c>
      <c r="C2497" t="s">
        <v>8193</v>
      </c>
    </row>
    <row r="2498" spans="2:3">
      <c r="B2498" t="s">
        <v>7437</v>
      </c>
      <c r="C2498" t="s">
        <v>8194</v>
      </c>
    </row>
    <row r="2499" spans="2:3">
      <c r="B2499" t="s">
        <v>7438</v>
      </c>
      <c r="C2499" t="s">
        <v>8195</v>
      </c>
    </row>
    <row r="2500" spans="2:3">
      <c r="B2500" t="s">
        <v>7439</v>
      </c>
      <c r="C2500" t="s">
        <v>8196</v>
      </c>
    </row>
    <row r="2501" spans="2:3">
      <c r="B2501" t="s">
        <v>7440</v>
      </c>
      <c r="C2501" t="s">
        <v>8197</v>
      </c>
    </row>
    <row r="2502" spans="2:3">
      <c r="B2502" t="s">
        <v>7441</v>
      </c>
      <c r="C2502" t="s">
        <v>8198</v>
      </c>
    </row>
    <row r="2503" spans="2:3">
      <c r="B2503" t="s">
        <v>7442</v>
      </c>
      <c r="C2503" t="s">
        <v>8199</v>
      </c>
    </row>
    <row r="2504" spans="2:3">
      <c r="B2504" t="s">
        <v>7443</v>
      </c>
      <c r="C2504" t="s">
        <v>8200</v>
      </c>
    </row>
    <row r="2505" spans="2:3">
      <c r="B2505" t="s">
        <v>7444</v>
      </c>
      <c r="C2505" t="s">
        <v>8201</v>
      </c>
    </row>
    <row r="2506" spans="2:3">
      <c r="B2506" t="s">
        <v>7445</v>
      </c>
      <c r="C2506" t="s">
        <v>8202</v>
      </c>
    </row>
    <row r="2507" spans="2:3">
      <c r="B2507" t="s">
        <v>7446</v>
      </c>
      <c r="C2507" t="s">
        <v>8203</v>
      </c>
    </row>
    <row r="2508" spans="2:3">
      <c r="B2508" t="s">
        <v>7447</v>
      </c>
      <c r="C2508" t="s">
        <v>8204</v>
      </c>
    </row>
    <row r="2509" spans="2:3">
      <c r="B2509" t="s">
        <v>7448</v>
      </c>
      <c r="C2509" t="s">
        <v>8205</v>
      </c>
    </row>
    <row r="2510" spans="2:3">
      <c r="B2510" t="s">
        <v>6157</v>
      </c>
      <c r="C2510" t="s">
        <v>6162</v>
      </c>
    </row>
    <row r="2511" spans="2:3">
      <c r="B2511" t="s">
        <v>7345</v>
      </c>
      <c r="C2511" t="s">
        <v>8206</v>
      </c>
    </row>
    <row r="2512" spans="2:3">
      <c r="B2512" t="s">
        <v>7346</v>
      </c>
      <c r="C2512" t="s">
        <v>8207</v>
      </c>
    </row>
    <row r="2513" spans="2:3">
      <c r="B2513" t="s">
        <v>7347</v>
      </c>
      <c r="C2513" t="s">
        <v>8208</v>
      </c>
    </row>
    <row r="2514" spans="2:3">
      <c r="B2514" t="s">
        <v>7348</v>
      </c>
      <c r="C2514" t="s">
        <v>8209</v>
      </c>
    </row>
    <row r="2515" spans="2:3">
      <c r="B2515" t="s">
        <v>7349</v>
      </c>
      <c r="C2515" t="s">
        <v>8210</v>
      </c>
    </row>
    <row r="2516" spans="2:3">
      <c r="B2516" t="s">
        <v>7350</v>
      </c>
      <c r="C2516" t="s">
        <v>8211</v>
      </c>
    </row>
    <row r="2517" spans="2:3">
      <c r="B2517" t="s">
        <v>7351</v>
      </c>
      <c r="C2517" t="s">
        <v>8212</v>
      </c>
    </row>
    <row r="2518" spans="2:3">
      <c r="B2518" t="s">
        <v>7352</v>
      </c>
      <c r="C2518" t="s">
        <v>8213</v>
      </c>
    </row>
    <row r="2519" spans="2:3">
      <c r="B2519" t="s">
        <v>7353</v>
      </c>
      <c r="C2519" t="s">
        <v>8214</v>
      </c>
    </row>
    <row r="2520" spans="2:3">
      <c r="B2520" t="s">
        <v>7354</v>
      </c>
      <c r="C2520" t="s">
        <v>8215</v>
      </c>
    </row>
    <row r="2521" spans="2:3">
      <c r="B2521" t="s">
        <v>7355</v>
      </c>
      <c r="C2521" t="s">
        <v>8216</v>
      </c>
    </row>
    <row r="2522" spans="2:3">
      <c r="B2522" t="s">
        <v>7356</v>
      </c>
      <c r="C2522" t="s">
        <v>8217</v>
      </c>
    </row>
    <row r="2523" spans="2:3">
      <c r="B2523" t="s">
        <v>7357</v>
      </c>
      <c r="C2523" t="s">
        <v>8218</v>
      </c>
    </row>
    <row r="2524" spans="2:3">
      <c r="B2524" t="s">
        <v>6159</v>
      </c>
      <c r="C2524" t="s">
        <v>8219</v>
      </c>
    </row>
    <row r="2525" spans="2:3">
      <c r="B2525" t="s">
        <v>7449</v>
      </c>
      <c r="C2525" t="s">
        <v>8220</v>
      </c>
    </row>
    <row r="2526" spans="2:3">
      <c r="B2526" t="s">
        <v>7450</v>
      </c>
      <c r="C2526" t="s">
        <v>8221</v>
      </c>
    </row>
    <row r="2527" spans="2:3">
      <c r="B2527" t="s">
        <v>7451</v>
      </c>
      <c r="C2527" t="s">
        <v>8222</v>
      </c>
    </row>
    <row r="2528" spans="2:3">
      <c r="B2528" t="s">
        <v>7452</v>
      </c>
      <c r="C2528" t="s">
        <v>8223</v>
      </c>
    </row>
    <row r="2529" spans="2:3">
      <c r="B2529" t="s">
        <v>7453</v>
      </c>
      <c r="C2529" t="s">
        <v>8224</v>
      </c>
    </row>
    <row r="2530" spans="2:3">
      <c r="B2530" t="s">
        <v>7454</v>
      </c>
      <c r="C2530" t="s">
        <v>8225</v>
      </c>
    </row>
    <row r="2531" spans="2:3">
      <c r="B2531" t="s">
        <v>7455</v>
      </c>
      <c r="C2531" t="s">
        <v>8226</v>
      </c>
    </row>
    <row r="2532" spans="2:3">
      <c r="B2532" t="s">
        <v>7456</v>
      </c>
      <c r="C2532" t="s">
        <v>8227</v>
      </c>
    </row>
    <row r="2533" spans="2:3">
      <c r="B2533" t="s">
        <v>7457</v>
      </c>
      <c r="C2533" t="s">
        <v>8228</v>
      </c>
    </row>
    <row r="2534" spans="2:3">
      <c r="B2534" t="s">
        <v>7458</v>
      </c>
      <c r="C2534" t="s">
        <v>8229</v>
      </c>
    </row>
    <row r="2535" spans="2:3">
      <c r="B2535" t="s">
        <v>7459</v>
      </c>
      <c r="C2535" t="s">
        <v>8230</v>
      </c>
    </row>
    <row r="2536" spans="2:3">
      <c r="B2536" t="s">
        <v>7460</v>
      </c>
      <c r="C2536" t="s">
        <v>8231</v>
      </c>
    </row>
    <row r="2537" spans="2:3">
      <c r="B2537" t="s">
        <v>7461</v>
      </c>
      <c r="C2537" t="s">
        <v>8232</v>
      </c>
    </row>
    <row r="2538" spans="2:3">
      <c r="B2538" t="s">
        <v>6161</v>
      </c>
      <c r="C2538" t="s">
        <v>8233</v>
      </c>
    </row>
    <row r="2539" spans="2:3">
      <c r="B2539" t="s">
        <v>7189</v>
      </c>
      <c r="C2539" t="s">
        <v>8234</v>
      </c>
    </row>
    <row r="2540" spans="2:3">
      <c r="B2540" t="s">
        <v>7190</v>
      </c>
      <c r="C2540" t="s">
        <v>8235</v>
      </c>
    </row>
    <row r="2541" spans="2:3">
      <c r="B2541" t="s">
        <v>7191</v>
      </c>
      <c r="C2541" t="s">
        <v>8236</v>
      </c>
    </row>
    <row r="2542" spans="2:3">
      <c r="B2542" t="s">
        <v>7192</v>
      </c>
      <c r="C2542" t="s">
        <v>8237</v>
      </c>
    </row>
    <row r="2543" spans="2:3">
      <c r="B2543" t="s">
        <v>7193</v>
      </c>
      <c r="C2543" t="s">
        <v>8238</v>
      </c>
    </row>
    <row r="2544" spans="2:3">
      <c r="B2544" t="s">
        <v>7194</v>
      </c>
      <c r="C2544" t="s">
        <v>8239</v>
      </c>
    </row>
    <row r="2545" spans="2:3">
      <c r="B2545" t="s">
        <v>7195</v>
      </c>
      <c r="C2545" t="s">
        <v>8240</v>
      </c>
    </row>
    <row r="2546" spans="2:3">
      <c r="B2546" t="s">
        <v>7196</v>
      </c>
      <c r="C2546" t="s">
        <v>8241</v>
      </c>
    </row>
    <row r="2547" spans="2:3">
      <c r="B2547" t="s">
        <v>7197</v>
      </c>
      <c r="C2547" t="s">
        <v>8242</v>
      </c>
    </row>
    <row r="2548" spans="2:3">
      <c r="B2548" t="s">
        <v>7198</v>
      </c>
      <c r="C2548" t="s">
        <v>8243</v>
      </c>
    </row>
    <row r="2549" spans="2:3">
      <c r="B2549" t="s">
        <v>7199</v>
      </c>
      <c r="C2549" t="s">
        <v>8244</v>
      </c>
    </row>
    <row r="2550" spans="2:3">
      <c r="B2550" t="s">
        <v>7200</v>
      </c>
      <c r="C2550" t="s">
        <v>8245</v>
      </c>
    </row>
    <row r="2551" spans="2:3">
      <c r="B2551" t="s">
        <v>7201</v>
      </c>
      <c r="C2551" t="s">
        <v>8246</v>
      </c>
    </row>
    <row r="2552" spans="2:3">
      <c r="B2552" t="s">
        <v>6163</v>
      </c>
      <c r="C2552" t="s">
        <v>6180</v>
      </c>
    </row>
    <row r="2553" spans="2:3">
      <c r="B2553" t="s">
        <v>7475</v>
      </c>
      <c r="C2553" t="s">
        <v>8247</v>
      </c>
    </row>
    <row r="2554" spans="2:3">
      <c r="B2554" t="s">
        <v>7476</v>
      </c>
      <c r="C2554" t="s">
        <v>8248</v>
      </c>
    </row>
    <row r="2555" spans="2:3">
      <c r="B2555" t="s">
        <v>7477</v>
      </c>
      <c r="C2555" t="s">
        <v>8249</v>
      </c>
    </row>
    <row r="2556" spans="2:3">
      <c r="B2556" t="s">
        <v>7478</v>
      </c>
      <c r="C2556" t="s">
        <v>8250</v>
      </c>
    </row>
    <row r="2557" spans="2:3">
      <c r="B2557" t="s">
        <v>7479</v>
      </c>
      <c r="C2557" t="s">
        <v>8251</v>
      </c>
    </row>
    <row r="2558" spans="2:3">
      <c r="B2558" t="s">
        <v>7480</v>
      </c>
      <c r="C2558" t="s">
        <v>8252</v>
      </c>
    </row>
    <row r="2559" spans="2:3">
      <c r="B2559" t="s">
        <v>7481</v>
      </c>
      <c r="C2559" t="s">
        <v>8253</v>
      </c>
    </row>
    <row r="2560" spans="2:3">
      <c r="B2560" t="s">
        <v>7482</v>
      </c>
      <c r="C2560" t="s">
        <v>8254</v>
      </c>
    </row>
    <row r="2561" spans="2:3">
      <c r="B2561" t="s">
        <v>7483</v>
      </c>
      <c r="C2561" t="s">
        <v>8255</v>
      </c>
    </row>
    <row r="2562" spans="2:3">
      <c r="B2562" t="s">
        <v>7484</v>
      </c>
      <c r="C2562" t="s">
        <v>8256</v>
      </c>
    </row>
    <row r="2563" spans="2:3">
      <c r="B2563" t="s">
        <v>7485</v>
      </c>
      <c r="C2563" t="s">
        <v>8257</v>
      </c>
    </row>
    <row r="2564" spans="2:3">
      <c r="B2564" t="s">
        <v>7486</v>
      </c>
      <c r="C2564" t="s">
        <v>8258</v>
      </c>
    </row>
    <row r="2565" spans="2:3">
      <c r="B2565" t="s">
        <v>7487</v>
      </c>
      <c r="C2565" t="s">
        <v>8259</v>
      </c>
    </row>
    <row r="2566" spans="2:3">
      <c r="B2566" t="s">
        <v>6165</v>
      </c>
      <c r="C2566" t="s">
        <v>6194</v>
      </c>
    </row>
    <row r="2567" spans="2:3">
      <c r="B2567" t="s">
        <v>7462</v>
      </c>
      <c r="C2567" t="s">
        <v>8260</v>
      </c>
    </row>
    <row r="2568" spans="2:3">
      <c r="B2568" t="s">
        <v>7463</v>
      </c>
      <c r="C2568" t="s">
        <v>8261</v>
      </c>
    </row>
    <row r="2569" spans="2:3">
      <c r="B2569" t="s">
        <v>7464</v>
      </c>
      <c r="C2569" t="s">
        <v>8262</v>
      </c>
    </row>
    <row r="2570" spans="2:3">
      <c r="B2570" t="s">
        <v>7465</v>
      </c>
      <c r="C2570" t="s">
        <v>8263</v>
      </c>
    </row>
    <row r="2571" spans="2:3">
      <c r="B2571" t="s">
        <v>7466</v>
      </c>
      <c r="C2571" t="s">
        <v>8264</v>
      </c>
    </row>
    <row r="2572" spans="2:3">
      <c r="B2572" t="s">
        <v>7467</v>
      </c>
      <c r="C2572" t="s">
        <v>8265</v>
      </c>
    </row>
    <row r="2573" spans="2:3">
      <c r="B2573" t="s">
        <v>7468</v>
      </c>
      <c r="C2573" t="s">
        <v>8266</v>
      </c>
    </row>
    <row r="2574" spans="2:3">
      <c r="B2574" t="s">
        <v>7469</v>
      </c>
      <c r="C2574" t="s">
        <v>8267</v>
      </c>
    </row>
    <row r="2575" spans="2:3">
      <c r="B2575" t="s">
        <v>7470</v>
      </c>
      <c r="C2575" t="s">
        <v>8268</v>
      </c>
    </row>
    <row r="2576" spans="2:3">
      <c r="B2576" t="s">
        <v>7471</v>
      </c>
      <c r="C2576" t="s">
        <v>8269</v>
      </c>
    </row>
    <row r="2577" spans="2:3">
      <c r="B2577" t="s">
        <v>7472</v>
      </c>
      <c r="C2577" t="s">
        <v>8270</v>
      </c>
    </row>
    <row r="2578" spans="2:3">
      <c r="B2578" t="s">
        <v>7473</v>
      </c>
      <c r="C2578" t="s">
        <v>8271</v>
      </c>
    </row>
    <row r="2579" spans="2:3">
      <c r="B2579" t="s">
        <v>7474</v>
      </c>
      <c r="C2579" t="s">
        <v>8272</v>
      </c>
    </row>
    <row r="2580" spans="2:3">
      <c r="B2580" t="s">
        <v>6167</v>
      </c>
      <c r="C2580" t="s">
        <v>6166</v>
      </c>
    </row>
    <row r="2581" spans="2:3">
      <c r="B2581" t="s">
        <v>7332</v>
      </c>
      <c r="C2581" t="s">
        <v>8273</v>
      </c>
    </row>
    <row r="2582" spans="2:3">
      <c r="B2582" t="s">
        <v>7333</v>
      </c>
      <c r="C2582" t="s">
        <v>8274</v>
      </c>
    </row>
    <row r="2583" spans="2:3">
      <c r="B2583" t="s">
        <v>7334</v>
      </c>
      <c r="C2583" t="s">
        <v>8275</v>
      </c>
    </row>
    <row r="2584" spans="2:3">
      <c r="B2584" t="s">
        <v>7335</v>
      </c>
      <c r="C2584" t="s">
        <v>8276</v>
      </c>
    </row>
    <row r="2585" spans="2:3">
      <c r="B2585" t="s">
        <v>7336</v>
      </c>
      <c r="C2585" t="s">
        <v>8277</v>
      </c>
    </row>
    <row r="2586" spans="2:3">
      <c r="B2586" t="s">
        <v>7337</v>
      </c>
      <c r="C2586" t="s">
        <v>8278</v>
      </c>
    </row>
    <row r="2587" spans="2:3">
      <c r="B2587" t="s">
        <v>7338</v>
      </c>
      <c r="C2587" t="s">
        <v>8279</v>
      </c>
    </row>
    <row r="2588" spans="2:3">
      <c r="B2588" t="s">
        <v>7339</v>
      </c>
      <c r="C2588" t="s">
        <v>8280</v>
      </c>
    </row>
    <row r="2589" spans="2:3">
      <c r="B2589" t="s">
        <v>7340</v>
      </c>
      <c r="C2589" t="s">
        <v>8281</v>
      </c>
    </row>
    <row r="2590" spans="2:3">
      <c r="B2590" t="s">
        <v>7341</v>
      </c>
      <c r="C2590" t="s">
        <v>8282</v>
      </c>
    </row>
    <row r="2591" spans="2:3">
      <c r="B2591" t="s">
        <v>7342</v>
      </c>
      <c r="C2591" t="s">
        <v>8283</v>
      </c>
    </row>
    <row r="2592" spans="2:3">
      <c r="B2592" t="s">
        <v>7343</v>
      </c>
      <c r="C2592" t="s">
        <v>8284</v>
      </c>
    </row>
    <row r="2593" spans="2:3">
      <c r="B2593" t="s">
        <v>7344</v>
      </c>
      <c r="C2593" t="s">
        <v>8285</v>
      </c>
    </row>
    <row r="2594" spans="2:3">
      <c r="B2594" t="s">
        <v>6169</v>
      </c>
      <c r="C2594" t="s">
        <v>6160</v>
      </c>
    </row>
    <row r="2595" spans="2:3">
      <c r="B2595" t="s">
        <v>7514</v>
      </c>
      <c r="C2595" t="s">
        <v>8286</v>
      </c>
    </row>
    <row r="2596" spans="2:3">
      <c r="B2596" t="s">
        <v>7515</v>
      </c>
      <c r="C2596" t="s">
        <v>8287</v>
      </c>
    </row>
    <row r="2597" spans="2:3">
      <c r="B2597" t="s">
        <v>7516</v>
      </c>
      <c r="C2597" t="s">
        <v>8288</v>
      </c>
    </row>
    <row r="2598" spans="2:3">
      <c r="B2598" t="s">
        <v>7517</v>
      </c>
      <c r="C2598" t="s">
        <v>8289</v>
      </c>
    </row>
    <row r="2599" spans="2:3">
      <c r="B2599" t="s">
        <v>7518</v>
      </c>
      <c r="C2599" t="s">
        <v>8290</v>
      </c>
    </row>
    <row r="2600" spans="2:3">
      <c r="B2600" t="s">
        <v>7519</v>
      </c>
      <c r="C2600" t="s">
        <v>8291</v>
      </c>
    </row>
    <row r="2601" spans="2:3">
      <c r="B2601" t="s">
        <v>7520</v>
      </c>
      <c r="C2601" t="s">
        <v>8292</v>
      </c>
    </row>
    <row r="2602" spans="2:3">
      <c r="B2602" t="s">
        <v>7521</v>
      </c>
      <c r="C2602" t="s">
        <v>8293</v>
      </c>
    </row>
    <row r="2603" spans="2:3">
      <c r="B2603" t="s">
        <v>7522</v>
      </c>
      <c r="C2603" t="s">
        <v>8294</v>
      </c>
    </row>
    <row r="2604" spans="2:3">
      <c r="B2604" t="s">
        <v>7523</v>
      </c>
      <c r="C2604" t="s">
        <v>8295</v>
      </c>
    </row>
    <row r="2605" spans="2:3">
      <c r="B2605" t="s">
        <v>7524</v>
      </c>
      <c r="C2605" t="s">
        <v>8296</v>
      </c>
    </row>
    <row r="2606" spans="2:3">
      <c r="B2606" t="s">
        <v>7525</v>
      </c>
      <c r="C2606" t="s">
        <v>8297</v>
      </c>
    </row>
    <row r="2607" spans="2:3">
      <c r="B2607" t="s">
        <v>7526</v>
      </c>
      <c r="C2607" t="s">
        <v>8298</v>
      </c>
    </row>
    <row r="2608" spans="2:3">
      <c r="B2608" t="s">
        <v>6171</v>
      </c>
      <c r="C2608" t="s">
        <v>8299</v>
      </c>
    </row>
    <row r="2609" spans="2:3">
      <c r="B2609" t="s">
        <v>7397</v>
      </c>
      <c r="C2609" t="s">
        <v>8300</v>
      </c>
    </row>
    <row r="2610" spans="2:3">
      <c r="B2610" t="s">
        <v>7398</v>
      </c>
      <c r="C2610" t="s">
        <v>8301</v>
      </c>
    </row>
    <row r="2611" spans="2:3">
      <c r="B2611" t="s">
        <v>7399</v>
      </c>
      <c r="C2611" t="s">
        <v>8302</v>
      </c>
    </row>
    <row r="2612" spans="2:3">
      <c r="B2612" t="s">
        <v>7400</v>
      </c>
      <c r="C2612" t="s">
        <v>8303</v>
      </c>
    </row>
    <row r="2613" spans="2:3">
      <c r="B2613" t="s">
        <v>7401</v>
      </c>
      <c r="C2613" t="s">
        <v>8304</v>
      </c>
    </row>
    <row r="2614" spans="2:3">
      <c r="B2614" t="s">
        <v>7402</v>
      </c>
      <c r="C2614" t="s">
        <v>8305</v>
      </c>
    </row>
    <row r="2615" spans="2:3">
      <c r="B2615" t="s">
        <v>7403</v>
      </c>
      <c r="C2615" t="s">
        <v>8306</v>
      </c>
    </row>
    <row r="2616" spans="2:3">
      <c r="B2616" t="s">
        <v>7404</v>
      </c>
      <c r="C2616" t="s">
        <v>8307</v>
      </c>
    </row>
    <row r="2617" spans="2:3">
      <c r="B2617" t="s">
        <v>7405</v>
      </c>
      <c r="C2617" t="s">
        <v>8308</v>
      </c>
    </row>
    <row r="2618" spans="2:3">
      <c r="B2618" t="s">
        <v>7406</v>
      </c>
      <c r="C2618" t="s">
        <v>8309</v>
      </c>
    </row>
    <row r="2619" spans="2:3">
      <c r="B2619" t="s">
        <v>7407</v>
      </c>
      <c r="C2619" t="s">
        <v>8310</v>
      </c>
    </row>
    <row r="2620" spans="2:3">
      <c r="B2620" t="s">
        <v>7408</v>
      </c>
      <c r="C2620" t="s">
        <v>8311</v>
      </c>
    </row>
    <row r="2621" spans="2:3">
      <c r="B2621" t="s">
        <v>7409</v>
      </c>
      <c r="C2621" t="s">
        <v>8312</v>
      </c>
    </row>
    <row r="2622" spans="2:3">
      <c r="B2622" t="s">
        <v>6173</v>
      </c>
      <c r="C2622" t="s">
        <v>8313</v>
      </c>
    </row>
    <row r="2623" spans="2:3">
      <c r="B2623" t="s">
        <v>7163</v>
      </c>
      <c r="C2623" t="s">
        <v>8314</v>
      </c>
    </row>
    <row r="2624" spans="2:3">
      <c r="B2624" t="s">
        <v>7164</v>
      </c>
      <c r="C2624" t="s">
        <v>8315</v>
      </c>
    </row>
    <row r="2625" spans="2:3">
      <c r="B2625" t="s">
        <v>7165</v>
      </c>
      <c r="C2625" t="s">
        <v>8316</v>
      </c>
    </row>
    <row r="2626" spans="2:3">
      <c r="B2626" t="s">
        <v>7166</v>
      </c>
      <c r="C2626" t="s">
        <v>8317</v>
      </c>
    </row>
    <row r="2627" spans="2:3">
      <c r="B2627" t="s">
        <v>7167</v>
      </c>
      <c r="C2627" t="s">
        <v>8318</v>
      </c>
    </row>
    <row r="2628" spans="2:3">
      <c r="B2628" t="s">
        <v>7168</v>
      </c>
      <c r="C2628" t="s">
        <v>8319</v>
      </c>
    </row>
    <row r="2629" spans="2:3">
      <c r="B2629" t="s">
        <v>7169</v>
      </c>
      <c r="C2629" t="s">
        <v>8320</v>
      </c>
    </row>
    <row r="2630" spans="2:3">
      <c r="B2630" t="s">
        <v>7170</v>
      </c>
      <c r="C2630" t="s">
        <v>8321</v>
      </c>
    </row>
    <row r="2631" spans="2:3">
      <c r="B2631" t="s">
        <v>7171</v>
      </c>
      <c r="C2631" t="s">
        <v>8322</v>
      </c>
    </row>
    <row r="2632" spans="2:3">
      <c r="B2632" t="s">
        <v>7172</v>
      </c>
      <c r="C2632" t="s">
        <v>8323</v>
      </c>
    </row>
    <row r="2633" spans="2:3">
      <c r="B2633" t="s">
        <v>7173</v>
      </c>
      <c r="C2633" t="s">
        <v>8324</v>
      </c>
    </row>
    <row r="2634" spans="2:3">
      <c r="B2634" t="s">
        <v>7174</v>
      </c>
      <c r="C2634" t="s">
        <v>8325</v>
      </c>
    </row>
    <row r="2635" spans="2:3">
      <c r="B2635" t="s">
        <v>7175</v>
      </c>
      <c r="C2635" t="s">
        <v>8326</v>
      </c>
    </row>
    <row r="2636" spans="2:3">
      <c r="B2636" t="s">
        <v>6175</v>
      </c>
      <c r="C2636" t="s">
        <v>6188</v>
      </c>
    </row>
    <row r="2637" spans="2:3">
      <c r="B2637" t="s">
        <v>7384</v>
      </c>
      <c r="C2637" t="s">
        <v>8327</v>
      </c>
    </row>
    <row r="2638" spans="2:3">
      <c r="B2638" t="s">
        <v>7385</v>
      </c>
      <c r="C2638" t="s">
        <v>8328</v>
      </c>
    </row>
    <row r="2639" spans="2:3">
      <c r="B2639" t="s">
        <v>7386</v>
      </c>
      <c r="C2639" t="s">
        <v>8329</v>
      </c>
    </row>
    <row r="2640" spans="2:3">
      <c r="B2640" t="s">
        <v>7387</v>
      </c>
      <c r="C2640" t="s">
        <v>8330</v>
      </c>
    </row>
    <row r="2641" spans="2:3">
      <c r="B2641" t="s">
        <v>7388</v>
      </c>
      <c r="C2641" t="s">
        <v>8331</v>
      </c>
    </row>
    <row r="2642" spans="2:3">
      <c r="B2642" t="s">
        <v>7389</v>
      </c>
      <c r="C2642" t="s">
        <v>8332</v>
      </c>
    </row>
    <row r="2643" spans="2:3">
      <c r="B2643" t="s">
        <v>7390</v>
      </c>
      <c r="C2643" t="s">
        <v>8333</v>
      </c>
    </row>
    <row r="2644" spans="2:3">
      <c r="B2644" t="s">
        <v>7391</v>
      </c>
      <c r="C2644" t="s">
        <v>8334</v>
      </c>
    </row>
    <row r="2645" spans="2:3">
      <c r="B2645" t="s">
        <v>7392</v>
      </c>
      <c r="C2645" t="s">
        <v>8335</v>
      </c>
    </row>
    <row r="2646" spans="2:3">
      <c r="B2646" t="s">
        <v>7393</v>
      </c>
      <c r="C2646" t="s">
        <v>8336</v>
      </c>
    </row>
    <row r="2647" spans="2:3">
      <c r="B2647" t="s">
        <v>7394</v>
      </c>
      <c r="C2647" t="s">
        <v>8337</v>
      </c>
    </row>
    <row r="2648" spans="2:3">
      <c r="B2648" t="s">
        <v>7395</v>
      </c>
      <c r="C2648" t="s">
        <v>8338</v>
      </c>
    </row>
    <row r="2649" spans="2:3">
      <c r="B2649" t="s">
        <v>7396</v>
      </c>
      <c r="C2649" t="s">
        <v>8339</v>
      </c>
    </row>
    <row r="2650" spans="2:3">
      <c r="B2650" t="s">
        <v>6177</v>
      </c>
      <c r="C2650" t="s">
        <v>6174</v>
      </c>
    </row>
    <row r="2651" spans="2:3">
      <c r="B2651" t="s">
        <v>7280</v>
      </c>
      <c r="C2651" t="s">
        <v>8340</v>
      </c>
    </row>
    <row r="2652" spans="2:3">
      <c r="B2652" t="s">
        <v>7281</v>
      </c>
      <c r="C2652" t="s">
        <v>8341</v>
      </c>
    </row>
    <row r="2653" spans="2:3">
      <c r="B2653" t="s">
        <v>7282</v>
      </c>
      <c r="C2653" t="s">
        <v>8342</v>
      </c>
    </row>
    <row r="2654" spans="2:3">
      <c r="B2654" t="s">
        <v>7283</v>
      </c>
      <c r="C2654" t="s">
        <v>8343</v>
      </c>
    </row>
    <row r="2655" spans="2:3">
      <c r="B2655" t="s">
        <v>7284</v>
      </c>
      <c r="C2655" t="s">
        <v>8344</v>
      </c>
    </row>
    <row r="2656" spans="2:3">
      <c r="B2656" t="s">
        <v>7285</v>
      </c>
      <c r="C2656" t="s">
        <v>8345</v>
      </c>
    </row>
    <row r="2657" spans="2:3">
      <c r="B2657" t="s">
        <v>7286</v>
      </c>
      <c r="C2657" t="s">
        <v>8346</v>
      </c>
    </row>
    <row r="2658" spans="2:3">
      <c r="B2658" t="s">
        <v>7287</v>
      </c>
      <c r="C2658" t="s">
        <v>8347</v>
      </c>
    </row>
    <row r="2659" spans="2:3">
      <c r="B2659" t="s">
        <v>7288</v>
      </c>
      <c r="C2659" t="s">
        <v>8348</v>
      </c>
    </row>
    <row r="2660" spans="2:3">
      <c r="B2660" t="s">
        <v>7289</v>
      </c>
      <c r="C2660" t="s">
        <v>8349</v>
      </c>
    </row>
    <row r="2661" spans="2:3">
      <c r="B2661" t="s">
        <v>7290</v>
      </c>
      <c r="C2661" t="s">
        <v>8350</v>
      </c>
    </row>
    <row r="2662" spans="2:3">
      <c r="B2662" t="s">
        <v>7291</v>
      </c>
      <c r="C2662" t="s">
        <v>8351</v>
      </c>
    </row>
    <row r="2663" spans="2:3">
      <c r="B2663" t="s">
        <v>7292</v>
      </c>
      <c r="C2663" t="s">
        <v>8352</v>
      </c>
    </row>
    <row r="2664" spans="2:3">
      <c r="B2664" t="s">
        <v>6179</v>
      </c>
      <c r="C2664" t="s">
        <v>6190</v>
      </c>
    </row>
    <row r="2665" spans="2:3">
      <c r="B2665" t="s">
        <v>7306</v>
      </c>
      <c r="C2665" t="s">
        <v>8353</v>
      </c>
    </row>
    <row r="2666" spans="2:3">
      <c r="B2666" t="s">
        <v>7307</v>
      </c>
      <c r="C2666" t="s">
        <v>8354</v>
      </c>
    </row>
    <row r="2667" spans="2:3">
      <c r="B2667" t="s">
        <v>7308</v>
      </c>
      <c r="C2667" t="s">
        <v>8355</v>
      </c>
    </row>
    <row r="2668" spans="2:3">
      <c r="B2668" t="s">
        <v>7309</v>
      </c>
      <c r="C2668" t="s">
        <v>8356</v>
      </c>
    </row>
    <row r="2669" spans="2:3">
      <c r="B2669" t="s">
        <v>7310</v>
      </c>
      <c r="C2669" t="s">
        <v>8357</v>
      </c>
    </row>
    <row r="2670" spans="2:3">
      <c r="B2670" t="s">
        <v>7311</v>
      </c>
      <c r="C2670" t="s">
        <v>8358</v>
      </c>
    </row>
    <row r="2671" spans="2:3">
      <c r="B2671" t="s">
        <v>7312</v>
      </c>
      <c r="C2671" t="s">
        <v>8359</v>
      </c>
    </row>
    <row r="2672" spans="2:3">
      <c r="B2672" t="s">
        <v>7313</v>
      </c>
      <c r="C2672" t="s">
        <v>8360</v>
      </c>
    </row>
    <row r="2673" spans="2:3">
      <c r="B2673" t="s">
        <v>7314</v>
      </c>
      <c r="C2673" t="s">
        <v>8361</v>
      </c>
    </row>
    <row r="2674" spans="2:3">
      <c r="B2674" t="s">
        <v>7315</v>
      </c>
      <c r="C2674" t="s">
        <v>8362</v>
      </c>
    </row>
    <row r="2675" spans="2:3">
      <c r="B2675" t="s">
        <v>7316</v>
      </c>
      <c r="C2675" t="s">
        <v>8363</v>
      </c>
    </row>
    <row r="2676" spans="2:3">
      <c r="B2676" t="s">
        <v>7317</v>
      </c>
      <c r="C2676" t="s">
        <v>8364</v>
      </c>
    </row>
    <row r="2677" spans="2:3">
      <c r="B2677" t="s">
        <v>7318</v>
      </c>
      <c r="C2677" t="s">
        <v>8365</v>
      </c>
    </row>
    <row r="2678" spans="2:3">
      <c r="B2678" t="s">
        <v>6181</v>
      </c>
      <c r="C2678" t="s">
        <v>6186</v>
      </c>
    </row>
    <row r="2679" spans="2:3">
      <c r="B2679" t="s">
        <v>7150</v>
      </c>
      <c r="C2679" t="s">
        <v>8366</v>
      </c>
    </row>
    <row r="2680" spans="2:3">
      <c r="B2680" t="s">
        <v>7151</v>
      </c>
      <c r="C2680" t="s">
        <v>8367</v>
      </c>
    </row>
    <row r="2681" spans="2:3">
      <c r="B2681" t="s">
        <v>7152</v>
      </c>
      <c r="C2681" t="s">
        <v>8368</v>
      </c>
    </row>
    <row r="2682" spans="2:3">
      <c r="B2682" t="s">
        <v>7153</v>
      </c>
      <c r="C2682" t="s">
        <v>8369</v>
      </c>
    </row>
    <row r="2683" spans="2:3">
      <c r="B2683" t="s">
        <v>7154</v>
      </c>
      <c r="C2683" t="s">
        <v>8370</v>
      </c>
    </row>
    <row r="2684" spans="2:3">
      <c r="B2684" t="s">
        <v>7155</v>
      </c>
      <c r="C2684" t="s">
        <v>8371</v>
      </c>
    </row>
    <row r="2685" spans="2:3">
      <c r="B2685" t="s">
        <v>7156</v>
      </c>
      <c r="C2685" t="s">
        <v>8372</v>
      </c>
    </row>
    <row r="2686" spans="2:3">
      <c r="B2686" t="s">
        <v>7157</v>
      </c>
      <c r="C2686" t="s">
        <v>8373</v>
      </c>
    </row>
    <row r="2687" spans="2:3">
      <c r="B2687" t="s">
        <v>7158</v>
      </c>
      <c r="C2687" t="s">
        <v>8374</v>
      </c>
    </row>
    <row r="2688" spans="2:3">
      <c r="B2688" t="s">
        <v>7159</v>
      </c>
      <c r="C2688" t="s">
        <v>8375</v>
      </c>
    </row>
    <row r="2689" spans="2:3">
      <c r="B2689" t="s">
        <v>7160</v>
      </c>
      <c r="C2689" t="s">
        <v>8376</v>
      </c>
    </row>
    <row r="2690" spans="2:3">
      <c r="B2690" t="s">
        <v>7161</v>
      </c>
      <c r="C2690" t="s">
        <v>8377</v>
      </c>
    </row>
    <row r="2691" spans="2:3">
      <c r="B2691" t="s">
        <v>7162</v>
      </c>
      <c r="C2691" t="s">
        <v>8378</v>
      </c>
    </row>
    <row r="2692" spans="2:3">
      <c r="B2692" t="s">
        <v>6183</v>
      </c>
      <c r="C2692" t="s">
        <v>8379</v>
      </c>
    </row>
    <row r="2693" spans="2:3">
      <c r="B2693" t="s">
        <v>7319</v>
      </c>
      <c r="C2693" t="s">
        <v>8380</v>
      </c>
    </row>
    <row r="2694" spans="2:3">
      <c r="B2694" t="s">
        <v>7320</v>
      </c>
      <c r="C2694" t="s">
        <v>8381</v>
      </c>
    </row>
    <row r="2695" spans="2:3">
      <c r="B2695" t="s">
        <v>7321</v>
      </c>
      <c r="C2695" t="s">
        <v>8382</v>
      </c>
    </row>
    <row r="2696" spans="2:3">
      <c r="B2696" t="s">
        <v>7322</v>
      </c>
      <c r="C2696" t="s">
        <v>8383</v>
      </c>
    </row>
    <row r="2697" spans="2:3">
      <c r="B2697" t="s">
        <v>7323</v>
      </c>
      <c r="C2697" t="s">
        <v>8384</v>
      </c>
    </row>
    <row r="2698" spans="2:3">
      <c r="B2698" t="s">
        <v>7324</v>
      </c>
      <c r="C2698" t="s">
        <v>8385</v>
      </c>
    </row>
    <row r="2699" spans="2:3">
      <c r="B2699" t="s">
        <v>7325</v>
      </c>
      <c r="C2699" t="s">
        <v>8386</v>
      </c>
    </row>
    <row r="2700" spans="2:3">
      <c r="B2700" t="s">
        <v>7326</v>
      </c>
      <c r="C2700" t="s">
        <v>8387</v>
      </c>
    </row>
    <row r="2701" spans="2:3">
      <c r="B2701" t="s">
        <v>7327</v>
      </c>
      <c r="C2701" t="s">
        <v>8388</v>
      </c>
    </row>
    <row r="2702" spans="2:3">
      <c r="B2702" t="s">
        <v>7328</v>
      </c>
      <c r="C2702" t="s">
        <v>8389</v>
      </c>
    </row>
    <row r="2703" spans="2:3">
      <c r="B2703" t="s">
        <v>7329</v>
      </c>
      <c r="C2703" t="s">
        <v>8390</v>
      </c>
    </row>
    <row r="2704" spans="2:3">
      <c r="B2704" t="s">
        <v>7330</v>
      </c>
      <c r="C2704" t="s">
        <v>8391</v>
      </c>
    </row>
    <row r="2705" spans="2:3">
      <c r="B2705" t="s">
        <v>7331</v>
      </c>
      <c r="C2705" t="s">
        <v>8392</v>
      </c>
    </row>
    <row r="2706" spans="2:3">
      <c r="B2706" t="s">
        <v>6185</v>
      </c>
      <c r="C2706" t="s">
        <v>6170</v>
      </c>
    </row>
    <row r="2707" spans="2:3">
      <c r="B2707" t="s">
        <v>7176</v>
      </c>
      <c r="C2707" t="s">
        <v>8393</v>
      </c>
    </row>
    <row r="2708" spans="2:3">
      <c r="B2708" t="s">
        <v>7177</v>
      </c>
      <c r="C2708" t="s">
        <v>8394</v>
      </c>
    </row>
    <row r="2709" spans="2:3">
      <c r="B2709" t="s">
        <v>7178</v>
      </c>
      <c r="C2709" t="s">
        <v>8395</v>
      </c>
    </row>
    <row r="2710" spans="2:3">
      <c r="B2710" t="s">
        <v>7179</v>
      </c>
      <c r="C2710" t="s">
        <v>8396</v>
      </c>
    </row>
    <row r="2711" spans="2:3">
      <c r="B2711" t="s">
        <v>7180</v>
      </c>
      <c r="C2711" t="s">
        <v>8397</v>
      </c>
    </row>
    <row r="2712" spans="2:3">
      <c r="B2712" t="s">
        <v>7181</v>
      </c>
      <c r="C2712" t="s">
        <v>8398</v>
      </c>
    </row>
    <row r="2713" spans="2:3">
      <c r="B2713" t="s">
        <v>7182</v>
      </c>
      <c r="C2713" t="s">
        <v>8399</v>
      </c>
    </row>
    <row r="2714" spans="2:3">
      <c r="B2714" t="s">
        <v>7183</v>
      </c>
      <c r="C2714" t="s">
        <v>8400</v>
      </c>
    </row>
    <row r="2715" spans="2:3">
      <c r="B2715" t="s">
        <v>7184</v>
      </c>
      <c r="C2715" t="s">
        <v>8401</v>
      </c>
    </row>
    <row r="2716" spans="2:3">
      <c r="B2716" t="s">
        <v>7185</v>
      </c>
      <c r="C2716" t="s">
        <v>8402</v>
      </c>
    </row>
    <row r="2717" spans="2:3">
      <c r="B2717" t="s">
        <v>7186</v>
      </c>
      <c r="C2717" t="s">
        <v>8403</v>
      </c>
    </row>
    <row r="2718" spans="2:3">
      <c r="B2718" t="s">
        <v>7187</v>
      </c>
      <c r="C2718" t="s">
        <v>8404</v>
      </c>
    </row>
    <row r="2719" spans="2:3">
      <c r="B2719" t="s">
        <v>7188</v>
      </c>
      <c r="C2719" t="s">
        <v>8405</v>
      </c>
    </row>
    <row r="2720" spans="2:3">
      <c r="B2720" t="s">
        <v>6187</v>
      </c>
      <c r="C2720" t="s">
        <v>6164</v>
      </c>
    </row>
    <row r="2721" spans="2:3">
      <c r="B2721" t="s">
        <v>7293</v>
      </c>
      <c r="C2721" t="s">
        <v>8406</v>
      </c>
    </row>
    <row r="2722" spans="2:3">
      <c r="B2722" t="s">
        <v>7294</v>
      </c>
      <c r="C2722" t="s">
        <v>8407</v>
      </c>
    </row>
    <row r="2723" spans="2:3">
      <c r="B2723" t="s">
        <v>7295</v>
      </c>
      <c r="C2723" t="s">
        <v>8408</v>
      </c>
    </row>
    <row r="2724" spans="2:3">
      <c r="B2724" t="s">
        <v>7296</v>
      </c>
      <c r="C2724" t="s">
        <v>8409</v>
      </c>
    </row>
    <row r="2725" spans="2:3">
      <c r="B2725" t="s">
        <v>7297</v>
      </c>
      <c r="C2725" t="s">
        <v>8410</v>
      </c>
    </row>
    <row r="2726" spans="2:3">
      <c r="B2726" t="s">
        <v>7298</v>
      </c>
      <c r="C2726" t="s">
        <v>8411</v>
      </c>
    </row>
    <row r="2727" spans="2:3">
      <c r="B2727" t="s">
        <v>7299</v>
      </c>
      <c r="C2727" t="s">
        <v>8412</v>
      </c>
    </row>
    <row r="2728" spans="2:3">
      <c r="B2728" t="s">
        <v>7300</v>
      </c>
      <c r="C2728" t="s">
        <v>8413</v>
      </c>
    </row>
    <row r="2729" spans="2:3">
      <c r="B2729" t="s">
        <v>7301</v>
      </c>
      <c r="C2729" t="s">
        <v>8414</v>
      </c>
    </row>
    <row r="2730" spans="2:3">
      <c r="B2730" t="s">
        <v>7302</v>
      </c>
      <c r="C2730" t="s">
        <v>8415</v>
      </c>
    </row>
    <row r="2731" spans="2:3">
      <c r="B2731" t="s">
        <v>7303</v>
      </c>
      <c r="C2731" t="s">
        <v>8416</v>
      </c>
    </row>
    <row r="2732" spans="2:3">
      <c r="B2732" t="s">
        <v>7304</v>
      </c>
      <c r="C2732" t="s">
        <v>8417</v>
      </c>
    </row>
    <row r="2733" spans="2:3">
      <c r="B2733" t="s">
        <v>7305</v>
      </c>
      <c r="C2733" t="s">
        <v>8418</v>
      </c>
    </row>
    <row r="2734" spans="2:3">
      <c r="B2734" t="s">
        <v>6189</v>
      </c>
      <c r="C2734" t="s">
        <v>8419</v>
      </c>
    </row>
    <row r="2735" spans="2:3">
      <c r="B2735" t="s">
        <v>7488</v>
      </c>
      <c r="C2735" t="s">
        <v>8420</v>
      </c>
    </row>
    <row r="2736" spans="2:3">
      <c r="B2736" t="s">
        <v>7489</v>
      </c>
      <c r="C2736" t="s">
        <v>8421</v>
      </c>
    </row>
    <row r="2737" spans="2:3">
      <c r="B2737" t="s">
        <v>7490</v>
      </c>
      <c r="C2737" t="s">
        <v>8422</v>
      </c>
    </row>
    <row r="2738" spans="2:3">
      <c r="B2738" t="s">
        <v>7491</v>
      </c>
      <c r="C2738" t="s">
        <v>8423</v>
      </c>
    </row>
    <row r="2739" spans="2:3">
      <c r="B2739" t="s">
        <v>7492</v>
      </c>
      <c r="C2739" t="s">
        <v>8424</v>
      </c>
    </row>
    <row r="2740" spans="2:3">
      <c r="B2740" t="s">
        <v>7493</v>
      </c>
      <c r="C2740" t="s">
        <v>8425</v>
      </c>
    </row>
    <row r="2741" spans="2:3">
      <c r="B2741" t="s">
        <v>7494</v>
      </c>
      <c r="C2741" t="s">
        <v>8426</v>
      </c>
    </row>
    <row r="2742" spans="2:3">
      <c r="B2742" t="s">
        <v>7495</v>
      </c>
      <c r="C2742" t="s">
        <v>8427</v>
      </c>
    </row>
    <row r="2743" spans="2:3">
      <c r="B2743" t="s">
        <v>7496</v>
      </c>
      <c r="C2743" t="s">
        <v>8428</v>
      </c>
    </row>
    <row r="2744" spans="2:3">
      <c r="B2744" t="s">
        <v>7497</v>
      </c>
      <c r="C2744" t="s">
        <v>8429</v>
      </c>
    </row>
    <row r="2745" spans="2:3">
      <c r="B2745" t="s">
        <v>7498</v>
      </c>
      <c r="C2745" t="s">
        <v>8430</v>
      </c>
    </row>
    <row r="2746" spans="2:3">
      <c r="B2746" t="s">
        <v>7499</v>
      </c>
      <c r="C2746" t="s">
        <v>8431</v>
      </c>
    </row>
    <row r="2747" spans="2:3">
      <c r="B2747" t="s">
        <v>7500</v>
      </c>
      <c r="C2747" t="s">
        <v>8432</v>
      </c>
    </row>
    <row r="2748" spans="2:3">
      <c r="B2748" t="s">
        <v>6191</v>
      </c>
      <c r="C2748" t="s">
        <v>6172</v>
      </c>
    </row>
    <row r="2749" spans="2:3">
      <c r="B2749" t="s">
        <v>7501</v>
      </c>
      <c r="C2749" t="s">
        <v>8433</v>
      </c>
    </row>
    <row r="2750" spans="2:3">
      <c r="B2750" t="s">
        <v>7502</v>
      </c>
      <c r="C2750" t="s">
        <v>8434</v>
      </c>
    </row>
    <row r="2751" spans="2:3">
      <c r="B2751" t="s">
        <v>7503</v>
      </c>
      <c r="C2751" t="s">
        <v>8435</v>
      </c>
    </row>
    <row r="2752" spans="2:3">
      <c r="B2752" t="s">
        <v>7504</v>
      </c>
      <c r="C2752" t="s">
        <v>8436</v>
      </c>
    </row>
    <row r="2753" spans="2:3">
      <c r="B2753" t="s">
        <v>7505</v>
      </c>
      <c r="C2753" t="s">
        <v>8437</v>
      </c>
    </row>
    <row r="2754" spans="2:3">
      <c r="B2754" t="s">
        <v>7506</v>
      </c>
      <c r="C2754" t="s">
        <v>8438</v>
      </c>
    </row>
    <row r="2755" spans="2:3">
      <c r="B2755" t="s">
        <v>7507</v>
      </c>
      <c r="C2755" t="s">
        <v>8439</v>
      </c>
    </row>
    <row r="2756" spans="2:3">
      <c r="B2756" t="s">
        <v>7508</v>
      </c>
      <c r="C2756" t="s">
        <v>8440</v>
      </c>
    </row>
    <row r="2757" spans="2:3">
      <c r="B2757" t="s">
        <v>7509</v>
      </c>
      <c r="C2757" t="s">
        <v>8441</v>
      </c>
    </row>
    <row r="2758" spans="2:3">
      <c r="B2758" t="s">
        <v>7510</v>
      </c>
      <c r="C2758" t="s">
        <v>8442</v>
      </c>
    </row>
    <row r="2759" spans="2:3">
      <c r="B2759" t="s">
        <v>7511</v>
      </c>
      <c r="C2759" t="s">
        <v>8443</v>
      </c>
    </row>
    <row r="2760" spans="2:3">
      <c r="B2760" t="s">
        <v>7512</v>
      </c>
      <c r="C2760" t="s">
        <v>8444</v>
      </c>
    </row>
    <row r="2761" spans="2:3">
      <c r="B2761" t="s">
        <v>7513</v>
      </c>
      <c r="C2761" t="s">
        <v>8445</v>
      </c>
    </row>
    <row r="2762" spans="2:3">
      <c r="B2762" t="s">
        <v>6193</v>
      </c>
      <c r="C2762" t="s">
        <v>6150</v>
      </c>
    </row>
    <row r="2763" spans="2:3">
      <c r="B2763" t="s">
        <v>6968</v>
      </c>
      <c r="C2763" t="s">
        <v>8446</v>
      </c>
    </row>
    <row r="2764" spans="2:3">
      <c r="B2764" t="s">
        <v>6969</v>
      </c>
      <c r="C2764" t="s">
        <v>8447</v>
      </c>
    </row>
    <row r="2765" spans="2:3">
      <c r="B2765" t="s">
        <v>6970</v>
      </c>
      <c r="C2765" t="s">
        <v>8448</v>
      </c>
    </row>
    <row r="2766" spans="2:3">
      <c r="B2766" t="s">
        <v>6971</v>
      </c>
      <c r="C2766" t="s">
        <v>8449</v>
      </c>
    </row>
    <row r="2767" spans="2:3">
      <c r="B2767" t="s">
        <v>6972</v>
      </c>
      <c r="C2767" t="s">
        <v>8450</v>
      </c>
    </row>
    <row r="2768" spans="2:3">
      <c r="B2768" t="s">
        <v>6973</v>
      </c>
      <c r="C2768" t="s">
        <v>8451</v>
      </c>
    </row>
    <row r="2769" spans="2:3">
      <c r="B2769" t="s">
        <v>6974</v>
      </c>
      <c r="C2769" t="s">
        <v>8452</v>
      </c>
    </row>
    <row r="2770" spans="2:3">
      <c r="B2770" t="s">
        <v>6975</v>
      </c>
      <c r="C2770" t="s">
        <v>8453</v>
      </c>
    </row>
    <row r="2771" spans="2:3">
      <c r="B2771" t="s">
        <v>6976</v>
      </c>
      <c r="C2771" t="s">
        <v>8454</v>
      </c>
    </row>
    <row r="2772" spans="2:3">
      <c r="B2772" t="s">
        <v>6977</v>
      </c>
      <c r="C2772" t="s">
        <v>8455</v>
      </c>
    </row>
    <row r="2773" spans="2:3">
      <c r="B2773" t="s">
        <v>6978</v>
      </c>
      <c r="C2773" t="s">
        <v>8456</v>
      </c>
    </row>
    <row r="2774" spans="2:3">
      <c r="B2774" t="s">
        <v>6979</v>
      </c>
      <c r="C2774" t="s">
        <v>8457</v>
      </c>
    </row>
    <row r="2775" spans="2:3">
      <c r="B2775" t="s">
        <v>6980</v>
      </c>
      <c r="C2775" t="s">
        <v>8458</v>
      </c>
    </row>
    <row r="2776" spans="2:3">
      <c r="B2776" t="s">
        <v>6195</v>
      </c>
      <c r="C2776" t="s">
        <v>6196</v>
      </c>
    </row>
    <row r="2777" spans="2:3">
      <c r="B2777" t="s">
        <v>7137</v>
      </c>
      <c r="C2777" t="s">
        <v>8459</v>
      </c>
    </row>
    <row r="2778" spans="2:3">
      <c r="B2778" t="s">
        <v>7138</v>
      </c>
      <c r="C2778" t="s">
        <v>8460</v>
      </c>
    </row>
    <row r="2779" spans="2:3">
      <c r="B2779" t="s">
        <v>7139</v>
      </c>
      <c r="C2779" t="s">
        <v>8461</v>
      </c>
    </row>
    <row r="2780" spans="2:3">
      <c r="B2780" t="s">
        <v>7140</v>
      </c>
      <c r="C2780" t="s">
        <v>8462</v>
      </c>
    </row>
    <row r="2781" spans="2:3">
      <c r="B2781" t="s">
        <v>7141</v>
      </c>
      <c r="C2781" t="s">
        <v>8463</v>
      </c>
    </row>
    <row r="2782" spans="2:3">
      <c r="B2782" t="s">
        <v>7142</v>
      </c>
      <c r="C2782" t="s">
        <v>8464</v>
      </c>
    </row>
    <row r="2783" spans="2:3">
      <c r="B2783" t="s">
        <v>7143</v>
      </c>
      <c r="C2783" t="s">
        <v>8465</v>
      </c>
    </row>
    <row r="2784" spans="2:3">
      <c r="B2784" t="s">
        <v>7144</v>
      </c>
      <c r="C2784" t="s">
        <v>8466</v>
      </c>
    </row>
    <row r="2785" spans="2:3">
      <c r="B2785" t="s">
        <v>7145</v>
      </c>
      <c r="C2785" t="s">
        <v>8467</v>
      </c>
    </row>
    <row r="2786" spans="2:3">
      <c r="B2786" t="s">
        <v>7146</v>
      </c>
      <c r="C2786" t="s">
        <v>8468</v>
      </c>
    </row>
    <row r="2787" spans="2:3">
      <c r="B2787" t="s">
        <v>7147</v>
      </c>
      <c r="C2787" t="s">
        <v>8469</v>
      </c>
    </row>
    <row r="2788" spans="2:3">
      <c r="B2788" t="s">
        <v>7148</v>
      </c>
      <c r="C2788" t="s">
        <v>8470</v>
      </c>
    </row>
    <row r="2789" spans="2:3">
      <c r="B2789" t="s">
        <v>7149</v>
      </c>
      <c r="C2789" t="s">
        <v>8471</v>
      </c>
    </row>
    <row r="2790" spans="2:3">
      <c r="B2790" t="s">
        <v>6197</v>
      </c>
      <c r="C2790" t="s">
        <v>8472</v>
      </c>
    </row>
    <row r="2791" spans="2:3">
      <c r="B2791" t="s">
        <v>6981</v>
      </c>
      <c r="C2791" t="s">
        <v>8473</v>
      </c>
    </row>
    <row r="2792" spans="2:3">
      <c r="B2792" t="s">
        <v>6982</v>
      </c>
      <c r="C2792" t="s">
        <v>8474</v>
      </c>
    </row>
    <row r="2793" spans="2:3">
      <c r="B2793" t="s">
        <v>6983</v>
      </c>
      <c r="C2793" t="s">
        <v>8475</v>
      </c>
    </row>
    <row r="2794" spans="2:3">
      <c r="B2794" t="s">
        <v>6984</v>
      </c>
      <c r="C2794" t="s">
        <v>8476</v>
      </c>
    </row>
    <row r="2795" spans="2:3">
      <c r="B2795" t="s">
        <v>6985</v>
      </c>
      <c r="C2795" t="s">
        <v>8477</v>
      </c>
    </row>
    <row r="2796" spans="2:3">
      <c r="B2796" t="s">
        <v>6986</v>
      </c>
      <c r="C2796" t="s">
        <v>8478</v>
      </c>
    </row>
    <row r="2797" spans="2:3">
      <c r="B2797" t="s">
        <v>6987</v>
      </c>
      <c r="C2797" t="s">
        <v>8479</v>
      </c>
    </row>
    <row r="2798" spans="2:3">
      <c r="B2798" t="s">
        <v>6988</v>
      </c>
      <c r="C2798" t="s">
        <v>8480</v>
      </c>
    </row>
    <row r="2799" spans="2:3">
      <c r="B2799" t="s">
        <v>6989</v>
      </c>
      <c r="C2799" t="s">
        <v>8481</v>
      </c>
    </row>
    <row r="2800" spans="2:3">
      <c r="B2800" t="s">
        <v>6990</v>
      </c>
      <c r="C2800" t="s">
        <v>8482</v>
      </c>
    </row>
    <row r="2801" spans="2:3">
      <c r="B2801" t="s">
        <v>6991</v>
      </c>
      <c r="C2801" t="s">
        <v>8483</v>
      </c>
    </row>
    <row r="2802" spans="2:3">
      <c r="B2802" t="s">
        <v>6992</v>
      </c>
      <c r="C2802" t="s">
        <v>8484</v>
      </c>
    </row>
    <row r="2803" spans="2:3">
      <c r="B2803" t="s">
        <v>6993</v>
      </c>
      <c r="C2803" t="s">
        <v>8485</v>
      </c>
    </row>
    <row r="2804" spans="2:3">
      <c r="B2804" t="s">
        <v>6199</v>
      </c>
      <c r="C2804" t="s">
        <v>6200</v>
      </c>
    </row>
    <row r="2805" spans="2:3">
      <c r="B2805" t="s">
        <v>6851</v>
      </c>
      <c r="C2805" t="s">
        <v>8486</v>
      </c>
    </row>
    <row r="2806" spans="2:3">
      <c r="B2806" t="s">
        <v>6852</v>
      </c>
      <c r="C2806" t="s">
        <v>8487</v>
      </c>
    </row>
    <row r="2807" spans="2:3">
      <c r="B2807" t="s">
        <v>6853</v>
      </c>
      <c r="C2807" t="s">
        <v>8488</v>
      </c>
    </row>
    <row r="2808" spans="2:3">
      <c r="B2808" t="s">
        <v>6854</v>
      </c>
      <c r="C2808" t="s">
        <v>8489</v>
      </c>
    </row>
    <row r="2809" spans="2:3">
      <c r="B2809" t="s">
        <v>6855</v>
      </c>
      <c r="C2809" t="s">
        <v>8490</v>
      </c>
    </row>
    <row r="2810" spans="2:3">
      <c r="B2810" t="s">
        <v>6856</v>
      </c>
      <c r="C2810" t="s">
        <v>8491</v>
      </c>
    </row>
    <row r="2811" spans="2:3">
      <c r="B2811" t="s">
        <v>6857</v>
      </c>
      <c r="C2811" t="s">
        <v>8492</v>
      </c>
    </row>
    <row r="2812" spans="2:3">
      <c r="B2812" t="s">
        <v>6858</v>
      </c>
      <c r="C2812" t="s">
        <v>8493</v>
      </c>
    </row>
    <row r="2813" spans="2:3">
      <c r="B2813" t="s">
        <v>6859</v>
      </c>
      <c r="C2813" t="s">
        <v>8494</v>
      </c>
    </row>
    <row r="2814" spans="2:3">
      <c r="B2814" t="s">
        <v>6860</v>
      </c>
      <c r="C2814" t="s">
        <v>8495</v>
      </c>
    </row>
    <row r="2815" spans="2:3">
      <c r="B2815" t="s">
        <v>6861</v>
      </c>
      <c r="C2815" t="s">
        <v>8496</v>
      </c>
    </row>
    <row r="2816" spans="2:3">
      <c r="B2816" t="s">
        <v>6862</v>
      </c>
      <c r="C2816" t="s">
        <v>8497</v>
      </c>
    </row>
    <row r="2817" spans="2:3">
      <c r="B2817" t="s">
        <v>6863</v>
      </c>
      <c r="C2817" t="s">
        <v>8498</v>
      </c>
    </row>
    <row r="2818" spans="2:3">
      <c r="B2818" t="s">
        <v>6201</v>
      </c>
      <c r="C2818" t="s">
        <v>6202</v>
      </c>
    </row>
    <row r="2819" spans="2:3">
      <c r="B2819" t="s">
        <v>7033</v>
      </c>
      <c r="C2819" t="s">
        <v>8499</v>
      </c>
    </row>
    <row r="2820" spans="2:3">
      <c r="B2820" t="s">
        <v>7034</v>
      </c>
      <c r="C2820" t="s">
        <v>8500</v>
      </c>
    </row>
    <row r="2821" spans="2:3">
      <c r="B2821" t="s">
        <v>7035</v>
      </c>
      <c r="C2821" t="s">
        <v>8501</v>
      </c>
    </row>
    <row r="2822" spans="2:3">
      <c r="B2822" t="s">
        <v>7036</v>
      </c>
      <c r="C2822" t="s">
        <v>8502</v>
      </c>
    </row>
    <row r="2823" spans="2:3">
      <c r="B2823" t="s">
        <v>7037</v>
      </c>
      <c r="C2823" t="s">
        <v>8503</v>
      </c>
    </row>
    <row r="2824" spans="2:3">
      <c r="B2824" t="s">
        <v>7038</v>
      </c>
      <c r="C2824" t="s">
        <v>8504</v>
      </c>
    </row>
    <row r="2825" spans="2:3">
      <c r="B2825" t="s">
        <v>7039</v>
      </c>
      <c r="C2825" t="s">
        <v>8505</v>
      </c>
    </row>
    <row r="2826" spans="2:3">
      <c r="B2826" t="s">
        <v>7040</v>
      </c>
      <c r="C2826" t="s">
        <v>8506</v>
      </c>
    </row>
    <row r="2827" spans="2:3">
      <c r="B2827" t="s">
        <v>7041</v>
      </c>
      <c r="C2827" t="s">
        <v>8507</v>
      </c>
    </row>
    <row r="2828" spans="2:3">
      <c r="B2828" t="s">
        <v>7042</v>
      </c>
      <c r="C2828" t="s">
        <v>8508</v>
      </c>
    </row>
    <row r="2829" spans="2:3">
      <c r="B2829" t="s">
        <v>7043</v>
      </c>
      <c r="C2829" t="s">
        <v>8509</v>
      </c>
    </row>
    <row r="2830" spans="2:3">
      <c r="B2830" t="s">
        <v>7044</v>
      </c>
      <c r="C2830" t="s">
        <v>8510</v>
      </c>
    </row>
    <row r="2831" spans="2:3">
      <c r="B2831" t="s">
        <v>7045</v>
      </c>
      <c r="C2831" t="s">
        <v>8511</v>
      </c>
    </row>
    <row r="2832" spans="2:3">
      <c r="B2832" t="s">
        <v>6203</v>
      </c>
      <c r="C2832" t="s">
        <v>6204</v>
      </c>
    </row>
    <row r="2833" spans="2:3">
      <c r="B2833" t="s">
        <v>7020</v>
      </c>
      <c r="C2833" t="s">
        <v>8512</v>
      </c>
    </row>
    <row r="2834" spans="2:3">
      <c r="B2834" t="s">
        <v>7021</v>
      </c>
      <c r="C2834" t="s">
        <v>8513</v>
      </c>
    </row>
    <row r="2835" spans="2:3">
      <c r="B2835" t="s">
        <v>7022</v>
      </c>
      <c r="C2835" t="s">
        <v>8514</v>
      </c>
    </row>
    <row r="2836" spans="2:3">
      <c r="B2836" t="s">
        <v>7023</v>
      </c>
      <c r="C2836" t="s">
        <v>8515</v>
      </c>
    </row>
    <row r="2837" spans="2:3">
      <c r="B2837" t="s">
        <v>7024</v>
      </c>
      <c r="C2837" t="s">
        <v>8516</v>
      </c>
    </row>
    <row r="2838" spans="2:3">
      <c r="B2838" t="s">
        <v>7025</v>
      </c>
      <c r="C2838" t="s">
        <v>8517</v>
      </c>
    </row>
    <row r="2839" spans="2:3">
      <c r="B2839" t="s">
        <v>7026</v>
      </c>
      <c r="C2839" t="s">
        <v>8518</v>
      </c>
    </row>
    <row r="2840" spans="2:3">
      <c r="B2840" t="s">
        <v>7027</v>
      </c>
      <c r="C2840" t="s">
        <v>8519</v>
      </c>
    </row>
    <row r="2841" spans="2:3">
      <c r="B2841" t="s">
        <v>7028</v>
      </c>
      <c r="C2841" t="s">
        <v>8520</v>
      </c>
    </row>
    <row r="2842" spans="2:3">
      <c r="B2842" t="s">
        <v>7029</v>
      </c>
      <c r="C2842" t="s">
        <v>8521</v>
      </c>
    </row>
    <row r="2843" spans="2:3">
      <c r="B2843" t="s">
        <v>7030</v>
      </c>
      <c r="C2843" t="s">
        <v>8522</v>
      </c>
    </row>
    <row r="2844" spans="2:3">
      <c r="B2844" t="s">
        <v>7031</v>
      </c>
      <c r="C2844" t="s">
        <v>8523</v>
      </c>
    </row>
    <row r="2845" spans="2:3">
      <c r="B2845" t="s">
        <v>7032</v>
      </c>
      <c r="C2845" t="s">
        <v>8524</v>
      </c>
    </row>
    <row r="2846" spans="2:3">
      <c r="B2846" t="s">
        <v>6205</v>
      </c>
      <c r="C2846" t="s">
        <v>6206</v>
      </c>
    </row>
    <row r="2847" spans="2:3">
      <c r="B2847" t="s">
        <v>7046</v>
      </c>
      <c r="C2847" t="s">
        <v>8525</v>
      </c>
    </row>
    <row r="2848" spans="2:3">
      <c r="B2848" t="s">
        <v>7047</v>
      </c>
      <c r="C2848" t="s">
        <v>8526</v>
      </c>
    </row>
    <row r="2849" spans="2:3">
      <c r="B2849" t="s">
        <v>7048</v>
      </c>
      <c r="C2849" t="s">
        <v>8527</v>
      </c>
    </row>
    <row r="2850" spans="2:3">
      <c r="B2850" t="s">
        <v>7049</v>
      </c>
      <c r="C2850" t="s">
        <v>8528</v>
      </c>
    </row>
    <row r="2851" spans="2:3">
      <c r="B2851" t="s">
        <v>7050</v>
      </c>
      <c r="C2851" t="s">
        <v>8529</v>
      </c>
    </row>
    <row r="2852" spans="2:3">
      <c r="B2852" t="s">
        <v>7051</v>
      </c>
      <c r="C2852" t="s">
        <v>8530</v>
      </c>
    </row>
    <row r="2853" spans="2:3">
      <c r="B2853" t="s">
        <v>7052</v>
      </c>
      <c r="C2853" t="s">
        <v>8531</v>
      </c>
    </row>
    <row r="2854" spans="2:3">
      <c r="B2854" t="s">
        <v>7053</v>
      </c>
      <c r="C2854" t="s">
        <v>8532</v>
      </c>
    </row>
    <row r="2855" spans="2:3">
      <c r="B2855" t="s">
        <v>7054</v>
      </c>
      <c r="C2855" t="s">
        <v>8533</v>
      </c>
    </row>
    <row r="2856" spans="2:3">
      <c r="B2856" t="s">
        <v>7055</v>
      </c>
      <c r="C2856" t="s">
        <v>8534</v>
      </c>
    </row>
    <row r="2857" spans="2:3">
      <c r="B2857" t="s">
        <v>7056</v>
      </c>
      <c r="C2857" t="s">
        <v>8535</v>
      </c>
    </row>
    <row r="2858" spans="2:3">
      <c r="B2858" t="s">
        <v>7057</v>
      </c>
      <c r="C2858" t="s">
        <v>8536</v>
      </c>
    </row>
    <row r="2859" spans="2:3">
      <c r="B2859" t="s">
        <v>7058</v>
      </c>
      <c r="C2859" t="s">
        <v>8537</v>
      </c>
    </row>
    <row r="2860" spans="2:3">
      <c r="B2860" t="s">
        <v>6702</v>
      </c>
      <c r="C2860" t="s">
        <v>6208</v>
      </c>
    </row>
    <row r="2861" spans="2:3">
      <c r="B2861" t="s">
        <v>6955</v>
      </c>
      <c r="C2861" t="s">
        <v>8538</v>
      </c>
    </row>
    <row r="2862" spans="2:3">
      <c r="B2862" t="s">
        <v>6956</v>
      </c>
      <c r="C2862" t="s">
        <v>8539</v>
      </c>
    </row>
    <row r="2863" spans="2:3">
      <c r="B2863" t="s">
        <v>6957</v>
      </c>
      <c r="C2863" t="s">
        <v>8540</v>
      </c>
    </row>
    <row r="2864" spans="2:3">
      <c r="B2864" t="s">
        <v>6958</v>
      </c>
      <c r="C2864" t="s">
        <v>8541</v>
      </c>
    </row>
    <row r="2865" spans="2:3">
      <c r="B2865" t="s">
        <v>6959</v>
      </c>
      <c r="C2865" t="s">
        <v>8542</v>
      </c>
    </row>
    <row r="2866" spans="2:3">
      <c r="B2866" t="s">
        <v>6960</v>
      </c>
      <c r="C2866" t="s">
        <v>8543</v>
      </c>
    </row>
    <row r="2867" spans="2:3">
      <c r="B2867" t="s">
        <v>6961</v>
      </c>
      <c r="C2867" t="s">
        <v>8544</v>
      </c>
    </row>
    <row r="2868" spans="2:3">
      <c r="B2868" t="s">
        <v>6962</v>
      </c>
      <c r="C2868" t="s">
        <v>8545</v>
      </c>
    </row>
    <row r="2869" spans="2:3">
      <c r="B2869" t="s">
        <v>6963</v>
      </c>
      <c r="C2869" t="s">
        <v>8546</v>
      </c>
    </row>
    <row r="2870" spans="2:3">
      <c r="B2870" t="s">
        <v>6964</v>
      </c>
      <c r="C2870" t="s">
        <v>8547</v>
      </c>
    </row>
    <row r="2871" spans="2:3">
      <c r="B2871" t="s">
        <v>6965</v>
      </c>
      <c r="C2871" t="s">
        <v>8548</v>
      </c>
    </row>
    <row r="2872" spans="2:3">
      <c r="B2872" t="s">
        <v>6966</v>
      </c>
      <c r="C2872" t="s">
        <v>8549</v>
      </c>
    </row>
    <row r="2873" spans="2:3">
      <c r="B2873" t="s">
        <v>6967</v>
      </c>
      <c r="C2873" t="s">
        <v>8550</v>
      </c>
    </row>
    <row r="2874" spans="2:3">
      <c r="B2874" t="s">
        <v>6209</v>
      </c>
      <c r="C2874" t="s">
        <v>6210</v>
      </c>
    </row>
    <row r="2875" spans="2:3">
      <c r="B2875" t="s">
        <v>7059</v>
      </c>
      <c r="C2875" t="s">
        <v>8551</v>
      </c>
    </row>
    <row r="2876" spans="2:3">
      <c r="B2876" t="s">
        <v>7060</v>
      </c>
      <c r="C2876" t="s">
        <v>8552</v>
      </c>
    </row>
    <row r="2877" spans="2:3">
      <c r="B2877" t="s">
        <v>7061</v>
      </c>
      <c r="C2877" t="s">
        <v>8553</v>
      </c>
    </row>
    <row r="2878" spans="2:3">
      <c r="B2878" t="s">
        <v>7062</v>
      </c>
      <c r="C2878" t="s">
        <v>8554</v>
      </c>
    </row>
    <row r="2879" spans="2:3">
      <c r="B2879" t="s">
        <v>7063</v>
      </c>
      <c r="C2879" t="s">
        <v>8555</v>
      </c>
    </row>
    <row r="2880" spans="2:3">
      <c r="B2880" t="s">
        <v>7064</v>
      </c>
      <c r="C2880" t="s">
        <v>8556</v>
      </c>
    </row>
    <row r="2881" spans="2:3">
      <c r="B2881" t="s">
        <v>7065</v>
      </c>
      <c r="C2881" t="s">
        <v>8557</v>
      </c>
    </row>
    <row r="2882" spans="2:3">
      <c r="B2882" t="s">
        <v>7066</v>
      </c>
      <c r="C2882" t="s">
        <v>8558</v>
      </c>
    </row>
    <row r="2883" spans="2:3">
      <c r="B2883" t="s">
        <v>7067</v>
      </c>
      <c r="C2883" t="s">
        <v>8559</v>
      </c>
    </row>
    <row r="2884" spans="2:3">
      <c r="B2884" t="s">
        <v>7068</v>
      </c>
      <c r="C2884" t="s">
        <v>8560</v>
      </c>
    </row>
    <row r="2885" spans="2:3">
      <c r="B2885" t="s">
        <v>7069</v>
      </c>
      <c r="C2885" t="s">
        <v>8561</v>
      </c>
    </row>
    <row r="2886" spans="2:3">
      <c r="B2886" t="s">
        <v>7070</v>
      </c>
      <c r="C2886" t="s">
        <v>8562</v>
      </c>
    </row>
    <row r="2887" spans="2:3">
      <c r="B2887" t="s">
        <v>7071</v>
      </c>
      <c r="C2887" t="s">
        <v>8563</v>
      </c>
    </row>
    <row r="2888" spans="2:3">
      <c r="B2888" t="s">
        <v>6211</v>
      </c>
      <c r="C2888" t="s">
        <v>8564</v>
      </c>
    </row>
    <row r="2889" spans="2:3">
      <c r="B2889" t="s">
        <v>6877</v>
      </c>
      <c r="C2889" t="s">
        <v>8565</v>
      </c>
    </row>
    <row r="2890" spans="2:3">
      <c r="B2890" t="s">
        <v>6878</v>
      </c>
      <c r="C2890" t="s">
        <v>8566</v>
      </c>
    </row>
    <row r="2891" spans="2:3">
      <c r="B2891" t="s">
        <v>6879</v>
      </c>
      <c r="C2891" t="s">
        <v>8567</v>
      </c>
    </row>
    <row r="2892" spans="2:3">
      <c r="B2892" t="s">
        <v>6880</v>
      </c>
      <c r="C2892" t="s">
        <v>8568</v>
      </c>
    </row>
    <row r="2893" spans="2:3">
      <c r="B2893" t="s">
        <v>6881</v>
      </c>
      <c r="C2893" t="s">
        <v>8569</v>
      </c>
    </row>
    <row r="2894" spans="2:3">
      <c r="B2894" t="s">
        <v>6882</v>
      </c>
      <c r="C2894" t="s">
        <v>8570</v>
      </c>
    </row>
    <row r="2895" spans="2:3">
      <c r="B2895" t="s">
        <v>6883</v>
      </c>
      <c r="C2895" t="s">
        <v>8571</v>
      </c>
    </row>
    <row r="2896" spans="2:3">
      <c r="B2896" t="s">
        <v>6884</v>
      </c>
      <c r="C2896" t="s">
        <v>8572</v>
      </c>
    </row>
    <row r="2897" spans="2:3">
      <c r="B2897" t="s">
        <v>6885</v>
      </c>
      <c r="C2897" t="s">
        <v>8573</v>
      </c>
    </row>
    <row r="2898" spans="2:3">
      <c r="B2898" t="s">
        <v>6886</v>
      </c>
      <c r="C2898" t="s">
        <v>8574</v>
      </c>
    </row>
    <row r="2899" spans="2:3">
      <c r="B2899" t="s">
        <v>6887</v>
      </c>
      <c r="C2899" t="s">
        <v>8575</v>
      </c>
    </row>
    <row r="2900" spans="2:3">
      <c r="B2900" t="s">
        <v>6888</v>
      </c>
      <c r="C2900" t="s">
        <v>8576</v>
      </c>
    </row>
    <row r="2901" spans="2:3">
      <c r="B2901" t="s">
        <v>6889</v>
      </c>
      <c r="C2901" t="s">
        <v>8577</v>
      </c>
    </row>
    <row r="2902" spans="2:3">
      <c r="B2902" t="s">
        <v>6213</v>
      </c>
      <c r="C2902" t="s">
        <v>6214</v>
      </c>
    </row>
    <row r="2903" spans="2:3">
      <c r="B2903" t="s">
        <v>7085</v>
      </c>
      <c r="C2903" t="s">
        <v>8578</v>
      </c>
    </row>
    <row r="2904" spans="2:3">
      <c r="B2904" t="s">
        <v>7086</v>
      </c>
      <c r="C2904" t="s">
        <v>8579</v>
      </c>
    </row>
    <row r="2905" spans="2:3">
      <c r="B2905" t="s">
        <v>7087</v>
      </c>
      <c r="C2905" t="s">
        <v>8580</v>
      </c>
    </row>
    <row r="2906" spans="2:3">
      <c r="B2906" t="s">
        <v>7088</v>
      </c>
      <c r="C2906" t="s">
        <v>8581</v>
      </c>
    </row>
    <row r="2907" spans="2:3">
      <c r="B2907" t="s">
        <v>7089</v>
      </c>
      <c r="C2907" t="s">
        <v>8582</v>
      </c>
    </row>
    <row r="2908" spans="2:3">
      <c r="B2908" t="s">
        <v>7090</v>
      </c>
      <c r="C2908" t="s">
        <v>8583</v>
      </c>
    </row>
    <row r="2909" spans="2:3">
      <c r="B2909" t="s">
        <v>7091</v>
      </c>
      <c r="C2909" t="s">
        <v>8584</v>
      </c>
    </row>
    <row r="2910" spans="2:3">
      <c r="B2910" t="s">
        <v>7092</v>
      </c>
      <c r="C2910" t="s">
        <v>8585</v>
      </c>
    </row>
    <row r="2911" spans="2:3">
      <c r="B2911" t="s">
        <v>7093</v>
      </c>
      <c r="C2911" t="s">
        <v>8586</v>
      </c>
    </row>
    <row r="2912" spans="2:3">
      <c r="B2912" t="s">
        <v>7094</v>
      </c>
      <c r="C2912" t="s">
        <v>8587</v>
      </c>
    </row>
    <row r="2913" spans="2:3">
      <c r="B2913" t="s">
        <v>7095</v>
      </c>
      <c r="C2913" t="s">
        <v>8588</v>
      </c>
    </row>
    <row r="2914" spans="2:3">
      <c r="B2914" t="s">
        <v>7096</v>
      </c>
      <c r="C2914" t="s">
        <v>8589</v>
      </c>
    </row>
    <row r="2915" spans="2:3">
      <c r="B2915" t="s">
        <v>7097</v>
      </c>
      <c r="C2915" t="s">
        <v>8590</v>
      </c>
    </row>
    <row r="2916" spans="2:3">
      <c r="B2916" t="s">
        <v>6215</v>
      </c>
      <c r="C2916" t="s">
        <v>6240</v>
      </c>
    </row>
    <row r="2917" spans="2:3">
      <c r="B2917" t="s">
        <v>7072</v>
      </c>
      <c r="C2917" t="s">
        <v>8591</v>
      </c>
    </row>
    <row r="2918" spans="2:3">
      <c r="B2918" t="s">
        <v>7073</v>
      </c>
      <c r="C2918" t="s">
        <v>8592</v>
      </c>
    </row>
    <row r="2919" spans="2:3">
      <c r="B2919" t="s">
        <v>7074</v>
      </c>
      <c r="C2919" t="s">
        <v>8593</v>
      </c>
    </row>
    <row r="2920" spans="2:3">
      <c r="B2920" t="s">
        <v>7075</v>
      </c>
      <c r="C2920" t="s">
        <v>8594</v>
      </c>
    </row>
    <row r="2921" spans="2:3">
      <c r="B2921" t="s">
        <v>7076</v>
      </c>
      <c r="C2921" t="s">
        <v>8595</v>
      </c>
    </row>
    <row r="2922" spans="2:3">
      <c r="B2922" t="s">
        <v>7077</v>
      </c>
      <c r="C2922" t="s">
        <v>8596</v>
      </c>
    </row>
    <row r="2923" spans="2:3">
      <c r="B2923" t="s">
        <v>7078</v>
      </c>
      <c r="C2923" t="s">
        <v>8597</v>
      </c>
    </row>
    <row r="2924" spans="2:3">
      <c r="B2924" t="s">
        <v>7079</v>
      </c>
      <c r="C2924" t="s">
        <v>8598</v>
      </c>
    </row>
    <row r="2925" spans="2:3">
      <c r="B2925" t="s">
        <v>7080</v>
      </c>
      <c r="C2925" t="s">
        <v>8599</v>
      </c>
    </row>
    <row r="2926" spans="2:3">
      <c r="B2926" t="s">
        <v>7081</v>
      </c>
      <c r="C2926" t="s">
        <v>8600</v>
      </c>
    </row>
    <row r="2927" spans="2:3">
      <c r="B2927" t="s">
        <v>7082</v>
      </c>
      <c r="C2927" t="s">
        <v>8601</v>
      </c>
    </row>
    <row r="2928" spans="2:3">
      <c r="B2928" t="s">
        <v>7083</v>
      </c>
      <c r="C2928" t="s">
        <v>8602</v>
      </c>
    </row>
    <row r="2929" spans="2:3">
      <c r="B2929" t="s">
        <v>7084</v>
      </c>
      <c r="C2929" t="s">
        <v>8603</v>
      </c>
    </row>
    <row r="2930" spans="2:3">
      <c r="B2930" t="s">
        <v>6217</v>
      </c>
      <c r="C2930" t="s">
        <v>8604</v>
      </c>
    </row>
    <row r="2931" spans="2:3">
      <c r="B2931" t="s">
        <v>6942</v>
      </c>
      <c r="C2931" t="s">
        <v>8605</v>
      </c>
    </row>
    <row r="2932" spans="2:3">
      <c r="B2932" t="s">
        <v>6943</v>
      </c>
      <c r="C2932" t="s">
        <v>8606</v>
      </c>
    </row>
    <row r="2933" spans="2:3">
      <c r="B2933" t="s">
        <v>6944</v>
      </c>
      <c r="C2933" t="s">
        <v>8607</v>
      </c>
    </row>
    <row r="2934" spans="2:3">
      <c r="B2934" t="s">
        <v>6945</v>
      </c>
      <c r="C2934" t="s">
        <v>8608</v>
      </c>
    </row>
    <row r="2935" spans="2:3">
      <c r="B2935" t="s">
        <v>6946</v>
      </c>
      <c r="C2935" t="s">
        <v>8609</v>
      </c>
    </row>
    <row r="2936" spans="2:3">
      <c r="B2936" t="s">
        <v>6947</v>
      </c>
      <c r="C2936" t="s">
        <v>8610</v>
      </c>
    </row>
    <row r="2937" spans="2:3">
      <c r="B2937" t="s">
        <v>6948</v>
      </c>
      <c r="C2937" t="s">
        <v>8611</v>
      </c>
    </row>
    <row r="2938" spans="2:3">
      <c r="B2938" t="s">
        <v>6949</v>
      </c>
      <c r="C2938" t="s">
        <v>8612</v>
      </c>
    </row>
    <row r="2939" spans="2:3">
      <c r="B2939" t="s">
        <v>6950</v>
      </c>
      <c r="C2939" t="s">
        <v>8613</v>
      </c>
    </row>
    <row r="2940" spans="2:3">
      <c r="B2940" t="s">
        <v>6951</v>
      </c>
      <c r="C2940" t="s">
        <v>8614</v>
      </c>
    </row>
    <row r="2941" spans="2:3">
      <c r="B2941" t="s">
        <v>6952</v>
      </c>
      <c r="C2941" t="s">
        <v>8615</v>
      </c>
    </row>
    <row r="2942" spans="2:3">
      <c r="B2942" t="s">
        <v>6953</v>
      </c>
      <c r="C2942" t="s">
        <v>8616</v>
      </c>
    </row>
    <row r="2943" spans="2:3">
      <c r="B2943" t="s">
        <v>6954</v>
      </c>
      <c r="C2943" t="s">
        <v>8617</v>
      </c>
    </row>
    <row r="2944" spans="2:3">
      <c r="B2944" t="s">
        <v>6219</v>
      </c>
      <c r="C2944" t="s">
        <v>6220</v>
      </c>
    </row>
    <row r="2945" spans="2:3">
      <c r="B2945" t="s">
        <v>6864</v>
      </c>
      <c r="C2945" t="s">
        <v>8618</v>
      </c>
    </row>
    <row r="2946" spans="2:3">
      <c r="B2946" t="s">
        <v>6865</v>
      </c>
      <c r="C2946" t="s">
        <v>8619</v>
      </c>
    </row>
    <row r="2947" spans="2:3">
      <c r="B2947" t="s">
        <v>6866</v>
      </c>
      <c r="C2947" t="s">
        <v>8620</v>
      </c>
    </row>
    <row r="2948" spans="2:3">
      <c r="B2948" t="s">
        <v>6867</v>
      </c>
      <c r="C2948" t="s">
        <v>8621</v>
      </c>
    </row>
    <row r="2949" spans="2:3">
      <c r="B2949" t="s">
        <v>6868</v>
      </c>
      <c r="C2949" t="s">
        <v>8622</v>
      </c>
    </row>
    <row r="2950" spans="2:3">
      <c r="B2950" t="s">
        <v>6869</v>
      </c>
      <c r="C2950" t="s">
        <v>8623</v>
      </c>
    </row>
    <row r="2951" spans="2:3">
      <c r="B2951" t="s">
        <v>6870</v>
      </c>
      <c r="C2951" t="s">
        <v>8624</v>
      </c>
    </row>
    <row r="2952" spans="2:3">
      <c r="B2952" t="s">
        <v>6871</v>
      </c>
      <c r="C2952" t="s">
        <v>8625</v>
      </c>
    </row>
    <row r="2953" spans="2:3">
      <c r="B2953" t="s">
        <v>6872</v>
      </c>
      <c r="C2953" t="s">
        <v>8626</v>
      </c>
    </row>
    <row r="2954" spans="2:3">
      <c r="B2954" t="s">
        <v>6873</v>
      </c>
      <c r="C2954" t="s">
        <v>8627</v>
      </c>
    </row>
    <row r="2955" spans="2:3">
      <c r="B2955" t="s">
        <v>6874</v>
      </c>
      <c r="C2955" t="s">
        <v>8628</v>
      </c>
    </row>
    <row r="2956" spans="2:3">
      <c r="B2956" t="s">
        <v>6875</v>
      </c>
      <c r="C2956" t="s">
        <v>8629</v>
      </c>
    </row>
    <row r="2957" spans="2:3">
      <c r="B2957" t="s">
        <v>6876</v>
      </c>
      <c r="C2957" t="s">
        <v>8630</v>
      </c>
    </row>
    <row r="2958" spans="2:3">
      <c r="B2958" t="s">
        <v>6221</v>
      </c>
      <c r="C2958" t="s">
        <v>6222</v>
      </c>
    </row>
    <row r="2959" spans="2:3">
      <c r="B2959" t="s">
        <v>7124</v>
      </c>
      <c r="C2959" t="s">
        <v>8631</v>
      </c>
    </row>
    <row r="2960" spans="2:3">
      <c r="B2960" t="s">
        <v>7125</v>
      </c>
      <c r="C2960" t="s">
        <v>8632</v>
      </c>
    </row>
    <row r="2961" spans="2:3">
      <c r="B2961" t="s">
        <v>7126</v>
      </c>
      <c r="C2961" t="s">
        <v>8633</v>
      </c>
    </row>
    <row r="2962" spans="2:3">
      <c r="B2962" t="s">
        <v>7127</v>
      </c>
      <c r="C2962" t="s">
        <v>8634</v>
      </c>
    </row>
    <row r="2963" spans="2:3">
      <c r="B2963" t="s">
        <v>7128</v>
      </c>
      <c r="C2963" t="s">
        <v>8635</v>
      </c>
    </row>
    <row r="2964" spans="2:3">
      <c r="B2964" t="s">
        <v>7129</v>
      </c>
      <c r="C2964" t="s">
        <v>8636</v>
      </c>
    </row>
    <row r="2965" spans="2:3">
      <c r="B2965" t="s">
        <v>7130</v>
      </c>
      <c r="C2965" t="s">
        <v>8637</v>
      </c>
    </row>
    <row r="2966" spans="2:3">
      <c r="B2966" t="s">
        <v>7131</v>
      </c>
      <c r="C2966" t="s">
        <v>8638</v>
      </c>
    </row>
    <row r="2967" spans="2:3">
      <c r="B2967" t="s">
        <v>7132</v>
      </c>
      <c r="C2967" t="s">
        <v>8639</v>
      </c>
    </row>
    <row r="2968" spans="2:3">
      <c r="B2968" t="s">
        <v>7133</v>
      </c>
      <c r="C2968" t="s">
        <v>8640</v>
      </c>
    </row>
    <row r="2969" spans="2:3">
      <c r="B2969" t="s">
        <v>7134</v>
      </c>
      <c r="C2969" t="s">
        <v>8641</v>
      </c>
    </row>
    <row r="2970" spans="2:3">
      <c r="B2970" t="s">
        <v>7135</v>
      </c>
      <c r="C2970" t="s">
        <v>8642</v>
      </c>
    </row>
    <row r="2971" spans="2:3">
      <c r="B2971" t="s">
        <v>7136</v>
      </c>
      <c r="C2971" t="s">
        <v>8643</v>
      </c>
    </row>
    <row r="2972" spans="2:3">
      <c r="B2972" t="s">
        <v>6223</v>
      </c>
      <c r="C2972" t="s">
        <v>6198</v>
      </c>
    </row>
    <row r="2973" spans="2:3">
      <c r="B2973" t="s">
        <v>7007</v>
      </c>
      <c r="C2973" t="s">
        <v>8644</v>
      </c>
    </row>
    <row r="2974" spans="2:3">
      <c r="B2974" t="s">
        <v>7008</v>
      </c>
      <c r="C2974" t="s">
        <v>8645</v>
      </c>
    </row>
    <row r="2975" spans="2:3">
      <c r="B2975" t="s">
        <v>7009</v>
      </c>
      <c r="C2975" t="s">
        <v>8646</v>
      </c>
    </row>
    <row r="2976" spans="2:3">
      <c r="B2976" t="s">
        <v>7010</v>
      </c>
      <c r="C2976" t="s">
        <v>8647</v>
      </c>
    </row>
    <row r="2977" spans="2:3">
      <c r="B2977" t="s">
        <v>7011</v>
      </c>
      <c r="C2977" t="s">
        <v>8648</v>
      </c>
    </row>
    <row r="2978" spans="2:3">
      <c r="B2978" t="s">
        <v>7012</v>
      </c>
      <c r="C2978" t="s">
        <v>8649</v>
      </c>
    </row>
    <row r="2979" spans="2:3">
      <c r="B2979" t="s">
        <v>7013</v>
      </c>
      <c r="C2979" t="s">
        <v>8650</v>
      </c>
    </row>
    <row r="2980" spans="2:3">
      <c r="B2980" t="s">
        <v>7014</v>
      </c>
      <c r="C2980" t="s">
        <v>8651</v>
      </c>
    </row>
    <row r="2981" spans="2:3">
      <c r="B2981" t="s">
        <v>7015</v>
      </c>
      <c r="C2981" t="s">
        <v>8652</v>
      </c>
    </row>
    <row r="2982" spans="2:3">
      <c r="B2982" t="s">
        <v>7016</v>
      </c>
      <c r="C2982" t="s">
        <v>8653</v>
      </c>
    </row>
    <row r="2983" spans="2:3">
      <c r="B2983" t="s">
        <v>7017</v>
      </c>
      <c r="C2983" t="s">
        <v>8654</v>
      </c>
    </row>
    <row r="2984" spans="2:3">
      <c r="B2984" t="s">
        <v>7018</v>
      </c>
      <c r="C2984" t="s">
        <v>8655</v>
      </c>
    </row>
    <row r="2985" spans="2:3">
      <c r="B2985" t="s">
        <v>7019</v>
      </c>
      <c r="C2985" t="s">
        <v>8656</v>
      </c>
    </row>
    <row r="2986" spans="2:3">
      <c r="B2986" t="s">
        <v>6225</v>
      </c>
      <c r="C2986" t="s">
        <v>6226</v>
      </c>
    </row>
    <row r="2987" spans="2:3">
      <c r="B2987" t="s">
        <v>6838</v>
      </c>
      <c r="C2987" t="s">
        <v>8657</v>
      </c>
    </row>
    <row r="2988" spans="2:3">
      <c r="B2988" t="s">
        <v>6839</v>
      </c>
      <c r="C2988" t="s">
        <v>8658</v>
      </c>
    </row>
    <row r="2989" spans="2:3">
      <c r="B2989" t="s">
        <v>6840</v>
      </c>
      <c r="C2989" t="s">
        <v>8659</v>
      </c>
    </row>
    <row r="2990" spans="2:3">
      <c r="B2990" t="s">
        <v>6841</v>
      </c>
      <c r="C2990" t="s">
        <v>8660</v>
      </c>
    </row>
    <row r="2991" spans="2:3">
      <c r="B2991" t="s">
        <v>6842</v>
      </c>
      <c r="C2991" t="s">
        <v>8661</v>
      </c>
    </row>
    <row r="2992" spans="2:3">
      <c r="B2992" t="s">
        <v>6843</v>
      </c>
      <c r="C2992" t="s">
        <v>8662</v>
      </c>
    </row>
    <row r="2993" spans="2:3">
      <c r="B2993" t="s">
        <v>6844</v>
      </c>
      <c r="C2993" t="s">
        <v>8663</v>
      </c>
    </row>
    <row r="2994" spans="2:3">
      <c r="B2994" t="s">
        <v>6845</v>
      </c>
      <c r="C2994" t="s">
        <v>8664</v>
      </c>
    </row>
    <row r="2995" spans="2:3">
      <c r="B2995" t="s">
        <v>6846</v>
      </c>
      <c r="C2995" t="s">
        <v>8665</v>
      </c>
    </row>
    <row r="2996" spans="2:3">
      <c r="B2996" t="s">
        <v>6847</v>
      </c>
      <c r="C2996" t="s">
        <v>8666</v>
      </c>
    </row>
    <row r="2997" spans="2:3">
      <c r="B2997" t="s">
        <v>6848</v>
      </c>
      <c r="C2997" t="s">
        <v>8667</v>
      </c>
    </row>
    <row r="2998" spans="2:3">
      <c r="B2998" t="s">
        <v>6849</v>
      </c>
      <c r="C2998" t="s">
        <v>8668</v>
      </c>
    </row>
    <row r="2999" spans="2:3">
      <c r="B2999" t="s">
        <v>6850</v>
      </c>
      <c r="C2999" t="s">
        <v>8669</v>
      </c>
    </row>
    <row r="3000" spans="2:3">
      <c r="B3000" t="s">
        <v>6227</v>
      </c>
      <c r="C3000" t="s">
        <v>6228</v>
      </c>
    </row>
    <row r="3001" spans="2:3">
      <c r="B3001" t="s">
        <v>6994</v>
      </c>
      <c r="C3001" t="s">
        <v>8670</v>
      </c>
    </row>
    <row r="3002" spans="2:3">
      <c r="B3002" t="s">
        <v>6995</v>
      </c>
      <c r="C3002" t="s">
        <v>8671</v>
      </c>
    </row>
    <row r="3003" spans="2:3">
      <c r="B3003" t="s">
        <v>6996</v>
      </c>
      <c r="C3003" t="s">
        <v>8672</v>
      </c>
    </row>
    <row r="3004" spans="2:3">
      <c r="B3004" t="s">
        <v>6997</v>
      </c>
      <c r="C3004" t="s">
        <v>8673</v>
      </c>
    </row>
    <row r="3005" spans="2:3">
      <c r="B3005" t="s">
        <v>6998</v>
      </c>
      <c r="C3005" t="s">
        <v>8674</v>
      </c>
    </row>
    <row r="3006" spans="2:3">
      <c r="B3006" t="s">
        <v>6999</v>
      </c>
      <c r="C3006" t="s">
        <v>8675</v>
      </c>
    </row>
    <row r="3007" spans="2:3">
      <c r="B3007" t="s">
        <v>7000</v>
      </c>
      <c r="C3007" t="s">
        <v>8676</v>
      </c>
    </row>
    <row r="3008" spans="2:3">
      <c r="B3008" t="s">
        <v>7001</v>
      </c>
      <c r="C3008" t="s">
        <v>8677</v>
      </c>
    </row>
    <row r="3009" spans="2:3">
      <c r="B3009" t="s">
        <v>7002</v>
      </c>
      <c r="C3009" t="s">
        <v>8678</v>
      </c>
    </row>
    <row r="3010" spans="2:3">
      <c r="B3010" t="s">
        <v>7003</v>
      </c>
      <c r="C3010" t="s">
        <v>8679</v>
      </c>
    </row>
    <row r="3011" spans="2:3">
      <c r="B3011" t="s">
        <v>7004</v>
      </c>
      <c r="C3011" t="s">
        <v>8680</v>
      </c>
    </row>
    <row r="3012" spans="2:3">
      <c r="B3012" t="s">
        <v>7005</v>
      </c>
      <c r="C3012" t="s">
        <v>8681</v>
      </c>
    </row>
    <row r="3013" spans="2:3">
      <c r="B3013" t="s">
        <v>7006</v>
      </c>
      <c r="C3013" t="s">
        <v>8682</v>
      </c>
    </row>
    <row r="3014" spans="2:3">
      <c r="B3014" t="s">
        <v>6229</v>
      </c>
      <c r="C3014" t="s">
        <v>6230</v>
      </c>
    </row>
    <row r="3015" spans="2:3">
      <c r="B3015" t="s">
        <v>6890</v>
      </c>
      <c r="C3015" t="s">
        <v>8683</v>
      </c>
    </row>
    <row r="3016" spans="2:3">
      <c r="B3016" t="s">
        <v>6891</v>
      </c>
      <c r="C3016" t="s">
        <v>8684</v>
      </c>
    </row>
    <row r="3017" spans="2:3">
      <c r="B3017" t="s">
        <v>6892</v>
      </c>
      <c r="C3017" t="s">
        <v>8685</v>
      </c>
    </row>
    <row r="3018" spans="2:3">
      <c r="B3018" t="s">
        <v>6893</v>
      </c>
      <c r="C3018" t="s">
        <v>8686</v>
      </c>
    </row>
    <row r="3019" spans="2:3">
      <c r="B3019" t="s">
        <v>6894</v>
      </c>
      <c r="C3019" t="s">
        <v>8687</v>
      </c>
    </row>
    <row r="3020" spans="2:3">
      <c r="B3020" t="s">
        <v>6895</v>
      </c>
      <c r="C3020" t="s">
        <v>8688</v>
      </c>
    </row>
    <row r="3021" spans="2:3">
      <c r="B3021" t="s">
        <v>6896</v>
      </c>
      <c r="C3021" t="s">
        <v>8689</v>
      </c>
    </row>
    <row r="3022" spans="2:3">
      <c r="B3022" t="s">
        <v>6897</v>
      </c>
      <c r="C3022" t="s">
        <v>8690</v>
      </c>
    </row>
    <row r="3023" spans="2:3">
      <c r="B3023" t="s">
        <v>6898</v>
      </c>
      <c r="C3023" t="s">
        <v>8691</v>
      </c>
    </row>
    <row r="3024" spans="2:3">
      <c r="B3024" t="s">
        <v>6899</v>
      </c>
      <c r="C3024" t="s">
        <v>8692</v>
      </c>
    </row>
    <row r="3025" spans="2:3">
      <c r="B3025" t="s">
        <v>6900</v>
      </c>
      <c r="C3025" t="s">
        <v>8693</v>
      </c>
    </row>
    <row r="3026" spans="2:3">
      <c r="B3026" t="s">
        <v>6901</v>
      </c>
      <c r="C3026" t="s">
        <v>8694</v>
      </c>
    </row>
    <row r="3027" spans="2:3">
      <c r="B3027" t="s">
        <v>6902</v>
      </c>
      <c r="C3027" t="s">
        <v>8695</v>
      </c>
    </row>
    <row r="3028" spans="2:3">
      <c r="B3028" t="s">
        <v>6231</v>
      </c>
      <c r="C3028" t="s">
        <v>6232</v>
      </c>
    </row>
    <row r="3029" spans="2:3">
      <c r="B3029" t="s">
        <v>6916</v>
      </c>
      <c r="C3029" t="s">
        <v>8696</v>
      </c>
    </row>
    <row r="3030" spans="2:3">
      <c r="B3030" t="s">
        <v>6917</v>
      </c>
      <c r="C3030" t="s">
        <v>8697</v>
      </c>
    </row>
    <row r="3031" spans="2:3">
      <c r="B3031" t="s">
        <v>6918</v>
      </c>
      <c r="C3031" t="s">
        <v>8698</v>
      </c>
    </row>
    <row r="3032" spans="2:3">
      <c r="B3032" t="s">
        <v>6919</v>
      </c>
      <c r="C3032" t="s">
        <v>8699</v>
      </c>
    </row>
    <row r="3033" spans="2:3">
      <c r="B3033" t="s">
        <v>6920</v>
      </c>
      <c r="C3033" t="s">
        <v>8700</v>
      </c>
    </row>
    <row r="3034" spans="2:3">
      <c r="B3034" t="s">
        <v>6921</v>
      </c>
      <c r="C3034" t="s">
        <v>8701</v>
      </c>
    </row>
    <row r="3035" spans="2:3">
      <c r="B3035" t="s">
        <v>6922</v>
      </c>
      <c r="C3035" t="s">
        <v>8702</v>
      </c>
    </row>
    <row r="3036" spans="2:3">
      <c r="B3036" t="s">
        <v>6923</v>
      </c>
      <c r="C3036" t="s">
        <v>8703</v>
      </c>
    </row>
    <row r="3037" spans="2:3">
      <c r="B3037" t="s">
        <v>6924</v>
      </c>
      <c r="C3037" t="s">
        <v>8704</v>
      </c>
    </row>
    <row r="3038" spans="2:3">
      <c r="B3038" t="s">
        <v>6925</v>
      </c>
      <c r="C3038" t="s">
        <v>8705</v>
      </c>
    </row>
    <row r="3039" spans="2:3">
      <c r="B3039" t="s">
        <v>6926</v>
      </c>
      <c r="C3039" t="s">
        <v>8706</v>
      </c>
    </row>
    <row r="3040" spans="2:3">
      <c r="B3040" t="s">
        <v>6927</v>
      </c>
      <c r="C3040" t="s">
        <v>8707</v>
      </c>
    </row>
    <row r="3041" spans="2:3">
      <c r="B3041" t="s">
        <v>6928</v>
      </c>
      <c r="C3041" t="s">
        <v>8708</v>
      </c>
    </row>
    <row r="3042" spans="2:3">
      <c r="B3042" t="s">
        <v>6233</v>
      </c>
      <c r="C3042" t="s">
        <v>6234</v>
      </c>
    </row>
    <row r="3043" spans="2:3">
      <c r="B3043" t="s">
        <v>6825</v>
      </c>
      <c r="C3043" t="s">
        <v>8709</v>
      </c>
    </row>
    <row r="3044" spans="2:3">
      <c r="B3044" t="s">
        <v>6826</v>
      </c>
      <c r="C3044" t="s">
        <v>8710</v>
      </c>
    </row>
    <row r="3045" spans="2:3">
      <c r="B3045" t="s">
        <v>6827</v>
      </c>
      <c r="C3045" t="s">
        <v>8711</v>
      </c>
    </row>
    <row r="3046" spans="2:3">
      <c r="B3046" t="s">
        <v>6828</v>
      </c>
      <c r="C3046" t="s">
        <v>8712</v>
      </c>
    </row>
    <row r="3047" spans="2:3">
      <c r="B3047" t="s">
        <v>6829</v>
      </c>
      <c r="C3047" t="s">
        <v>8713</v>
      </c>
    </row>
    <row r="3048" spans="2:3">
      <c r="B3048" t="s">
        <v>6830</v>
      </c>
      <c r="C3048" t="s">
        <v>8714</v>
      </c>
    </row>
    <row r="3049" spans="2:3">
      <c r="B3049" t="s">
        <v>6831</v>
      </c>
      <c r="C3049" t="s">
        <v>8715</v>
      </c>
    </row>
    <row r="3050" spans="2:3">
      <c r="B3050" t="s">
        <v>6832</v>
      </c>
      <c r="C3050" t="s">
        <v>8716</v>
      </c>
    </row>
    <row r="3051" spans="2:3">
      <c r="B3051" t="s">
        <v>6833</v>
      </c>
      <c r="C3051" t="s">
        <v>8717</v>
      </c>
    </row>
    <row r="3052" spans="2:3">
      <c r="B3052" t="s">
        <v>6834</v>
      </c>
      <c r="C3052" t="s">
        <v>8718</v>
      </c>
    </row>
    <row r="3053" spans="2:3">
      <c r="B3053" t="s">
        <v>6835</v>
      </c>
      <c r="C3053" t="s">
        <v>8719</v>
      </c>
    </row>
    <row r="3054" spans="2:3">
      <c r="B3054" t="s">
        <v>6836</v>
      </c>
      <c r="C3054" t="s">
        <v>8720</v>
      </c>
    </row>
    <row r="3055" spans="2:3">
      <c r="B3055" t="s">
        <v>6837</v>
      </c>
      <c r="C3055" t="s">
        <v>8721</v>
      </c>
    </row>
    <row r="3056" spans="2:3">
      <c r="B3056" t="s">
        <v>6235</v>
      </c>
      <c r="C3056" t="s">
        <v>6236</v>
      </c>
    </row>
    <row r="3057" spans="2:3">
      <c r="B3057" t="s">
        <v>6929</v>
      </c>
      <c r="C3057" t="s">
        <v>8722</v>
      </c>
    </row>
    <row r="3058" spans="2:3">
      <c r="B3058" t="s">
        <v>6930</v>
      </c>
      <c r="C3058" t="s">
        <v>8723</v>
      </c>
    </row>
    <row r="3059" spans="2:3">
      <c r="B3059" t="s">
        <v>6931</v>
      </c>
      <c r="C3059" t="s">
        <v>8724</v>
      </c>
    </row>
    <row r="3060" spans="2:3">
      <c r="B3060" t="s">
        <v>6932</v>
      </c>
      <c r="C3060" t="s">
        <v>8725</v>
      </c>
    </row>
    <row r="3061" spans="2:3">
      <c r="B3061" t="s">
        <v>6933</v>
      </c>
      <c r="C3061" t="s">
        <v>8726</v>
      </c>
    </row>
    <row r="3062" spans="2:3">
      <c r="B3062" t="s">
        <v>6934</v>
      </c>
      <c r="C3062" t="s">
        <v>8727</v>
      </c>
    </row>
    <row r="3063" spans="2:3">
      <c r="B3063" t="s">
        <v>6935</v>
      </c>
      <c r="C3063" t="s">
        <v>8728</v>
      </c>
    </row>
    <row r="3064" spans="2:3">
      <c r="B3064" t="s">
        <v>6936</v>
      </c>
      <c r="C3064" t="s">
        <v>8729</v>
      </c>
    </row>
    <row r="3065" spans="2:3">
      <c r="B3065" t="s">
        <v>6937</v>
      </c>
      <c r="C3065" t="s">
        <v>8730</v>
      </c>
    </row>
    <row r="3066" spans="2:3">
      <c r="B3066" t="s">
        <v>6938</v>
      </c>
      <c r="C3066" t="s">
        <v>8731</v>
      </c>
    </row>
    <row r="3067" spans="2:3">
      <c r="B3067" t="s">
        <v>6939</v>
      </c>
      <c r="C3067" t="s">
        <v>8732</v>
      </c>
    </row>
    <row r="3068" spans="2:3">
      <c r="B3068" t="s">
        <v>6940</v>
      </c>
      <c r="C3068" t="s">
        <v>8733</v>
      </c>
    </row>
    <row r="3069" spans="2:3">
      <c r="B3069" t="s">
        <v>6941</v>
      </c>
      <c r="C3069" t="s">
        <v>8734</v>
      </c>
    </row>
    <row r="3070" spans="2:3">
      <c r="B3070" t="s">
        <v>6237</v>
      </c>
      <c r="C3070" t="s">
        <v>6238</v>
      </c>
    </row>
    <row r="3071" spans="2:3">
      <c r="B3071" t="s">
        <v>7098</v>
      </c>
      <c r="C3071" t="s">
        <v>8735</v>
      </c>
    </row>
    <row r="3072" spans="2:3">
      <c r="B3072" t="s">
        <v>7099</v>
      </c>
      <c r="C3072" t="s">
        <v>8736</v>
      </c>
    </row>
    <row r="3073" spans="2:3">
      <c r="B3073" t="s">
        <v>7100</v>
      </c>
      <c r="C3073" t="s">
        <v>8737</v>
      </c>
    </row>
    <row r="3074" spans="2:3">
      <c r="B3074" t="s">
        <v>7101</v>
      </c>
      <c r="C3074" t="s">
        <v>8738</v>
      </c>
    </row>
    <row r="3075" spans="2:3">
      <c r="B3075" t="s">
        <v>7102</v>
      </c>
      <c r="C3075" t="s">
        <v>8739</v>
      </c>
    </row>
    <row r="3076" spans="2:3">
      <c r="B3076" t="s">
        <v>7103</v>
      </c>
      <c r="C3076" t="s">
        <v>8740</v>
      </c>
    </row>
    <row r="3077" spans="2:3">
      <c r="B3077" t="s">
        <v>7104</v>
      </c>
      <c r="C3077" t="s">
        <v>8741</v>
      </c>
    </row>
    <row r="3078" spans="2:3">
      <c r="B3078" t="s">
        <v>7105</v>
      </c>
      <c r="C3078" t="s">
        <v>8742</v>
      </c>
    </row>
    <row r="3079" spans="2:3">
      <c r="B3079" t="s">
        <v>7106</v>
      </c>
      <c r="C3079" t="s">
        <v>8743</v>
      </c>
    </row>
    <row r="3080" spans="2:3">
      <c r="B3080" t="s">
        <v>7107</v>
      </c>
      <c r="C3080" t="s">
        <v>8744</v>
      </c>
    </row>
    <row r="3081" spans="2:3">
      <c r="B3081" t="s">
        <v>7108</v>
      </c>
      <c r="C3081" t="s">
        <v>8745</v>
      </c>
    </row>
    <row r="3082" spans="2:3">
      <c r="B3082" t="s">
        <v>7109</v>
      </c>
      <c r="C3082" t="s">
        <v>8746</v>
      </c>
    </row>
    <row r="3083" spans="2:3">
      <c r="B3083" t="s">
        <v>7110</v>
      </c>
      <c r="C3083" t="s">
        <v>8747</v>
      </c>
    </row>
    <row r="3084" spans="2:3">
      <c r="B3084" t="s">
        <v>6239</v>
      </c>
      <c r="C3084" t="s">
        <v>6244</v>
      </c>
    </row>
    <row r="3085" spans="2:3">
      <c r="B3085" t="s">
        <v>6903</v>
      </c>
      <c r="C3085" t="s">
        <v>8748</v>
      </c>
    </row>
    <row r="3086" spans="2:3">
      <c r="B3086" t="s">
        <v>6904</v>
      </c>
      <c r="C3086" t="s">
        <v>8749</v>
      </c>
    </row>
    <row r="3087" spans="2:3">
      <c r="B3087" t="s">
        <v>6905</v>
      </c>
      <c r="C3087" t="s">
        <v>8750</v>
      </c>
    </row>
    <row r="3088" spans="2:3">
      <c r="B3088" t="s">
        <v>6906</v>
      </c>
      <c r="C3088" t="s">
        <v>8751</v>
      </c>
    </row>
    <row r="3089" spans="2:3">
      <c r="B3089" t="s">
        <v>6907</v>
      </c>
      <c r="C3089" t="s">
        <v>8752</v>
      </c>
    </row>
    <row r="3090" spans="2:3">
      <c r="B3090" t="s">
        <v>6908</v>
      </c>
      <c r="C3090" t="s">
        <v>8753</v>
      </c>
    </row>
    <row r="3091" spans="2:3">
      <c r="B3091" t="s">
        <v>6909</v>
      </c>
      <c r="C3091" t="s">
        <v>8754</v>
      </c>
    </row>
    <row r="3092" spans="2:3">
      <c r="B3092" t="s">
        <v>6910</v>
      </c>
      <c r="C3092" t="s">
        <v>8755</v>
      </c>
    </row>
    <row r="3093" spans="2:3">
      <c r="B3093" t="s">
        <v>6911</v>
      </c>
      <c r="C3093" t="s">
        <v>8756</v>
      </c>
    </row>
    <row r="3094" spans="2:3">
      <c r="B3094" t="s">
        <v>6912</v>
      </c>
      <c r="C3094" t="s">
        <v>8757</v>
      </c>
    </row>
    <row r="3095" spans="2:3">
      <c r="B3095" t="s">
        <v>6913</v>
      </c>
      <c r="C3095" t="s">
        <v>8758</v>
      </c>
    </row>
    <row r="3096" spans="2:3">
      <c r="B3096" t="s">
        <v>6914</v>
      </c>
      <c r="C3096" t="s">
        <v>8759</v>
      </c>
    </row>
    <row r="3097" spans="2:3">
      <c r="B3097" t="s">
        <v>6915</v>
      </c>
      <c r="C3097" t="s">
        <v>8760</v>
      </c>
    </row>
    <row r="3098" spans="2:3">
      <c r="B3098" t="s">
        <v>6241</v>
      </c>
      <c r="C3098" t="s">
        <v>6242</v>
      </c>
    </row>
    <row r="3099" spans="2:3">
      <c r="B3099" t="s">
        <v>7111</v>
      </c>
      <c r="C3099" t="s">
        <v>8761</v>
      </c>
    </row>
    <row r="3100" spans="2:3">
      <c r="B3100" t="s">
        <v>7112</v>
      </c>
      <c r="C3100" t="s">
        <v>8762</v>
      </c>
    </row>
    <row r="3101" spans="2:3">
      <c r="B3101" t="s">
        <v>7113</v>
      </c>
      <c r="C3101" t="s">
        <v>8763</v>
      </c>
    </row>
    <row r="3102" spans="2:3">
      <c r="B3102" t="s">
        <v>7114</v>
      </c>
      <c r="C3102" t="s">
        <v>8764</v>
      </c>
    </row>
    <row r="3103" spans="2:3">
      <c r="B3103" t="s">
        <v>7115</v>
      </c>
      <c r="C3103" t="s">
        <v>8765</v>
      </c>
    </row>
    <row r="3104" spans="2:3">
      <c r="B3104" t="s">
        <v>7116</v>
      </c>
      <c r="C3104" t="s">
        <v>8766</v>
      </c>
    </row>
    <row r="3105" spans="2:3">
      <c r="B3105" t="s">
        <v>7117</v>
      </c>
      <c r="C3105" t="s">
        <v>8767</v>
      </c>
    </row>
    <row r="3106" spans="2:3">
      <c r="B3106" t="s">
        <v>7118</v>
      </c>
      <c r="C3106" t="s">
        <v>8768</v>
      </c>
    </row>
    <row r="3107" spans="2:3">
      <c r="B3107" t="s">
        <v>7119</v>
      </c>
      <c r="C3107" t="s">
        <v>8769</v>
      </c>
    </row>
    <row r="3108" spans="2:3">
      <c r="B3108" t="s">
        <v>7120</v>
      </c>
      <c r="C3108" t="s">
        <v>8770</v>
      </c>
    </row>
    <row r="3109" spans="2:3">
      <c r="B3109" t="s">
        <v>7121</v>
      </c>
      <c r="C3109" t="s">
        <v>8771</v>
      </c>
    </row>
    <row r="3110" spans="2:3">
      <c r="B3110" t="s">
        <v>7122</v>
      </c>
      <c r="C3110" t="s">
        <v>8772</v>
      </c>
    </row>
    <row r="3111" spans="2:3">
      <c r="B3111" t="s">
        <v>7123</v>
      </c>
      <c r="C3111" t="s">
        <v>8773</v>
      </c>
    </row>
    <row r="3112" spans="2:3">
      <c r="B3112" t="s">
        <v>6243</v>
      </c>
      <c r="C3112" t="s">
        <v>6224</v>
      </c>
    </row>
    <row r="3113" spans="2:3">
      <c r="B3113" t="s">
        <v>7670</v>
      </c>
      <c r="C3113" t="s">
        <v>8774</v>
      </c>
    </row>
    <row r="3114" spans="2:3">
      <c r="B3114" t="s">
        <v>7671</v>
      </c>
      <c r="C3114" t="s">
        <v>8775</v>
      </c>
    </row>
    <row r="3115" spans="2:3">
      <c r="B3115" t="s">
        <v>7672</v>
      </c>
      <c r="C3115" t="s">
        <v>8776</v>
      </c>
    </row>
    <row r="3116" spans="2:3">
      <c r="B3116" t="s">
        <v>7673</v>
      </c>
      <c r="C3116" t="s">
        <v>8777</v>
      </c>
    </row>
    <row r="3117" spans="2:3">
      <c r="B3117" t="s">
        <v>7674</v>
      </c>
      <c r="C3117" t="s">
        <v>8778</v>
      </c>
    </row>
    <row r="3118" spans="2:3">
      <c r="B3118" t="s">
        <v>7675</v>
      </c>
      <c r="C3118" t="s">
        <v>8779</v>
      </c>
    </row>
    <row r="3119" spans="2:3">
      <c r="B3119" t="s">
        <v>7676</v>
      </c>
      <c r="C3119" t="s">
        <v>8780</v>
      </c>
    </row>
    <row r="3120" spans="2:3">
      <c r="B3120" t="s">
        <v>7677</v>
      </c>
      <c r="C3120" t="s">
        <v>8781</v>
      </c>
    </row>
    <row r="3121" spans="2:3">
      <c r="B3121" t="s">
        <v>7678</v>
      </c>
      <c r="C3121" t="s">
        <v>8782</v>
      </c>
    </row>
    <row r="3122" spans="2:3">
      <c r="B3122" t="s">
        <v>7679</v>
      </c>
      <c r="C3122" t="s">
        <v>8783</v>
      </c>
    </row>
    <row r="3123" spans="2:3">
      <c r="B3123" t="s">
        <v>7680</v>
      </c>
      <c r="C3123" t="s">
        <v>8784</v>
      </c>
    </row>
    <row r="3124" spans="2:3">
      <c r="B3124" t="s">
        <v>7681</v>
      </c>
      <c r="C3124" t="s">
        <v>8785</v>
      </c>
    </row>
    <row r="3125" spans="2:3">
      <c r="B3125" t="s">
        <v>7682</v>
      </c>
      <c r="C3125" t="s">
        <v>8786</v>
      </c>
    </row>
    <row r="3126" spans="2:3">
      <c r="B3126" t="s">
        <v>6245</v>
      </c>
      <c r="C3126" t="s">
        <v>6276</v>
      </c>
    </row>
    <row r="3127" spans="2:3">
      <c r="B3127" t="s">
        <v>7829</v>
      </c>
      <c r="C3127" t="s">
        <v>8787</v>
      </c>
    </row>
    <row r="3128" spans="2:3">
      <c r="B3128" t="s">
        <v>7830</v>
      </c>
      <c r="C3128" t="s">
        <v>8788</v>
      </c>
    </row>
    <row r="3129" spans="2:3">
      <c r="B3129" t="s">
        <v>7831</v>
      </c>
      <c r="C3129" t="s">
        <v>8789</v>
      </c>
    </row>
    <row r="3130" spans="2:3">
      <c r="B3130" t="s">
        <v>7832</v>
      </c>
      <c r="C3130" t="s">
        <v>8790</v>
      </c>
    </row>
    <row r="3131" spans="2:3">
      <c r="B3131" t="s">
        <v>7833</v>
      </c>
      <c r="C3131" t="s">
        <v>8791</v>
      </c>
    </row>
    <row r="3132" spans="2:3">
      <c r="B3132" t="s">
        <v>7834</v>
      </c>
      <c r="C3132" t="s">
        <v>8792</v>
      </c>
    </row>
    <row r="3133" spans="2:3">
      <c r="B3133" t="s">
        <v>7835</v>
      </c>
      <c r="C3133" t="s">
        <v>8793</v>
      </c>
    </row>
    <row r="3134" spans="2:3">
      <c r="B3134" t="s">
        <v>7836</v>
      </c>
      <c r="C3134" t="s">
        <v>8794</v>
      </c>
    </row>
    <row r="3135" spans="2:3">
      <c r="B3135" t="s">
        <v>7837</v>
      </c>
      <c r="C3135" t="s">
        <v>8795</v>
      </c>
    </row>
    <row r="3136" spans="2:3">
      <c r="B3136" t="s">
        <v>7838</v>
      </c>
      <c r="C3136" t="s">
        <v>8796</v>
      </c>
    </row>
    <row r="3137" spans="2:3">
      <c r="B3137" t="s">
        <v>7839</v>
      </c>
      <c r="C3137" t="s">
        <v>8797</v>
      </c>
    </row>
    <row r="3138" spans="2:3">
      <c r="B3138" t="s">
        <v>7840</v>
      </c>
      <c r="C3138" t="s">
        <v>8798</v>
      </c>
    </row>
    <row r="3139" spans="2:3">
      <c r="B3139" t="s">
        <v>7841</v>
      </c>
      <c r="C3139" t="s">
        <v>8799</v>
      </c>
    </row>
    <row r="3140" spans="2:3">
      <c r="B3140" t="s">
        <v>6247</v>
      </c>
      <c r="C3140" t="s">
        <v>6316</v>
      </c>
    </row>
    <row r="3141" spans="2:3">
      <c r="B3141" t="s">
        <v>7683</v>
      </c>
      <c r="C3141" t="s">
        <v>8800</v>
      </c>
    </row>
    <row r="3142" spans="2:3">
      <c r="B3142" t="s">
        <v>7684</v>
      </c>
      <c r="C3142" t="s">
        <v>8801</v>
      </c>
    </row>
    <row r="3143" spans="2:3">
      <c r="B3143" t="s">
        <v>7685</v>
      </c>
      <c r="C3143" t="s">
        <v>8802</v>
      </c>
    </row>
    <row r="3144" spans="2:3">
      <c r="B3144" t="s">
        <v>7686</v>
      </c>
      <c r="C3144" t="s">
        <v>8803</v>
      </c>
    </row>
    <row r="3145" spans="2:3">
      <c r="B3145" t="s">
        <v>7687</v>
      </c>
      <c r="C3145" t="s">
        <v>8804</v>
      </c>
    </row>
    <row r="3146" spans="2:3">
      <c r="B3146" t="s">
        <v>7688</v>
      </c>
      <c r="C3146" t="s">
        <v>8805</v>
      </c>
    </row>
    <row r="3147" spans="2:3">
      <c r="B3147" t="s">
        <v>7689</v>
      </c>
      <c r="C3147" t="s">
        <v>8806</v>
      </c>
    </row>
    <row r="3148" spans="2:3">
      <c r="B3148" t="s">
        <v>7690</v>
      </c>
      <c r="C3148" t="s">
        <v>8807</v>
      </c>
    </row>
    <row r="3149" spans="2:3">
      <c r="B3149" t="s">
        <v>7691</v>
      </c>
      <c r="C3149" t="s">
        <v>8808</v>
      </c>
    </row>
    <row r="3150" spans="2:3">
      <c r="B3150" t="s">
        <v>7692</v>
      </c>
      <c r="C3150" t="s">
        <v>8809</v>
      </c>
    </row>
    <row r="3151" spans="2:3">
      <c r="B3151" t="s">
        <v>7693</v>
      </c>
      <c r="C3151" t="s">
        <v>8810</v>
      </c>
    </row>
    <row r="3152" spans="2:3">
      <c r="B3152" t="s">
        <v>7694</v>
      </c>
      <c r="C3152" t="s">
        <v>8811</v>
      </c>
    </row>
    <row r="3153" spans="2:3">
      <c r="B3153" t="s">
        <v>7695</v>
      </c>
      <c r="C3153" t="s">
        <v>8812</v>
      </c>
    </row>
    <row r="3154" spans="2:3">
      <c r="B3154" t="s">
        <v>6249</v>
      </c>
      <c r="C3154" t="s">
        <v>6272</v>
      </c>
    </row>
    <row r="3155" spans="2:3">
      <c r="B3155" t="s">
        <v>7725</v>
      </c>
      <c r="C3155" t="s">
        <v>8813</v>
      </c>
    </row>
    <row r="3156" spans="2:3">
      <c r="B3156" t="s">
        <v>7726</v>
      </c>
      <c r="C3156" t="s">
        <v>8814</v>
      </c>
    </row>
    <row r="3157" spans="2:3">
      <c r="B3157" t="s">
        <v>7727</v>
      </c>
      <c r="C3157" t="s">
        <v>8815</v>
      </c>
    </row>
    <row r="3158" spans="2:3">
      <c r="B3158" t="s">
        <v>7728</v>
      </c>
      <c r="C3158" t="s">
        <v>8816</v>
      </c>
    </row>
    <row r="3159" spans="2:3">
      <c r="B3159" t="s">
        <v>7729</v>
      </c>
      <c r="C3159" t="s">
        <v>8817</v>
      </c>
    </row>
    <row r="3160" spans="2:3">
      <c r="B3160" t="s">
        <v>7730</v>
      </c>
      <c r="C3160" t="s">
        <v>8818</v>
      </c>
    </row>
    <row r="3161" spans="2:3">
      <c r="B3161" t="s">
        <v>7731</v>
      </c>
      <c r="C3161" t="s">
        <v>8819</v>
      </c>
    </row>
    <row r="3162" spans="2:3">
      <c r="B3162" t="s">
        <v>7732</v>
      </c>
      <c r="C3162" t="s">
        <v>8820</v>
      </c>
    </row>
    <row r="3163" spans="2:3">
      <c r="B3163" t="s">
        <v>7733</v>
      </c>
      <c r="C3163" t="s">
        <v>8821</v>
      </c>
    </row>
    <row r="3164" spans="2:3">
      <c r="B3164" t="s">
        <v>7734</v>
      </c>
      <c r="C3164" t="s">
        <v>8822</v>
      </c>
    </row>
    <row r="3165" spans="2:3">
      <c r="B3165" t="s">
        <v>7735</v>
      </c>
      <c r="C3165" t="s">
        <v>8823</v>
      </c>
    </row>
    <row r="3166" spans="2:3">
      <c r="B3166" t="s">
        <v>7736</v>
      </c>
      <c r="C3166" t="s">
        <v>8824</v>
      </c>
    </row>
    <row r="3167" spans="2:3">
      <c r="B3167" t="s">
        <v>7737</v>
      </c>
      <c r="C3167" t="s">
        <v>8825</v>
      </c>
    </row>
    <row r="3168" spans="2:3">
      <c r="B3168" t="s">
        <v>6251</v>
      </c>
      <c r="C3168" t="s">
        <v>6256</v>
      </c>
    </row>
    <row r="3169" spans="2:3">
      <c r="B3169" t="s">
        <v>7712</v>
      </c>
      <c r="C3169" t="s">
        <v>8826</v>
      </c>
    </row>
    <row r="3170" spans="2:3">
      <c r="B3170" t="s">
        <v>7713</v>
      </c>
      <c r="C3170" t="s">
        <v>8827</v>
      </c>
    </row>
    <row r="3171" spans="2:3">
      <c r="B3171" t="s">
        <v>7714</v>
      </c>
      <c r="C3171" t="s">
        <v>8828</v>
      </c>
    </row>
    <row r="3172" spans="2:3">
      <c r="B3172" t="s">
        <v>7715</v>
      </c>
      <c r="C3172" t="s">
        <v>8829</v>
      </c>
    </row>
    <row r="3173" spans="2:3">
      <c r="B3173" t="s">
        <v>7716</v>
      </c>
      <c r="C3173" t="s">
        <v>8830</v>
      </c>
    </row>
    <row r="3174" spans="2:3">
      <c r="B3174" t="s">
        <v>7717</v>
      </c>
      <c r="C3174" t="s">
        <v>8831</v>
      </c>
    </row>
    <row r="3175" spans="2:3">
      <c r="B3175" t="s">
        <v>7718</v>
      </c>
      <c r="C3175" t="s">
        <v>8832</v>
      </c>
    </row>
    <row r="3176" spans="2:3">
      <c r="B3176" t="s">
        <v>7719</v>
      </c>
      <c r="C3176" t="s">
        <v>8833</v>
      </c>
    </row>
    <row r="3177" spans="2:3">
      <c r="B3177" t="s">
        <v>7720</v>
      </c>
      <c r="C3177" t="s">
        <v>8834</v>
      </c>
    </row>
    <row r="3178" spans="2:3">
      <c r="B3178" t="s">
        <v>7721</v>
      </c>
      <c r="C3178" t="s">
        <v>8835</v>
      </c>
    </row>
    <row r="3179" spans="2:3">
      <c r="B3179" t="s">
        <v>7722</v>
      </c>
      <c r="C3179" t="s">
        <v>8836</v>
      </c>
    </row>
    <row r="3180" spans="2:3">
      <c r="B3180" t="s">
        <v>7723</v>
      </c>
      <c r="C3180" t="s">
        <v>8837</v>
      </c>
    </row>
    <row r="3181" spans="2:3">
      <c r="B3181" t="s">
        <v>7724</v>
      </c>
      <c r="C3181" t="s">
        <v>8838</v>
      </c>
    </row>
    <row r="3182" spans="2:3">
      <c r="B3182" t="s">
        <v>6253</v>
      </c>
      <c r="C3182" t="s">
        <v>8839</v>
      </c>
    </row>
    <row r="3183" spans="2:3">
      <c r="B3183" t="s">
        <v>7738</v>
      </c>
      <c r="C3183" t="s">
        <v>8840</v>
      </c>
    </row>
    <row r="3184" spans="2:3">
      <c r="B3184" t="s">
        <v>7739</v>
      </c>
      <c r="C3184" t="s">
        <v>8841</v>
      </c>
    </row>
    <row r="3185" spans="2:3">
      <c r="B3185" t="s">
        <v>7740</v>
      </c>
      <c r="C3185" t="s">
        <v>8842</v>
      </c>
    </row>
    <row r="3186" spans="2:3">
      <c r="B3186" t="s">
        <v>7741</v>
      </c>
      <c r="C3186" t="s">
        <v>8843</v>
      </c>
    </row>
    <row r="3187" spans="2:3">
      <c r="B3187" t="s">
        <v>7742</v>
      </c>
      <c r="C3187" t="s">
        <v>8844</v>
      </c>
    </row>
    <row r="3188" spans="2:3">
      <c r="B3188" t="s">
        <v>7743</v>
      </c>
      <c r="C3188" t="s">
        <v>8845</v>
      </c>
    </row>
    <row r="3189" spans="2:3">
      <c r="B3189" t="s">
        <v>7744</v>
      </c>
      <c r="C3189" t="s">
        <v>8846</v>
      </c>
    </row>
    <row r="3190" spans="2:3">
      <c r="B3190" t="s">
        <v>7745</v>
      </c>
      <c r="C3190" t="s">
        <v>8847</v>
      </c>
    </row>
    <row r="3191" spans="2:3">
      <c r="B3191" t="s">
        <v>7746</v>
      </c>
      <c r="C3191" t="s">
        <v>8848</v>
      </c>
    </row>
    <row r="3192" spans="2:3">
      <c r="B3192" t="s">
        <v>7747</v>
      </c>
      <c r="C3192" t="s">
        <v>8849</v>
      </c>
    </row>
    <row r="3193" spans="2:3">
      <c r="B3193" t="s">
        <v>7748</v>
      </c>
      <c r="C3193" t="s">
        <v>8850</v>
      </c>
    </row>
    <row r="3194" spans="2:3">
      <c r="B3194" t="s">
        <v>7749</v>
      </c>
      <c r="C3194" t="s">
        <v>8851</v>
      </c>
    </row>
    <row r="3195" spans="2:3">
      <c r="B3195" t="s">
        <v>7750</v>
      </c>
      <c r="C3195" t="s">
        <v>8852</v>
      </c>
    </row>
    <row r="3196" spans="2:3">
      <c r="B3196" t="s">
        <v>6255</v>
      </c>
      <c r="C3196" t="s">
        <v>8853</v>
      </c>
    </row>
    <row r="3197" spans="2:3">
      <c r="B3197" t="s">
        <v>7657</v>
      </c>
      <c r="C3197" t="s">
        <v>8854</v>
      </c>
    </row>
    <row r="3198" spans="2:3">
      <c r="B3198" t="s">
        <v>7658</v>
      </c>
      <c r="C3198" t="s">
        <v>8855</v>
      </c>
    </row>
    <row r="3199" spans="2:3">
      <c r="B3199" t="s">
        <v>7659</v>
      </c>
      <c r="C3199" t="s">
        <v>8856</v>
      </c>
    </row>
    <row r="3200" spans="2:3">
      <c r="B3200" t="s">
        <v>7660</v>
      </c>
      <c r="C3200" t="s">
        <v>8857</v>
      </c>
    </row>
    <row r="3201" spans="2:3">
      <c r="B3201" t="s">
        <v>7661</v>
      </c>
      <c r="C3201" t="s">
        <v>8858</v>
      </c>
    </row>
    <row r="3202" spans="2:3">
      <c r="B3202" t="s">
        <v>7662</v>
      </c>
      <c r="C3202" t="s">
        <v>8859</v>
      </c>
    </row>
    <row r="3203" spans="2:3">
      <c r="B3203" t="s">
        <v>7663</v>
      </c>
      <c r="C3203" t="s">
        <v>8860</v>
      </c>
    </row>
    <row r="3204" spans="2:3">
      <c r="B3204" t="s">
        <v>7664</v>
      </c>
      <c r="C3204" t="s">
        <v>8861</v>
      </c>
    </row>
    <row r="3205" spans="2:3">
      <c r="B3205" t="s">
        <v>7665</v>
      </c>
      <c r="C3205" t="s">
        <v>8862</v>
      </c>
    </row>
    <row r="3206" spans="2:3">
      <c r="B3206" t="s">
        <v>7666</v>
      </c>
      <c r="C3206" t="s">
        <v>8863</v>
      </c>
    </row>
    <row r="3207" spans="2:3">
      <c r="B3207" t="s">
        <v>7667</v>
      </c>
      <c r="C3207" t="s">
        <v>8864</v>
      </c>
    </row>
    <row r="3208" spans="2:3">
      <c r="B3208" t="s">
        <v>7668</v>
      </c>
      <c r="C3208" t="s">
        <v>8865</v>
      </c>
    </row>
    <row r="3209" spans="2:3">
      <c r="B3209" t="s">
        <v>7669</v>
      </c>
      <c r="C3209" t="s">
        <v>8866</v>
      </c>
    </row>
    <row r="3210" spans="2:3">
      <c r="B3210" t="s">
        <v>6257</v>
      </c>
      <c r="C3210" t="s">
        <v>6246</v>
      </c>
    </row>
    <row r="3211" spans="2:3">
      <c r="B3211" t="s">
        <v>7751</v>
      </c>
      <c r="C3211" t="s">
        <v>8867</v>
      </c>
    </row>
    <row r="3212" spans="2:3">
      <c r="B3212" t="s">
        <v>7752</v>
      </c>
      <c r="C3212" t="s">
        <v>8868</v>
      </c>
    </row>
    <row r="3213" spans="2:3">
      <c r="B3213" t="s">
        <v>7753</v>
      </c>
      <c r="C3213" t="s">
        <v>8869</v>
      </c>
    </row>
    <row r="3214" spans="2:3">
      <c r="B3214" t="s">
        <v>7754</v>
      </c>
      <c r="C3214" t="s">
        <v>8870</v>
      </c>
    </row>
    <row r="3215" spans="2:3">
      <c r="B3215" t="s">
        <v>7755</v>
      </c>
      <c r="C3215" t="s">
        <v>8871</v>
      </c>
    </row>
    <row r="3216" spans="2:3">
      <c r="B3216" t="s">
        <v>7756</v>
      </c>
      <c r="C3216" t="s">
        <v>8872</v>
      </c>
    </row>
    <row r="3217" spans="2:3">
      <c r="B3217" t="s">
        <v>7757</v>
      </c>
      <c r="C3217" t="s">
        <v>8873</v>
      </c>
    </row>
    <row r="3218" spans="2:3">
      <c r="B3218" t="s">
        <v>7758</v>
      </c>
      <c r="C3218" t="s">
        <v>8874</v>
      </c>
    </row>
    <row r="3219" spans="2:3">
      <c r="B3219" t="s">
        <v>7759</v>
      </c>
      <c r="C3219" t="s">
        <v>8875</v>
      </c>
    </row>
    <row r="3220" spans="2:3">
      <c r="B3220" t="s">
        <v>7760</v>
      </c>
      <c r="C3220" t="s">
        <v>8876</v>
      </c>
    </row>
    <row r="3221" spans="2:3">
      <c r="B3221" t="s">
        <v>7761</v>
      </c>
      <c r="C3221" t="s">
        <v>8877</v>
      </c>
    </row>
    <row r="3222" spans="2:3">
      <c r="B3222" t="s">
        <v>7762</v>
      </c>
      <c r="C3222" t="s">
        <v>8878</v>
      </c>
    </row>
    <row r="3223" spans="2:3">
      <c r="B3223" t="s">
        <v>7763</v>
      </c>
      <c r="C3223" t="s">
        <v>8879</v>
      </c>
    </row>
    <row r="3224" spans="2:3">
      <c r="B3224" t="s">
        <v>6259</v>
      </c>
      <c r="C3224" t="s">
        <v>6266</v>
      </c>
    </row>
    <row r="3225" spans="2:3">
      <c r="B3225" t="s">
        <v>7579</v>
      </c>
      <c r="C3225" t="s">
        <v>8880</v>
      </c>
    </row>
    <row r="3226" spans="2:3">
      <c r="B3226" t="s">
        <v>7580</v>
      </c>
      <c r="C3226" t="s">
        <v>8881</v>
      </c>
    </row>
    <row r="3227" spans="2:3">
      <c r="B3227" t="s">
        <v>7581</v>
      </c>
      <c r="C3227" t="s">
        <v>8882</v>
      </c>
    </row>
    <row r="3228" spans="2:3">
      <c r="B3228" t="s">
        <v>7582</v>
      </c>
      <c r="C3228" t="s">
        <v>8883</v>
      </c>
    </row>
    <row r="3229" spans="2:3">
      <c r="B3229" t="s">
        <v>7583</v>
      </c>
      <c r="C3229" t="s">
        <v>8884</v>
      </c>
    </row>
    <row r="3230" spans="2:3">
      <c r="B3230" t="s">
        <v>7584</v>
      </c>
      <c r="C3230" t="s">
        <v>8885</v>
      </c>
    </row>
    <row r="3231" spans="2:3">
      <c r="B3231" t="s">
        <v>7585</v>
      </c>
      <c r="C3231" t="s">
        <v>8886</v>
      </c>
    </row>
    <row r="3232" spans="2:3">
      <c r="B3232" t="s">
        <v>7586</v>
      </c>
      <c r="C3232" t="s">
        <v>8887</v>
      </c>
    </row>
    <row r="3233" spans="2:3">
      <c r="B3233" t="s">
        <v>7587</v>
      </c>
      <c r="C3233" t="s">
        <v>8888</v>
      </c>
    </row>
    <row r="3234" spans="2:3">
      <c r="B3234" t="s">
        <v>7588</v>
      </c>
      <c r="C3234" t="s">
        <v>8889</v>
      </c>
    </row>
    <row r="3235" spans="2:3">
      <c r="B3235" t="s">
        <v>7589</v>
      </c>
      <c r="C3235" t="s">
        <v>8890</v>
      </c>
    </row>
    <row r="3236" spans="2:3">
      <c r="B3236" t="s">
        <v>7590</v>
      </c>
      <c r="C3236" t="s">
        <v>8891</v>
      </c>
    </row>
    <row r="3237" spans="2:3">
      <c r="B3237" t="s">
        <v>7591</v>
      </c>
      <c r="C3237" t="s">
        <v>8892</v>
      </c>
    </row>
    <row r="3238" spans="2:3">
      <c r="B3238" t="s">
        <v>6261</v>
      </c>
      <c r="C3238" t="s">
        <v>6288</v>
      </c>
    </row>
    <row r="3239" spans="2:3">
      <c r="B3239" t="s">
        <v>7777</v>
      </c>
      <c r="C3239" t="s">
        <v>8893</v>
      </c>
    </row>
    <row r="3240" spans="2:3">
      <c r="B3240" t="s">
        <v>7778</v>
      </c>
      <c r="C3240" t="s">
        <v>8894</v>
      </c>
    </row>
    <row r="3241" spans="2:3">
      <c r="B3241" t="s">
        <v>7779</v>
      </c>
      <c r="C3241" t="s">
        <v>8895</v>
      </c>
    </row>
    <row r="3242" spans="2:3">
      <c r="B3242" t="s">
        <v>7780</v>
      </c>
      <c r="C3242" t="s">
        <v>8896</v>
      </c>
    </row>
    <row r="3243" spans="2:3">
      <c r="B3243" t="s">
        <v>7781</v>
      </c>
      <c r="C3243" t="s">
        <v>8897</v>
      </c>
    </row>
    <row r="3244" spans="2:3">
      <c r="B3244" t="s">
        <v>7782</v>
      </c>
      <c r="C3244" t="s">
        <v>8898</v>
      </c>
    </row>
    <row r="3245" spans="2:3">
      <c r="B3245" t="s">
        <v>7783</v>
      </c>
      <c r="C3245" t="s">
        <v>8899</v>
      </c>
    </row>
    <row r="3246" spans="2:3">
      <c r="B3246" t="s">
        <v>7784</v>
      </c>
      <c r="C3246" t="s">
        <v>8900</v>
      </c>
    </row>
    <row r="3247" spans="2:3">
      <c r="B3247" t="s">
        <v>7785</v>
      </c>
      <c r="C3247" t="s">
        <v>8901</v>
      </c>
    </row>
    <row r="3248" spans="2:3">
      <c r="B3248" t="s">
        <v>7786</v>
      </c>
      <c r="C3248" t="s">
        <v>8902</v>
      </c>
    </row>
    <row r="3249" spans="2:3">
      <c r="B3249" t="s">
        <v>7787</v>
      </c>
      <c r="C3249" t="s">
        <v>8903</v>
      </c>
    </row>
    <row r="3250" spans="2:3">
      <c r="B3250" t="s">
        <v>7788</v>
      </c>
      <c r="C3250" t="s">
        <v>8904</v>
      </c>
    </row>
    <row r="3251" spans="2:3">
      <c r="B3251" t="s">
        <v>7789</v>
      </c>
      <c r="C3251" t="s">
        <v>8905</v>
      </c>
    </row>
    <row r="3252" spans="2:3">
      <c r="B3252" t="s">
        <v>6263</v>
      </c>
      <c r="C3252" t="s">
        <v>6270</v>
      </c>
    </row>
    <row r="3253" spans="2:3">
      <c r="B3253" t="s">
        <v>7764</v>
      </c>
      <c r="C3253" t="s">
        <v>8906</v>
      </c>
    </row>
    <row r="3254" spans="2:3">
      <c r="B3254" t="s">
        <v>7765</v>
      </c>
      <c r="C3254" t="s">
        <v>8907</v>
      </c>
    </row>
    <row r="3255" spans="2:3">
      <c r="B3255" t="s">
        <v>7766</v>
      </c>
      <c r="C3255" t="s">
        <v>8908</v>
      </c>
    </row>
    <row r="3256" spans="2:3">
      <c r="B3256" t="s">
        <v>7767</v>
      </c>
      <c r="C3256" t="s">
        <v>8909</v>
      </c>
    </row>
    <row r="3257" spans="2:3">
      <c r="B3257" t="s">
        <v>7768</v>
      </c>
      <c r="C3257" t="s">
        <v>8910</v>
      </c>
    </row>
    <row r="3258" spans="2:3">
      <c r="B3258" t="s">
        <v>7769</v>
      </c>
      <c r="C3258" t="s">
        <v>8911</v>
      </c>
    </row>
    <row r="3259" spans="2:3">
      <c r="B3259" t="s">
        <v>7770</v>
      </c>
      <c r="C3259" t="s">
        <v>8912</v>
      </c>
    </row>
    <row r="3260" spans="2:3">
      <c r="B3260" t="s">
        <v>7771</v>
      </c>
      <c r="C3260" t="s">
        <v>8913</v>
      </c>
    </row>
    <row r="3261" spans="2:3">
      <c r="B3261" t="s">
        <v>7772</v>
      </c>
      <c r="C3261" t="s">
        <v>8914</v>
      </c>
    </row>
    <row r="3262" spans="2:3">
      <c r="B3262" t="s">
        <v>7773</v>
      </c>
      <c r="C3262" t="s">
        <v>8915</v>
      </c>
    </row>
    <row r="3263" spans="2:3">
      <c r="B3263" t="s">
        <v>7774</v>
      </c>
      <c r="C3263" t="s">
        <v>8916</v>
      </c>
    </row>
    <row r="3264" spans="2:3">
      <c r="B3264" t="s">
        <v>7775</v>
      </c>
      <c r="C3264" t="s">
        <v>8917</v>
      </c>
    </row>
    <row r="3265" spans="2:3">
      <c r="B3265" t="s">
        <v>7776</v>
      </c>
      <c r="C3265" t="s">
        <v>8918</v>
      </c>
    </row>
    <row r="3266" spans="2:3">
      <c r="B3266" t="s">
        <v>6265</v>
      </c>
      <c r="C3266" t="s">
        <v>6290</v>
      </c>
    </row>
    <row r="3267" spans="2:3">
      <c r="B3267" t="s">
        <v>7644</v>
      </c>
      <c r="C3267" t="s">
        <v>8919</v>
      </c>
    </row>
    <row r="3268" spans="2:3">
      <c r="B3268" t="s">
        <v>7645</v>
      </c>
      <c r="C3268" t="s">
        <v>8920</v>
      </c>
    </row>
    <row r="3269" spans="2:3">
      <c r="B3269" t="s">
        <v>7646</v>
      </c>
      <c r="C3269" t="s">
        <v>8921</v>
      </c>
    </row>
    <row r="3270" spans="2:3">
      <c r="B3270" t="s">
        <v>7647</v>
      </c>
      <c r="C3270" t="s">
        <v>8922</v>
      </c>
    </row>
    <row r="3271" spans="2:3">
      <c r="B3271" t="s">
        <v>7648</v>
      </c>
      <c r="C3271" t="s">
        <v>8923</v>
      </c>
    </row>
    <row r="3272" spans="2:3">
      <c r="B3272" t="s">
        <v>7649</v>
      </c>
      <c r="C3272" t="s">
        <v>8924</v>
      </c>
    </row>
    <row r="3273" spans="2:3">
      <c r="B3273" t="s">
        <v>7650</v>
      </c>
      <c r="C3273" t="s">
        <v>8925</v>
      </c>
    </row>
    <row r="3274" spans="2:3">
      <c r="B3274" t="s">
        <v>7651</v>
      </c>
      <c r="C3274" t="s">
        <v>8926</v>
      </c>
    </row>
    <row r="3275" spans="2:3">
      <c r="B3275" t="s">
        <v>7652</v>
      </c>
      <c r="C3275" t="s">
        <v>8927</v>
      </c>
    </row>
    <row r="3276" spans="2:3">
      <c r="B3276" t="s">
        <v>7653</v>
      </c>
      <c r="C3276" t="s">
        <v>8928</v>
      </c>
    </row>
    <row r="3277" spans="2:3">
      <c r="B3277" t="s">
        <v>7654</v>
      </c>
      <c r="C3277" t="s">
        <v>8929</v>
      </c>
    </row>
    <row r="3278" spans="2:3">
      <c r="B3278" t="s">
        <v>7655</v>
      </c>
      <c r="C3278" t="s">
        <v>8930</v>
      </c>
    </row>
    <row r="3279" spans="2:3">
      <c r="B3279" t="s">
        <v>7656</v>
      </c>
      <c r="C3279" t="s">
        <v>8931</v>
      </c>
    </row>
    <row r="3280" spans="2:3">
      <c r="B3280" t="s">
        <v>6267</v>
      </c>
      <c r="C3280" t="s">
        <v>8932</v>
      </c>
    </row>
    <row r="3281" spans="2:3">
      <c r="B3281" t="s">
        <v>7816</v>
      </c>
      <c r="C3281" t="s">
        <v>8933</v>
      </c>
    </row>
    <row r="3282" spans="2:3">
      <c r="B3282" t="s">
        <v>7817</v>
      </c>
      <c r="C3282" t="s">
        <v>8934</v>
      </c>
    </row>
    <row r="3283" spans="2:3">
      <c r="B3283" t="s">
        <v>7818</v>
      </c>
      <c r="C3283" t="s">
        <v>8935</v>
      </c>
    </row>
    <row r="3284" spans="2:3">
      <c r="B3284" t="s">
        <v>7819</v>
      </c>
      <c r="C3284" t="s">
        <v>8936</v>
      </c>
    </row>
    <row r="3285" spans="2:3">
      <c r="B3285" t="s">
        <v>7820</v>
      </c>
      <c r="C3285" t="s">
        <v>8937</v>
      </c>
    </row>
    <row r="3286" spans="2:3">
      <c r="B3286" t="s">
        <v>7821</v>
      </c>
      <c r="C3286" t="s">
        <v>8938</v>
      </c>
    </row>
    <row r="3287" spans="2:3">
      <c r="B3287" t="s">
        <v>7822</v>
      </c>
      <c r="C3287" t="s">
        <v>8939</v>
      </c>
    </row>
    <row r="3288" spans="2:3">
      <c r="B3288" t="s">
        <v>7823</v>
      </c>
      <c r="C3288" t="s">
        <v>8940</v>
      </c>
    </row>
    <row r="3289" spans="2:3">
      <c r="B3289" t="s">
        <v>7824</v>
      </c>
      <c r="C3289" t="s">
        <v>8941</v>
      </c>
    </row>
    <row r="3290" spans="2:3">
      <c r="B3290" t="s">
        <v>7825</v>
      </c>
      <c r="C3290" t="s">
        <v>8942</v>
      </c>
    </row>
    <row r="3291" spans="2:3">
      <c r="B3291" t="s">
        <v>7826</v>
      </c>
      <c r="C3291" t="s">
        <v>8943</v>
      </c>
    </row>
    <row r="3292" spans="2:3">
      <c r="B3292" t="s">
        <v>7827</v>
      </c>
      <c r="C3292" t="s">
        <v>8944</v>
      </c>
    </row>
    <row r="3293" spans="2:3">
      <c r="B3293" t="s">
        <v>7828</v>
      </c>
      <c r="C3293" t="s">
        <v>8945</v>
      </c>
    </row>
    <row r="3294" spans="2:3">
      <c r="B3294" t="s">
        <v>6269</v>
      </c>
      <c r="C3294" t="s">
        <v>3734</v>
      </c>
    </row>
    <row r="3295" spans="2:3">
      <c r="B3295" t="s">
        <v>7709</v>
      </c>
      <c r="C3295" t="s">
        <v>8946</v>
      </c>
    </row>
    <row r="3296" spans="2:3">
      <c r="B3296" t="s">
        <v>7710</v>
      </c>
      <c r="C3296" t="s">
        <v>8947</v>
      </c>
    </row>
    <row r="3297" spans="2:3">
      <c r="B3297" t="s">
        <v>7711</v>
      </c>
      <c r="C3297" t="s">
        <v>8948</v>
      </c>
    </row>
    <row r="3298" spans="2:3">
      <c r="B3298" t="s">
        <v>8949</v>
      </c>
      <c r="C3298" t="s">
        <v>8950</v>
      </c>
    </row>
    <row r="3299" spans="2:3">
      <c r="B3299" t="s">
        <v>8951</v>
      </c>
      <c r="C3299" t="s">
        <v>8952</v>
      </c>
    </row>
    <row r="3300" spans="2:3">
      <c r="B3300" t="s">
        <v>8953</v>
      </c>
      <c r="C3300" t="s">
        <v>8954</v>
      </c>
    </row>
    <row r="3301" spans="2:3">
      <c r="B3301" t="s">
        <v>8955</v>
      </c>
      <c r="C3301" t="s">
        <v>8956</v>
      </c>
    </row>
    <row r="3302" spans="2:3">
      <c r="B3302" t="s">
        <v>8957</v>
      </c>
      <c r="C3302" t="s">
        <v>8958</v>
      </c>
    </row>
    <row r="3303" spans="2:3">
      <c r="B3303" t="s">
        <v>8959</v>
      </c>
      <c r="C3303" t="s">
        <v>8960</v>
      </c>
    </row>
    <row r="3304" spans="2:3">
      <c r="B3304" t="s">
        <v>8961</v>
      </c>
      <c r="C3304" t="s">
        <v>8962</v>
      </c>
    </row>
    <row r="3305" spans="2:3">
      <c r="B3305" t="s">
        <v>8963</v>
      </c>
      <c r="C3305" t="s">
        <v>8964</v>
      </c>
    </row>
    <row r="3306" spans="2:3">
      <c r="B3306" t="s">
        <v>8965</v>
      </c>
      <c r="C3306" t="s">
        <v>8966</v>
      </c>
    </row>
    <row r="3307" spans="2:3">
      <c r="B3307" t="s">
        <v>8967</v>
      </c>
      <c r="C3307" t="s">
        <v>8968</v>
      </c>
    </row>
    <row r="3308" spans="2:3">
      <c r="B3308" t="s">
        <v>6271</v>
      </c>
      <c r="C3308" t="s">
        <v>6254</v>
      </c>
    </row>
    <row r="3309" spans="2:3">
      <c r="B3309" t="s">
        <v>7553</v>
      </c>
      <c r="C3309" t="s">
        <v>8969</v>
      </c>
    </row>
    <row r="3310" spans="2:3">
      <c r="B3310" t="s">
        <v>7554</v>
      </c>
      <c r="C3310" t="s">
        <v>8970</v>
      </c>
    </row>
    <row r="3311" spans="2:3">
      <c r="B3311" t="s">
        <v>7555</v>
      </c>
      <c r="C3311" t="s">
        <v>8971</v>
      </c>
    </row>
    <row r="3312" spans="2:3">
      <c r="B3312" t="s">
        <v>7556</v>
      </c>
      <c r="C3312" t="s">
        <v>8972</v>
      </c>
    </row>
    <row r="3313" spans="2:3">
      <c r="B3313" t="s">
        <v>7557</v>
      </c>
      <c r="C3313" t="s">
        <v>8973</v>
      </c>
    </row>
    <row r="3314" spans="2:3">
      <c r="B3314" t="s">
        <v>7558</v>
      </c>
      <c r="C3314" t="s">
        <v>8974</v>
      </c>
    </row>
    <row r="3315" spans="2:3">
      <c r="B3315" t="s">
        <v>7559</v>
      </c>
      <c r="C3315" t="s">
        <v>8975</v>
      </c>
    </row>
    <row r="3316" spans="2:3">
      <c r="B3316" t="s">
        <v>7560</v>
      </c>
      <c r="C3316" t="s">
        <v>8976</v>
      </c>
    </row>
    <row r="3317" spans="2:3">
      <c r="B3317" t="s">
        <v>7561</v>
      </c>
      <c r="C3317" t="s">
        <v>8977</v>
      </c>
    </row>
    <row r="3318" spans="2:3">
      <c r="B3318" t="s">
        <v>7562</v>
      </c>
      <c r="C3318" t="s">
        <v>8978</v>
      </c>
    </row>
    <row r="3319" spans="2:3">
      <c r="B3319" t="s">
        <v>7563</v>
      </c>
      <c r="C3319" t="s">
        <v>8979</v>
      </c>
    </row>
    <row r="3320" spans="2:3">
      <c r="B3320" t="s">
        <v>7564</v>
      </c>
      <c r="C3320" t="s">
        <v>8980</v>
      </c>
    </row>
    <row r="3321" spans="2:3">
      <c r="B3321" t="s">
        <v>7565</v>
      </c>
      <c r="C3321" t="s">
        <v>8981</v>
      </c>
    </row>
    <row r="3322" spans="2:3">
      <c r="B3322" t="s">
        <v>6273</v>
      </c>
      <c r="C3322" t="s">
        <v>6262</v>
      </c>
    </row>
    <row r="3323" spans="2:3">
      <c r="B3323" t="s">
        <v>7696</v>
      </c>
      <c r="C3323" t="s">
        <v>8982</v>
      </c>
    </row>
    <row r="3324" spans="2:3">
      <c r="B3324" t="s">
        <v>7697</v>
      </c>
      <c r="C3324" t="s">
        <v>8983</v>
      </c>
    </row>
    <row r="3325" spans="2:3">
      <c r="B3325" t="s">
        <v>7698</v>
      </c>
      <c r="C3325" t="s">
        <v>8984</v>
      </c>
    </row>
    <row r="3326" spans="2:3">
      <c r="B3326" t="s">
        <v>7699</v>
      </c>
      <c r="C3326" t="s">
        <v>8985</v>
      </c>
    </row>
    <row r="3327" spans="2:3">
      <c r="B3327" t="s">
        <v>7700</v>
      </c>
      <c r="C3327" t="s">
        <v>8986</v>
      </c>
    </row>
    <row r="3328" spans="2:3">
      <c r="B3328" t="s">
        <v>7701</v>
      </c>
      <c r="C3328" t="s">
        <v>8987</v>
      </c>
    </row>
    <row r="3329" spans="2:3">
      <c r="B3329" t="s">
        <v>7702</v>
      </c>
      <c r="C3329" t="s">
        <v>8988</v>
      </c>
    </row>
    <row r="3330" spans="2:3">
      <c r="B3330" t="s">
        <v>7703</v>
      </c>
      <c r="C3330" t="s">
        <v>8989</v>
      </c>
    </row>
    <row r="3331" spans="2:3">
      <c r="B3331" t="s">
        <v>7704</v>
      </c>
      <c r="C3331" t="s">
        <v>8990</v>
      </c>
    </row>
    <row r="3332" spans="2:3">
      <c r="B3332" t="s">
        <v>7705</v>
      </c>
      <c r="C3332" t="s">
        <v>8991</v>
      </c>
    </row>
    <row r="3333" spans="2:3">
      <c r="B3333" t="s">
        <v>7706</v>
      </c>
      <c r="C3333" t="s">
        <v>8992</v>
      </c>
    </row>
    <row r="3334" spans="2:3">
      <c r="B3334" t="s">
        <v>7707</v>
      </c>
      <c r="C3334" t="s">
        <v>8993</v>
      </c>
    </row>
    <row r="3335" spans="2:3">
      <c r="B3335" t="s">
        <v>7708</v>
      </c>
      <c r="C3335" t="s">
        <v>8994</v>
      </c>
    </row>
    <row r="3336" spans="2:3">
      <c r="B3336" t="s">
        <v>6275</v>
      </c>
      <c r="C3336" t="s">
        <v>8995</v>
      </c>
    </row>
    <row r="3337" spans="2:3">
      <c r="B3337" t="s">
        <v>7592</v>
      </c>
      <c r="C3337" t="s">
        <v>8996</v>
      </c>
    </row>
    <row r="3338" spans="2:3">
      <c r="B3338" t="s">
        <v>7593</v>
      </c>
      <c r="C3338" t="s">
        <v>8997</v>
      </c>
    </row>
    <row r="3339" spans="2:3">
      <c r="B3339" t="s">
        <v>7594</v>
      </c>
      <c r="C3339" t="s">
        <v>8998</v>
      </c>
    </row>
    <row r="3340" spans="2:3">
      <c r="B3340" t="s">
        <v>7595</v>
      </c>
      <c r="C3340" t="s">
        <v>8999</v>
      </c>
    </row>
    <row r="3341" spans="2:3">
      <c r="B3341" t="s">
        <v>7596</v>
      </c>
      <c r="C3341" t="s">
        <v>9000</v>
      </c>
    </row>
    <row r="3342" spans="2:3">
      <c r="B3342" t="s">
        <v>7597</v>
      </c>
      <c r="C3342" t="s">
        <v>9001</v>
      </c>
    </row>
    <row r="3343" spans="2:3">
      <c r="B3343" t="s">
        <v>7598</v>
      </c>
      <c r="C3343" t="s">
        <v>9002</v>
      </c>
    </row>
    <row r="3344" spans="2:3">
      <c r="B3344" t="s">
        <v>7599</v>
      </c>
      <c r="C3344" t="s">
        <v>9003</v>
      </c>
    </row>
    <row r="3345" spans="2:3">
      <c r="B3345" t="s">
        <v>7600</v>
      </c>
      <c r="C3345" t="s">
        <v>9004</v>
      </c>
    </row>
    <row r="3346" spans="2:3">
      <c r="B3346" t="s">
        <v>7601</v>
      </c>
      <c r="C3346" t="s">
        <v>9005</v>
      </c>
    </row>
    <row r="3347" spans="2:3">
      <c r="B3347" t="s">
        <v>7602</v>
      </c>
      <c r="C3347" t="s">
        <v>9006</v>
      </c>
    </row>
    <row r="3348" spans="2:3">
      <c r="B3348" t="s">
        <v>7603</v>
      </c>
      <c r="C3348" t="s">
        <v>9007</v>
      </c>
    </row>
    <row r="3349" spans="2:3">
      <c r="B3349" t="s">
        <v>7604</v>
      </c>
      <c r="C3349" t="s">
        <v>9008</v>
      </c>
    </row>
    <row r="3350" spans="2:3">
      <c r="B3350" t="s">
        <v>6277</v>
      </c>
      <c r="C3350" t="s">
        <v>9009</v>
      </c>
    </row>
    <row r="3351" spans="2:3">
      <c r="B3351" t="s">
        <v>7618</v>
      </c>
      <c r="C3351" t="s">
        <v>9010</v>
      </c>
    </row>
    <row r="3352" spans="2:3">
      <c r="B3352" t="s">
        <v>7619</v>
      </c>
      <c r="C3352" t="s">
        <v>9011</v>
      </c>
    </row>
    <row r="3353" spans="2:3">
      <c r="B3353" t="s">
        <v>7620</v>
      </c>
      <c r="C3353" t="s">
        <v>9012</v>
      </c>
    </row>
    <row r="3354" spans="2:3">
      <c r="B3354" t="s">
        <v>7621</v>
      </c>
      <c r="C3354" t="s">
        <v>9013</v>
      </c>
    </row>
    <row r="3355" spans="2:3">
      <c r="B3355" t="s">
        <v>7622</v>
      </c>
      <c r="C3355" t="s">
        <v>9014</v>
      </c>
    </row>
    <row r="3356" spans="2:3">
      <c r="B3356" t="s">
        <v>7623</v>
      </c>
      <c r="C3356" t="s">
        <v>9015</v>
      </c>
    </row>
    <row r="3357" spans="2:3">
      <c r="B3357" t="s">
        <v>7624</v>
      </c>
      <c r="C3357" t="s">
        <v>9016</v>
      </c>
    </row>
    <row r="3358" spans="2:3">
      <c r="B3358" t="s">
        <v>7625</v>
      </c>
      <c r="C3358" t="s">
        <v>9017</v>
      </c>
    </row>
    <row r="3359" spans="2:3">
      <c r="B3359" t="s">
        <v>7626</v>
      </c>
      <c r="C3359" t="s">
        <v>9018</v>
      </c>
    </row>
    <row r="3360" spans="2:3">
      <c r="B3360" t="s">
        <v>7627</v>
      </c>
      <c r="C3360" t="s">
        <v>9019</v>
      </c>
    </row>
    <row r="3361" spans="2:3">
      <c r="B3361" t="s">
        <v>7628</v>
      </c>
      <c r="C3361" t="s">
        <v>9020</v>
      </c>
    </row>
    <row r="3362" spans="2:3">
      <c r="B3362" t="s">
        <v>7629</v>
      </c>
      <c r="C3362" t="s">
        <v>9021</v>
      </c>
    </row>
    <row r="3363" spans="2:3">
      <c r="B3363" t="s">
        <v>7630</v>
      </c>
      <c r="C3363" t="s">
        <v>9022</v>
      </c>
    </row>
    <row r="3364" spans="2:3">
      <c r="B3364" t="s">
        <v>6279</v>
      </c>
      <c r="C3364" t="s">
        <v>6268</v>
      </c>
    </row>
    <row r="3365" spans="2:3">
      <c r="B3365" t="s">
        <v>7540</v>
      </c>
      <c r="C3365" t="s">
        <v>9023</v>
      </c>
    </row>
    <row r="3366" spans="2:3">
      <c r="B3366" t="s">
        <v>7541</v>
      </c>
      <c r="C3366" t="s">
        <v>9024</v>
      </c>
    </row>
    <row r="3367" spans="2:3">
      <c r="B3367" t="s">
        <v>7542</v>
      </c>
      <c r="C3367" t="s">
        <v>9025</v>
      </c>
    </row>
    <row r="3368" spans="2:3">
      <c r="B3368" t="s">
        <v>7543</v>
      </c>
      <c r="C3368" t="s">
        <v>9026</v>
      </c>
    </row>
    <row r="3369" spans="2:3">
      <c r="B3369" t="s">
        <v>7544</v>
      </c>
      <c r="C3369" t="s">
        <v>9027</v>
      </c>
    </row>
    <row r="3370" spans="2:3">
      <c r="B3370" t="s">
        <v>7545</v>
      </c>
      <c r="C3370" t="s">
        <v>9028</v>
      </c>
    </row>
    <row r="3371" spans="2:3">
      <c r="B3371" t="s">
        <v>7546</v>
      </c>
      <c r="C3371" t="s">
        <v>9029</v>
      </c>
    </row>
    <row r="3372" spans="2:3">
      <c r="B3372" t="s">
        <v>7547</v>
      </c>
      <c r="C3372" t="s">
        <v>9030</v>
      </c>
    </row>
    <row r="3373" spans="2:3">
      <c r="B3373" t="s">
        <v>7548</v>
      </c>
      <c r="C3373" t="s">
        <v>9031</v>
      </c>
    </row>
    <row r="3374" spans="2:3">
      <c r="B3374" t="s">
        <v>7549</v>
      </c>
      <c r="C3374" t="s">
        <v>9032</v>
      </c>
    </row>
    <row r="3375" spans="2:3">
      <c r="B3375" t="s">
        <v>7550</v>
      </c>
      <c r="C3375" t="s">
        <v>9033</v>
      </c>
    </row>
    <row r="3376" spans="2:3">
      <c r="B3376" t="s">
        <v>7551</v>
      </c>
      <c r="C3376" t="s">
        <v>9034</v>
      </c>
    </row>
    <row r="3377" spans="2:3">
      <c r="B3377" t="s">
        <v>7552</v>
      </c>
      <c r="C3377" t="s">
        <v>9035</v>
      </c>
    </row>
    <row r="3378" spans="2:3">
      <c r="B3378" t="s">
        <v>6281</v>
      </c>
      <c r="C3378" t="s">
        <v>6274</v>
      </c>
    </row>
    <row r="3379" spans="2:3">
      <c r="B3379" t="s">
        <v>7631</v>
      </c>
      <c r="C3379" t="s">
        <v>9036</v>
      </c>
    </row>
    <row r="3380" spans="2:3">
      <c r="B3380" t="s">
        <v>7632</v>
      </c>
      <c r="C3380" t="s">
        <v>9037</v>
      </c>
    </row>
    <row r="3381" spans="2:3">
      <c r="B3381" t="s">
        <v>7633</v>
      </c>
      <c r="C3381" t="s">
        <v>9038</v>
      </c>
    </row>
    <row r="3382" spans="2:3">
      <c r="B3382" t="s">
        <v>7634</v>
      </c>
      <c r="C3382" t="s">
        <v>9039</v>
      </c>
    </row>
    <row r="3383" spans="2:3">
      <c r="B3383" t="s">
        <v>7635</v>
      </c>
      <c r="C3383" t="s">
        <v>9040</v>
      </c>
    </row>
    <row r="3384" spans="2:3">
      <c r="B3384" t="s">
        <v>7636</v>
      </c>
      <c r="C3384" t="s">
        <v>9041</v>
      </c>
    </row>
    <row r="3385" spans="2:3">
      <c r="B3385" t="s">
        <v>7637</v>
      </c>
      <c r="C3385" t="s">
        <v>9042</v>
      </c>
    </row>
    <row r="3386" spans="2:3">
      <c r="B3386" t="s">
        <v>7638</v>
      </c>
      <c r="C3386" t="s">
        <v>9043</v>
      </c>
    </row>
    <row r="3387" spans="2:3">
      <c r="B3387" t="s">
        <v>7639</v>
      </c>
      <c r="C3387" t="s">
        <v>9044</v>
      </c>
    </row>
    <row r="3388" spans="2:3">
      <c r="B3388" t="s">
        <v>7640</v>
      </c>
      <c r="C3388" t="s">
        <v>9045</v>
      </c>
    </row>
    <row r="3389" spans="2:3">
      <c r="B3389" t="s">
        <v>7641</v>
      </c>
      <c r="C3389" t="s">
        <v>9046</v>
      </c>
    </row>
    <row r="3390" spans="2:3">
      <c r="B3390" t="s">
        <v>7642</v>
      </c>
      <c r="C3390" t="s">
        <v>9047</v>
      </c>
    </row>
    <row r="3391" spans="2:3">
      <c r="B3391" t="s">
        <v>7643</v>
      </c>
      <c r="C3391" t="s">
        <v>9048</v>
      </c>
    </row>
    <row r="3392" spans="2:3">
      <c r="B3392" t="s">
        <v>6283</v>
      </c>
      <c r="C3392" t="s">
        <v>6258</v>
      </c>
    </row>
    <row r="3393" spans="2:3">
      <c r="B3393" t="s">
        <v>7566</v>
      </c>
      <c r="C3393" t="s">
        <v>9049</v>
      </c>
    </row>
    <row r="3394" spans="2:3">
      <c r="B3394" t="s">
        <v>7567</v>
      </c>
      <c r="C3394" t="s">
        <v>9050</v>
      </c>
    </row>
    <row r="3395" spans="2:3">
      <c r="B3395" t="s">
        <v>7568</v>
      </c>
      <c r="C3395" t="s">
        <v>9051</v>
      </c>
    </row>
    <row r="3396" spans="2:3">
      <c r="B3396" t="s">
        <v>7569</v>
      </c>
      <c r="C3396" t="s">
        <v>9052</v>
      </c>
    </row>
    <row r="3397" spans="2:3">
      <c r="B3397" t="s">
        <v>7570</v>
      </c>
      <c r="C3397" t="s">
        <v>9053</v>
      </c>
    </row>
    <row r="3398" spans="2:3">
      <c r="B3398" t="s">
        <v>7571</v>
      </c>
      <c r="C3398" t="s">
        <v>9054</v>
      </c>
    </row>
    <row r="3399" spans="2:3">
      <c r="B3399" t="s">
        <v>7572</v>
      </c>
      <c r="C3399" t="s">
        <v>9055</v>
      </c>
    </row>
    <row r="3400" spans="2:3">
      <c r="B3400" t="s">
        <v>7573</v>
      </c>
      <c r="C3400" t="s">
        <v>9056</v>
      </c>
    </row>
    <row r="3401" spans="2:3">
      <c r="B3401" t="s">
        <v>7574</v>
      </c>
      <c r="C3401" t="s">
        <v>9057</v>
      </c>
    </row>
    <row r="3402" spans="2:3">
      <c r="B3402" t="s">
        <v>7575</v>
      </c>
      <c r="C3402" t="s">
        <v>9058</v>
      </c>
    </row>
    <row r="3403" spans="2:3">
      <c r="B3403" t="s">
        <v>7576</v>
      </c>
      <c r="C3403" t="s">
        <v>9059</v>
      </c>
    </row>
    <row r="3404" spans="2:3">
      <c r="B3404" t="s">
        <v>7577</v>
      </c>
      <c r="C3404" t="s">
        <v>9060</v>
      </c>
    </row>
    <row r="3405" spans="2:3">
      <c r="B3405" t="s">
        <v>7578</v>
      </c>
      <c r="C3405" t="s">
        <v>9061</v>
      </c>
    </row>
    <row r="3406" spans="2:3">
      <c r="B3406" t="s">
        <v>6285</v>
      </c>
      <c r="C3406" t="s">
        <v>6278</v>
      </c>
    </row>
    <row r="3407" spans="2:3">
      <c r="B3407" t="s">
        <v>7605</v>
      </c>
      <c r="C3407" t="s">
        <v>9062</v>
      </c>
    </row>
    <row r="3408" spans="2:3">
      <c r="B3408" t="s">
        <v>7606</v>
      </c>
      <c r="C3408" t="s">
        <v>9063</v>
      </c>
    </row>
    <row r="3409" spans="2:3">
      <c r="B3409" t="s">
        <v>7607</v>
      </c>
      <c r="C3409" t="s">
        <v>9064</v>
      </c>
    </row>
    <row r="3410" spans="2:3">
      <c r="B3410" t="s">
        <v>7608</v>
      </c>
      <c r="C3410" t="s">
        <v>9065</v>
      </c>
    </row>
    <row r="3411" spans="2:3">
      <c r="B3411" t="s">
        <v>7609</v>
      </c>
      <c r="C3411" t="s">
        <v>9066</v>
      </c>
    </row>
    <row r="3412" spans="2:3">
      <c r="B3412" t="s">
        <v>7610</v>
      </c>
      <c r="C3412" t="s">
        <v>9067</v>
      </c>
    </row>
    <row r="3413" spans="2:3">
      <c r="B3413" t="s">
        <v>7611</v>
      </c>
      <c r="C3413" t="s">
        <v>9068</v>
      </c>
    </row>
    <row r="3414" spans="2:3">
      <c r="B3414" t="s">
        <v>7612</v>
      </c>
      <c r="C3414" t="s">
        <v>9069</v>
      </c>
    </row>
    <row r="3415" spans="2:3">
      <c r="B3415" t="s">
        <v>7613</v>
      </c>
      <c r="C3415" t="s">
        <v>9070</v>
      </c>
    </row>
    <row r="3416" spans="2:3">
      <c r="B3416" t="s">
        <v>7614</v>
      </c>
      <c r="C3416" t="s">
        <v>9071</v>
      </c>
    </row>
    <row r="3417" spans="2:3">
      <c r="B3417" t="s">
        <v>7615</v>
      </c>
      <c r="C3417" t="s">
        <v>9072</v>
      </c>
    </row>
    <row r="3418" spans="2:3">
      <c r="B3418" t="s">
        <v>7616</v>
      </c>
      <c r="C3418" t="s">
        <v>9073</v>
      </c>
    </row>
    <row r="3419" spans="2:3">
      <c r="B3419" t="s">
        <v>7617</v>
      </c>
      <c r="C3419" t="s">
        <v>9074</v>
      </c>
    </row>
    <row r="3420" spans="2:3">
      <c r="B3420" t="s">
        <v>6287</v>
      </c>
      <c r="C3420" t="s">
        <v>6280</v>
      </c>
    </row>
    <row r="3421" spans="2:3">
      <c r="B3421" t="s">
        <v>7790</v>
      </c>
      <c r="C3421" t="s">
        <v>9075</v>
      </c>
    </row>
    <row r="3422" spans="2:3">
      <c r="B3422" t="s">
        <v>7791</v>
      </c>
      <c r="C3422" t="s">
        <v>9076</v>
      </c>
    </row>
    <row r="3423" spans="2:3">
      <c r="B3423" t="s">
        <v>7792</v>
      </c>
      <c r="C3423" t="s">
        <v>9077</v>
      </c>
    </row>
    <row r="3424" spans="2:3">
      <c r="B3424" t="s">
        <v>7793</v>
      </c>
      <c r="C3424" t="s">
        <v>9078</v>
      </c>
    </row>
    <row r="3425" spans="2:3">
      <c r="B3425" t="s">
        <v>7794</v>
      </c>
      <c r="C3425" t="s">
        <v>9079</v>
      </c>
    </row>
    <row r="3426" spans="2:3">
      <c r="B3426" t="s">
        <v>7795</v>
      </c>
      <c r="C3426" t="s">
        <v>9080</v>
      </c>
    </row>
    <row r="3427" spans="2:3">
      <c r="B3427" t="s">
        <v>7796</v>
      </c>
      <c r="C3427" t="s">
        <v>9081</v>
      </c>
    </row>
    <row r="3428" spans="2:3">
      <c r="B3428" t="s">
        <v>7797</v>
      </c>
      <c r="C3428" t="s">
        <v>9082</v>
      </c>
    </row>
    <row r="3429" spans="2:3">
      <c r="B3429" t="s">
        <v>7798</v>
      </c>
      <c r="C3429" t="s">
        <v>9083</v>
      </c>
    </row>
    <row r="3430" spans="2:3">
      <c r="B3430" t="s">
        <v>7799</v>
      </c>
      <c r="C3430" t="s">
        <v>9084</v>
      </c>
    </row>
    <row r="3431" spans="2:3">
      <c r="B3431" t="s">
        <v>7800</v>
      </c>
      <c r="C3431" t="s">
        <v>9085</v>
      </c>
    </row>
    <row r="3432" spans="2:3">
      <c r="B3432" t="s">
        <v>7801</v>
      </c>
      <c r="C3432" t="s">
        <v>9086</v>
      </c>
    </row>
    <row r="3433" spans="2:3">
      <c r="B3433" t="s">
        <v>7802</v>
      </c>
      <c r="C3433" t="s">
        <v>9087</v>
      </c>
    </row>
    <row r="3434" spans="2:3">
      <c r="B3434" t="s">
        <v>6289</v>
      </c>
      <c r="C3434" t="s">
        <v>6248</v>
      </c>
    </row>
    <row r="3435" spans="2:3">
      <c r="B3435" t="s">
        <v>7803</v>
      </c>
      <c r="C3435" t="s">
        <v>9088</v>
      </c>
    </row>
    <row r="3436" spans="2:3">
      <c r="B3436" t="s">
        <v>7804</v>
      </c>
      <c r="C3436" t="s">
        <v>9089</v>
      </c>
    </row>
    <row r="3437" spans="2:3">
      <c r="B3437" t="s">
        <v>7805</v>
      </c>
      <c r="C3437" t="s">
        <v>9090</v>
      </c>
    </row>
    <row r="3438" spans="2:3">
      <c r="B3438" t="s">
        <v>7806</v>
      </c>
      <c r="C3438" t="s">
        <v>9091</v>
      </c>
    </row>
    <row r="3439" spans="2:3">
      <c r="B3439" t="s">
        <v>7807</v>
      </c>
      <c r="C3439" t="s">
        <v>9092</v>
      </c>
    </row>
    <row r="3440" spans="2:3">
      <c r="B3440" t="s">
        <v>7808</v>
      </c>
      <c r="C3440" t="s">
        <v>9093</v>
      </c>
    </row>
    <row r="3441" spans="2:3">
      <c r="B3441" t="s">
        <v>7809</v>
      </c>
      <c r="C3441" t="s">
        <v>9094</v>
      </c>
    </row>
    <row r="3442" spans="2:3">
      <c r="B3442" t="s">
        <v>7810</v>
      </c>
      <c r="C3442" t="s">
        <v>9095</v>
      </c>
    </row>
    <row r="3443" spans="2:3">
      <c r="B3443" t="s">
        <v>7811</v>
      </c>
      <c r="C3443" t="s">
        <v>9096</v>
      </c>
    </row>
    <row r="3444" spans="2:3">
      <c r="B3444" t="s">
        <v>7812</v>
      </c>
      <c r="C3444" t="s">
        <v>9097</v>
      </c>
    </row>
    <row r="3445" spans="2:3">
      <c r="B3445" t="s">
        <v>7813</v>
      </c>
      <c r="C3445" t="s">
        <v>9098</v>
      </c>
    </row>
    <row r="3446" spans="2:3">
      <c r="B3446" t="s">
        <v>7814</v>
      </c>
      <c r="C3446" t="s">
        <v>9099</v>
      </c>
    </row>
    <row r="3447" spans="2:3">
      <c r="B3447" t="s">
        <v>7815</v>
      </c>
      <c r="C3447" t="s">
        <v>9100</v>
      </c>
    </row>
    <row r="3448" spans="2:3">
      <c r="B3448" t="s">
        <v>6291</v>
      </c>
      <c r="C3448" t="s">
        <v>9101</v>
      </c>
    </row>
    <row r="3449" spans="2:3">
      <c r="B3449" t="s">
        <v>7920</v>
      </c>
      <c r="C3449" t="s">
        <v>9102</v>
      </c>
    </row>
    <row r="3450" spans="2:3">
      <c r="B3450" t="s">
        <v>7921</v>
      </c>
      <c r="C3450" t="s">
        <v>9103</v>
      </c>
    </row>
    <row r="3451" spans="2:3">
      <c r="B3451" t="s">
        <v>7922</v>
      </c>
      <c r="C3451" t="s">
        <v>9104</v>
      </c>
    </row>
    <row r="3452" spans="2:3">
      <c r="B3452" t="s">
        <v>7923</v>
      </c>
      <c r="C3452" t="s">
        <v>9105</v>
      </c>
    </row>
    <row r="3453" spans="2:3">
      <c r="B3453" t="s">
        <v>7924</v>
      </c>
      <c r="C3453" t="s">
        <v>9106</v>
      </c>
    </row>
    <row r="3454" spans="2:3">
      <c r="B3454" t="s">
        <v>7925</v>
      </c>
      <c r="C3454" t="s">
        <v>9107</v>
      </c>
    </row>
    <row r="3455" spans="2:3">
      <c r="B3455" t="s">
        <v>7926</v>
      </c>
      <c r="C3455" t="s">
        <v>9108</v>
      </c>
    </row>
    <row r="3456" spans="2:3">
      <c r="B3456" t="s">
        <v>7927</v>
      </c>
      <c r="C3456" t="s">
        <v>9109</v>
      </c>
    </row>
    <row r="3457" spans="2:3">
      <c r="B3457" t="s">
        <v>7928</v>
      </c>
      <c r="C3457" t="s">
        <v>9110</v>
      </c>
    </row>
    <row r="3458" spans="2:3">
      <c r="B3458" t="s">
        <v>7929</v>
      </c>
      <c r="C3458" t="s">
        <v>9111</v>
      </c>
    </row>
    <row r="3459" spans="2:3">
      <c r="B3459" t="s">
        <v>7930</v>
      </c>
      <c r="C3459" t="s">
        <v>9112</v>
      </c>
    </row>
    <row r="3460" spans="2:3">
      <c r="B3460" t="s">
        <v>7931</v>
      </c>
      <c r="C3460" t="s">
        <v>9113</v>
      </c>
    </row>
    <row r="3461" spans="2:3">
      <c r="B3461" t="s">
        <v>7932</v>
      </c>
      <c r="C3461" t="s">
        <v>9114</v>
      </c>
    </row>
    <row r="3462" spans="2:3">
      <c r="B3462" t="s">
        <v>6293</v>
      </c>
      <c r="C3462" t="s">
        <v>9115</v>
      </c>
    </row>
    <row r="3463" spans="2:3">
      <c r="B3463" t="s">
        <v>6730</v>
      </c>
      <c r="C3463" t="s">
        <v>9116</v>
      </c>
    </row>
    <row r="3464" spans="2:3">
      <c r="B3464" t="s">
        <v>6731</v>
      </c>
      <c r="C3464" t="s">
        <v>9117</v>
      </c>
    </row>
    <row r="3465" spans="2:3">
      <c r="B3465" t="s">
        <v>6732</v>
      </c>
      <c r="C3465" t="s">
        <v>9118</v>
      </c>
    </row>
    <row r="3466" spans="2:3">
      <c r="B3466" t="s">
        <v>6733</v>
      </c>
      <c r="C3466" t="s">
        <v>9119</v>
      </c>
    </row>
    <row r="3467" spans="2:3">
      <c r="B3467" t="s">
        <v>6734</v>
      </c>
      <c r="C3467" t="s">
        <v>9120</v>
      </c>
    </row>
    <row r="3468" spans="2:3">
      <c r="B3468" t="s">
        <v>6735</v>
      </c>
      <c r="C3468" t="s">
        <v>9121</v>
      </c>
    </row>
    <row r="3469" spans="2:3">
      <c r="B3469" t="s">
        <v>6736</v>
      </c>
      <c r="C3469" t="s">
        <v>9122</v>
      </c>
    </row>
    <row r="3470" spans="2:3">
      <c r="B3470" t="s">
        <v>6737</v>
      </c>
      <c r="C3470" t="s">
        <v>9123</v>
      </c>
    </row>
    <row r="3471" spans="2:3">
      <c r="B3471" t="s">
        <v>6738</v>
      </c>
      <c r="C3471" t="s">
        <v>9124</v>
      </c>
    </row>
    <row r="3472" spans="2:3">
      <c r="B3472" t="s">
        <v>6739</v>
      </c>
      <c r="C3472" t="s">
        <v>9125</v>
      </c>
    </row>
    <row r="3473" spans="2:3">
      <c r="B3473" t="s">
        <v>6740</v>
      </c>
      <c r="C3473" t="s">
        <v>9126</v>
      </c>
    </row>
    <row r="3474" spans="2:3">
      <c r="B3474" t="s">
        <v>6741</v>
      </c>
      <c r="C3474" t="s">
        <v>9127</v>
      </c>
    </row>
    <row r="3475" spans="2:3">
      <c r="B3475" t="s">
        <v>6742</v>
      </c>
      <c r="C3475" t="s">
        <v>9128</v>
      </c>
    </row>
    <row r="3476" spans="2:3">
      <c r="B3476" t="s">
        <v>6295</v>
      </c>
      <c r="C3476" t="s">
        <v>9129</v>
      </c>
    </row>
    <row r="3477" spans="2:3">
      <c r="B3477" t="s">
        <v>7254</v>
      </c>
      <c r="C3477" t="s">
        <v>9130</v>
      </c>
    </row>
    <row r="3478" spans="2:3">
      <c r="B3478" t="s">
        <v>7255</v>
      </c>
      <c r="C3478" t="s">
        <v>9131</v>
      </c>
    </row>
    <row r="3479" spans="2:3">
      <c r="B3479" t="s">
        <v>7256</v>
      </c>
      <c r="C3479" t="s">
        <v>9132</v>
      </c>
    </row>
    <row r="3480" spans="2:3">
      <c r="B3480" t="s">
        <v>7257</v>
      </c>
      <c r="C3480" t="s">
        <v>9133</v>
      </c>
    </row>
    <row r="3481" spans="2:3">
      <c r="B3481" t="s">
        <v>7258</v>
      </c>
      <c r="C3481" t="s">
        <v>9134</v>
      </c>
    </row>
    <row r="3482" spans="2:3">
      <c r="B3482" t="s">
        <v>7259</v>
      </c>
      <c r="C3482" t="s">
        <v>9135</v>
      </c>
    </row>
    <row r="3483" spans="2:3">
      <c r="B3483" t="s">
        <v>7260</v>
      </c>
      <c r="C3483" t="s">
        <v>9136</v>
      </c>
    </row>
    <row r="3484" spans="2:3">
      <c r="B3484" t="s">
        <v>7261</v>
      </c>
      <c r="C3484" t="s">
        <v>9137</v>
      </c>
    </row>
    <row r="3485" spans="2:3">
      <c r="B3485" t="s">
        <v>7262</v>
      </c>
      <c r="C3485" t="s">
        <v>9138</v>
      </c>
    </row>
    <row r="3486" spans="2:3">
      <c r="B3486" t="s">
        <v>7263</v>
      </c>
      <c r="C3486" t="s">
        <v>9139</v>
      </c>
    </row>
    <row r="3487" spans="2:3">
      <c r="B3487" t="s">
        <v>7264</v>
      </c>
      <c r="C3487" t="s">
        <v>9140</v>
      </c>
    </row>
    <row r="3488" spans="2:3">
      <c r="B3488" t="s">
        <v>7265</v>
      </c>
      <c r="C3488" t="s">
        <v>9141</v>
      </c>
    </row>
    <row r="3489" spans="2:3">
      <c r="B3489" t="s">
        <v>7266</v>
      </c>
      <c r="C3489" t="s">
        <v>9142</v>
      </c>
    </row>
    <row r="3490" spans="2:3">
      <c r="B3490" t="s">
        <v>6297</v>
      </c>
      <c r="C3490" t="s">
        <v>6306</v>
      </c>
    </row>
    <row r="3491" spans="2:3">
      <c r="B3491" t="s">
        <v>7267</v>
      </c>
      <c r="C3491" t="s">
        <v>9143</v>
      </c>
    </row>
    <row r="3492" spans="2:3">
      <c r="B3492" t="s">
        <v>7268</v>
      </c>
      <c r="C3492" t="s">
        <v>9144</v>
      </c>
    </row>
    <row r="3493" spans="2:3">
      <c r="B3493" t="s">
        <v>7269</v>
      </c>
      <c r="C3493" t="s">
        <v>9145</v>
      </c>
    </row>
    <row r="3494" spans="2:3">
      <c r="B3494" t="s">
        <v>7270</v>
      </c>
      <c r="C3494" t="s">
        <v>9146</v>
      </c>
    </row>
    <row r="3495" spans="2:3">
      <c r="B3495" t="s">
        <v>7271</v>
      </c>
      <c r="C3495" t="s">
        <v>9147</v>
      </c>
    </row>
    <row r="3496" spans="2:3">
      <c r="B3496" t="s">
        <v>7272</v>
      </c>
      <c r="C3496" t="s">
        <v>9148</v>
      </c>
    </row>
    <row r="3497" spans="2:3">
      <c r="B3497" t="s">
        <v>7273</v>
      </c>
      <c r="C3497" t="s">
        <v>9149</v>
      </c>
    </row>
    <row r="3498" spans="2:3">
      <c r="B3498" t="s">
        <v>7274</v>
      </c>
      <c r="C3498" t="s">
        <v>9150</v>
      </c>
    </row>
    <row r="3499" spans="2:3">
      <c r="B3499" t="s">
        <v>7275</v>
      </c>
      <c r="C3499" t="s">
        <v>9151</v>
      </c>
    </row>
    <row r="3500" spans="2:3">
      <c r="B3500" t="s">
        <v>7276</v>
      </c>
      <c r="C3500" t="s">
        <v>9152</v>
      </c>
    </row>
    <row r="3501" spans="2:3">
      <c r="B3501" t="s">
        <v>7277</v>
      </c>
      <c r="C3501" t="s">
        <v>9153</v>
      </c>
    </row>
    <row r="3502" spans="2:3">
      <c r="B3502" t="s">
        <v>7278</v>
      </c>
      <c r="C3502" t="s">
        <v>9154</v>
      </c>
    </row>
    <row r="3503" spans="2:3">
      <c r="B3503" t="s">
        <v>7279</v>
      </c>
      <c r="C3503" t="s">
        <v>9155</v>
      </c>
    </row>
    <row r="3504" spans="2:3">
      <c r="B3504" t="s">
        <v>6299</v>
      </c>
      <c r="C3504" t="s">
        <v>6302</v>
      </c>
    </row>
    <row r="3505" spans="2:3">
      <c r="B3505" t="s">
        <v>7241</v>
      </c>
      <c r="C3505" t="s">
        <v>9156</v>
      </c>
    </row>
    <row r="3506" spans="2:3">
      <c r="B3506" t="s">
        <v>7242</v>
      </c>
      <c r="C3506" t="s">
        <v>9157</v>
      </c>
    </row>
    <row r="3507" spans="2:3">
      <c r="B3507" t="s">
        <v>7243</v>
      </c>
      <c r="C3507" t="s">
        <v>9158</v>
      </c>
    </row>
    <row r="3508" spans="2:3">
      <c r="B3508" t="s">
        <v>7244</v>
      </c>
      <c r="C3508" t="s">
        <v>9159</v>
      </c>
    </row>
    <row r="3509" spans="2:3">
      <c r="B3509" t="s">
        <v>7245</v>
      </c>
      <c r="C3509" t="s">
        <v>9160</v>
      </c>
    </row>
    <row r="3510" spans="2:3">
      <c r="B3510" t="s">
        <v>7246</v>
      </c>
      <c r="C3510" t="s">
        <v>9161</v>
      </c>
    </row>
    <row r="3511" spans="2:3">
      <c r="B3511" t="s">
        <v>7247</v>
      </c>
      <c r="C3511" t="s">
        <v>9162</v>
      </c>
    </row>
    <row r="3512" spans="2:3">
      <c r="B3512" t="s">
        <v>7248</v>
      </c>
      <c r="C3512" t="s">
        <v>9163</v>
      </c>
    </row>
    <row r="3513" spans="2:3">
      <c r="B3513" t="s">
        <v>7249</v>
      </c>
      <c r="C3513" t="s">
        <v>9164</v>
      </c>
    </row>
    <row r="3514" spans="2:3">
      <c r="B3514" t="s">
        <v>7250</v>
      </c>
      <c r="C3514" t="s">
        <v>9165</v>
      </c>
    </row>
    <row r="3515" spans="2:3">
      <c r="B3515" t="s">
        <v>7251</v>
      </c>
      <c r="C3515" t="s">
        <v>9166</v>
      </c>
    </row>
    <row r="3516" spans="2:3">
      <c r="B3516" t="s">
        <v>7252</v>
      </c>
      <c r="C3516" t="s">
        <v>9167</v>
      </c>
    </row>
    <row r="3517" spans="2:3">
      <c r="B3517" t="s">
        <v>7253</v>
      </c>
      <c r="C3517" t="s">
        <v>9168</v>
      </c>
    </row>
    <row r="3518" spans="2:3">
      <c r="B3518" t="s">
        <v>6301</v>
      </c>
      <c r="C3518" t="s">
        <v>9169</v>
      </c>
    </row>
    <row r="3519" spans="2:3">
      <c r="B3519" t="s">
        <v>7907</v>
      </c>
      <c r="C3519" t="s">
        <v>9170</v>
      </c>
    </row>
    <row r="3520" spans="2:3">
      <c r="B3520" t="s">
        <v>7908</v>
      </c>
      <c r="C3520" t="s">
        <v>9171</v>
      </c>
    </row>
    <row r="3521" spans="2:3">
      <c r="B3521" t="s">
        <v>7909</v>
      </c>
      <c r="C3521" t="s">
        <v>9172</v>
      </c>
    </row>
    <row r="3522" spans="2:3">
      <c r="B3522" t="s">
        <v>7910</v>
      </c>
      <c r="C3522" t="s">
        <v>9173</v>
      </c>
    </row>
    <row r="3523" spans="2:3">
      <c r="B3523" t="s">
        <v>7911</v>
      </c>
      <c r="C3523" t="s">
        <v>9174</v>
      </c>
    </row>
    <row r="3524" spans="2:3">
      <c r="B3524" t="s">
        <v>7912</v>
      </c>
      <c r="C3524" t="s">
        <v>9175</v>
      </c>
    </row>
    <row r="3525" spans="2:3">
      <c r="B3525" t="s">
        <v>7913</v>
      </c>
      <c r="C3525" t="s">
        <v>9176</v>
      </c>
    </row>
    <row r="3526" spans="2:3">
      <c r="B3526" t="s">
        <v>7914</v>
      </c>
      <c r="C3526" t="s">
        <v>9177</v>
      </c>
    </row>
    <row r="3527" spans="2:3">
      <c r="B3527" t="s">
        <v>7915</v>
      </c>
      <c r="C3527" t="s">
        <v>9178</v>
      </c>
    </row>
    <row r="3528" spans="2:3">
      <c r="B3528" t="s">
        <v>7916</v>
      </c>
      <c r="C3528" t="s">
        <v>9179</v>
      </c>
    </row>
    <row r="3529" spans="2:3">
      <c r="B3529" t="s">
        <v>7917</v>
      </c>
      <c r="C3529" t="s">
        <v>9180</v>
      </c>
    </row>
    <row r="3530" spans="2:3">
      <c r="B3530" t="s">
        <v>7918</v>
      </c>
      <c r="C3530" t="s">
        <v>9181</v>
      </c>
    </row>
    <row r="3531" spans="2:3">
      <c r="B3531" t="s">
        <v>7919</v>
      </c>
      <c r="C3531" t="s">
        <v>9182</v>
      </c>
    </row>
    <row r="3532" spans="2:3">
      <c r="B3532" t="s">
        <v>6303</v>
      </c>
      <c r="C3532" t="s">
        <v>6318</v>
      </c>
    </row>
    <row r="3533" spans="2:3">
      <c r="B3533" t="s">
        <v>7228</v>
      </c>
      <c r="C3533" t="s">
        <v>9183</v>
      </c>
    </row>
    <row r="3534" spans="2:3">
      <c r="B3534" t="s">
        <v>7229</v>
      </c>
      <c r="C3534" t="s">
        <v>9184</v>
      </c>
    </row>
    <row r="3535" spans="2:3">
      <c r="B3535" t="s">
        <v>7230</v>
      </c>
      <c r="C3535" t="s">
        <v>9185</v>
      </c>
    </row>
    <row r="3536" spans="2:3">
      <c r="B3536" t="s">
        <v>7231</v>
      </c>
      <c r="C3536" t="s">
        <v>9186</v>
      </c>
    </row>
    <row r="3537" spans="2:3">
      <c r="B3537" t="s">
        <v>7232</v>
      </c>
      <c r="C3537" t="s">
        <v>9187</v>
      </c>
    </row>
    <row r="3538" spans="2:3">
      <c r="B3538" t="s">
        <v>7233</v>
      </c>
      <c r="C3538" t="s">
        <v>9188</v>
      </c>
    </row>
    <row r="3539" spans="2:3">
      <c r="B3539" t="s">
        <v>7234</v>
      </c>
      <c r="C3539" t="s">
        <v>9189</v>
      </c>
    </row>
    <row r="3540" spans="2:3">
      <c r="B3540" t="s">
        <v>7235</v>
      </c>
      <c r="C3540" t="s">
        <v>9190</v>
      </c>
    </row>
    <row r="3541" spans="2:3">
      <c r="B3541" t="s">
        <v>7236</v>
      </c>
      <c r="C3541" t="s">
        <v>9191</v>
      </c>
    </row>
    <row r="3542" spans="2:3">
      <c r="B3542" t="s">
        <v>7237</v>
      </c>
      <c r="C3542" t="s">
        <v>9192</v>
      </c>
    </row>
    <row r="3543" spans="2:3">
      <c r="B3543" t="s">
        <v>7238</v>
      </c>
      <c r="C3543" t="s">
        <v>9193</v>
      </c>
    </row>
    <row r="3544" spans="2:3">
      <c r="B3544" t="s">
        <v>7239</v>
      </c>
      <c r="C3544" t="s">
        <v>9194</v>
      </c>
    </row>
    <row r="3545" spans="2:3">
      <c r="B3545" t="s">
        <v>7240</v>
      </c>
      <c r="C3545" t="s">
        <v>9195</v>
      </c>
    </row>
    <row r="3546" spans="2:3">
      <c r="B3546" t="s">
        <v>6305</v>
      </c>
      <c r="C3546" t="s">
        <v>6312</v>
      </c>
    </row>
    <row r="3547" spans="2:3">
      <c r="B3547" t="s">
        <v>7868</v>
      </c>
      <c r="C3547" t="s">
        <v>9196</v>
      </c>
    </row>
    <row r="3548" spans="2:3">
      <c r="B3548" t="s">
        <v>7869</v>
      </c>
      <c r="C3548" t="s">
        <v>9197</v>
      </c>
    </row>
    <row r="3549" spans="2:3">
      <c r="B3549" t="s">
        <v>7870</v>
      </c>
      <c r="C3549" t="s">
        <v>9198</v>
      </c>
    </row>
    <row r="3550" spans="2:3">
      <c r="B3550" t="s">
        <v>7871</v>
      </c>
      <c r="C3550" t="s">
        <v>9199</v>
      </c>
    </row>
    <row r="3551" spans="2:3">
      <c r="B3551" t="s">
        <v>7872</v>
      </c>
      <c r="C3551" t="s">
        <v>9200</v>
      </c>
    </row>
    <row r="3552" spans="2:3">
      <c r="B3552" t="s">
        <v>7873</v>
      </c>
      <c r="C3552" t="s">
        <v>9201</v>
      </c>
    </row>
    <row r="3553" spans="2:3">
      <c r="B3553" t="s">
        <v>7874</v>
      </c>
      <c r="C3553" t="s">
        <v>9202</v>
      </c>
    </row>
    <row r="3554" spans="2:3">
      <c r="B3554" t="s">
        <v>7875</v>
      </c>
      <c r="C3554" t="s">
        <v>9203</v>
      </c>
    </row>
    <row r="3555" spans="2:3">
      <c r="B3555" t="s">
        <v>7876</v>
      </c>
      <c r="C3555" t="s">
        <v>9204</v>
      </c>
    </row>
    <row r="3556" spans="2:3">
      <c r="B3556" t="s">
        <v>7877</v>
      </c>
      <c r="C3556" t="s">
        <v>9205</v>
      </c>
    </row>
    <row r="3557" spans="2:3">
      <c r="B3557" t="s">
        <v>7878</v>
      </c>
      <c r="C3557" t="s">
        <v>9206</v>
      </c>
    </row>
    <row r="3558" spans="2:3">
      <c r="B3558" t="s">
        <v>7879</v>
      </c>
      <c r="C3558" t="s">
        <v>9207</v>
      </c>
    </row>
    <row r="3559" spans="2:3">
      <c r="B3559" t="s">
        <v>7880</v>
      </c>
      <c r="C3559" t="s">
        <v>9208</v>
      </c>
    </row>
    <row r="3560" spans="2:3">
      <c r="B3560" t="s">
        <v>6307</v>
      </c>
      <c r="C3560" t="s">
        <v>9209</v>
      </c>
    </row>
    <row r="3561" spans="2:3">
      <c r="B3561" t="s">
        <v>7202</v>
      </c>
      <c r="C3561" t="s">
        <v>9210</v>
      </c>
    </row>
    <row r="3562" spans="2:3">
      <c r="B3562" t="s">
        <v>7203</v>
      </c>
      <c r="C3562" t="s">
        <v>9211</v>
      </c>
    </row>
    <row r="3563" spans="2:3">
      <c r="B3563" t="s">
        <v>7204</v>
      </c>
      <c r="C3563" t="s">
        <v>9212</v>
      </c>
    </row>
    <row r="3564" spans="2:3">
      <c r="B3564" t="s">
        <v>7205</v>
      </c>
      <c r="C3564" t="s">
        <v>9213</v>
      </c>
    </row>
    <row r="3565" spans="2:3">
      <c r="B3565" t="s">
        <v>7206</v>
      </c>
      <c r="C3565" t="s">
        <v>9214</v>
      </c>
    </row>
    <row r="3566" spans="2:3">
      <c r="B3566" t="s">
        <v>7207</v>
      </c>
      <c r="C3566" t="s">
        <v>9215</v>
      </c>
    </row>
    <row r="3567" spans="2:3">
      <c r="B3567" t="s">
        <v>7208</v>
      </c>
      <c r="C3567" t="s">
        <v>9216</v>
      </c>
    </row>
    <row r="3568" spans="2:3">
      <c r="B3568" t="s">
        <v>7209</v>
      </c>
      <c r="C3568" t="s">
        <v>9217</v>
      </c>
    </row>
    <row r="3569" spans="2:3">
      <c r="B3569" t="s">
        <v>7210</v>
      </c>
      <c r="C3569" t="s">
        <v>9218</v>
      </c>
    </row>
    <row r="3570" spans="2:3">
      <c r="B3570" t="s">
        <v>7211</v>
      </c>
      <c r="C3570" t="s">
        <v>9219</v>
      </c>
    </row>
    <row r="3571" spans="2:3">
      <c r="B3571" t="s">
        <v>7212</v>
      </c>
      <c r="C3571" t="s">
        <v>9220</v>
      </c>
    </row>
    <row r="3572" spans="2:3">
      <c r="B3572" t="s">
        <v>7213</v>
      </c>
      <c r="C3572" t="s">
        <v>9221</v>
      </c>
    </row>
    <row r="3573" spans="2:3">
      <c r="B3573" t="s">
        <v>7214</v>
      </c>
      <c r="C3573" t="s">
        <v>9222</v>
      </c>
    </row>
    <row r="3574" spans="2:3">
      <c r="B3574" t="s">
        <v>6309</v>
      </c>
      <c r="C3574" t="s">
        <v>9223</v>
      </c>
    </row>
    <row r="3575" spans="2:3">
      <c r="B3575" t="s">
        <v>7215</v>
      </c>
      <c r="C3575" t="s">
        <v>9224</v>
      </c>
    </row>
    <row r="3576" spans="2:3">
      <c r="B3576" t="s">
        <v>7216</v>
      </c>
      <c r="C3576" t="s">
        <v>9225</v>
      </c>
    </row>
    <row r="3577" spans="2:3">
      <c r="B3577" t="s">
        <v>7217</v>
      </c>
      <c r="C3577" t="s">
        <v>9226</v>
      </c>
    </row>
    <row r="3578" spans="2:3">
      <c r="B3578" t="s">
        <v>7218</v>
      </c>
      <c r="C3578" t="s">
        <v>9227</v>
      </c>
    </row>
    <row r="3579" spans="2:3">
      <c r="B3579" t="s">
        <v>7219</v>
      </c>
      <c r="C3579" t="s">
        <v>9228</v>
      </c>
    </row>
    <row r="3580" spans="2:3">
      <c r="B3580" t="s">
        <v>7220</v>
      </c>
      <c r="C3580" t="s">
        <v>9229</v>
      </c>
    </row>
    <row r="3581" spans="2:3">
      <c r="B3581" t="s">
        <v>7221</v>
      </c>
      <c r="C3581" t="s">
        <v>9230</v>
      </c>
    </row>
    <row r="3582" spans="2:3">
      <c r="B3582" t="s">
        <v>7222</v>
      </c>
      <c r="C3582" t="s">
        <v>9231</v>
      </c>
    </row>
    <row r="3583" spans="2:3">
      <c r="B3583" t="s">
        <v>7223</v>
      </c>
      <c r="C3583" t="s">
        <v>9232</v>
      </c>
    </row>
    <row r="3584" spans="2:3">
      <c r="B3584" t="s">
        <v>7224</v>
      </c>
      <c r="C3584" t="s">
        <v>9233</v>
      </c>
    </row>
    <row r="3585" spans="2:3">
      <c r="B3585" t="s">
        <v>7225</v>
      </c>
      <c r="C3585" t="s">
        <v>9234</v>
      </c>
    </row>
    <row r="3586" spans="2:3">
      <c r="B3586" t="s">
        <v>7226</v>
      </c>
      <c r="C3586" t="s">
        <v>9235</v>
      </c>
    </row>
    <row r="3587" spans="2:3">
      <c r="B3587" t="s">
        <v>7227</v>
      </c>
      <c r="C3587" t="s">
        <v>9236</v>
      </c>
    </row>
    <row r="3588" spans="2:3">
      <c r="B3588" t="s">
        <v>6311</v>
      </c>
      <c r="C3588" t="s">
        <v>6296</v>
      </c>
    </row>
    <row r="3589" spans="2:3">
      <c r="B3589" t="s">
        <v>7946</v>
      </c>
      <c r="C3589" t="s">
        <v>9237</v>
      </c>
    </row>
    <row r="3590" spans="2:3">
      <c r="B3590" t="s">
        <v>7947</v>
      </c>
      <c r="C3590" t="s">
        <v>9238</v>
      </c>
    </row>
    <row r="3591" spans="2:3">
      <c r="B3591" t="s">
        <v>7948</v>
      </c>
      <c r="C3591" t="s">
        <v>9239</v>
      </c>
    </row>
    <row r="3592" spans="2:3">
      <c r="B3592" t="s">
        <v>7949</v>
      </c>
      <c r="C3592" t="s">
        <v>9240</v>
      </c>
    </row>
    <row r="3593" spans="2:3">
      <c r="B3593" t="s">
        <v>7950</v>
      </c>
      <c r="C3593" t="s">
        <v>9241</v>
      </c>
    </row>
    <row r="3594" spans="2:3">
      <c r="B3594" t="s">
        <v>7951</v>
      </c>
      <c r="C3594" t="s">
        <v>9242</v>
      </c>
    </row>
    <row r="3595" spans="2:3">
      <c r="B3595" t="s">
        <v>7952</v>
      </c>
      <c r="C3595" t="s">
        <v>9243</v>
      </c>
    </row>
    <row r="3596" spans="2:3">
      <c r="B3596" t="s">
        <v>7953</v>
      </c>
      <c r="C3596" t="s">
        <v>9244</v>
      </c>
    </row>
    <row r="3597" spans="2:3">
      <c r="B3597" t="s">
        <v>7954</v>
      </c>
      <c r="C3597" t="s">
        <v>9245</v>
      </c>
    </row>
    <row r="3598" spans="2:3">
      <c r="B3598" t="s">
        <v>7955</v>
      </c>
      <c r="C3598" t="s">
        <v>9246</v>
      </c>
    </row>
    <row r="3599" spans="2:3">
      <c r="B3599" t="s">
        <v>7956</v>
      </c>
      <c r="C3599" t="s">
        <v>9247</v>
      </c>
    </row>
    <row r="3600" spans="2:3">
      <c r="B3600" t="s">
        <v>7957</v>
      </c>
      <c r="C3600" t="s">
        <v>9248</v>
      </c>
    </row>
    <row r="3601" spans="2:3">
      <c r="B3601" t="s">
        <v>7958</v>
      </c>
      <c r="C3601" t="s">
        <v>9249</v>
      </c>
    </row>
    <row r="3602" spans="2:3">
      <c r="B3602" t="s">
        <v>6313</v>
      </c>
      <c r="C3602" t="s">
        <v>6298</v>
      </c>
    </row>
    <row r="3603" spans="2:3">
      <c r="B3603" t="s">
        <v>7842</v>
      </c>
      <c r="C3603" t="s">
        <v>9250</v>
      </c>
    </row>
    <row r="3604" spans="2:3">
      <c r="B3604" t="s">
        <v>7843</v>
      </c>
      <c r="C3604" t="s">
        <v>9251</v>
      </c>
    </row>
    <row r="3605" spans="2:3">
      <c r="B3605" t="s">
        <v>7844</v>
      </c>
      <c r="C3605" t="s">
        <v>9252</v>
      </c>
    </row>
    <row r="3606" spans="2:3">
      <c r="B3606" t="s">
        <v>7845</v>
      </c>
      <c r="C3606" t="s">
        <v>9253</v>
      </c>
    </row>
    <row r="3607" spans="2:3">
      <c r="B3607" t="s">
        <v>7846</v>
      </c>
      <c r="C3607" t="s">
        <v>9254</v>
      </c>
    </row>
    <row r="3608" spans="2:3">
      <c r="B3608" t="s">
        <v>7847</v>
      </c>
      <c r="C3608" t="s">
        <v>9255</v>
      </c>
    </row>
    <row r="3609" spans="2:3">
      <c r="B3609" t="s">
        <v>7848</v>
      </c>
      <c r="C3609" t="s">
        <v>9256</v>
      </c>
    </row>
    <row r="3610" spans="2:3">
      <c r="B3610" t="s">
        <v>7849</v>
      </c>
      <c r="C3610" t="s">
        <v>9257</v>
      </c>
    </row>
    <row r="3611" spans="2:3">
      <c r="B3611" t="s">
        <v>7850</v>
      </c>
      <c r="C3611" t="s">
        <v>9258</v>
      </c>
    </row>
    <row r="3612" spans="2:3">
      <c r="B3612" t="s">
        <v>7851</v>
      </c>
      <c r="C3612" t="s">
        <v>9259</v>
      </c>
    </row>
    <row r="3613" spans="2:3">
      <c r="B3613" t="s">
        <v>7852</v>
      </c>
      <c r="C3613" t="s">
        <v>9260</v>
      </c>
    </row>
    <row r="3614" spans="2:3">
      <c r="B3614" t="s">
        <v>7853</v>
      </c>
      <c r="C3614" t="s">
        <v>9261</v>
      </c>
    </row>
    <row r="3615" spans="2:3">
      <c r="B3615" t="s">
        <v>7854</v>
      </c>
      <c r="C3615" t="s">
        <v>9262</v>
      </c>
    </row>
    <row r="3616" spans="2:3">
      <c r="B3616" t="s">
        <v>6315</v>
      </c>
      <c r="C3616" t="s">
        <v>6320</v>
      </c>
    </row>
    <row r="3617" spans="2:3">
      <c r="B3617" t="s">
        <v>7933</v>
      </c>
      <c r="C3617" t="s">
        <v>9263</v>
      </c>
    </row>
    <row r="3618" spans="2:3">
      <c r="B3618" t="s">
        <v>7934</v>
      </c>
      <c r="C3618" t="s">
        <v>9264</v>
      </c>
    </row>
    <row r="3619" spans="2:3">
      <c r="B3619" t="s">
        <v>7935</v>
      </c>
      <c r="C3619" t="s">
        <v>9265</v>
      </c>
    </row>
    <row r="3620" spans="2:3">
      <c r="B3620" t="s">
        <v>7936</v>
      </c>
      <c r="C3620" t="s">
        <v>9266</v>
      </c>
    </row>
    <row r="3621" spans="2:3">
      <c r="B3621" t="s">
        <v>7937</v>
      </c>
      <c r="C3621" t="s">
        <v>9267</v>
      </c>
    </row>
    <row r="3622" spans="2:3">
      <c r="B3622" t="s">
        <v>7938</v>
      </c>
      <c r="C3622" t="s">
        <v>9268</v>
      </c>
    </row>
    <row r="3623" spans="2:3">
      <c r="B3623" t="s">
        <v>7939</v>
      </c>
      <c r="C3623" t="s">
        <v>9269</v>
      </c>
    </row>
    <row r="3624" spans="2:3">
      <c r="B3624" t="s">
        <v>7940</v>
      </c>
      <c r="C3624" t="s">
        <v>9270</v>
      </c>
    </row>
    <row r="3625" spans="2:3">
      <c r="B3625" t="s">
        <v>7941</v>
      </c>
      <c r="C3625" t="s">
        <v>9271</v>
      </c>
    </row>
    <row r="3626" spans="2:3">
      <c r="B3626" t="s">
        <v>7942</v>
      </c>
      <c r="C3626" t="s">
        <v>9272</v>
      </c>
    </row>
    <row r="3627" spans="2:3">
      <c r="B3627" t="s">
        <v>7943</v>
      </c>
      <c r="C3627" t="s">
        <v>9273</v>
      </c>
    </row>
    <row r="3628" spans="2:3">
      <c r="B3628" t="s">
        <v>7944</v>
      </c>
      <c r="C3628" t="s">
        <v>9274</v>
      </c>
    </row>
    <row r="3629" spans="2:3">
      <c r="B3629" t="s">
        <v>7945</v>
      </c>
      <c r="C3629" t="s">
        <v>9275</v>
      </c>
    </row>
    <row r="3630" spans="2:3">
      <c r="B3630" t="s">
        <v>6317</v>
      </c>
      <c r="C3630" t="s">
        <v>6300</v>
      </c>
    </row>
    <row r="3631" spans="2:3">
      <c r="B3631" t="s">
        <v>7881</v>
      </c>
      <c r="C3631" t="s">
        <v>9276</v>
      </c>
    </row>
    <row r="3632" spans="2:3">
      <c r="B3632" t="s">
        <v>7882</v>
      </c>
      <c r="C3632" t="s">
        <v>9277</v>
      </c>
    </row>
    <row r="3633" spans="2:3">
      <c r="B3633" t="s">
        <v>7883</v>
      </c>
      <c r="C3633" t="s">
        <v>9278</v>
      </c>
    </row>
    <row r="3634" spans="2:3">
      <c r="B3634" t="s">
        <v>7884</v>
      </c>
      <c r="C3634" t="s">
        <v>9279</v>
      </c>
    </row>
    <row r="3635" spans="2:3">
      <c r="B3635" t="s">
        <v>7885</v>
      </c>
      <c r="C3635" t="s">
        <v>9280</v>
      </c>
    </row>
    <row r="3636" spans="2:3">
      <c r="B3636" t="s">
        <v>7886</v>
      </c>
      <c r="C3636" t="s">
        <v>9281</v>
      </c>
    </row>
    <row r="3637" spans="2:3">
      <c r="B3637" t="s">
        <v>7887</v>
      </c>
      <c r="C3637" t="s">
        <v>9282</v>
      </c>
    </row>
    <row r="3638" spans="2:3">
      <c r="B3638" t="s">
        <v>7888</v>
      </c>
      <c r="C3638" t="s">
        <v>9283</v>
      </c>
    </row>
    <row r="3639" spans="2:3">
      <c r="B3639" t="s">
        <v>7889</v>
      </c>
      <c r="C3639" t="s">
        <v>9284</v>
      </c>
    </row>
    <row r="3640" spans="2:3">
      <c r="B3640" t="s">
        <v>7890</v>
      </c>
      <c r="C3640" t="s">
        <v>9285</v>
      </c>
    </row>
    <row r="3641" spans="2:3">
      <c r="B3641" t="s">
        <v>7891</v>
      </c>
      <c r="C3641" t="s">
        <v>9286</v>
      </c>
    </row>
    <row r="3642" spans="2:3">
      <c r="B3642" t="s">
        <v>7892</v>
      </c>
      <c r="C3642" t="s">
        <v>9287</v>
      </c>
    </row>
    <row r="3643" spans="2:3">
      <c r="B3643" t="s">
        <v>7893</v>
      </c>
      <c r="C3643" t="s">
        <v>9288</v>
      </c>
    </row>
    <row r="3644" spans="2:3">
      <c r="B3644" t="s">
        <v>6319</v>
      </c>
      <c r="C3644" t="s">
        <v>6304</v>
      </c>
    </row>
    <row r="3645" spans="2:3">
      <c r="B3645" t="s">
        <v>7894</v>
      </c>
      <c r="C3645" t="s">
        <v>9289</v>
      </c>
    </row>
    <row r="3646" spans="2:3">
      <c r="B3646" t="s">
        <v>7895</v>
      </c>
      <c r="C3646" t="s">
        <v>9290</v>
      </c>
    </row>
    <row r="3647" spans="2:3">
      <c r="B3647" t="s">
        <v>7896</v>
      </c>
      <c r="C3647" t="s">
        <v>9291</v>
      </c>
    </row>
    <row r="3648" spans="2:3">
      <c r="B3648" t="s">
        <v>7897</v>
      </c>
      <c r="C3648" t="s">
        <v>9292</v>
      </c>
    </row>
    <row r="3649" spans="2:3">
      <c r="B3649" t="s">
        <v>7898</v>
      </c>
      <c r="C3649" t="s">
        <v>9293</v>
      </c>
    </row>
    <row r="3650" spans="2:3">
      <c r="B3650" t="s">
        <v>7899</v>
      </c>
      <c r="C3650" t="s">
        <v>9294</v>
      </c>
    </row>
    <row r="3651" spans="2:3">
      <c r="B3651" t="s">
        <v>7900</v>
      </c>
      <c r="C3651" t="s">
        <v>9295</v>
      </c>
    </row>
    <row r="3652" spans="2:3">
      <c r="B3652" t="s">
        <v>7901</v>
      </c>
      <c r="C3652" t="s">
        <v>9296</v>
      </c>
    </row>
    <row r="3653" spans="2:3">
      <c r="B3653" t="s">
        <v>7902</v>
      </c>
      <c r="C3653" t="s">
        <v>9297</v>
      </c>
    </row>
    <row r="3654" spans="2:3">
      <c r="B3654" t="s">
        <v>7903</v>
      </c>
      <c r="C3654" t="s">
        <v>9298</v>
      </c>
    </row>
    <row r="3655" spans="2:3">
      <c r="B3655" t="s">
        <v>7904</v>
      </c>
      <c r="C3655" t="s">
        <v>9299</v>
      </c>
    </row>
    <row r="3656" spans="2:3">
      <c r="B3656" t="s">
        <v>7905</v>
      </c>
      <c r="C3656" t="s">
        <v>9300</v>
      </c>
    </row>
    <row r="3657" spans="2:3">
      <c r="B3657" t="s">
        <v>7906</v>
      </c>
      <c r="C3657" t="s">
        <v>9301</v>
      </c>
    </row>
    <row r="3658" spans="2:3">
      <c r="B3658" t="s">
        <v>6321</v>
      </c>
      <c r="C3658" t="s">
        <v>9302</v>
      </c>
    </row>
    <row r="3659" spans="2:3">
      <c r="B3659" t="s">
        <v>7855</v>
      </c>
      <c r="C3659" t="s">
        <v>9303</v>
      </c>
    </row>
    <row r="3660" spans="2:3">
      <c r="B3660" t="s">
        <v>7856</v>
      </c>
      <c r="C3660" t="s">
        <v>9304</v>
      </c>
    </row>
    <row r="3661" spans="2:3">
      <c r="B3661" t="s">
        <v>7857</v>
      </c>
      <c r="C3661" t="s">
        <v>9305</v>
      </c>
    </row>
    <row r="3662" spans="2:3">
      <c r="B3662" t="s">
        <v>7858</v>
      </c>
      <c r="C3662" t="s">
        <v>9306</v>
      </c>
    </row>
    <row r="3663" spans="2:3">
      <c r="B3663" t="s">
        <v>7859</v>
      </c>
      <c r="C3663" t="s">
        <v>9307</v>
      </c>
    </row>
    <row r="3664" spans="2:3">
      <c r="B3664" t="s">
        <v>7860</v>
      </c>
      <c r="C3664" t="s">
        <v>9308</v>
      </c>
    </row>
    <row r="3665" spans="2:3">
      <c r="B3665" t="s">
        <v>7861</v>
      </c>
      <c r="C3665" t="s">
        <v>9309</v>
      </c>
    </row>
    <row r="3666" spans="2:3">
      <c r="B3666" t="s">
        <v>7862</v>
      </c>
      <c r="C3666" t="s">
        <v>9310</v>
      </c>
    </row>
    <row r="3667" spans="2:3">
      <c r="B3667" t="s">
        <v>7863</v>
      </c>
      <c r="C3667" t="s">
        <v>9311</v>
      </c>
    </row>
    <row r="3668" spans="2:3">
      <c r="B3668" t="s">
        <v>7864</v>
      </c>
      <c r="C3668" t="s">
        <v>9312</v>
      </c>
    </row>
    <row r="3669" spans="2:3">
      <c r="B3669" t="s">
        <v>7865</v>
      </c>
      <c r="C3669" t="s">
        <v>9313</v>
      </c>
    </row>
    <row r="3670" spans="2:3">
      <c r="B3670" t="s">
        <v>7866</v>
      </c>
      <c r="C3670" t="s">
        <v>9314</v>
      </c>
    </row>
    <row r="3671" spans="2:3">
      <c r="B3671" t="s">
        <v>7867</v>
      </c>
      <c r="C3671" t="s">
        <v>9315</v>
      </c>
    </row>
    <row r="3672" spans="2:3">
      <c r="B3672" t="s">
        <v>6323</v>
      </c>
      <c r="C3672" t="s">
        <v>6322</v>
      </c>
    </row>
    <row r="3673" spans="2:3">
      <c r="B3673" t="s">
        <v>6786</v>
      </c>
      <c r="C3673" t="s">
        <v>9316</v>
      </c>
    </row>
    <row r="3674" spans="2:3">
      <c r="B3674" t="s">
        <v>6787</v>
      </c>
      <c r="C3674" t="s">
        <v>9317</v>
      </c>
    </row>
    <row r="3675" spans="2:3">
      <c r="B3675" t="s">
        <v>6788</v>
      </c>
      <c r="C3675" t="s">
        <v>9318</v>
      </c>
    </row>
    <row r="3676" spans="2:3">
      <c r="B3676" t="s">
        <v>6789</v>
      </c>
      <c r="C3676" t="s">
        <v>9319</v>
      </c>
    </row>
    <row r="3677" spans="2:3">
      <c r="B3677" t="s">
        <v>6790</v>
      </c>
      <c r="C3677" t="s">
        <v>9320</v>
      </c>
    </row>
    <row r="3678" spans="2:3">
      <c r="B3678" t="s">
        <v>6791</v>
      </c>
      <c r="C3678" t="s">
        <v>9321</v>
      </c>
    </row>
    <row r="3679" spans="2:3">
      <c r="B3679" t="s">
        <v>6792</v>
      </c>
      <c r="C3679" t="s">
        <v>9322</v>
      </c>
    </row>
    <row r="3680" spans="2:3">
      <c r="B3680" t="s">
        <v>6793</v>
      </c>
      <c r="C3680" t="s">
        <v>9323</v>
      </c>
    </row>
    <row r="3681" spans="2:3">
      <c r="B3681" t="s">
        <v>6794</v>
      </c>
      <c r="C3681" t="s">
        <v>9324</v>
      </c>
    </row>
    <row r="3682" spans="2:3">
      <c r="B3682" t="s">
        <v>6795</v>
      </c>
      <c r="C3682" t="s">
        <v>9325</v>
      </c>
    </row>
    <row r="3683" spans="2:3">
      <c r="B3683" t="s">
        <v>6796</v>
      </c>
      <c r="C3683" t="s">
        <v>9326</v>
      </c>
    </row>
    <row r="3684" spans="2:3">
      <c r="B3684" t="s">
        <v>6797</v>
      </c>
      <c r="C3684" t="s">
        <v>9327</v>
      </c>
    </row>
    <row r="3685" spans="2:3">
      <c r="B3685" t="s">
        <v>6798</v>
      </c>
      <c r="C3685" t="s">
        <v>9328</v>
      </c>
    </row>
    <row r="3686" spans="2:3">
      <c r="B3686" t="s">
        <v>6325</v>
      </c>
      <c r="C3686" t="s">
        <v>6326</v>
      </c>
    </row>
    <row r="3687" spans="2:3">
      <c r="B3687" t="s">
        <v>6717</v>
      </c>
      <c r="C3687" t="s">
        <v>9329</v>
      </c>
    </row>
    <row r="3688" spans="2:3">
      <c r="B3688" t="s">
        <v>6718</v>
      </c>
      <c r="C3688" t="s">
        <v>9330</v>
      </c>
    </row>
    <row r="3689" spans="2:3">
      <c r="B3689" t="s">
        <v>6719</v>
      </c>
      <c r="C3689" t="s">
        <v>9331</v>
      </c>
    </row>
    <row r="3690" spans="2:3">
      <c r="B3690" t="s">
        <v>6720</v>
      </c>
      <c r="C3690" t="s">
        <v>9332</v>
      </c>
    </row>
    <row r="3691" spans="2:3">
      <c r="B3691" t="s">
        <v>6721</v>
      </c>
      <c r="C3691" t="s">
        <v>9333</v>
      </c>
    </row>
    <row r="3692" spans="2:3">
      <c r="B3692" t="s">
        <v>6722</v>
      </c>
      <c r="C3692" t="s">
        <v>9334</v>
      </c>
    </row>
    <row r="3693" spans="2:3">
      <c r="B3693" t="s">
        <v>6723</v>
      </c>
      <c r="C3693" t="s">
        <v>9335</v>
      </c>
    </row>
    <row r="3694" spans="2:3">
      <c r="B3694" t="s">
        <v>6724</v>
      </c>
      <c r="C3694" t="s">
        <v>9336</v>
      </c>
    </row>
    <row r="3695" spans="2:3">
      <c r="B3695" t="s">
        <v>6725</v>
      </c>
      <c r="C3695" t="s">
        <v>9337</v>
      </c>
    </row>
    <row r="3696" spans="2:3">
      <c r="B3696" t="s">
        <v>6726</v>
      </c>
      <c r="C3696" t="s">
        <v>9338</v>
      </c>
    </row>
    <row r="3697" spans="2:3">
      <c r="B3697" t="s">
        <v>6727</v>
      </c>
      <c r="C3697" t="s">
        <v>9339</v>
      </c>
    </row>
    <row r="3698" spans="2:3">
      <c r="B3698" t="s">
        <v>6728</v>
      </c>
      <c r="C3698" t="s">
        <v>9340</v>
      </c>
    </row>
    <row r="3699" spans="2:3">
      <c r="B3699" t="s">
        <v>6729</v>
      </c>
      <c r="C3699" t="s">
        <v>9341</v>
      </c>
    </row>
    <row r="3700" spans="2:3">
      <c r="B3700" t="s">
        <v>6327</v>
      </c>
      <c r="C3700" t="s">
        <v>6328</v>
      </c>
    </row>
    <row r="3701" spans="2:3">
      <c r="B3701" t="s">
        <v>6704</v>
      </c>
      <c r="C3701" t="s">
        <v>9342</v>
      </c>
    </row>
    <row r="3702" spans="2:3">
      <c r="B3702" t="s">
        <v>6705</v>
      </c>
      <c r="C3702" t="s">
        <v>9343</v>
      </c>
    </row>
    <row r="3703" spans="2:3">
      <c r="B3703" t="s">
        <v>6706</v>
      </c>
      <c r="C3703" t="s">
        <v>9344</v>
      </c>
    </row>
    <row r="3704" spans="2:3">
      <c r="B3704" t="s">
        <v>6707</v>
      </c>
      <c r="C3704" t="s">
        <v>9345</v>
      </c>
    </row>
    <row r="3705" spans="2:3">
      <c r="B3705" t="s">
        <v>6708</v>
      </c>
      <c r="C3705" t="s">
        <v>9346</v>
      </c>
    </row>
    <row r="3706" spans="2:3">
      <c r="B3706" t="s">
        <v>6709</v>
      </c>
      <c r="C3706" t="s">
        <v>9347</v>
      </c>
    </row>
    <row r="3707" spans="2:3">
      <c r="B3707" t="s">
        <v>6710</v>
      </c>
      <c r="C3707" t="s">
        <v>9348</v>
      </c>
    </row>
    <row r="3708" spans="2:3">
      <c r="B3708" t="s">
        <v>6711</v>
      </c>
      <c r="C3708" t="s">
        <v>9349</v>
      </c>
    </row>
    <row r="3709" spans="2:3">
      <c r="B3709" t="s">
        <v>6712</v>
      </c>
      <c r="C3709" t="s">
        <v>9350</v>
      </c>
    </row>
    <row r="3710" spans="2:3">
      <c r="B3710" t="s">
        <v>6713</v>
      </c>
      <c r="C3710" t="s">
        <v>9351</v>
      </c>
    </row>
    <row r="3711" spans="2:3">
      <c r="B3711" t="s">
        <v>6714</v>
      </c>
      <c r="C3711" t="s">
        <v>9352</v>
      </c>
    </row>
    <row r="3712" spans="2:3">
      <c r="B3712" t="s">
        <v>6715</v>
      </c>
      <c r="C3712" t="s">
        <v>9353</v>
      </c>
    </row>
    <row r="3713" spans="2:3">
      <c r="B3713" t="s">
        <v>6716</v>
      </c>
      <c r="C3713" t="s">
        <v>9354</v>
      </c>
    </row>
    <row r="3714" spans="2:3">
      <c r="B3714" t="s">
        <v>6329</v>
      </c>
      <c r="C3714" t="s">
        <v>6330</v>
      </c>
    </row>
    <row r="3715" spans="2:3">
      <c r="B3715" t="s">
        <v>6799</v>
      </c>
      <c r="C3715" t="s">
        <v>9355</v>
      </c>
    </row>
    <row r="3716" spans="2:3">
      <c r="B3716" t="s">
        <v>6800</v>
      </c>
      <c r="C3716" t="s">
        <v>9356</v>
      </c>
    </row>
    <row r="3717" spans="2:3">
      <c r="B3717" t="s">
        <v>6801</v>
      </c>
      <c r="C3717" t="s">
        <v>9357</v>
      </c>
    </row>
    <row r="3718" spans="2:3">
      <c r="B3718" t="s">
        <v>6802</v>
      </c>
      <c r="C3718" t="s">
        <v>9358</v>
      </c>
    </row>
    <row r="3719" spans="2:3">
      <c r="B3719" t="s">
        <v>6803</v>
      </c>
      <c r="C3719" t="s">
        <v>9359</v>
      </c>
    </row>
    <row r="3720" spans="2:3">
      <c r="B3720" t="s">
        <v>6804</v>
      </c>
      <c r="C3720" t="s">
        <v>9360</v>
      </c>
    </row>
    <row r="3721" spans="2:3">
      <c r="B3721" t="s">
        <v>6805</v>
      </c>
      <c r="C3721" t="s">
        <v>9361</v>
      </c>
    </row>
    <row r="3722" spans="2:3">
      <c r="B3722" t="s">
        <v>6806</v>
      </c>
      <c r="C3722" t="s">
        <v>9362</v>
      </c>
    </row>
    <row r="3723" spans="2:3">
      <c r="B3723" t="s">
        <v>6807</v>
      </c>
      <c r="C3723" t="s">
        <v>9363</v>
      </c>
    </row>
    <row r="3724" spans="2:3">
      <c r="B3724" t="s">
        <v>6808</v>
      </c>
      <c r="C3724" t="s">
        <v>9364</v>
      </c>
    </row>
    <row r="3725" spans="2:3">
      <c r="B3725" t="s">
        <v>6809</v>
      </c>
      <c r="C3725" t="s">
        <v>9365</v>
      </c>
    </row>
    <row r="3726" spans="2:3">
      <c r="B3726" t="s">
        <v>6810</v>
      </c>
      <c r="C3726" t="s">
        <v>9366</v>
      </c>
    </row>
    <row r="3727" spans="2:3">
      <c r="B3727" t="s">
        <v>6811</v>
      </c>
      <c r="C3727" t="s">
        <v>9367</v>
      </c>
    </row>
    <row r="3728" spans="2:3">
      <c r="B3728" t="s">
        <v>6331</v>
      </c>
      <c r="C3728" t="s">
        <v>6332</v>
      </c>
    </row>
    <row r="3729" spans="2:3">
      <c r="B3729" t="s">
        <v>6333</v>
      </c>
      <c r="C3729" t="s">
        <v>6334</v>
      </c>
    </row>
    <row r="3730" spans="2:3">
      <c r="B3730" t="s">
        <v>6335</v>
      </c>
      <c r="C3730" t="s">
        <v>6334</v>
      </c>
    </row>
  </sheetData>
  <sheetProtection algorithmName="SHA-512" hashValue="AgZjamjzhFdCtcdEJLoKSkpVZ1erF4Cmmkz4tqkcjjEeWCu0TrRW9nZNT1BabGBUcSj9/Ktrc9MgbFE/qhlvEQ==" saltValue="93cs9nGx29GTUNGqvmnE7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3" tint="0.39997558519241921"/>
  </sheetPr>
  <dimension ref="A1:Y55"/>
  <sheetViews>
    <sheetView showGridLines="0" zoomScaleNormal="100" workbookViewId="0">
      <selection activeCell="C6" sqref="C6:E6"/>
    </sheetView>
  </sheetViews>
  <sheetFormatPr defaultColWidth="9.28515625" defaultRowHeight="15"/>
  <cols>
    <col min="1" max="1" width="61.7109375" style="237" customWidth="1"/>
    <col min="2" max="2" width="6" style="237" customWidth="1"/>
    <col min="3" max="3" width="12.42578125" style="237" customWidth="1"/>
    <col min="4" max="6" width="10.28515625" style="237" customWidth="1"/>
    <col min="7" max="19" width="10.28515625" style="237" hidden="1" customWidth="1"/>
    <col min="20" max="20" width="10.28515625" style="237" customWidth="1"/>
    <col min="21" max="21" width="9.28515625" style="237"/>
    <col min="22" max="22" width="9.28515625" style="237" customWidth="1"/>
    <col min="23" max="23" width="9.28515625" style="237" hidden="1" customWidth="1"/>
    <col min="24" max="25" width="9.28515625" style="237"/>
    <col min="26" max="26" width="9.42578125" style="237" customWidth="1"/>
    <col min="27" max="16384" width="9.28515625" style="237"/>
  </cols>
  <sheetData>
    <row r="1" spans="1:25" ht="171" customHeight="1"/>
    <row r="2" spans="1:25">
      <c r="A2" s="1226" t="s">
        <v>10654</v>
      </c>
      <c r="B2" s="1226"/>
      <c r="C2" s="1226"/>
      <c r="D2" s="1226"/>
      <c r="E2" s="1226"/>
      <c r="F2" s="1226"/>
      <c r="G2" s="1226"/>
      <c r="H2" s="1226"/>
      <c r="I2" s="1226"/>
      <c r="J2" s="1226"/>
      <c r="K2" s="1226"/>
      <c r="L2" s="1226"/>
      <c r="M2" s="1226"/>
      <c r="N2" s="1226"/>
      <c r="O2" s="1226"/>
      <c r="P2" s="1226"/>
      <c r="Q2" s="1226"/>
      <c r="R2" s="1226"/>
      <c r="S2" s="1226"/>
      <c r="T2" s="1226"/>
      <c r="U2" s="1226"/>
      <c r="V2" s="1226"/>
    </row>
    <row r="3" spans="1:25" ht="16.149999999999999" customHeight="1">
      <c r="A3" s="1226"/>
      <c r="B3" s="1226"/>
      <c r="C3" s="1226"/>
      <c r="D3" s="1226"/>
      <c r="E3" s="1226"/>
      <c r="F3" s="1226"/>
      <c r="G3" s="1226"/>
      <c r="H3" s="1226"/>
      <c r="I3" s="1226"/>
      <c r="J3" s="1226"/>
      <c r="K3" s="1226"/>
      <c r="L3" s="1226"/>
      <c r="M3" s="1226"/>
      <c r="N3" s="1226"/>
      <c r="O3" s="1226"/>
      <c r="P3" s="1226"/>
      <c r="Q3" s="1226"/>
      <c r="R3" s="1226"/>
      <c r="S3" s="1226"/>
      <c r="T3" s="1226"/>
      <c r="U3" s="1226"/>
      <c r="V3" s="1226"/>
      <c r="X3" s="1189" t="s">
        <v>10637</v>
      </c>
    </row>
    <row r="4" spans="1:25">
      <c r="I4" s="244"/>
      <c r="J4" s="244"/>
      <c r="K4" s="244"/>
    </row>
    <row r="5" spans="1:25" ht="11.25" customHeight="1">
      <c r="A5" s="239"/>
      <c r="B5" s="240"/>
      <c r="C5" s="240"/>
      <c r="D5" s="240"/>
      <c r="E5" s="240"/>
      <c r="F5" s="240"/>
      <c r="G5" s="240"/>
      <c r="H5" s="380"/>
      <c r="I5" s="1079"/>
      <c r="J5" s="1079"/>
      <c r="K5" s="1079"/>
      <c r="L5" s="1079"/>
      <c r="M5" s="1079"/>
      <c r="N5" s="1079"/>
      <c r="O5" s="1079"/>
      <c r="P5" s="1079"/>
      <c r="Q5" s="1079"/>
      <c r="R5" s="240"/>
      <c r="S5" s="240"/>
      <c r="T5" s="240"/>
      <c r="U5" s="240"/>
      <c r="V5" s="240"/>
      <c r="W5" s="240"/>
      <c r="X5" s="380"/>
    </row>
    <row r="6" spans="1:25" ht="14.45" customHeight="1">
      <c r="A6" s="241" t="s">
        <v>132</v>
      </c>
      <c r="B6" s="975"/>
      <c r="C6" s="1231"/>
      <c r="D6" s="1231"/>
      <c r="E6" s="1231"/>
      <c r="F6" s="1234" t="s">
        <v>9876</v>
      </c>
      <c r="G6" s="1234"/>
      <c r="H6" s="1234"/>
      <c r="I6" s="1234"/>
      <c r="J6" s="1234"/>
      <c r="K6" s="1234"/>
      <c r="L6" s="1234"/>
      <c r="M6" s="1234"/>
      <c r="N6" s="1234"/>
      <c r="O6" s="1234"/>
      <c r="P6" s="1234"/>
      <c r="Q6" s="1234"/>
      <c r="R6" s="1234"/>
      <c r="S6" s="1234"/>
      <c r="T6" s="1234"/>
      <c r="U6" s="1234"/>
      <c r="V6" s="1234"/>
      <c r="W6" s="1234"/>
      <c r="X6" s="1235"/>
      <c r="Y6" s="630"/>
    </row>
    <row r="7" spans="1:25" ht="12" customHeight="1">
      <c r="A7" s="243"/>
      <c r="B7" s="244"/>
      <c r="C7" s="244"/>
      <c r="D7" s="244"/>
      <c r="E7" s="244"/>
      <c r="F7" s="1233"/>
      <c r="G7" s="1233"/>
      <c r="H7" s="1233"/>
      <c r="I7" s="1233"/>
      <c r="J7" s="1233"/>
      <c r="K7" s="1233"/>
      <c r="L7" s="1233"/>
      <c r="M7" s="1233"/>
      <c r="N7" s="1233"/>
      <c r="O7" s="1233"/>
      <c r="P7" s="1233"/>
      <c r="Q7" s="1233"/>
      <c r="R7" s="1233"/>
      <c r="S7" s="1233"/>
      <c r="T7" s="1233"/>
      <c r="U7" s="1233"/>
      <c r="X7" s="242"/>
    </row>
    <row r="8" spans="1:25">
      <c r="A8" s="241" t="s">
        <v>130</v>
      </c>
      <c r="B8" s="975"/>
      <c r="C8" s="1078" t="s">
        <v>10636</v>
      </c>
      <c r="D8" s="244"/>
      <c r="E8" s="244"/>
      <c r="F8" s="244"/>
      <c r="G8" s="377"/>
      <c r="H8" s="242"/>
      <c r="I8" s="378"/>
      <c r="J8" s="378"/>
      <c r="K8" s="378"/>
      <c r="L8" s="379"/>
      <c r="M8" s="379"/>
      <c r="N8" s="379"/>
      <c r="O8" s="379"/>
      <c r="P8" s="379"/>
      <c r="Q8" s="379"/>
      <c r="X8" s="242"/>
    </row>
    <row r="9" spans="1:25" ht="12" customHeight="1">
      <c r="A9" s="243"/>
      <c r="B9" s="244"/>
      <c r="C9" s="244"/>
      <c r="D9" s="244"/>
      <c r="E9" s="244"/>
      <c r="F9" s="244"/>
      <c r="G9" s="244"/>
      <c r="H9" s="242"/>
      <c r="I9" s="378"/>
      <c r="J9" s="378"/>
      <c r="K9" s="378"/>
      <c r="L9" s="379"/>
      <c r="M9" s="379"/>
      <c r="N9" s="379"/>
      <c r="O9" s="379"/>
      <c r="P9" s="379"/>
      <c r="Q9" s="379"/>
      <c r="X9" s="242"/>
    </row>
    <row r="10" spans="1:25" ht="15" customHeight="1">
      <c r="A10" s="241" t="s">
        <v>9873</v>
      </c>
      <c r="B10" s="975"/>
      <c r="C10" s="1232" t="s">
        <v>10595</v>
      </c>
      <c r="D10" s="1232"/>
      <c r="F10" s="1234" t="s">
        <v>9875</v>
      </c>
      <c r="G10" s="1234"/>
      <c r="H10" s="1234"/>
      <c r="I10" s="1234"/>
      <c r="J10" s="1234"/>
      <c r="K10" s="1234"/>
      <c r="L10" s="1234"/>
      <c r="M10" s="1234"/>
      <c r="N10" s="1234"/>
      <c r="O10" s="1234"/>
      <c r="P10" s="1234"/>
      <c r="Q10" s="1234"/>
      <c r="R10" s="1234"/>
      <c r="S10" s="1234"/>
      <c r="T10" s="1234"/>
      <c r="U10" s="1234"/>
      <c r="V10" s="1234"/>
      <c r="W10" s="1234"/>
      <c r="X10" s="1235"/>
    </row>
    <row r="11" spans="1:25" ht="15.75" customHeight="1">
      <c r="A11" s="241"/>
      <c r="B11" s="975"/>
      <c r="C11" s="332"/>
      <c r="D11" s="332"/>
      <c r="E11" s="630"/>
      <c r="F11" s="1233"/>
      <c r="G11" s="1233"/>
      <c r="H11" s="1233"/>
      <c r="I11" s="1233"/>
      <c r="J11" s="1233"/>
      <c r="K11" s="1233"/>
      <c r="L11" s="1233"/>
      <c r="M11" s="1233"/>
      <c r="N11" s="1233"/>
      <c r="O11" s="1233"/>
      <c r="P11" s="1233"/>
      <c r="Q11" s="1233"/>
      <c r="R11" s="1233"/>
      <c r="S11" s="1233"/>
      <c r="T11" s="1233"/>
      <c r="U11" s="1233"/>
      <c r="V11" s="1233"/>
      <c r="X11" s="242"/>
    </row>
    <row r="12" spans="1:25">
      <c r="A12" s="241" t="s">
        <v>596</v>
      </c>
      <c r="B12" s="975"/>
      <c r="C12" s="314" t="s">
        <v>599</v>
      </c>
      <c r="D12" s="333"/>
      <c r="F12" s="244"/>
      <c r="G12" s="244"/>
      <c r="H12" s="242"/>
      <c r="I12" s="378"/>
      <c r="J12" s="378"/>
      <c r="K12" s="378"/>
      <c r="L12" s="379"/>
      <c r="M12" s="379"/>
      <c r="N12" s="379"/>
      <c r="O12" s="379"/>
      <c r="P12" s="379"/>
      <c r="Q12" s="379"/>
      <c r="X12" s="242"/>
    </row>
    <row r="13" spans="1:25" ht="7.5" customHeight="1">
      <c r="A13" s="241"/>
      <c r="B13" s="975"/>
      <c r="C13"/>
      <c r="D13" s="359"/>
      <c r="E13" s="331"/>
      <c r="F13" s="244"/>
      <c r="G13" s="244"/>
      <c r="H13" s="242"/>
      <c r="I13" s="378"/>
      <c r="J13" s="378"/>
      <c r="K13" s="378"/>
      <c r="L13" s="379"/>
      <c r="M13" s="379"/>
      <c r="N13" s="379"/>
      <c r="O13" s="379"/>
      <c r="P13" s="379"/>
      <c r="Q13" s="379"/>
      <c r="X13" s="242"/>
    </row>
    <row r="14" spans="1:25" hidden="1">
      <c r="A14" s="241" t="s">
        <v>26</v>
      </c>
      <c r="B14" s="975"/>
      <c r="C14" s="384" t="s">
        <v>597</v>
      </c>
      <c r="D14" s="384" t="s">
        <v>601</v>
      </c>
      <c r="E14" s="381"/>
      <c r="F14" s="382" t="b">
        <v>0</v>
      </c>
      <c r="G14" s="382" t="b">
        <v>0</v>
      </c>
      <c r="H14" s="242"/>
      <c r="I14" s="378"/>
      <c r="J14" s="378"/>
      <c r="K14" s="378"/>
      <c r="L14" s="379"/>
      <c r="M14" s="379"/>
      <c r="N14" s="379"/>
      <c r="O14" s="379"/>
      <c r="P14" s="379"/>
      <c r="Q14" s="379"/>
      <c r="X14" s="242"/>
    </row>
    <row r="15" spans="1:25" hidden="1">
      <c r="A15" s="241"/>
      <c r="B15" s="975"/>
      <c r="C15" s="384" t="s">
        <v>598</v>
      </c>
      <c r="D15" s="384" t="s">
        <v>602</v>
      </c>
      <c r="E15" s="381"/>
      <c r="F15" s="383" t="b">
        <v>0</v>
      </c>
      <c r="G15" s="382" t="b">
        <v>0</v>
      </c>
      <c r="H15" s="242"/>
      <c r="I15" s="378"/>
      <c r="J15" s="378"/>
      <c r="K15" s="378"/>
      <c r="L15" s="379"/>
      <c r="M15" s="379"/>
      <c r="N15" s="379"/>
      <c r="O15" s="379"/>
      <c r="P15" s="379"/>
      <c r="Q15" s="379"/>
      <c r="X15" s="242"/>
    </row>
    <row r="16" spans="1:25" hidden="1">
      <c r="A16" s="241"/>
      <c r="B16" s="975"/>
      <c r="C16" s="384" t="s">
        <v>599</v>
      </c>
      <c r="D16" s="384" t="s">
        <v>603</v>
      </c>
      <c r="E16" s="381"/>
      <c r="F16" s="382" t="b">
        <v>0</v>
      </c>
      <c r="G16" s="382" t="b">
        <v>0</v>
      </c>
      <c r="H16" s="242"/>
      <c r="I16" s="378"/>
      <c r="J16" s="378"/>
      <c r="K16" s="378"/>
      <c r="L16" s="379"/>
      <c r="M16" s="379"/>
      <c r="N16" s="379"/>
      <c r="O16" s="379"/>
      <c r="P16" s="379"/>
      <c r="Q16" s="379"/>
      <c r="X16" s="242"/>
    </row>
    <row r="17" spans="1:24" hidden="1">
      <c r="A17" s="241"/>
      <c r="B17" s="975"/>
      <c r="C17" s="384" t="s">
        <v>600</v>
      </c>
      <c r="D17" s="384" t="s">
        <v>604</v>
      </c>
      <c r="E17" s="381"/>
      <c r="F17" s="382" t="b">
        <v>0</v>
      </c>
      <c r="G17" s="382" t="b">
        <v>0</v>
      </c>
      <c r="H17" s="242"/>
      <c r="I17" s="378"/>
      <c r="J17" s="378"/>
      <c r="K17" s="378"/>
      <c r="L17" s="379"/>
      <c r="M17" s="379"/>
      <c r="N17" s="379"/>
      <c r="O17" s="379"/>
      <c r="P17" s="379"/>
      <c r="Q17" s="379"/>
      <c r="X17" s="242"/>
    </row>
    <row r="18" spans="1:24">
      <c r="A18" s="241"/>
      <c r="B18" s="975"/>
      <c r="D18" s="244"/>
      <c r="E18" s="381"/>
      <c r="F18" s="378"/>
      <c r="G18" s="378"/>
      <c r="H18" s="242"/>
      <c r="I18" s="378"/>
      <c r="J18" s="378"/>
      <c r="K18" s="378"/>
      <c r="L18" s="378"/>
      <c r="M18" s="379"/>
      <c r="N18" s="379"/>
      <c r="O18" s="379"/>
      <c r="P18" s="379"/>
      <c r="Q18" s="379"/>
      <c r="X18" s="242"/>
    </row>
    <row r="19" spans="1:24">
      <c r="A19" s="241" t="s">
        <v>176</v>
      </c>
      <c r="B19" s="975"/>
      <c r="C19" s="1056">
        <v>44012</v>
      </c>
      <c r="D19" s="244"/>
      <c r="E19" s="244"/>
      <c r="F19" s="244"/>
      <c r="G19" s="377"/>
      <c r="H19" s="242"/>
      <c r="I19" s="378"/>
      <c r="J19" s="378"/>
      <c r="K19" s="378"/>
      <c r="L19" s="379"/>
      <c r="M19" s="379"/>
      <c r="N19" s="379"/>
      <c r="O19" s="533"/>
      <c r="P19" s="379"/>
      <c r="Q19" s="379"/>
      <c r="W19" s="237" t="str">
        <f>TEXT(FinYear,"YYYY-MM-DD")</f>
        <v>2020-06-30</v>
      </c>
      <c r="X19" s="242"/>
    </row>
    <row r="20" spans="1:24" ht="9.75" customHeight="1">
      <c r="A20" s="245"/>
      <c r="B20" s="246"/>
      <c r="C20" s="246"/>
      <c r="D20" s="246"/>
      <c r="E20" s="246"/>
      <c r="F20" s="246"/>
      <c r="G20" s="1080"/>
      <c r="H20" s="247"/>
      <c r="I20" s="1081"/>
      <c r="J20" s="1081"/>
      <c r="K20" s="1081"/>
      <c r="L20" s="1081"/>
      <c r="M20" s="1081"/>
      <c r="N20" s="1081"/>
      <c r="O20" s="1081"/>
      <c r="P20" s="1081"/>
      <c r="Q20" s="1081"/>
      <c r="R20" s="246"/>
      <c r="S20" s="246"/>
      <c r="T20" s="246"/>
      <c r="U20" s="246"/>
      <c r="V20" s="246"/>
      <c r="W20" s="246"/>
      <c r="X20" s="247"/>
    </row>
    <row r="21" spans="1:24">
      <c r="A21" s="244"/>
      <c r="B21" s="244"/>
      <c r="C21" s="244"/>
      <c r="D21" s="244"/>
      <c r="E21" s="244"/>
      <c r="F21" s="244"/>
      <c r="G21" s="244"/>
      <c r="H21" s="244"/>
      <c r="I21" s="378"/>
      <c r="J21" s="378"/>
      <c r="K21" s="378"/>
      <c r="L21" s="379"/>
      <c r="M21" s="379"/>
      <c r="N21" s="379"/>
      <c r="O21" s="379"/>
      <c r="P21" s="379"/>
      <c r="Q21" s="379"/>
    </row>
    <row r="22" spans="1:24">
      <c r="A22" s="244"/>
      <c r="B22" s="244"/>
      <c r="C22" s="244"/>
      <c r="D22" s="244"/>
      <c r="E22" s="244"/>
      <c r="F22" s="244"/>
    </row>
    <row r="23" spans="1:24">
      <c r="A23" s="246"/>
      <c r="B23" s="246"/>
      <c r="C23" s="246"/>
      <c r="D23" s="246"/>
      <c r="E23" s="246"/>
      <c r="F23" s="246"/>
      <c r="G23" s="246"/>
      <c r="H23" s="246"/>
      <c r="I23" s="246"/>
      <c r="J23" s="246"/>
      <c r="K23" s="246"/>
      <c r="L23" s="246"/>
      <c r="M23" s="246"/>
      <c r="N23" s="246"/>
      <c r="O23" s="246"/>
      <c r="P23" s="246"/>
      <c r="Q23" s="246"/>
      <c r="R23" s="246"/>
      <c r="S23" s="246"/>
    </row>
    <row r="24" spans="1:24" ht="14.25" customHeight="1">
      <c r="A24" s="241" t="s">
        <v>33</v>
      </c>
      <c r="B24" s="290"/>
      <c r="C24" s="1227" t="s">
        <v>324</v>
      </c>
      <c r="D24" s="1227"/>
      <c r="E24" s="1228" t="s">
        <v>131</v>
      </c>
      <c r="F24" s="1229"/>
      <c r="G24" s="1229"/>
      <c r="H24" s="1229"/>
      <c r="I24" s="1229"/>
      <c r="J24" s="1229"/>
      <c r="K24" s="1229"/>
      <c r="L24" s="1229"/>
      <c r="M24" s="1229"/>
      <c r="N24" s="1230"/>
      <c r="O24" s="399"/>
      <c r="P24" s="399"/>
      <c r="Q24" s="399"/>
      <c r="R24" s="399"/>
      <c r="S24" s="400"/>
    </row>
    <row r="25" spans="1:24">
      <c r="A25" s="248"/>
      <c r="B25" s="248"/>
      <c r="C25" s="92">
        <f>D25-365</f>
        <v>43647</v>
      </c>
      <c r="D25" s="93">
        <f>FinYear</f>
        <v>44012</v>
      </c>
      <c r="E25" s="94">
        <f>+D25+365</f>
        <v>44377</v>
      </c>
      <c r="F25" s="94">
        <f>+E25+365</f>
        <v>44742</v>
      </c>
      <c r="G25" s="94">
        <f>+F25+365</f>
        <v>45107</v>
      </c>
      <c r="H25" s="94">
        <f>+G25+365</f>
        <v>45472</v>
      </c>
      <c r="I25" s="94">
        <f>+H25+365</f>
        <v>45837</v>
      </c>
      <c r="J25" s="94">
        <f t="shared" ref="J25:S25" si="0">+I25+365</f>
        <v>46202</v>
      </c>
      <c r="K25" s="94">
        <f t="shared" si="0"/>
        <v>46567</v>
      </c>
      <c r="L25" s="94">
        <f t="shared" si="0"/>
        <v>46932</v>
      </c>
      <c r="M25" s="95">
        <f t="shared" si="0"/>
        <v>47297</v>
      </c>
      <c r="N25" s="94">
        <f t="shared" si="0"/>
        <v>47662</v>
      </c>
      <c r="O25" s="401">
        <f t="shared" si="0"/>
        <v>48027</v>
      </c>
      <c r="P25" s="94">
        <f t="shared" si="0"/>
        <v>48392</v>
      </c>
      <c r="Q25" s="94">
        <f t="shared" si="0"/>
        <v>48757</v>
      </c>
      <c r="R25" s="94">
        <f t="shared" si="0"/>
        <v>49122</v>
      </c>
      <c r="S25" s="94">
        <f t="shared" si="0"/>
        <v>49487</v>
      </c>
    </row>
    <row r="26" spans="1:24">
      <c r="A26" s="1198" t="s">
        <v>34</v>
      </c>
      <c r="B26" s="290"/>
      <c r="C26" s="214"/>
      <c r="D26" s="213"/>
      <c r="E26" s="213"/>
      <c r="F26" s="213"/>
      <c r="G26" s="213"/>
      <c r="H26" s="215"/>
      <c r="I26" s="213"/>
      <c r="J26" s="215"/>
      <c r="K26" s="213"/>
      <c r="L26" s="215"/>
      <c r="M26" s="213"/>
      <c r="N26" s="216"/>
      <c r="O26" s="216"/>
      <c r="P26" s="215"/>
      <c r="Q26" s="213"/>
      <c r="R26" s="216"/>
      <c r="S26" s="216"/>
    </row>
    <row r="27" spans="1:24">
      <c r="A27" s="1199" t="str">
        <f>'Consolidated Business Analysis'!A194</f>
        <v>Does the Balance sheet balance?</v>
      </c>
      <c r="B27" s="250"/>
      <c r="C27" s="499" t="str">
        <f>'Consolidated Business Analysis'!C194</f>
        <v>OK</v>
      </c>
      <c r="D27" s="499" t="str">
        <f>'Consolidated Business Analysis'!D194</f>
        <v>OK</v>
      </c>
      <c r="E27" s="499" t="str">
        <f>'Consolidated Business Analysis'!G194</f>
        <v>OK</v>
      </c>
      <c r="F27" s="499" t="str">
        <f>'Consolidated Business Analysis'!H194</f>
        <v>OK</v>
      </c>
      <c r="G27" s="499" t="str">
        <f>'Consolidated Business Analysis'!I194</f>
        <v>OK</v>
      </c>
      <c r="H27" s="499" t="str">
        <f>'Consolidated Business Analysis'!J194</f>
        <v>OK</v>
      </c>
      <c r="I27" s="499" t="str">
        <f>'Consolidated Business Analysis'!K194</f>
        <v>OK</v>
      </c>
      <c r="J27" s="499" t="str">
        <f>'Consolidated Business Analysis'!L194</f>
        <v>OK</v>
      </c>
      <c r="K27" s="499" t="str">
        <f>'Consolidated Business Analysis'!M194</f>
        <v>OK</v>
      </c>
      <c r="L27" s="499" t="str">
        <f>'Consolidated Business Analysis'!N194</f>
        <v>OK</v>
      </c>
      <c r="M27" s="499" t="str">
        <f>'Consolidated Business Analysis'!O194</f>
        <v>OK</v>
      </c>
      <c r="N27" s="499" t="str">
        <f>'Consolidated Business Analysis'!P194</f>
        <v>OK</v>
      </c>
      <c r="O27" s="209" t="str">
        <f>'Consolidated Business Analysis'!Q194</f>
        <v>OK</v>
      </c>
      <c r="P27" s="206" t="str">
        <f>'Consolidated Business Analysis'!R194</f>
        <v>OK</v>
      </c>
      <c r="Q27" s="206" t="str">
        <f>'Consolidated Business Analysis'!S194</f>
        <v>OK</v>
      </c>
      <c r="R27" s="206" t="str">
        <f>'Consolidated Business Analysis'!T194</f>
        <v>OK</v>
      </c>
      <c r="S27" s="206" t="str">
        <f>'Consolidated Business Analysis'!U194</f>
        <v>OK</v>
      </c>
    </row>
    <row r="28" spans="1:24">
      <c r="A28" s="1199" t="str">
        <f>'Consolidated Business Analysis'!A195</f>
        <v>Does the Closing cash balance equal Cash &amp; cash equivalents?</v>
      </c>
      <c r="B28" s="250"/>
      <c r="C28" s="499" t="str">
        <f>'Consolidated Business Analysis'!C195</f>
        <v>OK</v>
      </c>
      <c r="D28" s="499" t="str">
        <f>'Consolidated Business Analysis'!D195</f>
        <v>OK</v>
      </c>
      <c r="E28" s="499" t="str">
        <f>'Consolidated Business Analysis'!G195</f>
        <v>OK</v>
      </c>
      <c r="F28" s="499" t="str">
        <f>'Consolidated Business Analysis'!H195</f>
        <v>OK</v>
      </c>
      <c r="G28" s="499" t="str">
        <f>'Consolidated Business Analysis'!I195</f>
        <v>OK</v>
      </c>
      <c r="H28" s="499" t="str">
        <f>'Consolidated Business Analysis'!J195</f>
        <v>OK</v>
      </c>
      <c r="I28" s="499" t="str">
        <f>'Consolidated Business Analysis'!K195</f>
        <v>OK</v>
      </c>
      <c r="J28" s="499" t="str">
        <f>'Consolidated Business Analysis'!L195</f>
        <v>OK</v>
      </c>
      <c r="K28" s="499" t="str">
        <f>'Consolidated Business Analysis'!M195</f>
        <v>OK</v>
      </c>
      <c r="L28" s="499" t="str">
        <f>'Consolidated Business Analysis'!N195</f>
        <v>OK</v>
      </c>
      <c r="M28" s="499" t="str">
        <f>'Consolidated Business Analysis'!O195</f>
        <v>OK</v>
      </c>
      <c r="N28" s="499" t="str">
        <f>'Consolidated Business Analysis'!P195</f>
        <v>OK</v>
      </c>
      <c r="O28" s="209" t="str">
        <f>'Consolidated Business Analysis'!Q195</f>
        <v>OK</v>
      </c>
      <c r="P28" s="206" t="str">
        <f>'Consolidated Business Analysis'!R195</f>
        <v>OK</v>
      </c>
      <c r="Q28" s="206" t="str">
        <f>'Consolidated Business Analysis'!S195</f>
        <v>OK</v>
      </c>
      <c r="R28" s="206" t="str">
        <f>'Consolidated Business Analysis'!T195</f>
        <v>OK</v>
      </c>
      <c r="S28" s="206" t="str">
        <f>'Consolidated Business Analysis'!U195</f>
        <v>OK</v>
      </c>
    </row>
    <row r="29" spans="1:24">
      <c r="A29" s="1199" t="str">
        <f>'Consolidated Business Analysis'!A196</f>
        <v>Does the contribution from business segments align?</v>
      </c>
      <c r="B29" s="250"/>
      <c r="C29" s="499" t="str">
        <f>'Consolidated Business Analysis'!C196</f>
        <v>OK</v>
      </c>
      <c r="D29" s="499" t="str">
        <f>'Consolidated Business Analysis'!D196</f>
        <v>OK</v>
      </c>
      <c r="E29" s="499" t="str">
        <f>'Consolidated Business Analysis'!G196</f>
        <v>OK</v>
      </c>
      <c r="F29" s="499" t="str">
        <f>'Consolidated Business Analysis'!H196</f>
        <v>OK</v>
      </c>
      <c r="G29" s="499" t="str">
        <f>'Consolidated Business Analysis'!I196</f>
        <v>OK</v>
      </c>
      <c r="H29" s="499" t="str">
        <f>'Consolidated Business Analysis'!J196</f>
        <v>OK</v>
      </c>
      <c r="I29" s="499" t="str">
        <f>'Consolidated Business Analysis'!K196</f>
        <v>OK</v>
      </c>
      <c r="J29" s="499" t="str">
        <f>'Consolidated Business Analysis'!L196</f>
        <v>OK</v>
      </c>
      <c r="K29" s="499" t="str">
        <f>'Consolidated Business Analysis'!M196</f>
        <v>OK</v>
      </c>
      <c r="L29" s="499" t="str">
        <f>'Consolidated Business Analysis'!N196</f>
        <v>OK</v>
      </c>
      <c r="M29" s="499" t="str">
        <f>'Consolidated Business Analysis'!O196</f>
        <v>OK</v>
      </c>
      <c r="N29" s="499" t="str">
        <f>'Consolidated Business Analysis'!P196</f>
        <v>OK</v>
      </c>
      <c r="O29" s="499" t="str">
        <f>'Consolidated Business Analysis'!Q196</f>
        <v>OK</v>
      </c>
      <c r="P29" s="499" t="str">
        <f>'Consolidated Business Analysis'!R196</f>
        <v>OK</v>
      </c>
      <c r="Q29" s="499" t="str">
        <f>'Consolidated Business Analysis'!S196</f>
        <v>OK</v>
      </c>
      <c r="R29" s="499" t="str">
        <f>'Consolidated Business Analysis'!T196</f>
        <v>OK</v>
      </c>
      <c r="S29" s="499" t="str">
        <f>'Consolidated Business Analysis'!U196</f>
        <v>OK</v>
      </c>
    </row>
    <row r="30" spans="1:24">
      <c r="A30" s="1199" t="str">
        <f>'Consolidated Business Analysis'!A198</f>
        <v>Does the unallocated overhead exceed 20% of total overhead?</v>
      </c>
      <c r="B30" s="250"/>
      <c r="C30" s="499" t="str">
        <f>'Consolidated Business Analysis'!C198</f>
        <v>OK</v>
      </c>
      <c r="D30" s="499" t="str">
        <f>'Consolidated Business Analysis'!D198</f>
        <v>OK</v>
      </c>
      <c r="E30" s="499" t="str">
        <f>'Consolidated Business Analysis'!G198</f>
        <v>OK</v>
      </c>
      <c r="F30" s="499" t="str">
        <f>'Consolidated Business Analysis'!H198</f>
        <v>OK</v>
      </c>
      <c r="G30" s="499" t="str">
        <f>'Consolidated Business Analysis'!I198</f>
        <v>OK</v>
      </c>
      <c r="H30" s="499" t="str">
        <f>'Consolidated Business Analysis'!J198</f>
        <v>OK</v>
      </c>
      <c r="I30" s="499" t="str">
        <f>'Consolidated Business Analysis'!K198</f>
        <v>OK</v>
      </c>
      <c r="J30" s="499" t="str">
        <f>'Consolidated Business Analysis'!L198</f>
        <v>OK</v>
      </c>
      <c r="K30" s="499" t="str">
        <f>'Consolidated Business Analysis'!M198</f>
        <v>OK</v>
      </c>
      <c r="L30" s="499" t="str">
        <f>'Consolidated Business Analysis'!N198</f>
        <v>OK</v>
      </c>
      <c r="M30" s="499" t="str">
        <f>'Consolidated Business Analysis'!O198</f>
        <v>OK</v>
      </c>
      <c r="N30" s="499" t="str">
        <f>'Consolidated Business Analysis'!P198</f>
        <v>OK</v>
      </c>
      <c r="O30" s="402" t="str">
        <f>'Consolidated Business Analysis'!Q198</f>
        <v>OK</v>
      </c>
      <c r="P30" s="289" t="str">
        <f>'Consolidated Business Analysis'!R198</f>
        <v>OK</v>
      </c>
      <c r="Q30" s="289" t="str">
        <f>'Consolidated Business Analysis'!S198</f>
        <v>OK</v>
      </c>
      <c r="R30" s="289" t="str">
        <f>'Consolidated Business Analysis'!T198</f>
        <v>OK</v>
      </c>
      <c r="S30" s="289" t="str">
        <f>'Consolidated Business Analysis'!U198</f>
        <v>OK</v>
      </c>
    </row>
    <row r="31" spans="1:24">
      <c r="A31" s="1199" t="str">
        <f>'Consolidated Business Analysis'!A199</f>
        <v>Are overheads over allocated?</v>
      </c>
      <c r="B31" s="250"/>
      <c r="C31" s="499" t="str">
        <f>'Consolidated Business Analysis'!C199</f>
        <v>OK</v>
      </c>
      <c r="D31" s="499" t="str">
        <f>'Consolidated Business Analysis'!D199</f>
        <v>OK</v>
      </c>
      <c r="E31" s="499" t="str">
        <f>'Consolidated Business Analysis'!G199</f>
        <v>OK</v>
      </c>
      <c r="F31" s="499" t="str">
        <f>'Consolidated Business Analysis'!H199</f>
        <v>OK</v>
      </c>
      <c r="G31" s="499" t="str">
        <f>'Consolidated Business Analysis'!I199</f>
        <v>OK</v>
      </c>
      <c r="H31" s="499" t="str">
        <f>'Consolidated Business Analysis'!J199</f>
        <v>OK</v>
      </c>
      <c r="I31" s="499" t="str">
        <f>'Consolidated Business Analysis'!K199</f>
        <v>OK</v>
      </c>
      <c r="J31" s="499" t="str">
        <f>'Consolidated Business Analysis'!L199</f>
        <v>OK</v>
      </c>
      <c r="K31" s="499" t="str">
        <f>'Consolidated Business Analysis'!M199</f>
        <v>OK</v>
      </c>
      <c r="L31" s="499" t="str">
        <f>'Consolidated Business Analysis'!N199</f>
        <v>OK</v>
      </c>
      <c r="M31" s="499" t="str">
        <f>'Consolidated Business Analysis'!O199</f>
        <v>OK</v>
      </c>
      <c r="N31" s="499" t="str">
        <f>'Consolidated Business Analysis'!P199</f>
        <v>OK</v>
      </c>
      <c r="O31" s="402" t="str">
        <f>'Consolidated Business Analysis'!Q199</f>
        <v>OK</v>
      </c>
      <c r="P31" s="289" t="str">
        <f>'Consolidated Business Analysis'!R199</f>
        <v>OK</v>
      </c>
      <c r="Q31" s="289" t="str">
        <f>'Consolidated Business Analysis'!S199</f>
        <v>OK</v>
      </c>
      <c r="R31" s="289" t="str">
        <f>'Consolidated Business Analysis'!T199</f>
        <v>OK</v>
      </c>
      <c r="S31" s="289" t="str">
        <f>'Consolidated Business Analysis'!U199</f>
        <v>OK</v>
      </c>
    </row>
    <row r="32" spans="1:24">
      <c r="A32" s="1199" t="str">
        <f>'Consolidated Business Analysis'!A200</f>
        <v>Cash flow from Operating Activities (Net of Capital Grants)</v>
      </c>
      <c r="B32" s="250"/>
      <c r="C32" s="499" t="str">
        <f>'Consolidated Business Analysis'!C200</f>
        <v>OK</v>
      </c>
      <c r="D32" s="499" t="str">
        <f>'Consolidated Business Analysis'!D200</f>
        <v>OK</v>
      </c>
      <c r="E32" s="499" t="str">
        <f>'Consolidated Business Analysis'!G200</f>
        <v>OK</v>
      </c>
      <c r="F32" s="499" t="str">
        <f>'Consolidated Business Analysis'!H200</f>
        <v>OK</v>
      </c>
      <c r="G32" s="499" t="str">
        <f>'Consolidated Business Analysis'!I200</f>
        <v>OK</v>
      </c>
      <c r="H32" s="499" t="str">
        <f>'Consolidated Business Analysis'!J200</f>
        <v>OK</v>
      </c>
      <c r="I32" s="499" t="str">
        <f>'Consolidated Business Analysis'!K200</f>
        <v>OK</v>
      </c>
      <c r="J32" s="499" t="str">
        <f>'Consolidated Business Analysis'!L200</f>
        <v>OK</v>
      </c>
      <c r="K32" s="499" t="str">
        <f>'Consolidated Business Analysis'!M200</f>
        <v>OK</v>
      </c>
      <c r="L32" s="499" t="str">
        <f>'Consolidated Business Analysis'!N200</f>
        <v>OK</v>
      </c>
      <c r="M32" s="499" t="str">
        <f>'Consolidated Business Analysis'!O200</f>
        <v>OK</v>
      </c>
      <c r="N32" s="499" t="str">
        <f>'Consolidated Business Analysis'!P200</f>
        <v>OK</v>
      </c>
      <c r="O32" s="402"/>
      <c r="P32" s="473"/>
      <c r="Q32" s="289"/>
      <c r="R32" s="402"/>
      <c r="S32" s="402"/>
    </row>
    <row r="33" spans="1:24">
      <c r="A33" s="1198" t="s">
        <v>35</v>
      </c>
      <c r="B33" s="249"/>
      <c r="C33" s="206"/>
      <c r="D33" s="206"/>
      <c r="E33" s="206"/>
      <c r="F33" s="206"/>
      <c r="G33" s="206"/>
      <c r="H33" s="205"/>
      <c r="I33" s="206"/>
      <c r="J33" s="205"/>
      <c r="K33" s="206"/>
      <c r="L33" s="205"/>
      <c r="M33" s="206"/>
      <c r="N33" s="209"/>
      <c r="O33" s="209"/>
      <c r="P33" s="205"/>
      <c r="Q33" s="206"/>
      <c r="R33" s="209"/>
      <c r="S33" s="209"/>
    </row>
    <row r="34" spans="1:24">
      <c r="A34" s="1199" t="str">
        <f>'Development and Financing'!A85</f>
        <v>Does loans details disclosure correspond to the balance sheet debt?</v>
      </c>
      <c r="B34" s="250"/>
      <c r="C34" s="205"/>
      <c r="D34" s="499" t="str">
        <f>'Development and Financing'!B85</f>
        <v>OK</v>
      </c>
      <c r="E34" s="206"/>
      <c r="F34" s="206"/>
      <c r="G34" s="206"/>
      <c r="H34" s="205"/>
      <c r="I34" s="206"/>
      <c r="J34" s="205"/>
      <c r="K34" s="206"/>
      <c r="L34" s="205"/>
      <c r="M34" s="206"/>
      <c r="N34" s="209"/>
      <c r="O34" s="209"/>
      <c r="P34" s="205"/>
      <c r="Q34" s="206"/>
      <c r="R34" s="209"/>
      <c r="S34" s="209"/>
    </row>
    <row r="35" spans="1:24">
      <c r="A35" s="1199" t="str">
        <f>'Development and Financing'!A86</f>
        <v>Has covenant compliance question been answered?</v>
      </c>
      <c r="B35" s="250"/>
      <c r="C35" s="305"/>
      <c r="D35" s="205" t="str">
        <f>'Development and Financing'!B86</f>
        <v>-</v>
      </c>
      <c r="E35" s="206"/>
      <c r="F35" s="206"/>
      <c r="G35" s="206"/>
      <c r="H35" s="206"/>
      <c r="I35" s="206"/>
      <c r="J35" s="206"/>
      <c r="K35" s="206"/>
      <c r="L35" s="206"/>
      <c r="M35" s="206"/>
      <c r="N35" s="206"/>
      <c r="O35" s="209"/>
      <c r="P35" s="206"/>
      <c r="Q35" s="206"/>
      <c r="R35" s="206"/>
      <c r="S35" s="206"/>
    </row>
    <row r="36" spans="1:24">
      <c r="A36" s="1199" t="str">
        <f>'Development and Financing'!A87</f>
        <v>Development costs vs Total funding</v>
      </c>
      <c r="B36" s="976"/>
      <c r="C36" s="208"/>
      <c r="D36" s="499" t="str">
        <f>'Development and Financing'!B87</f>
        <v>OK</v>
      </c>
      <c r="E36" s="499" t="str">
        <f>'Development and Financing'!C87</f>
        <v>OK</v>
      </c>
      <c r="F36" s="499" t="str">
        <f>'Development and Financing'!D87</f>
        <v>OK</v>
      </c>
      <c r="G36" s="499">
        <f>'Development and Financing'!E87</f>
        <v>0</v>
      </c>
      <c r="H36" s="499">
        <f>'Development and Financing'!F87</f>
        <v>0</v>
      </c>
      <c r="I36" s="499">
        <f>'Development and Financing'!G87</f>
        <v>0</v>
      </c>
      <c r="J36" s="499">
        <f>'Development and Financing'!H87</f>
        <v>0</v>
      </c>
      <c r="K36" s="499">
        <f>'Development and Financing'!I87</f>
        <v>0</v>
      </c>
      <c r="L36" s="499">
        <f>'Development and Financing'!J87</f>
        <v>0</v>
      </c>
      <c r="M36" s="499">
        <f>'Development and Financing'!K87</f>
        <v>0</v>
      </c>
      <c r="N36" s="499">
        <f>'Development and Financing'!L87</f>
        <v>0</v>
      </c>
      <c r="O36" s="209" t="str">
        <f>'Development and Financing'!M87</f>
        <v>OK</v>
      </c>
      <c r="P36" s="206" t="str">
        <f>'Development and Financing'!N87</f>
        <v>OK</v>
      </c>
      <c r="Q36" s="206" t="str">
        <f>'Development and Financing'!O87</f>
        <v>OK</v>
      </c>
      <c r="R36" s="206" t="str">
        <f>'Development and Financing'!P87</f>
        <v>OK</v>
      </c>
      <c r="S36" s="206" t="str">
        <f>'Development and Financing'!Q87</f>
        <v>OK</v>
      </c>
    </row>
    <row r="37" spans="1:24">
      <c r="A37" s="1198" t="s">
        <v>348</v>
      </c>
      <c r="B37" s="290"/>
      <c r="C37" s="208"/>
      <c r="D37" s="206"/>
      <c r="E37" s="206"/>
      <c r="F37" s="206"/>
      <c r="G37" s="206"/>
      <c r="H37" s="205"/>
      <c r="I37" s="206"/>
      <c r="J37" s="205"/>
      <c r="K37" s="206"/>
      <c r="L37" s="205"/>
      <c r="M37" s="206"/>
      <c r="N37" s="209"/>
      <c r="O37" s="209"/>
      <c r="P37" s="205"/>
      <c r="Q37" s="206"/>
      <c r="R37" s="209"/>
      <c r="S37" s="209"/>
    </row>
    <row r="38" spans="1:24">
      <c r="A38" s="1200" t="s">
        <v>615</v>
      </c>
      <c r="B38" s="977"/>
      <c r="C38" s="210"/>
      <c r="D38" s="500" t="str">
        <f>IF('Sign-Off sheet'!F40="","Check",IF('Sign-Off sheet'!F40="Yes","OK","Check"))</f>
        <v>Check</v>
      </c>
      <c r="E38" s="207"/>
      <c r="F38" s="207"/>
      <c r="G38" s="207"/>
      <c r="H38" s="211"/>
      <c r="I38" s="207"/>
      <c r="J38" s="211"/>
      <c r="K38" s="207"/>
      <c r="L38" s="211"/>
      <c r="M38" s="207"/>
      <c r="N38" s="212"/>
      <c r="O38" s="212"/>
      <c r="P38" s="211"/>
      <c r="Q38" s="207"/>
      <c r="R38" s="212"/>
      <c r="S38" s="212"/>
    </row>
    <row r="39" spans="1:24" ht="10.5" customHeight="1">
      <c r="A39" s="251"/>
      <c r="B39" s="251"/>
    </row>
    <row r="40" spans="1:24">
      <c r="A40" s="252" t="s">
        <v>3721</v>
      </c>
      <c r="B40" s="252"/>
    </row>
    <row r="41" spans="1:24" ht="24" customHeight="1">
      <c r="A41" s="251"/>
      <c r="B41" s="251"/>
    </row>
    <row r="42" spans="1:24">
      <c r="A42" s="239"/>
      <c r="B42" s="240"/>
      <c r="C42" s="240"/>
      <c r="D42" s="240"/>
      <c r="E42" s="240"/>
      <c r="F42" s="240"/>
      <c r="G42" s="240"/>
      <c r="H42" s="240"/>
      <c r="I42" s="240"/>
      <c r="J42" s="882" t="s">
        <v>597</v>
      </c>
      <c r="K42" s="240"/>
      <c r="L42" s="240"/>
      <c r="M42" s="240"/>
      <c r="N42" s="240"/>
      <c r="O42" s="240"/>
      <c r="P42" s="240"/>
      <c r="Q42" s="240"/>
      <c r="R42" s="240"/>
      <c r="S42" s="240"/>
      <c r="T42" s="240"/>
      <c r="U42" s="240"/>
      <c r="V42" s="240"/>
      <c r="W42" s="240"/>
      <c r="X42" s="380"/>
    </row>
    <row r="43" spans="1:24">
      <c r="A43" s="290" t="s">
        <v>262</v>
      </c>
      <c r="B43" s="978"/>
      <c r="C43" s="244"/>
      <c r="D43" s="244"/>
      <c r="E43" s="244"/>
      <c r="F43" s="244"/>
      <c r="G43" s="244"/>
      <c r="H43" s="244"/>
      <c r="I43" s="244"/>
      <c r="J43" s="883" t="s">
        <v>598</v>
      </c>
      <c r="K43" s="244"/>
      <c r="L43" s="244"/>
      <c r="M43" s="244"/>
      <c r="N43" s="244"/>
      <c r="O43" s="244"/>
      <c r="P43" s="244"/>
      <c r="Q43" s="244"/>
      <c r="R43" s="244"/>
      <c r="S43" s="244"/>
      <c r="T43" s="244"/>
      <c r="U43" s="244"/>
      <c r="V43" s="244"/>
      <c r="W43" s="244"/>
      <c r="X43" s="242"/>
    </row>
    <row r="44" spans="1:24">
      <c r="A44" s="1076" t="s">
        <v>587</v>
      </c>
      <c r="B44" s="979"/>
      <c r="C44" s="244"/>
      <c r="D44" s="244"/>
      <c r="E44" s="244"/>
      <c r="F44" s="244"/>
      <c r="G44" s="244"/>
      <c r="H44" s="244"/>
      <c r="I44" s="244"/>
      <c r="J44" s="883" t="s">
        <v>599</v>
      </c>
      <c r="K44" s="244"/>
      <c r="L44" s="244"/>
      <c r="M44" s="244"/>
      <c r="N44" s="244"/>
      <c r="O44" s="244"/>
      <c r="P44" s="244"/>
      <c r="Q44" s="244"/>
      <c r="R44" s="244"/>
      <c r="S44" s="244"/>
      <c r="T44" s="244"/>
      <c r="U44" s="244"/>
      <c r="V44" s="244"/>
      <c r="W44" s="244"/>
      <c r="X44" s="242"/>
    </row>
    <row r="45" spans="1:24">
      <c r="A45" s="243"/>
      <c r="B45" s="244"/>
      <c r="C45" s="244"/>
      <c r="D45" s="244"/>
      <c r="E45" s="244"/>
      <c r="F45" s="244"/>
      <c r="G45" s="244"/>
      <c r="H45" s="244"/>
      <c r="I45" s="244"/>
      <c r="J45" s="883" t="s">
        <v>600</v>
      </c>
      <c r="K45" s="244"/>
      <c r="L45" s="244"/>
      <c r="M45" s="244"/>
      <c r="N45" s="244"/>
      <c r="O45" s="244"/>
      <c r="P45" s="244"/>
      <c r="Q45" s="244"/>
      <c r="R45" s="244"/>
      <c r="S45" s="244"/>
      <c r="T45" s="244"/>
      <c r="U45" s="244"/>
      <c r="V45" s="244"/>
      <c r="W45" s="244"/>
      <c r="X45" s="242"/>
    </row>
    <row r="46" spans="1:24">
      <c r="A46" s="1197" t="s">
        <v>263</v>
      </c>
      <c r="B46" s="980"/>
      <c r="C46" s="244" t="s">
        <v>273</v>
      </c>
      <c r="D46" s="244"/>
      <c r="E46" s="244"/>
      <c r="F46" s="244"/>
      <c r="G46" s="244"/>
      <c r="H46" s="244"/>
      <c r="I46" s="244"/>
      <c r="J46" s="883" t="s">
        <v>601</v>
      </c>
      <c r="K46" s="244"/>
      <c r="L46" s="244"/>
      <c r="M46" s="244"/>
      <c r="N46" s="244"/>
      <c r="O46" s="244"/>
      <c r="P46" s="244"/>
      <c r="Q46" s="244"/>
      <c r="R46" s="244"/>
      <c r="S46" s="244"/>
      <c r="T46" s="244"/>
      <c r="U46" s="244"/>
      <c r="V46" s="244"/>
      <c r="W46" s="244"/>
      <c r="X46" s="242"/>
    </row>
    <row r="47" spans="1:24">
      <c r="A47" s="1197" t="s">
        <v>264</v>
      </c>
      <c r="B47" s="980"/>
      <c r="C47" s="244" t="s">
        <v>271</v>
      </c>
      <c r="D47" s="244"/>
      <c r="E47" s="244"/>
      <c r="F47" s="244"/>
      <c r="G47" s="244"/>
      <c r="H47" s="244"/>
      <c r="I47" s="244"/>
      <c r="J47" s="883" t="s">
        <v>602</v>
      </c>
      <c r="K47" s="244"/>
      <c r="L47" s="244"/>
      <c r="M47" s="244"/>
      <c r="N47" s="244"/>
      <c r="O47" s="244"/>
      <c r="P47" s="244"/>
      <c r="Q47" s="244"/>
      <c r="R47" s="244"/>
      <c r="S47" s="244"/>
      <c r="T47" s="244"/>
      <c r="U47" s="244"/>
      <c r="V47" s="244"/>
      <c r="W47" s="244"/>
      <c r="X47" s="242"/>
    </row>
    <row r="48" spans="1:24">
      <c r="A48" s="1197" t="s">
        <v>265</v>
      </c>
      <c r="B48" s="980"/>
      <c r="C48" s="244" t="s">
        <v>271</v>
      </c>
      <c r="D48" s="244"/>
      <c r="E48" s="244"/>
      <c r="F48" s="244"/>
      <c r="G48" s="244"/>
      <c r="H48" s="244"/>
      <c r="I48" s="244"/>
      <c r="J48" s="883" t="s">
        <v>603</v>
      </c>
      <c r="K48" s="244"/>
      <c r="L48" s="244"/>
      <c r="M48" s="244"/>
      <c r="N48" s="244"/>
      <c r="O48" s="244"/>
      <c r="P48" s="244"/>
      <c r="Q48" s="244"/>
      <c r="R48" s="244"/>
      <c r="S48" s="244"/>
      <c r="T48" s="244"/>
      <c r="U48" s="244"/>
      <c r="V48" s="244"/>
      <c r="W48" s="244"/>
      <c r="X48" s="242"/>
    </row>
    <row r="49" spans="1:24">
      <c r="A49" s="1197" t="s">
        <v>266</v>
      </c>
      <c r="B49" s="980"/>
      <c r="C49" s="244" t="s">
        <v>269</v>
      </c>
      <c r="D49" s="244"/>
      <c r="E49" s="244"/>
      <c r="F49" s="244"/>
      <c r="G49" s="244"/>
      <c r="H49" s="244"/>
      <c r="I49" s="244"/>
      <c r="J49" s="883" t="s">
        <v>604</v>
      </c>
      <c r="K49" s="244"/>
      <c r="L49" s="244"/>
      <c r="M49" s="244"/>
      <c r="N49" s="244"/>
      <c r="O49" s="244"/>
      <c r="P49" s="244"/>
      <c r="Q49" s="244"/>
      <c r="R49" s="244"/>
      <c r="S49" s="244"/>
      <c r="T49" s="244"/>
      <c r="U49" s="244"/>
      <c r="V49" s="244"/>
      <c r="W49" s="244"/>
      <c r="X49" s="242"/>
    </row>
    <row r="50" spans="1:24">
      <c r="A50" s="1197" t="s">
        <v>268</v>
      </c>
      <c r="B50" s="980"/>
      <c r="C50" s="244" t="s">
        <v>270</v>
      </c>
      <c r="D50" s="244"/>
      <c r="E50" s="244"/>
      <c r="F50" s="244"/>
      <c r="G50" s="244"/>
      <c r="H50" s="244"/>
      <c r="I50" s="244"/>
      <c r="J50" s="881"/>
      <c r="K50" s="244"/>
      <c r="L50" s="244"/>
      <c r="M50" s="244"/>
      <c r="N50" s="244"/>
      <c r="O50" s="244"/>
      <c r="P50" s="244"/>
      <c r="Q50" s="244"/>
      <c r="R50" s="244"/>
      <c r="S50" s="244"/>
      <c r="T50" s="244"/>
      <c r="U50" s="244"/>
      <c r="V50" s="244"/>
      <c r="W50" s="244"/>
      <c r="X50" s="242"/>
    </row>
    <row r="51" spans="1:24">
      <c r="A51" s="1197" t="s">
        <v>31</v>
      </c>
      <c r="B51" s="981"/>
      <c r="C51" s="244" t="s">
        <v>271</v>
      </c>
      <c r="D51" s="244"/>
      <c r="E51" s="244"/>
      <c r="F51" s="244"/>
      <c r="G51" s="244"/>
      <c r="H51" s="244"/>
      <c r="I51" s="244"/>
      <c r="J51" s="881"/>
      <c r="K51" s="244"/>
      <c r="L51" s="244"/>
      <c r="M51" s="244"/>
      <c r="N51" s="244"/>
      <c r="O51" s="244"/>
      <c r="P51" s="244"/>
      <c r="Q51" s="244"/>
      <c r="R51" s="244"/>
      <c r="S51" s="244"/>
      <c r="T51" s="244"/>
      <c r="U51" s="244"/>
      <c r="V51" s="244"/>
      <c r="W51" s="244"/>
      <c r="X51" s="242"/>
    </row>
    <row r="52" spans="1:24">
      <c r="A52" s="1197" t="s">
        <v>267</v>
      </c>
      <c r="B52" s="980"/>
      <c r="C52" s="244" t="s">
        <v>272</v>
      </c>
      <c r="D52" s="244"/>
      <c r="E52" s="244"/>
      <c r="F52" s="244"/>
      <c r="G52" s="244"/>
      <c r="H52" s="244"/>
      <c r="I52" s="244"/>
      <c r="J52" s="881"/>
      <c r="K52" s="244"/>
      <c r="L52" s="244"/>
      <c r="M52" s="244"/>
      <c r="N52" s="244"/>
      <c r="O52" s="244"/>
      <c r="P52" s="244"/>
      <c r="Q52" s="244"/>
      <c r="R52" s="244"/>
      <c r="S52" s="244"/>
      <c r="T52" s="244"/>
      <c r="U52" s="244"/>
      <c r="V52" s="244"/>
      <c r="W52" s="244"/>
      <c r="X52" s="242"/>
    </row>
    <row r="53" spans="1:24">
      <c r="A53" s="1197" t="s">
        <v>593</v>
      </c>
      <c r="B53" s="980"/>
      <c r="C53" s="244" t="s">
        <v>584</v>
      </c>
      <c r="D53" s="244"/>
      <c r="E53" s="244"/>
      <c r="F53" s="244"/>
      <c r="G53" s="244"/>
      <c r="H53" s="244"/>
      <c r="I53" s="244"/>
      <c r="J53" s="242"/>
      <c r="K53" s="244"/>
      <c r="L53" s="244"/>
      <c r="M53" s="244"/>
      <c r="N53" s="244"/>
      <c r="O53" s="244"/>
      <c r="P53" s="244"/>
      <c r="Q53" s="244"/>
      <c r="R53" s="244"/>
      <c r="S53" s="244"/>
      <c r="T53" s="244"/>
      <c r="U53" s="244"/>
      <c r="V53" s="244"/>
      <c r="W53" s="244"/>
      <c r="X53" s="242"/>
    </row>
    <row r="54" spans="1:24">
      <c r="A54" s="1197" t="s">
        <v>274</v>
      </c>
      <c r="B54" s="980"/>
      <c r="C54" s="244"/>
      <c r="D54" s="244"/>
      <c r="E54" s="244"/>
      <c r="F54" s="244"/>
      <c r="G54" s="244"/>
      <c r="H54" s="244"/>
      <c r="I54" s="244"/>
      <c r="J54" s="242"/>
      <c r="K54" s="244"/>
      <c r="L54" s="244"/>
      <c r="M54" s="244"/>
      <c r="N54" s="244"/>
      <c r="O54" s="244"/>
      <c r="P54" s="244"/>
      <c r="Q54" s="244"/>
      <c r="R54" s="244"/>
      <c r="S54" s="244"/>
      <c r="T54" s="244"/>
      <c r="U54" s="244"/>
      <c r="V54" s="244"/>
      <c r="W54" s="244"/>
      <c r="X54" s="242"/>
    </row>
    <row r="55" spans="1:24">
      <c r="A55" s="245"/>
      <c r="B55" s="246"/>
      <c r="C55" s="246"/>
      <c r="D55" s="246"/>
      <c r="E55" s="246"/>
      <c r="F55" s="246"/>
      <c r="G55" s="246"/>
      <c r="H55" s="246"/>
      <c r="I55" s="246"/>
      <c r="J55" s="247"/>
      <c r="K55" s="244"/>
      <c r="L55" s="244"/>
      <c r="M55" s="244"/>
      <c r="N55" s="244"/>
      <c r="O55" s="244"/>
      <c r="P55" s="244"/>
      <c r="Q55" s="244"/>
      <c r="R55" s="244"/>
      <c r="S55" s="244"/>
      <c r="T55" s="246"/>
      <c r="U55" s="246"/>
      <c r="V55" s="246"/>
      <c r="W55" s="246"/>
      <c r="X55" s="247"/>
    </row>
  </sheetData>
  <sheetProtection algorithmName="SHA-512" hashValue="So4cofLTrmbmQQf0fQpxYdTpJ2zNlImpYk5gq+K9qHORs3lphu/x3G+WgxV7sBJLMr4J0prutDL3jdGGdCLp3A==" saltValue="FzULq8nTaWM2QYAHKDnqVQ==" spinCount="100000" sheet="1" objects="1" scenarios="1"/>
  <dataConsolidate/>
  <mergeCells count="9">
    <mergeCell ref="A2:V3"/>
    <mergeCell ref="C24:D24"/>
    <mergeCell ref="E24:N24"/>
    <mergeCell ref="C6:E6"/>
    <mergeCell ref="C10:D10"/>
    <mergeCell ref="F7:U7"/>
    <mergeCell ref="F11:V11"/>
    <mergeCell ref="F10:X10"/>
    <mergeCell ref="F6:X6"/>
  </mergeCells>
  <phoneticPr fontId="0" type="noConversion"/>
  <conditionalFormatting sqref="C27:N31">
    <cfRule type="cellIs" dxfId="38" priority="8" stopIfTrue="1" operator="notEqual">
      <formula>"OK"</formula>
    </cfRule>
  </conditionalFormatting>
  <conditionalFormatting sqref="D34">
    <cfRule type="cellIs" dxfId="37" priority="7" stopIfTrue="1" operator="notEqual">
      <formula>"OK"</formula>
    </cfRule>
  </conditionalFormatting>
  <conditionalFormatting sqref="D36:N36">
    <cfRule type="cellIs" dxfId="36" priority="6" stopIfTrue="1" operator="notEqual">
      <formula>"OK"</formula>
    </cfRule>
  </conditionalFormatting>
  <conditionalFormatting sqref="D38">
    <cfRule type="cellIs" dxfId="35" priority="5" stopIfTrue="1" operator="notEqual">
      <formula>"OK"</formula>
    </cfRule>
  </conditionalFormatting>
  <conditionalFormatting sqref="C32:N32">
    <cfRule type="cellIs" dxfId="34" priority="3" stopIfTrue="1" operator="notEqual">
      <formula>"OK"</formula>
    </cfRule>
  </conditionalFormatting>
  <conditionalFormatting sqref="O29:S29">
    <cfRule type="cellIs" dxfId="33" priority="1" stopIfTrue="1" operator="notEqual">
      <formula>"OK"</formula>
    </cfRule>
  </conditionalFormatting>
  <dataValidations count="1">
    <dataValidation type="list" allowBlank="1" showInputMessage="1" showErrorMessage="1" sqref="C12" xr:uid="{00000000-0002-0000-0100-000001000000}">
      <formula1>$J$42:$J$49</formula1>
    </dataValidation>
  </dataValidations>
  <hyperlinks>
    <hyperlink ref="A46" location="Definitions!A1" display="Definitions" xr:uid="{00000000-0004-0000-0100-000000000000}"/>
    <hyperlink ref="A47" location="'Segmented Business Analysis'!A1" display="Segmented Business Analysis" xr:uid="{00000000-0004-0000-0100-000001000000}"/>
    <hyperlink ref="A48" location="'Consolidated Business Analysis'!A1" display="Consolidated Business Analysis" xr:uid="{00000000-0004-0000-0100-000002000000}"/>
    <hyperlink ref="A49" location="Ratios!A1" display="Ratios" xr:uid="{00000000-0004-0000-0100-000003000000}"/>
    <hyperlink ref="A50" location="Graphs!A1" display="Graphs" xr:uid="{00000000-0004-0000-0100-000004000000}"/>
    <hyperlink ref="A51" location="'Development and Financing'!A1" display="Development and Financing" xr:uid="{00000000-0004-0000-0100-000005000000}"/>
    <hyperlink ref="A52" location="'Sign-Off sheet'!A1" display="Sign-off sheet" xr:uid="{00000000-0004-0000-0100-000006000000}"/>
    <hyperlink ref="A54" location="Disclaimer!A1" display="Disclaimer" xr:uid="{00000000-0004-0000-0100-000007000000}"/>
    <hyperlink ref="A53" location="'Providers workings'!A1" display="Proviers workings" xr:uid="{00000000-0004-0000-0100-000008000000}"/>
  </hyperlinks>
  <pageMargins left="0.70866141732283472" right="0.70866141732283472" top="0.74803149606299213" bottom="0.74803149606299213" header="0.31496062992125984" footer="0.31496062992125984"/>
  <pageSetup paperSize="8"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6" tint="-0.499984740745262"/>
    <pageSetUpPr fitToPage="1"/>
  </sheetPr>
  <dimension ref="A1:G429"/>
  <sheetViews>
    <sheetView zoomScaleNormal="100" workbookViewId="0">
      <selection activeCell="A16" sqref="A16"/>
    </sheetView>
  </sheetViews>
  <sheetFormatPr defaultColWidth="9.28515625" defaultRowHeight="12.75"/>
  <cols>
    <col min="1" max="1" width="9" style="807" customWidth="1"/>
    <col min="2" max="2" width="8.42578125" style="807" customWidth="1"/>
    <col min="3" max="3" width="42.7109375" style="791" customWidth="1"/>
    <col min="4" max="4" width="11.42578125" style="807" customWidth="1"/>
    <col min="5" max="5" width="50" style="174" customWidth="1"/>
    <col min="6" max="6" width="109.28515625" style="174" customWidth="1"/>
    <col min="7" max="16384" width="9.28515625" style="174"/>
  </cols>
  <sheetData>
    <row r="1" spans="1:7" ht="157.9" customHeight="1"/>
    <row r="2" spans="1:7" ht="13.15" customHeight="1">
      <c r="A2" s="1226" t="s">
        <v>10654</v>
      </c>
      <c r="B2" s="1226"/>
      <c r="C2" s="1226"/>
      <c r="D2" s="1226"/>
      <c r="E2" s="1226"/>
      <c r="F2" s="1226"/>
    </row>
    <row r="3" spans="1:7" ht="13.15" customHeight="1">
      <c r="A3" s="1226"/>
      <c r="B3" s="1226"/>
      <c r="C3" s="1226"/>
      <c r="D3" s="1226"/>
      <c r="E3" s="1226"/>
      <c r="F3" s="1226"/>
    </row>
    <row r="4" spans="1:7" ht="13.15" customHeight="1">
      <c r="A4" s="1188" t="s">
        <v>10637</v>
      </c>
      <c r="E4" s="1186"/>
      <c r="F4" s="1186"/>
    </row>
    <row r="5" spans="1:7" ht="18">
      <c r="C5" s="1168"/>
    </row>
    <row r="6" spans="1:7" ht="15">
      <c r="A6" s="821" t="s">
        <v>594</v>
      </c>
      <c r="B6" s="808"/>
      <c r="C6" s="792"/>
      <c r="D6" s="809"/>
      <c r="E6" s="322"/>
      <c r="F6" s="323"/>
      <c r="G6" s="320"/>
    </row>
    <row r="7" spans="1:7">
      <c r="A7" s="1171" t="s">
        <v>10652</v>
      </c>
      <c r="B7" s="1172"/>
      <c r="C7" s="1173"/>
      <c r="D7" s="1172"/>
      <c r="E7" s="1174"/>
      <c r="F7" s="323"/>
      <c r="G7" s="320"/>
    </row>
    <row r="8" spans="1:7">
      <c r="A8" s="822"/>
      <c r="B8" s="809"/>
      <c r="C8" s="792"/>
      <c r="D8" s="809"/>
      <c r="E8" s="322"/>
      <c r="F8" s="323"/>
      <c r="G8" s="320"/>
    </row>
    <row r="9" spans="1:7" ht="15">
      <c r="A9" s="821" t="s">
        <v>378</v>
      </c>
      <c r="B9" s="808"/>
      <c r="C9" s="792"/>
      <c r="D9" s="809"/>
      <c r="E9" s="322"/>
      <c r="F9" s="323"/>
      <c r="G9" s="320"/>
    </row>
    <row r="10" spans="1:7">
      <c r="A10" s="1099" t="s">
        <v>10659</v>
      </c>
      <c r="B10" s="810"/>
      <c r="C10" s="1173"/>
      <c r="D10" s="1172"/>
      <c r="E10" s="1174"/>
      <c r="F10" s="1175"/>
      <c r="G10" s="320"/>
    </row>
    <row r="11" spans="1:7">
      <c r="A11" s="822"/>
      <c r="B11" s="809"/>
      <c r="C11" s="792"/>
      <c r="D11" s="809"/>
      <c r="E11" s="322"/>
      <c r="F11" s="323"/>
      <c r="G11" s="320"/>
    </row>
    <row r="12" spans="1:7" ht="15">
      <c r="A12" s="821" t="s">
        <v>595</v>
      </c>
      <c r="B12" s="808"/>
      <c r="C12" s="792"/>
      <c r="D12" s="809"/>
      <c r="E12" s="322"/>
      <c r="F12" s="323"/>
      <c r="G12" s="320"/>
    </row>
    <row r="13" spans="1:7">
      <c r="A13" s="1099" t="s">
        <v>10642</v>
      </c>
      <c r="B13" s="810"/>
      <c r="C13" s="792"/>
      <c r="D13" s="809"/>
      <c r="E13" s="322"/>
      <c r="F13" s="323"/>
      <c r="G13" s="320"/>
    </row>
    <row r="14" spans="1:7">
      <c r="A14" s="823"/>
      <c r="B14" s="811"/>
      <c r="C14" s="793"/>
      <c r="D14" s="811"/>
      <c r="E14" s="324"/>
      <c r="F14" s="325"/>
    </row>
    <row r="16" spans="1:7" ht="18.75">
      <c r="A16" s="922" t="s">
        <v>477</v>
      </c>
      <c r="B16" s="812"/>
    </row>
    <row r="18" spans="1:6" ht="15">
      <c r="A18" s="794" t="s">
        <v>431</v>
      </c>
      <c r="B18" s="794" t="s">
        <v>27</v>
      </c>
      <c r="C18" s="794" t="s">
        <v>432</v>
      </c>
      <c r="D18" s="794" t="s">
        <v>433</v>
      </c>
      <c r="E18" s="253" t="s">
        <v>434</v>
      </c>
      <c r="F18" s="253" t="s">
        <v>435</v>
      </c>
    </row>
    <row r="19" spans="1:6" s="256" customFormat="1" ht="46.5" customHeight="1">
      <c r="A19" s="257" t="s">
        <v>190</v>
      </c>
      <c r="B19" s="385"/>
      <c r="C19" s="772" t="s">
        <v>402</v>
      </c>
      <c r="D19" s="298" t="s">
        <v>436</v>
      </c>
      <c r="E19" s="394"/>
      <c r="F19" s="394" t="s">
        <v>158</v>
      </c>
    </row>
    <row r="20" spans="1:6" s="256" customFormat="1" ht="45">
      <c r="A20" s="258" t="s">
        <v>185</v>
      </c>
      <c r="B20" s="386">
        <v>14</v>
      </c>
      <c r="C20" s="771" t="s">
        <v>332</v>
      </c>
      <c r="D20" s="293" t="s">
        <v>159</v>
      </c>
      <c r="E20" s="254" t="s">
        <v>545</v>
      </c>
      <c r="F20" s="254" t="s">
        <v>161</v>
      </c>
    </row>
    <row r="21" spans="1:6" s="256" customFormat="1" ht="30.75" customHeight="1">
      <c r="A21" s="258" t="s">
        <v>186</v>
      </c>
      <c r="B21" s="386">
        <v>15</v>
      </c>
      <c r="C21" s="771" t="s">
        <v>133</v>
      </c>
      <c r="D21" s="293" t="s">
        <v>159</v>
      </c>
      <c r="E21" s="254" t="s">
        <v>162</v>
      </c>
      <c r="F21" s="254" t="s">
        <v>163</v>
      </c>
    </row>
    <row r="22" spans="1:6" s="256" customFormat="1" ht="33.75" customHeight="1">
      <c r="A22" s="258" t="s">
        <v>187</v>
      </c>
      <c r="B22" s="386">
        <v>16</v>
      </c>
      <c r="C22" s="771" t="s">
        <v>333</v>
      </c>
      <c r="D22" s="293" t="s">
        <v>159</v>
      </c>
      <c r="E22" s="254" t="s">
        <v>164</v>
      </c>
      <c r="F22" s="254" t="s">
        <v>165</v>
      </c>
    </row>
    <row r="23" spans="1:6" s="256" customFormat="1" ht="33.75" customHeight="1">
      <c r="A23" s="258" t="s">
        <v>188</v>
      </c>
      <c r="B23" s="386">
        <v>17</v>
      </c>
      <c r="C23" s="771" t="s">
        <v>134</v>
      </c>
      <c r="D23" s="293" t="s">
        <v>159</v>
      </c>
      <c r="E23" s="254" t="s">
        <v>166</v>
      </c>
      <c r="F23" s="254" t="s">
        <v>167</v>
      </c>
    </row>
    <row r="24" spans="1:6" s="256" customFormat="1" ht="15">
      <c r="A24" s="264" t="s">
        <v>189</v>
      </c>
      <c r="B24" s="393">
        <v>18</v>
      </c>
      <c r="C24" s="265" t="s">
        <v>168</v>
      </c>
      <c r="D24" s="850" t="s">
        <v>169</v>
      </c>
      <c r="E24" s="265"/>
      <c r="F24" s="786" t="s">
        <v>170</v>
      </c>
    </row>
    <row r="25" spans="1:6" s="256" customFormat="1" ht="45.75" customHeight="1">
      <c r="A25" s="1266" t="s">
        <v>9523</v>
      </c>
      <c r="B25" s="390">
        <v>19</v>
      </c>
      <c r="C25" s="1267" t="s">
        <v>135</v>
      </c>
      <c r="D25" s="1268" t="s">
        <v>171</v>
      </c>
      <c r="E25" s="1277"/>
      <c r="F25" s="773" t="s">
        <v>10492</v>
      </c>
    </row>
    <row r="26" spans="1:6" s="256" customFormat="1" ht="45" customHeight="1">
      <c r="A26" s="1266"/>
      <c r="B26" s="389"/>
      <c r="C26" s="1267"/>
      <c r="D26" s="1268"/>
      <c r="E26" s="1277"/>
      <c r="F26" s="774" t="s">
        <v>579</v>
      </c>
    </row>
    <row r="27" spans="1:6" s="256" customFormat="1" ht="66" customHeight="1">
      <c r="A27" s="257" t="s">
        <v>172</v>
      </c>
      <c r="B27" s="385"/>
      <c r="C27" s="772" t="s">
        <v>173</v>
      </c>
      <c r="D27" s="298" t="s">
        <v>436</v>
      </c>
      <c r="E27" s="394"/>
      <c r="F27" s="772" t="s">
        <v>10505</v>
      </c>
    </row>
    <row r="28" spans="1:6" s="256" customFormat="1" ht="30">
      <c r="A28" s="258" t="s">
        <v>191</v>
      </c>
      <c r="B28" s="386">
        <v>22</v>
      </c>
      <c r="C28" s="771" t="s">
        <v>136</v>
      </c>
      <c r="D28" s="293" t="s">
        <v>159</v>
      </c>
      <c r="E28" s="260" t="s">
        <v>517</v>
      </c>
      <c r="F28" s="254" t="s">
        <v>10506</v>
      </c>
    </row>
    <row r="29" spans="1:6" s="256" customFormat="1" ht="15">
      <c r="A29" s="258" t="s">
        <v>192</v>
      </c>
      <c r="B29" s="386">
        <v>23</v>
      </c>
      <c r="C29" s="771" t="s">
        <v>137</v>
      </c>
      <c r="D29" s="293" t="s">
        <v>159</v>
      </c>
      <c r="E29" s="254" t="s">
        <v>174</v>
      </c>
      <c r="F29" s="1169" t="s">
        <v>10655</v>
      </c>
    </row>
    <row r="30" spans="1:6" s="256" customFormat="1" ht="30">
      <c r="A30" s="258" t="s">
        <v>193</v>
      </c>
      <c r="B30" s="386">
        <v>24</v>
      </c>
      <c r="C30" s="771" t="s">
        <v>129</v>
      </c>
      <c r="D30" s="293" t="s">
        <v>159</v>
      </c>
      <c r="E30" s="254" t="s">
        <v>452</v>
      </c>
      <c r="F30" s="254" t="s">
        <v>10507</v>
      </c>
    </row>
    <row r="31" spans="1:6" s="256" customFormat="1" ht="15">
      <c r="A31" s="258" t="s">
        <v>194</v>
      </c>
      <c r="B31" s="386">
        <v>25</v>
      </c>
      <c r="C31" s="771" t="s">
        <v>345</v>
      </c>
      <c r="D31" s="293" t="s">
        <v>159</v>
      </c>
      <c r="E31" s="254"/>
      <c r="F31" s="254" t="s">
        <v>453</v>
      </c>
    </row>
    <row r="32" spans="1:6" s="256" customFormat="1" ht="16.5" customHeight="1">
      <c r="A32" s="258" t="s">
        <v>195</v>
      </c>
      <c r="B32" s="386">
        <v>26</v>
      </c>
      <c r="C32" s="771" t="s">
        <v>454</v>
      </c>
      <c r="D32" s="293" t="s">
        <v>159</v>
      </c>
      <c r="E32" s="260" t="s">
        <v>516</v>
      </c>
      <c r="F32" s="254" t="s">
        <v>37</v>
      </c>
    </row>
    <row r="33" spans="1:6" s="256" customFormat="1" ht="15">
      <c r="A33" s="258" t="s">
        <v>196</v>
      </c>
      <c r="B33" s="386">
        <v>27</v>
      </c>
      <c r="C33" s="771" t="s">
        <v>455</v>
      </c>
      <c r="D33" s="293" t="s">
        <v>159</v>
      </c>
      <c r="E33" s="254" t="s">
        <v>456</v>
      </c>
      <c r="F33" s="254" t="s">
        <v>457</v>
      </c>
    </row>
    <row r="34" spans="1:6" s="256" customFormat="1" ht="15">
      <c r="A34" s="259" t="s">
        <v>197</v>
      </c>
      <c r="B34" s="386">
        <v>28</v>
      </c>
      <c r="C34" s="255" t="s">
        <v>126</v>
      </c>
      <c r="D34" s="295" t="s">
        <v>458</v>
      </c>
      <c r="E34" s="255"/>
      <c r="F34" s="255"/>
    </row>
    <row r="35" spans="1:6" s="256" customFormat="1" ht="30">
      <c r="A35" s="258" t="s">
        <v>198</v>
      </c>
      <c r="B35" s="386">
        <v>30</v>
      </c>
      <c r="C35" s="771" t="s">
        <v>139</v>
      </c>
      <c r="D35" s="293" t="s">
        <v>159</v>
      </c>
      <c r="E35" s="254" t="s">
        <v>459</v>
      </c>
      <c r="F35" s="254" t="s">
        <v>9368</v>
      </c>
    </row>
    <row r="36" spans="1:6" s="256" customFormat="1" ht="60">
      <c r="A36" s="258" t="s">
        <v>199</v>
      </c>
      <c r="B36" s="387">
        <v>31</v>
      </c>
      <c r="C36" s="771" t="s">
        <v>460</v>
      </c>
      <c r="D36" s="293" t="s">
        <v>159</v>
      </c>
      <c r="E36" s="254" t="s">
        <v>461</v>
      </c>
      <c r="F36" s="254" t="s">
        <v>200</v>
      </c>
    </row>
    <row r="37" spans="1:6" s="256" customFormat="1" ht="15" customHeight="1">
      <c r="A37" s="1266" t="s">
        <v>201</v>
      </c>
      <c r="B37" s="1269">
        <v>32</v>
      </c>
      <c r="C37" s="1267" t="s">
        <v>141</v>
      </c>
      <c r="D37" s="1268" t="s">
        <v>159</v>
      </c>
      <c r="E37" s="1254" t="s">
        <v>461</v>
      </c>
      <c r="F37" s="1254" t="s">
        <v>496</v>
      </c>
    </row>
    <row r="38" spans="1:6" s="256" customFormat="1" ht="47.25" customHeight="1">
      <c r="A38" s="1266"/>
      <c r="B38" s="1270"/>
      <c r="C38" s="1267"/>
      <c r="D38" s="1268"/>
      <c r="E38" s="1254"/>
      <c r="F38" s="1254"/>
    </row>
    <row r="39" spans="1:6" s="256" customFormat="1" ht="47.25" customHeight="1">
      <c r="A39" s="258" t="s">
        <v>202</v>
      </c>
      <c r="B39" s="389">
        <v>33</v>
      </c>
      <c r="C39" s="771" t="s">
        <v>399</v>
      </c>
      <c r="D39" s="293" t="s">
        <v>159</v>
      </c>
      <c r="E39" s="254" t="s">
        <v>160</v>
      </c>
      <c r="F39" s="254" t="s">
        <v>161</v>
      </c>
    </row>
    <row r="40" spans="1:6" s="256" customFormat="1" ht="30.75" customHeight="1">
      <c r="A40" s="258" t="s">
        <v>203</v>
      </c>
      <c r="B40" s="386">
        <v>34</v>
      </c>
      <c r="C40" s="771" t="s">
        <v>142</v>
      </c>
      <c r="D40" s="293" t="s">
        <v>159</v>
      </c>
      <c r="E40" s="254"/>
      <c r="F40" s="254" t="s">
        <v>9887</v>
      </c>
    </row>
    <row r="41" spans="1:6" s="256" customFormat="1" ht="15" customHeight="1">
      <c r="A41" s="258" t="s">
        <v>204</v>
      </c>
      <c r="B41" s="386">
        <v>35</v>
      </c>
      <c r="C41" s="771" t="s">
        <v>621</v>
      </c>
      <c r="D41" s="293" t="s">
        <v>159</v>
      </c>
      <c r="E41" s="535" t="s">
        <v>622</v>
      </c>
      <c r="F41" s="535" t="s">
        <v>9369</v>
      </c>
    </row>
    <row r="42" spans="1:6" s="256" customFormat="1" ht="15">
      <c r="A42" s="258" t="s">
        <v>205</v>
      </c>
      <c r="B42" s="386">
        <v>36</v>
      </c>
      <c r="C42" s="771" t="s">
        <v>143</v>
      </c>
      <c r="D42" s="293" t="s">
        <v>159</v>
      </c>
      <c r="E42" s="254"/>
      <c r="F42" s="254" t="s">
        <v>462</v>
      </c>
    </row>
    <row r="43" spans="1:6" s="256" customFormat="1" ht="15">
      <c r="A43" s="259" t="s">
        <v>206</v>
      </c>
      <c r="B43" s="386">
        <v>37</v>
      </c>
      <c r="C43" s="255" t="s">
        <v>487</v>
      </c>
      <c r="D43" s="295" t="s">
        <v>169</v>
      </c>
      <c r="E43" s="255"/>
      <c r="F43" s="255" t="s">
        <v>170</v>
      </c>
    </row>
    <row r="44" spans="1:6" s="256" customFormat="1" ht="15">
      <c r="A44" s="259" t="s">
        <v>207</v>
      </c>
      <c r="B44" s="386">
        <v>39</v>
      </c>
      <c r="C44" s="255" t="s">
        <v>9370</v>
      </c>
      <c r="D44" s="295" t="s">
        <v>458</v>
      </c>
      <c r="E44" s="255"/>
      <c r="F44" s="255" t="s">
        <v>9409</v>
      </c>
    </row>
    <row r="45" spans="1:6" s="256" customFormat="1" ht="15">
      <c r="A45" s="259" t="s">
        <v>208</v>
      </c>
      <c r="B45" s="386">
        <v>40</v>
      </c>
      <c r="C45" s="255" t="s">
        <v>9371</v>
      </c>
      <c r="D45" s="295" t="s">
        <v>458</v>
      </c>
      <c r="E45" s="255"/>
      <c r="F45" s="255" t="s">
        <v>10508</v>
      </c>
    </row>
    <row r="46" spans="1:6" s="256" customFormat="1" ht="15">
      <c r="A46" s="776" t="s">
        <v>209</v>
      </c>
      <c r="B46" s="777">
        <v>42</v>
      </c>
      <c r="C46" s="795" t="s">
        <v>10195</v>
      </c>
      <c r="D46" s="783" t="s">
        <v>159</v>
      </c>
      <c r="E46" s="780"/>
      <c r="F46" s="904" t="s">
        <v>10495</v>
      </c>
    </row>
    <row r="47" spans="1:6" s="256" customFormat="1" ht="30">
      <c r="A47" s="258" t="s">
        <v>9524</v>
      </c>
      <c r="B47" s="386">
        <v>43</v>
      </c>
      <c r="C47" s="771" t="s">
        <v>8062</v>
      </c>
      <c r="D47" s="293" t="s">
        <v>159</v>
      </c>
      <c r="E47" s="535"/>
      <c r="F47" s="1071" t="s">
        <v>10632</v>
      </c>
    </row>
    <row r="48" spans="1:6" s="256" customFormat="1" ht="30">
      <c r="A48" s="776" t="s">
        <v>10387</v>
      </c>
      <c r="B48" s="777">
        <v>44</v>
      </c>
      <c r="C48" s="781" t="s">
        <v>10197</v>
      </c>
      <c r="D48" s="783" t="s">
        <v>159</v>
      </c>
      <c r="E48" s="730"/>
      <c r="F48" s="904" t="s">
        <v>10496</v>
      </c>
    </row>
    <row r="49" spans="1:6" s="256" customFormat="1" ht="30">
      <c r="A49" s="258" t="s">
        <v>210</v>
      </c>
      <c r="B49" s="386">
        <v>45</v>
      </c>
      <c r="C49" s="771" t="s">
        <v>144</v>
      </c>
      <c r="D49" s="293" t="s">
        <v>159</v>
      </c>
      <c r="E49" s="254"/>
      <c r="F49" s="904" t="s">
        <v>10497</v>
      </c>
    </row>
    <row r="50" spans="1:6" s="256" customFormat="1" ht="15">
      <c r="A50" s="778" t="s">
        <v>211</v>
      </c>
      <c r="B50" s="782">
        <v>46</v>
      </c>
      <c r="C50" s="730" t="s">
        <v>9372</v>
      </c>
      <c r="D50" s="848" t="s">
        <v>169</v>
      </c>
      <c r="E50" s="730"/>
      <c r="F50" s="730"/>
    </row>
    <row r="51" spans="1:6" s="256" customFormat="1" ht="15">
      <c r="A51" s="1266" t="s">
        <v>212</v>
      </c>
      <c r="B51" s="390">
        <v>49</v>
      </c>
      <c r="C51" s="1267" t="s">
        <v>393</v>
      </c>
      <c r="D51" s="1268" t="s">
        <v>171</v>
      </c>
      <c r="E51" s="1254"/>
      <c r="F51" s="1251" t="s">
        <v>10509</v>
      </c>
    </row>
    <row r="52" spans="1:6" s="256" customFormat="1" ht="33" customHeight="1">
      <c r="A52" s="1266"/>
      <c r="B52" s="388"/>
      <c r="C52" s="1267"/>
      <c r="D52" s="1268"/>
      <c r="E52" s="1254"/>
      <c r="F52" s="1251"/>
    </row>
    <row r="53" spans="1:6" s="256" customFormat="1" ht="20.25" customHeight="1">
      <c r="A53" s="258" t="s">
        <v>213</v>
      </c>
      <c r="B53" s="389">
        <v>50</v>
      </c>
      <c r="C53" s="771" t="s">
        <v>394</v>
      </c>
      <c r="D53" s="293" t="s">
        <v>171</v>
      </c>
      <c r="E53" s="254"/>
      <c r="F53" s="904" t="s">
        <v>10502</v>
      </c>
    </row>
    <row r="54" spans="1:6" s="256" customFormat="1" ht="60">
      <c r="A54" s="258" t="s">
        <v>214</v>
      </c>
      <c r="B54" s="387">
        <v>51</v>
      </c>
      <c r="C54" s="771" t="s">
        <v>10510</v>
      </c>
      <c r="D54" s="293" t="s">
        <v>171</v>
      </c>
      <c r="E54" s="254"/>
      <c r="F54" s="892" t="s">
        <v>10656</v>
      </c>
    </row>
    <row r="55" spans="1:6" s="256" customFormat="1" ht="30">
      <c r="A55" s="1266" t="s">
        <v>215</v>
      </c>
      <c r="B55" s="1264">
        <v>52</v>
      </c>
      <c r="C55" s="1267" t="s">
        <v>147</v>
      </c>
      <c r="D55" s="1268" t="s">
        <v>171</v>
      </c>
      <c r="E55" s="1277"/>
      <c r="F55" s="773" t="s">
        <v>9522</v>
      </c>
    </row>
    <row r="56" spans="1:6" s="256" customFormat="1" ht="45">
      <c r="A56" s="1266"/>
      <c r="B56" s="1265"/>
      <c r="C56" s="1267"/>
      <c r="D56" s="1268"/>
      <c r="E56" s="1277"/>
      <c r="F56" s="774" t="s">
        <v>10511</v>
      </c>
    </row>
    <row r="57" spans="1:6" s="256" customFormat="1" ht="82.5" customHeight="1">
      <c r="A57" s="257" t="s">
        <v>9525</v>
      </c>
      <c r="B57" s="391">
        <v>54</v>
      </c>
      <c r="C57" s="772" t="s">
        <v>216</v>
      </c>
      <c r="D57" s="298" t="s">
        <v>436</v>
      </c>
      <c r="E57" s="394"/>
      <c r="F57" s="772" t="s">
        <v>10512</v>
      </c>
    </row>
    <row r="58" spans="1:6" s="256" customFormat="1" ht="30">
      <c r="A58" s="258" t="s">
        <v>9526</v>
      </c>
      <c r="B58" s="386">
        <v>55</v>
      </c>
      <c r="C58" s="771" t="s">
        <v>136</v>
      </c>
      <c r="D58" s="293" t="s">
        <v>159</v>
      </c>
      <c r="E58" s="260" t="s">
        <v>561</v>
      </c>
      <c r="F58" s="254" t="s">
        <v>10506</v>
      </c>
    </row>
    <row r="59" spans="1:6" s="256" customFormat="1" ht="15">
      <c r="A59" s="258" t="s">
        <v>9527</v>
      </c>
      <c r="B59" s="386">
        <v>56</v>
      </c>
      <c r="C59" s="771" t="s">
        <v>137</v>
      </c>
      <c r="D59" s="293" t="s">
        <v>159</v>
      </c>
      <c r="E59" s="254" t="s">
        <v>174</v>
      </c>
      <c r="F59" s="1169" t="s">
        <v>10655</v>
      </c>
    </row>
    <row r="60" spans="1:6" s="256" customFormat="1" ht="15">
      <c r="A60" s="258" t="s">
        <v>9528</v>
      </c>
      <c r="B60" s="386">
        <v>57</v>
      </c>
      <c r="C60" s="771" t="s">
        <v>217</v>
      </c>
      <c r="D60" s="293" t="s">
        <v>159</v>
      </c>
      <c r="E60" s="254" t="s">
        <v>218</v>
      </c>
      <c r="F60" s="254" t="s">
        <v>219</v>
      </c>
    </row>
    <row r="61" spans="1:6" s="256" customFormat="1" ht="15">
      <c r="A61" s="258" t="s">
        <v>9529</v>
      </c>
      <c r="B61" s="386">
        <v>58</v>
      </c>
      <c r="C61" s="771" t="s">
        <v>454</v>
      </c>
      <c r="D61" s="293" t="s">
        <v>159</v>
      </c>
      <c r="E61" s="260" t="s">
        <v>562</v>
      </c>
      <c r="F61" s="254" t="s">
        <v>37</v>
      </c>
    </row>
    <row r="62" spans="1:6" s="256" customFormat="1" ht="15">
      <c r="A62" s="258" t="s">
        <v>9530</v>
      </c>
      <c r="B62" s="386">
        <v>59</v>
      </c>
      <c r="C62" s="771" t="s">
        <v>455</v>
      </c>
      <c r="D62" s="293" t="s">
        <v>159</v>
      </c>
      <c r="E62" s="254" t="s">
        <v>456</v>
      </c>
      <c r="F62" s="254" t="s">
        <v>457</v>
      </c>
    </row>
    <row r="63" spans="1:6" s="256" customFormat="1" ht="15">
      <c r="A63" s="259" t="s">
        <v>9531</v>
      </c>
      <c r="B63" s="386">
        <v>60</v>
      </c>
      <c r="C63" s="255" t="s">
        <v>126</v>
      </c>
      <c r="D63" s="295" t="s">
        <v>169</v>
      </c>
      <c r="E63" s="255"/>
      <c r="F63" s="255"/>
    </row>
    <row r="64" spans="1:6" s="256" customFormat="1" ht="30">
      <c r="A64" s="258" t="s">
        <v>9532</v>
      </c>
      <c r="B64" s="386">
        <v>62</v>
      </c>
      <c r="C64" s="771" t="s">
        <v>139</v>
      </c>
      <c r="D64" s="293" t="s">
        <v>159</v>
      </c>
      <c r="E64" s="254" t="s">
        <v>459</v>
      </c>
      <c r="F64" s="254" t="s">
        <v>9368</v>
      </c>
    </row>
    <row r="65" spans="1:6" s="256" customFormat="1" ht="63.75" customHeight="1">
      <c r="A65" s="258" t="s">
        <v>9533</v>
      </c>
      <c r="B65" s="386">
        <v>63</v>
      </c>
      <c r="C65" s="771" t="s">
        <v>220</v>
      </c>
      <c r="D65" s="293" t="s">
        <v>159</v>
      </c>
      <c r="E65" s="254" t="s">
        <v>461</v>
      </c>
      <c r="F65" s="254" t="s">
        <v>200</v>
      </c>
    </row>
    <row r="66" spans="1:6" s="256" customFormat="1" ht="61.5" customHeight="1">
      <c r="A66" s="258" t="s">
        <v>9534</v>
      </c>
      <c r="B66" s="386">
        <v>64</v>
      </c>
      <c r="C66" s="771" t="s">
        <v>141</v>
      </c>
      <c r="D66" s="293" t="s">
        <v>159</v>
      </c>
      <c r="E66" s="254" t="s">
        <v>461</v>
      </c>
      <c r="F66" s="254" t="s">
        <v>496</v>
      </c>
    </row>
    <row r="67" spans="1:6" s="256" customFormat="1" ht="45">
      <c r="A67" s="258" t="s">
        <v>9535</v>
      </c>
      <c r="B67" s="386">
        <v>65</v>
      </c>
      <c r="C67" s="771" t="s">
        <v>399</v>
      </c>
      <c r="D67" s="293" t="s">
        <v>159</v>
      </c>
      <c r="E67" s="254" t="s">
        <v>160</v>
      </c>
      <c r="F67" s="254" t="s">
        <v>161</v>
      </c>
    </row>
    <row r="68" spans="1:6" s="256" customFormat="1" ht="30">
      <c r="A68" s="258" t="s">
        <v>9536</v>
      </c>
      <c r="B68" s="386">
        <v>66</v>
      </c>
      <c r="C68" s="771" t="s">
        <v>142</v>
      </c>
      <c r="D68" s="293" t="s">
        <v>159</v>
      </c>
      <c r="E68" s="254"/>
      <c r="F68" s="693" t="s">
        <v>9887</v>
      </c>
    </row>
    <row r="69" spans="1:6" s="256" customFormat="1" ht="15">
      <c r="A69" s="258" t="s">
        <v>9537</v>
      </c>
      <c r="B69" s="386">
        <v>67</v>
      </c>
      <c r="C69" s="771" t="s">
        <v>621</v>
      </c>
      <c r="D69" s="293" t="s">
        <v>159</v>
      </c>
      <c r="E69" s="535" t="s">
        <v>622</v>
      </c>
      <c r="F69" s="535" t="s">
        <v>9373</v>
      </c>
    </row>
    <row r="70" spans="1:6" s="256" customFormat="1" ht="15">
      <c r="A70" s="258" t="s">
        <v>9538</v>
      </c>
      <c r="B70" s="386">
        <v>68</v>
      </c>
      <c r="C70" s="771" t="s">
        <v>143</v>
      </c>
      <c r="D70" s="293" t="s">
        <v>159</v>
      </c>
      <c r="E70" s="254"/>
      <c r="F70" s="254" t="s">
        <v>462</v>
      </c>
    </row>
    <row r="71" spans="1:6" s="256" customFormat="1" ht="15">
      <c r="A71" s="259" t="s">
        <v>9539</v>
      </c>
      <c r="B71" s="386">
        <v>69</v>
      </c>
      <c r="C71" s="255" t="s">
        <v>487</v>
      </c>
      <c r="D71" s="295" t="s">
        <v>169</v>
      </c>
      <c r="E71" s="255"/>
      <c r="F71" s="255"/>
    </row>
    <row r="72" spans="1:6" s="256" customFormat="1" ht="15">
      <c r="A72" s="259" t="s">
        <v>9540</v>
      </c>
      <c r="B72" s="386">
        <v>71</v>
      </c>
      <c r="C72" s="255" t="s">
        <v>9370</v>
      </c>
      <c r="D72" s="295" t="s">
        <v>169</v>
      </c>
      <c r="E72" s="255"/>
      <c r="F72" s="255" t="s">
        <v>9409</v>
      </c>
    </row>
    <row r="73" spans="1:6" s="256" customFormat="1" ht="15">
      <c r="A73" s="259" t="s">
        <v>9541</v>
      </c>
      <c r="B73" s="386">
        <v>72</v>
      </c>
      <c r="C73" s="255" t="s">
        <v>9371</v>
      </c>
      <c r="D73" s="295" t="s">
        <v>169</v>
      </c>
      <c r="E73" s="255"/>
      <c r="F73" s="255" t="s">
        <v>10513</v>
      </c>
    </row>
    <row r="74" spans="1:6" s="256" customFormat="1" ht="15">
      <c r="A74" s="776" t="s">
        <v>10388</v>
      </c>
      <c r="B74" s="777">
        <v>74</v>
      </c>
      <c r="C74" s="795" t="s">
        <v>10195</v>
      </c>
      <c r="D74" s="783" t="s">
        <v>159</v>
      </c>
      <c r="E74" s="780"/>
      <c r="F74" s="904" t="s">
        <v>10495</v>
      </c>
    </row>
    <row r="75" spans="1:6" s="256" customFormat="1" ht="30">
      <c r="A75" s="776" t="s">
        <v>9542</v>
      </c>
      <c r="B75" s="777">
        <v>75</v>
      </c>
      <c r="C75" s="771" t="s">
        <v>8062</v>
      </c>
      <c r="D75" s="293" t="s">
        <v>159</v>
      </c>
      <c r="E75" s="722"/>
      <c r="F75" s="1071" t="s">
        <v>10632</v>
      </c>
    </row>
    <row r="76" spans="1:6" s="256" customFormat="1" ht="30">
      <c r="A76" s="776" t="s">
        <v>10389</v>
      </c>
      <c r="B76" s="777">
        <v>76</v>
      </c>
      <c r="C76" s="781" t="s">
        <v>10197</v>
      </c>
      <c r="D76" s="783" t="s">
        <v>159</v>
      </c>
      <c r="E76" s="730"/>
      <c r="F76" s="904" t="s">
        <v>10496</v>
      </c>
    </row>
    <row r="77" spans="1:6" s="256" customFormat="1" ht="31.5" customHeight="1">
      <c r="A77" s="258" t="s">
        <v>9543</v>
      </c>
      <c r="B77" s="293">
        <v>77</v>
      </c>
      <c r="C77" s="771" t="s">
        <v>144</v>
      </c>
      <c r="D77" s="293" t="s">
        <v>159</v>
      </c>
      <c r="E77" s="254"/>
      <c r="F77" s="904" t="s">
        <v>10497</v>
      </c>
    </row>
    <row r="78" spans="1:6" s="256" customFormat="1" ht="15">
      <c r="A78" s="778" t="s">
        <v>9544</v>
      </c>
      <c r="B78" s="783">
        <v>78</v>
      </c>
      <c r="C78" s="730" t="s">
        <v>9372</v>
      </c>
      <c r="D78" s="848" t="s">
        <v>169</v>
      </c>
      <c r="E78" s="730"/>
      <c r="F78" s="730"/>
    </row>
    <row r="79" spans="1:6" s="256" customFormat="1" ht="45">
      <c r="A79" s="258" t="s">
        <v>9545</v>
      </c>
      <c r="B79" s="293">
        <v>81</v>
      </c>
      <c r="C79" s="771" t="s">
        <v>149</v>
      </c>
      <c r="D79" s="293" t="s">
        <v>171</v>
      </c>
      <c r="E79" s="254"/>
      <c r="F79" s="254" t="s">
        <v>10514</v>
      </c>
    </row>
    <row r="80" spans="1:6" s="256" customFormat="1" ht="48" customHeight="1">
      <c r="A80" s="258" t="s">
        <v>9546</v>
      </c>
      <c r="B80" s="293">
        <v>82</v>
      </c>
      <c r="C80" s="771" t="s">
        <v>392</v>
      </c>
      <c r="D80" s="293" t="s">
        <v>171</v>
      </c>
      <c r="E80" s="254"/>
      <c r="F80" s="1165" t="s">
        <v>10515</v>
      </c>
    </row>
    <row r="81" spans="1:6" s="256" customFormat="1" ht="45.6" customHeight="1">
      <c r="A81" s="258" t="s">
        <v>9547</v>
      </c>
      <c r="B81" s="706">
        <v>83</v>
      </c>
      <c r="C81" s="771" t="s">
        <v>10510</v>
      </c>
      <c r="D81" s="293" t="s">
        <v>171</v>
      </c>
      <c r="E81" s="254"/>
      <c r="F81" s="892" t="s">
        <v>10656</v>
      </c>
    </row>
    <row r="82" spans="1:6" s="256" customFormat="1" ht="30">
      <c r="A82" s="1266" t="s">
        <v>9548</v>
      </c>
      <c r="B82" s="707">
        <v>84</v>
      </c>
      <c r="C82" s="1267" t="s">
        <v>147</v>
      </c>
      <c r="D82" s="1268" t="s">
        <v>171</v>
      </c>
      <c r="E82" s="1277"/>
      <c r="F82" s="773" t="s">
        <v>9522</v>
      </c>
    </row>
    <row r="83" spans="1:6" s="256" customFormat="1" ht="45">
      <c r="A83" s="1266"/>
      <c r="B83" s="388"/>
      <c r="C83" s="1267"/>
      <c r="D83" s="1268"/>
      <c r="E83" s="1277"/>
      <c r="F83" s="774" t="s">
        <v>10511</v>
      </c>
    </row>
    <row r="84" spans="1:6" s="256" customFormat="1" ht="108" customHeight="1">
      <c r="A84" s="257" t="s">
        <v>9549</v>
      </c>
      <c r="B84" s="391">
        <v>86</v>
      </c>
      <c r="C84" s="772" t="s">
        <v>398</v>
      </c>
      <c r="D84" s="298" t="s">
        <v>436</v>
      </c>
      <c r="E84" s="394"/>
      <c r="F84" s="772" t="s">
        <v>10551</v>
      </c>
    </row>
    <row r="85" spans="1:6" s="256" customFormat="1" ht="30">
      <c r="A85" s="258" t="s">
        <v>9550</v>
      </c>
      <c r="B85" s="293">
        <v>87</v>
      </c>
      <c r="C85" s="771" t="s">
        <v>136</v>
      </c>
      <c r="D85" s="293" t="s">
        <v>159</v>
      </c>
      <c r="E85" s="260" t="s">
        <v>517</v>
      </c>
      <c r="F85" s="254" t="s">
        <v>10506</v>
      </c>
    </row>
    <row r="86" spans="1:6" s="256" customFormat="1" ht="15">
      <c r="A86" s="258" t="s">
        <v>9551</v>
      </c>
      <c r="B86" s="293">
        <v>88</v>
      </c>
      <c r="C86" s="771" t="s">
        <v>137</v>
      </c>
      <c r="D86" s="293" t="s">
        <v>159</v>
      </c>
      <c r="E86" s="254" t="s">
        <v>174</v>
      </c>
      <c r="F86" s="1169" t="s">
        <v>10655</v>
      </c>
    </row>
    <row r="87" spans="1:6" s="256" customFormat="1" ht="30">
      <c r="A87" s="258" t="s">
        <v>9552</v>
      </c>
      <c r="B87" s="293">
        <v>89</v>
      </c>
      <c r="C87" s="771" t="s">
        <v>129</v>
      </c>
      <c r="D87" s="293" t="s">
        <v>159</v>
      </c>
      <c r="E87" s="537" t="s">
        <v>452</v>
      </c>
      <c r="F87" s="537" t="s">
        <v>10516</v>
      </c>
    </row>
    <row r="88" spans="1:6" s="256" customFormat="1" ht="15">
      <c r="A88" s="258" t="s">
        <v>9553</v>
      </c>
      <c r="B88" s="293">
        <v>90</v>
      </c>
      <c r="C88" s="771" t="s">
        <v>217</v>
      </c>
      <c r="D88" s="293" t="s">
        <v>159</v>
      </c>
      <c r="E88" s="254" t="s">
        <v>218</v>
      </c>
      <c r="F88" s="254" t="s">
        <v>219</v>
      </c>
    </row>
    <row r="89" spans="1:6" s="256" customFormat="1" ht="15">
      <c r="A89" s="258" t="s">
        <v>9554</v>
      </c>
      <c r="B89" s="293">
        <v>91</v>
      </c>
      <c r="C89" s="771" t="s">
        <v>454</v>
      </c>
      <c r="D89" s="293" t="s">
        <v>159</v>
      </c>
      <c r="E89" s="260" t="s">
        <v>516</v>
      </c>
      <c r="F89" s="254" t="s">
        <v>37</v>
      </c>
    </row>
    <row r="90" spans="1:6" s="256" customFormat="1" ht="15">
      <c r="A90" s="258" t="s">
        <v>9555</v>
      </c>
      <c r="B90" s="293">
        <v>92</v>
      </c>
      <c r="C90" s="771" t="s">
        <v>455</v>
      </c>
      <c r="D90" s="293" t="s">
        <v>159</v>
      </c>
      <c r="E90" s="254" t="s">
        <v>456</v>
      </c>
      <c r="F90" s="254" t="s">
        <v>457</v>
      </c>
    </row>
    <row r="91" spans="1:6" s="256" customFormat="1" ht="15">
      <c r="A91" s="259" t="s">
        <v>9556</v>
      </c>
      <c r="B91" s="293">
        <v>93</v>
      </c>
      <c r="C91" s="255" t="s">
        <v>126</v>
      </c>
      <c r="D91" s="295" t="s">
        <v>169</v>
      </c>
      <c r="E91" s="255"/>
      <c r="F91" s="255"/>
    </row>
    <row r="92" spans="1:6" s="256" customFormat="1" ht="30">
      <c r="A92" s="258" t="s">
        <v>9557</v>
      </c>
      <c r="B92" s="386">
        <v>95</v>
      </c>
      <c r="C92" s="771" t="s">
        <v>139</v>
      </c>
      <c r="D92" s="293" t="s">
        <v>159</v>
      </c>
      <c r="E92" s="254" t="s">
        <v>459</v>
      </c>
      <c r="F92" s="254" t="s">
        <v>9368</v>
      </c>
    </row>
    <row r="93" spans="1:6" s="256" customFormat="1" ht="62.25" customHeight="1">
      <c r="A93" s="258" t="s">
        <v>9558</v>
      </c>
      <c r="B93" s="387">
        <v>96</v>
      </c>
      <c r="C93" s="771" t="s">
        <v>220</v>
      </c>
      <c r="D93" s="293" t="s">
        <v>159</v>
      </c>
      <c r="E93" s="254" t="s">
        <v>461</v>
      </c>
      <c r="F93" s="254" t="s">
        <v>200</v>
      </c>
    </row>
    <row r="94" spans="1:6" s="256" customFormat="1" ht="18" customHeight="1">
      <c r="A94" s="1266" t="s">
        <v>9559</v>
      </c>
      <c r="B94" s="390">
        <v>97</v>
      </c>
      <c r="C94" s="1267" t="s">
        <v>141</v>
      </c>
      <c r="D94" s="1268" t="s">
        <v>159</v>
      </c>
      <c r="E94" s="1254" t="s">
        <v>461</v>
      </c>
      <c r="F94" s="1254" t="s">
        <v>496</v>
      </c>
    </row>
    <row r="95" spans="1:6" s="256" customFormat="1" ht="44.25" customHeight="1">
      <c r="A95" s="1266"/>
      <c r="B95" s="388"/>
      <c r="C95" s="1267"/>
      <c r="D95" s="1268"/>
      <c r="E95" s="1254"/>
      <c r="F95" s="1254"/>
    </row>
    <row r="96" spans="1:6" s="256" customFormat="1" ht="45">
      <c r="A96" s="258" t="s">
        <v>9560</v>
      </c>
      <c r="B96" s="389">
        <v>98</v>
      </c>
      <c r="C96" s="771" t="s">
        <v>399</v>
      </c>
      <c r="D96" s="293" t="s">
        <v>159</v>
      </c>
      <c r="E96" s="254" t="s">
        <v>160</v>
      </c>
      <c r="F96" s="254" t="s">
        <v>161</v>
      </c>
    </row>
    <row r="97" spans="1:6" s="256" customFormat="1" ht="30">
      <c r="A97" s="258" t="s">
        <v>9561</v>
      </c>
      <c r="B97" s="386">
        <v>99</v>
      </c>
      <c r="C97" s="771" t="s">
        <v>142</v>
      </c>
      <c r="D97" s="293" t="s">
        <v>159</v>
      </c>
      <c r="E97" s="254"/>
      <c r="F97" s="693" t="s">
        <v>9887</v>
      </c>
    </row>
    <row r="98" spans="1:6" s="256" customFormat="1" ht="15">
      <c r="A98" s="258" t="s">
        <v>9562</v>
      </c>
      <c r="B98" s="386">
        <v>100</v>
      </c>
      <c r="C98" s="771" t="s">
        <v>621</v>
      </c>
      <c r="D98" s="293" t="s">
        <v>159</v>
      </c>
      <c r="E98" s="535" t="s">
        <v>622</v>
      </c>
      <c r="F98" s="535" t="s">
        <v>9374</v>
      </c>
    </row>
    <row r="99" spans="1:6" s="256" customFormat="1" ht="15">
      <c r="A99" s="258" t="s">
        <v>9563</v>
      </c>
      <c r="B99" s="386">
        <v>101</v>
      </c>
      <c r="C99" s="771" t="s">
        <v>143</v>
      </c>
      <c r="D99" s="293" t="s">
        <v>159</v>
      </c>
      <c r="E99" s="254" t="s">
        <v>456</v>
      </c>
      <c r="F99" s="254" t="s">
        <v>462</v>
      </c>
    </row>
    <row r="100" spans="1:6" s="256" customFormat="1" ht="15">
      <c r="A100" s="259" t="s">
        <v>9564</v>
      </c>
      <c r="B100" s="386">
        <v>102</v>
      </c>
      <c r="C100" s="255" t="s">
        <v>487</v>
      </c>
      <c r="D100" s="295" t="s">
        <v>169</v>
      </c>
      <c r="E100" s="255"/>
      <c r="F100" s="255"/>
    </row>
    <row r="101" spans="1:6" s="256" customFormat="1" ht="20.45" customHeight="1">
      <c r="A101" s="259" t="s">
        <v>9565</v>
      </c>
      <c r="B101" s="386">
        <v>104</v>
      </c>
      <c r="C101" s="255" t="s">
        <v>9910</v>
      </c>
      <c r="D101" s="295" t="s">
        <v>169</v>
      </c>
      <c r="E101" s="255"/>
      <c r="F101" s="255" t="s">
        <v>9409</v>
      </c>
    </row>
    <row r="102" spans="1:6" s="256" customFormat="1" ht="20.45" customHeight="1">
      <c r="A102" s="259" t="s">
        <v>9566</v>
      </c>
      <c r="B102" s="386">
        <v>105</v>
      </c>
      <c r="C102" s="255" t="s">
        <v>9371</v>
      </c>
      <c r="D102" s="295" t="s">
        <v>169</v>
      </c>
      <c r="E102" s="255"/>
      <c r="F102" s="255" t="s">
        <v>9410</v>
      </c>
    </row>
    <row r="103" spans="1:6" s="256" customFormat="1" ht="19.899999999999999" customHeight="1">
      <c r="A103" s="776" t="s">
        <v>9567</v>
      </c>
      <c r="B103" s="777">
        <v>107</v>
      </c>
      <c r="C103" s="795" t="s">
        <v>10195</v>
      </c>
      <c r="D103" s="783" t="s">
        <v>159</v>
      </c>
      <c r="E103" s="780"/>
      <c r="F103" s="904" t="s">
        <v>10495</v>
      </c>
    </row>
    <row r="104" spans="1:6" s="256" customFormat="1" ht="30">
      <c r="A104" s="776" t="s">
        <v>9568</v>
      </c>
      <c r="B104" s="777">
        <v>108</v>
      </c>
      <c r="C104" s="741" t="s">
        <v>8062</v>
      </c>
      <c r="D104" s="783" t="s">
        <v>159</v>
      </c>
      <c r="E104" s="741"/>
      <c r="F104" s="1071" t="s">
        <v>10632</v>
      </c>
    </row>
    <row r="105" spans="1:6" s="256" customFormat="1" ht="30">
      <c r="A105" s="776" t="s">
        <v>10390</v>
      </c>
      <c r="B105" s="777">
        <v>109</v>
      </c>
      <c r="C105" s="781" t="s">
        <v>10197</v>
      </c>
      <c r="D105" s="783" t="s">
        <v>159</v>
      </c>
      <c r="E105" s="730"/>
      <c r="F105" s="904" t="s">
        <v>10496</v>
      </c>
    </row>
    <row r="106" spans="1:6" s="256" customFormat="1" ht="30">
      <c r="A106" s="258" t="s">
        <v>9570</v>
      </c>
      <c r="B106" s="386">
        <v>110</v>
      </c>
      <c r="C106" s="771" t="s">
        <v>144</v>
      </c>
      <c r="D106" s="293" t="s">
        <v>159</v>
      </c>
      <c r="E106" s="254"/>
      <c r="F106" s="904" t="s">
        <v>10497</v>
      </c>
    </row>
    <row r="107" spans="1:6" s="256" customFormat="1" ht="15">
      <c r="A107" s="778" t="s">
        <v>9569</v>
      </c>
      <c r="B107" s="777">
        <v>111</v>
      </c>
      <c r="C107" s="730" t="s">
        <v>9372</v>
      </c>
      <c r="D107" s="848" t="s">
        <v>169</v>
      </c>
      <c r="E107" s="730"/>
      <c r="F107" s="730"/>
    </row>
    <row r="108" spans="1:6" s="256" customFormat="1" ht="45">
      <c r="A108" s="258" t="s">
        <v>9571</v>
      </c>
      <c r="B108" s="386">
        <v>114</v>
      </c>
      <c r="C108" s="771" t="s">
        <v>222</v>
      </c>
      <c r="D108" s="293" t="s">
        <v>171</v>
      </c>
      <c r="E108" s="254"/>
      <c r="F108" s="254" t="s">
        <v>10517</v>
      </c>
    </row>
    <row r="109" spans="1:6" s="256" customFormat="1" ht="52.15" customHeight="1">
      <c r="A109" s="258" t="s">
        <v>9572</v>
      </c>
      <c r="B109" s="386">
        <v>115</v>
      </c>
      <c r="C109" s="771" t="s">
        <v>223</v>
      </c>
      <c r="D109" s="293" t="s">
        <v>171</v>
      </c>
      <c r="E109" s="254"/>
      <c r="F109" s="254" t="s">
        <v>10518</v>
      </c>
    </row>
    <row r="110" spans="1:6" s="256" customFormat="1" ht="75">
      <c r="A110" s="258" t="s">
        <v>9573</v>
      </c>
      <c r="B110" s="387">
        <v>116</v>
      </c>
      <c r="C110" s="771" t="s">
        <v>10510</v>
      </c>
      <c r="D110" s="293" t="s">
        <v>171</v>
      </c>
      <c r="E110" s="254"/>
      <c r="F110" s="892" t="s">
        <v>10657</v>
      </c>
    </row>
    <row r="111" spans="1:6" s="256" customFormat="1" ht="30">
      <c r="A111" s="1266" t="s">
        <v>9574</v>
      </c>
      <c r="B111" s="390">
        <v>117</v>
      </c>
      <c r="C111" s="1267" t="s">
        <v>147</v>
      </c>
      <c r="D111" s="1268" t="s">
        <v>171</v>
      </c>
      <c r="E111" s="1277"/>
      <c r="F111" s="773" t="s">
        <v>9522</v>
      </c>
    </row>
    <row r="112" spans="1:6" s="256" customFormat="1" ht="45">
      <c r="A112" s="1266"/>
      <c r="B112" s="389"/>
      <c r="C112" s="1267"/>
      <c r="D112" s="1268"/>
      <c r="E112" s="1277"/>
      <c r="F112" s="774" t="s">
        <v>10519</v>
      </c>
    </row>
    <row r="113" spans="1:6" s="256" customFormat="1" ht="45">
      <c r="A113" s="779" t="s">
        <v>10391</v>
      </c>
      <c r="B113" s="787">
        <v>118</v>
      </c>
      <c r="C113" s="784" t="s">
        <v>9898</v>
      </c>
      <c r="D113" s="783" t="s">
        <v>171</v>
      </c>
      <c r="E113" s="741"/>
      <c r="F113" s="891" t="s">
        <v>10520</v>
      </c>
    </row>
    <row r="114" spans="1:6" s="256" customFormat="1" ht="19.5" customHeight="1">
      <c r="A114" s="779" t="s">
        <v>10392</v>
      </c>
      <c r="B114" s="777">
        <v>119</v>
      </c>
      <c r="C114" s="784" t="s">
        <v>9899</v>
      </c>
      <c r="D114" s="783" t="s">
        <v>171</v>
      </c>
      <c r="E114" s="741"/>
      <c r="F114" s="892" t="s">
        <v>10502</v>
      </c>
    </row>
    <row r="115" spans="1:6" s="256" customFormat="1" ht="68.45" customHeight="1">
      <c r="A115" s="900" t="s">
        <v>9575</v>
      </c>
      <c r="B115" s="385"/>
      <c r="C115" s="901" t="s">
        <v>8073</v>
      </c>
      <c r="D115" s="902" t="s">
        <v>436</v>
      </c>
      <c r="E115" s="903"/>
      <c r="F115" s="1165" t="s">
        <v>10651</v>
      </c>
    </row>
    <row r="116" spans="1:6" s="256" customFormat="1" ht="23.45" customHeight="1">
      <c r="A116" s="258" t="s">
        <v>9576</v>
      </c>
      <c r="B116" s="389">
        <v>122</v>
      </c>
      <c r="C116" s="771" t="s">
        <v>137</v>
      </c>
      <c r="D116" s="293" t="s">
        <v>159</v>
      </c>
      <c r="E116" s="254" t="s">
        <v>518</v>
      </c>
      <c r="F116" s="891" t="s">
        <v>10655</v>
      </c>
    </row>
    <row r="117" spans="1:6" s="256" customFormat="1" ht="30.75" customHeight="1">
      <c r="A117" s="258" t="s">
        <v>9577</v>
      </c>
      <c r="B117" s="386">
        <v>123</v>
      </c>
      <c r="C117" s="771" t="s">
        <v>129</v>
      </c>
      <c r="D117" s="293" t="s">
        <v>159</v>
      </c>
      <c r="E117" s="254" t="s">
        <v>452</v>
      </c>
      <c r="F117" s="254" t="s">
        <v>10507</v>
      </c>
    </row>
    <row r="118" spans="1:6" s="256" customFormat="1" ht="19.149999999999999" customHeight="1">
      <c r="A118" s="258" t="s">
        <v>9578</v>
      </c>
      <c r="B118" s="386">
        <v>124</v>
      </c>
      <c r="C118" s="771" t="s">
        <v>454</v>
      </c>
      <c r="D118" s="293" t="s">
        <v>159</v>
      </c>
      <c r="E118" s="260" t="s">
        <v>516</v>
      </c>
      <c r="F118" s="254" t="s">
        <v>37</v>
      </c>
    </row>
    <row r="119" spans="1:6" s="256" customFormat="1" ht="15">
      <c r="A119" s="258" t="s">
        <v>9579</v>
      </c>
      <c r="B119" s="386">
        <v>125</v>
      </c>
      <c r="C119" s="771" t="s">
        <v>138</v>
      </c>
      <c r="D119" s="293" t="s">
        <v>159</v>
      </c>
      <c r="E119" s="254" t="s">
        <v>456</v>
      </c>
      <c r="F119" s="899" t="s">
        <v>457</v>
      </c>
    </row>
    <row r="120" spans="1:6" s="256" customFormat="1" ht="15">
      <c r="A120" s="259" t="s">
        <v>9580</v>
      </c>
      <c r="B120" s="386">
        <v>126</v>
      </c>
      <c r="C120" s="255" t="s">
        <v>126</v>
      </c>
      <c r="D120" s="295" t="s">
        <v>169</v>
      </c>
      <c r="E120" s="255"/>
      <c r="F120" s="255" t="s">
        <v>224</v>
      </c>
    </row>
    <row r="121" spans="1:6" s="256" customFormat="1" ht="33.6" customHeight="1">
      <c r="A121" s="258" t="s">
        <v>9581</v>
      </c>
      <c r="B121" s="386">
        <v>128</v>
      </c>
      <c r="C121" s="771" t="s">
        <v>399</v>
      </c>
      <c r="D121" s="293" t="s">
        <v>159</v>
      </c>
      <c r="E121" s="254"/>
      <c r="F121" s="899" t="s">
        <v>10521</v>
      </c>
    </row>
    <row r="122" spans="1:6" s="256" customFormat="1" ht="33.6" customHeight="1">
      <c r="A122" s="258" t="s">
        <v>9582</v>
      </c>
      <c r="B122" s="386">
        <v>129</v>
      </c>
      <c r="C122" s="771" t="s">
        <v>142</v>
      </c>
      <c r="D122" s="293" t="s">
        <v>159</v>
      </c>
      <c r="E122" s="254"/>
      <c r="F122" s="693" t="s">
        <v>9887</v>
      </c>
    </row>
    <row r="123" spans="1:6" s="256" customFormat="1" ht="15">
      <c r="A123" s="258" t="s">
        <v>9583</v>
      </c>
      <c r="B123" s="386">
        <v>130</v>
      </c>
      <c r="C123" s="771" t="s">
        <v>143</v>
      </c>
      <c r="D123" s="293" t="s">
        <v>159</v>
      </c>
      <c r="E123" s="254"/>
      <c r="F123" s="693" t="s">
        <v>462</v>
      </c>
    </row>
    <row r="124" spans="1:6" s="256" customFormat="1" ht="15">
      <c r="A124" s="259" t="s">
        <v>9584</v>
      </c>
      <c r="B124" s="386">
        <v>131</v>
      </c>
      <c r="C124" s="255" t="s">
        <v>487</v>
      </c>
      <c r="D124" s="295" t="s">
        <v>169</v>
      </c>
      <c r="E124" s="255"/>
      <c r="F124" s="255" t="s">
        <v>225</v>
      </c>
    </row>
    <row r="125" spans="1:6" s="256" customFormat="1" ht="15">
      <c r="A125" s="259" t="s">
        <v>9585</v>
      </c>
      <c r="B125" s="386">
        <v>133</v>
      </c>
      <c r="C125" s="255" t="s">
        <v>9370</v>
      </c>
      <c r="D125" s="295" t="s">
        <v>169</v>
      </c>
      <c r="E125" s="255"/>
      <c r="F125" s="255" t="s">
        <v>9409</v>
      </c>
    </row>
    <row r="126" spans="1:6" s="256" customFormat="1" ht="15">
      <c r="A126" s="259" t="s">
        <v>9586</v>
      </c>
      <c r="B126" s="386">
        <v>134</v>
      </c>
      <c r="C126" s="255" t="s">
        <v>9371</v>
      </c>
      <c r="D126" s="295" t="s">
        <v>169</v>
      </c>
      <c r="E126" s="255"/>
      <c r="F126" s="255" t="s">
        <v>9410</v>
      </c>
    </row>
    <row r="127" spans="1:6" s="256" customFormat="1" ht="34.9" customHeight="1">
      <c r="A127" s="258" t="s">
        <v>9587</v>
      </c>
      <c r="B127" s="386">
        <v>136</v>
      </c>
      <c r="C127" s="771" t="s">
        <v>8062</v>
      </c>
      <c r="D127" s="293" t="s">
        <v>159</v>
      </c>
      <c r="E127" s="535"/>
      <c r="F127" s="1071" t="s">
        <v>10633</v>
      </c>
    </row>
    <row r="128" spans="1:6" s="256" customFormat="1" ht="32.450000000000003" customHeight="1">
      <c r="A128" s="776" t="s">
        <v>10393</v>
      </c>
      <c r="B128" s="777">
        <v>137</v>
      </c>
      <c r="C128" s="781" t="s">
        <v>10197</v>
      </c>
      <c r="D128" s="783" t="s">
        <v>159</v>
      </c>
      <c r="E128" s="730"/>
      <c r="F128" s="904" t="s">
        <v>10496</v>
      </c>
    </row>
    <row r="129" spans="1:6" s="256" customFormat="1" ht="33" customHeight="1">
      <c r="A129" s="258" t="s">
        <v>9588</v>
      </c>
      <c r="B129" s="386">
        <v>138</v>
      </c>
      <c r="C129" s="771" t="s">
        <v>144</v>
      </c>
      <c r="D129" s="293" t="s">
        <v>159</v>
      </c>
      <c r="E129" s="254"/>
      <c r="F129" s="904" t="s">
        <v>10497</v>
      </c>
    </row>
    <row r="130" spans="1:6" s="256" customFormat="1" ht="15">
      <c r="A130" s="778" t="s">
        <v>9589</v>
      </c>
      <c r="B130" s="777">
        <v>139</v>
      </c>
      <c r="C130" s="730" t="s">
        <v>9372</v>
      </c>
      <c r="D130" s="848" t="s">
        <v>169</v>
      </c>
      <c r="E130" s="730"/>
      <c r="F130" s="730"/>
    </row>
    <row r="131" spans="1:6" s="256" customFormat="1" ht="15">
      <c r="A131" s="785" t="s">
        <v>10394</v>
      </c>
      <c r="B131" s="782">
        <v>141</v>
      </c>
      <c r="C131" s="743" t="s">
        <v>9911</v>
      </c>
      <c r="D131" s="830" t="s">
        <v>169</v>
      </c>
      <c r="E131" s="743"/>
      <c r="F131" s="743"/>
    </row>
    <row r="132" spans="1:6" s="256" customFormat="1" ht="30">
      <c r="A132" s="1271" t="s">
        <v>9590</v>
      </c>
      <c r="B132" s="390">
        <v>142</v>
      </c>
      <c r="C132" s="1260" t="s">
        <v>147</v>
      </c>
      <c r="D132" s="1273" t="s">
        <v>171</v>
      </c>
      <c r="E132" s="1275"/>
      <c r="F132" s="734" t="s">
        <v>9522</v>
      </c>
    </row>
    <row r="133" spans="1:6" s="256" customFormat="1" ht="45">
      <c r="A133" s="1272"/>
      <c r="B133" s="389"/>
      <c r="C133" s="1261"/>
      <c r="D133" s="1274"/>
      <c r="E133" s="1276"/>
      <c r="F133" s="735" t="s">
        <v>10511</v>
      </c>
    </row>
    <row r="134" spans="1:6">
      <c r="A134" s="813"/>
      <c r="B134" s="813"/>
      <c r="C134" s="796"/>
      <c r="D134" s="847"/>
      <c r="E134" s="175"/>
      <c r="F134" s="175"/>
    </row>
    <row r="135" spans="1:6" ht="18.75">
      <c r="A135" s="922" t="s">
        <v>478</v>
      </c>
      <c r="B135" s="812"/>
      <c r="C135" s="796"/>
      <c r="D135" s="847"/>
      <c r="E135" s="175"/>
      <c r="F135" s="175"/>
    </row>
    <row r="136" spans="1:6">
      <c r="C136" s="797"/>
    </row>
    <row r="137" spans="1:6" ht="15">
      <c r="A137" s="794" t="s">
        <v>431</v>
      </c>
      <c r="B137" s="794" t="s">
        <v>27</v>
      </c>
      <c r="C137" s="798" t="s">
        <v>432</v>
      </c>
      <c r="D137" s="794" t="s">
        <v>433</v>
      </c>
      <c r="E137" s="253" t="s">
        <v>434</v>
      </c>
      <c r="F137" s="253" t="s">
        <v>435</v>
      </c>
    </row>
    <row r="138" spans="1:6" ht="15">
      <c r="A138" s="297" t="s">
        <v>9591</v>
      </c>
      <c r="B138" s="385"/>
      <c r="C138" s="772" t="s">
        <v>338</v>
      </c>
      <c r="D138" s="298" t="s">
        <v>226</v>
      </c>
      <c r="E138" s="261"/>
      <c r="F138" s="261" t="s">
        <v>10522</v>
      </c>
    </row>
    <row r="139" spans="1:6" ht="30">
      <c r="A139" s="297" t="s">
        <v>9592</v>
      </c>
      <c r="B139" s="392"/>
      <c r="C139" s="772" t="s">
        <v>125</v>
      </c>
      <c r="D139" s="298" t="s">
        <v>436</v>
      </c>
      <c r="E139" s="261" t="s">
        <v>227</v>
      </c>
      <c r="F139" s="261" t="s">
        <v>228</v>
      </c>
    </row>
    <row r="140" spans="1:6" ht="15">
      <c r="A140" s="1253" t="s">
        <v>9593</v>
      </c>
      <c r="B140" s="1264">
        <v>15</v>
      </c>
      <c r="C140" s="1267" t="s">
        <v>664</v>
      </c>
      <c r="D140" s="293" t="s">
        <v>159</v>
      </c>
      <c r="E140" s="1278" t="s">
        <v>561</v>
      </c>
      <c r="F140" s="1255" t="s">
        <v>10506</v>
      </c>
    </row>
    <row r="141" spans="1:6" ht="15">
      <c r="A141" s="1253"/>
      <c r="B141" s="1265"/>
      <c r="C141" s="1267"/>
      <c r="D141" s="293" t="s">
        <v>229</v>
      </c>
      <c r="E141" s="1279"/>
      <c r="F141" s="1255"/>
    </row>
    <row r="142" spans="1:6" ht="15">
      <c r="A142" s="1253" t="s">
        <v>9594</v>
      </c>
      <c r="B142" s="1264">
        <v>16</v>
      </c>
      <c r="C142" s="1267" t="s">
        <v>230</v>
      </c>
      <c r="D142" s="293" t="s">
        <v>159</v>
      </c>
      <c r="E142" s="1255" t="s">
        <v>174</v>
      </c>
      <c r="F142" s="1252" t="s">
        <v>10655</v>
      </c>
    </row>
    <row r="143" spans="1:6" ht="15">
      <c r="A143" s="1253"/>
      <c r="B143" s="1265"/>
      <c r="C143" s="1267"/>
      <c r="D143" s="293" t="s">
        <v>229</v>
      </c>
      <c r="E143" s="1255"/>
      <c r="F143" s="1252"/>
    </row>
    <row r="144" spans="1:6" ht="15">
      <c r="A144" s="1253" t="s">
        <v>9595</v>
      </c>
      <c r="B144" s="1264">
        <v>17</v>
      </c>
      <c r="C144" s="1267" t="s">
        <v>231</v>
      </c>
      <c r="D144" s="293" t="s">
        <v>159</v>
      </c>
      <c r="E144" s="1255" t="s">
        <v>452</v>
      </c>
      <c r="F144" s="1255" t="s">
        <v>10507</v>
      </c>
    </row>
    <row r="145" spans="1:6" ht="15">
      <c r="A145" s="1253"/>
      <c r="B145" s="1265"/>
      <c r="C145" s="1267"/>
      <c r="D145" s="293" t="s">
        <v>229</v>
      </c>
      <c r="E145" s="1255"/>
      <c r="F145" s="1255"/>
    </row>
    <row r="146" spans="1:6" ht="15">
      <c r="A146" s="1253" t="s">
        <v>9596</v>
      </c>
      <c r="B146" s="1264">
        <v>18</v>
      </c>
      <c r="C146" s="1254" t="s">
        <v>232</v>
      </c>
      <c r="D146" s="293" t="s">
        <v>159</v>
      </c>
      <c r="E146" s="1255"/>
      <c r="F146" s="1255" t="s">
        <v>453</v>
      </c>
    </row>
    <row r="147" spans="1:6" ht="15">
      <c r="A147" s="1253"/>
      <c r="B147" s="1265"/>
      <c r="C147" s="1254"/>
      <c r="D147" s="293" t="s">
        <v>229</v>
      </c>
      <c r="E147" s="1255"/>
      <c r="F147" s="1255"/>
    </row>
    <row r="148" spans="1:6" ht="15">
      <c r="A148" s="1253" t="s">
        <v>9597</v>
      </c>
      <c r="B148" s="1264">
        <v>19</v>
      </c>
      <c r="C148" s="1254" t="s">
        <v>454</v>
      </c>
      <c r="D148" s="293" t="s">
        <v>159</v>
      </c>
      <c r="E148" s="1278" t="s">
        <v>562</v>
      </c>
      <c r="F148" s="1255" t="s">
        <v>37</v>
      </c>
    </row>
    <row r="149" spans="1:6" ht="15">
      <c r="A149" s="1253"/>
      <c r="B149" s="1265"/>
      <c r="C149" s="1254"/>
      <c r="D149" s="293" t="s">
        <v>229</v>
      </c>
      <c r="E149" s="1279"/>
      <c r="F149" s="1255"/>
    </row>
    <row r="150" spans="1:6" ht="15">
      <c r="A150" s="1253" t="s">
        <v>9598</v>
      </c>
      <c r="B150" s="1264">
        <v>20</v>
      </c>
      <c r="C150" s="1254" t="s">
        <v>346</v>
      </c>
      <c r="D150" s="293" t="s">
        <v>159</v>
      </c>
      <c r="E150" s="1255" t="s">
        <v>218</v>
      </c>
      <c r="F150" s="1255" t="s">
        <v>219</v>
      </c>
    </row>
    <row r="151" spans="1:6" ht="15">
      <c r="A151" s="1253"/>
      <c r="B151" s="1265"/>
      <c r="C151" s="1254"/>
      <c r="D151" s="293" t="s">
        <v>229</v>
      </c>
      <c r="E151" s="1255"/>
      <c r="F151" s="1255"/>
    </row>
    <row r="152" spans="1:6" ht="15">
      <c r="A152" s="1253" t="s">
        <v>9599</v>
      </c>
      <c r="B152" s="1264">
        <v>21</v>
      </c>
      <c r="C152" s="1254" t="s">
        <v>138</v>
      </c>
      <c r="D152" s="293" t="s">
        <v>159</v>
      </c>
      <c r="E152" s="1255" t="s">
        <v>456</v>
      </c>
      <c r="F152" s="1255" t="s">
        <v>457</v>
      </c>
    </row>
    <row r="153" spans="1:6" ht="15">
      <c r="A153" s="1253"/>
      <c r="B153" s="1265"/>
      <c r="C153" s="1254"/>
      <c r="D153" s="293" t="s">
        <v>229</v>
      </c>
      <c r="E153" s="1255"/>
      <c r="F153" s="1255"/>
    </row>
    <row r="154" spans="1:6" ht="15">
      <c r="A154" s="824" t="s">
        <v>9600</v>
      </c>
      <c r="B154" s="814">
        <v>22</v>
      </c>
      <c r="C154" s="255" t="s">
        <v>126</v>
      </c>
      <c r="D154" s="295" t="s">
        <v>169</v>
      </c>
      <c r="E154" s="263"/>
      <c r="F154" s="263" t="s">
        <v>491</v>
      </c>
    </row>
    <row r="155" spans="1:6" ht="15">
      <c r="A155" s="297" t="s">
        <v>9601</v>
      </c>
      <c r="B155" s="298"/>
      <c r="C155" s="772" t="s">
        <v>492</v>
      </c>
      <c r="D155" s="298" t="s">
        <v>436</v>
      </c>
      <c r="E155" s="261" t="s">
        <v>493</v>
      </c>
      <c r="F155" s="261"/>
    </row>
    <row r="156" spans="1:6" ht="15">
      <c r="A156" s="1253" t="s">
        <v>9602</v>
      </c>
      <c r="B156" s="1264">
        <v>25</v>
      </c>
      <c r="C156" s="1254" t="s">
        <v>139</v>
      </c>
      <c r="D156" s="293" t="s">
        <v>159</v>
      </c>
      <c r="E156" s="1255" t="s">
        <v>459</v>
      </c>
      <c r="F156" s="1255" t="s">
        <v>9368</v>
      </c>
    </row>
    <row r="157" spans="1:6" ht="15">
      <c r="A157" s="1253"/>
      <c r="B157" s="1265"/>
      <c r="C157" s="1254"/>
      <c r="D157" s="293" t="s">
        <v>229</v>
      </c>
      <c r="E157" s="1255"/>
      <c r="F157" s="1255"/>
    </row>
    <row r="158" spans="1:6" ht="15">
      <c r="A158" s="1253" t="s">
        <v>9603</v>
      </c>
      <c r="B158" s="1264">
        <v>26</v>
      </c>
      <c r="C158" s="1254" t="s">
        <v>494</v>
      </c>
      <c r="D158" s="293" t="s">
        <v>159</v>
      </c>
      <c r="E158" s="1255" t="s">
        <v>495</v>
      </c>
      <c r="F158" s="1255" t="s">
        <v>200</v>
      </c>
    </row>
    <row r="159" spans="1:6" ht="53.25" customHeight="1">
      <c r="A159" s="1253"/>
      <c r="B159" s="1265"/>
      <c r="C159" s="1254"/>
      <c r="D159" s="293" t="s">
        <v>229</v>
      </c>
      <c r="E159" s="1255"/>
      <c r="F159" s="1255"/>
    </row>
    <row r="160" spans="1:6" ht="15">
      <c r="A160" s="1253" t="s">
        <v>9604</v>
      </c>
      <c r="B160" s="1264">
        <v>27</v>
      </c>
      <c r="C160" s="1254" t="s">
        <v>141</v>
      </c>
      <c r="D160" s="293" t="s">
        <v>159</v>
      </c>
      <c r="E160" s="1255" t="s">
        <v>461</v>
      </c>
      <c r="F160" s="1255" t="s">
        <v>496</v>
      </c>
    </row>
    <row r="161" spans="1:6" ht="48.75" customHeight="1">
      <c r="A161" s="1253"/>
      <c r="B161" s="1265"/>
      <c r="C161" s="1254"/>
      <c r="D161" s="293" t="s">
        <v>229</v>
      </c>
      <c r="E161" s="1255"/>
      <c r="F161" s="1255"/>
    </row>
    <row r="162" spans="1:6" ht="15">
      <c r="A162" s="1253" t="s">
        <v>9605</v>
      </c>
      <c r="B162" s="1264">
        <v>28</v>
      </c>
      <c r="C162" s="1254" t="s">
        <v>497</v>
      </c>
      <c r="D162" s="293" t="s">
        <v>159</v>
      </c>
      <c r="E162" s="1255" t="s">
        <v>160</v>
      </c>
      <c r="F162" s="1255" t="s">
        <v>161</v>
      </c>
    </row>
    <row r="163" spans="1:6" ht="32.450000000000003" customHeight="1">
      <c r="A163" s="1253"/>
      <c r="B163" s="1265"/>
      <c r="C163" s="1254"/>
      <c r="D163" s="293" t="s">
        <v>229</v>
      </c>
      <c r="E163" s="1255"/>
      <c r="F163" s="1255"/>
    </row>
    <row r="164" spans="1:6" ht="15">
      <c r="A164" s="1253" t="s">
        <v>9606</v>
      </c>
      <c r="B164" s="1264">
        <v>29</v>
      </c>
      <c r="C164" s="1254" t="s">
        <v>402</v>
      </c>
      <c r="D164" s="293" t="s">
        <v>159</v>
      </c>
      <c r="E164" s="1255"/>
      <c r="F164" s="1255" t="s">
        <v>221</v>
      </c>
    </row>
    <row r="165" spans="1:6" ht="15">
      <c r="A165" s="1253"/>
      <c r="B165" s="1265"/>
      <c r="C165" s="1254"/>
      <c r="D165" s="293" t="s">
        <v>229</v>
      </c>
      <c r="E165" s="1255"/>
      <c r="F165" s="1255"/>
    </row>
    <row r="166" spans="1:6" ht="15">
      <c r="A166" s="1253" t="s">
        <v>9607</v>
      </c>
      <c r="B166" s="1264">
        <v>30</v>
      </c>
      <c r="C166" s="1254" t="s">
        <v>621</v>
      </c>
      <c r="D166" s="293" t="s">
        <v>159</v>
      </c>
      <c r="E166" s="1258" t="s">
        <v>622</v>
      </c>
      <c r="F166" s="1258" t="s">
        <v>9377</v>
      </c>
    </row>
    <row r="167" spans="1:6" ht="15">
      <c r="A167" s="1253"/>
      <c r="B167" s="1265"/>
      <c r="C167" s="1254"/>
      <c r="D167" s="293" t="s">
        <v>229</v>
      </c>
      <c r="E167" s="1259"/>
      <c r="F167" s="1259"/>
    </row>
    <row r="168" spans="1:6" ht="15">
      <c r="A168" s="1253" t="s">
        <v>9608</v>
      </c>
      <c r="B168" s="1264">
        <v>31</v>
      </c>
      <c r="C168" s="1254" t="s">
        <v>143</v>
      </c>
      <c r="D168" s="293" t="s">
        <v>159</v>
      </c>
      <c r="E168" s="1255"/>
      <c r="F168" s="1255" t="s">
        <v>462</v>
      </c>
    </row>
    <row r="169" spans="1:6" ht="15">
      <c r="A169" s="1253"/>
      <c r="B169" s="1265"/>
      <c r="C169" s="1254"/>
      <c r="D169" s="293" t="s">
        <v>229</v>
      </c>
      <c r="E169" s="1255"/>
      <c r="F169" s="1255"/>
    </row>
    <row r="170" spans="1:6" ht="15">
      <c r="A170" s="824" t="s">
        <v>9609</v>
      </c>
      <c r="B170" s="815">
        <v>32</v>
      </c>
      <c r="C170" s="255" t="s">
        <v>498</v>
      </c>
      <c r="D170" s="295" t="s">
        <v>458</v>
      </c>
      <c r="E170" s="263"/>
      <c r="F170" s="263" t="s">
        <v>499</v>
      </c>
    </row>
    <row r="171" spans="1:6" ht="15">
      <c r="A171" s="824" t="s">
        <v>9610</v>
      </c>
      <c r="B171" s="815">
        <v>34</v>
      </c>
      <c r="C171" s="255" t="s">
        <v>500</v>
      </c>
      <c r="D171" s="295" t="s">
        <v>169</v>
      </c>
      <c r="E171" s="263"/>
      <c r="F171" s="263" t="s">
        <v>9881</v>
      </c>
    </row>
    <row r="172" spans="1:6" ht="15">
      <c r="A172" s="825" t="s">
        <v>9611</v>
      </c>
      <c r="B172" s="386">
        <v>36</v>
      </c>
      <c r="C172" s="771" t="s">
        <v>8054</v>
      </c>
      <c r="D172" s="293" t="s">
        <v>159</v>
      </c>
      <c r="E172" s="262"/>
      <c r="F172" s="262" t="s">
        <v>10552</v>
      </c>
    </row>
    <row r="173" spans="1:6" ht="15">
      <c r="A173" s="1253" t="s">
        <v>9612</v>
      </c>
      <c r="B173" s="1264">
        <v>37</v>
      </c>
      <c r="C173" s="1254" t="s">
        <v>501</v>
      </c>
      <c r="D173" s="293" t="s">
        <v>159</v>
      </c>
      <c r="E173" s="1255"/>
      <c r="F173" s="1255" t="s">
        <v>463</v>
      </c>
    </row>
    <row r="174" spans="1:6" ht="15">
      <c r="A174" s="1253"/>
      <c r="B174" s="1265"/>
      <c r="C174" s="1254"/>
      <c r="D174" s="293" t="s">
        <v>229</v>
      </c>
      <c r="E174" s="1255"/>
      <c r="F174" s="1255"/>
    </row>
    <row r="175" spans="1:6" ht="15">
      <c r="A175" s="1253" t="s">
        <v>9613</v>
      </c>
      <c r="B175" s="1264">
        <v>38</v>
      </c>
      <c r="C175" s="1254" t="s">
        <v>9378</v>
      </c>
      <c r="D175" s="293" t="s">
        <v>159</v>
      </c>
      <c r="E175" s="1255"/>
      <c r="F175" s="1255" t="s">
        <v>9375</v>
      </c>
    </row>
    <row r="176" spans="1:6" ht="15">
      <c r="A176" s="1253"/>
      <c r="B176" s="1265"/>
      <c r="C176" s="1254"/>
      <c r="D176" s="293" t="s">
        <v>229</v>
      </c>
      <c r="E176" s="1255"/>
      <c r="F176" s="1255"/>
    </row>
    <row r="177" spans="1:6" ht="15">
      <c r="A177" s="1253" t="s">
        <v>9614</v>
      </c>
      <c r="B177" s="1264">
        <v>39</v>
      </c>
      <c r="C177" s="1254" t="s">
        <v>502</v>
      </c>
      <c r="D177" s="293" t="s">
        <v>159</v>
      </c>
      <c r="E177" s="1255" t="s">
        <v>503</v>
      </c>
      <c r="F177" s="1255" t="s">
        <v>504</v>
      </c>
    </row>
    <row r="178" spans="1:6" ht="15">
      <c r="A178" s="1253"/>
      <c r="B178" s="1265"/>
      <c r="C178" s="1254"/>
      <c r="D178" s="293" t="s">
        <v>229</v>
      </c>
      <c r="E178" s="1255"/>
      <c r="F178" s="1255"/>
    </row>
    <row r="179" spans="1:6" ht="15">
      <c r="A179" s="1280" t="s">
        <v>9615</v>
      </c>
      <c r="B179" s="1284">
        <v>40</v>
      </c>
      <c r="C179" s="1281" t="s">
        <v>505</v>
      </c>
      <c r="D179" s="1282" t="s">
        <v>169</v>
      </c>
      <c r="E179" s="1283"/>
      <c r="F179" s="742" t="s">
        <v>506</v>
      </c>
    </row>
    <row r="180" spans="1:6" ht="15">
      <c r="A180" s="1280"/>
      <c r="B180" s="1285"/>
      <c r="C180" s="1281"/>
      <c r="D180" s="1282"/>
      <c r="E180" s="1283"/>
      <c r="F180" s="897" t="s">
        <v>9880</v>
      </c>
    </row>
    <row r="181" spans="1:6" ht="15">
      <c r="A181" s="1250" t="s">
        <v>9616</v>
      </c>
      <c r="B181" s="1287">
        <v>41</v>
      </c>
      <c r="C181" s="1251" t="s">
        <v>10195</v>
      </c>
      <c r="D181" s="783" t="s">
        <v>159</v>
      </c>
      <c r="E181" s="1252" t="s">
        <v>507</v>
      </c>
      <c r="F181" s="1252" t="s">
        <v>10215</v>
      </c>
    </row>
    <row r="182" spans="1:6" ht="15">
      <c r="A182" s="1250"/>
      <c r="B182" s="1288"/>
      <c r="C182" s="1251"/>
      <c r="D182" s="783" t="s">
        <v>229</v>
      </c>
      <c r="E182" s="1252"/>
      <c r="F182" s="1252"/>
    </row>
    <row r="183" spans="1:6" ht="15">
      <c r="A183" s="1253" t="s">
        <v>9617</v>
      </c>
      <c r="B183" s="1264">
        <v>42</v>
      </c>
      <c r="C183" s="1251" t="s">
        <v>8062</v>
      </c>
      <c r="D183" s="293" t="s">
        <v>159</v>
      </c>
      <c r="E183" s="1255" t="s">
        <v>508</v>
      </c>
      <c r="F183" s="1252" t="s">
        <v>10634</v>
      </c>
    </row>
    <row r="184" spans="1:6" ht="15">
      <c r="A184" s="1253"/>
      <c r="B184" s="1265"/>
      <c r="C184" s="1251"/>
      <c r="D184" s="293" t="s">
        <v>229</v>
      </c>
      <c r="E184" s="1255"/>
      <c r="F184" s="1286"/>
    </row>
    <row r="185" spans="1:6" ht="15">
      <c r="A185" s="1280" t="s">
        <v>9618</v>
      </c>
      <c r="B185" s="1284">
        <v>43</v>
      </c>
      <c r="C185" s="1281" t="s">
        <v>509</v>
      </c>
      <c r="D185" s="1282" t="s">
        <v>169</v>
      </c>
      <c r="E185" s="1283"/>
      <c r="F185" s="742" t="s">
        <v>510</v>
      </c>
    </row>
    <row r="186" spans="1:6" ht="15">
      <c r="A186" s="1280"/>
      <c r="B186" s="1285"/>
      <c r="C186" s="1281"/>
      <c r="D186" s="1282"/>
      <c r="E186" s="1283"/>
      <c r="F186" s="898" t="s">
        <v>9879</v>
      </c>
    </row>
    <row r="187" spans="1:6" ht="15">
      <c r="A187" s="1253" t="s">
        <v>9619</v>
      </c>
      <c r="B187" s="1264">
        <v>44</v>
      </c>
      <c r="C187" s="1254" t="s">
        <v>401</v>
      </c>
      <c r="D187" s="293" t="s">
        <v>159</v>
      </c>
      <c r="E187" s="1255" t="s">
        <v>512</v>
      </c>
      <c r="F187" s="1259" t="s">
        <v>513</v>
      </c>
    </row>
    <row r="188" spans="1:6" ht="15">
      <c r="A188" s="1253"/>
      <c r="B188" s="1265"/>
      <c r="C188" s="1254"/>
      <c r="D188" s="293" t="s">
        <v>511</v>
      </c>
      <c r="E188" s="1255"/>
      <c r="F188" s="1255"/>
    </row>
    <row r="189" spans="1:6" ht="15">
      <c r="A189" s="1253" t="s">
        <v>9620</v>
      </c>
      <c r="B189" s="1264">
        <v>45</v>
      </c>
      <c r="C189" s="1254" t="s">
        <v>10216</v>
      </c>
      <c r="D189" s="293" t="s">
        <v>159</v>
      </c>
      <c r="E189" s="1255" t="s">
        <v>514</v>
      </c>
      <c r="F189" s="1255" t="s">
        <v>10553</v>
      </c>
    </row>
    <row r="190" spans="1:6" ht="15">
      <c r="A190" s="1253"/>
      <c r="B190" s="1265"/>
      <c r="C190" s="1254"/>
      <c r="D190" s="293" t="s">
        <v>229</v>
      </c>
      <c r="E190" s="1255"/>
      <c r="F190" s="1255"/>
    </row>
    <row r="191" spans="1:6" ht="15">
      <c r="A191" s="1253" t="s">
        <v>9621</v>
      </c>
      <c r="B191" s="1264">
        <v>46</v>
      </c>
      <c r="C191" s="1254" t="s">
        <v>10554</v>
      </c>
      <c r="D191" s="293" t="s">
        <v>159</v>
      </c>
      <c r="E191" s="1255" t="s">
        <v>514</v>
      </c>
      <c r="F191" s="1255" t="s">
        <v>236</v>
      </c>
    </row>
    <row r="192" spans="1:6" ht="15">
      <c r="A192" s="1253"/>
      <c r="B192" s="1265"/>
      <c r="C192" s="1254"/>
      <c r="D192" s="293" t="s">
        <v>511</v>
      </c>
      <c r="E192" s="1255"/>
      <c r="F192" s="1255"/>
    </row>
    <row r="193" spans="1:6" ht="15">
      <c r="A193" s="1250" t="s">
        <v>10395</v>
      </c>
      <c r="B193" s="1287">
        <v>47</v>
      </c>
      <c r="C193" s="1251" t="s">
        <v>10200</v>
      </c>
      <c r="D193" s="783" t="s">
        <v>159</v>
      </c>
      <c r="E193" s="1252" t="s">
        <v>28</v>
      </c>
      <c r="F193" s="1252" t="s">
        <v>10218</v>
      </c>
    </row>
    <row r="194" spans="1:6" ht="15">
      <c r="A194" s="1250"/>
      <c r="B194" s="1288"/>
      <c r="C194" s="1251"/>
      <c r="D194" s="783" t="s">
        <v>229</v>
      </c>
      <c r="E194" s="1252"/>
      <c r="F194" s="1252"/>
    </row>
    <row r="195" spans="1:6" ht="15">
      <c r="A195" s="1289" t="s">
        <v>10396</v>
      </c>
      <c r="B195" s="1287">
        <v>48</v>
      </c>
      <c r="C195" s="1246" t="s">
        <v>10560</v>
      </c>
      <c r="D195" s="783" t="s">
        <v>159</v>
      </c>
      <c r="E195" s="1256"/>
      <c r="F195" s="1252" t="s">
        <v>10217</v>
      </c>
    </row>
    <row r="196" spans="1:6" ht="15">
      <c r="A196" s="1290"/>
      <c r="B196" s="1288"/>
      <c r="C196" s="1247"/>
      <c r="D196" s="783" t="s">
        <v>511</v>
      </c>
      <c r="E196" s="1257"/>
      <c r="F196" s="1252"/>
    </row>
    <row r="197" spans="1:6" ht="15">
      <c r="A197" s="826" t="s">
        <v>9622</v>
      </c>
      <c r="B197" s="816">
        <v>49</v>
      </c>
      <c r="C197" s="730" t="s">
        <v>9889</v>
      </c>
      <c r="D197" s="848" t="s">
        <v>169</v>
      </c>
      <c r="E197" s="788"/>
      <c r="F197" s="788" t="s">
        <v>9882</v>
      </c>
    </row>
    <row r="198" spans="1:6" ht="15">
      <c r="A198" s="1289" t="s">
        <v>10397</v>
      </c>
      <c r="B198" s="1287">
        <v>50</v>
      </c>
      <c r="C198" s="1240" t="s">
        <v>9903</v>
      </c>
      <c r="D198" s="783" t="s">
        <v>159</v>
      </c>
      <c r="E198" s="1248"/>
      <c r="F198" s="1240" t="s">
        <v>10219</v>
      </c>
    </row>
    <row r="199" spans="1:6" ht="15">
      <c r="A199" s="1290"/>
      <c r="B199" s="1288"/>
      <c r="C199" s="1241"/>
      <c r="D199" s="783" t="s">
        <v>511</v>
      </c>
      <c r="E199" s="1249"/>
      <c r="F199" s="1241"/>
    </row>
    <row r="200" spans="1:6" ht="15">
      <c r="A200" s="826" t="s">
        <v>10398</v>
      </c>
      <c r="B200" s="816">
        <v>51</v>
      </c>
      <c r="C200" s="730" t="s">
        <v>9904</v>
      </c>
      <c r="D200" s="848" t="s">
        <v>169</v>
      </c>
      <c r="E200" s="788"/>
      <c r="F200" s="788" t="s">
        <v>10221</v>
      </c>
    </row>
    <row r="201" spans="1:6" ht="15">
      <c r="A201" s="1289" t="s">
        <v>10399</v>
      </c>
      <c r="B201" s="1287">
        <v>52</v>
      </c>
      <c r="C201" s="1240" t="s">
        <v>9900</v>
      </c>
      <c r="D201" s="783" t="s">
        <v>159</v>
      </c>
      <c r="E201" s="1248"/>
      <c r="F201" s="1256" t="s">
        <v>10220</v>
      </c>
    </row>
    <row r="202" spans="1:6" ht="15">
      <c r="A202" s="1290"/>
      <c r="B202" s="1288"/>
      <c r="C202" s="1241"/>
      <c r="D202" s="783" t="s">
        <v>511</v>
      </c>
      <c r="E202" s="1249"/>
      <c r="F202" s="1257"/>
    </row>
    <row r="203" spans="1:6" ht="15">
      <c r="A203" s="826" t="s">
        <v>10411</v>
      </c>
      <c r="B203" s="816">
        <v>53</v>
      </c>
      <c r="C203" s="730" t="s">
        <v>9905</v>
      </c>
      <c r="D203" s="848" t="s">
        <v>169</v>
      </c>
      <c r="E203" s="788"/>
      <c r="F203" s="788" t="s">
        <v>10222</v>
      </c>
    </row>
    <row r="204" spans="1:6" ht="30">
      <c r="A204" s="824" t="s">
        <v>9623</v>
      </c>
      <c r="B204" s="815">
        <v>54</v>
      </c>
      <c r="C204" s="255" t="s">
        <v>237</v>
      </c>
      <c r="D204" s="295" t="s">
        <v>169</v>
      </c>
      <c r="E204" s="263"/>
      <c r="F204" s="263" t="s">
        <v>10561</v>
      </c>
    </row>
    <row r="205" spans="1:6" ht="30">
      <c r="A205" s="824" t="s">
        <v>9624</v>
      </c>
      <c r="B205" s="815">
        <v>55</v>
      </c>
      <c r="C205" s="255" t="s">
        <v>329</v>
      </c>
      <c r="D205" s="295" t="s">
        <v>169</v>
      </c>
      <c r="E205" s="263"/>
      <c r="F205" s="263" t="s">
        <v>10562</v>
      </c>
    </row>
    <row r="206" spans="1:6" ht="30">
      <c r="A206" s="824" t="s">
        <v>9625</v>
      </c>
      <c r="B206" s="815">
        <v>56</v>
      </c>
      <c r="C206" s="255" t="s">
        <v>238</v>
      </c>
      <c r="D206" s="295" t="s">
        <v>169</v>
      </c>
      <c r="E206" s="263"/>
      <c r="F206" s="263" t="s">
        <v>10224</v>
      </c>
    </row>
    <row r="207" spans="1:6" ht="15">
      <c r="A207" s="297" t="s">
        <v>9626</v>
      </c>
      <c r="B207" s="385"/>
      <c r="C207" s="772" t="s">
        <v>239</v>
      </c>
      <c r="D207" s="298" t="s">
        <v>226</v>
      </c>
      <c r="E207" s="261"/>
      <c r="F207" s="261" t="s">
        <v>240</v>
      </c>
    </row>
    <row r="208" spans="1:6" ht="15">
      <c r="A208" s="297" t="s">
        <v>9627</v>
      </c>
      <c r="B208" s="385"/>
      <c r="C208" s="772" t="s">
        <v>241</v>
      </c>
      <c r="D208" s="298" t="s">
        <v>436</v>
      </c>
      <c r="E208" s="261" t="s">
        <v>242</v>
      </c>
      <c r="F208" s="261" t="s">
        <v>243</v>
      </c>
    </row>
    <row r="209" spans="1:6" ht="15">
      <c r="A209" s="1253" t="s">
        <v>9628</v>
      </c>
      <c r="B209" s="390">
        <v>62</v>
      </c>
      <c r="C209" s="1254" t="s">
        <v>403</v>
      </c>
      <c r="D209" s="293" t="s">
        <v>159</v>
      </c>
      <c r="E209" s="1255" t="s">
        <v>244</v>
      </c>
      <c r="F209" s="1255" t="s">
        <v>10563</v>
      </c>
    </row>
    <row r="210" spans="1:6" ht="24.6" customHeight="1">
      <c r="A210" s="1253"/>
      <c r="B210" s="388"/>
      <c r="C210" s="1254"/>
      <c r="D210" s="293" t="s">
        <v>511</v>
      </c>
      <c r="E210" s="1255"/>
      <c r="F210" s="1255"/>
    </row>
    <row r="211" spans="1:6" ht="15" customHeight="1">
      <c r="A211" s="1250" t="s">
        <v>9629</v>
      </c>
      <c r="B211" s="1287">
        <v>63</v>
      </c>
      <c r="C211" s="1251" t="s">
        <v>9890</v>
      </c>
      <c r="D211" s="783" t="s">
        <v>159</v>
      </c>
      <c r="E211" s="1252" t="s">
        <v>246</v>
      </c>
      <c r="F211" s="1252" t="s">
        <v>10223</v>
      </c>
    </row>
    <row r="212" spans="1:6" ht="18" customHeight="1">
      <c r="A212" s="1250"/>
      <c r="B212" s="1288"/>
      <c r="C212" s="1251"/>
      <c r="D212" s="783" t="s">
        <v>511</v>
      </c>
      <c r="E212" s="1252"/>
      <c r="F212" s="1252"/>
    </row>
    <row r="213" spans="1:6" ht="15" customHeight="1">
      <c r="A213" s="1253" t="s">
        <v>9630</v>
      </c>
      <c r="B213" s="1264">
        <v>64</v>
      </c>
      <c r="C213" s="1254" t="s">
        <v>339</v>
      </c>
      <c r="D213" s="293" t="s">
        <v>159</v>
      </c>
      <c r="E213" s="1255" t="s">
        <v>245</v>
      </c>
      <c r="F213" s="1255" t="s">
        <v>582</v>
      </c>
    </row>
    <row r="214" spans="1:6" ht="15">
      <c r="A214" s="1253"/>
      <c r="B214" s="1265"/>
      <c r="C214" s="1254"/>
      <c r="D214" s="293" t="s">
        <v>511</v>
      </c>
      <c r="E214" s="1255"/>
      <c r="F214" s="1255"/>
    </row>
    <row r="215" spans="1:6" ht="15">
      <c r="A215" s="1253" t="s">
        <v>9631</v>
      </c>
      <c r="B215" s="1264">
        <v>65</v>
      </c>
      <c r="C215" s="1254" t="s">
        <v>350</v>
      </c>
      <c r="D215" s="293" t="s">
        <v>159</v>
      </c>
      <c r="E215" s="1255" t="s">
        <v>247</v>
      </c>
      <c r="F215" s="1255" t="s">
        <v>248</v>
      </c>
    </row>
    <row r="216" spans="1:6" ht="15">
      <c r="A216" s="1253"/>
      <c r="B216" s="1265"/>
      <c r="C216" s="1254"/>
      <c r="D216" s="293" t="s">
        <v>511</v>
      </c>
      <c r="E216" s="1255"/>
      <c r="F216" s="1255"/>
    </row>
    <row r="217" spans="1:6" ht="15">
      <c r="A217" s="1253" t="s">
        <v>9632</v>
      </c>
      <c r="B217" s="1264">
        <v>66</v>
      </c>
      <c r="C217" s="1254" t="s">
        <v>44</v>
      </c>
      <c r="D217" s="293" t="s">
        <v>159</v>
      </c>
      <c r="E217" s="1255" t="s">
        <v>249</v>
      </c>
      <c r="F217" s="1255" t="s">
        <v>10564</v>
      </c>
    </row>
    <row r="218" spans="1:6" ht="15">
      <c r="A218" s="1253"/>
      <c r="B218" s="1265"/>
      <c r="C218" s="1254"/>
      <c r="D218" s="293" t="s">
        <v>511</v>
      </c>
      <c r="E218" s="1255"/>
      <c r="F218" s="1255"/>
    </row>
    <row r="219" spans="1:6" ht="15">
      <c r="A219" s="824" t="s">
        <v>9633</v>
      </c>
      <c r="B219" s="815">
        <v>67</v>
      </c>
      <c r="C219" s="255" t="s">
        <v>250</v>
      </c>
      <c r="D219" s="295" t="s">
        <v>169</v>
      </c>
      <c r="E219" s="263"/>
      <c r="F219" s="263" t="s">
        <v>251</v>
      </c>
    </row>
    <row r="220" spans="1:6" ht="15">
      <c r="A220" s="297" t="s">
        <v>9634</v>
      </c>
      <c r="B220" s="385"/>
      <c r="C220" s="772" t="s">
        <v>46</v>
      </c>
      <c r="D220" s="298" t="s">
        <v>436</v>
      </c>
      <c r="E220" s="281" t="s">
        <v>563</v>
      </c>
      <c r="F220" s="261"/>
    </row>
    <row r="221" spans="1:6" ht="15">
      <c r="A221" s="297" t="s">
        <v>9635</v>
      </c>
      <c r="B221" s="385"/>
      <c r="C221" s="772" t="s">
        <v>252</v>
      </c>
      <c r="D221" s="298" t="s">
        <v>436</v>
      </c>
      <c r="E221" s="261"/>
      <c r="F221" s="261"/>
    </row>
    <row r="222" spans="1:6" ht="15">
      <c r="A222" s="1253" t="s">
        <v>9636</v>
      </c>
      <c r="B222" s="1264">
        <v>70</v>
      </c>
      <c r="C222" s="1254" t="s">
        <v>9379</v>
      </c>
      <c r="D222" s="293" t="s">
        <v>159</v>
      </c>
      <c r="E222" s="1255" t="s">
        <v>253</v>
      </c>
      <c r="F222" s="1255" t="s">
        <v>10565</v>
      </c>
    </row>
    <row r="223" spans="1:6" ht="15">
      <c r="A223" s="1253"/>
      <c r="B223" s="1265"/>
      <c r="C223" s="1254"/>
      <c r="D223" s="293" t="s">
        <v>511</v>
      </c>
      <c r="E223" s="1255"/>
      <c r="F223" s="1255"/>
    </row>
    <row r="224" spans="1:6" ht="15">
      <c r="A224" s="1253" t="s">
        <v>9637</v>
      </c>
      <c r="B224" s="1264">
        <v>71</v>
      </c>
      <c r="C224" s="1254" t="s">
        <v>8056</v>
      </c>
      <c r="D224" s="293" t="s">
        <v>159</v>
      </c>
      <c r="E224" s="1278" t="s">
        <v>564</v>
      </c>
      <c r="F224" s="1255" t="s">
        <v>10226</v>
      </c>
    </row>
    <row r="225" spans="1:6" ht="21.75" customHeight="1">
      <c r="A225" s="1253"/>
      <c r="B225" s="1265"/>
      <c r="C225" s="1254"/>
      <c r="D225" s="293" t="s">
        <v>511</v>
      </c>
      <c r="E225" s="1279"/>
      <c r="F225" s="1255"/>
    </row>
    <row r="226" spans="1:6" ht="15">
      <c r="A226" s="824" t="s">
        <v>9638</v>
      </c>
      <c r="B226" s="815">
        <v>72</v>
      </c>
      <c r="C226" s="255" t="s">
        <v>9380</v>
      </c>
      <c r="D226" s="295" t="s">
        <v>169</v>
      </c>
      <c r="E226" s="263"/>
      <c r="F226" s="263"/>
    </row>
    <row r="227" spans="1:6" ht="15">
      <c r="A227" s="1289" t="s">
        <v>10400</v>
      </c>
      <c r="B227" s="1287">
        <v>73</v>
      </c>
      <c r="C227" s="1246" t="s">
        <v>10202</v>
      </c>
      <c r="D227" s="783" t="s">
        <v>159</v>
      </c>
      <c r="E227" s="1248"/>
      <c r="F227" s="1256" t="s">
        <v>10232</v>
      </c>
    </row>
    <row r="228" spans="1:6" ht="15">
      <c r="A228" s="1290"/>
      <c r="B228" s="1288"/>
      <c r="C228" s="1247"/>
      <c r="D228" s="783" t="s">
        <v>511</v>
      </c>
      <c r="E228" s="1249"/>
      <c r="F228" s="1257"/>
    </row>
    <row r="229" spans="1:6" ht="15">
      <c r="A229" s="1289" t="s">
        <v>10401</v>
      </c>
      <c r="B229" s="1287">
        <v>74</v>
      </c>
      <c r="C229" s="1246" t="s">
        <v>10203</v>
      </c>
      <c r="D229" s="783" t="s">
        <v>159</v>
      </c>
      <c r="E229" s="1248"/>
      <c r="F229" s="1240" t="s">
        <v>10228</v>
      </c>
    </row>
    <row r="230" spans="1:6" ht="15">
      <c r="A230" s="1290"/>
      <c r="B230" s="1288"/>
      <c r="C230" s="1247"/>
      <c r="D230" s="783" t="s">
        <v>511</v>
      </c>
      <c r="E230" s="1249"/>
      <c r="F230" s="1241"/>
    </row>
    <row r="231" spans="1:6" ht="30">
      <c r="A231" s="827" t="s">
        <v>10402</v>
      </c>
      <c r="B231" s="817">
        <v>75</v>
      </c>
      <c r="C231" s="799" t="s">
        <v>10225</v>
      </c>
      <c r="D231" s="848" t="s">
        <v>169</v>
      </c>
      <c r="E231" s="789"/>
      <c r="F231" s="731"/>
    </row>
    <row r="232" spans="1:6" ht="15">
      <c r="A232" s="297" t="s">
        <v>9639</v>
      </c>
      <c r="B232" s="385"/>
      <c r="C232" s="772" t="s">
        <v>9381</v>
      </c>
      <c r="D232" s="298" t="s">
        <v>436</v>
      </c>
      <c r="E232" s="261"/>
      <c r="F232" s="261"/>
    </row>
    <row r="233" spans="1:6" ht="15">
      <c r="A233" s="1253" t="s">
        <v>9640</v>
      </c>
      <c r="B233" s="390">
        <v>77</v>
      </c>
      <c r="C233" s="1254" t="s">
        <v>9382</v>
      </c>
      <c r="D233" s="293" t="s">
        <v>159</v>
      </c>
      <c r="E233" s="1255" t="s">
        <v>9383</v>
      </c>
      <c r="F233" s="1255" t="s">
        <v>9384</v>
      </c>
    </row>
    <row r="234" spans="1:6" ht="36" customHeight="1">
      <c r="A234" s="1253"/>
      <c r="B234" s="388"/>
      <c r="C234" s="1254"/>
      <c r="D234" s="293" t="s">
        <v>511</v>
      </c>
      <c r="E234" s="1255"/>
      <c r="F234" s="1255"/>
    </row>
    <row r="235" spans="1:6" ht="15">
      <c r="A235" s="1253" t="s">
        <v>9641</v>
      </c>
      <c r="B235" s="390">
        <v>78</v>
      </c>
      <c r="C235" s="1254" t="s">
        <v>9385</v>
      </c>
      <c r="D235" s="293" t="s">
        <v>159</v>
      </c>
      <c r="E235" s="1255" t="s">
        <v>519</v>
      </c>
      <c r="F235" s="1255" t="s">
        <v>10566</v>
      </c>
    </row>
    <row r="236" spans="1:6" ht="15">
      <c r="A236" s="1253"/>
      <c r="B236" s="388"/>
      <c r="C236" s="1254"/>
      <c r="D236" s="293" t="s">
        <v>511</v>
      </c>
      <c r="E236" s="1255"/>
      <c r="F236" s="1255"/>
    </row>
    <row r="237" spans="1:6" ht="30">
      <c r="A237" s="828" t="s">
        <v>9642</v>
      </c>
      <c r="B237" s="815">
        <v>79</v>
      </c>
      <c r="C237" s="255" t="s">
        <v>9386</v>
      </c>
      <c r="D237" s="295" t="s">
        <v>169</v>
      </c>
      <c r="E237" s="263"/>
      <c r="F237" s="263"/>
    </row>
    <row r="238" spans="1:6" ht="15">
      <c r="A238" s="1296" t="s">
        <v>10403</v>
      </c>
      <c r="B238" s="1244">
        <v>80</v>
      </c>
      <c r="C238" s="1246" t="s">
        <v>10205</v>
      </c>
      <c r="D238" s="783" t="s">
        <v>159</v>
      </c>
      <c r="E238" s="1248"/>
      <c r="F238" s="1256" t="s">
        <v>10233</v>
      </c>
    </row>
    <row r="239" spans="1:6" ht="15">
      <c r="A239" s="1297"/>
      <c r="B239" s="1245"/>
      <c r="C239" s="1247"/>
      <c r="D239" s="783" t="s">
        <v>511</v>
      </c>
      <c r="E239" s="1249"/>
      <c r="F239" s="1257"/>
    </row>
    <row r="240" spans="1:6" ht="15">
      <c r="A240" s="1296" t="s">
        <v>10404</v>
      </c>
      <c r="B240" s="1244">
        <v>81</v>
      </c>
      <c r="C240" s="1246" t="s">
        <v>10206</v>
      </c>
      <c r="D240" s="783" t="s">
        <v>159</v>
      </c>
      <c r="E240" s="1248"/>
      <c r="F240" s="1240" t="s">
        <v>10245</v>
      </c>
    </row>
    <row r="241" spans="1:6" ht="15">
      <c r="A241" s="1298"/>
      <c r="B241" s="1245"/>
      <c r="C241" s="1247"/>
      <c r="D241" s="783" t="s">
        <v>511</v>
      </c>
      <c r="E241" s="1249"/>
      <c r="F241" s="1241"/>
    </row>
    <row r="242" spans="1:6" ht="30">
      <c r="A242" s="829" t="s">
        <v>10405</v>
      </c>
      <c r="B242" s="817">
        <v>82</v>
      </c>
      <c r="C242" s="800" t="s">
        <v>10227</v>
      </c>
      <c r="D242" s="848" t="s">
        <v>169</v>
      </c>
      <c r="E242" s="790"/>
      <c r="F242" s="731"/>
    </row>
    <row r="243" spans="1:6" ht="15" customHeight="1">
      <c r="A243" s="1262" t="s">
        <v>9643</v>
      </c>
      <c r="B243" s="1264">
        <v>83</v>
      </c>
      <c r="C243" s="1260" t="s">
        <v>47</v>
      </c>
      <c r="D243" s="293" t="s">
        <v>159</v>
      </c>
      <c r="E243" s="1258" t="s">
        <v>520</v>
      </c>
      <c r="F243" s="1258" t="s">
        <v>10229</v>
      </c>
    </row>
    <row r="244" spans="1:6" ht="17.25" customHeight="1">
      <c r="A244" s="1263"/>
      <c r="B244" s="1265"/>
      <c r="C244" s="1261"/>
      <c r="D244" s="293" t="s">
        <v>511</v>
      </c>
      <c r="E244" s="1259"/>
      <c r="F244" s="1259"/>
    </row>
    <row r="245" spans="1:6" ht="15">
      <c r="A245" s="824" t="s">
        <v>9644</v>
      </c>
      <c r="B245" s="814">
        <v>84</v>
      </c>
      <c r="C245" s="255" t="s">
        <v>48</v>
      </c>
      <c r="D245" s="295" t="s">
        <v>458</v>
      </c>
      <c r="E245" s="263"/>
      <c r="F245" s="263" t="s">
        <v>521</v>
      </c>
    </row>
    <row r="246" spans="1:6" ht="15">
      <c r="A246" s="824" t="s">
        <v>9645</v>
      </c>
      <c r="B246" s="818">
        <v>85</v>
      </c>
      <c r="C246" s="255" t="s">
        <v>522</v>
      </c>
      <c r="D246" s="295" t="s">
        <v>169</v>
      </c>
      <c r="E246" s="263"/>
      <c r="F246" s="263" t="s">
        <v>523</v>
      </c>
    </row>
    <row r="247" spans="1:6" ht="15">
      <c r="A247" s="297" t="s">
        <v>9646</v>
      </c>
      <c r="B247" s="385"/>
      <c r="C247" s="772" t="s">
        <v>524</v>
      </c>
      <c r="D247" s="298" t="s">
        <v>436</v>
      </c>
      <c r="E247" s="261"/>
      <c r="F247" s="261"/>
    </row>
    <row r="248" spans="1:6" ht="15">
      <c r="A248" s="1253" t="s">
        <v>9647</v>
      </c>
      <c r="B248" s="1264">
        <v>87</v>
      </c>
      <c r="C248" s="1254" t="s">
        <v>423</v>
      </c>
      <c r="D248" s="293" t="s">
        <v>159</v>
      </c>
      <c r="E248" s="1255"/>
      <c r="F248" s="1255" t="s">
        <v>525</v>
      </c>
    </row>
    <row r="249" spans="1:6" ht="15">
      <c r="A249" s="1253"/>
      <c r="B249" s="1265"/>
      <c r="C249" s="1254"/>
      <c r="D249" s="293" t="s">
        <v>511</v>
      </c>
      <c r="E249" s="1255"/>
      <c r="F249" s="1255"/>
    </row>
    <row r="250" spans="1:6" ht="15">
      <c r="A250" s="1253" t="s">
        <v>9648</v>
      </c>
      <c r="B250" s="1264">
        <v>88</v>
      </c>
      <c r="C250" s="1254" t="s">
        <v>49</v>
      </c>
      <c r="D250" s="293" t="s">
        <v>159</v>
      </c>
      <c r="E250" s="1255" t="s">
        <v>526</v>
      </c>
      <c r="F250" s="1255" t="s">
        <v>527</v>
      </c>
    </row>
    <row r="251" spans="1:6" ht="15">
      <c r="A251" s="1253"/>
      <c r="B251" s="1265"/>
      <c r="C251" s="1254"/>
      <c r="D251" s="293" t="s">
        <v>511</v>
      </c>
      <c r="E251" s="1255"/>
      <c r="F251" s="1255"/>
    </row>
    <row r="252" spans="1:6" ht="15">
      <c r="A252" s="1253" t="s">
        <v>9649</v>
      </c>
      <c r="B252" s="1264">
        <v>89</v>
      </c>
      <c r="C252" s="1254" t="s">
        <v>50</v>
      </c>
      <c r="D252" s="293" t="s">
        <v>159</v>
      </c>
      <c r="E252" s="1255" t="s">
        <v>528</v>
      </c>
      <c r="F252" s="1255" t="s">
        <v>529</v>
      </c>
    </row>
    <row r="253" spans="1:6" ht="15">
      <c r="A253" s="1253"/>
      <c r="B253" s="1265"/>
      <c r="C253" s="1254"/>
      <c r="D253" s="293" t="s">
        <v>511</v>
      </c>
      <c r="E253" s="1255"/>
      <c r="F253" s="1255"/>
    </row>
    <row r="254" spans="1:6" ht="15">
      <c r="A254" s="1250" t="s">
        <v>9650</v>
      </c>
      <c r="B254" s="1287">
        <v>90</v>
      </c>
      <c r="C254" s="1251" t="s">
        <v>9907</v>
      </c>
      <c r="D254" s="783" t="s">
        <v>159</v>
      </c>
      <c r="E254" s="1252" t="s">
        <v>530</v>
      </c>
      <c r="F254" s="1252" t="s">
        <v>10238</v>
      </c>
    </row>
    <row r="255" spans="1:6" ht="15">
      <c r="A255" s="1250"/>
      <c r="B255" s="1288"/>
      <c r="C255" s="1251"/>
      <c r="D255" s="783" t="s">
        <v>511</v>
      </c>
      <c r="E255" s="1252"/>
      <c r="F255" s="1252"/>
    </row>
    <row r="256" spans="1:6" ht="15">
      <c r="A256" s="1250" t="s">
        <v>10406</v>
      </c>
      <c r="B256" s="1287">
        <v>91</v>
      </c>
      <c r="C256" s="1251" t="s">
        <v>10208</v>
      </c>
      <c r="D256" s="783" t="s">
        <v>159</v>
      </c>
      <c r="E256" s="1252"/>
      <c r="F256" s="1252" t="s">
        <v>10231</v>
      </c>
    </row>
    <row r="257" spans="1:6" ht="15">
      <c r="A257" s="1250"/>
      <c r="B257" s="1288"/>
      <c r="C257" s="1251"/>
      <c r="D257" s="783" t="s">
        <v>511</v>
      </c>
      <c r="E257" s="1252"/>
      <c r="F257" s="1252"/>
    </row>
    <row r="258" spans="1:6" ht="15">
      <c r="A258" s="1250" t="s">
        <v>10407</v>
      </c>
      <c r="B258" s="1287">
        <v>92</v>
      </c>
      <c r="C258" s="1251" t="s">
        <v>10209</v>
      </c>
      <c r="D258" s="783" t="s">
        <v>159</v>
      </c>
      <c r="E258" s="1252"/>
      <c r="F258" s="1252" t="s">
        <v>10234</v>
      </c>
    </row>
    <row r="259" spans="1:6" ht="15">
      <c r="A259" s="1250"/>
      <c r="B259" s="1288"/>
      <c r="C259" s="1251"/>
      <c r="D259" s="783" t="s">
        <v>511</v>
      </c>
      <c r="E259" s="1252"/>
      <c r="F259" s="1252"/>
    </row>
    <row r="260" spans="1:6" ht="15">
      <c r="A260" s="1253" t="s">
        <v>9651</v>
      </c>
      <c r="B260" s="1264">
        <v>93</v>
      </c>
      <c r="C260" s="1254" t="s">
        <v>9912</v>
      </c>
      <c r="D260" s="293" t="s">
        <v>159</v>
      </c>
      <c r="E260" s="1255" t="s">
        <v>531</v>
      </c>
      <c r="F260" s="1255" t="s">
        <v>9387</v>
      </c>
    </row>
    <row r="261" spans="1:6" ht="15">
      <c r="A261" s="1253"/>
      <c r="B261" s="1265"/>
      <c r="C261" s="1254"/>
      <c r="D261" s="293" t="s">
        <v>511</v>
      </c>
      <c r="E261" s="1255"/>
      <c r="F261" s="1255"/>
    </row>
    <row r="262" spans="1:6" ht="15">
      <c r="A262" s="1253" t="s">
        <v>9652</v>
      </c>
      <c r="B262" s="1264">
        <v>94</v>
      </c>
      <c r="C262" s="1254" t="s">
        <v>9913</v>
      </c>
      <c r="D262" s="293" t="s">
        <v>159</v>
      </c>
      <c r="E262" s="1255" t="s">
        <v>532</v>
      </c>
      <c r="F262" s="1255" t="s">
        <v>10230</v>
      </c>
    </row>
    <row r="263" spans="1:6" ht="15">
      <c r="A263" s="1253"/>
      <c r="B263" s="1265"/>
      <c r="C263" s="1254"/>
      <c r="D263" s="293" t="s">
        <v>511</v>
      </c>
      <c r="E263" s="1255"/>
      <c r="F263" s="1255"/>
    </row>
    <row r="264" spans="1:6" ht="15">
      <c r="A264" s="1253" t="s">
        <v>9653</v>
      </c>
      <c r="B264" s="1264">
        <v>95</v>
      </c>
      <c r="C264" s="1254" t="s">
        <v>375</v>
      </c>
      <c r="D264" s="293" t="s">
        <v>159</v>
      </c>
      <c r="E264" s="1255"/>
      <c r="F264" s="1255" t="s">
        <v>10567</v>
      </c>
    </row>
    <row r="265" spans="1:6" ht="15">
      <c r="A265" s="1253"/>
      <c r="B265" s="1265"/>
      <c r="C265" s="1254"/>
      <c r="D265" s="293" t="s">
        <v>511</v>
      </c>
      <c r="E265" s="1255"/>
      <c r="F265" s="1255"/>
    </row>
    <row r="266" spans="1:6" ht="15">
      <c r="A266" s="1253" t="s">
        <v>9654</v>
      </c>
      <c r="B266" s="1264">
        <v>96</v>
      </c>
      <c r="C266" s="1254" t="s">
        <v>275</v>
      </c>
      <c r="D266" s="293" t="s">
        <v>159</v>
      </c>
      <c r="E266" s="1255"/>
      <c r="F266" s="1255" t="s">
        <v>10568</v>
      </c>
    </row>
    <row r="267" spans="1:6" ht="15">
      <c r="A267" s="1253"/>
      <c r="B267" s="1265"/>
      <c r="C267" s="1254"/>
      <c r="D267" s="293" t="s">
        <v>511</v>
      </c>
      <c r="E267" s="1255"/>
      <c r="F267" s="1255"/>
    </row>
    <row r="268" spans="1:6" ht="15">
      <c r="A268" s="1253" t="s">
        <v>9655</v>
      </c>
      <c r="B268" s="1264">
        <v>97</v>
      </c>
      <c r="C268" s="1254" t="s">
        <v>51</v>
      </c>
      <c r="D268" s="293" t="s">
        <v>159</v>
      </c>
      <c r="E268" s="1255" t="s">
        <v>276</v>
      </c>
      <c r="F268" s="1255" t="s">
        <v>10569</v>
      </c>
    </row>
    <row r="269" spans="1:6" ht="15">
      <c r="A269" s="1253"/>
      <c r="B269" s="1265"/>
      <c r="C269" s="1254"/>
      <c r="D269" s="293" t="s">
        <v>511</v>
      </c>
      <c r="E269" s="1255"/>
      <c r="F269" s="1255"/>
    </row>
    <row r="270" spans="1:6" ht="15">
      <c r="A270" s="824" t="s">
        <v>9656</v>
      </c>
      <c r="B270" s="815">
        <v>98</v>
      </c>
      <c r="C270" s="255" t="s">
        <v>277</v>
      </c>
      <c r="D270" s="295" t="s">
        <v>169</v>
      </c>
      <c r="E270" s="263"/>
      <c r="F270" s="263" t="s">
        <v>308</v>
      </c>
    </row>
    <row r="271" spans="1:6" ht="15">
      <c r="A271" s="297" t="s">
        <v>9657</v>
      </c>
      <c r="B271" s="385"/>
      <c r="C271" s="772" t="s">
        <v>53</v>
      </c>
      <c r="D271" s="298" t="s">
        <v>436</v>
      </c>
      <c r="E271" s="261"/>
      <c r="F271" s="261"/>
    </row>
    <row r="272" spans="1:6" ht="15">
      <c r="A272" s="1253" t="s">
        <v>9659</v>
      </c>
      <c r="B272" s="1264">
        <v>100</v>
      </c>
      <c r="C272" s="1254" t="s">
        <v>50</v>
      </c>
      <c r="D272" s="293" t="s">
        <v>159</v>
      </c>
      <c r="E272" s="1278" t="s">
        <v>565</v>
      </c>
      <c r="F272" s="1255" t="s">
        <v>10570</v>
      </c>
    </row>
    <row r="273" spans="1:6" ht="15">
      <c r="A273" s="1253"/>
      <c r="B273" s="1265"/>
      <c r="C273" s="1254"/>
      <c r="D273" s="293" t="s">
        <v>511</v>
      </c>
      <c r="E273" s="1279"/>
      <c r="F273" s="1255"/>
    </row>
    <row r="274" spans="1:6" ht="15">
      <c r="A274" s="1253" t="s">
        <v>9660</v>
      </c>
      <c r="B274" s="1264">
        <v>101</v>
      </c>
      <c r="C274" s="1254" t="s">
        <v>9388</v>
      </c>
      <c r="D274" s="293" t="s">
        <v>159</v>
      </c>
      <c r="E274" s="1278" t="s">
        <v>566</v>
      </c>
      <c r="F274" s="1255" t="s">
        <v>9389</v>
      </c>
    </row>
    <row r="275" spans="1:6" ht="15">
      <c r="A275" s="1253"/>
      <c r="B275" s="1265"/>
      <c r="C275" s="1254"/>
      <c r="D275" s="293" t="s">
        <v>511</v>
      </c>
      <c r="E275" s="1279"/>
      <c r="F275" s="1255"/>
    </row>
    <row r="276" spans="1:6" ht="15">
      <c r="A276" s="1253" t="s">
        <v>9661</v>
      </c>
      <c r="B276" s="1264">
        <v>102</v>
      </c>
      <c r="C276" s="1254" t="s">
        <v>9658</v>
      </c>
      <c r="D276" s="293" t="s">
        <v>159</v>
      </c>
      <c r="E276" s="1255" t="s">
        <v>309</v>
      </c>
      <c r="F276" s="1255" t="s">
        <v>9390</v>
      </c>
    </row>
    <row r="277" spans="1:6" ht="16.5" customHeight="1">
      <c r="A277" s="1253"/>
      <c r="B277" s="1265"/>
      <c r="C277" s="1254"/>
      <c r="D277" s="293" t="s">
        <v>511</v>
      </c>
      <c r="E277" s="1255"/>
      <c r="F277" s="1255"/>
    </row>
    <row r="278" spans="1:6" ht="15">
      <c r="A278" s="1250" t="s">
        <v>10408</v>
      </c>
      <c r="B278" s="1287">
        <v>103</v>
      </c>
      <c r="C278" s="1251" t="s">
        <v>10211</v>
      </c>
      <c r="D278" s="783" t="s">
        <v>159</v>
      </c>
      <c r="E278" s="1252"/>
      <c r="F278" s="1252" t="s">
        <v>10235</v>
      </c>
    </row>
    <row r="279" spans="1:6" ht="16.5" customHeight="1">
      <c r="A279" s="1250"/>
      <c r="B279" s="1288"/>
      <c r="C279" s="1251"/>
      <c r="D279" s="783" t="s">
        <v>511</v>
      </c>
      <c r="E279" s="1252"/>
      <c r="F279" s="1252"/>
    </row>
    <row r="280" spans="1:6" ht="16.5" customHeight="1">
      <c r="A280" s="1289" t="s">
        <v>10409</v>
      </c>
      <c r="B280" s="1293">
        <v>104</v>
      </c>
      <c r="C280" s="1240" t="s">
        <v>10213</v>
      </c>
      <c r="D280" s="783" t="s">
        <v>159</v>
      </c>
      <c r="E280" s="1291"/>
      <c r="F280" s="1252" t="s">
        <v>10236</v>
      </c>
    </row>
    <row r="281" spans="1:6" ht="16.5" customHeight="1">
      <c r="A281" s="1290"/>
      <c r="B281" s="1294"/>
      <c r="C281" s="1241"/>
      <c r="D281" s="783" t="s">
        <v>511</v>
      </c>
      <c r="E281" s="1292"/>
      <c r="F281" s="1252"/>
    </row>
    <row r="282" spans="1:6" ht="15">
      <c r="A282" s="1253" t="s">
        <v>9662</v>
      </c>
      <c r="B282" s="1264">
        <v>105</v>
      </c>
      <c r="C282" s="1254" t="s">
        <v>375</v>
      </c>
      <c r="D282" s="293" t="s">
        <v>159</v>
      </c>
      <c r="E282" s="1255"/>
      <c r="F282" s="1258" t="s">
        <v>10571</v>
      </c>
    </row>
    <row r="283" spans="1:6" ht="33" customHeight="1">
      <c r="A283" s="1253"/>
      <c r="B283" s="1265"/>
      <c r="C283" s="1254"/>
      <c r="D283" s="293" t="s">
        <v>511</v>
      </c>
      <c r="E283" s="1255"/>
      <c r="F283" s="1259"/>
    </row>
    <row r="284" spans="1:6" ht="15">
      <c r="A284" s="1253" t="s">
        <v>9663</v>
      </c>
      <c r="B284" s="1264">
        <v>106</v>
      </c>
      <c r="C284" s="1251" t="s">
        <v>9907</v>
      </c>
      <c r="D284" s="783" t="s">
        <v>159</v>
      </c>
      <c r="E284" s="1252"/>
      <c r="F284" s="1255" t="s">
        <v>10237</v>
      </c>
    </row>
    <row r="285" spans="1:6" ht="15">
      <c r="A285" s="1253"/>
      <c r="B285" s="1265"/>
      <c r="C285" s="1251"/>
      <c r="D285" s="783" t="s">
        <v>511</v>
      </c>
      <c r="E285" s="1252"/>
      <c r="F285" s="1255"/>
    </row>
    <row r="286" spans="1:6" ht="15">
      <c r="A286" s="1250" t="s">
        <v>9664</v>
      </c>
      <c r="B286" s="1287">
        <v>107</v>
      </c>
      <c r="C286" s="1251" t="s">
        <v>10239</v>
      </c>
      <c r="D286" s="783" t="s">
        <v>159</v>
      </c>
      <c r="E286" s="1252"/>
      <c r="F286" s="1252" t="s">
        <v>10568</v>
      </c>
    </row>
    <row r="287" spans="1:6" ht="15">
      <c r="A287" s="1250"/>
      <c r="B287" s="1288"/>
      <c r="C287" s="1251"/>
      <c r="D287" s="783" t="s">
        <v>511</v>
      </c>
      <c r="E287" s="1252"/>
      <c r="F287" s="1252"/>
    </row>
    <row r="288" spans="1:6" ht="15">
      <c r="A288" s="1253" t="s">
        <v>9665</v>
      </c>
      <c r="B288" s="1264">
        <v>108</v>
      </c>
      <c r="C288" s="1254" t="s">
        <v>54</v>
      </c>
      <c r="D288" s="293" t="s">
        <v>159</v>
      </c>
      <c r="E288" s="1278" t="s">
        <v>567</v>
      </c>
      <c r="F288" s="1255" t="s">
        <v>310</v>
      </c>
    </row>
    <row r="289" spans="1:6" ht="15">
      <c r="A289" s="1253"/>
      <c r="B289" s="1265"/>
      <c r="C289" s="1254"/>
      <c r="D289" s="293" t="s">
        <v>511</v>
      </c>
      <c r="E289" s="1279"/>
      <c r="F289" s="1255"/>
    </row>
    <row r="290" spans="1:6" ht="15">
      <c r="A290" s="824" t="s">
        <v>9666</v>
      </c>
      <c r="B290" s="815">
        <v>109</v>
      </c>
      <c r="C290" s="255" t="s">
        <v>311</v>
      </c>
      <c r="D290" s="295" t="s">
        <v>169</v>
      </c>
      <c r="E290" s="263"/>
      <c r="F290" s="263" t="s">
        <v>312</v>
      </c>
    </row>
    <row r="291" spans="1:6" ht="15">
      <c r="A291" s="824" t="s">
        <v>9667</v>
      </c>
      <c r="B291" s="815">
        <v>110</v>
      </c>
      <c r="C291" s="255" t="s">
        <v>313</v>
      </c>
      <c r="D291" s="295" t="s">
        <v>169</v>
      </c>
      <c r="E291" s="263"/>
      <c r="F291" s="263" t="s">
        <v>314</v>
      </c>
    </row>
    <row r="292" spans="1:6" ht="15">
      <c r="A292" s="824" t="s">
        <v>9668</v>
      </c>
      <c r="B292" s="815">
        <v>112</v>
      </c>
      <c r="C292" s="255" t="s">
        <v>315</v>
      </c>
      <c r="D292" s="295" t="s">
        <v>169</v>
      </c>
      <c r="E292" s="263"/>
      <c r="F292" s="263" t="s">
        <v>316</v>
      </c>
    </row>
    <row r="293" spans="1:6" ht="15">
      <c r="A293" s="1289" t="s">
        <v>10410</v>
      </c>
      <c r="B293" s="1287">
        <v>113</v>
      </c>
      <c r="C293" s="1240" t="s">
        <v>9914</v>
      </c>
      <c r="D293" s="783" t="s">
        <v>159</v>
      </c>
      <c r="E293" s="1248"/>
      <c r="F293" s="1256" t="s">
        <v>10498</v>
      </c>
    </row>
    <row r="294" spans="1:6" ht="15">
      <c r="A294" s="1290"/>
      <c r="B294" s="1288"/>
      <c r="C294" s="1241"/>
      <c r="D294" s="783" t="s">
        <v>511</v>
      </c>
      <c r="E294" s="1249"/>
      <c r="F294" s="1257"/>
    </row>
    <row r="295" spans="1:6" ht="15">
      <c r="A295" s="297" t="s">
        <v>9669</v>
      </c>
      <c r="B295" s="385"/>
      <c r="C295" s="772" t="s">
        <v>57</v>
      </c>
      <c r="D295" s="298" t="s">
        <v>436</v>
      </c>
      <c r="E295" s="261"/>
      <c r="F295" s="261"/>
    </row>
    <row r="296" spans="1:6" ht="15">
      <c r="A296" s="1295" t="s">
        <v>9670</v>
      </c>
      <c r="B296" s="1264">
        <v>114</v>
      </c>
      <c r="C296" s="1254" t="s">
        <v>407</v>
      </c>
      <c r="D296" s="293" t="s">
        <v>159</v>
      </c>
      <c r="E296" s="1255" t="s">
        <v>317</v>
      </c>
      <c r="F296" s="1252" t="s">
        <v>10572</v>
      </c>
    </row>
    <row r="297" spans="1:6" ht="15">
      <c r="A297" s="1295"/>
      <c r="B297" s="1265"/>
      <c r="C297" s="1254"/>
      <c r="D297" s="293" t="s">
        <v>511</v>
      </c>
      <c r="E297" s="1255"/>
      <c r="F297" s="1252"/>
    </row>
    <row r="298" spans="1:6" ht="15">
      <c r="A298" s="1295" t="s">
        <v>9671</v>
      </c>
      <c r="B298" s="1264">
        <v>115</v>
      </c>
      <c r="C298" s="1254" t="s">
        <v>318</v>
      </c>
      <c r="D298" s="293" t="s">
        <v>159</v>
      </c>
      <c r="E298" s="1278" t="s">
        <v>542</v>
      </c>
      <c r="F298" s="1255" t="s">
        <v>10573</v>
      </c>
    </row>
    <row r="299" spans="1:6" ht="15">
      <c r="A299" s="1295"/>
      <c r="B299" s="1265"/>
      <c r="C299" s="1254"/>
      <c r="D299" s="293" t="s">
        <v>511</v>
      </c>
      <c r="E299" s="1279"/>
      <c r="F299" s="1255"/>
    </row>
    <row r="300" spans="1:6" ht="15">
      <c r="A300" s="1295" t="s">
        <v>9672</v>
      </c>
      <c r="B300" s="1264">
        <v>116</v>
      </c>
      <c r="C300" s="1254" t="s">
        <v>319</v>
      </c>
      <c r="D300" s="293" t="s">
        <v>159</v>
      </c>
      <c r="E300" s="1255"/>
      <c r="F300" s="1255" t="s">
        <v>320</v>
      </c>
    </row>
    <row r="301" spans="1:6" ht="15">
      <c r="A301" s="1295"/>
      <c r="B301" s="1265"/>
      <c r="C301" s="1254"/>
      <c r="D301" s="293" t="s">
        <v>511</v>
      </c>
      <c r="E301" s="1255"/>
      <c r="F301" s="1255"/>
    </row>
    <row r="302" spans="1:6" ht="15">
      <c r="A302" s="824" t="s">
        <v>9673</v>
      </c>
      <c r="B302" s="815">
        <v>117</v>
      </c>
      <c r="C302" s="255" t="s">
        <v>58</v>
      </c>
      <c r="D302" s="295" t="s">
        <v>458</v>
      </c>
      <c r="E302" s="263"/>
      <c r="F302" s="263" t="s">
        <v>4</v>
      </c>
    </row>
    <row r="303" spans="1:6" ht="15">
      <c r="A303" s="297" t="s">
        <v>9674</v>
      </c>
      <c r="B303" s="385"/>
      <c r="C303" s="772" t="s">
        <v>59</v>
      </c>
      <c r="D303" s="298" t="s">
        <v>436</v>
      </c>
      <c r="E303" s="261"/>
      <c r="F303" s="261"/>
    </row>
    <row r="304" spans="1:6" ht="15">
      <c r="A304" s="1295" t="s">
        <v>9675</v>
      </c>
      <c r="B304" s="1264">
        <v>119</v>
      </c>
      <c r="C304" s="1254" t="s">
        <v>91</v>
      </c>
      <c r="D304" s="293" t="s">
        <v>159</v>
      </c>
      <c r="E304" s="1278" t="s">
        <v>543</v>
      </c>
      <c r="F304" s="1255" t="s">
        <v>5</v>
      </c>
    </row>
    <row r="305" spans="1:6" ht="19.5" customHeight="1">
      <c r="A305" s="1295"/>
      <c r="B305" s="1265"/>
      <c r="C305" s="1254"/>
      <c r="D305" s="293" t="s">
        <v>511</v>
      </c>
      <c r="E305" s="1279"/>
      <c r="F305" s="1255"/>
    </row>
    <row r="306" spans="1:6" ht="15">
      <c r="A306" s="1295" t="s">
        <v>9676</v>
      </c>
      <c r="B306" s="1264">
        <v>120</v>
      </c>
      <c r="C306" s="1254" t="s">
        <v>6</v>
      </c>
      <c r="D306" s="293" t="s">
        <v>159</v>
      </c>
      <c r="E306" s="1255"/>
      <c r="F306" s="1255" t="s">
        <v>320</v>
      </c>
    </row>
    <row r="307" spans="1:6" ht="15">
      <c r="A307" s="1295"/>
      <c r="B307" s="1265"/>
      <c r="C307" s="1254"/>
      <c r="D307" s="293" t="s">
        <v>511</v>
      </c>
      <c r="E307" s="1255"/>
      <c r="F307" s="1255"/>
    </row>
    <row r="308" spans="1:6" ht="15">
      <c r="A308" s="1295" t="s">
        <v>9677</v>
      </c>
      <c r="B308" s="1264">
        <v>121</v>
      </c>
      <c r="C308" s="1254" t="s">
        <v>410</v>
      </c>
      <c r="D308" s="293" t="s">
        <v>159</v>
      </c>
      <c r="E308" s="1278" t="s">
        <v>544</v>
      </c>
      <c r="F308" s="1255" t="s">
        <v>7</v>
      </c>
    </row>
    <row r="309" spans="1:6" ht="18.75" customHeight="1">
      <c r="A309" s="1295"/>
      <c r="B309" s="1265"/>
      <c r="C309" s="1254"/>
      <c r="D309" s="293" t="s">
        <v>511</v>
      </c>
      <c r="E309" s="1279"/>
      <c r="F309" s="1255"/>
    </row>
    <row r="310" spans="1:6" ht="15">
      <c r="A310" s="824" t="s">
        <v>9678</v>
      </c>
      <c r="B310" s="815">
        <v>122</v>
      </c>
      <c r="C310" s="255" t="s">
        <v>8</v>
      </c>
      <c r="D310" s="295" t="s">
        <v>169</v>
      </c>
      <c r="E310" s="263"/>
      <c r="F310" s="263" t="s">
        <v>9</v>
      </c>
    </row>
    <row r="311" spans="1:6" ht="15">
      <c r="A311" s="824" t="s">
        <v>9679</v>
      </c>
      <c r="B311" s="815">
        <v>124</v>
      </c>
      <c r="C311" s="255" t="s">
        <v>10</v>
      </c>
      <c r="D311" s="295" t="s">
        <v>169</v>
      </c>
      <c r="E311" s="263"/>
      <c r="F311" s="263" t="s">
        <v>11</v>
      </c>
    </row>
    <row r="312" spans="1:6" ht="15">
      <c r="A312" s="1295" t="s">
        <v>9680</v>
      </c>
      <c r="B312" s="1264">
        <v>126</v>
      </c>
      <c r="C312" s="1254" t="s">
        <v>411</v>
      </c>
      <c r="D312" s="293" t="s">
        <v>159</v>
      </c>
      <c r="E312" s="1255"/>
      <c r="F312" s="1255" t="s">
        <v>12</v>
      </c>
    </row>
    <row r="313" spans="1:6" ht="15">
      <c r="A313" s="1295"/>
      <c r="B313" s="1265"/>
      <c r="C313" s="1254"/>
      <c r="D313" s="293" t="s">
        <v>511</v>
      </c>
      <c r="E313" s="1255"/>
      <c r="F313" s="1255"/>
    </row>
    <row r="314" spans="1:6" ht="15">
      <c r="A314" s="1295" t="s">
        <v>9681</v>
      </c>
      <c r="B314" s="1264">
        <v>127</v>
      </c>
      <c r="C314" s="1254" t="s">
        <v>412</v>
      </c>
      <c r="D314" s="293" t="s">
        <v>159</v>
      </c>
      <c r="E314" s="1255"/>
      <c r="F314" s="1255" t="s">
        <v>10574</v>
      </c>
    </row>
    <row r="315" spans="1:6" ht="15">
      <c r="A315" s="1295"/>
      <c r="B315" s="1265"/>
      <c r="C315" s="1254"/>
      <c r="D315" s="293" t="s">
        <v>511</v>
      </c>
      <c r="E315" s="1255"/>
      <c r="F315" s="1255"/>
    </row>
    <row r="316" spans="1:6" ht="15">
      <c r="A316" s="297" t="s">
        <v>9682</v>
      </c>
      <c r="B316" s="385"/>
      <c r="C316" s="772" t="s">
        <v>13</v>
      </c>
      <c r="D316" s="298" t="s">
        <v>226</v>
      </c>
      <c r="E316" s="261"/>
      <c r="F316" s="261"/>
    </row>
    <row r="317" spans="1:6" ht="15">
      <c r="A317" s="297" t="s">
        <v>9683</v>
      </c>
      <c r="B317" s="385"/>
      <c r="C317" s="772" t="s">
        <v>14</v>
      </c>
      <c r="D317" s="298" t="s">
        <v>15</v>
      </c>
      <c r="E317" s="261"/>
      <c r="F317" s="261"/>
    </row>
    <row r="318" spans="1:6" ht="15">
      <c r="A318" s="1295" t="s">
        <v>9684</v>
      </c>
      <c r="B318" s="1264">
        <v>136</v>
      </c>
      <c r="C318" s="1254" t="s">
        <v>16</v>
      </c>
      <c r="D318" s="293" t="s">
        <v>159</v>
      </c>
      <c r="E318" s="1255"/>
      <c r="F318" s="1255" t="s">
        <v>17</v>
      </c>
    </row>
    <row r="319" spans="1:6" ht="15">
      <c r="A319" s="1295"/>
      <c r="B319" s="1265"/>
      <c r="C319" s="1254"/>
      <c r="D319" s="293" t="s">
        <v>511</v>
      </c>
      <c r="E319" s="1255"/>
      <c r="F319" s="1255"/>
    </row>
    <row r="320" spans="1:6" ht="15">
      <c r="A320" s="1295" t="s">
        <v>9685</v>
      </c>
      <c r="B320" s="1264">
        <v>137</v>
      </c>
      <c r="C320" s="1254" t="s">
        <v>18</v>
      </c>
      <c r="D320" s="293" t="s">
        <v>159</v>
      </c>
      <c r="E320" s="1255"/>
      <c r="F320" s="1255" t="s">
        <v>19</v>
      </c>
    </row>
    <row r="321" spans="1:6" ht="15">
      <c r="A321" s="1295"/>
      <c r="B321" s="1265"/>
      <c r="C321" s="1254"/>
      <c r="D321" s="293" t="s">
        <v>511</v>
      </c>
      <c r="E321" s="1255"/>
      <c r="F321" s="1255"/>
    </row>
    <row r="322" spans="1:6" ht="15">
      <c r="A322" s="1295" t="s">
        <v>9686</v>
      </c>
      <c r="B322" s="1264">
        <v>138</v>
      </c>
      <c r="C322" s="1254" t="s">
        <v>414</v>
      </c>
      <c r="D322" s="293" t="s">
        <v>159</v>
      </c>
      <c r="E322" s="1255"/>
      <c r="F322" s="1252" t="s">
        <v>10499</v>
      </c>
    </row>
    <row r="323" spans="1:6" ht="15">
      <c r="A323" s="1295"/>
      <c r="B323" s="1265"/>
      <c r="C323" s="1254"/>
      <c r="D323" s="293" t="s">
        <v>511</v>
      </c>
      <c r="E323" s="1255"/>
      <c r="F323" s="1252"/>
    </row>
    <row r="324" spans="1:6" ht="15">
      <c r="A324" s="1295" t="s">
        <v>9687</v>
      </c>
      <c r="B324" s="1264">
        <v>139</v>
      </c>
      <c r="C324" s="1254" t="s">
        <v>415</v>
      </c>
      <c r="D324" s="293" t="s">
        <v>159</v>
      </c>
      <c r="E324" s="1255"/>
      <c r="F324" s="1255" t="s">
        <v>20</v>
      </c>
    </row>
    <row r="325" spans="1:6" ht="15">
      <c r="A325" s="1295"/>
      <c r="B325" s="1265"/>
      <c r="C325" s="1254"/>
      <c r="D325" s="293" t="s">
        <v>511</v>
      </c>
      <c r="E325" s="1255"/>
      <c r="F325" s="1255"/>
    </row>
    <row r="326" spans="1:6" ht="15">
      <c r="A326" s="824" t="s">
        <v>9688</v>
      </c>
      <c r="B326" s="815">
        <v>140</v>
      </c>
      <c r="C326" s="255" t="s">
        <v>128</v>
      </c>
      <c r="D326" s="295" t="s">
        <v>169</v>
      </c>
      <c r="E326" s="263"/>
      <c r="F326" s="263" t="s">
        <v>21</v>
      </c>
    </row>
    <row r="327" spans="1:6" ht="15">
      <c r="A327" s="297" t="s">
        <v>9689</v>
      </c>
      <c r="B327" s="385"/>
      <c r="C327" s="772" t="s">
        <v>353</v>
      </c>
      <c r="D327" s="298" t="s">
        <v>436</v>
      </c>
      <c r="E327" s="261"/>
      <c r="F327" s="261"/>
    </row>
    <row r="328" spans="1:6" ht="15">
      <c r="A328" s="1295" t="s">
        <v>9690</v>
      </c>
      <c r="B328" s="1264">
        <v>143</v>
      </c>
      <c r="C328" s="1254" t="s">
        <v>354</v>
      </c>
      <c r="D328" s="293" t="s">
        <v>159</v>
      </c>
      <c r="E328" s="1255"/>
      <c r="F328" s="1255" t="s">
        <v>22</v>
      </c>
    </row>
    <row r="329" spans="1:6" ht="15">
      <c r="A329" s="1295"/>
      <c r="B329" s="1265"/>
      <c r="C329" s="1254"/>
      <c r="D329" s="293" t="s">
        <v>511</v>
      </c>
      <c r="E329" s="1255"/>
      <c r="F329" s="1255"/>
    </row>
    <row r="330" spans="1:6" ht="15">
      <c r="A330" s="1295" t="s">
        <v>233</v>
      </c>
      <c r="B330" s="1264">
        <v>144</v>
      </c>
      <c r="C330" s="1254" t="s">
        <v>416</v>
      </c>
      <c r="D330" s="293" t="s">
        <v>159</v>
      </c>
      <c r="E330" s="1255"/>
      <c r="F330" s="1255" t="s">
        <v>23</v>
      </c>
    </row>
    <row r="331" spans="1:6" ht="15">
      <c r="A331" s="1295"/>
      <c r="B331" s="1265"/>
      <c r="C331" s="1254"/>
      <c r="D331" s="293" t="s">
        <v>511</v>
      </c>
      <c r="E331" s="1255"/>
      <c r="F331" s="1255"/>
    </row>
    <row r="332" spans="1:6" ht="15">
      <c r="A332" s="1295" t="s">
        <v>9692</v>
      </c>
      <c r="B332" s="1264">
        <v>145</v>
      </c>
      <c r="C332" s="1254" t="s">
        <v>610</v>
      </c>
      <c r="D332" s="293" t="s">
        <v>159</v>
      </c>
      <c r="E332" s="1255"/>
      <c r="F332" s="1252" t="s">
        <v>10500</v>
      </c>
    </row>
    <row r="333" spans="1:6" ht="15">
      <c r="A333" s="1295"/>
      <c r="B333" s="1265"/>
      <c r="C333" s="1254"/>
      <c r="D333" s="293" t="s">
        <v>511</v>
      </c>
      <c r="E333" s="1255"/>
      <c r="F333" s="1252"/>
    </row>
    <row r="334" spans="1:6" ht="15">
      <c r="A334" s="824" t="s">
        <v>9693</v>
      </c>
      <c r="B334" s="815">
        <v>146</v>
      </c>
      <c r="C334" s="255" t="s">
        <v>428</v>
      </c>
      <c r="D334" s="295" t="s">
        <v>169</v>
      </c>
      <c r="E334" s="263"/>
      <c r="F334" s="263" t="s">
        <v>24</v>
      </c>
    </row>
    <row r="335" spans="1:6" ht="15">
      <c r="A335" s="824" t="s">
        <v>9694</v>
      </c>
      <c r="B335" s="815">
        <v>148</v>
      </c>
      <c r="C335" s="255" t="s">
        <v>9915</v>
      </c>
      <c r="D335" s="295" t="s">
        <v>169</v>
      </c>
      <c r="E335" s="263"/>
      <c r="F335" s="263" t="s">
        <v>9407</v>
      </c>
    </row>
    <row r="336" spans="1:6" ht="15">
      <c r="A336" s="297" t="s">
        <v>9695</v>
      </c>
      <c r="B336" s="385"/>
      <c r="C336" s="772" t="s">
        <v>25</v>
      </c>
      <c r="D336" s="298" t="s">
        <v>436</v>
      </c>
      <c r="E336" s="261"/>
      <c r="F336" s="261" t="s">
        <v>385</v>
      </c>
    </row>
    <row r="337" spans="1:6" ht="15">
      <c r="A337" s="1295" t="s">
        <v>9697</v>
      </c>
      <c r="B337" s="1264">
        <v>153</v>
      </c>
      <c r="C337" s="1254" t="s">
        <v>9696</v>
      </c>
      <c r="D337" s="293" t="s">
        <v>159</v>
      </c>
      <c r="E337" s="1255"/>
      <c r="F337" s="1255" t="s">
        <v>9521</v>
      </c>
    </row>
    <row r="338" spans="1:6" ht="15">
      <c r="A338" s="1295"/>
      <c r="B338" s="1265"/>
      <c r="C338" s="1254"/>
      <c r="D338" s="293" t="s">
        <v>511</v>
      </c>
      <c r="E338" s="1255"/>
      <c r="F338" s="1255"/>
    </row>
    <row r="339" spans="1:6" ht="15">
      <c r="A339" s="1295" t="s">
        <v>9698</v>
      </c>
      <c r="B339" s="1264">
        <v>154</v>
      </c>
      <c r="C339" s="1254" t="s">
        <v>8065</v>
      </c>
      <c r="D339" s="293" t="s">
        <v>159</v>
      </c>
      <c r="E339" s="1255"/>
      <c r="F339" s="1255" t="s">
        <v>9391</v>
      </c>
    </row>
    <row r="340" spans="1:6" ht="15">
      <c r="A340" s="1295"/>
      <c r="B340" s="1265"/>
      <c r="C340" s="1254"/>
      <c r="D340" s="293" t="s">
        <v>511</v>
      </c>
      <c r="E340" s="1255"/>
      <c r="F340" s="1255"/>
    </row>
    <row r="341" spans="1:6" ht="15">
      <c r="A341" s="1295" t="s">
        <v>9699</v>
      </c>
      <c r="B341" s="1264">
        <v>155</v>
      </c>
      <c r="C341" s="1254" t="s">
        <v>9392</v>
      </c>
      <c r="D341" s="293" t="s">
        <v>159</v>
      </c>
      <c r="E341" s="1255"/>
      <c r="F341" s="1255" t="s">
        <v>386</v>
      </c>
    </row>
    <row r="342" spans="1:6" ht="15">
      <c r="A342" s="1295"/>
      <c r="B342" s="1265"/>
      <c r="C342" s="1254"/>
      <c r="D342" s="293" t="s">
        <v>511</v>
      </c>
      <c r="E342" s="1255"/>
      <c r="F342" s="1255"/>
    </row>
    <row r="343" spans="1:6" ht="15">
      <c r="A343" s="1295" t="s">
        <v>9700</v>
      </c>
      <c r="B343" s="1264">
        <v>156</v>
      </c>
      <c r="C343" s="1254" t="s">
        <v>343</v>
      </c>
      <c r="D343" s="293" t="s">
        <v>159</v>
      </c>
      <c r="E343" s="1255"/>
      <c r="F343" s="1255" t="s">
        <v>387</v>
      </c>
    </row>
    <row r="344" spans="1:6" ht="15">
      <c r="A344" s="1295"/>
      <c r="B344" s="1265"/>
      <c r="C344" s="1254"/>
      <c r="D344" s="293" t="s">
        <v>511</v>
      </c>
      <c r="E344" s="1255"/>
      <c r="F344" s="1255"/>
    </row>
    <row r="345" spans="1:6" ht="15">
      <c r="A345" s="1295" t="s">
        <v>9701</v>
      </c>
      <c r="B345" s="1264">
        <v>157</v>
      </c>
      <c r="C345" s="1254" t="s">
        <v>417</v>
      </c>
      <c r="D345" s="293" t="s">
        <v>159</v>
      </c>
      <c r="E345" s="1255"/>
      <c r="F345" s="1255" t="s">
        <v>388</v>
      </c>
    </row>
    <row r="346" spans="1:6" ht="15">
      <c r="A346" s="1295"/>
      <c r="B346" s="1265"/>
      <c r="C346" s="1254"/>
      <c r="D346" s="293" t="s">
        <v>511</v>
      </c>
      <c r="E346" s="1255"/>
      <c r="F346" s="1255"/>
    </row>
    <row r="347" spans="1:6" ht="15">
      <c r="A347" s="824" t="s">
        <v>9702</v>
      </c>
      <c r="B347" s="815">
        <v>158</v>
      </c>
      <c r="C347" s="255" t="s">
        <v>427</v>
      </c>
      <c r="D347" s="295" t="s">
        <v>169</v>
      </c>
      <c r="E347" s="263"/>
      <c r="F347" s="263" t="s">
        <v>389</v>
      </c>
    </row>
    <row r="348" spans="1:6" ht="15">
      <c r="A348" s="297" t="s">
        <v>9691</v>
      </c>
      <c r="B348" s="385"/>
      <c r="C348" s="772" t="s">
        <v>390</v>
      </c>
      <c r="D348" s="298" t="s">
        <v>436</v>
      </c>
      <c r="E348" s="261"/>
      <c r="F348" s="261" t="s">
        <v>391</v>
      </c>
    </row>
    <row r="349" spans="1:6" ht="15">
      <c r="A349" s="1295" t="s">
        <v>9703</v>
      </c>
      <c r="B349" s="1264">
        <v>161</v>
      </c>
      <c r="C349" s="1254" t="s">
        <v>66</v>
      </c>
      <c r="D349" s="293" t="s">
        <v>159</v>
      </c>
      <c r="E349" s="1255"/>
      <c r="F349" s="1255" t="s">
        <v>67</v>
      </c>
    </row>
    <row r="350" spans="1:6" ht="15">
      <c r="A350" s="1295"/>
      <c r="B350" s="1265"/>
      <c r="C350" s="1254"/>
      <c r="D350" s="293" t="s">
        <v>511</v>
      </c>
      <c r="E350" s="1255"/>
      <c r="F350" s="1255"/>
    </row>
    <row r="351" spans="1:6" ht="15">
      <c r="A351" s="1295" t="s">
        <v>9704</v>
      </c>
      <c r="B351" s="1264">
        <v>162</v>
      </c>
      <c r="C351" s="1254" t="s">
        <v>63</v>
      </c>
      <c r="D351" s="293" t="s">
        <v>159</v>
      </c>
      <c r="E351" s="1255"/>
      <c r="F351" s="1255" t="s">
        <v>68</v>
      </c>
    </row>
    <row r="352" spans="1:6" ht="15">
      <c r="A352" s="1295"/>
      <c r="B352" s="1265"/>
      <c r="C352" s="1254"/>
      <c r="D352" s="293" t="s">
        <v>511</v>
      </c>
      <c r="E352" s="1255"/>
      <c r="F352" s="1255"/>
    </row>
    <row r="353" spans="1:7" ht="15">
      <c r="A353" s="1295" t="s">
        <v>9705</v>
      </c>
      <c r="B353" s="1264">
        <v>163</v>
      </c>
      <c r="C353" s="1254" t="s">
        <v>64</v>
      </c>
      <c r="D353" s="293" t="s">
        <v>159</v>
      </c>
      <c r="E353" s="1255"/>
      <c r="F353" s="1255" t="s">
        <v>69</v>
      </c>
    </row>
    <row r="354" spans="1:7" ht="15">
      <c r="A354" s="1295"/>
      <c r="B354" s="1265"/>
      <c r="C354" s="1254"/>
      <c r="D354" s="293" t="s">
        <v>511</v>
      </c>
      <c r="E354" s="1255"/>
      <c r="F354" s="1255"/>
    </row>
    <row r="355" spans="1:7" ht="15">
      <c r="A355" s="1295" t="s">
        <v>9706</v>
      </c>
      <c r="B355" s="1264">
        <v>164</v>
      </c>
      <c r="C355" s="1254" t="s">
        <v>70</v>
      </c>
      <c r="D355" s="293" t="s">
        <v>159</v>
      </c>
      <c r="E355" s="1255"/>
      <c r="F355" s="1255" t="s">
        <v>71</v>
      </c>
    </row>
    <row r="356" spans="1:7" ht="15">
      <c r="A356" s="1295"/>
      <c r="B356" s="1265"/>
      <c r="C356" s="1254"/>
      <c r="D356" s="293" t="s">
        <v>511</v>
      </c>
      <c r="E356" s="1255"/>
      <c r="F356" s="1255"/>
    </row>
    <row r="357" spans="1:7" ht="15">
      <c r="A357" s="1295" t="s">
        <v>9707</v>
      </c>
      <c r="B357" s="1264">
        <v>165</v>
      </c>
      <c r="C357" s="1254" t="s">
        <v>65</v>
      </c>
      <c r="D357" s="293" t="s">
        <v>159</v>
      </c>
      <c r="E357" s="1255"/>
      <c r="F357" s="1252" t="s">
        <v>10501</v>
      </c>
    </row>
    <row r="358" spans="1:7" ht="15">
      <c r="A358" s="1295"/>
      <c r="B358" s="1265"/>
      <c r="C358" s="1254"/>
      <c r="D358" s="293" t="s">
        <v>511</v>
      </c>
      <c r="E358" s="1255"/>
      <c r="F358" s="1252"/>
    </row>
    <row r="359" spans="1:7" ht="15">
      <c r="A359" s="824" t="s">
        <v>9708</v>
      </c>
      <c r="B359" s="815">
        <v>166</v>
      </c>
      <c r="C359" s="255" t="s">
        <v>390</v>
      </c>
      <c r="D359" s="295" t="s">
        <v>169</v>
      </c>
      <c r="E359" s="263"/>
      <c r="F359" s="263" t="s">
        <v>72</v>
      </c>
    </row>
    <row r="360" spans="1:7" ht="15">
      <c r="A360" s="824" t="s">
        <v>9709</v>
      </c>
      <c r="B360" s="815">
        <v>167</v>
      </c>
      <c r="C360" s="255" t="s">
        <v>73</v>
      </c>
      <c r="D360" s="295" t="s">
        <v>169</v>
      </c>
      <c r="E360" s="263"/>
      <c r="F360" s="263" t="s">
        <v>74</v>
      </c>
    </row>
    <row r="361" spans="1:7" ht="15">
      <c r="A361" s="1295" t="s">
        <v>9710</v>
      </c>
      <c r="B361" s="1264">
        <v>168</v>
      </c>
      <c r="C361" s="1254" t="s">
        <v>75</v>
      </c>
      <c r="D361" s="293" t="s">
        <v>159</v>
      </c>
      <c r="E361" s="1255"/>
      <c r="F361" s="1255" t="s">
        <v>76</v>
      </c>
    </row>
    <row r="362" spans="1:7" ht="15">
      <c r="A362" s="1295"/>
      <c r="B362" s="1265"/>
      <c r="C362" s="1254"/>
      <c r="D362" s="293" t="s">
        <v>511</v>
      </c>
      <c r="E362" s="1255"/>
      <c r="F362" s="1255"/>
    </row>
    <row r="363" spans="1:7" ht="30">
      <c r="A363" s="824" t="s">
        <v>9711</v>
      </c>
      <c r="B363" s="815">
        <v>169</v>
      </c>
      <c r="C363" s="255" t="s">
        <v>77</v>
      </c>
      <c r="D363" s="295" t="s">
        <v>169</v>
      </c>
      <c r="E363" s="263"/>
      <c r="F363" s="263" t="s">
        <v>78</v>
      </c>
    </row>
    <row r="364" spans="1:7" ht="15">
      <c r="A364" s="297"/>
      <c r="B364" s="385"/>
      <c r="C364" s="772" t="s">
        <v>293</v>
      </c>
      <c r="D364" s="298" t="s">
        <v>436</v>
      </c>
      <c r="E364" s="261"/>
      <c r="F364" s="261"/>
    </row>
    <row r="365" spans="1:7" ht="15">
      <c r="A365" s="824"/>
      <c r="B365" s="386">
        <v>174</v>
      </c>
      <c r="C365" s="255" t="s">
        <v>148</v>
      </c>
      <c r="D365" s="295"/>
      <c r="E365" s="705"/>
      <c r="F365" s="705"/>
    </row>
    <row r="366" spans="1:7" ht="15">
      <c r="A366" s="824"/>
      <c r="B366" s="386">
        <v>175</v>
      </c>
      <c r="C366" s="801" t="s">
        <v>10214</v>
      </c>
      <c r="D366" s="295"/>
      <c r="E366" s="705"/>
      <c r="F366" s="705"/>
      <c r="G366" s="695"/>
    </row>
    <row r="367" spans="1:7" ht="15">
      <c r="A367" s="824"/>
      <c r="B367" s="386">
        <v>176</v>
      </c>
      <c r="C367" s="802" t="s">
        <v>285</v>
      </c>
      <c r="D367" s="295"/>
      <c r="E367" s="705"/>
      <c r="F367" s="705"/>
      <c r="G367" s="695"/>
    </row>
    <row r="368" spans="1:7" ht="15">
      <c r="A368" s="824"/>
      <c r="B368" s="386">
        <v>177</v>
      </c>
      <c r="C368" s="803" t="s">
        <v>8066</v>
      </c>
      <c r="D368" s="295"/>
      <c r="E368" s="705"/>
      <c r="F368" s="705"/>
      <c r="G368" s="695"/>
    </row>
    <row r="369" spans="1:7" ht="15">
      <c r="A369" s="824"/>
      <c r="B369" s="386">
        <v>178</v>
      </c>
      <c r="C369" s="803" t="s">
        <v>286</v>
      </c>
      <c r="D369" s="295"/>
      <c r="E369" s="705"/>
      <c r="F369" s="705"/>
      <c r="G369" s="695"/>
    </row>
    <row r="370" spans="1:7" ht="15">
      <c r="A370" s="824"/>
      <c r="B370" s="386">
        <v>179</v>
      </c>
      <c r="C370" s="803" t="s">
        <v>483</v>
      </c>
      <c r="D370" s="295"/>
      <c r="E370" s="705"/>
      <c r="F370" s="705"/>
      <c r="G370" s="695"/>
    </row>
    <row r="371" spans="1:7" ht="15">
      <c r="A371" s="824"/>
      <c r="B371" s="386">
        <v>180</v>
      </c>
      <c r="C371" s="803" t="s">
        <v>290</v>
      </c>
      <c r="D371" s="295"/>
      <c r="E371" s="705"/>
      <c r="F371" s="705"/>
      <c r="G371" s="695"/>
    </row>
    <row r="372" spans="1:7" ht="15">
      <c r="A372" s="824"/>
      <c r="B372" s="386">
        <v>181</v>
      </c>
      <c r="C372" s="803" t="s">
        <v>479</v>
      </c>
      <c r="D372" s="295"/>
      <c r="E372" s="705"/>
      <c r="F372" s="705"/>
      <c r="G372" s="695"/>
    </row>
    <row r="373" spans="1:7" ht="15">
      <c r="A373" s="824"/>
      <c r="B373" s="386">
        <v>182</v>
      </c>
      <c r="C373" s="803" t="s">
        <v>480</v>
      </c>
      <c r="D373" s="295"/>
      <c r="E373" s="705"/>
      <c r="F373" s="705"/>
      <c r="G373" s="695"/>
    </row>
    <row r="374" spans="1:7" ht="15">
      <c r="A374" s="824"/>
      <c r="B374" s="386">
        <v>183</v>
      </c>
      <c r="C374" s="803" t="s">
        <v>485</v>
      </c>
      <c r="D374" s="295"/>
      <c r="E374" s="705"/>
      <c r="F374" s="705"/>
      <c r="G374" s="695"/>
    </row>
    <row r="375" spans="1:7" ht="15">
      <c r="A375" s="824"/>
      <c r="B375" s="386">
        <v>184</v>
      </c>
      <c r="C375" s="803" t="s">
        <v>484</v>
      </c>
      <c r="D375" s="295"/>
      <c r="E375" s="705"/>
      <c r="F375" s="705"/>
      <c r="G375" s="695"/>
    </row>
    <row r="376" spans="1:7" ht="15">
      <c r="A376" s="824"/>
      <c r="B376" s="386">
        <v>185</v>
      </c>
      <c r="C376" s="803" t="s">
        <v>10240</v>
      </c>
      <c r="D376" s="295"/>
      <c r="E376" s="705"/>
      <c r="F376" s="705"/>
      <c r="G376" s="695"/>
    </row>
    <row r="377" spans="1:7" ht="15">
      <c r="A377" s="824"/>
      <c r="B377" s="386">
        <v>186</v>
      </c>
      <c r="C377" s="803" t="s">
        <v>481</v>
      </c>
      <c r="D377" s="295"/>
      <c r="E377" s="705"/>
      <c r="F377" s="705"/>
      <c r="G377" s="695"/>
    </row>
    <row r="378" spans="1:7" ht="15">
      <c r="A378" s="824"/>
      <c r="B378" s="386">
        <v>187</v>
      </c>
      <c r="C378" s="803" t="s">
        <v>616</v>
      </c>
      <c r="D378" s="295"/>
      <c r="E378" s="705"/>
      <c r="F378" s="705"/>
      <c r="G378" s="695"/>
    </row>
    <row r="379" spans="1:7" ht="15">
      <c r="A379" s="826"/>
      <c r="B379" s="777">
        <v>188</v>
      </c>
      <c r="C379" s="804" t="s">
        <v>9996</v>
      </c>
      <c r="D379" s="848"/>
      <c r="E379" s="788"/>
      <c r="F379" s="788"/>
      <c r="G379" s="695"/>
    </row>
    <row r="380" spans="1:7" ht="15">
      <c r="A380" s="824"/>
      <c r="B380" s="386">
        <v>189</v>
      </c>
      <c r="C380" s="802" t="s">
        <v>482</v>
      </c>
      <c r="D380" s="295"/>
      <c r="E380" s="705"/>
      <c r="F380" s="705"/>
      <c r="G380" s="695"/>
    </row>
    <row r="381" spans="1:7" ht="15">
      <c r="A381" s="255"/>
      <c r="B381" s="293">
        <v>190</v>
      </c>
      <c r="C381" s="255" t="s">
        <v>425</v>
      </c>
      <c r="D381" s="295"/>
      <c r="E381" s="705"/>
      <c r="F381" s="742"/>
      <c r="G381" s="695"/>
    </row>
    <row r="382" spans="1:7" ht="30">
      <c r="A382" s="1236"/>
      <c r="B382" s="1238">
        <v>208</v>
      </c>
      <c r="C382" s="1240" t="s">
        <v>9893</v>
      </c>
      <c r="D382" s="1238" t="s">
        <v>171</v>
      </c>
      <c r="E382" s="1242"/>
      <c r="F382" s="892" t="s">
        <v>10373</v>
      </c>
      <c r="G382" s="695"/>
    </row>
    <row r="383" spans="1:7" ht="45">
      <c r="A383" s="1237"/>
      <c r="B383" s="1239"/>
      <c r="C383" s="1241"/>
      <c r="D383" s="1239"/>
      <c r="E383" s="1243"/>
      <c r="F383" s="891" t="s">
        <v>10372</v>
      </c>
      <c r="G383" s="695"/>
    </row>
    <row r="384" spans="1:7" ht="21" customHeight="1">
      <c r="A384" s="831"/>
      <c r="B384" s="819"/>
      <c r="C384" s="805"/>
      <c r="D384" s="849"/>
      <c r="E384" s="176"/>
      <c r="F384" s="176"/>
    </row>
    <row r="385" spans="1:6" ht="18.75">
      <c r="A385" s="922" t="s">
        <v>618</v>
      </c>
      <c r="B385" s="812"/>
      <c r="C385" s="805"/>
      <c r="D385" s="849"/>
      <c r="E385" s="176"/>
      <c r="F385" s="176"/>
    </row>
    <row r="387" spans="1:6">
      <c r="A387" s="820" t="s">
        <v>431</v>
      </c>
      <c r="B387" s="820" t="s">
        <v>27</v>
      </c>
      <c r="C387" s="806" t="s">
        <v>432</v>
      </c>
      <c r="D387" s="806" t="s">
        <v>433</v>
      </c>
      <c r="E387" s="296" t="s">
        <v>434</v>
      </c>
      <c r="F387" s="296" t="s">
        <v>435</v>
      </c>
    </row>
    <row r="388" spans="1:6" ht="15">
      <c r="A388" s="297" t="s">
        <v>79</v>
      </c>
      <c r="B388" s="385" t="s">
        <v>28</v>
      </c>
      <c r="C388" s="772" t="s">
        <v>367</v>
      </c>
      <c r="D388" s="298" t="s">
        <v>436</v>
      </c>
      <c r="E388" s="261"/>
      <c r="F388" s="261"/>
    </row>
    <row r="389" spans="1:6" ht="27">
      <c r="A389" s="292" t="s">
        <v>80</v>
      </c>
      <c r="B389" s="293">
        <v>15</v>
      </c>
      <c r="C389" s="771" t="s">
        <v>368</v>
      </c>
      <c r="D389" s="293"/>
      <c r="E389" s="254"/>
      <c r="F389" s="254" t="s">
        <v>10575</v>
      </c>
    </row>
    <row r="390" spans="1:6" ht="30">
      <c r="A390" s="292" t="s">
        <v>81</v>
      </c>
      <c r="B390" s="293">
        <v>16</v>
      </c>
      <c r="C390" s="771" t="s">
        <v>369</v>
      </c>
      <c r="D390" s="293"/>
      <c r="E390" s="254"/>
      <c r="F390" s="254" t="s">
        <v>10576</v>
      </c>
    </row>
    <row r="391" spans="1:6" ht="30">
      <c r="A391" s="292" t="s">
        <v>437</v>
      </c>
      <c r="B391" s="293">
        <v>17</v>
      </c>
      <c r="C391" s="832" t="s">
        <v>10241</v>
      </c>
      <c r="D391" s="293"/>
      <c r="E391" s="254"/>
      <c r="F391" s="890" t="s">
        <v>10242</v>
      </c>
    </row>
    <row r="392" spans="1:6" ht="30" customHeight="1">
      <c r="A392" s="297" t="s">
        <v>438</v>
      </c>
      <c r="B392" s="385" t="s">
        <v>28</v>
      </c>
      <c r="C392" s="772" t="s">
        <v>9393</v>
      </c>
      <c r="D392" s="298" t="s">
        <v>436</v>
      </c>
      <c r="E392" s="394"/>
      <c r="F392" s="394" t="s">
        <v>439</v>
      </c>
    </row>
    <row r="393" spans="1:6" ht="30">
      <c r="A393" s="292" t="s">
        <v>440</v>
      </c>
      <c r="B393" s="293">
        <v>20</v>
      </c>
      <c r="C393" s="771" t="s">
        <v>8070</v>
      </c>
      <c r="D393" s="293" t="s">
        <v>159</v>
      </c>
      <c r="E393" s="254"/>
      <c r="F393" s="254" t="s">
        <v>10577</v>
      </c>
    </row>
    <row r="394" spans="1:6" ht="45">
      <c r="A394" s="292" t="s">
        <v>585</v>
      </c>
      <c r="B394" s="293">
        <v>21</v>
      </c>
      <c r="C394" s="771" t="s">
        <v>441</v>
      </c>
      <c r="D394" s="293" t="s">
        <v>159</v>
      </c>
      <c r="E394" s="254"/>
      <c r="F394" s="254" t="s">
        <v>9398</v>
      </c>
    </row>
    <row r="395" spans="1:6" ht="27">
      <c r="A395" s="294" t="s">
        <v>10419</v>
      </c>
      <c r="B395" s="295">
        <v>22</v>
      </c>
      <c r="C395" s="255" t="s">
        <v>371</v>
      </c>
      <c r="D395" s="295" t="s">
        <v>169</v>
      </c>
      <c r="E395" s="255"/>
      <c r="F395" s="255" t="s">
        <v>170</v>
      </c>
    </row>
    <row r="396" spans="1:6" ht="30">
      <c r="A396" s="292" t="s">
        <v>10418</v>
      </c>
      <c r="B396" s="293">
        <v>23</v>
      </c>
      <c r="C396" s="741" t="s">
        <v>588</v>
      </c>
      <c r="D396" s="293" t="s">
        <v>171</v>
      </c>
      <c r="E396" s="693"/>
      <c r="F396" s="890" t="s">
        <v>10366</v>
      </c>
    </row>
    <row r="397" spans="1:6" ht="30">
      <c r="A397" s="833" t="s">
        <v>10412</v>
      </c>
      <c r="B397" s="783">
        <v>24</v>
      </c>
      <c r="C397" s="741" t="s">
        <v>9901</v>
      </c>
      <c r="D397" s="293" t="s">
        <v>171</v>
      </c>
      <c r="E397" s="704"/>
      <c r="F397" s="890" t="s">
        <v>10367</v>
      </c>
    </row>
    <row r="398" spans="1:6" ht="30">
      <c r="A398" s="833" t="s">
        <v>10413</v>
      </c>
      <c r="B398" s="783">
        <v>25</v>
      </c>
      <c r="C398" s="741" t="s">
        <v>10365</v>
      </c>
      <c r="D398" s="293" t="s">
        <v>171</v>
      </c>
      <c r="E398" s="704"/>
      <c r="F398" s="890" t="s">
        <v>10368</v>
      </c>
    </row>
    <row r="399" spans="1:6" ht="30">
      <c r="A399" s="297" t="s">
        <v>9883</v>
      </c>
      <c r="B399" s="385" t="s">
        <v>28</v>
      </c>
      <c r="C399" s="772" t="s">
        <v>372</v>
      </c>
      <c r="D399" s="298" t="s">
        <v>436</v>
      </c>
      <c r="E399" s="394"/>
      <c r="F399" s="394" t="s">
        <v>442</v>
      </c>
    </row>
    <row r="400" spans="1:6" ht="30">
      <c r="A400" s="833" t="s">
        <v>443</v>
      </c>
      <c r="B400" s="783">
        <v>28</v>
      </c>
      <c r="C400" s="834" t="s">
        <v>9909</v>
      </c>
      <c r="D400" s="783" t="s">
        <v>159</v>
      </c>
      <c r="E400" s="741"/>
      <c r="F400" s="741" t="s">
        <v>9394</v>
      </c>
    </row>
    <row r="401" spans="1:6" ht="30">
      <c r="A401" s="292" t="s">
        <v>444</v>
      </c>
      <c r="B401" s="293">
        <v>29</v>
      </c>
      <c r="C401" s="771" t="s">
        <v>374</v>
      </c>
      <c r="D401" s="293" t="s">
        <v>159</v>
      </c>
      <c r="E401" s="254"/>
      <c r="F401" s="254" t="s">
        <v>9395</v>
      </c>
    </row>
    <row r="402" spans="1:6" ht="30">
      <c r="A402" s="292" t="s">
        <v>445</v>
      </c>
      <c r="B402" s="293">
        <v>30</v>
      </c>
      <c r="C402" s="771" t="s">
        <v>9712</v>
      </c>
      <c r="D402" s="293" t="s">
        <v>159</v>
      </c>
      <c r="E402" s="254"/>
      <c r="F402" s="254" t="s">
        <v>9396</v>
      </c>
    </row>
    <row r="403" spans="1:6" ht="30">
      <c r="A403" s="292" t="s">
        <v>446</v>
      </c>
      <c r="B403" s="293">
        <v>31</v>
      </c>
      <c r="C403" s="771" t="s">
        <v>375</v>
      </c>
      <c r="D403" s="293" t="s">
        <v>159</v>
      </c>
      <c r="E403" s="254"/>
      <c r="F403" s="254" t="s">
        <v>9397</v>
      </c>
    </row>
    <row r="404" spans="1:6" ht="30">
      <c r="A404" s="292" t="s">
        <v>447</v>
      </c>
      <c r="B404" s="293">
        <v>32</v>
      </c>
      <c r="C404" s="771" t="s">
        <v>376</v>
      </c>
      <c r="D404" s="293" t="s">
        <v>159</v>
      </c>
      <c r="E404" s="254"/>
      <c r="F404" s="254" t="s">
        <v>9397</v>
      </c>
    </row>
    <row r="405" spans="1:6" ht="27">
      <c r="A405" s="294" t="s">
        <v>9884</v>
      </c>
      <c r="B405" s="295">
        <v>33</v>
      </c>
      <c r="C405" s="255" t="s">
        <v>352</v>
      </c>
      <c r="D405" s="295" t="s">
        <v>169</v>
      </c>
      <c r="E405" s="255"/>
      <c r="F405" s="255" t="s">
        <v>170</v>
      </c>
    </row>
    <row r="406" spans="1:6" ht="30">
      <c r="A406" s="297" t="s">
        <v>448</v>
      </c>
      <c r="B406" s="385" t="s">
        <v>28</v>
      </c>
      <c r="C406" s="772" t="s">
        <v>9400</v>
      </c>
      <c r="D406" s="298" t="s">
        <v>436</v>
      </c>
      <c r="E406" s="394"/>
      <c r="F406" s="536" t="s">
        <v>439</v>
      </c>
    </row>
    <row r="407" spans="1:6" ht="30">
      <c r="A407" s="292" t="s">
        <v>449</v>
      </c>
      <c r="B407" s="293">
        <v>36</v>
      </c>
      <c r="C407" s="771" t="s">
        <v>9401</v>
      </c>
      <c r="D407" s="293" t="s">
        <v>159</v>
      </c>
      <c r="E407" s="254"/>
      <c r="F407" s="254" t="s">
        <v>10578</v>
      </c>
    </row>
    <row r="408" spans="1:6" ht="45">
      <c r="A408" s="292" t="s">
        <v>451</v>
      </c>
      <c r="B408" s="293">
        <v>37</v>
      </c>
      <c r="C408" s="771" t="s">
        <v>441</v>
      </c>
      <c r="D408" s="293" t="s">
        <v>159</v>
      </c>
      <c r="E408" s="254"/>
      <c r="F408" s="254" t="s">
        <v>9399</v>
      </c>
    </row>
    <row r="409" spans="1:6" ht="27.75">
      <c r="A409" s="294" t="s">
        <v>10417</v>
      </c>
      <c r="B409" s="295">
        <v>38</v>
      </c>
      <c r="C409" s="255" t="s">
        <v>371</v>
      </c>
      <c r="D409" s="295" t="s">
        <v>169</v>
      </c>
      <c r="E409" s="255"/>
      <c r="F409" s="255" t="s">
        <v>170</v>
      </c>
    </row>
    <row r="410" spans="1:6" ht="30">
      <c r="A410" s="292" t="s">
        <v>9885</v>
      </c>
      <c r="B410" s="293">
        <v>39</v>
      </c>
      <c r="C410" s="771" t="s">
        <v>10416</v>
      </c>
      <c r="D410" s="293" t="s">
        <v>171</v>
      </c>
      <c r="E410" s="254"/>
      <c r="F410" s="254" t="s">
        <v>9402</v>
      </c>
    </row>
    <row r="411" spans="1:6" ht="15">
      <c r="A411" s="833" t="s">
        <v>10414</v>
      </c>
      <c r="B411" s="783">
        <v>40</v>
      </c>
      <c r="C411" s="835" t="s">
        <v>9902</v>
      </c>
      <c r="D411" s="783" t="s">
        <v>171</v>
      </c>
      <c r="E411" s="729"/>
      <c r="F411" s="890" t="s">
        <v>10243</v>
      </c>
    </row>
    <row r="412" spans="1:6" ht="15">
      <c r="A412" s="833" t="s">
        <v>10415</v>
      </c>
      <c r="B412" s="783">
        <v>41</v>
      </c>
      <c r="C412" s="836" t="s">
        <v>9995</v>
      </c>
      <c r="D412" s="783" t="s">
        <v>171</v>
      </c>
      <c r="E412" s="729"/>
      <c r="F412" s="890" t="s">
        <v>10244</v>
      </c>
    </row>
    <row r="413" spans="1:6" ht="30">
      <c r="A413" s="297" t="s">
        <v>150</v>
      </c>
      <c r="B413" s="385" t="s">
        <v>28</v>
      </c>
      <c r="C413" s="772" t="s">
        <v>372</v>
      </c>
      <c r="D413" s="298" t="s">
        <v>436</v>
      </c>
      <c r="E413" s="394"/>
      <c r="F413" s="394" t="s">
        <v>442</v>
      </c>
    </row>
    <row r="414" spans="1:6" ht="30">
      <c r="A414" s="833" t="s">
        <v>151</v>
      </c>
      <c r="B414" s="783">
        <v>45</v>
      </c>
      <c r="C414" s="741" t="s">
        <v>9916</v>
      </c>
      <c r="D414" s="783" t="s">
        <v>159</v>
      </c>
      <c r="E414" s="741"/>
      <c r="F414" s="741" t="s">
        <v>9403</v>
      </c>
    </row>
    <row r="415" spans="1:6" ht="30">
      <c r="A415" s="292" t="s">
        <v>152</v>
      </c>
      <c r="B415" s="293">
        <v>46</v>
      </c>
      <c r="C415" s="771" t="s">
        <v>374</v>
      </c>
      <c r="D415" s="293" t="s">
        <v>159</v>
      </c>
      <c r="E415" s="254"/>
      <c r="F415" s="254" t="s">
        <v>9404</v>
      </c>
    </row>
    <row r="416" spans="1:6" ht="30">
      <c r="A416" s="292" t="s">
        <v>153</v>
      </c>
      <c r="B416" s="293">
        <v>47</v>
      </c>
      <c r="C416" s="771" t="s">
        <v>9712</v>
      </c>
      <c r="D416" s="293" t="s">
        <v>159</v>
      </c>
      <c r="E416" s="254"/>
      <c r="F416" s="254" t="s">
        <v>9405</v>
      </c>
    </row>
    <row r="417" spans="1:6" ht="30">
      <c r="A417" s="292" t="s">
        <v>154</v>
      </c>
      <c r="B417" s="293">
        <v>48</v>
      </c>
      <c r="C417" s="771" t="s">
        <v>375</v>
      </c>
      <c r="D417" s="293" t="s">
        <v>159</v>
      </c>
      <c r="E417" s="254"/>
      <c r="F417" s="254" t="s">
        <v>9406</v>
      </c>
    </row>
    <row r="418" spans="1:6" ht="30">
      <c r="A418" s="292" t="s">
        <v>155</v>
      </c>
      <c r="B418" s="293">
        <v>49</v>
      </c>
      <c r="C418" s="771" t="s">
        <v>376</v>
      </c>
      <c r="D418" s="293" t="s">
        <v>159</v>
      </c>
      <c r="E418" s="254"/>
      <c r="F418" s="254" t="s">
        <v>9406</v>
      </c>
    </row>
    <row r="419" spans="1:6" ht="27">
      <c r="A419" s="294" t="s">
        <v>9886</v>
      </c>
      <c r="B419" s="295">
        <v>50</v>
      </c>
      <c r="C419" s="255" t="s">
        <v>352</v>
      </c>
      <c r="D419" s="295" t="s">
        <v>169</v>
      </c>
      <c r="E419" s="255"/>
      <c r="F419" s="255" t="s">
        <v>170</v>
      </c>
    </row>
    <row r="420" spans="1:6" ht="17.25" customHeight="1">
      <c r="A420" s="297" t="s">
        <v>464</v>
      </c>
      <c r="B420" s="385"/>
      <c r="C420" s="772" t="s">
        <v>379</v>
      </c>
      <c r="D420" s="298" t="s">
        <v>436</v>
      </c>
      <c r="E420" s="394"/>
      <c r="F420" s="394"/>
    </row>
    <row r="421" spans="1:6" ht="30">
      <c r="A421" s="292" t="s">
        <v>465</v>
      </c>
      <c r="B421" s="293">
        <v>54</v>
      </c>
      <c r="C421" s="771" t="s">
        <v>466</v>
      </c>
      <c r="D421" s="293" t="s">
        <v>467</v>
      </c>
      <c r="E421" s="254"/>
      <c r="F421" s="254" t="s">
        <v>10579</v>
      </c>
    </row>
    <row r="422" spans="1:6" ht="16.5" customHeight="1">
      <c r="A422" s="297" t="s">
        <v>468</v>
      </c>
      <c r="B422" s="385"/>
      <c r="C422" s="772" t="s">
        <v>380</v>
      </c>
      <c r="D422" s="298" t="s">
        <v>436</v>
      </c>
      <c r="E422" s="394"/>
      <c r="F422" s="394"/>
    </row>
    <row r="423" spans="1:6" ht="27">
      <c r="A423" s="292" t="s">
        <v>469</v>
      </c>
      <c r="B423" s="293">
        <v>57</v>
      </c>
      <c r="C423" s="771" t="s">
        <v>381</v>
      </c>
      <c r="D423" s="293" t="s">
        <v>159</v>
      </c>
      <c r="E423" s="254"/>
      <c r="F423" s="254" t="s">
        <v>10580</v>
      </c>
    </row>
    <row r="424" spans="1:6" ht="30">
      <c r="A424" s="292" t="s">
        <v>470</v>
      </c>
      <c r="B424" s="293">
        <v>58</v>
      </c>
      <c r="C424" s="771" t="s">
        <v>382</v>
      </c>
      <c r="D424" s="293" t="s">
        <v>159</v>
      </c>
      <c r="E424" s="254"/>
      <c r="F424" s="254" t="s">
        <v>10581</v>
      </c>
    </row>
    <row r="425" spans="1:6" ht="21.75" customHeight="1">
      <c r="A425" s="297" t="s">
        <v>471</v>
      </c>
      <c r="B425" s="385"/>
      <c r="C425" s="772" t="s">
        <v>472</v>
      </c>
      <c r="D425" s="298" t="s">
        <v>436</v>
      </c>
      <c r="E425" s="394"/>
      <c r="F425" s="394"/>
    </row>
    <row r="426" spans="1:6" ht="30">
      <c r="A426" s="292" t="s">
        <v>473</v>
      </c>
      <c r="B426" s="293">
        <v>64</v>
      </c>
      <c r="C426" s="771" t="s">
        <v>85</v>
      </c>
      <c r="D426" s="293" t="s">
        <v>159</v>
      </c>
      <c r="E426" s="254"/>
      <c r="F426" s="254" t="s">
        <v>10582</v>
      </c>
    </row>
    <row r="427" spans="1:6" ht="27">
      <c r="A427" s="292" t="s">
        <v>474</v>
      </c>
      <c r="B427" s="293">
        <v>65</v>
      </c>
      <c r="C427" s="771" t="s">
        <v>86</v>
      </c>
      <c r="D427" s="293" t="s">
        <v>159</v>
      </c>
      <c r="E427" s="254"/>
      <c r="F427" s="254" t="s">
        <v>10583</v>
      </c>
    </row>
    <row r="428" spans="1:6" ht="27">
      <c r="A428" s="292" t="s">
        <v>586</v>
      </c>
      <c r="B428" s="293">
        <v>66</v>
      </c>
      <c r="C428" s="771" t="s">
        <v>87</v>
      </c>
      <c r="D428" s="293" t="s">
        <v>159</v>
      </c>
      <c r="E428" s="254"/>
      <c r="F428" s="254" t="s">
        <v>10584</v>
      </c>
    </row>
    <row r="429" spans="1:6" ht="27">
      <c r="A429" s="294" t="s">
        <v>475</v>
      </c>
      <c r="B429" s="295">
        <v>67</v>
      </c>
      <c r="C429" s="255" t="s">
        <v>88</v>
      </c>
      <c r="D429" s="295" t="s">
        <v>169</v>
      </c>
      <c r="E429" s="255"/>
      <c r="F429" s="255" t="s">
        <v>476</v>
      </c>
    </row>
  </sheetData>
  <sheetProtection algorithmName="SHA-512" hashValue="OwpEjEFf9ug24oG6FpJGN7+VG67iXlRm6GY6uTHupeucB7KVnfRaLLq6oglP0in+A1N7v7KktKd3CUpwkWMxVQ==" saltValue="ShkMMSUx7LMx38xlFgs4uw==" spinCount="100000" sheet="1" formatColumns="0" insertColumns="0"/>
  <mergeCells count="485">
    <mergeCell ref="A2:F3"/>
    <mergeCell ref="B351:B352"/>
    <mergeCell ref="B353:B354"/>
    <mergeCell ref="B355:B356"/>
    <mergeCell ref="B357:B358"/>
    <mergeCell ref="B361:B362"/>
    <mergeCell ref="B191:B192"/>
    <mergeCell ref="B189:B190"/>
    <mergeCell ref="B187:B188"/>
    <mergeCell ref="B185:B186"/>
    <mergeCell ref="B282:B283"/>
    <mergeCell ref="B284:B285"/>
    <mergeCell ref="B286:B287"/>
    <mergeCell ref="B288:B289"/>
    <mergeCell ref="B296:B297"/>
    <mergeCell ref="B341:B342"/>
    <mergeCell ref="B343:B344"/>
    <mergeCell ref="B345:B346"/>
    <mergeCell ref="B349:B350"/>
    <mergeCell ref="B248:B249"/>
    <mergeCell ref="B250:B251"/>
    <mergeCell ref="B252:B253"/>
    <mergeCell ref="B254:B255"/>
    <mergeCell ref="B256:B257"/>
    <mergeCell ref="B258:B259"/>
    <mergeCell ref="B260:B261"/>
    <mergeCell ref="B262:B263"/>
    <mergeCell ref="B272:B273"/>
    <mergeCell ref="B193:B194"/>
    <mergeCell ref="B211:B212"/>
    <mergeCell ref="B213:B214"/>
    <mergeCell ref="B215:B216"/>
    <mergeCell ref="B217:B218"/>
    <mergeCell ref="B222:B223"/>
    <mergeCell ref="B224:B225"/>
    <mergeCell ref="A238:A239"/>
    <mergeCell ref="A240:A241"/>
    <mergeCell ref="A233:A234"/>
    <mergeCell ref="A217:A218"/>
    <mergeCell ref="A215:A216"/>
    <mergeCell ref="B238:B239"/>
    <mergeCell ref="F195:F196"/>
    <mergeCell ref="A198:A199"/>
    <mergeCell ref="B198:B199"/>
    <mergeCell ref="C198:C199"/>
    <mergeCell ref="F198:F199"/>
    <mergeCell ref="A201:A202"/>
    <mergeCell ref="C201:C202"/>
    <mergeCell ref="B201:B202"/>
    <mergeCell ref="F201:F202"/>
    <mergeCell ref="E198:E199"/>
    <mergeCell ref="E201:E202"/>
    <mergeCell ref="C233:C234"/>
    <mergeCell ref="E233:E234"/>
    <mergeCell ref="F233:F234"/>
    <mergeCell ref="A235:A236"/>
    <mergeCell ref="C235:C236"/>
    <mergeCell ref="E222:E223"/>
    <mergeCell ref="F222:F223"/>
    <mergeCell ref="E341:E342"/>
    <mergeCell ref="F341:F342"/>
    <mergeCell ref="A343:A344"/>
    <mergeCell ref="C343:C344"/>
    <mergeCell ref="E343:E344"/>
    <mergeCell ref="F343:F344"/>
    <mergeCell ref="A337:A338"/>
    <mergeCell ref="C337:C338"/>
    <mergeCell ref="E337:E338"/>
    <mergeCell ref="F337:F338"/>
    <mergeCell ref="A339:A340"/>
    <mergeCell ref="C339:C340"/>
    <mergeCell ref="E339:E340"/>
    <mergeCell ref="F339:F340"/>
    <mergeCell ref="A361:A362"/>
    <mergeCell ref="C361:C362"/>
    <mergeCell ref="E361:E362"/>
    <mergeCell ref="F361:F362"/>
    <mergeCell ref="A355:A356"/>
    <mergeCell ref="C355:C356"/>
    <mergeCell ref="E357:E358"/>
    <mergeCell ref="F357:F358"/>
    <mergeCell ref="E355:E356"/>
    <mergeCell ref="F355:F356"/>
    <mergeCell ref="A25:A26"/>
    <mergeCell ref="C25:C26"/>
    <mergeCell ref="D25:D26"/>
    <mergeCell ref="E25:E26"/>
    <mergeCell ref="A357:A358"/>
    <mergeCell ref="C357:C358"/>
    <mergeCell ref="E351:E352"/>
    <mergeCell ref="F351:F352"/>
    <mergeCell ref="E353:E354"/>
    <mergeCell ref="F353:F354"/>
    <mergeCell ref="A353:A354"/>
    <mergeCell ref="C353:C354"/>
    <mergeCell ref="A349:A350"/>
    <mergeCell ref="C349:C350"/>
    <mergeCell ref="E349:E350"/>
    <mergeCell ref="F349:F350"/>
    <mergeCell ref="A351:A352"/>
    <mergeCell ref="C351:C352"/>
    <mergeCell ref="A345:A346"/>
    <mergeCell ref="C345:C346"/>
    <mergeCell ref="E345:E346"/>
    <mergeCell ref="F345:F346"/>
    <mergeCell ref="A341:A342"/>
    <mergeCell ref="C341:C342"/>
    <mergeCell ref="A332:A333"/>
    <mergeCell ref="C332:C333"/>
    <mergeCell ref="E332:E333"/>
    <mergeCell ref="F332:F333"/>
    <mergeCell ref="B332:B333"/>
    <mergeCell ref="B337:B338"/>
    <mergeCell ref="B339:B340"/>
    <mergeCell ref="A328:A329"/>
    <mergeCell ref="C328:C329"/>
    <mergeCell ref="E328:E329"/>
    <mergeCell ref="F328:F329"/>
    <mergeCell ref="A330:A331"/>
    <mergeCell ref="C330:C331"/>
    <mergeCell ref="E330:E331"/>
    <mergeCell ref="F330:F331"/>
    <mergeCell ref="B328:B329"/>
    <mergeCell ref="B330:B331"/>
    <mergeCell ref="A322:A323"/>
    <mergeCell ref="C322:C323"/>
    <mergeCell ref="E322:E323"/>
    <mergeCell ref="F322:F323"/>
    <mergeCell ref="A324:A325"/>
    <mergeCell ref="C324:C325"/>
    <mergeCell ref="E324:E325"/>
    <mergeCell ref="F324:F325"/>
    <mergeCell ref="B322:B323"/>
    <mergeCell ref="B324:B325"/>
    <mergeCell ref="A318:A319"/>
    <mergeCell ref="C318:C319"/>
    <mergeCell ref="E318:E319"/>
    <mergeCell ref="F318:F319"/>
    <mergeCell ref="A320:A321"/>
    <mergeCell ref="C320:C321"/>
    <mergeCell ref="E320:E321"/>
    <mergeCell ref="F320:F321"/>
    <mergeCell ref="A312:A313"/>
    <mergeCell ref="C312:C313"/>
    <mergeCell ref="E312:E313"/>
    <mergeCell ref="F312:F313"/>
    <mergeCell ref="A314:A315"/>
    <mergeCell ref="C314:C315"/>
    <mergeCell ref="E314:E315"/>
    <mergeCell ref="F314:F315"/>
    <mergeCell ref="B312:B313"/>
    <mergeCell ref="B314:B315"/>
    <mergeCell ref="B318:B319"/>
    <mergeCell ref="B320:B321"/>
    <mergeCell ref="A306:A307"/>
    <mergeCell ref="C306:C307"/>
    <mergeCell ref="E306:E307"/>
    <mergeCell ref="F306:F307"/>
    <mergeCell ref="A308:A309"/>
    <mergeCell ref="C308:C309"/>
    <mergeCell ref="E308:E309"/>
    <mergeCell ref="F308:F309"/>
    <mergeCell ref="A300:A301"/>
    <mergeCell ref="C300:C301"/>
    <mergeCell ref="E300:E301"/>
    <mergeCell ref="F300:F301"/>
    <mergeCell ref="A304:A305"/>
    <mergeCell ref="C304:C305"/>
    <mergeCell ref="E304:E305"/>
    <mergeCell ref="F304:F305"/>
    <mergeCell ref="B300:B301"/>
    <mergeCell ref="B304:B305"/>
    <mergeCell ref="B306:B307"/>
    <mergeCell ref="B308:B309"/>
    <mergeCell ref="A296:A297"/>
    <mergeCell ref="C296:C297"/>
    <mergeCell ref="E296:E297"/>
    <mergeCell ref="F296:F297"/>
    <mergeCell ref="A298:A299"/>
    <mergeCell ref="C298:C299"/>
    <mergeCell ref="E298:E299"/>
    <mergeCell ref="F298:F299"/>
    <mergeCell ref="A286:A287"/>
    <mergeCell ref="C286:C287"/>
    <mergeCell ref="E286:E287"/>
    <mergeCell ref="F286:F287"/>
    <mergeCell ref="A288:A289"/>
    <mergeCell ref="C288:C289"/>
    <mergeCell ref="E288:E289"/>
    <mergeCell ref="F288:F289"/>
    <mergeCell ref="A293:A294"/>
    <mergeCell ref="B293:B294"/>
    <mergeCell ref="C293:C294"/>
    <mergeCell ref="E293:E294"/>
    <mergeCell ref="F293:F294"/>
    <mergeCell ref="B298:B299"/>
    <mergeCell ref="A284:A285"/>
    <mergeCell ref="C284:C285"/>
    <mergeCell ref="E284:E285"/>
    <mergeCell ref="F284:F285"/>
    <mergeCell ref="A274:A275"/>
    <mergeCell ref="C274:C275"/>
    <mergeCell ref="E274:E275"/>
    <mergeCell ref="F274:F275"/>
    <mergeCell ref="A276:A277"/>
    <mergeCell ref="C276:C277"/>
    <mergeCell ref="E276:E277"/>
    <mergeCell ref="F276:F277"/>
    <mergeCell ref="A280:A281"/>
    <mergeCell ref="C280:C281"/>
    <mergeCell ref="E280:E281"/>
    <mergeCell ref="F280:F281"/>
    <mergeCell ref="B280:B281"/>
    <mergeCell ref="A278:A279"/>
    <mergeCell ref="C278:C279"/>
    <mergeCell ref="E278:E279"/>
    <mergeCell ref="F278:F279"/>
    <mergeCell ref="B274:B275"/>
    <mergeCell ref="B276:B277"/>
    <mergeCell ref="B278:B279"/>
    <mergeCell ref="A272:A273"/>
    <mergeCell ref="C272:C273"/>
    <mergeCell ref="E272:E273"/>
    <mergeCell ref="F272:F273"/>
    <mergeCell ref="A260:A261"/>
    <mergeCell ref="C260:C261"/>
    <mergeCell ref="E260:E261"/>
    <mergeCell ref="F260:F261"/>
    <mergeCell ref="A282:A283"/>
    <mergeCell ref="C282:C283"/>
    <mergeCell ref="E282:E283"/>
    <mergeCell ref="F282:F283"/>
    <mergeCell ref="F262:F263"/>
    <mergeCell ref="A264:A265"/>
    <mergeCell ref="C264:C265"/>
    <mergeCell ref="E264:E265"/>
    <mergeCell ref="F264:F265"/>
    <mergeCell ref="A268:A269"/>
    <mergeCell ref="C268:C269"/>
    <mergeCell ref="E268:E269"/>
    <mergeCell ref="F268:F269"/>
    <mergeCell ref="B264:B265"/>
    <mergeCell ref="B266:B267"/>
    <mergeCell ref="B268:B269"/>
    <mergeCell ref="E235:E236"/>
    <mergeCell ref="F235:F236"/>
    <mergeCell ref="A227:A228"/>
    <mergeCell ref="B227:B228"/>
    <mergeCell ref="C227:C228"/>
    <mergeCell ref="E227:E228"/>
    <mergeCell ref="F227:F228"/>
    <mergeCell ref="A229:A230"/>
    <mergeCell ref="B229:B230"/>
    <mergeCell ref="C229:C230"/>
    <mergeCell ref="E229:E230"/>
    <mergeCell ref="F229:F230"/>
    <mergeCell ref="C217:C218"/>
    <mergeCell ref="E217:E218"/>
    <mergeCell ref="F217:F218"/>
    <mergeCell ref="A224:A225"/>
    <mergeCell ref="C224:C225"/>
    <mergeCell ref="E224:E225"/>
    <mergeCell ref="F224:F225"/>
    <mergeCell ref="A222:A223"/>
    <mergeCell ref="C222:C223"/>
    <mergeCell ref="C215:C216"/>
    <mergeCell ref="E215:E216"/>
    <mergeCell ref="F215:F216"/>
    <mergeCell ref="A211:A212"/>
    <mergeCell ref="C211:C212"/>
    <mergeCell ref="E211:E212"/>
    <mergeCell ref="F211:F212"/>
    <mergeCell ref="A213:A214"/>
    <mergeCell ref="C213:C214"/>
    <mergeCell ref="E213:E214"/>
    <mergeCell ref="F213:F214"/>
    <mergeCell ref="A191:A192"/>
    <mergeCell ref="C191:C192"/>
    <mergeCell ref="E191:E192"/>
    <mergeCell ref="F191:F192"/>
    <mergeCell ref="A209:A210"/>
    <mergeCell ref="C209:C210"/>
    <mergeCell ref="E209:E210"/>
    <mergeCell ref="F209:F210"/>
    <mergeCell ref="A187:A188"/>
    <mergeCell ref="C187:C188"/>
    <mergeCell ref="E187:E188"/>
    <mergeCell ref="F187:F188"/>
    <mergeCell ref="A189:A190"/>
    <mergeCell ref="C189:C190"/>
    <mergeCell ref="E189:E190"/>
    <mergeCell ref="F189:F190"/>
    <mergeCell ref="A193:A194"/>
    <mergeCell ref="C193:C194"/>
    <mergeCell ref="E193:E194"/>
    <mergeCell ref="F193:F194"/>
    <mergeCell ref="C195:C196"/>
    <mergeCell ref="A195:A196"/>
    <mergeCell ref="B195:B196"/>
    <mergeCell ref="E195:E196"/>
    <mergeCell ref="F181:F182"/>
    <mergeCell ref="A183:A184"/>
    <mergeCell ref="C183:C184"/>
    <mergeCell ref="E183:E184"/>
    <mergeCell ref="F183:F184"/>
    <mergeCell ref="A185:A186"/>
    <mergeCell ref="C185:C186"/>
    <mergeCell ref="D185:D186"/>
    <mergeCell ref="E185:E186"/>
    <mergeCell ref="B181:B182"/>
    <mergeCell ref="B183:B184"/>
    <mergeCell ref="A179:A180"/>
    <mergeCell ref="C179:C180"/>
    <mergeCell ref="D179:D180"/>
    <mergeCell ref="E179:E180"/>
    <mergeCell ref="A181:A182"/>
    <mergeCell ref="C181:C182"/>
    <mergeCell ref="E181:E182"/>
    <mergeCell ref="A175:A176"/>
    <mergeCell ref="C175:C176"/>
    <mergeCell ref="E175:E176"/>
    <mergeCell ref="B179:B180"/>
    <mergeCell ref="B177:B178"/>
    <mergeCell ref="B175:B176"/>
    <mergeCell ref="F175:F176"/>
    <mergeCell ref="A177:A178"/>
    <mergeCell ref="C177:C178"/>
    <mergeCell ref="E177:E178"/>
    <mergeCell ref="F177:F178"/>
    <mergeCell ref="A168:A169"/>
    <mergeCell ref="C168:C169"/>
    <mergeCell ref="E168:E169"/>
    <mergeCell ref="F168:F169"/>
    <mergeCell ref="A173:A174"/>
    <mergeCell ref="C173:C174"/>
    <mergeCell ref="E173:E174"/>
    <mergeCell ref="F173:F174"/>
    <mergeCell ref="B168:B169"/>
    <mergeCell ref="B173:B174"/>
    <mergeCell ref="A164:A165"/>
    <mergeCell ref="C164:C165"/>
    <mergeCell ref="E164:E165"/>
    <mergeCell ref="F164:F165"/>
    <mergeCell ref="A166:A167"/>
    <mergeCell ref="C166:C167"/>
    <mergeCell ref="E166:E167"/>
    <mergeCell ref="F166:F167"/>
    <mergeCell ref="A160:A161"/>
    <mergeCell ref="C160:C161"/>
    <mergeCell ref="E160:E161"/>
    <mergeCell ref="F160:F161"/>
    <mergeCell ref="A162:A163"/>
    <mergeCell ref="C162:C163"/>
    <mergeCell ref="E162:E163"/>
    <mergeCell ref="F162:F163"/>
    <mergeCell ref="B166:B167"/>
    <mergeCell ref="B164:B165"/>
    <mergeCell ref="B162:B163"/>
    <mergeCell ref="B160:B161"/>
    <mergeCell ref="A158:A159"/>
    <mergeCell ref="C158:C159"/>
    <mergeCell ref="A156:A157"/>
    <mergeCell ref="C156:C157"/>
    <mergeCell ref="E158:E159"/>
    <mergeCell ref="F158:F159"/>
    <mergeCell ref="E156:E157"/>
    <mergeCell ref="F156:F157"/>
    <mergeCell ref="E152:E153"/>
    <mergeCell ref="F152:F153"/>
    <mergeCell ref="B158:B159"/>
    <mergeCell ref="B156:B157"/>
    <mergeCell ref="B152:B153"/>
    <mergeCell ref="A148:A149"/>
    <mergeCell ref="C148:C149"/>
    <mergeCell ref="E148:E149"/>
    <mergeCell ref="F148:F149"/>
    <mergeCell ref="A152:A153"/>
    <mergeCell ref="C152:C153"/>
    <mergeCell ref="A150:A151"/>
    <mergeCell ref="C150:C151"/>
    <mergeCell ref="E150:E151"/>
    <mergeCell ref="F150:F151"/>
    <mergeCell ref="B150:B151"/>
    <mergeCell ref="B148:B149"/>
    <mergeCell ref="A146:A147"/>
    <mergeCell ref="C146:C147"/>
    <mergeCell ref="E146:E147"/>
    <mergeCell ref="F146:F147"/>
    <mergeCell ref="F140:F141"/>
    <mergeCell ref="A142:A143"/>
    <mergeCell ref="C142:C143"/>
    <mergeCell ref="E142:E143"/>
    <mergeCell ref="F142:F143"/>
    <mergeCell ref="A144:A145"/>
    <mergeCell ref="C144:C145"/>
    <mergeCell ref="E144:E145"/>
    <mergeCell ref="F144:F145"/>
    <mergeCell ref="B146:B147"/>
    <mergeCell ref="B144:B145"/>
    <mergeCell ref="B142:B143"/>
    <mergeCell ref="B140:B141"/>
    <mergeCell ref="A140:A141"/>
    <mergeCell ref="C140:C141"/>
    <mergeCell ref="E140:E141"/>
    <mergeCell ref="F94:F95"/>
    <mergeCell ref="A111:A112"/>
    <mergeCell ref="C111:C112"/>
    <mergeCell ref="D111:D112"/>
    <mergeCell ref="E111:E112"/>
    <mergeCell ref="A94:A95"/>
    <mergeCell ref="C94:C95"/>
    <mergeCell ref="D94:D95"/>
    <mergeCell ref="E94:E95"/>
    <mergeCell ref="A132:A133"/>
    <mergeCell ref="C132:C133"/>
    <mergeCell ref="D132:D133"/>
    <mergeCell ref="E132:E133"/>
    <mergeCell ref="A55:A56"/>
    <mergeCell ref="C55:C56"/>
    <mergeCell ref="D55:D56"/>
    <mergeCell ref="E55:E56"/>
    <mergeCell ref="A82:A83"/>
    <mergeCell ref="C82:C83"/>
    <mergeCell ref="D82:D83"/>
    <mergeCell ref="E82:E83"/>
    <mergeCell ref="B55:B56"/>
    <mergeCell ref="F37:F38"/>
    <mergeCell ref="A51:A52"/>
    <mergeCell ref="C51:C52"/>
    <mergeCell ref="D51:D52"/>
    <mergeCell ref="E51:E52"/>
    <mergeCell ref="F51:F52"/>
    <mergeCell ref="A37:A38"/>
    <mergeCell ref="C37:C38"/>
    <mergeCell ref="D37:D38"/>
    <mergeCell ref="E37:E38"/>
    <mergeCell ref="B37:B38"/>
    <mergeCell ref="C238:C239"/>
    <mergeCell ref="E238:E239"/>
    <mergeCell ref="F238:F239"/>
    <mergeCell ref="F243:F244"/>
    <mergeCell ref="E243:E244"/>
    <mergeCell ref="C243:C244"/>
    <mergeCell ref="A243:A244"/>
    <mergeCell ref="A258:A259"/>
    <mergeCell ref="C258:C259"/>
    <mergeCell ref="E258:E259"/>
    <mergeCell ref="F258:F259"/>
    <mergeCell ref="A256:A257"/>
    <mergeCell ref="C256:C257"/>
    <mergeCell ref="E256:E257"/>
    <mergeCell ref="F256:F257"/>
    <mergeCell ref="A248:A249"/>
    <mergeCell ref="C248:C249"/>
    <mergeCell ref="E248:E249"/>
    <mergeCell ref="F248:F249"/>
    <mergeCell ref="A250:A251"/>
    <mergeCell ref="C250:C251"/>
    <mergeCell ref="E250:E251"/>
    <mergeCell ref="F250:F251"/>
    <mergeCell ref="B243:B244"/>
    <mergeCell ref="A382:A383"/>
    <mergeCell ref="B382:B383"/>
    <mergeCell ref="C382:C383"/>
    <mergeCell ref="D382:D383"/>
    <mergeCell ref="E382:E383"/>
    <mergeCell ref="B240:B241"/>
    <mergeCell ref="C240:C241"/>
    <mergeCell ref="E240:E241"/>
    <mergeCell ref="F240:F241"/>
    <mergeCell ref="A254:A255"/>
    <mergeCell ref="C254:C255"/>
    <mergeCell ref="E254:E255"/>
    <mergeCell ref="F254:F255"/>
    <mergeCell ref="A252:A253"/>
    <mergeCell ref="C252:C253"/>
    <mergeCell ref="E252:E253"/>
    <mergeCell ref="F252:F253"/>
    <mergeCell ref="A266:A267"/>
    <mergeCell ref="C266:C267"/>
    <mergeCell ref="E266:E267"/>
    <mergeCell ref="F266:F267"/>
    <mergeCell ref="A262:A263"/>
    <mergeCell ref="C262:C263"/>
    <mergeCell ref="E262:E263"/>
  </mergeCells>
  <phoneticPr fontId="0" type="noConversion"/>
  <pageMargins left="0.70866141732283472" right="0.70866141732283472" top="0.74803149606299213" bottom="0.74803149606299213" header="0.31496062992125984" footer="0.31496062992125984"/>
  <pageSetup paperSize="8" scale="83" fitToHeight="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3" tint="0.39997558519241921"/>
    <pageSetUpPr fitToPage="1"/>
  </sheetPr>
  <dimension ref="A1:AA159"/>
  <sheetViews>
    <sheetView showGridLines="0" topLeftCell="A109" zoomScaleNormal="100" workbookViewId="0">
      <selection activeCell="C122" sqref="C122"/>
    </sheetView>
  </sheetViews>
  <sheetFormatPr defaultColWidth="9.28515625" defaultRowHeight="15" outlineLevelCol="1"/>
  <cols>
    <col min="1" max="1" width="66.85546875" style="2" bestFit="1" customWidth="1"/>
    <col min="2" max="2" width="41.42578125" style="2" customWidth="1"/>
    <col min="3" max="3" width="12.42578125" style="22" customWidth="1" collapsed="1"/>
    <col min="4" max="5" width="12.42578125" style="22" customWidth="1"/>
    <col min="6" max="6" width="12.42578125" style="110" customWidth="1"/>
    <col min="7" max="8" width="12.42578125" style="22" customWidth="1"/>
    <col min="9" max="11" width="12.42578125" style="22" hidden="1" customWidth="1"/>
    <col min="12" max="16" width="12.42578125" style="22" hidden="1" customWidth="1" outlineLevel="1"/>
    <col min="17" max="17" width="10.7109375" style="22" hidden="1" customWidth="1" outlineLevel="1"/>
    <col min="18" max="21" width="9.28515625" style="22" hidden="1" customWidth="1" outlineLevel="1"/>
    <col min="22" max="22" width="9.28515625" style="22" customWidth="1" collapsed="1"/>
    <col min="23" max="16384" width="9.28515625" style="22"/>
  </cols>
  <sheetData>
    <row r="1" spans="1:21" ht="174.6" customHeight="1"/>
    <row r="2" spans="1:21" ht="16.149999999999999" customHeight="1">
      <c r="A2" s="1225" t="s">
        <v>10654</v>
      </c>
      <c r="B2" s="1225"/>
      <c r="C2" s="1225"/>
      <c r="D2" s="1225"/>
      <c r="E2" s="1225"/>
      <c r="F2" s="1225"/>
      <c r="G2" s="717"/>
      <c r="H2" s="717"/>
      <c r="I2" s="717"/>
      <c r="J2" s="717"/>
      <c r="K2" s="717"/>
      <c r="L2" s="717"/>
    </row>
    <row r="3" spans="1:21" ht="16.149999999999999" customHeight="1">
      <c r="A3" s="1225"/>
      <c r="B3" s="1225"/>
      <c r="C3" s="1225"/>
      <c r="D3" s="1225"/>
      <c r="E3" s="1225"/>
      <c r="F3" s="1225"/>
      <c r="G3" s="22" t="s">
        <v>10637</v>
      </c>
    </row>
    <row r="4" spans="1:21" ht="16.149999999999999" customHeight="1">
      <c r="A4" s="1185"/>
      <c r="B4" s="1185"/>
      <c r="C4" s="1185"/>
      <c r="D4" s="1185"/>
      <c r="E4" s="1185"/>
      <c r="F4" s="1185"/>
    </row>
    <row r="5" spans="1:21" ht="16.149999999999999" customHeight="1">
      <c r="A5" s="1185"/>
      <c r="B5" s="1185"/>
      <c r="C5" s="1185"/>
      <c r="D5" s="1185"/>
      <c r="E5" s="1185"/>
      <c r="F5" s="1185"/>
    </row>
    <row r="6" spans="1:21" ht="14.25" customHeight="1"/>
    <row r="7" spans="1:21" ht="7.9" customHeight="1">
      <c r="L7" s="96"/>
    </row>
    <row r="8" spans="1:21" ht="21.75" customHeight="1">
      <c r="A8" s="139">
        <f>+'Front Sheet'!C6</f>
        <v>0</v>
      </c>
      <c r="B8" s="51"/>
      <c r="L8" s="96"/>
    </row>
    <row r="9" spans="1:21" ht="12.75" customHeight="1">
      <c r="B9" s="51"/>
      <c r="E9" s="1"/>
      <c r="F9" s="1"/>
      <c r="G9" s="235" t="s">
        <v>357</v>
      </c>
      <c r="H9" s="235" t="s">
        <v>358</v>
      </c>
      <c r="I9" s="235" t="s">
        <v>359</v>
      </c>
      <c r="J9" s="235" t="s">
        <v>360</v>
      </c>
      <c r="K9" s="235" t="s">
        <v>361</v>
      </c>
      <c r="L9" s="618" t="s">
        <v>362</v>
      </c>
      <c r="M9" s="235" t="s">
        <v>363</v>
      </c>
      <c r="N9" s="235" t="s">
        <v>364</v>
      </c>
      <c r="O9" s="235" t="s">
        <v>365</v>
      </c>
      <c r="P9" s="235" t="s">
        <v>366</v>
      </c>
      <c r="Q9" s="154" t="s">
        <v>96</v>
      </c>
      <c r="R9" s="154" t="s">
        <v>97</v>
      </c>
      <c r="S9" s="154" t="s">
        <v>98</v>
      </c>
      <c r="T9" s="154" t="s">
        <v>99</v>
      </c>
      <c r="U9" s="154" t="s">
        <v>100</v>
      </c>
    </row>
    <row r="10" spans="1:21" ht="16.5" customHeight="1">
      <c r="A10" s="1299" t="s">
        <v>489</v>
      </c>
      <c r="B10" s="1301" t="s">
        <v>39</v>
      </c>
      <c r="C10" s="1147" t="str">
        <f>'Consolidated Business Analysis'!D10</f>
        <v>Actual</v>
      </c>
      <c r="D10" s="1148" t="str">
        <f>+C10</f>
        <v>Actual</v>
      </c>
      <c r="E10" s="88" t="s">
        <v>347</v>
      </c>
      <c r="F10" s="111" t="s">
        <v>349</v>
      </c>
      <c r="G10" s="157" t="str">
        <f>'Consolidated Business Analysis'!G10</f>
        <v>Forecast</v>
      </c>
      <c r="H10" s="158" t="str">
        <f>'Consolidated Business Analysis'!H10</f>
        <v>Forecast</v>
      </c>
      <c r="I10" s="157" t="str">
        <f>'Consolidated Business Analysis'!I10</f>
        <v>Forecast</v>
      </c>
      <c r="J10" s="158" t="str">
        <f>'Consolidated Business Analysis'!J10</f>
        <v>Forecast</v>
      </c>
      <c r="K10" s="157" t="str">
        <f>'Consolidated Business Analysis'!K10</f>
        <v>Forecast</v>
      </c>
      <c r="L10" s="158" t="str">
        <f>'Consolidated Business Analysis'!L10</f>
        <v>Forecast</v>
      </c>
      <c r="M10" s="157" t="str">
        <f>'Consolidated Business Analysis'!M10</f>
        <v>Forecast</v>
      </c>
      <c r="N10" s="158" t="str">
        <f>'Consolidated Business Analysis'!N10</f>
        <v>Forecast</v>
      </c>
      <c r="O10" s="157" t="str">
        <f>'Consolidated Business Analysis'!O10</f>
        <v>Forecast</v>
      </c>
      <c r="P10" s="158" t="str">
        <f>'Consolidated Business Analysis'!P10</f>
        <v>Forecast</v>
      </c>
      <c r="Q10" s="157" t="str">
        <f>'Consolidated Business Analysis'!Q10</f>
        <v>Forecast</v>
      </c>
      <c r="R10" s="158" t="str">
        <f>'Consolidated Business Analysis'!R10</f>
        <v>Forecast</v>
      </c>
      <c r="S10" s="157" t="str">
        <f>'Consolidated Business Analysis'!S10</f>
        <v>Forecast</v>
      </c>
      <c r="T10" s="158" t="str">
        <f>'Consolidated Business Analysis'!T10</f>
        <v>Forecast</v>
      </c>
      <c r="U10" s="159" t="str">
        <f>'Consolidated Business Analysis'!U10</f>
        <v>Forecast</v>
      </c>
    </row>
    <row r="11" spans="1:21">
      <c r="A11" s="1300"/>
      <c r="B11" s="1302"/>
      <c r="C11" s="1149">
        <f>D11-366</f>
        <v>43646</v>
      </c>
      <c r="D11" s="1150">
        <f>FinYear</f>
        <v>44012</v>
      </c>
      <c r="E11" s="89">
        <f>+D11</f>
        <v>44012</v>
      </c>
      <c r="F11" s="112">
        <f>+E11</f>
        <v>44012</v>
      </c>
      <c r="G11" s="160">
        <f>+D11+365</f>
        <v>44377</v>
      </c>
      <c r="H11" s="161">
        <f t="shared" ref="H11:U11" si="0">+G11+365</f>
        <v>44742</v>
      </c>
      <c r="I11" s="160">
        <f t="shared" si="0"/>
        <v>45107</v>
      </c>
      <c r="J11" s="161">
        <f t="shared" si="0"/>
        <v>45472</v>
      </c>
      <c r="K11" s="160">
        <f t="shared" si="0"/>
        <v>45837</v>
      </c>
      <c r="L11" s="161">
        <f t="shared" si="0"/>
        <v>46202</v>
      </c>
      <c r="M11" s="160">
        <f t="shared" si="0"/>
        <v>46567</v>
      </c>
      <c r="N11" s="161">
        <f t="shared" si="0"/>
        <v>46932</v>
      </c>
      <c r="O11" s="160">
        <f t="shared" si="0"/>
        <v>47297</v>
      </c>
      <c r="P11" s="161">
        <f t="shared" si="0"/>
        <v>47662</v>
      </c>
      <c r="Q11" s="160">
        <f t="shared" si="0"/>
        <v>48027</v>
      </c>
      <c r="R11" s="161">
        <f t="shared" si="0"/>
        <v>48392</v>
      </c>
      <c r="S11" s="160">
        <f t="shared" si="0"/>
        <v>48757</v>
      </c>
      <c r="T11" s="161">
        <f t="shared" si="0"/>
        <v>49122</v>
      </c>
      <c r="U11" s="162">
        <f t="shared" si="0"/>
        <v>49487</v>
      </c>
    </row>
    <row r="12" spans="1:21">
      <c r="B12" s="431" t="s">
        <v>295</v>
      </c>
      <c r="C12" s="98"/>
      <c r="D12" s="98"/>
      <c r="E12" s="98"/>
      <c r="F12" s="98"/>
      <c r="G12" s="98"/>
      <c r="H12" s="98"/>
      <c r="I12" s="98"/>
      <c r="J12" s="98"/>
      <c r="K12" s="97"/>
      <c r="L12" s="544"/>
      <c r="M12" s="98"/>
      <c r="N12" s="98"/>
      <c r="O12" s="98"/>
      <c r="P12" s="98"/>
      <c r="U12" s="99"/>
    </row>
    <row r="13" spans="1:21" ht="14.25" customHeight="1">
      <c r="A13" s="8" t="s">
        <v>395</v>
      </c>
      <c r="B13" s="440" t="s">
        <v>297</v>
      </c>
      <c r="C13" s="775"/>
      <c r="D13" s="98"/>
      <c r="E13" s="98"/>
      <c r="F13" s="98"/>
      <c r="G13" s="98"/>
      <c r="H13" s="98"/>
      <c r="I13" s="98"/>
      <c r="J13" s="98"/>
      <c r="K13" s="97"/>
      <c r="L13" s="544"/>
      <c r="M13" s="98"/>
      <c r="N13" s="98"/>
      <c r="O13" s="98"/>
      <c r="P13" s="98"/>
      <c r="U13" s="37"/>
    </row>
    <row r="14" spans="1:21" ht="14.25" customHeight="1">
      <c r="A14" s="7" t="s">
        <v>332</v>
      </c>
      <c r="B14" s="440" t="s">
        <v>296</v>
      </c>
      <c r="C14" s="1153"/>
      <c r="D14" s="1115"/>
      <c r="E14" s="638"/>
      <c r="F14" s="337" t="str">
        <f>(IF(ISERROR((D14-E14)/E14),"-",((D14-E14)/E14)))</f>
        <v>-</v>
      </c>
      <c r="G14" s="182"/>
      <c r="H14" s="182"/>
      <c r="I14" s="182"/>
      <c r="J14" s="182"/>
      <c r="K14" s="182"/>
      <c r="L14" s="633"/>
      <c r="M14" s="928"/>
      <c r="N14" s="928"/>
      <c r="O14" s="928"/>
      <c r="P14" s="928"/>
      <c r="Q14" s="141"/>
      <c r="R14" s="141"/>
      <c r="S14" s="141"/>
      <c r="T14" s="141"/>
      <c r="U14" s="142"/>
    </row>
    <row r="15" spans="1:21" ht="14.25" customHeight="1">
      <c r="A15" s="7" t="s">
        <v>133</v>
      </c>
      <c r="B15" s="428"/>
      <c r="C15" s="1153"/>
      <c r="D15" s="1115"/>
      <c r="E15" s="638"/>
      <c r="F15" s="337" t="str">
        <f t="shared" ref="F15:F18" si="1">(IF(ISERROR((D15-E15)/E15),"-",((D15-E15)/E15)))</f>
        <v>-</v>
      </c>
      <c r="G15" s="182"/>
      <c r="H15" s="182"/>
      <c r="I15" s="182"/>
      <c r="J15" s="182"/>
      <c r="K15" s="182"/>
      <c r="L15" s="633"/>
      <c r="M15" s="928"/>
      <c r="N15" s="928"/>
      <c r="O15" s="928"/>
      <c r="P15" s="928"/>
      <c r="Q15" s="141"/>
      <c r="R15" s="141"/>
      <c r="S15" s="141"/>
      <c r="T15" s="141"/>
      <c r="U15" s="142"/>
    </row>
    <row r="16" spans="1:21" ht="14.25" customHeight="1">
      <c r="A16" s="7" t="s">
        <v>333</v>
      </c>
      <c r="B16" s="428"/>
      <c r="C16" s="1153"/>
      <c r="D16" s="1115"/>
      <c r="E16" s="638"/>
      <c r="F16" s="337" t="str">
        <f t="shared" si="1"/>
        <v>-</v>
      </c>
      <c r="G16" s="182"/>
      <c r="H16" s="182"/>
      <c r="I16" s="182"/>
      <c r="J16" s="182"/>
      <c r="K16" s="182"/>
      <c r="L16" s="633"/>
      <c r="M16" s="928"/>
      <c r="N16" s="928"/>
      <c r="O16" s="928"/>
      <c r="P16" s="928"/>
      <c r="Q16" s="141"/>
      <c r="R16" s="141"/>
      <c r="S16" s="141"/>
      <c r="T16" s="141"/>
      <c r="U16" s="142"/>
    </row>
    <row r="17" spans="1:21" ht="14.25" customHeight="1">
      <c r="A17" s="7" t="s">
        <v>134</v>
      </c>
      <c r="B17" s="428"/>
      <c r="C17" s="1154"/>
      <c r="D17" s="1155"/>
      <c r="E17" s="639"/>
      <c r="F17" s="338" t="str">
        <f t="shared" si="1"/>
        <v>-</v>
      </c>
      <c r="G17" s="684"/>
      <c r="H17" s="684"/>
      <c r="I17" s="684"/>
      <c r="J17" s="684"/>
      <c r="K17" s="684"/>
      <c r="L17" s="632"/>
      <c r="M17" s="631"/>
      <c r="N17" s="631"/>
      <c r="O17" s="631"/>
      <c r="P17" s="631"/>
      <c r="Q17" s="404"/>
      <c r="R17" s="404"/>
      <c r="S17" s="404"/>
      <c r="T17" s="404"/>
      <c r="U17" s="405"/>
    </row>
    <row r="18" spans="1:21" ht="14.25" customHeight="1">
      <c r="A18" s="1" t="s">
        <v>611</v>
      </c>
      <c r="B18" s="409"/>
      <c r="C18" s="9">
        <f t="shared" ref="C18:U18" si="2">SUM(C14:C17)</f>
        <v>0</v>
      </c>
      <c r="D18" s="9">
        <f t="shared" si="2"/>
        <v>0</v>
      </c>
      <c r="E18" s="9">
        <f t="shared" si="2"/>
        <v>0</v>
      </c>
      <c r="F18" s="340" t="str">
        <f t="shared" si="1"/>
        <v>-</v>
      </c>
      <c r="G18" s="9">
        <f t="shared" si="2"/>
        <v>0</v>
      </c>
      <c r="H18" s="9">
        <f>SUM(H14:H17)</f>
        <v>0</v>
      </c>
      <c r="I18" s="9">
        <f t="shared" si="2"/>
        <v>0</v>
      </c>
      <c r="J18" s="9">
        <f t="shared" si="2"/>
        <v>0</v>
      </c>
      <c r="K18" s="9">
        <f t="shared" si="2"/>
        <v>0</v>
      </c>
      <c r="L18" s="356">
        <f t="shared" si="2"/>
        <v>0</v>
      </c>
      <c r="M18" s="9">
        <f t="shared" si="2"/>
        <v>0</v>
      </c>
      <c r="N18" s="9">
        <f t="shared" si="2"/>
        <v>0</v>
      </c>
      <c r="O18" s="9">
        <f t="shared" si="2"/>
        <v>0</v>
      </c>
      <c r="P18" s="9">
        <f t="shared" si="2"/>
        <v>0</v>
      </c>
      <c r="Q18" s="9">
        <f t="shared" si="2"/>
        <v>0</v>
      </c>
      <c r="R18" s="9">
        <f t="shared" si="2"/>
        <v>0</v>
      </c>
      <c r="S18" s="9">
        <f t="shared" si="2"/>
        <v>0</v>
      </c>
      <c r="T18" s="9">
        <f t="shared" si="2"/>
        <v>0</v>
      </c>
      <c r="U18" s="30">
        <f t="shared" si="2"/>
        <v>0</v>
      </c>
    </row>
    <row r="19" spans="1:21" ht="14.25" customHeight="1">
      <c r="A19" s="10" t="s">
        <v>135</v>
      </c>
      <c r="B19" s="429" t="s">
        <v>581</v>
      </c>
      <c r="C19" s="1156"/>
      <c r="D19" s="1156"/>
      <c r="E19" s="929"/>
      <c r="F19" s="337"/>
      <c r="G19" s="930"/>
      <c r="H19" s="930"/>
      <c r="I19" s="930"/>
      <c r="J19" s="930"/>
      <c r="K19" s="930"/>
      <c r="L19" s="634"/>
      <c r="M19" s="930"/>
      <c r="N19" s="930"/>
      <c r="O19" s="930"/>
      <c r="P19" s="930"/>
      <c r="Q19" s="163"/>
      <c r="R19" s="163"/>
      <c r="S19" s="163"/>
      <c r="T19" s="163"/>
      <c r="U19" s="164"/>
    </row>
    <row r="20" spans="1:21" ht="14.25" customHeight="1">
      <c r="B20" s="409"/>
      <c r="C20" s="11"/>
      <c r="D20" s="11"/>
      <c r="E20" s="11"/>
      <c r="F20" s="339"/>
      <c r="G20" s="12"/>
      <c r="H20" s="12"/>
      <c r="I20" s="12"/>
      <c r="J20" s="12"/>
      <c r="K20" s="13"/>
      <c r="L20" s="621"/>
      <c r="M20" s="11"/>
      <c r="N20" s="11"/>
      <c r="O20" s="11"/>
      <c r="P20" s="11"/>
      <c r="Q20" s="11"/>
      <c r="R20" s="11"/>
      <c r="S20" s="11"/>
      <c r="T20" s="11"/>
      <c r="U20" s="31"/>
    </row>
    <row r="21" spans="1:21" ht="14.25" customHeight="1">
      <c r="A21" s="8" t="s">
        <v>396</v>
      </c>
      <c r="B21" s="410" t="s">
        <v>620</v>
      </c>
      <c r="C21" s="11"/>
      <c r="D21" s="11"/>
      <c r="E21" s="11"/>
      <c r="F21" s="339"/>
      <c r="G21" s="11"/>
      <c r="H21" s="11"/>
      <c r="I21" s="11"/>
      <c r="J21" s="11"/>
      <c r="K21" s="13"/>
      <c r="L21" s="621"/>
      <c r="M21" s="11"/>
      <c r="N21" s="11"/>
      <c r="O21" s="11"/>
      <c r="P21" s="11"/>
      <c r="Q21" s="11"/>
      <c r="R21" s="11"/>
      <c r="S21" s="11"/>
      <c r="T21" s="11"/>
      <c r="U21" s="31"/>
    </row>
    <row r="22" spans="1:21" ht="14.25" customHeight="1">
      <c r="A22" s="7" t="s">
        <v>136</v>
      </c>
      <c r="B22" s="409" t="s">
        <v>2</v>
      </c>
      <c r="C22" s="1115"/>
      <c r="D22" s="1115"/>
      <c r="E22" s="638"/>
      <c r="F22" s="337" t="str">
        <f t="shared" ref="F22:F52" si="3">(IF(ISERROR((D22-E22)/E22),"-",((D22-E22)/E22)))</f>
        <v>-</v>
      </c>
      <c r="G22" s="182"/>
      <c r="H22" s="182"/>
      <c r="I22" s="182"/>
      <c r="J22" s="182"/>
      <c r="K22" s="182"/>
      <c r="L22" s="657"/>
      <c r="M22" s="182"/>
      <c r="N22" s="182"/>
      <c r="O22" s="182"/>
      <c r="P22" s="182"/>
      <c r="Q22" s="143"/>
      <c r="R22" s="143"/>
      <c r="S22" s="143"/>
      <c r="T22" s="143"/>
      <c r="U22" s="144"/>
    </row>
    <row r="23" spans="1:21" ht="14.25" customHeight="1">
      <c r="A23" s="7" t="s">
        <v>137</v>
      </c>
      <c r="B23" s="539" t="s">
        <v>9415</v>
      </c>
      <c r="C23" s="1115"/>
      <c r="D23" s="1115"/>
      <c r="E23" s="638"/>
      <c r="F23" s="337" t="str">
        <f t="shared" si="3"/>
        <v>-</v>
      </c>
      <c r="G23" s="182"/>
      <c r="H23" s="182"/>
      <c r="I23" s="182"/>
      <c r="J23" s="182"/>
      <c r="K23" s="182"/>
      <c r="L23" s="657"/>
      <c r="M23" s="182"/>
      <c r="N23" s="182"/>
      <c r="O23" s="182"/>
      <c r="P23" s="182"/>
      <c r="Q23" s="143"/>
      <c r="R23" s="143"/>
      <c r="S23" s="143"/>
      <c r="T23" s="143"/>
      <c r="U23" s="144"/>
    </row>
    <row r="24" spans="1:21" ht="14.25" customHeight="1">
      <c r="A24" s="7" t="s">
        <v>129</v>
      </c>
      <c r="B24" s="409" t="s">
        <v>10503</v>
      </c>
      <c r="C24" s="1115"/>
      <c r="D24" s="1115"/>
      <c r="E24" s="638"/>
      <c r="F24" s="337" t="str">
        <f t="shared" si="3"/>
        <v>-</v>
      </c>
      <c r="G24" s="182"/>
      <c r="H24" s="182"/>
      <c r="I24" s="182"/>
      <c r="J24" s="182"/>
      <c r="K24" s="182"/>
      <c r="L24" s="657"/>
      <c r="M24" s="182"/>
      <c r="N24" s="182"/>
      <c r="O24" s="182"/>
      <c r="P24" s="182"/>
      <c r="Q24" s="143"/>
      <c r="R24" s="143"/>
      <c r="S24" s="143"/>
      <c r="T24" s="143"/>
      <c r="U24" s="144"/>
    </row>
    <row r="25" spans="1:21" ht="14.25" customHeight="1">
      <c r="A25" s="14" t="s">
        <v>9888</v>
      </c>
      <c r="B25" s="539" t="s">
        <v>3</v>
      </c>
      <c r="C25" s="1115"/>
      <c r="D25" s="1115"/>
      <c r="E25" s="638"/>
      <c r="F25" s="337" t="str">
        <f t="shared" si="3"/>
        <v>-</v>
      </c>
      <c r="G25" s="182"/>
      <c r="H25" s="182"/>
      <c r="I25" s="182"/>
      <c r="J25" s="182"/>
      <c r="K25" s="182"/>
      <c r="L25" s="657"/>
      <c r="M25" s="182"/>
      <c r="N25" s="182"/>
      <c r="O25" s="182"/>
      <c r="P25" s="182"/>
      <c r="Q25" s="143"/>
      <c r="R25" s="143"/>
      <c r="S25" s="143"/>
      <c r="T25" s="143"/>
      <c r="U25" s="144"/>
    </row>
    <row r="26" spans="1:21" ht="14.25" customHeight="1">
      <c r="A26" s="7" t="s">
        <v>341</v>
      </c>
      <c r="B26" s="409"/>
      <c r="C26" s="1115"/>
      <c r="D26" s="1115"/>
      <c r="E26" s="638"/>
      <c r="F26" s="337" t="str">
        <f t="shared" si="3"/>
        <v>-</v>
      </c>
      <c r="G26" s="182"/>
      <c r="H26" s="182"/>
      <c r="I26" s="182"/>
      <c r="J26" s="182"/>
      <c r="K26" s="182"/>
      <c r="L26" s="657"/>
      <c r="M26" s="182"/>
      <c r="N26" s="182"/>
      <c r="O26" s="182"/>
      <c r="P26" s="182"/>
      <c r="Q26" s="143"/>
      <c r="R26" s="143"/>
      <c r="S26" s="143"/>
      <c r="T26" s="143"/>
      <c r="U26" s="144"/>
    </row>
    <row r="27" spans="1:21" s="1" customFormat="1" ht="14.25" customHeight="1">
      <c r="A27" s="7" t="s">
        <v>138</v>
      </c>
      <c r="B27" s="409"/>
      <c r="C27" s="1155"/>
      <c r="D27" s="1155"/>
      <c r="E27" s="639"/>
      <c r="F27" s="338" t="str">
        <f t="shared" si="3"/>
        <v>-</v>
      </c>
      <c r="G27" s="684"/>
      <c r="H27" s="684"/>
      <c r="I27" s="684"/>
      <c r="J27" s="684"/>
      <c r="K27" s="684"/>
      <c r="L27" s="640"/>
      <c r="M27" s="684"/>
      <c r="N27" s="684"/>
      <c r="O27" s="684"/>
      <c r="P27" s="684"/>
      <c r="Q27" s="145"/>
      <c r="R27" s="145"/>
      <c r="S27" s="145"/>
      <c r="T27" s="145"/>
      <c r="U27" s="146"/>
    </row>
    <row r="28" spans="1:21" s="1" customFormat="1" ht="14.25" customHeight="1">
      <c r="A28" s="1" t="s">
        <v>126</v>
      </c>
      <c r="B28" s="411"/>
      <c r="C28" s="15">
        <f>SUM(C22:C27)</f>
        <v>0</v>
      </c>
      <c r="D28" s="15">
        <f>SUM(D22:D27)</f>
        <v>0</v>
      </c>
      <c r="E28" s="15">
        <f>SUM(E22:E27)</f>
        <v>0</v>
      </c>
      <c r="F28" s="340" t="str">
        <f t="shared" si="3"/>
        <v>-</v>
      </c>
      <c r="G28" s="15">
        <f t="shared" ref="G28:U28" si="4">SUM(G22:G27)</f>
        <v>0</v>
      </c>
      <c r="H28" s="15">
        <f t="shared" si="4"/>
        <v>0</v>
      </c>
      <c r="I28" s="15">
        <f t="shared" si="4"/>
        <v>0</v>
      </c>
      <c r="J28" s="15">
        <f t="shared" si="4"/>
        <v>0</v>
      </c>
      <c r="K28" s="15">
        <f t="shared" si="4"/>
        <v>0</v>
      </c>
      <c r="L28" s="156">
        <f t="shared" si="4"/>
        <v>0</v>
      </c>
      <c r="M28" s="15">
        <f t="shared" si="4"/>
        <v>0</v>
      </c>
      <c r="N28" s="15">
        <f t="shared" si="4"/>
        <v>0</v>
      </c>
      <c r="O28" s="15">
        <f t="shared" si="4"/>
        <v>0</v>
      </c>
      <c r="P28" s="15">
        <f t="shared" si="4"/>
        <v>0</v>
      </c>
      <c r="Q28" s="15">
        <f t="shared" si="4"/>
        <v>0</v>
      </c>
      <c r="R28" s="15">
        <f t="shared" si="4"/>
        <v>0</v>
      </c>
      <c r="S28" s="15">
        <f t="shared" si="4"/>
        <v>0</v>
      </c>
      <c r="T28" s="15">
        <f t="shared" si="4"/>
        <v>0</v>
      </c>
      <c r="U28" s="32">
        <f t="shared" si="4"/>
        <v>0</v>
      </c>
    </row>
    <row r="29" spans="1:21" ht="14.25" customHeight="1">
      <c r="B29" s="409"/>
      <c r="C29" s="16"/>
      <c r="D29" s="17"/>
      <c r="E29" s="17"/>
      <c r="F29" s="341"/>
      <c r="G29" s="17"/>
      <c r="H29" s="17"/>
      <c r="I29" s="17"/>
      <c r="J29" s="17"/>
      <c r="K29" s="18"/>
      <c r="L29" s="169"/>
      <c r="M29" s="17"/>
      <c r="N29" s="17"/>
      <c r="O29" s="17"/>
      <c r="P29" s="17"/>
      <c r="Q29" s="17"/>
      <c r="R29" s="17"/>
      <c r="S29" s="17"/>
      <c r="T29" s="17"/>
      <c r="U29" s="33"/>
    </row>
    <row r="30" spans="1:21" ht="14.25" customHeight="1">
      <c r="A30" s="7" t="s">
        <v>139</v>
      </c>
      <c r="B30" s="409"/>
      <c r="C30" s="1115"/>
      <c r="D30" s="1115"/>
      <c r="E30" s="638"/>
      <c r="F30" s="337" t="str">
        <f t="shared" si="3"/>
        <v>-</v>
      </c>
      <c r="G30" s="182"/>
      <c r="H30" s="182"/>
      <c r="I30" s="182"/>
      <c r="J30" s="182"/>
      <c r="K30" s="182"/>
      <c r="L30" s="657"/>
      <c r="M30" s="182"/>
      <c r="N30" s="182"/>
      <c r="O30" s="182"/>
      <c r="P30" s="182"/>
      <c r="Q30" s="143"/>
      <c r="R30" s="143"/>
      <c r="S30" s="143"/>
      <c r="T30" s="143"/>
      <c r="U30" s="144"/>
    </row>
    <row r="31" spans="1:21" ht="14.25" customHeight="1">
      <c r="A31" s="7" t="s">
        <v>140</v>
      </c>
      <c r="B31" s="409"/>
      <c r="C31" s="1115"/>
      <c r="D31" s="1115"/>
      <c r="E31" s="638"/>
      <c r="F31" s="337" t="str">
        <f t="shared" si="3"/>
        <v>-</v>
      </c>
      <c r="G31" s="182"/>
      <c r="H31" s="182"/>
      <c r="I31" s="182"/>
      <c r="J31" s="182"/>
      <c r="K31" s="182"/>
      <c r="L31" s="657"/>
      <c r="M31" s="182"/>
      <c r="N31" s="182"/>
      <c r="O31" s="182"/>
      <c r="P31" s="182"/>
      <c r="Q31" s="143"/>
      <c r="R31" s="143"/>
      <c r="S31" s="143"/>
      <c r="T31" s="143"/>
      <c r="U31" s="144"/>
    </row>
    <row r="32" spans="1:21" ht="14.25" customHeight="1">
      <c r="A32" s="7" t="s">
        <v>141</v>
      </c>
      <c r="B32" s="409"/>
      <c r="C32" s="1115"/>
      <c r="D32" s="1115"/>
      <c r="E32" s="638"/>
      <c r="F32" s="337" t="str">
        <f t="shared" si="3"/>
        <v>-</v>
      </c>
      <c r="G32" s="182"/>
      <c r="H32" s="182"/>
      <c r="I32" s="182"/>
      <c r="J32" s="182"/>
      <c r="K32" s="182"/>
      <c r="L32" s="657"/>
      <c r="M32" s="182"/>
      <c r="N32" s="182"/>
      <c r="O32" s="182"/>
      <c r="P32" s="182"/>
      <c r="Q32" s="143"/>
      <c r="R32" s="143"/>
      <c r="S32" s="143"/>
      <c r="T32" s="143"/>
      <c r="U32" s="144"/>
    </row>
    <row r="33" spans="1:27" ht="14.25" customHeight="1">
      <c r="A33" s="7" t="s">
        <v>399</v>
      </c>
      <c r="B33" s="409"/>
      <c r="C33" s="1115"/>
      <c r="D33" s="1115"/>
      <c r="E33" s="638"/>
      <c r="F33" s="337" t="str">
        <f t="shared" si="3"/>
        <v>-</v>
      </c>
      <c r="G33" s="182"/>
      <c r="H33" s="182"/>
      <c r="I33" s="182"/>
      <c r="J33" s="182"/>
      <c r="K33" s="182"/>
      <c r="L33" s="657"/>
      <c r="M33" s="182"/>
      <c r="N33" s="182"/>
      <c r="O33" s="182"/>
      <c r="P33" s="182"/>
      <c r="Q33" s="143"/>
      <c r="R33" s="143"/>
      <c r="S33" s="143"/>
      <c r="T33" s="143"/>
      <c r="U33" s="144"/>
    </row>
    <row r="34" spans="1:27" ht="14.25" customHeight="1">
      <c r="A34" s="7" t="s">
        <v>142</v>
      </c>
      <c r="B34" s="409"/>
      <c r="C34" s="1115"/>
      <c r="D34" s="1115"/>
      <c r="E34" s="638"/>
      <c r="F34" s="337" t="str">
        <f t="shared" si="3"/>
        <v>-</v>
      </c>
      <c r="G34" s="182"/>
      <c r="H34" s="182"/>
      <c r="I34" s="182"/>
      <c r="J34" s="182"/>
      <c r="K34" s="182"/>
      <c r="L34" s="657"/>
      <c r="M34" s="182"/>
      <c r="N34" s="182"/>
      <c r="O34" s="182"/>
      <c r="P34" s="182"/>
      <c r="Q34" s="143"/>
      <c r="R34" s="143"/>
      <c r="S34" s="143"/>
      <c r="T34" s="143"/>
      <c r="U34" s="144"/>
    </row>
    <row r="35" spans="1:27" ht="14.25" customHeight="1">
      <c r="A35" s="545" t="s">
        <v>621</v>
      </c>
      <c r="B35" s="409"/>
      <c r="C35" s="1157"/>
      <c r="D35" s="1157"/>
      <c r="E35" s="635"/>
      <c r="F35" s="476" t="str">
        <f t="shared" si="3"/>
        <v>-</v>
      </c>
      <c r="G35" s="931"/>
      <c r="H35" s="931"/>
      <c r="I35" s="931"/>
      <c r="J35" s="931"/>
      <c r="K35" s="931"/>
      <c r="L35" s="636"/>
      <c r="M35" s="931"/>
      <c r="N35" s="931"/>
      <c r="O35" s="931"/>
      <c r="P35" s="931"/>
      <c r="Q35" s="474"/>
      <c r="R35" s="474"/>
      <c r="S35" s="474"/>
      <c r="T35" s="474"/>
      <c r="U35" s="475"/>
    </row>
    <row r="36" spans="1:27" ht="14.25" customHeight="1">
      <c r="A36" s="7" t="s">
        <v>143</v>
      </c>
      <c r="B36" s="409"/>
      <c r="C36" s="1155"/>
      <c r="D36" s="1155"/>
      <c r="E36" s="639"/>
      <c r="F36" s="338" t="str">
        <f t="shared" si="3"/>
        <v>-</v>
      </c>
      <c r="G36" s="684"/>
      <c r="H36" s="684"/>
      <c r="I36" s="684"/>
      <c r="J36" s="684"/>
      <c r="K36" s="684"/>
      <c r="L36" s="640"/>
      <c r="M36" s="684"/>
      <c r="N36" s="684"/>
      <c r="O36" s="684"/>
      <c r="P36" s="684"/>
      <c r="Q36" s="145"/>
      <c r="R36" s="145"/>
      <c r="S36" s="145"/>
      <c r="T36" s="145"/>
      <c r="U36" s="146"/>
    </row>
    <row r="37" spans="1:27" ht="14.25" customHeight="1">
      <c r="A37" s="1" t="s">
        <v>605</v>
      </c>
      <c r="B37" s="411"/>
      <c r="C37" s="15">
        <f>SUM(C30:C36)</f>
        <v>0</v>
      </c>
      <c r="D37" s="15">
        <f>SUM(D30:D36)</f>
        <v>0</v>
      </c>
      <c r="E37" s="15">
        <f>SUM(E30:E36)</f>
        <v>0</v>
      </c>
      <c r="F37" s="340" t="str">
        <f t="shared" si="3"/>
        <v>-</v>
      </c>
      <c r="G37" s="15">
        <f t="shared" ref="G37:U37" si="5">SUM(G30:G36)</f>
        <v>0</v>
      </c>
      <c r="H37" s="15">
        <f t="shared" si="5"/>
        <v>0</v>
      </c>
      <c r="I37" s="15">
        <f t="shared" si="5"/>
        <v>0</v>
      </c>
      <c r="J37" s="15">
        <f t="shared" si="5"/>
        <v>0</v>
      </c>
      <c r="K37" s="15">
        <f t="shared" si="5"/>
        <v>0</v>
      </c>
      <c r="L37" s="156">
        <f t="shared" si="5"/>
        <v>0</v>
      </c>
      <c r="M37" s="15">
        <f t="shared" si="5"/>
        <v>0</v>
      </c>
      <c r="N37" s="15">
        <f t="shared" si="5"/>
        <v>0</v>
      </c>
      <c r="O37" s="15">
        <f t="shared" si="5"/>
        <v>0</v>
      </c>
      <c r="P37" s="15">
        <f t="shared" si="5"/>
        <v>0</v>
      </c>
      <c r="Q37" s="15">
        <f t="shared" si="5"/>
        <v>0</v>
      </c>
      <c r="R37" s="15">
        <f t="shared" si="5"/>
        <v>0</v>
      </c>
      <c r="S37" s="15">
        <f t="shared" si="5"/>
        <v>0</v>
      </c>
      <c r="T37" s="15">
        <f t="shared" si="5"/>
        <v>0</v>
      </c>
      <c r="U37" s="70">
        <f t="shared" si="5"/>
        <v>0</v>
      </c>
    </row>
    <row r="38" spans="1:27" ht="14.25" customHeight="1">
      <c r="B38" s="409"/>
      <c r="C38" s="17"/>
      <c r="D38" s="17"/>
      <c r="E38" s="17"/>
      <c r="F38" s="342"/>
      <c r="G38" s="17"/>
      <c r="H38" s="17"/>
      <c r="I38" s="17"/>
      <c r="J38" s="17"/>
      <c r="K38" s="18"/>
      <c r="L38" s="169"/>
      <c r="M38" s="17"/>
      <c r="N38" s="17"/>
      <c r="O38" s="17"/>
      <c r="P38" s="17"/>
      <c r="Q38" s="17"/>
      <c r="R38" s="17"/>
      <c r="S38" s="17"/>
      <c r="T38" s="17"/>
      <c r="U38" s="33"/>
    </row>
    <row r="39" spans="1:27" ht="14.25" customHeight="1">
      <c r="A39" s="1" t="s">
        <v>570</v>
      </c>
      <c r="B39" s="411"/>
      <c r="C39" s="19">
        <f>C28-C37</f>
        <v>0</v>
      </c>
      <c r="D39" s="19">
        <f>D28-D37</f>
        <v>0</v>
      </c>
      <c r="E39" s="19">
        <f>E28-E37</f>
        <v>0</v>
      </c>
      <c r="F39" s="343" t="str">
        <f t="shared" si="3"/>
        <v>-</v>
      </c>
      <c r="G39" s="19">
        <f t="shared" ref="G39:U39" si="6">G28-G37</f>
        <v>0</v>
      </c>
      <c r="H39" s="19">
        <f t="shared" si="6"/>
        <v>0</v>
      </c>
      <c r="I39" s="19">
        <f t="shared" si="6"/>
        <v>0</v>
      </c>
      <c r="J39" s="19">
        <f t="shared" si="6"/>
        <v>0</v>
      </c>
      <c r="K39" s="19">
        <f t="shared" si="6"/>
        <v>0</v>
      </c>
      <c r="L39" s="155">
        <f t="shared" si="6"/>
        <v>0</v>
      </c>
      <c r="M39" s="19">
        <f t="shared" si="6"/>
        <v>0</v>
      </c>
      <c r="N39" s="19">
        <f t="shared" si="6"/>
        <v>0</v>
      </c>
      <c r="O39" s="19">
        <f t="shared" si="6"/>
        <v>0</v>
      </c>
      <c r="P39" s="19">
        <f t="shared" si="6"/>
        <v>0</v>
      </c>
      <c r="Q39" s="19">
        <f t="shared" si="6"/>
        <v>0</v>
      </c>
      <c r="R39" s="19">
        <f t="shared" si="6"/>
        <v>0</v>
      </c>
      <c r="S39" s="19">
        <f t="shared" si="6"/>
        <v>0</v>
      </c>
      <c r="T39" s="19">
        <f t="shared" si="6"/>
        <v>0</v>
      </c>
      <c r="U39" s="34">
        <f t="shared" si="6"/>
        <v>0</v>
      </c>
    </row>
    <row r="40" spans="1:27" ht="14.25" customHeight="1">
      <c r="A40" s="3" t="s">
        <v>571</v>
      </c>
      <c r="B40" s="430"/>
      <c r="C40" s="15">
        <f>C39-C24-C26</f>
        <v>0</v>
      </c>
      <c r="D40" s="15">
        <f>D39-D24-D26</f>
        <v>0</v>
      </c>
      <c r="E40" s="15">
        <f>E39-E24-E26</f>
        <v>0</v>
      </c>
      <c r="F40" s="340" t="str">
        <f t="shared" si="3"/>
        <v>-</v>
      </c>
      <c r="G40" s="15">
        <f t="shared" ref="G40:U40" si="7">G39-G24-G26</f>
        <v>0</v>
      </c>
      <c r="H40" s="15">
        <f t="shared" si="7"/>
        <v>0</v>
      </c>
      <c r="I40" s="15">
        <f t="shared" si="7"/>
        <v>0</v>
      </c>
      <c r="J40" s="15">
        <f t="shared" si="7"/>
        <v>0</v>
      </c>
      <c r="K40" s="15">
        <f t="shared" si="7"/>
        <v>0</v>
      </c>
      <c r="L40" s="156">
        <f t="shared" si="7"/>
        <v>0</v>
      </c>
      <c r="M40" s="15">
        <f t="shared" si="7"/>
        <v>0</v>
      </c>
      <c r="N40" s="15">
        <f t="shared" si="7"/>
        <v>0</v>
      </c>
      <c r="O40" s="15">
        <f t="shared" si="7"/>
        <v>0</v>
      </c>
      <c r="P40" s="15">
        <f t="shared" si="7"/>
        <v>0</v>
      </c>
      <c r="Q40" s="15">
        <f t="shared" si="7"/>
        <v>0</v>
      </c>
      <c r="R40" s="15">
        <f t="shared" si="7"/>
        <v>0</v>
      </c>
      <c r="S40" s="15">
        <f t="shared" si="7"/>
        <v>0</v>
      </c>
      <c r="T40" s="15">
        <f t="shared" si="7"/>
        <v>0</v>
      </c>
      <c r="U40" s="32">
        <f t="shared" si="7"/>
        <v>0</v>
      </c>
    </row>
    <row r="41" spans="1:27" ht="14.25" customHeight="1">
      <c r="A41" s="4" t="s">
        <v>325</v>
      </c>
      <c r="B41" s="417"/>
      <c r="C41" s="20"/>
      <c r="D41" s="20"/>
      <c r="E41" s="20"/>
      <c r="F41" s="344"/>
      <c r="G41" s="20"/>
      <c r="H41" s="20"/>
      <c r="I41" s="20"/>
      <c r="J41" s="20"/>
      <c r="K41" s="20"/>
      <c r="L41" s="177"/>
      <c r="M41" s="20"/>
      <c r="N41" s="20"/>
      <c r="O41" s="20"/>
      <c r="P41" s="20"/>
      <c r="Q41" s="20"/>
      <c r="R41" s="20"/>
      <c r="S41" s="20"/>
      <c r="T41" s="20"/>
      <c r="U41" s="35"/>
    </row>
    <row r="42" spans="1:27" s="717" customFormat="1" ht="14.25" customHeight="1">
      <c r="A42" s="748" t="s">
        <v>10195</v>
      </c>
      <c r="B42" s="539" t="s">
        <v>10196</v>
      </c>
      <c r="C42" s="1115"/>
      <c r="D42" s="1115"/>
      <c r="E42" s="638"/>
      <c r="F42" s="893" t="str">
        <f t="shared" si="3"/>
        <v>-</v>
      </c>
      <c r="G42" s="182"/>
      <c r="H42" s="182"/>
      <c r="I42" s="182"/>
      <c r="J42" s="182"/>
      <c r="K42" s="182"/>
      <c r="L42" s="657"/>
      <c r="M42" s="182"/>
      <c r="N42" s="182"/>
      <c r="O42" s="182"/>
      <c r="P42" s="182"/>
      <c r="Q42" s="715"/>
      <c r="R42" s="715"/>
      <c r="S42" s="715"/>
      <c r="T42" s="715"/>
      <c r="U42" s="716"/>
      <c r="V42" s="22"/>
      <c r="W42" s="22"/>
      <c r="X42" s="22"/>
      <c r="Y42" s="22"/>
      <c r="Z42" s="22"/>
      <c r="AA42" s="22"/>
    </row>
    <row r="43" spans="1:27" ht="14.25" customHeight="1">
      <c r="A43" s="748" t="s">
        <v>8062</v>
      </c>
      <c r="B43" s="539" t="s">
        <v>10196</v>
      </c>
      <c r="C43" s="1115"/>
      <c r="D43" s="1115"/>
      <c r="E43" s="638"/>
      <c r="F43" s="337" t="str">
        <f t="shared" si="3"/>
        <v>-</v>
      </c>
      <c r="G43" s="182"/>
      <c r="H43" s="182"/>
      <c r="I43" s="182"/>
      <c r="J43" s="182"/>
      <c r="K43" s="182"/>
      <c r="L43" s="657"/>
      <c r="M43" s="182"/>
      <c r="N43" s="182"/>
      <c r="O43" s="182"/>
      <c r="P43" s="182"/>
      <c r="Q43" s="474"/>
      <c r="R43" s="474"/>
      <c r="S43" s="474"/>
      <c r="T43" s="474"/>
      <c r="U43" s="475"/>
    </row>
    <row r="44" spans="1:27" ht="14.25" customHeight="1">
      <c r="A44" s="748" t="s">
        <v>10197</v>
      </c>
      <c r="B44" s="539" t="s">
        <v>10198</v>
      </c>
      <c r="C44" s="1115"/>
      <c r="D44" s="1115"/>
      <c r="E44" s="638"/>
      <c r="F44" s="893" t="str">
        <f t="shared" si="3"/>
        <v>-</v>
      </c>
      <c r="G44" s="182"/>
      <c r="H44" s="182"/>
      <c r="I44" s="182"/>
      <c r="J44" s="182"/>
      <c r="K44" s="182"/>
      <c r="L44" s="657"/>
      <c r="M44" s="182"/>
      <c r="N44" s="182"/>
      <c r="O44" s="182"/>
      <c r="P44" s="182"/>
      <c r="Q44" s="20"/>
      <c r="R44" s="20"/>
      <c r="S44" s="20"/>
      <c r="T44" s="20"/>
      <c r="U44" s="35"/>
    </row>
    <row r="45" spans="1:27" ht="14.25" customHeight="1">
      <c r="A45" s="545" t="s">
        <v>144</v>
      </c>
      <c r="B45" s="539"/>
      <c r="C45" s="1115"/>
      <c r="D45" s="1115"/>
      <c r="E45" s="638"/>
      <c r="F45" s="337" t="str">
        <f t="shared" si="3"/>
        <v>-</v>
      </c>
      <c r="G45" s="182"/>
      <c r="H45" s="182"/>
      <c r="I45" s="182"/>
      <c r="J45" s="182"/>
      <c r="K45" s="182"/>
      <c r="L45" s="657"/>
      <c r="M45" s="182"/>
      <c r="N45" s="182"/>
      <c r="O45" s="182"/>
      <c r="P45" s="182"/>
      <c r="Q45" s="143"/>
      <c r="R45" s="143"/>
      <c r="S45" s="143"/>
      <c r="T45" s="143"/>
      <c r="U45" s="144"/>
    </row>
    <row r="46" spans="1:27" ht="14.25" customHeight="1" thickBot="1">
      <c r="A46" s="299" t="s">
        <v>8063</v>
      </c>
      <c r="B46" s="539"/>
      <c r="C46" s="744">
        <f t="shared" ref="C46:E46" si="8">C39-SUM(C42:C45)</f>
        <v>0</v>
      </c>
      <c r="D46" s="744">
        <f t="shared" si="8"/>
        <v>0</v>
      </c>
      <c r="E46" s="744">
        <f t="shared" si="8"/>
        <v>0</v>
      </c>
      <c r="F46" s="745" t="str">
        <f t="shared" si="3"/>
        <v>-</v>
      </c>
      <c r="G46" s="744">
        <f t="shared" ref="G46:P46" si="9">G39-SUM(G42:G45)</f>
        <v>0</v>
      </c>
      <c r="H46" s="744">
        <f t="shared" si="9"/>
        <v>0</v>
      </c>
      <c r="I46" s="744">
        <f t="shared" si="9"/>
        <v>0</v>
      </c>
      <c r="J46" s="744">
        <f t="shared" si="9"/>
        <v>0</v>
      </c>
      <c r="K46" s="744">
        <f t="shared" si="9"/>
        <v>0</v>
      </c>
      <c r="L46" s="750">
        <f t="shared" si="9"/>
        <v>0</v>
      </c>
      <c r="M46" s="744">
        <f t="shared" si="9"/>
        <v>0</v>
      </c>
      <c r="N46" s="744">
        <f t="shared" si="9"/>
        <v>0</v>
      </c>
      <c r="O46" s="744">
        <f t="shared" si="9"/>
        <v>0</v>
      </c>
      <c r="P46" s="744">
        <f t="shared" si="9"/>
        <v>0</v>
      </c>
      <c r="Q46" s="21" t="e">
        <f>+Q40-#REF!+#REF!+#REF!</f>
        <v>#REF!</v>
      </c>
      <c r="R46" s="21" t="e">
        <f>+R40-#REF!+#REF!+#REF!</f>
        <v>#REF!</v>
      </c>
      <c r="S46" s="21" t="e">
        <f>+S40-#REF!+#REF!+#REF!</f>
        <v>#REF!</v>
      </c>
      <c r="T46" s="21" t="e">
        <f>+T40-#REF!+#REF!+#REF!</f>
        <v>#REF!</v>
      </c>
      <c r="U46" s="36" t="e">
        <f>+U40-#REF!+#REF!+#REF!</f>
        <v>#REF!</v>
      </c>
    </row>
    <row r="47" spans="1:27" ht="14.25" customHeight="1" thickTop="1">
      <c r="A47" s="547"/>
      <c r="B47" s="409"/>
      <c r="C47" s="15"/>
      <c r="D47" s="15"/>
      <c r="E47" s="15"/>
      <c r="F47" s="352"/>
      <c r="G47" s="15"/>
      <c r="H47" s="15"/>
      <c r="I47" s="15"/>
      <c r="J47" s="15"/>
      <c r="K47" s="15"/>
      <c r="L47" s="156"/>
      <c r="M47" s="15"/>
      <c r="N47" s="15"/>
      <c r="O47" s="15"/>
      <c r="P47" s="15"/>
      <c r="Q47" s="15"/>
      <c r="R47" s="15"/>
      <c r="S47" s="15"/>
      <c r="T47" s="15"/>
      <c r="U47" s="32"/>
    </row>
    <row r="48" spans="1:27" ht="14.25" customHeight="1">
      <c r="A48" s="546" t="s">
        <v>8064</v>
      </c>
      <c r="B48" s="409"/>
      <c r="C48" s="746">
        <f>C40-C42-C43-C44-C45</f>
        <v>0</v>
      </c>
      <c r="D48" s="746">
        <f>D40-D42-D43-D44-D45</f>
        <v>0</v>
      </c>
      <c r="E48" s="746">
        <f>E40-E42-E43-E44-E45</f>
        <v>0</v>
      </c>
      <c r="F48" s="747" t="str">
        <f t="shared" si="3"/>
        <v>-</v>
      </c>
      <c r="G48" s="746">
        <f>G40-G42-G43-G44-G45</f>
        <v>0</v>
      </c>
      <c r="H48" s="746">
        <f>H40-H42-H43-H44-H45</f>
        <v>0</v>
      </c>
      <c r="I48" s="746">
        <f t="shared" ref="I48:P48" si="10">I40-I42-I43-I44-I45</f>
        <v>0</v>
      </c>
      <c r="J48" s="746">
        <f t="shared" si="10"/>
        <v>0</v>
      </c>
      <c r="K48" s="746">
        <f t="shared" si="10"/>
        <v>0</v>
      </c>
      <c r="L48" s="746">
        <f t="shared" si="10"/>
        <v>0</v>
      </c>
      <c r="M48" s="746">
        <f t="shared" si="10"/>
        <v>0</v>
      </c>
      <c r="N48" s="746">
        <f t="shared" si="10"/>
        <v>0</v>
      </c>
      <c r="O48" s="746">
        <f t="shared" si="10"/>
        <v>0</v>
      </c>
      <c r="P48" s="746">
        <f t="shared" si="10"/>
        <v>0</v>
      </c>
      <c r="Q48" s="19" t="e">
        <f>Q41-#REF!</f>
        <v>#REF!</v>
      </c>
      <c r="R48" s="19" t="e">
        <f>R41-#REF!</f>
        <v>#REF!</v>
      </c>
      <c r="S48" s="19" t="e">
        <f>S41-#REF!</f>
        <v>#REF!</v>
      </c>
      <c r="T48" s="19" t="e">
        <f>T41-#REF!</f>
        <v>#REF!</v>
      </c>
      <c r="U48" s="34" t="e">
        <f>U41-#REF!</f>
        <v>#REF!</v>
      </c>
    </row>
    <row r="49" spans="1:21" ht="14.25" customHeight="1">
      <c r="A49" s="10" t="s">
        <v>393</v>
      </c>
      <c r="B49" s="429" t="s">
        <v>580</v>
      </c>
      <c r="C49" s="1158"/>
      <c r="D49" s="1158"/>
      <c r="E49" s="932"/>
      <c r="F49" s="337" t="str">
        <f t="shared" si="3"/>
        <v>-</v>
      </c>
      <c r="G49" s="637"/>
      <c r="H49" s="637"/>
      <c r="I49" s="637"/>
      <c r="J49" s="637"/>
      <c r="K49" s="637"/>
      <c r="L49" s="642"/>
      <c r="M49" s="637"/>
      <c r="N49" s="637"/>
      <c r="O49" s="637"/>
      <c r="P49" s="637"/>
      <c r="Q49" s="147"/>
      <c r="R49" s="147"/>
      <c r="S49" s="147"/>
      <c r="T49" s="147"/>
      <c r="U49" s="148"/>
    </row>
    <row r="50" spans="1:21" ht="14.25" customHeight="1">
      <c r="A50" s="10" t="s">
        <v>394</v>
      </c>
      <c r="B50" s="429" t="s">
        <v>580</v>
      </c>
      <c r="C50" s="1158"/>
      <c r="D50" s="1158"/>
      <c r="E50" s="932"/>
      <c r="F50" s="337" t="str">
        <f t="shared" si="3"/>
        <v>-</v>
      </c>
      <c r="G50" s="637"/>
      <c r="H50" s="637"/>
      <c r="I50" s="637"/>
      <c r="J50" s="637"/>
      <c r="K50" s="637"/>
      <c r="L50" s="642"/>
      <c r="M50" s="637"/>
      <c r="N50" s="637"/>
      <c r="O50" s="637"/>
      <c r="P50" s="637"/>
      <c r="Q50" s="147"/>
      <c r="R50" s="147"/>
      <c r="S50" s="147"/>
      <c r="T50" s="147"/>
      <c r="U50" s="148"/>
    </row>
    <row r="51" spans="1:21" ht="14.25" customHeight="1">
      <c r="A51" s="10" t="s">
        <v>572</v>
      </c>
      <c r="B51" s="429" t="s">
        <v>580</v>
      </c>
      <c r="C51" s="1158"/>
      <c r="D51" s="1158"/>
      <c r="E51" s="932"/>
      <c r="F51" s="337" t="str">
        <f t="shared" si="3"/>
        <v>-</v>
      </c>
      <c r="G51" s="637"/>
      <c r="H51" s="637"/>
      <c r="I51" s="637"/>
      <c r="J51" s="637"/>
      <c r="K51" s="637"/>
      <c r="L51" s="642"/>
      <c r="M51" s="637"/>
      <c r="N51" s="637"/>
      <c r="O51" s="637"/>
      <c r="P51" s="637"/>
      <c r="Q51" s="147"/>
      <c r="R51" s="147"/>
      <c r="S51" s="147"/>
      <c r="T51" s="147"/>
      <c r="U51" s="148"/>
    </row>
    <row r="52" spans="1:21" ht="14.25" customHeight="1">
      <c r="A52" s="10" t="s">
        <v>147</v>
      </c>
      <c r="B52" s="429" t="s">
        <v>581</v>
      </c>
      <c r="C52" s="1158"/>
      <c r="D52" s="1158"/>
      <c r="E52" s="932"/>
      <c r="F52" s="337" t="str">
        <f t="shared" si="3"/>
        <v>-</v>
      </c>
      <c r="G52" s="637"/>
      <c r="H52" s="637"/>
      <c r="I52" s="637"/>
      <c r="J52" s="637"/>
      <c r="K52" s="637"/>
      <c r="L52" s="642"/>
      <c r="M52" s="637"/>
      <c r="N52" s="637"/>
      <c r="O52" s="637"/>
      <c r="P52" s="637"/>
      <c r="Q52" s="147"/>
      <c r="R52" s="147"/>
      <c r="S52" s="147"/>
      <c r="T52" s="147"/>
      <c r="U52" s="148"/>
    </row>
    <row r="53" spans="1:21" ht="14.25" customHeight="1">
      <c r="A53" s="10"/>
      <c r="B53" s="429"/>
      <c r="C53" s="100"/>
      <c r="D53" s="100"/>
      <c r="E53" s="100"/>
      <c r="F53" s="345"/>
      <c r="G53" s="100"/>
      <c r="H53" s="100"/>
      <c r="I53" s="100"/>
      <c r="J53" s="100"/>
      <c r="K53" s="100"/>
      <c r="L53" s="622"/>
      <c r="M53" s="100"/>
      <c r="N53" s="100"/>
      <c r="O53" s="100"/>
      <c r="P53" s="100"/>
      <c r="Q53" s="100"/>
      <c r="R53" s="100"/>
      <c r="S53" s="100"/>
      <c r="T53" s="100"/>
      <c r="U53" s="101"/>
    </row>
    <row r="54" spans="1:21" ht="14.25" customHeight="1">
      <c r="A54" s="8" t="s">
        <v>397</v>
      </c>
      <c r="B54" s="410" t="s">
        <v>620</v>
      </c>
      <c r="C54" s="102"/>
      <c r="D54" s="102"/>
      <c r="E54" s="102"/>
      <c r="F54" s="341"/>
      <c r="G54" s="102"/>
      <c r="H54" s="102"/>
      <c r="I54" s="102"/>
      <c r="J54" s="102"/>
      <c r="K54" s="102"/>
      <c r="L54" s="623"/>
      <c r="M54" s="102"/>
      <c r="N54" s="102"/>
      <c r="O54" s="102"/>
      <c r="P54" s="102"/>
      <c r="Q54" s="102"/>
      <c r="R54" s="102"/>
      <c r="S54" s="102"/>
      <c r="T54" s="102"/>
      <c r="U54" s="103"/>
    </row>
    <row r="55" spans="1:21" ht="14.25" customHeight="1">
      <c r="A55" s="7" t="s">
        <v>136</v>
      </c>
      <c r="B55" s="409" t="s">
        <v>9877</v>
      </c>
      <c r="C55" s="1115"/>
      <c r="D55" s="1115"/>
      <c r="E55" s="638"/>
      <c r="F55" s="337" t="str">
        <f t="shared" ref="F55:F84" si="11">(IF(ISERROR((D55-E55)/E55),"-",((D55-E55)/E55)))</f>
        <v>-</v>
      </c>
      <c r="G55" s="182"/>
      <c r="H55" s="182"/>
      <c r="I55" s="182"/>
      <c r="J55" s="182"/>
      <c r="K55" s="182"/>
      <c r="L55" s="657"/>
      <c r="M55" s="182"/>
      <c r="N55" s="182"/>
      <c r="O55" s="182"/>
      <c r="P55" s="182"/>
      <c r="Q55" s="143"/>
      <c r="R55" s="143"/>
      <c r="S55" s="143"/>
      <c r="T55" s="143"/>
      <c r="U55" s="144"/>
    </row>
    <row r="56" spans="1:21" ht="14.25" customHeight="1">
      <c r="A56" s="7" t="s">
        <v>137</v>
      </c>
      <c r="B56" s="539" t="s">
        <v>9416</v>
      </c>
      <c r="C56" s="1115"/>
      <c r="D56" s="1115"/>
      <c r="E56" s="638"/>
      <c r="F56" s="337" t="str">
        <f t="shared" si="11"/>
        <v>-</v>
      </c>
      <c r="G56" s="182"/>
      <c r="H56" s="182"/>
      <c r="I56" s="182"/>
      <c r="J56" s="182"/>
      <c r="K56" s="182"/>
      <c r="L56" s="657"/>
      <c r="M56" s="182"/>
      <c r="N56" s="182"/>
      <c r="O56" s="182"/>
      <c r="P56" s="182"/>
      <c r="Q56" s="143"/>
      <c r="R56" s="143"/>
      <c r="S56" s="143"/>
      <c r="T56" s="143"/>
      <c r="U56" s="144"/>
    </row>
    <row r="57" spans="1:21" ht="14.25" customHeight="1">
      <c r="A57" s="7" t="s">
        <v>346</v>
      </c>
      <c r="B57" s="538" t="s">
        <v>1</v>
      </c>
      <c r="C57" s="1115"/>
      <c r="D57" s="1115"/>
      <c r="E57" s="638"/>
      <c r="F57" s="337" t="str">
        <f t="shared" si="11"/>
        <v>-</v>
      </c>
      <c r="G57" s="182"/>
      <c r="H57" s="182"/>
      <c r="I57" s="182"/>
      <c r="J57" s="182"/>
      <c r="K57" s="182"/>
      <c r="L57" s="657"/>
      <c r="M57" s="182"/>
      <c r="N57" s="182"/>
      <c r="O57" s="182"/>
      <c r="P57" s="182"/>
      <c r="Q57" s="143"/>
      <c r="R57" s="143"/>
      <c r="S57" s="143"/>
      <c r="T57" s="143"/>
      <c r="U57" s="144"/>
    </row>
    <row r="58" spans="1:21" ht="14.25" customHeight="1">
      <c r="A58" s="7" t="s">
        <v>341</v>
      </c>
      <c r="B58" s="538" t="s">
        <v>105</v>
      </c>
      <c r="C58" s="1115"/>
      <c r="D58" s="1115"/>
      <c r="E58" s="638"/>
      <c r="F58" s="337" t="str">
        <f t="shared" si="11"/>
        <v>-</v>
      </c>
      <c r="G58" s="182"/>
      <c r="H58" s="182"/>
      <c r="I58" s="182"/>
      <c r="J58" s="182"/>
      <c r="K58" s="182"/>
      <c r="L58" s="657"/>
      <c r="M58" s="182"/>
      <c r="N58" s="182"/>
      <c r="O58" s="182"/>
      <c r="P58" s="182"/>
      <c r="Q58" s="143"/>
      <c r="R58" s="143"/>
      <c r="S58" s="143"/>
      <c r="T58" s="143"/>
      <c r="U58" s="144"/>
    </row>
    <row r="59" spans="1:21" ht="14.25" customHeight="1">
      <c r="A59" s="7" t="s">
        <v>138</v>
      </c>
      <c r="B59" s="539" t="s">
        <v>10503</v>
      </c>
      <c r="C59" s="1155"/>
      <c r="D59" s="1155"/>
      <c r="E59" s="639"/>
      <c r="F59" s="338" t="str">
        <f t="shared" si="11"/>
        <v>-</v>
      </c>
      <c r="G59" s="684"/>
      <c r="H59" s="684"/>
      <c r="I59" s="684"/>
      <c r="J59" s="684"/>
      <c r="K59" s="684"/>
      <c r="L59" s="640"/>
      <c r="M59" s="684"/>
      <c r="N59" s="684"/>
      <c r="O59" s="684"/>
      <c r="P59" s="684"/>
      <c r="Q59" s="145"/>
      <c r="R59" s="145"/>
      <c r="S59" s="145"/>
      <c r="T59" s="145"/>
      <c r="U59" s="146"/>
    </row>
    <row r="60" spans="1:21" ht="14.25" customHeight="1">
      <c r="A60" s="1" t="s">
        <v>126</v>
      </c>
      <c r="B60" s="429"/>
      <c r="C60" s="23">
        <f>SUM(C55:C59)</f>
        <v>0</v>
      </c>
      <c r="D60" s="23">
        <f>SUM(D55:D59)</f>
        <v>0</v>
      </c>
      <c r="E60" s="23">
        <f>SUM(E55:E59)</f>
        <v>0</v>
      </c>
      <c r="F60" s="340" t="str">
        <f t="shared" si="11"/>
        <v>-</v>
      </c>
      <c r="G60" s="23">
        <f t="shared" ref="G60:U60" si="12">SUM(G55:G59)</f>
        <v>0</v>
      </c>
      <c r="H60" s="23">
        <f t="shared" si="12"/>
        <v>0</v>
      </c>
      <c r="I60" s="23">
        <f t="shared" si="12"/>
        <v>0</v>
      </c>
      <c r="J60" s="23">
        <f t="shared" si="12"/>
        <v>0</v>
      </c>
      <c r="K60" s="23">
        <f t="shared" si="12"/>
        <v>0</v>
      </c>
      <c r="L60" s="624">
        <f t="shared" si="12"/>
        <v>0</v>
      </c>
      <c r="M60" s="23">
        <f t="shared" si="12"/>
        <v>0</v>
      </c>
      <c r="N60" s="23">
        <f t="shared" si="12"/>
        <v>0</v>
      </c>
      <c r="O60" s="23">
        <f t="shared" si="12"/>
        <v>0</v>
      </c>
      <c r="P60" s="23">
        <f t="shared" si="12"/>
        <v>0</v>
      </c>
      <c r="Q60" s="23">
        <f t="shared" si="12"/>
        <v>0</v>
      </c>
      <c r="R60" s="23">
        <f t="shared" si="12"/>
        <v>0</v>
      </c>
      <c r="S60" s="23">
        <f t="shared" si="12"/>
        <v>0</v>
      </c>
      <c r="T60" s="23">
        <f t="shared" si="12"/>
        <v>0</v>
      </c>
      <c r="U60" s="38">
        <f t="shared" si="12"/>
        <v>0</v>
      </c>
    </row>
    <row r="61" spans="1:21" ht="14.25" customHeight="1">
      <c r="A61" s="1"/>
      <c r="B61" s="429"/>
      <c r="C61" s="102"/>
      <c r="D61" s="102"/>
      <c r="E61" s="102"/>
      <c r="F61" s="341"/>
      <c r="G61" s="102"/>
      <c r="H61" s="102"/>
      <c r="I61" s="102"/>
      <c r="J61" s="102"/>
      <c r="K61" s="102"/>
      <c r="L61" s="623"/>
      <c r="M61" s="102"/>
      <c r="N61" s="102"/>
      <c r="O61" s="102"/>
      <c r="P61" s="102"/>
      <c r="Q61" s="102"/>
      <c r="R61" s="102"/>
      <c r="S61" s="102"/>
      <c r="T61" s="102"/>
      <c r="U61" s="103"/>
    </row>
    <row r="62" spans="1:21" ht="14.25" customHeight="1">
      <c r="A62" s="7" t="s">
        <v>139</v>
      </c>
      <c r="B62" s="429"/>
      <c r="C62" s="1115"/>
      <c r="D62" s="1115"/>
      <c r="E62" s="638"/>
      <c r="F62" s="337" t="str">
        <f t="shared" si="11"/>
        <v>-</v>
      </c>
      <c r="G62" s="182"/>
      <c r="H62" s="182"/>
      <c r="I62" s="182"/>
      <c r="J62" s="182"/>
      <c r="K62" s="182"/>
      <c r="L62" s="657"/>
      <c r="M62" s="182"/>
      <c r="N62" s="182"/>
      <c r="O62" s="182"/>
      <c r="P62" s="182"/>
      <c r="Q62" s="143"/>
      <c r="R62" s="143"/>
      <c r="S62" s="143"/>
      <c r="T62" s="143"/>
      <c r="U62" s="144"/>
    </row>
    <row r="63" spans="1:21" ht="14.25" customHeight="1">
      <c r="A63" s="7" t="s">
        <v>140</v>
      </c>
      <c r="B63" s="429"/>
      <c r="C63" s="1115"/>
      <c r="D63" s="1115"/>
      <c r="E63" s="638"/>
      <c r="F63" s="337" t="str">
        <f t="shared" si="11"/>
        <v>-</v>
      </c>
      <c r="G63" s="182"/>
      <c r="H63" s="182"/>
      <c r="I63" s="182"/>
      <c r="J63" s="182"/>
      <c r="K63" s="182"/>
      <c r="L63" s="657"/>
      <c r="M63" s="182"/>
      <c r="N63" s="182"/>
      <c r="O63" s="182"/>
      <c r="P63" s="182"/>
      <c r="Q63" s="143"/>
      <c r="R63" s="143"/>
      <c r="S63" s="143"/>
      <c r="T63" s="143"/>
      <c r="U63" s="144"/>
    </row>
    <row r="64" spans="1:21" ht="14.25" customHeight="1">
      <c r="A64" s="7" t="s">
        <v>141</v>
      </c>
      <c r="B64" s="409"/>
      <c r="C64" s="1115"/>
      <c r="D64" s="1115"/>
      <c r="E64" s="638"/>
      <c r="F64" s="337" t="str">
        <f t="shared" si="11"/>
        <v>-</v>
      </c>
      <c r="G64" s="182"/>
      <c r="H64" s="182"/>
      <c r="I64" s="182"/>
      <c r="J64" s="182"/>
      <c r="K64" s="182"/>
      <c r="L64" s="657"/>
      <c r="M64" s="182"/>
      <c r="N64" s="182"/>
      <c r="O64" s="182"/>
      <c r="P64" s="182"/>
      <c r="Q64" s="143"/>
      <c r="R64" s="143"/>
      <c r="S64" s="143"/>
      <c r="T64" s="143"/>
      <c r="U64" s="144"/>
    </row>
    <row r="65" spans="1:21" ht="14.25" customHeight="1">
      <c r="A65" s="7" t="s">
        <v>399</v>
      </c>
      <c r="B65" s="838"/>
      <c r="C65" s="1115"/>
      <c r="D65" s="1115"/>
      <c r="E65" s="638"/>
      <c r="F65" s="337" t="str">
        <f t="shared" si="11"/>
        <v>-</v>
      </c>
      <c r="G65" s="182"/>
      <c r="H65" s="182"/>
      <c r="I65" s="182"/>
      <c r="J65" s="182"/>
      <c r="K65" s="182"/>
      <c r="L65" s="657"/>
      <c r="M65" s="182"/>
      <c r="N65" s="182"/>
      <c r="O65" s="182"/>
      <c r="P65" s="182"/>
      <c r="Q65" s="143"/>
      <c r="R65" s="143"/>
      <c r="S65" s="143"/>
      <c r="T65" s="143"/>
      <c r="U65" s="144"/>
    </row>
    <row r="66" spans="1:21" ht="14.25" customHeight="1">
      <c r="A66" s="7" t="s">
        <v>142</v>
      </c>
      <c r="B66" s="429"/>
      <c r="C66" s="1115"/>
      <c r="D66" s="1115"/>
      <c r="E66" s="638"/>
      <c r="F66" s="337" t="str">
        <f t="shared" si="11"/>
        <v>-</v>
      </c>
      <c r="G66" s="182"/>
      <c r="H66" s="182"/>
      <c r="I66" s="182"/>
      <c r="J66" s="182"/>
      <c r="K66" s="182"/>
      <c r="L66" s="657"/>
      <c r="M66" s="182"/>
      <c r="N66" s="182"/>
      <c r="O66" s="182"/>
      <c r="P66" s="182"/>
      <c r="Q66" s="143"/>
      <c r="R66" s="143"/>
      <c r="S66" s="143"/>
      <c r="T66" s="143"/>
      <c r="U66" s="144"/>
    </row>
    <row r="67" spans="1:21" ht="14.25" customHeight="1">
      <c r="A67" s="545" t="s">
        <v>621</v>
      </c>
      <c r="B67" s="429"/>
      <c r="C67" s="1115"/>
      <c r="D67" s="1115"/>
      <c r="E67" s="638"/>
      <c r="F67" s="476" t="str">
        <f t="shared" si="11"/>
        <v>-</v>
      </c>
      <c r="G67" s="182"/>
      <c r="H67" s="182"/>
      <c r="I67" s="182"/>
      <c r="J67" s="182"/>
      <c r="K67" s="182"/>
      <c r="L67" s="657"/>
      <c r="M67" s="182"/>
      <c r="N67" s="182"/>
      <c r="O67" s="182"/>
      <c r="P67" s="182"/>
      <c r="Q67" s="474"/>
      <c r="R67" s="474"/>
      <c r="S67" s="474"/>
      <c r="T67" s="474"/>
      <c r="U67" s="475"/>
    </row>
    <row r="68" spans="1:21" ht="14.25" customHeight="1">
      <c r="A68" s="7" t="s">
        <v>143</v>
      </c>
      <c r="B68" s="429"/>
      <c r="C68" s="1155"/>
      <c r="D68" s="1155"/>
      <c r="E68" s="639"/>
      <c r="F68" s="338" t="str">
        <f t="shared" si="11"/>
        <v>-</v>
      </c>
      <c r="G68" s="684"/>
      <c r="H68" s="684"/>
      <c r="I68" s="684"/>
      <c r="J68" s="684"/>
      <c r="K68" s="684"/>
      <c r="L68" s="640"/>
      <c r="M68" s="684"/>
      <c r="N68" s="684"/>
      <c r="O68" s="684"/>
      <c r="P68" s="684"/>
      <c r="Q68" s="145"/>
      <c r="R68" s="145"/>
      <c r="S68" s="145"/>
      <c r="T68" s="145"/>
      <c r="U68" s="146"/>
    </row>
    <row r="69" spans="1:21" ht="14.25" customHeight="1">
      <c r="A69" s="1" t="s">
        <v>605</v>
      </c>
      <c r="B69" s="696"/>
      <c r="C69" s="23">
        <f>SUM(C62:C68)</f>
        <v>0</v>
      </c>
      <c r="D69" s="23">
        <f>SUM(D62:D68)</f>
        <v>0</v>
      </c>
      <c r="E69" s="23">
        <f>SUM(E62:E68)</f>
        <v>0</v>
      </c>
      <c r="F69" s="340" t="str">
        <f t="shared" si="11"/>
        <v>-</v>
      </c>
      <c r="G69" s="23">
        <f t="shared" ref="G69:U69" si="13">SUM(G62:G68)</f>
        <v>0</v>
      </c>
      <c r="H69" s="23">
        <f t="shared" si="13"/>
        <v>0</v>
      </c>
      <c r="I69" s="23">
        <f t="shared" si="13"/>
        <v>0</v>
      </c>
      <c r="J69" s="23">
        <f t="shared" si="13"/>
        <v>0</v>
      </c>
      <c r="K69" s="23">
        <f t="shared" si="13"/>
        <v>0</v>
      </c>
      <c r="L69" s="624">
        <f t="shared" si="13"/>
        <v>0</v>
      </c>
      <c r="M69" s="23">
        <f t="shared" si="13"/>
        <v>0</v>
      </c>
      <c r="N69" s="23">
        <f t="shared" si="13"/>
        <v>0</v>
      </c>
      <c r="O69" s="23">
        <f t="shared" si="13"/>
        <v>0</v>
      </c>
      <c r="P69" s="23">
        <f t="shared" si="13"/>
        <v>0</v>
      </c>
      <c r="Q69" s="23">
        <f t="shared" si="13"/>
        <v>0</v>
      </c>
      <c r="R69" s="23">
        <f t="shared" si="13"/>
        <v>0</v>
      </c>
      <c r="S69" s="23">
        <f t="shared" si="13"/>
        <v>0</v>
      </c>
      <c r="T69" s="23">
        <f t="shared" si="13"/>
        <v>0</v>
      </c>
      <c r="U69" s="38">
        <f t="shared" si="13"/>
        <v>0</v>
      </c>
    </row>
    <row r="70" spans="1:21" ht="14.25" customHeight="1">
      <c r="A70" s="1"/>
      <c r="B70" s="696"/>
      <c r="C70" s="23"/>
      <c r="D70" s="23"/>
      <c r="E70" s="23"/>
      <c r="F70" s="346"/>
      <c r="G70" s="23"/>
      <c r="H70" s="23"/>
      <c r="I70" s="23"/>
      <c r="J70" s="23"/>
      <c r="K70" s="23"/>
      <c r="L70" s="624"/>
      <c r="M70" s="23"/>
      <c r="N70" s="23"/>
      <c r="O70" s="23"/>
      <c r="P70" s="23"/>
      <c r="Q70" s="23"/>
      <c r="R70" s="23"/>
      <c r="S70" s="23"/>
      <c r="T70" s="23"/>
      <c r="U70" s="38"/>
    </row>
    <row r="71" spans="1:21" ht="14.25" customHeight="1">
      <c r="A71" s="1" t="s">
        <v>570</v>
      </c>
      <c r="B71" s="697"/>
      <c r="C71" s="19">
        <f>C60-C69</f>
        <v>0</v>
      </c>
      <c r="D71" s="19">
        <f>D60-D69</f>
        <v>0</v>
      </c>
      <c r="E71" s="19">
        <f>E60-E69</f>
        <v>0</v>
      </c>
      <c r="F71" s="347" t="str">
        <f t="shared" si="11"/>
        <v>-</v>
      </c>
      <c r="G71" s="19">
        <f t="shared" ref="G71:U71" si="14">G60-G69</f>
        <v>0</v>
      </c>
      <c r="H71" s="19">
        <f t="shared" si="14"/>
        <v>0</v>
      </c>
      <c r="I71" s="19">
        <f t="shared" si="14"/>
        <v>0</v>
      </c>
      <c r="J71" s="19">
        <f t="shared" si="14"/>
        <v>0</v>
      </c>
      <c r="K71" s="19">
        <f t="shared" si="14"/>
        <v>0</v>
      </c>
      <c r="L71" s="155">
        <f t="shared" si="14"/>
        <v>0</v>
      </c>
      <c r="M71" s="19">
        <f t="shared" si="14"/>
        <v>0</v>
      </c>
      <c r="N71" s="19">
        <f t="shared" si="14"/>
        <v>0</v>
      </c>
      <c r="O71" s="19">
        <f t="shared" si="14"/>
        <v>0</v>
      </c>
      <c r="P71" s="19">
        <f t="shared" si="14"/>
        <v>0</v>
      </c>
      <c r="Q71" s="19">
        <f t="shared" si="14"/>
        <v>0</v>
      </c>
      <c r="R71" s="19">
        <f t="shared" si="14"/>
        <v>0</v>
      </c>
      <c r="S71" s="19">
        <f t="shared" si="14"/>
        <v>0</v>
      </c>
      <c r="T71" s="19">
        <f t="shared" si="14"/>
        <v>0</v>
      </c>
      <c r="U71" s="34">
        <f t="shared" si="14"/>
        <v>0</v>
      </c>
    </row>
    <row r="72" spans="1:21" ht="14.25" customHeight="1">
      <c r="A72" s="3" t="s">
        <v>571</v>
      </c>
      <c r="B72" s="430"/>
      <c r="C72" s="15">
        <f>C71-C58</f>
        <v>0</v>
      </c>
      <c r="D72" s="15">
        <f>D71-D58</f>
        <v>0</v>
      </c>
      <c r="E72" s="15">
        <f>E71-E58</f>
        <v>0</v>
      </c>
      <c r="F72" s="340" t="str">
        <f t="shared" si="11"/>
        <v>-</v>
      </c>
      <c r="G72" s="15">
        <f t="shared" ref="G72:U72" si="15">G71-G58</f>
        <v>0</v>
      </c>
      <c r="H72" s="15">
        <f t="shared" si="15"/>
        <v>0</v>
      </c>
      <c r="I72" s="15">
        <f t="shared" si="15"/>
        <v>0</v>
      </c>
      <c r="J72" s="15">
        <f t="shared" si="15"/>
        <v>0</v>
      </c>
      <c r="K72" s="15">
        <f t="shared" si="15"/>
        <v>0</v>
      </c>
      <c r="L72" s="156">
        <f t="shared" si="15"/>
        <v>0</v>
      </c>
      <c r="M72" s="15">
        <f t="shared" si="15"/>
        <v>0</v>
      </c>
      <c r="N72" s="15">
        <f t="shared" si="15"/>
        <v>0</v>
      </c>
      <c r="O72" s="15">
        <f t="shared" si="15"/>
        <v>0</v>
      </c>
      <c r="P72" s="15">
        <f t="shared" si="15"/>
        <v>0</v>
      </c>
      <c r="Q72" s="15">
        <f t="shared" si="15"/>
        <v>0</v>
      </c>
      <c r="R72" s="15">
        <f t="shared" si="15"/>
        <v>0</v>
      </c>
      <c r="S72" s="15">
        <f t="shared" si="15"/>
        <v>0</v>
      </c>
      <c r="T72" s="15">
        <f t="shared" si="15"/>
        <v>0</v>
      </c>
      <c r="U72" s="32">
        <f t="shared" si="15"/>
        <v>0</v>
      </c>
    </row>
    <row r="73" spans="1:21" ht="14.25" customHeight="1">
      <c r="A73" s="4" t="s">
        <v>325</v>
      </c>
      <c r="B73" s="698"/>
      <c r="C73" s="20"/>
      <c r="D73" s="20"/>
      <c r="E73" s="20"/>
      <c r="F73" s="348"/>
      <c r="G73" s="20"/>
      <c r="H73" s="20"/>
      <c r="I73" s="20"/>
      <c r="J73" s="20"/>
      <c r="K73" s="20"/>
      <c r="L73" s="177"/>
      <c r="M73" s="20"/>
      <c r="N73" s="20"/>
      <c r="O73" s="20"/>
      <c r="P73" s="20"/>
      <c r="Q73" s="20"/>
      <c r="R73" s="20"/>
      <c r="S73" s="20"/>
      <c r="T73" s="20"/>
      <c r="U73" s="35"/>
    </row>
    <row r="74" spans="1:21" s="717" customFormat="1" ht="14.25" customHeight="1">
      <c r="A74" s="748" t="s">
        <v>10195</v>
      </c>
      <c r="B74" s="749" t="s">
        <v>10196</v>
      </c>
      <c r="C74" s="1115"/>
      <c r="D74" s="1115"/>
      <c r="E74" s="638"/>
      <c r="F74" s="894" t="str">
        <f t="shared" si="11"/>
        <v>-</v>
      </c>
      <c r="G74" s="182"/>
      <c r="H74" s="182"/>
      <c r="I74" s="182"/>
      <c r="J74" s="182"/>
      <c r="K74" s="182"/>
      <c r="L74" s="657"/>
      <c r="M74" s="182"/>
      <c r="N74" s="182"/>
      <c r="O74" s="182"/>
      <c r="P74" s="182"/>
      <c r="Q74" s="727"/>
      <c r="R74" s="727"/>
      <c r="S74" s="727"/>
      <c r="T74" s="727"/>
      <c r="U74" s="728"/>
    </row>
    <row r="75" spans="1:21" ht="14.25" customHeight="1">
      <c r="A75" s="550" t="s">
        <v>8062</v>
      </c>
      <c r="B75" s="749" t="s">
        <v>10196</v>
      </c>
      <c r="C75" s="1115"/>
      <c r="D75" s="1115"/>
      <c r="E75" s="638"/>
      <c r="F75" s="476" t="str">
        <f t="shared" si="11"/>
        <v>-</v>
      </c>
      <c r="G75" s="182"/>
      <c r="H75" s="182"/>
      <c r="I75" s="182"/>
      <c r="J75" s="182"/>
      <c r="K75" s="182"/>
      <c r="L75" s="657"/>
      <c r="M75" s="182"/>
      <c r="N75" s="182"/>
      <c r="O75" s="182"/>
      <c r="P75" s="182"/>
      <c r="Q75" s="474"/>
      <c r="R75" s="474"/>
      <c r="S75" s="474"/>
      <c r="T75" s="474"/>
      <c r="U75" s="475"/>
    </row>
    <row r="76" spans="1:21" ht="14.25" customHeight="1">
      <c r="A76" s="748" t="s">
        <v>10197</v>
      </c>
      <c r="B76" s="749" t="s">
        <v>10198</v>
      </c>
      <c r="C76" s="1115"/>
      <c r="D76" s="1115"/>
      <c r="E76" s="638"/>
      <c r="F76" s="894" t="str">
        <f t="shared" si="11"/>
        <v>-</v>
      </c>
      <c r="G76" s="182"/>
      <c r="H76" s="182"/>
      <c r="I76" s="182"/>
      <c r="J76" s="182"/>
      <c r="K76" s="182"/>
      <c r="L76" s="657"/>
      <c r="M76" s="182"/>
      <c r="N76" s="182"/>
      <c r="O76" s="182"/>
      <c r="P76" s="182"/>
      <c r="Q76" s="683"/>
      <c r="R76" s="683"/>
      <c r="S76" s="683"/>
      <c r="T76" s="683"/>
      <c r="U76" s="475"/>
    </row>
    <row r="77" spans="1:21" ht="14.25" customHeight="1">
      <c r="A77" s="545" t="s">
        <v>144</v>
      </c>
      <c r="B77" s="698"/>
      <c r="C77" s="1115"/>
      <c r="D77" s="1115"/>
      <c r="E77" s="638"/>
      <c r="F77" s="337" t="str">
        <f t="shared" si="11"/>
        <v>-</v>
      </c>
      <c r="G77" s="182"/>
      <c r="H77" s="182"/>
      <c r="I77" s="182"/>
      <c r="J77" s="182"/>
      <c r="K77" s="182"/>
      <c r="L77" s="657"/>
      <c r="M77" s="182"/>
      <c r="N77" s="182"/>
      <c r="O77" s="182"/>
      <c r="P77" s="182"/>
      <c r="Q77" s="143"/>
      <c r="R77" s="143"/>
      <c r="S77" s="143"/>
      <c r="T77" s="143"/>
      <c r="U77" s="144"/>
    </row>
    <row r="78" spans="1:21" ht="14.25" customHeight="1" thickBot="1">
      <c r="A78" s="546" t="s">
        <v>8063</v>
      </c>
      <c r="B78" s="698"/>
      <c r="C78" s="744">
        <f>C71-SUM(C74:C77)</f>
        <v>0</v>
      </c>
      <c r="D78" s="744">
        <f t="shared" ref="D78:E78" si="16">D71-SUM(D74:D77)</f>
        <v>0</v>
      </c>
      <c r="E78" s="744">
        <f t="shared" si="16"/>
        <v>0</v>
      </c>
      <c r="F78" s="745" t="str">
        <f t="shared" si="11"/>
        <v>-</v>
      </c>
      <c r="G78" s="744">
        <f t="shared" ref="G78:P78" si="17">G71-SUM(G74:G77)</f>
        <v>0</v>
      </c>
      <c r="H78" s="744">
        <f t="shared" si="17"/>
        <v>0</v>
      </c>
      <c r="I78" s="744">
        <f t="shared" si="17"/>
        <v>0</v>
      </c>
      <c r="J78" s="744">
        <f t="shared" si="17"/>
        <v>0</v>
      </c>
      <c r="K78" s="744">
        <f t="shared" si="17"/>
        <v>0</v>
      </c>
      <c r="L78" s="750">
        <f t="shared" si="17"/>
        <v>0</v>
      </c>
      <c r="M78" s="744">
        <f t="shared" si="17"/>
        <v>0</v>
      </c>
      <c r="N78" s="744">
        <f t="shared" si="17"/>
        <v>0</v>
      </c>
      <c r="O78" s="744">
        <f t="shared" si="17"/>
        <v>0</v>
      </c>
      <c r="P78" s="744">
        <f t="shared" si="17"/>
        <v>0</v>
      </c>
      <c r="Q78" s="21" t="e">
        <f>+Q71-Q77+#REF!+#REF!</f>
        <v>#REF!</v>
      </c>
      <c r="R78" s="21" t="e">
        <f>+R71-R77+#REF!+#REF!</f>
        <v>#REF!</v>
      </c>
      <c r="S78" s="21" t="e">
        <f>+S71-S77+#REF!+#REF!</f>
        <v>#REF!</v>
      </c>
      <c r="T78" s="21" t="e">
        <f>+T71-T77+#REF!+#REF!</f>
        <v>#REF!</v>
      </c>
      <c r="U78" s="36" t="e">
        <f>+U71-U77+#REF!+#REF!</f>
        <v>#REF!</v>
      </c>
    </row>
    <row r="79" spans="1:21" ht="14.25" customHeight="1" thickTop="1">
      <c r="A79" s="547"/>
      <c r="B79" s="430"/>
      <c r="C79" s="15"/>
      <c r="D79" s="15"/>
      <c r="E79" s="15"/>
      <c r="F79" s="370"/>
      <c r="G79" s="15"/>
      <c r="H79" s="15"/>
      <c r="I79" s="15"/>
      <c r="J79" s="15"/>
      <c r="K79" s="15"/>
      <c r="L79" s="156"/>
      <c r="M79" s="15"/>
      <c r="N79" s="15"/>
      <c r="O79" s="15"/>
      <c r="P79" s="15"/>
      <c r="Q79" s="15"/>
      <c r="R79" s="15"/>
      <c r="S79" s="15"/>
      <c r="T79" s="15"/>
      <c r="U79" s="32"/>
    </row>
    <row r="80" spans="1:21" ht="14.25" customHeight="1">
      <c r="A80" s="546" t="s">
        <v>8064</v>
      </c>
      <c r="B80" s="429"/>
      <c r="C80" s="746">
        <f>+C72-C74-C75-C76-C77</f>
        <v>0</v>
      </c>
      <c r="D80" s="746">
        <f>+D72-D74-D75-D76-D77</f>
        <v>0</v>
      </c>
      <c r="E80" s="746">
        <f>+E72-E74-E75-E76-E77</f>
        <v>0</v>
      </c>
      <c r="F80" s="343" t="str">
        <f t="shared" si="11"/>
        <v>-</v>
      </c>
      <c r="G80" s="746">
        <f>+G72-G74-G75-G76-G77</f>
        <v>0</v>
      </c>
      <c r="H80" s="746">
        <f t="shared" ref="H80:P80" si="18">+H72-H74-H75-H76-H77</f>
        <v>0</v>
      </c>
      <c r="I80" s="746">
        <f t="shared" si="18"/>
        <v>0</v>
      </c>
      <c r="J80" s="746">
        <f t="shared" si="18"/>
        <v>0</v>
      </c>
      <c r="K80" s="746">
        <f t="shared" si="18"/>
        <v>0</v>
      </c>
      <c r="L80" s="746">
        <f t="shared" si="18"/>
        <v>0</v>
      </c>
      <c r="M80" s="746">
        <f t="shared" si="18"/>
        <v>0</v>
      </c>
      <c r="N80" s="746">
        <f t="shared" si="18"/>
        <v>0</v>
      </c>
      <c r="O80" s="746">
        <f t="shared" si="18"/>
        <v>0</v>
      </c>
      <c r="P80" s="746">
        <f t="shared" si="18"/>
        <v>0</v>
      </c>
      <c r="Q80" s="233">
        <f t="shared" ref="Q80:U80" si="19">+Q72-Q77</f>
        <v>0</v>
      </c>
      <c r="R80" s="233">
        <f t="shared" si="19"/>
        <v>0</v>
      </c>
      <c r="S80" s="233">
        <f t="shared" si="19"/>
        <v>0</v>
      </c>
      <c r="T80" s="233">
        <f t="shared" si="19"/>
        <v>0</v>
      </c>
      <c r="U80" s="234">
        <f t="shared" si="19"/>
        <v>0</v>
      </c>
    </row>
    <row r="81" spans="1:21" ht="14.25" customHeight="1">
      <c r="A81" s="10" t="s">
        <v>149</v>
      </c>
      <c r="B81" s="429" t="s">
        <v>580</v>
      </c>
      <c r="C81" s="1158"/>
      <c r="D81" s="1158"/>
      <c r="E81" s="932"/>
      <c r="F81" s="337" t="str">
        <f t="shared" si="11"/>
        <v>-</v>
      </c>
      <c r="G81" s="637"/>
      <c r="H81" s="637"/>
      <c r="I81" s="637"/>
      <c r="J81" s="637"/>
      <c r="K81" s="637"/>
      <c r="L81" s="642"/>
      <c r="M81" s="637"/>
      <c r="N81" s="637"/>
      <c r="O81" s="637"/>
      <c r="P81" s="637"/>
      <c r="Q81" s="147"/>
      <c r="R81" s="147"/>
      <c r="S81" s="147"/>
      <c r="T81" s="147"/>
      <c r="U81" s="148"/>
    </row>
    <row r="82" spans="1:21" ht="14.25" customHeight="1">
      <c r="A82" s="10" t="s">
        <v>392</v>
      </c>
      <c r="B82" s="429" t="s">
        <v>580</v>
      </c>
      <c r="C82" s="1158"/>
      <c r="D82" s="1158"/>
      <c r="E82" s="932"/>
      <c r="F82" s="337" t="str">
        <f t="shared" si="11"/>
        <v>-</v>
      </c>
      <c r="G82" s="637"/>
      <c r="H82" s="637"/>
      <c r="I82" s="637"/>
      <c r="J82" s="637"/>
      <c r="K82" s="637"/>
      <c r="L82" s="642"/>
      <c r="M82" s="637"/>
      <c r="N82" s="637"/>
      <c r="O82" s="637"/>
      <c r="P82" s="637"/>
      <c r="Q82" s="147"/>
      <c r="R82" s="147"/>
      <c r="S82" s="147"/>
      <c r="T82" s="147"/>
      <c r="U82" s="148"/>
    </row>
    <row r="83" spans="1:21" ht="14.25" customHeight="1">
      <c r="A83" s="10" t="s">
        <v>572</v>
      </c>
      <c r="B83" s="429" t="s">
        <v>580</v>
      </c>
      <c r="C83" s="1158"/>
      <c r="D83" s="1158"/>
      <c r="E83" s="932"/>
      <c r="F83" s="337" t="str">
        <f t="shared" si="11"/>
        <v>-</v>
      </c>
      <c r="G83" s="637"/>
      <c r="H83" s="637"/>
      <c r="I83" s="637"/>
      <c r="J83" s="637"/>
      <c r="K83" s="637"/>
      <c r="L83" s="642"/>
      <c r="M83" s="637"/>
      <c r="N83" s="637"/>
      <c r="O83" s="637"/>
      <c r="P83" s="637"/>
      <c r="Q83" s="147"/>
      <c r="R83" s="147"/>
      <c r="S83" s="147"/>
      <c r="T83" s="147"/>
      <c r="U83" s="148"/>
    </row>
    <row r="84" spans="1:21" ht="14.25" customHeight="1">
      <c r="A84" s="10" t="s">
        <v>147</v>
      </c>
      <c r="B84" s="429" t="s">
        <v>581</v>
      </c>
      <c r="C84" s="1158"/>
      <c r="D84" s="1158"/>
      <c r="E84" s="932"/>
      <c r="F84" s="337" t="str">
        <f t="shared" si="11"/>
        <v>-</v>
      </c>
      <c r="G84" s="637"/>
      <c r="H84" s="637"/>
      <c r="I84" s="637"/>
      <c r="J84" s="637"/>
      <c r="K84" s="637"/>
      <c r="L84" s="642"/>
      <c r="M84" s="637"/>
      <c r="N84" s="637"/>
      <c r="O84" s="637"/>
      <c r="P84" s="637"/>
      <c r="Q84" s="149"/>
      <c r="R84" s="149"/>
      <c r="S84" s="149"/>
      <c r="T84" s="149"/>
      <c r="U84" s="148"/>
    </row>
    <row r="85" spans="1:21" ht="14.25" customHeight="1">
      <c r="A85" s="5"/>
      <c r="B85" s="431"/>
      <c r="C85" s="17"/>
      <c r="D85" s="17"/>
      <c r="E85" s="17"/>
      <c r="F85" s="349"/>
      <c r="G85" s="17"/>
      <c r="H85" s="17"/>
      <c r="I85" s="17"/>
      <c r="J85" s="17"/>
      <c r="K85" s="18"/>
      <c r="L85" s="169"/>
      <c r="M85" s="17"/>
      <c r="N85" s="17"/>
      <c r="O85" s="17"/>
      <c r="P85" s="17"/>
      <c r="Q85" s="17"/>
      <c r="R85" s="17"/>
      <c r="S85" s="17"/>
      <c r="T85" s="17"/>
      <c r="U85" s="33"/>
    </row>
    <row r="86" spans="1:21" ht="14.25" customHeight="1">
      <c r="A86" s="8" t="s">
        <v>398</v>
      </c>
      <c r="B86" s="410" t="s">
        <v>620</v>
      </c>
      <c r="C86" s="17"/>
      <c r="D86" s="17"/>
      <c r="E86" s="17"/>
      <c r="F86" s="349"/>
      <c r="G86" s="17"/>
      <c r="H86" s="17"/>
      <c r="I86" s="17"/>
      <c r="J86" s="17"/>
      <c r="K86" s="18"/>
      <c r="L86" s="169"/>
      <c r="M86" s="17"/>
      <c r="N86" s="17"/>
      <c r="O86" s="17"/>
      <c r="P86" s="17"/>
      <c r="Q86" s="17"/>
      <c r="R86" s="17"/>
      <c r="S86" s="17"/>
      <c r="T86" s="17"/>
      <c r="U86" s="33"/>
    </row>
    <row r="87" spans="1:21" ht="14.25" customHeight="1">
      <c r="A87" s="7" t="s">
        <v>136</v>
      </c>
      <c r="B87" s="409" t="s">
        <v>623</v>
      </c>
      <c r="C87" s="1115"/>
      <c r="D87" s="1115"/>
      <c r="E87" s="638"/>
      <c r="F87" s="337" t="str">
        <f t="shared" ref="F87:F119" si="20">(IF(ISERROR((D87-E87)/E87),"-",((D87-E87)/E87)))</f>
        <v>-</v>
      </c>
      <c r="G87" s="182"/>
      <c r="H87" s="182"/>
      <c r="I87" s="182"/>
      <c r="J87" s="182"/>
      <c r="K87" s="182"/>
      <c r="L87" s="657"/>
      <c r="M87" s="182"/>
      <c r="N87" s="182"/>
      <c r="O87" s="182"/>
      <c r="P87" s="182"/>
      <c r="Q87" s="143"/>
      <c r="R87" s="143"/>
      <c r="S87" s="143"/>
      <c r="T87" s="143"/>
      <c r="U87" s="144"/>
    </row>
    <row r="88" spans="1:21" ht="14.25" customHeight="1">
      <c r="A88" s="7" t="s">
        <v>137</v>
      </c>
      <c r="B88" s="539" t="s">
        <v>9411</v>
      </c>
      <c r="C88" s="1115"/>
      <c r="D88" s="1115"/>
      <c r="E88" s="638"/>
      <c r="F88" s="337" t="str">
        <f t="shared" si="20"/>
        <v>-</v>
      </c>
      <c r="G88" s="182"/>
      <c r="H88" s="182"/>
      <c r="I88" s="182"/>
      <c r="J88" s="182"/>
      <c r="K88" s="182"/>
      <c r="L88" s="657"/>
      <c r="M88" s="182"/>
      <c r="N88" s="182"/>
      <c r="O88" s="182"/>
      <c r="P88" s="182"/>
      <c r="Q88" s="143"/>
      <c r="R88" s="143"/>
      <c r="S88" s="143"/>
      <c r="T88" s="143"/>
      <c r="U88" s="144"/>
    </row>
    <row r="89" spans="1:21" ht="14.25" customHeight="1">
      <c r="A89" s="545" t="s">
        <v>129</v>
      </c>
      <c r="B89" s="539" t="s">
        <v>624</v>
      </c>
      <c r="C89" s="1115"/>
      <c r="D89" s="1115"/>
      <c r="E89" s="638"/>
      <c r="F89" s="337" t="str">
        <f t="shared" si="20"/>
        <v>-</v>
      </c>
      <c r="G89" s="182"/>
      <c r="H89" s="182"/>
      <c r="I89" s="182"/>
      <c r="J89" s="182"/>
      <c r="K89" s="182"/>
      <c r="L89" s="657"/>
      <c r="M89" s="182"/>
      <c r="N89" s="182"/>
      <c r="O89" s="182"/>
      <c r="P89" s="182"/>
      <c r="Q89" s="474"/>
      <c r="R89" s="474"/>
      <c r="S89" s="474"/>
      <c r="T89" s="474"/>
      <c r="U89" s="475"/>
    </row>
    <row r="90" spans="1:21" ht="14.25" customHeight="1">
      <c r="A90" s="7" t="str">
        <f>A57</f>
        <v>Fees for service income</v>
      </c>
      <c r="B90" s="539" t="s">
        <v>10503</v>
      </c>
      <c r="C90" s="1115"/>
      <c r="D90" s="1115"/>
      <c r="E90" s="638"/>
      <c r="F90" s="337" t="str">
        <f t="shared" si="20"/>
        <v>-</v>
      </c>
      <c r="G90" s="182"/>
      <c r="H90" s="182"/>
      <c r="I90" s="182"/>
      <c r="J90" s="182"/>
      <c r="K90" s="182"/>
      <c r="L90" s="657"/>
      <c r="M90" s="182"/>
      <c r="N90" s="182"/>
      <c r="O90" s="182"/>
      <c r="P90" s="182"/>
      <c r="Q90" s="143"/>
      <c r="R90" s="143"/>
      <c r="S90" s="143"/>
      <c r="T90" s="143"/>
      <c r="U90" s="144"/>
    </row>
    <row r="91" spans="1:21" ht="14.25" customHeight="1">
      <c r="A91" s="7" t="s">
        <v>341</v>
      </c>
      <c r="B91" s="539"/>
      <c r="C91" s="1115"/>
      <c r="D91" s="1115"/>
      <c r="E91" s="638"/>
      <c r="F91" s="337" t="str">
        <f t="shared" si="20"/>
        <v>-</v>
      </c>
      <c r="G91" s="182"/>
      <c r="H91" s="182"/>
      <c r="I91" s="182"/>
      <c r="J91" s="182"/>
      <c r="K91" s="182"/>
      <c r="L91" s="657"/>
      <c r="M91" s="182"/>
      <c r="N91" s="182"/>
      <c r="O91" s="182"/>
      <c r="P91" s="182"/>
      <c r="Q91" s="143"/>
      <c r="R91" s="143"/>
      <c r="S91" s="143"/>
      <c r="T91" s="143"/>
      <c r="U91" s="144"/>
    </row>
    <row r="92" spans="1:21" s="1" customFormat="1" ht="14.25" customHeight="1">
      <c r="A92" s="7" t="s">
        <v>138</v>
      </c>
      <c r="B92" s="409"/>
      <c r="C92" s="1155"/>
      <c r="D92" s="1155"/>
      <c r="E92" s="639"/>
      <c r="F92" s="338" t="str">
        <f t="shared" si="20"/>
        <v>-</v>
      </c>
      <c r="G92" s="684"/>
      <c r="H92" s="684"/>
      <c r="I92" s="684"/>
      <c r="J92" s="684"/>
      <c r="K92" s="684"/>
      <c r="L92" s="640"/>
      <c r="M92" s="684"/>
      <c r="N92" s="684"/>
      <c r="O92" s="684"/>
      <c r="P92" s="684"/>
      <c r="Q92" s="145"/>
      <c r="R92" s="145"/>
      <c r="S92" s="145"/>
      <c r="T92" s="145"/>
      <c r="U92" s="146"/>
    </row>
    <row r="93" spans="1:21" s="1" customFormat="1" ht="14.25" customHeight="1">
      <c r="A93" s="1" t="s">
        <v>126</v>
      </c>
      <c r="B93" s="409"/>
      <c r="C93" s="15">
        <f>SUM(C87:C92)</f>
        <v>0</v>
      </c>
      <c r="D93" s="15">
        <f>SUM(D87:D92)</f>
        <v>0</v>
      </c>
      <c r="E93" s="15">
        <f>SUM(E87:E92)</f>
        <v>0</v>
      </c>
      <c r="F93" s="340" t="str">
        <f t="shared" si="20"/>
        <v>-</v>
      </c>
      <c r="G93" s="15">
        <f t="shared" ref="G93:U93" si="21">SUM(G87:G92)</f>
        <v>0</v>
      </c>
      <c r="H93" s="15">
        <f t="shared" si="21"/>
        <v>0</v>
      </c>
      <c r="I93" s="15">
        <f t="shared" si="21"/>
        <v>0</v>
      </c>
      <c r="J93" s="15">
        <f t="shared" si="21"/>
        <v>0</v>
      </c>
      <c r="K93" s="15">
        <f t="shared" si="21"/>
        <v>0</v>
      </c>
      <c r="L93" s="156">
        <f t="shared" si="21"/>
        <v>0</v>
      </c>
      <c r="M93" s="15">
        <f t="shared" si="21"/>
        <v>0</v>
      </c>
      <c r="N93" s="15">
        <f t="shared" si="21"/>
        <v>0</v>
      </c>
      <c r="O93" s="15">
        <f t="shared" si="21"/>
        <v>0</v>
      </c>
      <c r="P93" s="15">
        <f t="shared" si="21"/>
        <v>0</v>
      </c>
      <c r="Q93" s="15">
        <f t="shared" si="21"/>
        <v>0</v>
      </c>
      <c r="R93" s="15">
        <f t="shared" si="21"/>
        <v>0</v>
      </c>
      <c r="S93" s="15">
        <f t="shared" si="21"/>
        <v>0</v>
      </c>
      <c r="T93" s="15">
        <f t="shared" si="21"/>
        <v>0</v>
      </c>
      <c r="U93" s="32">
        <f t="shared" si="21"/>
        <v>0</v>
      </c>
    </row>
    <row r="94" spans="1:21" ht="14.25" customHeight="1">
      <c r="B94" s="409"/>
      <c r="C94" s="18"/>
      <c r="D94" s="18"/>
      <c r="E94" s="18"/>
      <c r="F94" s="341"/>
      <c r="G94" s="18"/>
      <c r="H94" s="18"/>
      <c r="I94" s="18"/>
      <c r="J94" s="18"/>
      <c r="K94" s="18"/>
      <c r="L94" s="169"/>
      <c r="M94" s="18"/>
      <c r="N94" s="18"/>
      <c r="O94" s="18"/>
      <c r="P94" s="18"/>
      <c r="Q94" s="18"/>
      <c r="R94" s="18"/>
      <c r="S94" s="18"/>
      <c r="T94" s="18"/>
      <c r="U94" s="33"/>
    </row>
    <row r="95" spans="1:21" ht="14.25" customHeight="1">
      <c r="A95" s="7" t="s">
        <v>139</v>
      </c>
      <c r="B95" s="409"/>
      <c r="C95" s="1115"/>
      <c r="D95" s="1115"/>
      <c r="E95" s="638"/>
      <c r="F95" s="337" t="str">
        <f t="shared" si="20"/>
        <v>-</v>
      </c>
      <c r="G95" s="182"/>
      <c r="H95" s="182"/>
      <c r="I95" s="182"/>
      <c r="J95" s="182"/>
      <c r="K95" s="182"/>
      <c r="L95" s="657"/>
      <c r="M95" s="182"/>
      <c r="N95" s="182"/>
      <c r="O95" s="182"/>
      <c r="P95" s="182"/>
      <c r="Q95" s="143"/>
      <c r="R95" s="143"/>
      <c r="S95" s="143"/>
      <c r="T95" s="143"/>
      <c r="U95" s="144"/>
    </row>
    <row r="96" spans="1:21" ht="14.25" customHeight="1">
      <c r="A96" s="7" t="s">
        <v>140</v>
      </c>
      <c r="B96" s="409"/>
      <c r="C96" s="1115"/>
      <c r="D96" s="1115"/>
      <c r="E96" s="638"/>
      <c r="F96" s="337" t="str">
        <f t="shared" si="20"/>
        <v>-</v>
      </c>
      <c r="G96" s="182"/>
      <c r="H96" s="182"/>
      <c r="I96" s="182"/>
      <c r="J96" s="182"/>
      <c r="K96" s="182"/>
      <c r="L96" s="657"/>
      <c r="M96" s="182"/>
      <c r="N96" s="182"/>
      <c r="O96" s="182"/>
      <c r="P96" s="182"/>
      <c r="Q96" s="143"/>
      <c r="R96" s="143"/>
      <c r="S96" s="143"/>
      <c r="T96" s="143"/>
      <c r="U96" s="144"/>
    </row>
    <row r="97" spans="1:21" ht="14.25" customHeight="1">
      <c r="A97" s="7" t="s">
        <v>141</v>
      </c>
      <c r="B97" s="409"/>
      <c r="C97" s="1115"/>
      <c r="D97" s="1115"/>
      <c r="E97" s="638"/>
      <c r="F97" s="337" t="str">
        <f t="shared" si="20"/>
        <v>-</v>
      </c>
      <c r="G97" s="182"/>
      <c r="H97" s="182"/>
      <c r="I97" s="182"/>
      <c r="J97" s="182"/>
      <c r="K97" s="182"/>
      <c r="L97" s="657"/>
      <c r="M97" s="182"/>
      <c r="N97" s="182"/>
      <c r="O97" s="182"/>
      <c r="P97" s="182"/>
      <c r="Q97" s="143"/>
      <c r="R97" s="143"/>
      <c r="S97" s="143"/>
      <c r="T97" s="143"/>
      <c r="U97" s="144"/>
    </row>
    <row r="98" spans="1:21" ht="14.25" customHeight="1">
      <c r="A98" s="7" t="s">
        <v>399</v>
      </c>
      <c r="B98" s="429"/>
      <c r="C98" s="1115"/>
      <c r="D98" s="1115"/>
      <c r="E98" s="638"/>
      <c r="F98" s="337" t="str">
        <f t="shared" si="20"/>
        <v>-</v>
      </c>
      <c r="G98" s="182"/>
      <c r="H98" s="182"/>
      <c r="I98" s="182"/>
      <c r="J98" s="182"/>
      <c r="K98" s="182"/>
      <c r="L98" s="657"/>
      <c r="M98" s="182"/>
      <c r="N98" s="182"/>
      <c r="O98" s="182"/>
      <c r="P98" s="182"/>
      <c r="Q98" s="143"/>
      <c r="R98" s="143"/>
      <c r="S98" s="143"/>
      <c r="T98" s="143"/>
      <c r="U98" s="144"/>
    </row>
    <row r="99" spans="1:21" ht="14.25" customHeight="1">
      <c r="A99" s="7" t="s">
        <v>142</v>
      </c>
      <c r="B99" s="409"/>
      <c r="C99" s="1115"/>
      <c r="D99" s="1115"/>
      <c r="E99" s="638"/>
      <c r="F99" s="337" t="str">
        <f t="shared" si="20"/>
        <v>-</v>
      </c>
      <c r="G99" s="182"/>
      <c r="H99" s="182"/>
      <c r="I99" s="182"/>
      <c r="J99" s="182"/>
      <c r="K99" s="182"/>
      <c r="L99" s="657"/>
      <c r="M99" s="182"/>
      <c r="N99" s="182"/>
      <c r="O99" s="182"/>
      <c r="P99" s="182"/>
      <c r="Q99" s="143"/>
      <c r="R99" s="143"/>
      <c r="S99" s="143"/>
      <c r="T99" s="143"/>
      <c r="U99" s="144"/>
    </row>
    <row r="100" spans="1:21" ht="14.25" customHeight="1">
      <c r="A100" s="545" t="s">
        <v>621</v>
      </c>
      <c r="B100" s="409"/>
      <c r="C100" s="1115"/>
      <c r="D100" s="1115"/>
      <c r="E100" s="638"/>
      <c r="F100" s="476" t="str">
        <f t="shared" si="20"/>
        <v>-</v>
      </c>
      <c r="G100" s="182"/>
      <c r="H100" s="182"/>
      <c r="I100" s="182"/>
      <c r="J100" s="182"/>
      <c r="K100" s="182"/>
      <c r="L100" s="657"/>
      <c r="M100" s="182"/>
      <c r="N100" s="182"/>
      <c r="O100" s="182"/>
      <c r="P100" s="182"/>
      <c r="Q100" s="474"/>
      <c r="R100" s="474"/>
      <c r="S100" s="474"/>
      <c r="T100" s="474"/>
      <c r="U100" s="475"/>
    </row>
    <row r="101" spans="1:21" ht="14.25" customHeight="1">
      <c r="A101" s="545" t="s">
        <v>143</v>
      </c>
      <c r="B101" s="409"/>
      <c r="C101" s="1155"/>
      <c r="D101" s="1155"/>
      <c r="E101" s="639"/>
      <c r="F101" s="338" t="str">
        <f t="shared" si="20"/>
        <v>-</v>
      </c>
      <c r="G101" s="684"/>
      <c r="H101" s="684"/>
      <c r="I101" s="684"/>
      <c r="J101" s="684"/>
      <c r="K101" s="684"/>
      <c r="L101" s="640"/>
      <c r="M101" s="684"/>
      <c r="N101" s="684"/>
      <c r="O101" s="684"/>
      <c r="P101" s="684"/>
      <c r="Q101" s="145"/>
      <c r="R101" s="145"/>
      <c r="S101" s="145"/>
      <c r="T101" s="145"/>
      <c r="U101" s="146"/>
    </row>
    <row r="102" spans="1:21" ht="14.25" customHeight="1">
      <c r="A102" s="546" t="s">
        <v>605</v>
      </c>
      <c r="B102" s="411"/>
      <c r="C102" s="15">
        <f>SUM(C95:C101)</f>
        <v>0</v>
      </c>
      <c r="D102" s="15">
        <f>SUM(D95:D101)</f>
        <v>0</v>
      </c>
      <c r="E102" s="15">
        <f>SUM(E95:E101)</f>
        <v>0</v>
      </c>
      <c r="F102" s="340" t="str">
        <f t="shared" si="20"/>
        <v>-</v>
      </c>
      <c r="G102" s="15">
        <f t="shared" ref="G102:U102" si="22">SUM(G95:G101)</f>
        <v>0</v>
      </c>
      <c r="H102" s="15">
        <f t="shared" si="22"/>
        <v>0</v>
      </c>
      <c r="I102" s="15">
        <f t="shared" si="22"/>
        <v>0</v>
      </c>
      <c r="J102" s="15">
        <f t="shared" si="22"/>
        <v>0</v>
      </c>
      <c r="K102" s="15">
        <f t="shared" si="22"/>
        <v>0</v>
      </c>
      <c r="L102" s="156">
        <f t="shared" si="22"/>
        <v>0</v>
      </c>
      <c r="M102" s="15">
        <f t="shared" si="22"/>
        <v>0</v>
      </c>
      <c r="N102" s="15">
        <f t="shared" si="22"/>
        <v>0</v>
      </c>
      <c r="O102" s="15">
        <f t="shared" si="22"/>
        <v>0</v>
      </c>
      <c r="P102" s="15">
        <f t="shared" si="22"/>
        <v>0</v>
      </c>
      <c r="Q102" s="15">
        <f t="shared" si="22"/>
        <v>0</v>
      </c>
      <c r="R102" s="15">
        <f t="shared" si="22"/>
        <v>0</v>
      </c>
      <c r="S102" s="15">
        <f t="shared" si="22"/>
        <v>0</v>
      </c>
      <c r="T102" s="15">
        <f t="shared" si="22"/>
        <v>0</v>
      </c>
      <c r="U102" s="32">
        <f t="shared" si="22"/>
        <v>0</v>
      </c>
    </row>
    <row r="103" spans="1:21" ht="14.25" customHeight="1">
      <c r="A103" s="547"/>
      <c r="B103" s="409"/>
      <c r="C103" s="18"/>
      <c r="D103" s="18"/>
      <c r="E103" s="18"/>
      <c r="F103" s="350"/>
      <c r="G103" s="18"/>
      <c r="H103" s="18"/>
      <c r="I103" s="18"/>
      <c r="J103" s="18"/>
      <c r="K103" s="18"/>
      <c r="L103" s="169"/>
      <c r="M103" s="18"/>
      <c r="N103" s="18"/>
      <c r="O103" s="18"/>
      <c r="P103" s="18"/>
      <c r="Q103" s="18"/>
      <c r="R103" s="18"/>
      <c r="S103" s="18"/>
      <c r="T103" s="18"/>
      <c r="U103" s="33"/>
    </row>
    <row r="104" spans="1:21" ht="14.25" customHeight="1">
      <c r="A104" s="546" t="s">
        <v>570</v>
      </c>
      <c r="B104" s="427"/>
      <c r="C104" s="19">
        <f>C93-C102</f>
        <v>0</v>
      </c>
      <c r="D104" s="19">
        <f>D93-D102</f>
        <v>0</v>
      </c>
      <c r="E104" s="19">
        <f>E93-E102</f>
        <v>0</v>
      </c>
      <c r="F104" s="343" t="str">
        <f t="shared" si="20"/>
        <v>-</v>
      </c>
      <c r="G104" s="19">
        <f t="shared" ref="G104:U104" si="23">G93-G102</f>
        <v>0</v>
      </c>
      <c r="H104" s="19">
        <f t="shared" si="23"/>
        <v>0</v>
      </c>
      <c r="I104" s="19">
        <f t="shared" si="23"/>
        <v>0</v>
      </c>
      <c r="J104" s="19">
        <f t="shared" si="23"/>
        <v>0</v>
      </c>
      <c r="K104" s="19">
        <f t="shared" si="23"/>
        <v>0</v>
      </c>
      <c r="L104" s="155">
        <f t="shared" si="23"/>
        <v>0</v>
      </c>
      <c r="M104" s="19">
        <f t="shared" si="23"/>
        <v>0</v>
      </c>
      <c r="N104" s="19">
        <f t="shared" si="23"/>
        <v>0</v>
      </c>
      <c r="O104" s="19">
        <f t="shared" si="23"/>
        <v>0</v>
      </c>
      <c r="P104" s="19">
        <f t="shared" si="23"/>
        <v>0</v>
      </c>
      <c r="Q104" s="19">
        <f t="shared" si="23"/>
        <v>0</v>
      </c>
      <c r="R104" s="19">
        <f t="shared" si="23"/>
        <v>0</v>
      </c>
      <c r="S104" s="19">
        <f t="shared" si="23"/>
        <v>0</v>
      </c>
      <c r="T104" s="19">
        <f t="shared" si="23"/>
        <v>0</v>
      </c>
      <c r="U104" s="34">
        <f t="shared" si="23"/>
        <v>0</v>
      </c>
    </row>
    <row r="105" spans="1:21" ht="14.25" customHeight="1">
      <c r="A105" s="548" t="s">
        <v>571</v>
      </c>
      <c r="B105" s="430"/>
      <c r="C105" s="15">
        <f>+C104-C89-C91</f>
        <v>0</v>
      </c>
      <c r="D105" s="15">
        <f>+D104-D89-D91</f>
        <v>0</v>
      </c>
      <c r="E105" s="15">
        <f>+E104-E89-E91</f>
        <v>0</v>
      </c>
      <c r="F105" s="340" t="str">
        <f t="shared" si="20"/>
        <v>-</v>
      </c>
      <c r="G105" s="15">
        <f t="shared" ref="G105:P105" si="24">+G104-G89-G91</f>
        <v>0</v>
      </c>
      <c r="H105" s="15">
        <f t="shared" si="24"/>
        <v>0</v>
      </c>
      <c r="I105" s="15">
        <f t="shared" si="24"/>
        <v>0</v>
      </c>
      <c r="J105" s="15">
        <f t="shared" si="24"/>
        <v>0</v>
      </c>
      <c r="K105" s="15">
        <f t="shared" si="24"/>
        <v>0</v>
      </c>
      <c r="L105" s="156">
        <f t="shared" si="24"/>
        <v>0</v>
      </c>
      <c r="M105" s="15">
        <f t="shared" si="24"/>
        <v>0</v>
      </c>
      <c r="N105" s="15">
        <f t="shared" si="24"/>
        <v>0</v>
      </c>
      <c r="O105" s="15">
        <f t="shared" si="24"/>
        <v>0</v>
      </c>
      <c r="P105" s="15">
        <f t="shared" si="24"/>
        <v>0</v>
      </c>
      <c r="Q105" s="15">
        <f>+Q104-Q91</f>
        <v>0</v>
      </c>
      <c r="R105" s="15">
        <f>+R104-R91</f>
        <v>0</v>
      </c>
      <c r="S105" s="15">
        <f>+S104-S91</f>
        <v>0</v>
      </c>
      <c r="T105" s="15">
        <f>+T104-T91</f>
        <v>0</v>
      </c>
      <c r="U105" s="32">
        <f>+U104-U91</f>
        <v>0</v>
      </c>
    </row>
    <row r="106" spans="1:21" ht="14.25" customHeight="1">
      <c r="A106" s="549" t="s">
        <v>325</v>
      </c>
      <c r="B106" s="539"/>
      <c r="C106" s="15"/>
      <c r="D106" s="15"/>
      <c r="E106" s="15"/>
      <c r="F106" s="351"/>
      <c r="G106" s="15"/>
      <c r="H106" s="15"/>
      <c r="I106" s="15"/>
      <c r="J106" s="15"/>
      <c r="K106" s="15"/>
      <c r="L106" s="156"/>
      <c r="M106" s="15"/>
      <c r="N106" s="15"/>
      <c r="O106" s="15"/>
      <c r="P106" s="15"/>
      <c r="Q106" s="15"/>
      <c r="R106" s="15"/>
      <c r="S106" s="15"/>
      <c r="T106" s="15"/>
      <c r="U106" s="32"/>
    </row>
    <row r="107" spans="1:21" ht="14.25" customHeight="1">
      <c r="A107" s="748" t="s">
        <v>10195</v>
      </c>
      <c r="B107" s="539" t="s">
        <v>10196</v>
      </c>
      <c r="C107" s="1115"/>
      <c r="D107" s="1115"/>
      <c r="E107" s="638"/>
      <c r="F107" s="476" t="str">
        <f t="shared" si="20"/>
        <v>-</v>
      </c>
      <c r="G107" s="182"/>
      <c r="H107" s="182"/>
      <c r="I107" s="182"/>
      <c r="J107" s="182"/>
      <c r="K107" s="182"/>
      <c r="L107" s="657"/>
      <c r="M107" s="182"/>
      <c r="N107" s="182"/>
      <c r="O107" s="182"/>
      <c r="P107" s="182"/>
      <c r="Q107" s="474"/>
      <c r="R107" s="474"/>
      <c r="S107" s="474"/>
      <c r="T107" s="474"/>
      <c r="U107" s="475"/>
    </row>
    <row r="108" spans="1:21" ht="14.25" customHeight="1">
      <c r="A108" s="748" t="s">
        <v>8062</v>
      </c>
      <c r="B108" s="539" t="s">
        <v>10196</v>
      </c>
      <c r="C108" s="1115"/>
      <c r="D108" s="1115"/>
      <c r="E108" s="638"/>
      <c r="F108" s="476" t="str">
        <f t="shared" si="20"/>
        <v>-</v>
      </c>
      <c r="G108" s="182"/>
      <c r="H108" s="182"/>
      <c r="I108" s="182"/>
      <c r="J108" s="182"/>
      <c r="K108" s="182"/>
      <c r="L108" s="657"/>
      <c r="M108" s="182"/>
      <c r="N108" s="182"/>
      <c r="O108" s="182"/>
      <c r="P108" s="182"/>
      <c r="Q108" s="474"/>
      <c r="R108" s="474"/>
      <c r="S108" s="474"/>
      <c r="T108" s="474"/>
      <c r="U108" s="475"/>
    </row>
    <row r="109" spans="1:21" ht="14.25" customHeight="1">
      <c r="A109" s="748" t="s">
        <v>10197</v>
      </c>
      <c r="B109" s="539" t="s">
        <v>10198</v>
      </c>
      <c r="C109" s="1115"/>
      <c r="D109" s="1115"/>
      <c r="E109" s="638"/>
      <c r="F109" s="894" t="str">
        <f t="shared" si="20"/>
        <v>-</v>
      </c>
      <c r="G109" s="182"/>
      <c r="H109" s="182"/>
      <c r="I109" s="182"/>
      <c r="J109" s="182"/>
      <c r="K109" s="182"/>
      <c r="L109" s="657"/>
      <c r="M109" s="182"/>
      <c r="N109" s="182"/>
      <c r="O109" s="182"/>
      <c r="P109" s="182"/>
      <c r="Q109" s="15"/>
      <c r="R109" s="15"/>
      <c r="S109" s="15"/>
      <c r="T109" s="15"/>
      <c r="U109" s="32"/>
    </row>
    <row r="110" spans="1:21" ht="14.25" customHeight="1">
      <c r="A110" s="545" t="s">
        <v>144</v>
      </c>
      <c r="B110" s="539"/>
      <c r="C110" s="1115"/>
      <c r="D110" s="1115"/>
      <c r="E110" s="638"/>
      <c r="F110" s="337" t="str">
        <f t="shared" si="20"/>
        <v>-</v>
      </c>
      <c r="G110" s="182"/>
      <c r="H110" s="182"/>
      <c r="I110" s="182"/>
      <c r="J110" s="182"/>
      <c r="K110" s="182"/>
      <c r="L110" s="657"/>
      <c r="M110" s="182"/>
      <c r="N110" s="182"/>
      <c r="O110" s="182"/>
      <c r="P110" s="182"/>
      <c r="Q110" s="143"/>
      <c r="R110" s="143"/>
      <c r="S110" s="143"/>
      <c r="T110" s="143"/>
      <c r="U110" s="144"/>
    </row>
    <row r="111" spans="1:21" ht="14.25" customHeight="1" thickBot="1">
      <c r="A111" s="546" t="s">
        <v>8063</v>
      </c>
      <c r="B111" s="539"/>
      <c r="C111" s="744">
        <f>C104-SUM(C107:C110)</f>
        <v>0</v>
      </c>
      <c r="D111" s="744">
        <f t="shared" ref="D111:E111" si="25">D104-SUM(D107:D110)</f>
        <v>0</v>
      </c>
      <c r="E111" s="744">
        <f t="shared" si="25"/>
        <v>0</v>
      </c>
      <c r="F111" s="745" t="str">
        <f t="shared" si="20"/>
        <v>-</v>
      </c>
      <c r="G111" s="744">
        <f t="shared" ref="G111:P111" si="26">G104-SUM(G107:G110)</f>
        <v>0</v>
      </c>
      <c r="H111" s="744">
        <f t="shared" si="26"/>
        <v>0</v>
      </c>
      <c r="I111" s="744">
        <f t="shared" si="26"/>
        <v>0</v>
      </c>
      <c r="J111" s="744">
        <f t="shared" si="26"/>
        <v>0</v>
      </c>
      <c r="K111" s="744">
        <f t="shared" si="26"/>
        <v>0</v>
      </c>
      <c r="L111" s="750">
        <f t="shared" si="26"/>
        <v>0</v>
      </c>
      <c r="M111" s="744">
        <f t="shared" si="26"/>
        <v>0</v>
      </c>
      <c r="N111" s="744">
        <f t="shared" si="26"/>
        <v>0</v>
      </c>
      <c r="O111" s="744">
        <f t="shared" si="26"/>
        <v>0</v>
      </c>
      <c r="P111" s="744">
        <f t="shared" si="26"/>
        <v>0</v>
      </c>
      <c r="Q111" s="21" t="e">
        <f>+Q104-Q110+#REF!+#REF!</f>
        <v>#REF!</v>
      </c>
      <c r="R111" s="21" t="e">
        <f>+R104-R110+#REF!+#REF!</f>
        <v>#REF!</v>
      </c>
      <c r="S111" s="21" t="e">
        <f>+S104-S110+#REF!+#REF!</f>
        <v>#REF!</v>
      </c>
      <c r="T111" s="21" t="e">
        <f>+T104-T110+#REF!+#REF!</f>
        <v>#REF!</v>
      </c>
      <c r="U111" s="36" t="e">
        <f>+U104-U110+#REF!+#REF!</f>
        <v>#REF!</v>
      </c>
    </row>
    <row r="112" spans="1:21" ht="14.25" customHeight="1" thickTop="1">
      <c r="A112" s="547"/>
      <c r="B112" s="409"/>
      <c r="C112" s="15"/>
      <c r="D112" s="15"/>
      <c r="E112" s="15"/>
      <c r="F112" s="352"/>
      <c r="G112" s="15"/>
      <c r="H112" s="15"/>
      <c r="I112" s="15"/>
      <c r="J112" s="15"/>
      <c r="K112" s="15"/>
      <c r="L112" s="156"/>
      <c r="M112" s="15"/>
      <c r="N112" s="15"/>
      <c r="O112" s="15"/>
      <c r="P112" s="15"/>
      <c r="Q112" s="15"/>
      <c r="R112" s="15"/>
      <c r="S112" s="15"/>
      <c r="T112" s="15"/>
      <c r="U112" s="32"/>
    </row>
    <row r="113" spans="1:21" ht="14.25" customHeight="1">
      <c r="A113" s="546" t="s">
        <v>8064</v>
      </c>
      <c r="B113" s="409"/>
      <c r="C113" s="746">
        <f>C105-C107-C108-C109-C110</f>
        <v>0</v>
      </c>
      <c r="D113" s="746">
        <f>D105-D107-D108-D109-D110</f>
        <v>0</v>
      </c>
      <c r="E113" s="746">
        <f>E105-E107-E108-E109-E110</f>
        <v>0</v>
      </c>
      <c r="F113" s="606" t="str">
        <f t="shared" si="20"/>
        <v>-</v>
      </c>
      <c r="G113" s="746">
        <f>G105-G107-G108-G109-G110</f>
        <v>0</v>
      </c>
      <c r="H113" s="746">
        <f t="shared" ref="H113:P113" si="27">H105-H107-H108-H109-H110</f>
        <v>0</v>
      </c>
      <c r="I113" s="746">
        <f t="shared" si="27"/>
        <v>0</v>
      </c>
      <c r="J113" s="746">
        <f t="shared" si="27"/>
        <v>0</v>
      </c>
      <c r="K113" s="746">
        <f t="shared" si="27"/>
        <v>0</v>
      </c>
      <c r="L113" s="746">
        <f t="shared" si="27"/>
        <v>0</v>
      </c>
      <c r="M113" s="746">
        <f t="shared" si="27"/>
        <v>0</v>
      </c>
      <c r="N113" s="746">
        <f t="shared" si="27"/>
        <v>0</v>
      </c>
      <c r="O113" s="746">
        <f t="shared" si="27"/>
        <v>0</v>
      </c>
      <c r="P113" s="746">
        <f t="shared" si="27"/>
        <v>0</v>
      </c>
      <c r="Q113" s="19">
        <f>Q105-Q110</f>
        <v>0</v>
      </c>
      <c r="R113" s="19">
        <f>R105-R110</f>
        <v>0</v>
      </c>
      <c r="S113" s="19">
        <f>S105-S110</f>
        <v>0</v>
      </c>
      <c r="T113" s="19">
        <f>T105-T110</f>
        <v>0</v>
      </c>
      <c r="U113" s="34">
        <f>U105-U110</f>
        <v>0</v>
      </c>
    </row>
    <row r="114" spans="1:21" ht="13.9" customHeight="1">
      <c r="A114" s="10" t="s">
        <v>149</v>
      </c>
      <c r="B114" s="429" t="s">
        <v>580</v>
      </c>
      <c r="C114" s="1158"/>
      <c r="D114" s="1158"/>
      <c r="E114" s="932"/>
      <c r="F114" s="337" t="str">
        <f t="shared" si="20"/>
        <v>-</v>
      </c>
      <c r="G114" s="641"/>
      <c r="H114" s="641"/>
      <c r="I114" s="641"/>
      <c r="J114" s="641"/>
      <c r="K114" s="641"/>
      <c r="L114" s="642"/>
      <c r="M114" s="637"/>
      <c r="N114" s="637"/>
      <c r="O114" s="637"/>
      <c r="P114" s="637"/>
      <c r="Q114" s="147"/>
      <c r="R114" s="147"/>
      <c r="S114" s="147"/>
      <c r="T114" s="147"/>
      <c r="U114" s="148"/>
    </row>
    <row r="115" spans="1:21" ht="14.25" customHeight="1">
      <c r="A115" s="10" t="s">
        <v>392</v>
      </c>
      <c r="B115" s="429" t="s">
        <v>580</v>
      </c>
      <c r="C115" s="1158"/>
      <c r="D115" s="1158"/>
      <c r="E115" s="932"/>
      <c r="F115" s="337" t="str">
        <f t="shared" si="20"/>
        <v>-</v>
      </c>
      <c r="G115" s="637"/>
      <c r="H115" s="637"/>
      <c r="I115" s="637"/>
      <c r="J115" s="637"/>
      <c r="K115" s="637"/>
      <c r="L115" s="642"/>
      <c r="M115" s="637"/>
      <c r="N115" s="637"/>
      <c r="O115" s="637"/>
      <c r="P115" s="637"/>
      <c r="Q115" s="147"/>
      <c r="R115" s="147"/>
      <c r="S115" s="147"/>
      <c r="T115" s="147"/>
      <c r="U115" s="148"/>
    </row>
    <row r="116" spans="1:21" ht="14.25" customHeight="1">
      <c r="A116" s="10" t="s">
        <v>572</v>
      </c>
      <c r="B116" s="429" t="s">
        <v>580</v>
      </c>
      <c r="C116" s="1158"/>
      <c r="D116" s="1158"/>
      <c r="E116" s="932"/>
      <c r="F116" s="337" t="str">
        <f t="shared" si="20"/>
        <v>-</v>
      </c>
      <c r="G116" s="637"/>
      <c r="H116" s="637"/>
      <c r="I116" s="637"/>
      <c r="J116" s="637"/>
      <c r="K116" s="637"/>
      <c r="L116" s="642"/>
      <c r="M116" s="637"/>
      <c r="N116" s="637"/>
      <c r="O116" s="637"/>
      <c r="P116" s="637"/>
      <c r="Q116" s="147"/>
      <c r="R116" s="147"/>
      <c r="S116" s="147"/>
      <c r="T116" s="147"/>
      <c r="U116" s="148"/>
    </row>
    <row r="117" spans="1:21" ht="14.25" customHeight="1">
      <c r="A117" s="10" t="s">
        <v>147</v>
      </c>
      <c r="B117" s="429" t="s">
        <v>581</v>
      </c>
      <c r="C117" s="1158"/>
      <c r="D117" s="1158"/>
      <c r="E117" s="932"/>
      <c r="F117" s="337" t="str">
        <f t="shared" si="20"/>
        <v>-</v>
      </c>
      <c r="G117" s="637"/>
      <c r="H117" s="637"/>
      <c r="I117" s="637"/>
      <c r="J117" s="637"/>
      <c r="K117" s="637"/>
      <c r="L117" s="642"/>
      <c r="M117" s="637"/>
      <c r="N117" s="637"/>
      <c r="O117" s="637"/>
      <c r="P117" s="637"/>
      <c r="Q117" s="147"/>
      <c r="R117" s="147"/>
      <c r="S117" s="147"/>
      <c r="T117" s="147"/>
      <c r="U117" s="148"/>
    </row>
    <row r="118" spans="1:21" ht="14.25" customHeight="1">
      <c r="A118" s="837" t="s">
        <v>9898</v>
      </c>
      <c r="B118" s="432"/>
      <c r="C118" s="1158"/>
      <c r="D118" s="1158"/>
      <c r="E118" s="932"/>
      <c r="F118" s="893" t="str">
        <f t="shared" si="20"/>
        <v>-</v>
      </c>
      <c r="G118" s="637"/>
      <c r="H118" s="637"/>
      <c r="I118" s="637"/>
      <c r="J118" s="637"/>
      <c r="K118" s="637"/>
      <c r="L118" s="642"/>
      <c r="M118" s="637"/>
      <c r="N118" s="637"/>
      <c r="O118" s="637"/>
      <c r="P118" s="637"/>
      <c r="Q118" s="17"/>
      <c r="R118" s="17"/>
      <c r="S118" s="17"/>
      <c r="T118" s="17"/>
      <c r="U118" s="33"/>
    </row>
    <row r="119" spans="1:21" ht="14.25" customHeight="1">
      <c r="A119" s="837" t="s">
        <v>9899</v>
      </c>
      <c r="B119" s="432"/>
      <c r="C119" s="1158"/>
      <c r="D119" s="1158"/>
      <c r="E119" s="932"/>
      <c r="F119" s="893" t="str">
        <f t="shared" si="20"/>
        <v>-</v>
      </c>
      <c r="G119" s="637"/>
      <c r="H119" s="637"/>
      <c r="I119" s="637"/>
      <c r="J119" s="637"/>
      <c r="K119" s="637"/>
      <c r="L119" s="642"/>
      <c r="M119" s="637"/>
      <c r="N119" s="637"/>
      <c r="O119" s="637"/>
      <c r="P119" s="637"/>
      <c r="Q119" s="17"/>
      <c r="R119" s="17"/>
      <c r="S119" s="17"/>
      <c r="T119" s="17"/>
      <c r="U119" s="33"/>
    </row>
    <row r="120" spans="1:21" ht="14.25" customHeight="1">
      <c r="B120" s="539"/>
      <c r="C120" s="17"/>
      <c r="D120" s="17"/>
      <c r="E120" s="17"/>
      <c r="F120" s="349"/>
      <c r="G120" s="17"/>
      <c r="H120" s="17"/>
      <c r="I120" s="17"/>
      <c r="J120" s="17"/>
      <c r="K120" s="18"/>
      <c r="L120" s="169"/>
      <c r="M120" s="17"/>
      <c r="N120" s="17"/>
      <c r="O120" s="17"/>
      <c r="P120" s="17"/>
      <c r="Q120" s="17"/>
      <c r="R120" s="17"/>
      <c r="S120" s="17"/>
      <c r="T120" s="17"/>
      <c r="U120" s="33"/>
    </row>
    <row r="121" spans="1:21" ht="14.25" customHeight="1">
      <c r="A121" s="8" t="s">
        <v>3722</v>
      </c>
      <c r="B121" s="411" t="s">
        <v>9417</v>
      </c>
      <c r="C121" s="17"/>
      <c r="D121" s="17"/>
      <c r="E121" s="17"/>
      <c r="F121" s="349"/>
      <c r="G121" s="17"/>
      <c r="H121" s="17"/>
      <c r="I121" s="17"/>
      <c r="J121" s="17"/>
      <c r="K121" s="18"/>
      <c r="L121" s="169"/>
      <c r="M121" s="17"/>
      <c r="N121" s="17"/>
      <c r="O121" s="17"/>
      <c r="P121" s="17"/>
      <c r="Q121" s="17"/>
      <c r="R121" s="17"/>
      <c r="S121" s="17"/>
      <c r="T121" s="17"/>
      <c r="U121" s="33"/>
    </row>
    <row r="122" spans="1:21" ht="14.25" customHeight="1">
      <c r="A122" s="7" t="s">
        <v>137</v>
      </c>
      <c r="B122" s="409"/>
      <c r="C122" s="1224"/>
      <c r="D122" s="1159"/>
      <c r="E122" s="644"/>
      <c r="F122" s="337" t="str">
        <f t="shared" ref="F122:F126" si="28">(IF(ISERROR((D122-E122)/E122),"-",((D122-E122)/E122)))</f>
        <v>-</v>
      </c>
      <c r="G122" s="933"/>
      <c r="H122" s="933"/>
      <c r="I122" s="933"/>
      <c r="J122" s="933"/>
      <c r="K122" s="933"/>
      <c r="L122" s="646"/>
      <c r="M122" s="933"/>
      <c r="N122" s="933"/>
      <c r="O122" s="933"/>
      <c r="P122" s="933"/>
      <c r="Q122" s="143"/>
      <c r="R122" s="143"/>
      <c r="S122" s="143"/>
      <c r="T122" s="143"/>
      <c r="U122" s="144"/>
    </row>
    <row r="123" spans="1:21" ht="14.25" customHeight="1">
      <c r="A123" s="7" t="s">
        <v>129</v>
      </c>
      <c r="B123" s="432"/>
      <c r="C123" s="1159"/>
      <c r="D123" s="1159"/>
      <c r="E123" s="644"/>
      <c r="F123" s="337" t="str">
        <f t="shared" si="28"/>
        <v>-</v>
      </c>
      <c r="G123" s="933"/>
      <c r="H123" s="933"/>
      <c r="I123" s="933"/>
      <c r="J123" s="933"/>
      <c r="K123" s="933"/>
      <c r="L123" s="646"/>
      <c r="M123" s="933"/>
      <c r="N123" s="933"/>
      <c r="O123" s="933"/>
      <c r="P123" s="933"/>
      <c r="Q123" s="143"/>
      <c r="R123" s="143"/>
      <c r="S123" s="143"/>
      <c r="T123" s="143"/>
      <c r="U123" s="144"/>
    </row>
    <row r="124" spans="1:21" ht="14.25" customHeight="1">
      <c r="A124" s="7" t="s">
        <v>341</v>
      </c>
      <c r="B124" s="432"/>
      <c r="C124" s="1159"/>
      <c r="D124" s="1159"/>
      <c r="E124" s="644"/>
      <c r="F124" s="337" t="str">
        <f t="shared" si="28"/>
        <v>-</v>
      </c>
      <c r="G124" s="933"/>
      <c r="H124" s="933"/>
      <c r="I124" s="933"/>
      <c r="J124" s="933"/>
      <c r="K124" s="933"/>
      <c r="L124" s="646"/>
      <c r="M124" s="933"/>
      <c r="N124" s="933"/>
      <c r="O124" s="933"/>
      <c r="P124" s="933"/>
      <c r="Q124" s="143"/>
      <c r="R124" s="143"/>
      <c r="S124" s="143"/>
      <c r="T124" s="143"/>
      <c r="U124" s="144"/>
    </row>
    <row r="125" spans="1:21" ht="14.25" customHeight="1">
      <c r="A125" s="7" t="s">
        <v>138</v>
      </c>
      <c r="B125" s="409"/>
      <c r="C125" s="1160"/>
      <c r="D125" s="1160"/>
      <c r="E125" s="643"/>
      <c r="F125" s="338" t="str">
        <f t="shared" si="28"/>
        <v>-</v>
      </c>
      <c r="G125" s="645"/>
      <c r="H125" s="645"/>
      <c r="I125" s="645"/>
      <c r="J125" s="645"/>
      <c r="K125" s="645"/>
      <c r="L125" s="647"/>
      <c r="M125" s="645"/>
      <c r="N125" s="645"/>
      <c r="O125" s="645"/>
      <c r="P125" s="645"/>
      <c r="Q125" s="145"/>
      <c r="R125" s="145"/>
      <c r="S125" s="145"/>
      <c r="T125" s="145"/>
      <c r="U125" s="146"/>
    </row>
    <row r="126" spans="1:21" ht="14.25" customHeight="1">
      <c r="A126" s="1" t="s">
        <v>126</v>
      </c>
      <c r="B126" s="409"/>
      <c r="C126" s="23">
        <f>SUM(C122:C125)</f>
        <v>0</v>
      </c>
      <c r="D126" s="23">
        <f>SUM(D122:D125)</f>
        <v>0</v>
      </c>
      <c r="E126" s="23">
        <f>SUM(E122:E125)</f>
        <v>0</v>
      </c>
      <c r="F126" s="340" t="str">
        <f t="shared" si="28"/>
        <v>-</v>
      </c>
      <c r="G126" s="23">
        <f t="shared" ref="G126:U126" si="29">SUM(G122:G125)</f>
        <v>0</v>
      </c>
      <c r="H126" s="23">
        <f t="shared" si="29"/>
        <v>0</v>
      </c>
      <c r="I126" s="23">
        <f t="shared" si="29"/>
        <v>0</v>
      </c>
      <c r="J126" s="23">
        <f t="shared" si="29"/>
        <v>0</v>
      </c>
      <c r="K126" s="23">
        <f t="shared" si="29"/>
        <v>0</v>
      </c>
      <c r="L126" s="624">
        <f t="shared" si="29"/>
        <v>0</v>
      </c>
      <c r="M126" s="23">
        <f t="shared" si="29"/>
        <v>0</v>
      </c>
      <c r="N126" s="23">
        <f t="shared" si="29"/>
        <v>0</v>
      </c>
      <c r="O126" s="23">
        <f t="shared" si="29"/>
        <v>0</v>
      </c>
      <c r="P126" s="23">
        <f t="shared" si="29"/>
        <v>0</v>
      </c>
      <c r="Q126" s="23">
        <f t="shared" si="29"/>
        <v>0</v>
      </c>
      <c r="R126" s="23">
        <f t="shared" si="29"/>
        <v>0</v>
      </c>
      <c r="S126" s="23">
        <f t="shared" si="29"/>
        <v>0</v>
      </c>
      <c r="T126" s="23">
        <f t="shared" si="29"/>
        <v>0</v>
      </c>
      <c r="U126" s="152">
        <f t="shared" si="29"/>
        <v>0</v>
      </c>
    </row>
    <row r="127" spans="1:21" ht="14.25" customHeight="1">
      <c r="A127" s="7"/>
      <c r="B127" s="409"/>
      <c r="C127" s="102"/>
      <c r="D127" s="102"/>
      <c r="E127" s="102"/>
      <c r="F127" s="341"/>
      <c r="G127" s="102"/>
      <c r="H127" s="102"/>
      <c r="I127" s="102"/>
      <c r="J127" s="102"/>
      <c r="K127" s="102"/>
      <c r="L127" s="623"/>
      <c r="M127" s="102"/>
      <c r="N127" s="102"/>
      <c r="O127" s="102"/>
      <c r="P127" s="102"/>
      <c r="Q127" s="102"/>
      <c r="R127" s="102"/>
      <c r="S127" s="102"/>
      <c r="T127" s="102"/>
      <c r="U127" s="103"/>
    </row>
    <row r="128" spans="1:21" ht="14.25" customHeight="1">
      <c r="A128" s="7" t="s">
        <v>399</v>
      </c>
      <c r="B128" s="429"/>
      <c r="C128" s="1161"/>
      <c r="D128" s="1161"/>
      <c r="E128" s="648"/>
      <c r="F128" s="337" t="str">
        <f t="shared" ref="F128:F131" si="30">(IF(ISERROR((D128-E128)/E128),"-",((D128-E128)/E128)))</f>
        <v>-</v>
      </c>
      <c r="G128" s="934"/>
      <c r="H128" s="934"/>
      <c r="I128" s="934"/>
      <c r="J128" s="934"/>
      <c r="K128" s="934"/>
      <c r="L128" s="652"/>
      <c r="M128" s="934"/>
      <c r="N128" s="934"/>
      <c r="O128" s="934"/>
      <c r="P128" s="934"/>
      <c r="Q128" s="143"/>
      <c r="R128" s="143"/>
      <c r="S128" s="143"/>
      <c r="T128" s="143"/>
      <c r="U128" s="144"/>
    </row>
    <row r="129" spans="1:21" ht="14.25" customHeight="1">
      <c r="A129" s="7" t="s">
        <v>142</v>
      </c>
      <c r="B129" s="409"/>
      <c r="C129" s="1162"/>
      <c r="D129" s="1162"/>
      <c r="E129" s="649"/>
      <c r="F129" s="337" t="str">
        <f t="shared" si="30"/>
        <v>-</v>
      </c>
      <c r="G129" s="935"/>
      <c r="H129" s="935"/>
      <c r="I129" s="935"/>
      <c r="J129" s="935"/>
      <c r="K129" s="935"/>
      <c r="L129" s="653"/>
      <c r="M129" s="935"/>
      <c r="N129" s="935"/>
      <c r="O129" s="935"/>
      <c r="P129" s="935"/>
      <c r="Q129" s="143"/>
      <c r="R129" s="143"/>
      <c r="S129" s="143"/>
      <c r="T129" s="143"/>
      <c r="U129" s="144"/>
    </row>
    <row r="130" spans="1:21" ht="14.25" customHeight="1">
      <c r="A130" s="7" t="s">
        <v>143</v>
      </c>
      <c r="B130" s="409"/>
      <c r="C130" s="1163"/>
      <c r="D130" s="1163"/>
      <c r="E130" s="650"/>
      <c r="F130" s="338" t="str">
        <f t="shared" si="30"/>
        <v>-</v>
      </c>
      <c r="G130" s="651"/>
      <c r="H130" s="651"/>
      <c r="I130" s="651"/>
      <c r="J130" s="651"/>
      <c r="K130" s="651"/>
      <c r="L130" s="654"/>
      <c r="M130" s="651"/>
      <c r="N130" s="651"/>
      <c r="O130" s="651"/>
      <c r="P130" s="651"/>
      <c r="Q130" s="145"/>
      <c r="R130" s="145"/>
      <c r="S130" s="145"/>
      <c r="T130" s="145"/>
      <c r="U130" s="146"/>
    </row>
    <row r="131" spans="1:21" ht="14.25" customHeight="1">
      <c r="A131" s="1" t="s">
        <v>605</v>
      </c>
      <c r="B131" s="411"/>
      <c r="C131" s="15">
        <f>SUM(C128:C130)</f>
        <v>0</v>
      </c>
      <c r="D131" s="15">
        <f>SUM(D128:D130)</f>
        <v>0</v>
      </c>
      <c r="E131" s="15">
        <f>SUM(E128:E130)</f>
        <v>0</v>
      </c>
      <c r="F131" s="340" t="str">
        <f t="shared" si="30"/>
        <v>-</v>
      </c>
      <c r="G131" s="15">
        <f t="shared" ref="G131:U131" si="31">SUM(G128:G130)</f>
        <v>0</v>
      </c>
      <c r="H131" s="15">
        <f t="shared" si="31"/>
        <v>0</v>
      </c>
      <c r="I131" s="15">
        <f t="shared" si="31"/>
        <v>0</v>
      </c>
      <c r="J131" s="15">
        <f t="shared" si="31"/>
        <v>0</v>
      </c>
      <c r="K131" s="15">
        <f t="shared" si="31"/>
        <v>0</v>
      </c>
      <c r="L131" s="156">
        <f t="shared" si="31"/>
        <v>0</v>
      </c>
      <c r="M131" s="15">
        <f t="shared" si="31"/>
        <v>0</v>
      </c>
      <c r="N131" s="15">
        <f t="shared" si="31"/>
        <v>0</v>
      </c>
      <c r="O131" s="15">
        <f t="shared" si="31"/>
        <v>0</v>
      </c>
      <c r="P131" s="15">
        <f t="shared" si="31"/>
        <v>0</v>
      </c>
      <c r="Q131" s="15">
        <f t="shared" si="31"/>
        <v>0</v>
      </c>
      <c r="R131" s="15">
        <f t="shared" si="31"/>
        <v>0</v>
      </c>
      <c r="S131" s="15">
        <f t="shared" si="31"/>
        <v>0</v>
      </c>
      <c r="T131" s="15">
        <f t="shared" si="31"/>
        <v>0</v>
      </c>
      <c r="U131" s="32">
        <f t="shared" si="31"/>
        <v>0</v>
      </c>
    </row>
    <row r="132" spans="1:21" ht="14.25" customHeight="1">
      <c r="B132" s="409"/>
      <c r="C132" s="17"/>
      <c r="D132" s="17"/>
      <c r="E132" s="17"/>
      <c r="F132" s="350"/>
      <c r="G132" s="17"/>
      <c r="H132" s="17"/>
      <c r="I132" s="17"/>
      <c r="J132" s="17"/>
      <c r="K132" s="18"/>
      <c r="L132" s="169"/>
      <c r="M132" s="17"/>
      <c r="N132" s="17"/>
      <c r="O132" s="17"/>
      <c r="P132" s="17"/>
      <c r="Q132" s="17"/>
      <c r="R132" s="17"/>
      <c r="S132" s="17"/>
      <c r="T132" s="17"/>
      <c r="U132" s="33"/>
    </row>
    <row r="133" spans="1:21" ht="14.25" customHeight="1">
      <c r="A133" s="1" t="s">
        <v>570</v>
      </c>
      <c r="B133" s="427"/>
      <c r="C133" s="19">
        <f>+C126-C131</f>
        <v>0</v>
      </c>
      <c r="D133" s="19">
        <f>+D126-D131</f>
        <v>0</v>
      </c>
      <c r="E133" s="19">
        <f>+E126-E131</f>
        <v>0</v>
      </c>
      <c r="F133" s="343" t="str">
        <f t="shared" ref="F133:F134" si="32">(IF(ISERROR((D133-E133)/E133),"-",((D133-E133)/E133)))</f>
        <v>-</v>
      </c>
      <c r="G133" s="19">
        <f t="shared" ref="G133:U133" si="33">+G126-G131</f>
        <v>0</v>
      </c>
      <c r="H133" s="19">
        <f t="shared" si="33"/>
        <v>0</v>
      </c>
      <c r="I133" s="19">
        <f t="shared" si="33"/>
        <v>0</v>
      </c>
      <c r="J133" s="19">
        <f t="shared" si="33"/>
        <v>0</v>
      </c>
      <c r="K133" s="19">
        <f t="shared" si="33"/>
        <v>0</v>
      </c>
      <c r="L133" s="155">
        <f t="shared" si="33"/>
        <v>0</v>
      </c>
      <c r="M133" s="19">
        <f t="shared" si="33"/>
        <v>0</v>
      </c>
      <c r="N133" s="19">
        <f t="shared" si="33"/>
        <v>0</v>
      </c>
      <c r="O133" s="19">
        <f t="shared" si="33"/>
        <v>0</v>
      </c>
      <c r="P133" s="19">
        <f t="shared" si="33"/>
        <v>0</v>
      </c>
      <c r="Q133" s="19">
        <f t="shared" si="33"/>
        <v>0</v>
      </c>
      <c r="R133" s="19">
        <f t="shared" si="33"/>
        <v>0</v>
      </c>
      <c r="S133" s="19">
        <f t="shared" si="33"/>
        <v>0</v>
      </c>
      <c r="T133" s="19">
        <f t="shared" si="33"/>
        <v>0</v>
      </c>
      <c r="U133" s="34">
        <f t="shared" si="33"/>
        <v>0</v>
      </c>
    </row>
    <row r="134" spans="1:21" ht="14.25" customHeight="1">
      <c r="A134" s="3" t="s">
        <v>571</v>
      </c>
      <c r="B134" s="430"/>
      <c r="C134" s="15">
        <f>+C133-C123-C124</f>
        <v>0</v>
      </c>
      <c r="D134" s="15">
        <f>+D133-D123-D124</f>
        <v>0</v>
      </c>
      <c r="E134" s="15">
        <f>+E133-E123-E124</f>
        <v>0</v>
      </c>
      <c r="F134" s="340" t="str">
        <f t="shared" si="32"/>
        <v>-</v>
      </c>
      <c r="G134" s="15">
        <f t="shared" ref="G134:U134" si="34">+G133-G123-G124</f>
        <v>0</v>
      </c>
      <c r="H134" s="15">
        <f t="shared" si="34"/>
        <v>0</v>
      </c>
      <c r="I134" s="15">
        <f t="shared" si="34"/>
        <v>0</v>
      </c>
      <c r="J134" s="15">
        <f t="shared" si="34"/>
        <v>0</v>
      </c>
      <c r="K134" s="15">
        <f t="shared" si="34"/>
        <v>0</v>
      </c>
      <c r="L134" s="156">
        <f t="shared" si="34"/>
        <v>0</v>
      </c>
      <c r="M134" s="15">
        <f t="shared" si="34"/>
        <v>0</v>
      </c>
      <c r="N134" s="15">
        <f t="shared" si="34"/>
        <v>0</v>
      </c>
      <c r="O134" s="15">
        <f t="shared" si="34"/>
        <v>0</v>
      </c>
      <c r="P134" s="15">
        <f t="shared" si="34"/>
        <v>0</v>
      </c>
      <c r="Q134" s="15">
        <f t="shared" si="34"/>
        <v>0</v>
      </c>
      <c r="R134" s="15">
        <f t="shared" si="34"/>
        <v>0</v>
      </c>
      <c r="S134" s="15">
        <f t="shared" si="34"/>
        <v>0</v>
      </c>
      <c r="T134" s="15">
        <f t="shared" si="34"/>
        <v>0</v>
      </c>
      <c r="U134" s="70">
        <f t="shared" si="34"/>
        <v>0</v>
      </c>
    </row>
    <row r="135" spans="1:21" ht="14.25" customHeight="1">
      <c r="A135" s="4" t="s">
        <v>325</v>
      </c>
      <c r="B135" s="409"/>
      <c r="C135" s="15"/>
      <c r="D135" s="15"/>
      <c r="E135" s="15"/>
      <c r="F135" s="351"/>
      <c r="G135" s="15"/>
      <c r="H135" s="15"/>
      <c r="I135" s="15"/>
      <c r="J135" s="15"/>
      <c r="K135" s="15"/>
      <c r="L135" s="156"/>
      <c r="M135" s="15"/>
      <c r="N135" s="15"/>
      <c r="O135" s="15"/>
      <c r="P135" s="15"/>
      <c r="Q135" s="15"/>
      <c r="R135" s="15"/>
      <c r="S135" s="15"/>
      <c r="T135" s="15"/>
      <c r="U135" s="32"/>
    </row>
    <row r="136" spans="1:21" ht="14.25" customHeight="1">
      <c r="A136" s="550" t="s">
        <v>8062</v>
      </c>
      <c r="B136" s="539" t="s">
        <v>10196</v>
      </c>
      <c r="C136" s="1151"/>
      <c r="D136" s="1151"/>
      <c r="E136" s="655"/>
      <c r="F136" s="476" t="str">
        <f t="shared" ref="F136:F139" si="35">(IF(ISERROR((D136-E136)/E136),"-",((D136-E136)/E136)))</f>
        <v>-</v>
      </c>
      <c r="G136" s="182"/>
      <c r="H136" s="182"/>
      <c r="I136" s="182"/>
      <c r="J136" s="182"/>
      <c r="K136" s="182"/>
      <c r="L136" s="657"/>
      <c r="M136" s="182"/>
      <c r="N136" s="182"/>
      <c r="O136" s="182"/>
      <c r="P136" s="182"/>
      <c r="Q136" s="474"/>
      <c r="R136" s="474"/>
      <c r="S136" s="474"/>
      <c r="T136" s="474"/>
      <c r="U136" s="475"/>
    </row>
    <row r="137" spans="1:21" ht="14.25" customHeight="1">
      <c r="A137" s="748" t="s">
        <v>10197</v>
      </c>
      <c r="B137" s="539" t="s">
        <v>10198</v>
      </c>
      <c r="C137" s="1151"/>
      <c r="D137" s="1151"/>
      <c r="E137" s="655"/>
      <c r="F137" s="894" t="str">
        <f t="shared" si="35"/>
        <v>-</v>
      </c>
      <c r="G137" s="182"/>
      <c r="H137" s="182"/>
      <c r="I137" s="182"/>
      <c r="J137" s="182"/>
      <c r="K137" s="182"/>
      <c r="L137" s="657"/>
      <c r="M137" s="182"/>
      <c r="N137" s="182"/>
      <c r="O137" s="182"/>
      <c r="P137" s="182"/>
      <c r="Q137" s="15"/>
      <c r="R137" s="15"/>
      <c r="S137" s="15"/>
      <c r="T137" s="15"/>
      <c r="U137" s="32"/>
    </row>
    <row r="138" spans="1:21" ht="14.25" customHeight="1">
      <c r="A138" s="545" t="s">
        <v>144</v>
      </c>
      <c r="B138" s="409"/>
      <c r="C138" s="1152"/>
      <c r="D138" s="1152"/>
      <c r="E138" s="656"/>
      <c r="F138" s="337" t="str">
        <f t="shared" si="35"/>
        <v>-</v>
      </c>
      <c r="G138" s="936"/>
      <c r="H138" s="936"/>
      <c r="I138" s="936"/>
      <c r="J138" s="936"/>
      <c r="K138" s="936"/>
      <c r="L138" s="658"/>
      <c r="M138" s="936"/>
      <c r="N138" s="936"/>
      <c r="O138" s="936"/>
      <c r="P138" s="936"/>
      <c r="Q138" s="143"/>
      <c r="R138" s="143"/>
      <c r="S138" s="143"/>
      <c r="T138" s="143"/>
      <c r="U138" s="144"/>
    </row>
    <row r="139" spans="1:21" ht="14.25" customHeight="1" thickBot="1">
      <c r="A139" s="546" t="s">
        <v>8063</v>
      </c>
      <c r="B139" s="427"/>
      <c r="C139" s="744">
        <f>C133-SUM(C136:C138)</f>
        <v>0</v>
      </c>
      <c r="D139" s="744">
        <f t="shared" ref="D139:E139" si="36">D133-SUM(D136:D138)</f>
        <v>0</v>
      </c>
      <c r="E139" s="744">
        <f t="shared" si="36"/>
        <v>0</v>
      </c>
      <c r="F139" s="607" t="str">
        <f t="shared" si="35"/>
        <v>-</v>
      </c>
      <c r="G139" s="744">
        <f t="shared" ref="G139:P139" si="37">G133-SUM(G136:G138)</f>
        <v>0</v>
      </c>
      <c r="H139" s="744">
        <f t="shared" si="37"/>
        <v>0</v>
      </c>
      <c r="I139" s="744">
        <f t="shared" si="37"/>
        <v>0</v>
      </c>
      <c r="J139" s="744">
        <f t="shared" si="37"/>
        <v>0</v>
      </c>
      <c r="K139" s="744">
        <f t="shared" si="37"/>
        <v>0</v>
      </c>
      <c r="L139" s="744">
        <f t="shared" si="37"/>
        <v>0</v>
      </c>
      <c r="M139" s="744">
        <f t="shared" si="37"/>
        <v>0</v>
      </c>
      <c r="N139" s="744">
        <f t="shared" si="37"/>
        <v>0</v>
      </c>
      <c r="O139" s="744">
        <f t="shared" si="37"/>
        <v>0</v>
      </c>
      <c r="P139" s="744">
        <f t="shared" si="37"/>
        <v>0</v>
      </c>
      <c r="Q139" s="21" t="e">
        <f>+Q133-Q138+#REF!+#REF!</f>
        <v>#REF!</v>
      </c>
      <c r="R139" s="21" t="e">
        <f>+R133-R138+#REF!+#REF!</f>
        <v>#REF!</v>
      </c>
      <c r="S139" s="21" t="e">
        <f>+S133-S138+#REF!+#REF!</f>
        <v>#REF!</v>
      </c>
      <c r="T139" s="21" t="e">
        <f>+T133-T138+#REF!+#REF!</f>
        <v>#REF!</v>
      </c>
      <c r="U139" s="36" t="e">
        <f>+U133-U138+#REF!+#REF!</f>
        <v>#REF!</v>
      </c>
    </row>
    <row r="140" spans="1:21" ht="14.25" customHeight="1" thickTop="1">
      <c r="A140" s="547"/>
      <c r="B140" s="409"/>
      <c r="C140" s="15"/>
      <c r="D140" s="15"/>
      <c r="E140" s="15"/>
      <c r="F140" s="352"/>
      <c r="G140" s="15"/>
      <c r="H140" s="15"/>
      <c r="I140" s="15"/>
      <c r="J140" s="15"/>
      <c r="K140" s="15"/>
      <c r="L140" s="156"/>
      <c r="M140" s="15"/>
      <c r="N140" s="15"/>
      <c r="O140" s="15"/>
      <c r="P140" s="15"/>
      <c r="Q140" s="15"/>
      <c r="R140" s="15"/>
      <c r="S140" s="15"/>
      <c r="T140" s="15"/>
      <c r="U140" s="32"/>
    </row>
    <row r="141" spans="1:21" ht="14.25" customHeight="1">
      <c r="A141" s="546" t="s">
        <v>8064</v>
      </c>
      <c r="B141" s="409"/>
      <c r="C141" s="746">
        <f>C134-C136-C137-C138</f>
        <v>0</v>
      </c>
      <c r="D141" s="746">
        <f>D134-D136-D137-D138</f>
        <v>0</v>
      </c>
      <c r="E141" s="746">
        <f>E134-E136-E137-E138</f>
        <v>0</v>
      </c>
      <c r="F141" s="747" t="str">
        <f t="shared" ref="F141:F142" si="38">(IF(ISERROR((D141-E141)/E141),"-",((D141-E141)/E141)))</f>
        <v>-</v>
      </c>
      <c r="G141" s="746">
        <f>G134-G136-G137-G138</f>
        <v>0</v>
      </c>
      <c r="H141" s="746">
        <f t="shared" ref="H141:P141" si="39">H134-H136-H137-H138</f>
        <v>0</v>
      </c>
      <c r="I141" s="746">
        <f t="shared" si="39"/>
        <v>0</v>
      </c>
      <c r="J141" s="746">
        <f t="shared" si="39"/>
        <v>0</v>
      </c>
      <c r="K141" s="746">
        <f t="shared" si="39"/>
        <v>0</v>
      </c>
      <c r="L141" s="746">
        <f t="shared" si="39"/>
        <v>0</v>
      </c>
      <c r="M141" s="746">
        <f t="shared" si="39"/>
        <v>0</v>
      </c>
      <c r="N141" s="746">
        <f t="shared" si="39"/>
        <v>0</v>
      </c>
      <c r="O141" s="746">
        <f t="shared" si="39"/>
        <v>0</v>
      </c>
      <c r="P141" s="746">
        <f t="shared" si="39"/>
        <v>0</v>
      </c>
      <c r="Q141" s="19">
        <f>Q134-Q138</f>
        <v>0</v>
      </c>
      <c r="R141" s="19">
        <f>R134-R138</f>
        <v>0</v>
      </c>
      <c r="S141" s="19">
        <f>S134-S138</f>
        <v>0</v>
      </c>
      <c r="T141" s="19">
        <f>T134-T138</f>
        <v>0</v>
      </c>
      <c r="U141" s="34">
        <f>U134-U138</f>
        <v>0</v>
      </c>
    </row>
    <row r="142" spans="1:21" ht="18.600000000000001" customHeight="1">
      <c r="A142" s="29" t="s">
        <v>147</v>
      </c>
      <c r="B142" s="433" t="s">
        <v>581</v>
      </c>
      <c r="C142" s="1164"/>
      <c r="D142" s="1164"/>
      <c r="E142" s="659"/>
      <c r="F142" s="477" t="str">
        <f t="shared" si="38"/>
        <v>-</v>
      </c>
      <c r="G142" s="660"/>
      <c r="H142" s="660"/>
      <c r="I142" s="660"/>
      <c r="J142" s="660"/>
      <c r="K142" s="660"/>
      <c r="L142" s="661"/>
      <c r="M142" s="660"/>
      <c r="N142" s="660"/>
      <c r="O142" s="660"/>
      <c r="P142" s="660"/>
      <c r="Q142" s="150"/>
      <c r="R142" s="150"/>
      <c r="S142" s="150"/>
      <c r="T142" s="150"/>
      <c r="U142" s="151"/>
    </row>
    <row r="143" spans="1:21">
      <c r="F143" s="353"/>
      <c r="L143" s="77"/>
    </row>
    <row r="144" spans="1:21">
      <c r="F144" s="353"/>
      <c r="L144" s="77"/>
    </row>
    <row r="145" spans="1:16">
      <c r="A145" s="44" t="s">
        <v>420</v>
      </c>
      <c r="L145" s="77"/>
    </row>
    <row r="146" spans="1:16" ht="14.25" customHeight="1">
      <c r="A146" s="42" t="s">
        <v>396</v>
      </c>
      <c r="C146" s="407">
        <f>C39+C34</f>
        <v>0</v>
      </c>
      <c r="D146" s="407">
        <f>D39+D34</f>
        <v>0</v>
      </c>
      <c r="E146" s="407">
        <f>E39+E34</f>
        <v>0</v>
      </c>
      <c r="F146" s="408"/>
      <c r="G146" s="407">
        <f t="shared" ref="G146:P146" si="40">G39+G34</f>
        <v>0</v>
      </c>
      <c r="H146" s="407">
        <f t="shared" si="40"/>
        <v>0</v>
      </c>
      <c r="I146" s="407">
        <f t="shared" si="40"/>
        <v>0</v>
      </c>
      <c r="J146" s="407">
        <f t="shared" si="40"/>
        <v>0</v>
      </c>
      <c r="K146" s="407">
        <f t="shared" si="40"/>
        <v>0</v>
      </c>
      <c r="L146" s="625">
        <f t="shared" si="40"/>
        <v>0</v>
      </c>
      <c r="M146" s="407">
        <f t="shared" si="40"/>
        <v>0</v>
      </c>
      <c r="N146" s="407">
        <f t="shared" si="40"/>
        <v>0</v>
      </c>
      <c r="O146" s="407">
        <f t="shared" si="40"/>
        <v>0</v>
      </c>
      <c r="P146" s="407">
        <f t="shared" si="40"/>
        <v>0</v>
      </c>
    </row>
    <row r="147" spans="1:16">
      <c r="A147" s="42" t="s">
        <v>397</v>
      </c>
      <c r="C147" s="407">
        <f>C71+C66</f>
        <v>0</v>
      </c>
      <c r="D147" s="407">
        <f>D71+D66</f>
        <v>0</v>
      </c>
      <c r="E147" s="407">
        <f>E71+E66</f>
        <v>0</v>
      </c>
      <c r="F147" s="408"/>
      <c r="G147" s="407">
        <f t="shared" ref="G147:P147" si="41">G71+G66</f>
        <v>0</v>
      </c>
      <c r="H147" s="407">
        <f t="shared" si="41"/>
        <v>0</v>
      </c>
      <c r="I147" s="407">
        <f t="shared" si="41"/>
        <v>0</v>
      </c>
      <c r="J147" s="407">
        <f t="shared" si="41"/>
        <v>0</v>
      </c>
      <c r="K147" s="407">
        <f t="shared" si="41"/>
        <v>0</v>
      </c>
      <c r="L147" s="625">
        <f t="shared" si="41"/>
        <v>0</v>
      </c>
      <c r="M147" s="407">
        <f t="shared" si="41"/>
        <v>0</v>
      </c>
      <c r="N147" s="407">
        <f t="shared" si="41"/>
        <v>0</v>
      </c>
      <c r="O147" s="407">
        <f t="shared" si="41"/>
        <v>0</v>
      </c>
      <c r="P147" s="407">
        <f t="shared" si="41"/>
        <v>0</v>
      </c>
    </row>
    <row r="148" spans="1:16">
      <c r="A148" s="42" t="s">
        <v>398</v>
      </c>
      <c r="C148" s="407">
        <f>C104+C99</f>
        <v>0</v>
      </c>
      <c r="D148" s="407">
        <f>D104+D99</f>
        <v>0</v>
      </c>
      <c r="E148" s="407">
        <f>E104+E99</f>
        <v>0</v>
      </c>
      <c r="F148" s="408"/>
      <c r="G148" s="407">
        <f t="shared" ref="G148:P148" si="42">G104+G99</f>
        <v>0</v>
      </c>
      <c r="H148" s="407">
        <f t="shared" si="42"/>
        <v>0</v>
      </c>
      <c r="I148" s="407">
        <f t="shared" si="42"/>
        <v>0</v>
      </c>
      <c r="J148" s="407">
        <f t="shared" si="42"/>
        <v>0</v>
      </c>
      <c r="K148" s="407">
        <f t="shared" si="42"/>
        <v>0</v>
      </c>
      <c r="L148" s="625">
        <f t="shared" si="42"/>
        <v>0</v>
      </c>
      <c r="M148" s="407">
        <f t="shared" si="42"/>
        <v>0</v>
      </c>
      <c r="N148" s="407">
        <f t="shared" si="42"/>
        <v>0</v>
      </c>
      <c r="O148" s="407">
        <f t="shared" si="42"/>
        <v>0</v>
      </c>
      <c r="P148" s="407">
        <f t="shared" si="42"/>
        <v>0</v>
      </c>
    </row>
    <row r="149" spans="1:16" ht="15.75" thickBot="1">
      <c r="A149" s="551" t="s">
        <v>8073</v>
      </c>
      <c r="C149" s="619">
        <f>C133+C129</f>
        <v>0</v>
      </c>
      <c r="D149" s="619">
        <f>D133+D129</f>
        <v>0</v>
      </c>
      <c r="E149" s="619">
        <f>E133+E129</f>
        <v>0</v>
      </c>
      <c r="F149" s="408"/>
      <c r="G149" s="619">
        <f t="shared" ref="G149:P149" si="43">G133+G129</f>
        <v>0</v>
      </c>
      <c r="H149" s="619">
        <f t="shared" si="43"/>
        <v>0</v>
      </c>
      <c r="I149" s="619">
        <f t="shared" si="43"/>
        <v>0</v>
      </c>
      <c r="J149" s="619">
        <f t="shared" si="43"/>
        <v>0</v>
      </c>
      <c r="K149" s="619">
        <f t="shared" si="43"/>
        <v>0</v>
      </c>
      <c r="L149" s="626">
        <f t="shared" si="43"/>
        <v>0</v>
      </c>
      <c r="M149" s="619">
        <f t="shared" si="43"/>
        <v>0</v>
      </c>
      <c r="N149" s="619">
        <f t="shared" si="43"/>
        <v>0</v>
      </c>
      <c r="O149" s="619">
        <f t="shared" si="43"/>
        <v>0</v>
      </c>
      <c r="P149" s="619">
        <f t="shared" si="43"/>
        <v>0</v>
      </c>
    </row>
    <row r="150" spans="1:16" ht="9" customHeight="1" thickTop="1">
      <c r="L150" s="77"/>
    </row>
    <row r="151" spans="1:16">
      <c r="A151" s="616" t="s">
        <v>9519</v>
      </c>
      <c r="C151" s="407">
        <f t="shared" ref="C151:E151" si="44">SUM(C146:C149)</f>
        <v>0</v>
      </c>
      <c r="D151" s="407">
        <f t="shared" si="44"/>
        <v>0</v>
      </c>
      <c r="E151" s="407">
        <f t="shared" si="44"/>
        <v>0</v>
      </c>
      <c r="G151" s="407">
        <f t="shared" ref="G151:K151" si="45">SUM(G146:G149)</f>
        <v>0</v>
      </c>
      <c r="H151" s="407">
        <f t="shared" si="45"/>
        <v>0</v>
      </c>
      <c r="I151" s="407">
        <f t="shared" si="45"/>
        <v>0</v>
      </c>
      <c r="J151" s="407">
        <f t="shared" si="45"/>
        <v>0</v>
      </c>
      <c r="K151" s="407">
        <f t="shared" si="45"/>
        <v>0</v>
      </c>
      <c r="L151" s="627">
        <f>SUM(L146:L149)</f>
        <v>0</v>
      </c>
      <c r="M151" s="617">
        <f t="shared" ref="M151:P151" si="46">SUM(M146:M149)</f>
        <v>0</v>
      </c>
      <c r="N151" s="617">
        <f t="shared" si="46"/>
        <v>0</v>
      </c>
      <c r="O151" s="617">
        <f t="shared" si="46"/>
        <v>0</v>
      </c>
      <c r="P151" s="617">
        <f t="shared" si="46"/>
        <v>0</v>
      </c>
    </row>
    <row r="158" spans="1:16" hidden="1">
      <c r="A158" s="2" t="s">
        <v>9487</v>
      </c>
      <c r="C158" s="2" t="str">
        <f>FinYear_Data2</f>
        <v>2020-06-30</v>
      </c>
      <c r="D158" s="2" t="str">
        <f>FinYear_Data2</f>
        <v>2020-06-30</v>
      </c>
      <c r="E158" s="2"/>
      <c r="F158" s="2"/>
      <c r="G158" s="2" t="str">
        <f t="shared" ref="G158:P158" si="47">FinYear_Data2</f>
        <v>2020-06-30</v>
      </c>
      <c r="H158" s="2" t="str">
        <f t="shared" si="47"/>
        <v>2020-06-30</v>
      </c>
      <c r="I158" s="2" t="str">
        <f t="shared" si="47"/>
        <v>2020-06-30</v>
      </c>
      <c r="J158" s="2" t="str">
        <f t="shared" si="47"/>
        <v>2020-06-30</v>
      </c>
      <c r="K158" s="2" t="str">
        <f t="shared" si="47"/>
        <v>2020-06-30</v>
      </c>
      <c r="L158" s="2" t="str">
        <f t="shared" si="47"/>
        <v>2020-06-30</v>
      </c>
      <c r="M158" s="2" t="str">
        <f t="shared" si="47"/>
        <v>2020-06-30</v>
      </c>
      <c r="N158" s="2" t="str">
        <f t="shared" si="47"/>
        <v>2020-06-30</v>
      </c>
      <c r="O158" s="2" t="str">
        <f t="shared" si="47"/>
        <v>2020-06-30</v>
      </c>
      <c r="P158" s="2" t="str">
        <f t="shared" si="47"/>
        <v>2020-06-30</v>
      </c>
    </row>
    <row r="159" spans="1:16" hidden="1">
      <c r="A159" s="2" t="s">
        <v>9470</v>
      </c>
      <c r="C159" s="2" t="s">
        <v>9470</v>
      </c>
      <c r="D159" s="2" t="s">
        <v>9470</v>
      </c>
      <c r="G159" s="22" t="s">
        <v>9470</v>
      </c>
      <c r="H159" s="22" t="s">
        <v>9470</v>
      </c>
      <c r="I159" s="22" t="s">
        <v>9470</v>
      </c>
      <c r="J159" s="22" t="s">
        <v>9470</v>
      </c>
      <c r="K159" s="22" t="s">
        <v>9470</v>
      </c>
      <c r="L159" s="22" t="s">
        <v>9470</v>
      </c>
      <c r="M159" s="22" t="s">
        <v>9470</v>
      </c>
      <c r="N159" s="22" t="s">
        <v>9470</v>
      </c>
      <c r="O159" s="22" t="s">
        <v>9470</v>
      </c>
      <c r="P159" s="22" t="s">
        <v>9470</v>
      </c>
    </row>
  </sheetData>
  <sheetProtection algorithmName="SHA-512" hashValue="0KMJu85aW47aEH5pln1nFBpaoKQj8WqH+QiNxDtQL11mmpg5KAsychZX1JVQtXYELt7hAIPNIm0Rfj6wEarg+Q==" saltValue="xS8CQj5R1ZhvQCl7V5pHsA==" spinCount="100000" sheet="1" formatCells="0"/>
  <mergeCells count="3">
    <mergeCell ref="A10:A11"/>
    <mergeCell ref="B10:B11"/>
    <mergeCell ref="A2:F3"/>
  </mergeCells>
  <phoneticPr fontId="15" type="noConversion"/>
  <dataValidations disablePrompts="1" xWindow="358" yWindow="652" count="1">
    <dataValidation allowBlank="1" showInputMessage="1" showErrorMessage="1" prompt="aaaa" sqref="B56:B58" xr:uid="{00000000-0002-0000-0300-000000000000}"/>
  </dataValidations>
  <pageMargins left="0.74803149606299213" right="0.74803149606299213" top="0.98425196850393704" bottom="0.98425196850393704" header="0.51181102362204722" footer="0.51181102362204722"/>
  <pageSetup paperSize="8" scale="59" fitToHeight="2" orientation="portrait" r:id="rId1"/>
  <headerFooter alignWithMargins="0">
    <oddHeader>&amp;C&amp;"Arial,Bold"&amp;12DRAFT FOR DISCUSSION&amp;R&amp;"Arial,Bold"&amp;12&amp;D</oddHeader>
  </headerFooter>
  <rowBreaks count="1" manualBreakCount="1">
    <brk id="53" max="11" man="1"/>
  </rowBreaks>
  <ignoredErrors>
    <ignoredError sqref="G10 C10 A8" unlockedFormula="1"/>
    <ignoredError sqref="F79 F20:F21 F85:F86 F29 F38 F53:F54 F61 F70 F94 F103 F112 F127 F132 F121 F41 F73 F106 F135" 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3" tint="0.39997558519241921"/>
  </sheetPr>
  <dimension ref="A1:CE302"/>
  <sheetViews>
    <sheetView showGridLines="0" topLeftCell="A22" zoomScaleNormal="100" workbookViewId="0">
      <selection activeCell="D47" sqref="D47"/>
    </sheetView>
  </sheetViews>
  <sheetFormatPr defaultColWidth="9.28515625" defaultRowHeight="15" outlineLevelRow="1" outlineLevelCol="1"/>
  <cols>
    <col min="1" max="1" width="67" style="2" customWidth="1"/>
    <col min="2" max="2" width="31.7109375" style="2" customWidth="1"/>
    <col min="3" max="3" width="14.28515625" style="40" customWidth="1" collapsed="1"/>
    <col min="4" max="5" width="14.28515625" style="40" customWidth="1"/>
    <col min="6" max="6" width="13.42578125" style="482" customWidth="1" outlineLevel="1"/>
    <col min="7" max="8" width="14.28515625" style="40" customWidth="1"/>
    <col min="9" max="14" width="14.28515625" style="40" hidden="1" customWidth="1"/>
    <col min="15" max="15" width="14.5703125" style="40" hidden="1" customWidth="1"/>
    <col min="16" max="16" width="14.7109375" style="40" hidden="1" customWidth="1"/>
    <col min="17" max="21" width="13.28515625" style="40" hidden="1" customWidth="1"/>
    <col min="22" max="16384" width="9.28515625" style="40"/>
  </cols>
  <sheetData>
    <row r="1" spans="1:23" ht="171.6" customHeight="1"/>
    <row r="2" spans="1:23" ht="16.149999999999999" customHeight="1">
      <c r="A2" s="1226" t="s">
        <v>10654</v>
      </c>
      <c r="B2" s="1226"/>
      <c r="C2" s="1226"/>
      <c r="D2" s="1226"/>
      <c r="E2" s="1226"/>
      <c r="F2" s="1226"/>
    </row>
    <row r="3" spans="1:23" ht="16.149999999999999" customHeight="1">
      <c r="A3" s="1226"/>
      <c r="B3" s="1226"/>
      <c r="C3" s="1226"/>
      <c r="D3" s="1226"/>
      <c r="E3" s="1226"/>
      <c r="F3" s="1226"/>
      <c r="G3" s="1189" t="s">
        <v>10637</v>
      </c>
      <c r="L3" s="96"/>
      <c r="M3" s="104"/>
    </row>
    <row r="4" spans="1:23" ht="16.149999999999999" customHeight="1">
      <c r="A4" s="1187"/>
      <c r="B4" s="1187"/>
      <c r="C4" s="1187"/>
      <c r="D4" s="1187"/>
      <c r="E4" s="1187"/>
      <c r="F4" s="1187"/>
      <c r="G4" s="1189"/>
      <c r="L4" s="96"/>
      <c r="M4" s="104"/>
    </row>
    <row r="5" spans="1:23" ht="16.149999999999999" customHeight="1">
      <c r="A5" s="1187"/>
      <c r="B5" s="1187"/>
      <c r="C5" s="1187"/>
      <c r="D5" s="1187"/>
      <c r="E5" s="1187"/>
      <c r="F5" s="1187"/>
      <c r="G5" s="1189"/>
      <c r="L5" s="96"/>
      <c r="M5" s="104"/>
    </row>
    <row r="6" spans="1:23" ht="8.25" customHeight="1">
      <c r="A6" s="51"/>
      <c r="B6" s="40"/>
      <c r="L6" s="96"/>
    </row>
    <row r="7" spans="1:23" ht="21" customHeight="1">
      <c r="A7" s="267">
        <f>+'Front Sheet'!C6</f>
        <v>0</v>
      </c>
      <c r="B7" s="51"/>
      <c r="L7" s="96"/>
    </row>
    <row r="8" spans="1:23" ht="21" customHeight="1">
      <c r="A8" s="1202"/>
      <c r="B8" s="1203"/>
      <c r="L8" s="96"/>
    </row>
    <row r="9" spans="1:23" ht="12.75" customHeight="1">
      <c r="A9" s="40"/>
      <c r="B9" s="51"/>
      <c r="G9" s="235" t="s">
        <v>357</v>
      </c>
      <c r="H9" s="235" t="s">
        <v>358</v>
      </c>
      <c r="I9" s="235" t="s">
        <v>359</v>
      </c>
      <c r="J9" s="235" t="s">
        <v>360</v>
      </c>
      <c r="K9" s="235" t="s">
        <v>361</v>
      </c>
      <c r="L9" s="235" t="s">
        <v>362</v>
      </c>
      <c r="M9" s="235" t="s">
        <v>363</v>
      </c>
      <c r="N9" s="235" t="s">
        <v>364</v>
      </c>
      <c r="O9" s="235" t="s">
        <v>365</v>
      </c>
      <c r="P9" s="235" t="s">
        <v>366</v>
      </c>
      <c r="Q9" s="235" t="s">
        <v>96</v>
      </c>
      <c r="R9" s="235" t="s">
        <v>97</v>
      </c>
      <c r="S9" s="235" t="s">
        <v>98</v>
      </c>
      <c r="T9" s="235" t="s">
        <v>99</v>
      </c>
      <c r="U9" s="235" t="s">
        <v>100</v>
      </c>
    </row>
    <row r="10" spans="1:23" ht="16.5" customHeight="1">
      <c r="A10" s="1299" t="s">
        <v>488</v>
      </c>
      <c r="B10" s="1301" t="s">
        <v>39</v>
      </c>
      <c r="C10" s="1109" t="s">
        <v>324</v>
      </c>
      <c r="D10" s="1110" t="s">
        <v>324</v>
      </c>
      <c r="E10" s="88" t="s">
        <v>347</v>
      </c>
      <c r="F10" s="483" t="s">
        <v>349</v>
      </c>
      <c r="G10" s="90" t="s">
        <v>131</v>
      </c>
      <c r="H10" s="25" t="s">
        <v>131</v>
      </c>
      <c r="I10" s="90" t="s">
        <v>131</v>
      </c>
      <c r="J10" s="25" t="s">
        <v>131</v>
      </c>
      <c r="K10" s="90" t="s">
        <v>131</v>
      </c>
      <c r="L10" s="25" t="s">
        <v>131</v>
      </c>
      <c r="M10" s="90" t="s">
        <v>131</v>
      </c>
      <c r="N10" s="266" t="s">
        <v>131</v>
      </c>
      <c r="O10" s="266" t="s">
        <v>131</v>
      </c>
      <c r="P10" s="25" t="s">
        <v>131</v>
      </c>
      <c r="Q10" s="25" t="s">
        <v>131</v>
      </c>
      <c r="R10" s="25" t="s">
        <v>131</v>
      </c>
      <c r="S10" s="25" t="s">
        <v>131</v>
      </c>
      <c r="T10" s="25" t="s">
        <v>131</v>
      </c>
      <c r="U10" s="91" t="s">
        <v>131</v>
      </c>
    </row>
    <row r="11" spans="1:23" ht="14.25" customHeight="1">
      <c r="A11" s="1300"/>
      <c r="B11" s="1302"/>
      <c r="C11" s="1111">
        <f>D11-366</f>
        <v>43646</v>
      </c>
      <c r="D11" s="1112">
        <f>FinYear</f>
        <v>44012</v>
      </c>
      <c r="E11" s="89">
        <f>+D11</f>
        <v>44012</v>
      </c>
      <c r="F11" s="484">
        <f>+E11</f>
        <v>44012</v>
      </c>
      <c r="G11" s="27">
        <f>+D11+365</f>
        <v>44377</v>
      </c>
      <c r="H11" s="26">
        <f t="shared" ref="H11:U11" si="0">+G11+365</f>
        <v>44742</v>
      </c>
      <c r="I11" s="27">
        <f t="shared" si="0"/>
        <v>45107</v>
      </c>
      <c r="J11" s="26">
        <f t="shared" si="0"/>
        <v>45472</v>
      </c>
      <c r="K11" s="27">
        <f t="shared" si="0"/>
        <v>45837</v>
      </c>
      <c r="L11" s="26">
        <f t="shared" si="0"/>
        <v>46202</v>
      </c>
      <c r="M11" s="27">
        <f t="shared" si="0"/>
        <v>46567</v>
      </c>
      <c r="N11" s="26">
        <f t="shared" si="0"/>
        <v>46932</v>
      </c>
      <c r="O11" s="27">
        <f t="shared" si="0"/>
        <v>47297</v>
      </c>
      <c r="P11" s="26">
        <f t="shared" si="0"/>
        <v>47662</v>
      </c>
      <c r="Q11" s="27">
        <f t="shared" si="0"/>
        <v>48027</v>
      </c>
      <c r="R11" s="26">
        <f t="shared" si="0"/>
        <v>48392</v>
      </c>
      <c r="S11" s="27">
        <f t="shared" si="0"/>
        <v>48757</v>
      </c>
      <c r="T11" s="26">
        <f t="shared" si="0"/>
        <v>49122</v>
      </c>
      <c r="U11" s="28">
        <f t="shared" si="0"/>
        <v>49487</v>
      </c>
    </row>
    <row r="12" spans="1:23">
      <c r="B12" s="409"/>
      <c r="U12" s="64"/>
    </row>
    <row r="13" spans="1:23">
      <c r="A13" s="8" t="s">
        <v>338</v>
      </c>
      <c r="B13" s="410"/>
      <c r="U13" s="64"/>
    </row>
    <row r="14" spans="1:23">
      <c r="A14" s="53" t="s">
        <v>125</v>
      </c>
      <c r="B14" s="410" t="s">
        <v>281</v>
      </c>
      <c r="U14" s="64"/>
    </row>
    <row r="15" spans="1:23">
      <c r="A15" s="7" t="str">
        <f>'Segmented Business Analysis'!A22</f>
        <v>Rent revenue</v>
      </c>
      <c r="B15" s="411" t="s">
        <v>578</v>
      </c>
      <c r="C15" s="46">
        <f>'Segmented Business Analysis'!C22+'Segmented Business Analysis'!C55+'Segmented Business Analysis'!C87</f>
        <v>0</v>
      </c>
      <c r="D15" s="46">
        <f>'Segmented Business Analysis'!D22+'Segmented Business Analysis'!D55+'Segmented Business Analysis'!D87</f>
        <v>0</v>
      </c>
      <c r="E15" s="46">
        <f>'Segmented Business Analysis'!E22+'Segmented Business Analysis'!E55+'Segmented Business Analysis'!E87</f>
        <v>0</v>
      </c>
      <c r="F15" s="608" t="str">
        <f>(IF(ISERROR((D15-E15)/E15),"-",((D15-E15)/E15)))</f>
        <v>-</v>
      </c>
      <c r="G15" s="46">
        <f>'Segmented Business Analysis'!G22+'Segmented Business Analysis'!G55+'Segmented Business Analysis'!G87</f>
        <v>0</v>
      </c>
      <c r="H15" s="46">
        <f>'Segmented Business Analysis'!H22+'Segmented Business Analysis'!H55+'Segmented Business Analysis'!H87</f>
        <v>0</v>
      </c>
      <c r="I15" s="46">
        <f>'Segmented Business Analysis'!I22+'Segmented Business Analysis'!I55+'Segmented Business Analysis'!I87</f>
        <v>0</v>
      </c>
      <c r="J15" s="46">
        <f>'Segmented Business Analysis'!J22+'Segmented Business Analysis'!J55+'Segmented Business Analysis'!J87</f>
        <v>0</v>
      </c>
      <c r="K15" s="46">
        <f>'Segmented Business Analysis'!K22+'Segmented Business Analysis'!K55+'Segmented Business Analysis'!K87</f>
        <v>0</v>
      </c>
      <c r="L15" s="683">
        <f>'Segmented Business Analysis'!L22+'Segmented Business Analysis'!L55+'Segmented Business Analysis'!L87</f>
        <v>0</v>
      </c>
      <c r="M15" s="683">
        <f>'Segmented Business Analysis'!M22+'Segmented Business Analysis'!M55+'Segmented Business Analysis'!M87</f>
        <v>0</v>
      </c>
      <c r="N15" s="683">
        <f>'Segmented Business Analysis'!N22+'Segmented Business Analysis'!N55+'Segmented Business Analysis'!N87</f>
        <v>0</v>
      </c>
      <c r="O15" s="683">
        <f>'Segmented Business Analysis'!O22+'Segmented Business Analysis'!O55+'Segmented Business Analysis'!O87</f>
        <v>0</v>
      </c>
      <c r="P15" s="683">
        <f>'Segmented Business Analysis'!P22+'Segmented Business Analysis'!P55+'Segmented Business Analysis'!P87</f>
        <v>0</v>
      </c>
      <c r="Q15" s="143"/>
      <c r="R15" s="143"/>
      <c r="S15" s="143"/>
      <c r="T15" s="143"/>
      <c r="U15" s="144"/>
      <c r="V15" s="46"/>
      <c r="W15" s="46"/>
    </row>
    <row r="16" spans="1:23">
      <c r="A16" s="7" t="str">
        <f>'Segmented Business Analysis'!A23</f>
        <v>Operating grants</v>
      </c>
      <c r="B16" s="541" t="s">
        <v>9412</v>
      </c>
      <c r="C16" s="46">
        <f>'Segmented Business Analysis'!C23+'Segmented Business Analysis'!C56+'Segmented Business Analysis'!C88+'Segmented Business Analysis'!C122</f>
        <v>0</v>
      </c>
      <c r="D16" s="46">
        <f>'Segmented Business Analysis'!D23+'Segmented Business Analysis'!D56+'Segmented Business Analysis'!D88+'Segmented Business Analysis'!D122</f>
        <v>0</v>
      </c>
      <c r="E16" s="46">
        <f>'Segmented Business Analysis'!E23+'Segmented Business Analysis'!E56+'Segmented Business Analysis'!E88+'Segmented Business Analysis'!E122</f>
        <v>0</v>
      </c>
      <c r="F16" s="608" t="str">
        <f t="shared" ref="F16:F22" si="1">(IF(ISERROR((D16-E16)/E16),"-",((D16-E16)/E16)))</f>
        <v>-</v>
      </c>
      <c r="G16" s="46">
        <f>'Segmented Business Analysis'!G23+'Segmented Business Analysis'!G56+'Segmented Business Analysis'!G88+'Segmented Business Analysis'!G122</f>
        <v>0</v>
      </c>
      <c r="H16" s="46">
        <f>'Segmented Business Analysis'!H23+'Segmented Business Analysis'!H56+'Segmented Business Analysis'!H88+'Segmented Business Analysis'!H122</f>
        <v>0</v>
      </c>
      <c r="I16" s="46">
        <f>'Segmented Business Analysis'!I23+'Segmented Business Analysis'!I56+'Segmented Business Analysis'!I88+'Segmented Business Analysis'!I122</f>
        <v>0</v>
      </c>
      <c r="J16" s="46">
        <f>'Segmented Business Analysis'!J23+'Segmented Business Analysis'!J56+'Segmented Business Analysis'!J88+'Segmented Business Analysis'!J122</f>
        <v>0</v>
      </c>
      <c r="K16" s="46">
        <f>'Segmented Business Analysis'!K23+'Segmented Business Analysis'!K56+'Segmented Business Analysis'!K88+'Segmented Business Analysis'!K122</f>
        <v>0</v>
      </c>
      <c r="L16" s="683">
        <f>'Segmented Business Analysis'!L23+'Segmented Business Analysis'!L56+'Segmented Business Analysis'!L88+'Segmented Business Analysis'!L122</f>
        <v>0</v>
      </c>
      <c r="M16" s="683">
        <f>'Segmented Business Analysis'!M23+'Segmented Business Analysis'!M56+'Segmented Business Analysis'!M88+'Segmented Business Analysis'!M122</f>
        <v>0</v>
      </c>
      <c r="N16" s="683">
        <f>'Segmented Business Analysis'!N23+'Segmented Business Analysis'!N56+'Segmented Business Analysis'!N88+'Segmented Business Analysis'!N122</f>
        <v>0</v>
      </c>
      <c r="O16" s="683">
        <f>'Segmented Business Analysis'!O23+'Segmented Business Analysis'!O56+'Segmented Business Analysis'!O88+'Segmented Business Analysis'!O122</f>
        <v>0</v>
      </c>
      <c r="P16" s="683">
        <f>'Segmented Business Analysis'!P23+'Segmented Business Analysis'!P56+'Segmented Business Analysis'!P88+'Segmented Business Analysis'!P122</f>
        <v>0</v>
      </c>
      <c r="Q16" s="143"/>
      <c r="R16" s="143"/>
      <c r="S16" s="143"/>
      <c r="T16" s="143"/>
      <c r="U16" s="144"/>
    </row>
    <row r="17" spans="1:23">
      <c r="A17" s="7" t="s">
        <v>129</v>
      </c>
      <c r="B17" s="540" t="s">
        <v>574</v>
      </c>
      <c r="C17" s="46">
        <f>'Segmented Business Analysis'!C24+'Segmented Business Analysis'!C89+'Segmented Business Analysis'!C123</f>
        <v>0</v>
      </c>
      <c r="D17" s="46">
        <f>'Segmented Business Analysis'!D24+'Segmented Business Analysis'!D89+'Segmented Business Analysis'!D123</f>
        <v>0</v>
      </c>
      <c r="E17" s="46">
        <f>'Segmented Business Analysis'!E24+'Segmented Business Analysis'!E89+'Segmented Business Analysis'!E123</f>
        <v>0</v>
      </c>
      <c r="F17" s="608" t="str">
        <f t="shared" si="1"/>
        <v>-</v>
      </c>
      <c r="G17" s="46">
        <f>'Segmented Business Analysis'!G24+'Segmented Business Analysis'!G89+'Segmented Business Analysis'!G123</f>
        <v>0</v>
      </c>
      <c r="H17" s="46">
        <f>'Segmented Business Analysis'!H24+'Segmented Business Analysis'!H89+'Segmented Business Analysis'!H123</f>
        <v>0</v>
      </c>
      <c r="I17" s="46">
        <f>'Segmented Business Analysis'!I24+'Segmented Business Analysis'!I89+'Segmented Business Analysis'!I123</f>
        <v>0</v>
      </c>
      <c r="J17" s="46">
        <f>'Segmented Business Analysis'!J24+'Segmented Business Analysis'!J89+'Segmented Business Analysis'!J123</f>
        <v>0</v>
      </c>
      <c r="K17" s="46">
        <f>'Segmented Business Analysis'!K24+'Segmented Business Analysis'!K89+'Segmented Business Analysis'!K123</f>
        <v>0</v>
      </c>
      <c r="L17" s="683">
        <f>'Segmented Business Analysis'!L24+'Segmented Business Analysis'!L89+'Segmented Business Analysis'!L123</f>
        <v>0</v>
      </c>
      <c r="M17" s="683">
        <f>'Segmented Business Analysis'!M24+'Segmented Business Analysis'!M89+'Segmented Business Analysis'!M123</f>
        <v>0</v>
      </c>
      <c r="N17" s="683">
        <f>'Segmented Business Analysis'!N24+'Segmented Business Analysis'!N89+'Segmented Business Analysis'!N123</f>
        <v>0</v>
      </c>
      <c r="O17" s="683">
        <f>'Segmented Business Analysis'!O24+'Segmented Business Analysis'!O89+'Segmented Business Analysis'!O123</f>
        <v>0</v>
      </c>
      <c r="P17" s="683">
        <f>'Segmented Business Analysis'!P24+'Segmented Business Analysis'!P89+'Segmented Business Analysis'!P123</f>
        <v>0</v>
      </c>
      <c r="Q17" s="143"/>
      <c r="R17" s="143"/>
      <c r="S17" s="143"/>
      <c r="T17" s="143"/>
      <c r="U17" s="144"/>
    </row>
    <row r="18" spans="1:23">
      <c r="A18" s="14" t="s">
        <v>345</v>
      </c>
      <c r="B18" s="540" t="s">
        <v>575</v>
      </c>
      <c r="C18" s="46">
        <f>'Segmented Business Analysis'!C25</f>
        <v>0</v>
      </c>
      <c r="D18" s="46">
        <f>'Segmented Business Analysis'!D25</f>
        <v>0</v>
      </c>
      <c r="E18" s="46">
        <f>'Segmented Business Analysis'!E25</f>
        <v>0</v>
      </c>
      <c r="F18" s="608" t="str">
        <f t="shared" si="1"/>
        <v>-</v>
      </c>
      <c r="G18" s="46">
        <f>'Segmented Business Analysis'!G25</f>
        <v>0</v>
      </c>
      <c r="H18" s="46">
        <f>'Segmented Business Analysis'!H25</f>
        <v>0</v>
      </c>
      <c r="I18" s="46">
        <f>'Segmented Business Analysis'!I25</f>
        <v>0</v>
      </c>
      <c r="J18" s="46">
        <f>'Segmented Business Analysis'!J25</f>
        <v>0</v>
      </c>
      <c r="K18" s="46">
        <f>'Segmented Business Analysis'!K25</f>
        <v>0</v>
      </c>
      <c r="L18" s="683">
        <f>'Segmented Business Analysis'!L25</f>
        <v>0</v>
      </c>
      <c r="M18" s="683">
        <f>'Segmented Business Analysis'!M25</f>
        <v>0</v>
      </c>
      <c r="N18" s="683">
        <f>'Segmented Business Analysis'!N25</f>
        <v>0</v>
      </c>
      <c r="O18" s="683">
        <f>'Segmented Business Analysis'!O25</f>
        <v>0</v>
      </c>
      <c r="P18" s="683">
        <f>'Segmented Business Analysis'!P25</f>
        <v>0</v>
      </c>
      <c r="Q18" s="143"/>
      <c r="R18" s="143"/>
      <c r="S18" s="143"/>
      <c r="T18" s="143"/>
      <c r="U18" s="144"/>
    </row>
    <row r="19" spans="1:23">
      <c r="A19" s="7" t="s">
        <v>341</v>
      </c>
      <c r="B19" s="540" t="s">
        <v>576</v>
      </c>
      <c r="C19" s="46">
        <f>'Segmented Business Analysis'!C26+'Segmented Business Analysis'!C58+'Segmented Business Analysis'!C91+'Segmented Business Analysis'!C124</f>
        <v>0</v>
      </c>
      <c r="D19" s="46">
        <f>'Segmented Business Analysis'!D26+'Segmented Business Analysis'!D58+'Segmented Business Analysis'!D91+'Segmented Business Analysis'!D124</f>
        <v>0</v>
      </c>
      <c r="E19" s="46">
        <f>'Segmented Business Analysis'!E26+'Segmented Business Analysis'!E58+'Segmented Business Analysis'!E91+'Segmented Business Analysis'!E124</f>
        <v>0</v>
      </c>
      <c r="F19" s="608" t="str">
        <f t="shared" si="1"/>
        <v>-</v>
      </c>
      <c r="G19" s="46">
        <f>'Segmented Business Analysis'!G26+'Segmented Business Analysis'!G58+'Segmented Business Analysis'!G91+'Segmented Business Analysis'!G124</f>
        <v>0</v>
      </c>
      <c r="H19" s="46">
        <f>'Segmented Business Analysis'!H26+'Segmented Business Analysis'!H58+'Segmented Business Analysis'!H91+'Segmented Business Analysis'!H124</f>
        <v>0</v>
      </c>
      <c r="I19" s="46">
        <f>'Segmented Business Analysis'!I26+'Segmented Business Analysis'!I58+'Segmented Business Analysis'!I91+'Segmented Business Analysis'!I124</f>
        <v>0</v>
      </c>
      <c r="J19" s="46">
        <f>'Segmented Business Analysis'!J26+'Segmented Business Analysis'!J58+'Segmented Business Analysis'!J91+'Segmented Business Analysis'!J124</f>
        <v>0</v>
      </c>
      <c r="K19" s="46">
        <f>'Segmented Business Analysis'!K26+'Segmented Business Analysis'!K58+'Segmented Business Analysis'!K91+'Segmented Business Analysis'!K124</f>
        <v>0</v>
      </c>
      <c r="L19" s="683">
        <f>'Segmented Business Analysis'!L26+'Segmented Business Analysis'!L58+'Segmented Business Analysis'!L91+'Segmented Business Analysis'!L124</f>
        <v>0</v>
      </c>
      <c r="M19" s="683">
        <f>'Segmented Business Analysis'!M26+'Segmented Business Analysis'!M58+'Segmented Business Analysis'!M91+'Segmented Business Analysis'!M124</f>
        <v>0</v>
      </c>
      <c r="N19" s="683">
        <f>'Segmented Business Analysis'!N26+'Segmented Business Analysis'!N58+'Segmented Business Analysis'!N91+'Segmented Business Analysis'!N124</f>
        <v>0</v>
      </c>
      <c r="O19" s="683">
        <f>'Segmented Business Analysis'!O26+'Segmented Business Analysis'!O58+'Segmented Business Analysis'!O91+'Segmented Business Analysis'!O124</f>
        <v>0</v>
      </c>
      <c r="P19" s="683">
        <f>'Segmented Business Analysis'!P26+'Segmented Business Analysis'!P58+'Segmented Business Analysis'!P91+'Segmented Business Analysis'!P124</f>
        <v>0</v>
      </c>
      <c r="Q19" s="143"/>
      <c r="R19" s="143"/>
      <c r="S19" s="143"/>
      <c r="T19" s="143"/>
      <c r="U19" s="144"/>
    </row>
    <row r="20" spans="1:23">
      <c r="A20" s="7" t="str">
        <f>'Segmented Business Analysis'!A57</f>
        <v>Fees for service income</v>
      </c>
      <c r="B20" s="540" t="s">
        <v>577</v>
      </c>
      <c r="C20" s="46">
        <f>'Segmented Business Analysis'!C57+'Segmented Business Analysis'!C90</f>
        <v>0</v>
      </c>
      <c r="D20" s="46">
        <f>'Segmented Business Analysis'!D57+'Segmented Business Analysis'!D90</f>
        <v>0</v>
      </c>
      <c r="E20" s="46">
        <f>'Segmented Business Analysis'!E57+'Segmented Business Analysis'!E90</f>
        <v>0</v>
      </c>
      <c r="F20" s="608" t="str">
        <f t="shared" si="1"/>
        <v>-</v>
      </c>
      <c r="G20" s="46">
        <f>'Segmented Business Analysis'!G57+'Segmented Business Analysis'!G90</f>
        <v>0</v>
      </c>
      <c r="H20" s="46">
        <f>'Segmented Business Analysis'!H57+'Segmented Business Analysis'!H90</f>
        <v>0</v>
      </c>
      <c r="I20" s="46">
        <f>'Segmented Business Analysis'!I57+'Segmented Business Analysis'!I90</f>
        <v>0</v>
      </c>
      <c r="J20" s="46">
        <f>'Segmented Business Analysis'!J57+'Segmented Business Analysis'!J90</f>
        <v>0</v>
      </c>
      <c r="K20" s="46">
        <f>'Segmented Business Analysis'!K57+'Segmented Business Analysis'!K90</f>
        <v>0</v>
      </c>
      <c r="L20" s="683">
        <f>'Segmented Business Analysis'!L57+'Segmented Business Analysis'!L90</f>
        <v>0</v>
      </c>
      <c r="M20" s="683">
        <f>'Segmented Business Analysis'!M57+'Segmented Business Analysis'!M90</f>
        <v>0</v>
      </c>
      <c r="N20" s="683">
        <f>'Segmented Business Analysis'!N57+'Segmented Business Analysis'!N90</f>
        <v>0</v>
      </c>
      <c r="O20" s="683">
        <f>'Segmented Business Analysis'!O57+'Segmented Business Analysis'!O90</f>
        <v>0</v>
      </c>
      <c r="P20" s="683">
        <f>'Segmented Business Analysis'!P57+'Segmented Business Analysis'!P90</f>
        <v>0</v>
      </c>
      <c r="Q20" s="143"/>
      <c r="R20" s="143"/>
      <c r="S20" s="143"/>
      <c r="T20" s="143"/>
      <c r="U20" s="144"/>
    </row>
    <row r="21" spans="1:23">
      <c r="A21" s="7" t="str">
        <f>'Segmented Business Analysis'!A59</f>
        <v>Other revenue</v>
      </c>
      <c r="B21" s="540" t="s">
        <v>280</v>
      </c>
      <c r="C21" s="47">
        <f>'Segmented Business Analysis'!C27+'Segmented Business Analysis'!C59+'Segmented Business Analysis'!C92+'Segmented Business Analysis'!C125</f>
        <v>0</v>
      </c>
      <c r="D21" s="47">
        <f>'Segmented Business Analysis'!D27+'Segmented Business Analysis'!D59+'Segmented Business Analysis'!D92+'Segmented Business Analysis'!D125</f>
        <v>0</v>
      </c>
      <c r="E21" s="47">
        <f>'Segmented Business Analysis'!E27+'Segmented Business Analysis'!E59+'Segmented Business Analysis'!E92+'Segmented Business Analysis'!E125</f>
        <v>0</v>
      </c>
      <c r="F21" s="609" t="str">
        <f t="shared" si="1"/>
        <v>-</v>
      </c>
      <c r="G21" s="47">
        <f>'Segmented Business Analysis'!G27+'Segmented Business Analysis'!G59+'Segmented Business Analysis'!G92+'Segmented Business Analysis'!G125</f>
        <v>0</v>
      </c>
      <c r="H21" s="47">
        <f>'Segmented Business Analysis'!H27+'Segmented Business Analysis'!H59+'Segmented Business Analysis'!H92+'Segmented Business Analysis'!H125</f>
        <v>0</v>
      </c>
      <c r="I21" s="47">
        <f>'Segmented Business Analysis'!I27+'Segmented Business Analysis'!I59+'Segmented Business Analysis'!I92+'Segmented Business Analysis'!I125</f>
        <v>0</v>
      </c>
      <c r="J21" s="47">
        <f>'Segmented Business Analysis'!J27+'Segmented Business Analysis'!J59+'Segmented Business Analysis'!J92+'Segmented Business Analysis'!J125</f>
        <v>0</v>
      </c>
      <c r="K21" s="47">
        <f>'Segmented Business Analysis'!K27+'Segmented Business Analysis'!K59+'Segmented Business Analysis'!K92+'Segmented Business Analysis'!K125</f>
        <v>0</v>
      </c>
      <c r="L21" s="684">
        <f>'Segmented Business Analysis'!L27+'Segmented Business Analysis'!L59+'Segmented Business Analysis'!L92+'Segmented Business Analysis'!L125</f>
        <v>0</v>
      </c>
      <c r="M21" s="684">
        <f>'Segmented Business Analysis'!M27+'Segmented Business Analysis'!M59+'Segmented Business Analysis'!M92+'Segmented Business Analysis'!M125</f>
        <v>0</v>
      </c>
      <c r="N21" s="684">
        <f>'Segmented Business Analysis'!N27+'Segmented Business Analysis'!N59+'Segmented Business Analysis'!N92+'Segmented Business Analysis'!N125</f>
        <v>0</v>
      </c>
      <c r="O21" s="684">
        <f>'Segmented Business Analysis'!O27+'Segmented Business Analysis'!O59+'Segmented Business Analysis'!O92+'Segmented Business Analysis'!O125</f>
        <v>0</v>
      </c>
      <c r="P21" s="684">
        <f>'Segmented Business Analysis'!P27+'Segmented Business Analysis'!P59+'Segmented Business Analysis'!P92+'Segmented Business Analysis'!P125</f>
        <v>0</v>
      </c>
      <c r="Q21" s="145"/>
      <c r="R21" s="145"/>
      <c r="S21" s="145"/>
      <c r="T21" s="145"/>
      <c r="U21" s="146"/>
    </row>
    <row r="22" spans="1:23">
      <c r="A22" s="1" t="s">
        <v>126</v>
      </c>
      <c r="B22" s="410"/>
      <c r="C22" s="13">
        <f>SUM(C15:C21)</f>
        <v>0</v>
      </c>
      <c r="D22" s="13">
        <f>SUM(D15:D21)</f>
        <v>0</v>
      </c>
      <c r="E22" s="13">
        <f>SUM(E15:E21)</f>
        <v>0</v>
      </c>
      <c r="F22" s="610" t="str">
        <f t="shared" si="1"/>
        <v>-</v>
      </c>
      <c r="G22" s="13">
        <f t="shared" ref="G22:U22" si="2">SUM(G15:G21)</f>
        <v>0</v>
      </c>
      <c r="H22" s="13">
        <f t="shared" si="2"/>
        <v>0</v>
      </c>
      <c r="I22" s="13">
        <f t="shared" si="2"/>
        <v>0</v>
      </c>
      <c r="J22" s="13">
        <f t="shared" si="2"/>
        <v>0</v>
      </c>
      <c r="K22" s="13">
        <f t="shared" si="2"/>
        <v>0</v>
      </c>
      <c r="L22" s="13">
        <f t="shared" si="2"/>
        <v>0</v>
      </c>
      <c r="M22" s="13">
        <f t="shared" si="2"/>
        <v>0</v>
      </c>
      <c r="N22" s="13">
        <f t="shared" si="2"/>
        <v>0</v>
      </c>
      <c r="O22" s="13">
        <f t="shared" si="2"/>
        <v>0</v>
      </c>
      <c r="P22" s="13">
        <f t="shared" si="2"/>
        <v>0</v>
      </c>
      <c r="Q22" s="13">
        <f t="shared" si="2"/>
        <v>0</v>
      </c>
      <c r="R22" s="13">
        <f t="shared" si="2"/>
        <v>0</v>
      </c>
      <c r="S22" s="13">
        <f t="shared" si="2"/>
        <v>0</v>
      </c>
      <c r="T22" s="13">
        <f t="shared" si="2"/>
        <v>0</v>
      </c>
      <c r="U22" s="31">
        <f t="shared" si="2"/>
        <v>0</v>
      </c>
    </row>
    <row r="23" spans="1:23">
      <c r="B23" s="431" t="s">
        <v>298</v>
      </c>
      <c r="F23" s="584"/>
      <c r="U23" s="64"/>
    </row>
    <row r="24" spans="1:23">
      <c r="A24" s="53" t="s">
        <v>487</v>
      </c>
      <c r="B24" s="431" t="s">
        <v>299</v>
      </c>
      <c r="F24" s="584"/>
      <c r="U24" s="64"/>
    </row>
    <row r="25" spans="1:23">
      <c r="A25" s="7" t="s">
        <v>139</v>
      </c>
      <c r="B25" s="431" t="s">
        <v>300</v>
      </c>
      <c r="C25" s="46">
        <f>'Segmented Business Analysis'!C30+'Segmented Business Analysis'!C62+'Segmented Business Analysis'!C95</f>
        <v>0</v>
      </c>
      <c r="D25" s="46">
        <f>'Segmented Business Analysis'!D30+'Segmented Business Analysis'!D62+'Segmented Business Analysis'!D95</f>
        <v>0</v>
      </c>
      <c r="E25" s="46">
        <f>'Segmented Business Analysis'!E30+'Segmented Business Analysis'!E62+'Segmented Business Analysis'!E95</f>
        <v>0</v>
      </c>
      <c r="F25" s="608" t="str">
        <f t="shared" ref="F25:F56" si="3">(IF(ISERROR((D25-E25)/E25),"-",((D25-E25)/E25)))</f>
        <v>-</v>
      </c>
      <c r="G25" s="46">
        <f>'Segmented Business Analysis'!G30+'Segmented Business Analysis'!G62+'Segmented Business Analysis'!G95</f>
        <v>0</v>
      </c>
      <c r="H25" s="46">
        <f>'Segmented Business Analysis'!H30+'Segmented Business Analysis'!H62+'Segmented Business Analysis'!H95</f>
        <v>0</v>
      </c>
      <c r="I25" s="46">
        <f>'Segmented Business Analysis'!I30+'Segmented Business Analysis'!I62+'Segmented Business Analysis'!I95</f>
        <v>0</v>
      </c>
      <c r="J25" s="46">
        <f>'Segmented Business Analysis'!J30+'Segmented Business Analysis'!J62+'Segmented Business Analysis'!J95</f>
        <v>0</v>
      </c>
      <c r="K25" s="46">
        <f>'Segmented Business Analysis'!K30+'Segmented Business Analysis'!K62+'Segmented Business Analysis'!K95</f>
        <v>0</v>
      </c>
      <c r="L25" s="683">
        <f>'Segmented Business Analysis'!L30+'Segmented Business Analysis'!L62+'Segmented Business Analysis'!L95</f>
        <v>0</v>
      </c>
      <c r="M25" s="683">
        <f>'Segmented Business Analysis'!M30+'Segmented Business Analysis'!M62+'Segmented Business Analysis'!M95</f>
        <v>0</v>
      </c>
      <c r="N25" s="683">
        <f>'Segmented Business Analysis'!N30+'Segmented Business Analysis'!N62+'Segmented Business Analysis'!N95</f>
        <v>0</v>
      </c>
      <c r="O25" s="683">
        <f>'Segmented Business Analysis'!O30+'Segmented Business Analysis'!O62+'Segmented Business Analysis'!O95</f>
        <v>0</v>
      </c>
      <c r="P25" s="683">
        <f>'Segmented Business Analysis'!P30+'Segmented Business Analysis'!P62+'Segmented Business Analysis'!P95</f>
        <v>0</v>
      </c>
      <c r="Q25" s="143"/>
      <c r="R25" s="143"/>
      <c r="S25" s="143"/>
      <c r="T25" s="143"/>
      <c r="U25" s="144"/>
    </row>
    <row r="26" spans="1:23">
      <c r="A26" s="7" t="s">
        <v>140</v>
      </c>
      <c r="B26" s="437"/>
      <c r="C26" s="46">
        <f>'Segmented Business Analysis'!C31+'Segmented Business Analysis'!C63+'Segmented Business Analysis'!C96</f>
        <v>0</v>
      </c>
      <c r="D26" s="46">
        <f>'Segmented Business Analysis'!D31+'Segmented Business Analysis'!D63+'Segmented Business Analysis'!D96</f>
        <v>0</v>
      </c>
      <c r="E26" s="46">
        <f>'Segmented Business Analysis'!E31+'Segmented Business Analysis'!E63+'Segmented Business Analysis'!E96</f>
        <v>0</v>
      </c>
      <c r="F26" s="608" t="str">
        <f t="shared" si="3"/>
        <v>-</v>
      </c>
      <c r="G26" s="46">
        <f>'Segmented Business Analysis'!G31+'Segmented Business Analysis'!G63+'Segmented Business Analysis'!G96</f>
        <v>0</v>
      </c>
      <c r="H26" s="46">
        <f>'Segmented Business Analysis'!H31+'Segmented Business Analysis'!H63+'Segmented Business Analysis'!H96</f>
        <v>0</v>
      </c>
      <c r="I26" s="46">
        <f>'Segmented Business Analysis'!I31+'Segmented Business Analysis'!I63+'Segmented Business Analysis'!I96</f>
        <v>0</v>
      </c>
      <c r="J26" s="46">
        <f>'Segmented Business Analysis'!J31+'Segmented Business Analysis'!J63+'Segmented Business Analysis'!J96</f>
        <v>0</v>
      </c>
      <c r="K26" s="46">
        <f>'Segmented Business Analysis'!K31+'Segmented Business Analysis'!K63+'Segmented Business Analysis'!K96</f>
        <v>0</v>
      </c>
      <c r="L26" s="683">
        <f>'Segmented Business Analysis'!L31+'Segmented Business Analysis'!L63+'Segmented Business Analysis'!L96</f>
        <v>0</v>
      </c>
      <c r="M26" s="683">
        <f>'Segmented Business Analysis'!M31+'Segmented Business Analysis'!M63+'Segmented Business Analysis'!M96</f>
        <v>0</v>
      </c>
      <c r="N26" s="683">
        <f>'Segmented Business Analysis'!N31+'Segmented Business Analysis'!N63+'Segmented Business Analysis'!N96</f>
        <v>0</v>
      </c>
      <c r="O26" s="683">
        <f>'Segmented Business Analysis'!O31+'Segmented Business Analysis'!O63+'Segmented Business Analysis'!O96</f>
        <v>0</v>
      </c>
      <c r="P26" s="683">
        <f>'Segmented Business Analysis'!P31+'Segmented Business Analysis'!P63+'Segmented Business Analysis'!P96</f>
        <v>0</v>
      </c>
      <c r="Q26" s="143"/>
      <c r="R26" s="143"/>
      <c r="S26" s="143"/>
      <c r="T26" s="143"/>
      <c r="U26" s="144"/>
    </row>
    <row r="27" spans="1:23">
      <c r="A27" s="7" t="s">
        <v>141</v>
      </c>
      <c r="B27" s="410"/>
      <c r="C27" s="46">
        <f>'Segmented Business Analysis'!C32+'Segmented Business Analysis'!C64+'Segmented Business Analysis'!C97</f>
        <v>0</v>
      </c>
      <c r="D27" s="46">
        <f>'Segmented Business Analysis'!D32+'Segmented Business Analysis'!D64+'Segmented Business Analysis'!D97</f>
        <v>0</v>
      </c>
      <c r="E27" s="46">
        <f>'Segmented Business Analysis'!E32+'Segmented Business Analysis'!E64+'Segmented Business Analysis'!E97</f>
        <v>0</v>
      </c>
      <c r="F27" s="608" t="str">
        <f t="shared" si="3"/>
        <v>-</v>
      </c>
      <c r="G27" s="46">
        <f>'Segmented Business Analysis'!G32+'Segmented Business Analysis'!G64+'Segmented Business Analysis'!G97</f>
        <v>0</v>
      </c>
      <c r="H27" s="46">
        <f>'Segmented Business Analysis'!H32+'Segmented Business Analysis'!H64+'Segmented Business Analysis'!H97</f>
        <v>0</v>
      </c>
      <c r="I27" s="46">
        <f>'Segmented Business Analysis'!I32+'Segmented Business Analysis'!I64+'Segmented Business Analysis'!I97</f>
        <v>0</v>
      </c>
      <c r="J27" s="46">
        <f>'Segmented Business Analysis'!J32+'Segmented Business Analysis'!J64+'Segmented Business Analysis'!J97</f>
        <v>0</v>
      </c>
      <c r="K27" s="46">
        <f>'Segmented Business Analysis'!K32+'Segmented Business Analysis'!K64+'Segmented Business Analysis'!K97</f>
        <v>0</v>
      </c>
      <c r="L27" s="683">
        <f>'Segmented Business Analysis'!L32+'Segmented Business Analysis'!L64+'Segmented Business Analysis'!L97</f>
        <v>0</v>
      </c>
      <c r="M27" s="683">
        <f>'Segmented Business Analysis'!M32+'Segmented Business Analysis'!M64+'Segmented Business Analysis'!M97</f>
        <v>0</v>
      </c>
      <c r="N27" s="683">
        <f>'Segmented Business Analysis'!N32+'Segmented Business Analysis'!N64+'Segmented Business Analysis'!N97</f>
        <v>0</v>
      </c>
      <c r="O27" s="683">
        <f>'Segmented Business Analysis'!O32+'Segmented Business Analysis'!O64+'Segmented Business Analysis'!O97</f>
        <v>0</v>
      </c>
      <c r="P27" s="683">
        <f>'Segmented Business Analysis'!P32+'Segmented Business Analysis'!P64+'Segmented Business Analysis'!P97</f>
        <v>0</v>
      </c>
      <c r="Q27" s="143"/>
      <c r="R27" s="143"/>
      <c r="S27" s="143"/>
      <c r="T27" s="143"/>
      <c r="U27" s="144"/>
    </row>
    <row r="28" spans="1:23">
      <c r="A28" s="7" t="s">
        <v>399</v>
      </c>
      <c r="B28" s="410"/>
      <c r="C28" s="46">
        <f>'Segmented Business Analysis'!C33+'Segmented Business Analysis'!C65+'Segmented Business Analysis'!C98+'Segmented Business Analysis'!C128</f>
        <v>0</v>
      </c>
      <c r="D28" s="46">
        <f>'Segmented Business Analysis'!D33+'Segmented Business Analysis'!D65+'Segmented Business Analysis'!D98+'Segmented Business Analysis'!D128</f>
        <v>0</v>
      </c>
      <c r="E28" s="46">
        <f>'Segmented Business Analysis'!E33+'Segmented Business Analysis'!E65+'Segmented Business Analysis'!E98+'Segmented Business Analysis'!E128</f>
        <v>0</v>
      </c>
      <c r="F28" s="608" t="str">
        <f t="shared" si="3"/>
        <v>-</v>
      </c>
      <c r="G28" s="46">
        <f>'Segmented Business Analysis'!G33+'Segmented Business Analysis'!G65+'Segmented Business Analysis'!G98+'Segmented Business Analysis'!G128</f>
        <v>0</v>
      </c>
      <c r="H28" s="46">
        <f>'Segmented Business Analysis'!H33+'Segmented Business Analysis'!H65+'Segmented Business Analysis'!H98+'Segmented Business Analysis'!H128</f>
        <v>0</v>
      </c>
      <c r="I28" s="46">
        <f>'Segmented Business Analysis'!I33+'Segmented Business Analysis'!I65+'Segmented Business Analysis'!I98+'Segmented Business Analysis'!I128</f>
        <v>0</v>
      </c>
      <c r="J28" s="46">
        <f>'Segmented Business Analysis'!J33+'Segmented Business Analysis'!J65+'Segmented Business Analysis'!J98+'Segmented Business Analysis'!J128</f>
        <v>0</v>
      </c>
      <c r="K28" s="46">
        <f>'Segmented Business Analysis'!K33+'Segmented Business Analysis'!K65+'Segmented Business Analysis'!K98+'Segmented Business Analysis'!K128</f>
        <v>0</v>
      </c>
      <c r="L28" s="683">
        <f>'Segmented Business Analysis'!L33+'Segmented Business Analysis'!L65+'Segmented Business Analysis'!L98+'Segmented Business Analysis'!L128</f>
        <v>0</v>
      </c>
      <c r="M28" s="683">
        <f>'Segmented Business Analysis'!M33+'Segmented Business Analysis'!M65+'Segmented Business Analysis'!M98+'Segmented Business Analysis'!M128</f>
        <v>0</v>
      </c>
      <c r="N28" s="683">
        <f>'Segmented Business Analysis'!N33+'Segmented Business Analysis'!N65+'Segmented Business Analysis'!N98+'Segmented Business Analysis'!N128</f>
        <v>0</v>
      </c>
      <c r="O28" s="683">
        <f>'Segmented Business Analysis'!O33+'Segmented Business Analysis'!O65+'Segmented Business Analysis'!O98+'Segmented Business Analysis'!O128</f>
        <v>0</v>
      </c>
      <c r="P28" s="683">
        <f>'Segmented Business Analysis'!P33+'Segmented Business Analysis'!P65+'Segmented Business Analysis'!P98+'Segmented Business Analysis'!P128</f>
        <v>0</v>
      </c>
      <c r="Q28" s="143"/>
      <c r="R28" s="143"/>
      <c r="S28" s="143"/>
      <c r="T28" s="143"/>
      <c r="U28" s="144"/>
    </row>
    <row r="29" spans="1:23">
      <c r="A29" s="7" t="s">
        <v>402</v>
      </c>
      <c r="B29" s="410"/>
      <c r="C29" s="18">
        <f>'Segmented Business Analysis'!C18</f>
        <v>0</v>
      </c>
      <c r="D29" s="18">
        <f>'Segmented Business Analysis'!D18</f>
        <v>0</v>
      </c>
      <c r="E29" s="18">
        <f>'Segmented Business Analysis'!E18</f>
        <v>0</v>
      </c>
      <c r="F29" s="608" t="str">
        <f t="shared" si="3"/>
        <v>-</v>
      </c>
      <c r="G29" s="18">
        <f>'Segmented Business Analysis'!G18</f>
        <v>0</v>
      </c>
      <c r="H29" s="18">
        <f>'Segmented Business Analysis'!H18</f>
        <v>0</v>
      </c>
      <c r="I29" s="18">
        <f>'Segmented Business Analysis'!I18</f>
        <v>0</v>
      </c>
      <c r="J29" s="18">
        <f>'Segmented Business Analysis'!J18</f>
        <v>0</v>
      </c>
      <c r="K29" s="18">
        <f>'Segmented Business Analysis'!K18</f>
        <v>0</v>
      </c>
      <c r="L29" s="683">
        <f>'Segmented Business Analysis'!L18</f>
        <v>0</v>
      </c>
      <c r="M29" s="683">
        <f>'Segmented Business Analysis'!M18</f>
        <v>0</v>
      </c>
      <c r="N29" s="683">
        <f>'Segmented Business Analysis'!N18</f>
        <v>0</v>
      </c>
      <c r="O29" s="683">
        <f>'Segmented Business Analysis'!O18</f>
        <v>0</v>
      </c>
      <c r="P29" s="683">
        <f>'Segmented Business Analysis'!P18</f>
        <v>0</v>
      </c>
      <c r="Q29" s="143"/>
      <c r="R29" s="143"/>
      <c r="S29" s="143"/>
      <c r="T29" s="143"/>
      <c r="U29" s="144"/>
    </row>
    <row r="30" spans="1:23">
      <c r="A30" s="545" t="s">
        <v>621</v>
      </c>
      <c r="B30" s="411"/>
      <c r="C30" s="46">
        <f>'Segmented Business Analysis'!C35+'Segmented Business Analysis'!C67+'Segmented Business Analysis'!C100</f>
        <v>0</v>
      </c>
      <c r="D30" s="46">
        <f>'Segmented Business Analysis'!D35+'Segmented Business Analysis'!D67+'Segmented Business Analysis'!D100</f>
        <v>0</v>
      </c>
      <c r="E30" s="46">
        <f>'Segmented Business Analysis'!E35+'Segmented Business Analysis'!E67+'Segmented Business Analysis'!E100</f>
        <v>0</v>
      </c>
      <c r="F30" s="608" t="str">
        <f t="shared" si="3"/>
        <v>-</v>
      </c>
      <c r="G30" s="46">
        <f>'Segmented Business Analysis'!G35+'Segmented Business Analysis'!G67+'Segmented Business Analysis'!G100</f>
        <v>0</v>
      </c>
      <c r="H30" s="46">
        <f>'Segmented Business Analysis'!H35+'Segmented Business Analysis'!H67+'Segmented Business Analysis'!H100</f>
        <v>0</v>
      </c>
      <c r="I30" s="46">
        <f>'Segmented Business Analysis'!I35+'Segmented Business Analysis'!I67+'Segmented Business Analysis'!I100</f>
        <v>0</v>
      </c>
      <c r="J30" s="46">
        <f>'Segmented Business Analysis'!J35+'Segmented Business Analysis'!J67+'Segmented Business Analysis'!J100</f>
        <v>0</v>
      </c>
      <c r="K30" s="46">
        <f>'Segmented Business Analysis'!K35+'Segmented Business Analysis'!K67+'Segmented Business Analysis'!K100</f>
        <v>0</v>
      </c>
      <c r="L30" s="683">
        <f>'Segmented Business Analysis'!L35+'Segmented Business Analysis'!L67+'Segmented Business Analysis'!L100</f>
        <v>0</v>
      </c>
      <c r="M30" s="683">
        <f>'Segmented Business Analysis'!M35+'Segmented Business Analysis'!M67+'Segmented Business Analysis'!M100</f>
        <v>0</v>
      </c>
      <c r="N30" s="683">
        <f>'Segmented Business Analysis'!N35+'Segmented Business Analysis'!N67+'Segmented Business Analysis'!N100</f>
        <v>0</v>
      </c>
      <c r="O30" s="683">
        <f>'Segmented Business Analysis'!O35+'Segmented Business Analysis'!O67+'Segmented Business Analysis'!O100</f>
        <v>0</v>
      </c>
      <c r="P30" s="683">
        <f>'Segmented Business Analysis'!P35+'Segmented Business Analysis'!P67+'Segmented Business Analysis'!P100</f>
        <v>0</v>
      </c>
      <c r="Q30" s="474"/>
      <c r="R30" s="474"/>
      <c r="S30" s="474"/>
      <c r="T30" s="474"/>
      <c r="U30" s="475"/>
      <c r="V30" s="46"/>
      <c r="W30" s="46"/>
    </row>
    <row r="31" spans="1:23">
      <c r="A31" s="545" t="s">
        <v>143</v>
      </c>
      <c r="B31" s="409"/>
      <c r="C31" s="61">
        <f>'Segmented Business Analysis'!C36+'Segmented Business Analysis'!C68+'Segmented Business Analysis'!C101+'Segmented Business Analysis'!C130</f>
        <v>0</v>
      </c>
      <c r="D31" s="61">
        <f>'Segmented Business Analysis'!D36+'Segmented Business Analysis'!D68+'Segmented Business Analysis'!D101+'Segmented Business Analysis'!D130</f>
        <v>0</v>
      </c>
      <c r="E31" s="61">
        <f>'Segmented Business Analysis'!E36+'Segmented Business Analysis'!E68+'Segmented Business Analysis'!E101+'Segmented Business Analysis'!E130</f>
        <v>0</v>
      </c>
      <c r="F31" s="609" t="str">
        <f t="shared" si="3"/>
        <v>-</v>
      </c>
      <c r="G31" s="61">
        <f>'Segmented Business Analysis'!G36+'Segmented Business Analysis'!G68+'Segmented Business Analysis'!G101+'Segmented Business Analysis'!G130</f>
        <v>0</v>
      </c>
      <c r="H31" s="61">
        <f>'Segmented Business Analysis'!H36+'Segmented Business Analysis'!H68+'Segmented Business Analysis'!H101+'Segmented Business Analysis'!H130</f>
        <v>0</v>
      </c>
      <c r="I31" s="61">
        <f>'Segmented Business Analysis'!I36+'Segmented Business Analysis'!I68+'Segmented Business Analysis'!I101+'Segmented Business Analysis'!I130</f>
        <v>0</v>
      </c>
      <c r="J31" s="61">
        <f>'Segmented Business Analysis'!J36+'Segmented Business Analysis'!J68+'Segmented Business Analysis'!J101+'Segmented Business Analysis'!J130</f>
        <v>0</v>
      </c>
      <c r="K31" s="61">
        <f>'Segmented Business Analysis'!K36+'Segmented Business Analysis'!K68+'Segmented Business Analysis'!K101+'Segmented Business Analysis'!K130</f>
        <v>0</v>
      </c>
      <c r="L31" s="684">
        <f>'Segmented Business Analysis'!L36+'Segmented Business Analysis'!L68+'Segmented Business Analysis'!L101+'Segmented Business Analysis'!L130</f>
        <v>0</v>
      </c>
      <c r="M31" s="684">
        <f>'Segmented Business Analysis'!M36+'Segmented Business Analysis'!M68+'Segmented Business Analysis'!M101+'Segmented Business Analysis'!M130</f>
        <v>0</v>
      </c>
      <c r="N31" s="684">
        <f>'Segmented Business Analysis'!N36+'Segmented Business Analysis'!N68+'Segmented Business Analysis'!N101+'Segmented Business Analysis'!N130</f>
        <v>0</v>
      </c>
      <c r="O31" s="684">
        <f>'Segmented Business Analysis'!O36+'Segmented Business Analysis'!O68+'Segmented Business Analysis'!O101+'Segmented Business Analysis'!O130</f>
        <v>0</v>
      </c>
      <c r="P31" s="684">
        <f>'Segmented Business Analysis'!P36+'Segmented Business Analysis'!P68+'Segmented Business Analysis'!P101+'Segmented Business Analysis'!P130</f>
        <v>0</v>
      </c>
      <c r="Q31" s="145"/>
      <c r="R31" s="145"/>
      <c r="S31" s="145"/>
      <c r="T31" s="145"/>
      <c r="U31" s="146"/>
    </row>
    <row r="32" spans="1:23">
      <c r="A32" s="546" t="s">
        <v>336</v>
      </c>
      <c r="B32" s="410"/>
      <c r="C32" s="13">
        <f>SUM(C25:C31)</f>
        <v>0</v>
      </c>
      <c r="D32" s="13">
        <f>SUM(D25:D31)</f>
        <v>0</v>
      </c>
      <c r="E32" s="13">
        <f>SUM(E25:E31)</f>
        <v>0</v>
      </c>
      <c r="F32" s="610" t="str">
        <f t="shared" si="3"/>
        <v>-</v>
      </c>
      <c r="G32" s="13">
        <f t="shared" ref="G32:U32" si="4">SUM(G25:G31)</f>
        <v>0</v>
      </c>
      <c r="H32" s="13">
        <f t="shared" si="4"/>
        <v>0</v>
      </c>
      <c r="I32" s="13">
        <f t="shared" si="4"/>
        <v>0</v>
      </c>
      <c r="J32" s="13">
        <f t="shared" si="4"/>
        <v>0</v>
      </c>
      <c r="K32" s="13">
        <f t="shared" si="4"/>
        <v>0</v>
      </c>
      <c r="L32" s="13">
        <f t="shared" si="4"/>
        <v>0</v>
      </c>
      <c r="M32" s="13">
        <f t="shared" si="4"/>
        <v>0</v>
      </c>
      <c r="N32" s="13">
        <f t="shared" si="4"/>
        <v>0</v>
      </c>
      <c r="O32" s="13">
        <f t="shared" si="4"/>
        <v>0</v>
      </c>
      <c r="P32" s="13">
        <f t="shared" si="4"/>
        <v>0</v>
      </c>
      <c r="Q32" s="13">
        <f t="shared" si="4"/>
        <v>0</v>
      </c>
      <c r="R32" s="13">
        <f t="shared" si="4"/>
        <v>0</v>
      </c>
      <c r="S32" s="13">
        <f t="shared" si="4"/>
        <v>0</v>
      </c>
      <c r="T32" s="13">
        <f t="shared" si="4"/>
        <v>0</v>
      </c>
      <c r="U32" s="31">
        <f t="shared" si="4"/>
        <v>0</v>
      </c>
    </row>
    <row r="33" spans="1:21">
      <c r="A33" s="546"/>
      <c r="B33" s="410"/>
      <c r="C33" s="13"/>
      <c r="D33" s="13"/>
      <c r="E33" s="13"/>
      <c r="F33" s="585"/>
      <c r="G33" s="48"/>
      <c r="H33" s="48"/>
      <c r="I33" s="48"/>
      <c r="J33" s="48"/>
      <c r="K33" s="48"/>
      <c r="L33" s="48"/>
      <c r="M33" s="48"/>
      <c r="N33" s="48"/>
      <c r="O33" s="48"/>
      <c r="P33" s="48"/>
      <c r="Q33" s="48"/>
      <c r="R33" s="48"/>
      <c r="S33" s="48"/>
      <c r="T33" s="48"/>
      <c r="U33" s="65"/>
    </row>
    <row r="34" spans="1:21">
      <c r="A34" s="546" t="s">
        <v>107</v>
      </c>
      <c r="B34" s="410"/>
      <c r="C34" s="11">
        <f>C22-C32</f>
        <v>0</v>
      </c>
      <c r="D34" s="11">
        <f>D22-D32</f>
        <v>0</v>
      </c>
      <c r="E34" s="11">
        <f>E22-E32</f>
        <v>0</v>
      </c>
      <c r="F34" s="610" t="str">
        <f t="shared" si="3"/>
        <v>-</v>
      </c>
      <c r="G34" s="11">
        <f t="shared" ref="G34:U34" si="5">G22-G32</f>
        <v>0</v>
      </c>
      <c r="H34" s="11">
        <f t="shared" si="5"/>
        <v>0</v>
      </c>
      <c r="I34" s="11">
        <f t="shared" si="5"/>
        <v>0</v>
      </c>
      <c r="J34" s="11">
        <f t="shared" si="5"/>
        <v>0</v>
      </c>
      <c r="K34" s="11">
        <f t="shared" si="5"/>
        <v>0</v>
      </c>
      <c r="L34" s="11">
        <f t="shared" si="5"/>
        <v>0</v>
      </c>
      <c r="M34" s="11">
        <f t="shared" si="5"/>
        <v>0</v>
      </c>
      <c r="N34" s="11">
        <f t="shared" si="5"/>
        <v>0</v>
      </c>
      <c r="O34" s="11">
        <f t="shared" si="5"/>
        <v>0</v>
      </c>
      <c r="P34" s="11">
        <f t="shared" si="5"/>
        <v>0</v>
      </c>
      <c r="Q34" s="11">
        <f t="shared" si="5"/>
        <v>0</v>
      </c>
      <c r="R34" s="11">
        <f t="shared" si="5"/>
        <v>0</v>
      </c>
      <c r="S34" s="11">
        <f t="shared" si="5"/>
        <v>0</v>
      </c>
      <c r="T34" s="11">
        <f t="shared" si="5"/>
        <v>0</v>
      </c>
      <c r="U34" s="31">
        <f t="shared" si="5"/>
        <v>0</v>
      </c>
    </row>
    <row r="35" spans="1:21" s="79" customFormat="1">
      <c r="A35" s="552"/>
      <c r="B35" s="412"/>
      <c r="C35" s="49"/>
      <c r="D35" s="49"/>
      <c r="E35" s="49"/>
      <c r="F35" s="586"/>
      <c r="G35" s="49"/>
      <c r="H35" s="49"/>
      <c r="I35" s="49"/>
      <c r="J35" s="49"/>
      <c r="K35" s="49"/>
      <c r="L35" s="49"/>
      <c r="M35" s="49"/>
      <c r="N35" s="49"/>
      <c r="O35" s="49"/>
      <c r="P35" s="49"/>
      <c r="Q35" s="49"/>
      <c r="R35" s="49"/>
      <c r="S35" s="49"/>
      <c r="T35" s="49"/>
      <c r="U35" s="66"/>
    </row>
    <row r="36" spans="1:21">
      <c r="A36" s="545" t="s">
        <v>8054</v>
      </c>
      <c r="B36" s="438" t="s">
        <v>3719</v>
      </c>
      <c r="C36" s="1101"/>
      <c r="D36" s="1101"/>
      <c r="E36" s="937"/>
      <c r="F36" s="608" t="str">
        <f t="shared" si="3"/>
        <v>-</v>
      </c>
      <c r="G36" s="938"/>
      <c r="H36" s="938"/>
      <c r="I36" s="938"/>
      <c r="J36" s="938"/>
      <c r="K36" s="938"/>
      <c r="L36" s="938"/>
      <c r="M36" s="938"/>
      <c r="N36" s="938"/>
      <c r="O36" s="938"/>
      <c r="P36" s="938"/>
      <c r="Q36" s="474"/>
      <c r="R36" s="474"/>
      <c r="S36" s="474"/>
      <c r="T36" s="474"/>
      <c r="U36" s="475"/>
    </row>
    <row r="37" spans="1:21">
      <c r="A37" s="545" t="s">
        <v>145</v>
      </c>
      <c r="B37" s="438" t="s">
        <v>294</v>
      </c>
      <c r="C37" s="1101"/>
      <c r="D37" s="1101"/>
      <c r="E37" s="937"/>
      <c r="F37" s="608" t="str">
        <f t="shared" si="3"/>
        <v>-</v>
      </c>
      <c r="G37" s="938"/>
      <c r="H37" s="938"/>
      <c r="I37" s="938"/>
      <c r="J37" s="938"/>
      <c r="K37" s="938"/>
      <c r="L37" s="938"/>
      <c r="M37" s="938"/>
      <c r="N37" s="938"/>
      <c r="O37" s="938"/>
      <c r="P37" s="938"/>
      <c r="Q37" s="474"/>
      <c r="R37" s="474"/>
      <c r="S37" s="474"/>
      <c r="T37" s="474"/>
      <c r="U37" s="475"/>
    </row>
    <row r="38" spans="1:21">
      <c r="A38" s="545" t="s">
        <v>8060</v>
      </c>
      <c r="B38" s="438" t="s">
        <v>294</v>
      </c>
      <c r="C38" s="1101"/>
      <c r="D38" s="1101"/>
      <c r="E38" s="937"/>
      <c r="F38" s="608" t="str">
        <f t="shared" si="3"/>
        <v>-</v>
      </c>
      <c r="G38" s="938"/>
      <c r="H38" s="938"/>
      <c r="I38" s="938"/>
      <c r="J38" s="938"/>
      <c r="K38" s="938"/>
      <c r="L38" s="938"/>
      <c r="M38" s="938"/>
      <c r="N38" s="938"/>
      <c r="O38" s="938"/>
      <c r="P38" s="938"/>
      <c r="Q38" s="474"/>
      <c r="R38" s="474"/>
      <c r="S38" s="474"/>
      <c r="T38" s="474"/>
      <c r="U38" s="475"/>
    </row>
    <row r="39" spans="1:21">
      <c r="A39" s="545" t="s">
        <v>400</v>
      </c>
      <c r="B39" s="438" t="s">
        <v>294</v>
      </c>
      <c r="C39" s="1102"/>
      <c r="D39" s="1102"/>
      <c r="E39" s="662"/>
      <c r="F39" s="609" t="str">
        <f t="shared" si="3"/>
        <v>-</v>
      </c>
      <c r="G39" s="663"/>
      <c r="H39" s="663"/>
      <c r="I39" s="663"/>
      <c r="J39" s="663"/>
      <c r="K39" s="663"/>
      <c r="L39" s="663"/>
      <c r="M39" s="663"/>
      <c r="N39" s="663"/>
      <c r="O39" s="663"/>
      <c r="P39" s="663"/>
      <c r="Q39" s="145"/>
      <c r="R39" s="145"/>
      <c r="S39" s="145"/>
      <c r="T39" s="145"/>
      <c r="U39" s="146"/>
    </row>
    <row r="40" spans="1:21">
      <c r="A40" s="553" t="s">
        <v>486</v>
      </c>
      <c r="B40" s="410"/>
      <c r="C40" s="15">
        <f t="shared" ref="C40:U40" si="6">C34+C36+C37+C38+C39</f>
        <v>0</v>
      </c>
      <c r="D40" s="15">
        <f t="shared" si="6"/>
        <v>0</v>
      </c>
      <c r="E40" s="15">
        <f t="shared" si="6"/>
        <v>0</v>
      </c>
      <c r="F40" s="610" t="str">
        <f t="shared" si="3"/>
        <v>-</v>
      </c>
      <c r="G40" s="15">
        <f t="shared" si="6"/>
        <v>0</v>
      </c>
      <c r="H40" s="15">
        <f t="shared" si="6"/>
        <v>0</v>
      </c>
      <c r="I40" s="15">
        <f t="shared" si="6"/>
        <v>0</v>
      </c>
      <c r="J40" s="15">
        <f t="shared" si="6"/>
        <v>0</v>
      </c>
      <c r="K40" s="15">
        <f>K34+K36+K37+K38+K39</f>
        <v>0</v>
      </c>
      <c r="L40" s="15">
        <f t="shared" si="6"/>
        <v>0</v>
      </c>
      <c r="M40" s="15">
        <f t="shared" si="6"/>
        <v>0</v>
      </c>
      <c r="N40" s="15">
        <f t="shared" si="6"/>
        <v>0</v>
      </c>
      <c r="O40" s="15">
        <f>O34+O36+O37+O38+O39</f>
        <v>0</v>
      </c>
      <c r="P40" s="15">
        <f t="shared" si="6"/>
        <v>0</v>
      </c>
      <c r="Q40" s="15">
        <f t="shared" si="6"/>
        <v>0</v>
      </c>
      <c r="R40" s="15">
        <f t="shared" si="6"/>
        <v>0</v>
      </c>
      <c r="S40" s="15">
        <f t="shared" si="6"/>
        <v>0</v>
      </c>
      <c r="T40" s="15">
        <f t="shared" si="6"/>
        <v>0</v>
      </c>
      <c r="U40" s="32">
        <f t="shared" si="6"/>
        <v>0</v>
      </c>
    </row>
    <row r="41" spans="1:21">
      <c r="A41" s="14" t="s">
        <v>10195</v>
      </c>
      <c r="B41" s="539" t="s">
        <v>10199</v>
      </c>
      <c r="C41" s="715">
        <f>'Segmented Business Analysis'!C42+'Segmented Business Analysis'!C74+'Segmented Business Analysis'!C107</f>
        <v>0</v>
      </c>
      <c r="D41" s="715">
        <f>'Segmented Business Analysis'!D42+'Segmented Business Analysis'!D74+'Segmented Business Analysis'!D107</f>
        <v>0</v>
      </c>
      <c r="E41" s="715">
        <f>'Segmented Business Analysis'!E42+'Segmented Business Analysis'!E74+'Segmented Business Analysis'!E107</f>
        <v>0</v>
      </c>
      <c r="F41" s="608" t="str">
        <f t="shared" si="3"/>
        <v>-</v>
      </c>
      <c r="G41" s="715">
        <f>'Segmented Business Analysis'!G42+'Segmented Business Analysis'!G74+'Segmented Business Analysis'!G107</f>
        <v>0</v>
      </c>
      <c r="H41" s="715">
        <f>'Segmented Business Analysis'!H42+'Segmented Business Analysis'!H74+'Segmented Business Analysis'!H107</f>
        <v>0</v>
      </c>
      <c r="I41" s="715">
        <f>'Segmented Business Analysis'!I42+'Segmented Business Analysis'!I74+'Segmented Business Analysis'!I107</f>
        <v>0</v>
      </c>
      <c r="J41" s="715">
        <f>'Segmented Business Analysis'!J42+'Segmented Business Analysis'!J74+'Segmented Business Analysis'!J107</f>
        <v>0</v>
      </c>
      <c r="K41" s="715">
        <f>'Segmented Business Analysis'!K42+'Segmented Business Analysis'!K74+'Segmented Business Analysis'!K107</f>
        <v>0</v>
      </c>
      <c r="L41" s="683">
        <f>'Segmented Business Analysis'!L42+'Segmented Business Analysis'!L74+'Segmented Business Analysis'!L107</f>
        <v>0</v>
      </c>
      <c r="M41" s="683">
        <f>'Segmented Business Analysis'!M42+'Segmented Business Analysis'!M74+'Segmented Business Analysis'!M107</f>
        <v>0</v>
      </c>
      <c r="N41" s="683">
        <f>'Segmented Business Analysis'!N42+'Segmented Business Analysis'!N74+'Segmented Business Analysis'!N107</f>
        <v>0</v>
      </c>
      <c r="O41" s="683">
        <f>'Segmented Business Analysis'!O42+'Segmented Business Analysis'!O74+'Segmented Business Analysis'!O107</f>
        <v>0</v>
      </c>
      <c r="P41" s="683">
        <f>'Segmented Business Analysis'!P42+'Segmented Business Analysis'!P74+'Segmented Business Analysis'!P107</f>
        <v>0</v>
      </c>
      <c r="Q41" s="143"/>
      <c r="R41" s="143"/>
      <c r="S41" s="143"/>
      <c r="T41" s="143"/>
      <c r="U41" s="144"/>
    </row>
    <row r="42" spans="1:21">
      <c r="A42" s="545" t="s">
        <v>8062</v>
      </c>
      <c r="B42" s="413" t="s">
        <v>10196</v>
      </c>
      <c r="C42" s="18">
        <f>SUM('Segmented Business Analysis'!C43,'Segmented Business Analysis'!C75,'Segmented Business Analysis'!C108, 'Segmented Business Analysis'!C136)</f>
        <v>0</v>
      </c>
      <c r="D42" s="18">
        <f>SUM('Segmented Business Analysis'!D43,'Segmented Business Analysis'!D75,'Segmented Business Analysis'!D108, 'Segmented Business Analysis'!D136)</f>
        <v>0</v>
      </c>
      <c r="E42" s="620">
        <f>SUM('Segmented Business Analysis'!E43,'Segmented Business Analysis'!E75,'Segmented Business Analysis'!E108, 'Segmented Business Analysis'!E136)</f>
        <v>0</v>
      </c>
      <c r="F42" s="609" t="str">
        <f t="shared" si="3"/>
        <v>-</v>
      </c>
      <c r="G42" s="620">
        <f>SUM('Segmented Business Analysis'!G43,'Segmented Business Analysis'!G75,'Segmented Business Analysis'!G108, 'Segmented Business Analysis'!G136)</f>
        <v>0</v>
      </c>
      <c r="H42" s="620">
        <f>SUM('Segmented Business Analysis'!H43,'Segmented Business Analysis'!H75,'Segmented Business Analysis'!H108, 'Segmented Business Analysis'!H136)</f>
        <v>0</v>
      </c>
      <c r="I42" s="620">
        <f>SUM('Segmented Business Analysis'!I43,'Segmented Business Analysis'!I75,'Segmented Business Analysis'!I108, 'Segmented Business Analysis'!I136)</f>
        <v>0</v>
      </c>
      <c r="J42" s="620">
        <f>SUM('Segmented Business Analysis'!J43,'Segmented Business Analysis'!J75,'Segmented Business Analysis'!J108, 'Segmented Business Analysis'!J136)</f>
        <v>0</v>
      </c>
      <c r="K42" s="620">
        <f>SUM('Segmented Business Analysis'!K43,'Segmented Business Analysis'!K75,'Segmented Business Analysis'!K108, 'Segmented Business Analysis'!K136)</f>
        <v>0</v>
      </c>
      <c r="L42" s="683">
        <f>SUM('Segmented Business Analysis'!L43,'Segmented Business Analysis'!L75,'Segmented Business Analysis'!L108, 'Segmented Business Analysis'!L136)</f>
        <v>0</v>
      </c>
      <c r="M42" s="683">
        <f>SUM('Segmented Business Analysis'!M43,'Segmented Business Analysis'!M75,'Segmented Business Analysis'!M108, 'Segmented Business Analysis'!M136)</f>
        <v>0</v>
      </c>
      <c r="N42" s="683">
        <f>SUM('Segmented Business Analysis'!N43,'Segmented Business Analysis'!N75,'Segmented Business Analysis'!N108, 'Segmented Business Analysis'!N136)</f>
        <v>0</v>
      </c>
      <c r="O42" s="683">
        <f>SUM('Segmented Business Analysis'!O43,'Segmented Business Analysis'!O75,'Segmented Business Analysis'!O108, 'Segmented Business Analysis'!O136)</f>
        <v>0</v>
      </c>
      <c r="P42" s="683">
        <f>SUM('Segmented Business Analysis'!P43,'Segmented Business Analysis'!P75,'Segmented Business Analysis'!P108, 'Segmented Business Analysis'!P136)</f>
        <v>0</v>
      </c>
      <c r="Q42" s="145"/>
      <c r="R42" s="145"/>
      <c r="S42" s="145"/>
      <c r="T42" s="145"/>
      <c r="U42" s="146"/>
    </row>
    <row r="43" spans="1:21">
      <c r="A43" s="553" t="s">
        <v>41</v>
      </c>
      <c r="B43" s="415"/>
      <c r="C43" s="58">
        <f>C40-C41-C42</f>
        <v>0</v>
      </c>
      <c r="D43" s="58">
        <f>D40-D41-D42</f>
        <v>0</v>
      </c>
      <c r="E43" s="58">
        <f>E40-E41-E42</f>
        <v>0</v>
      </c>
      <c r="F43" s="610" t="str">
        <f t="shared" si="3"/>
        <v>-</v>
      </c>
      <c r="G43" s="58">
        <f t="shared" ref="G43:U43" si="7">G40-G41-G42</f>
        <v>0</v>
      </c>
      <c r="H43" s="58">
        <f t="shared" si="7"/>
        <v>0</v>
      </c>
      <c r="I43" s="58">
        <f t="shared" si="7"/>
        <v>0</v>
      </c>
      <c r="J43" s="58">
        <f t="shared" si="7"/>
        <v>0</v>
      </c>
      <c r="K43" s="58">
        <f t="shared" si="7"/>
        <v>0</v>
      </c>
      <c r="L43" s="58">
        <f t="shared" si="7"/>
        <v>0</v>
      </c>
      <c r="M43" s="58">
        <f t="shared" si="7"/>
        <v>0</v>
      </c>
      <c r="N43" s="58">
        <f t="shared" si="7"/>
        <v>0</v>
      </c>
      <c r="O43" s="58">
        <f t="shared" si="7"/>
        <v>0</v>
      </c>
      <c r="P43" s="58">
        <f t="shared" si="7"/>
        <v>0</v>
      </c>
      <c r="Q43" s="58">
        <f t="shared" si="7"/>
        <v>0</v>
      </c>
      <c r="R43" s="58">
        <f t="shared" si="7"/>
        <v>0</v>
      </c>
      <c r="S43" s="58">
        <f t="shared" si="7"/>
        <v>0</v>
      </c>
      <c r="T43" s="58">
        <f t="shared" si="7"/>
        <v>0</v>
      </c>
      <c r="U43" s="70">
        <f t="shared" si="7"/>
        <v>0</v>
      </c>
    </row>
    <row r="44" spans="1:21">
      <c r="A44" s="545" t="s">
        <v>401</v>
      </c>
      <c r="B44" s="409"/>
      <c r="C44" s="1103"/>
      <c r="D44" s="1103"/>
      <c r="E44" s="939"/>
      <c r="F44" s="608" t="str">
        <f t="shared" si="3"/>
        <v>-</v>
      </c>
      <c r="G44" s="940"/>
      <c r="H44" s="940"/>
      <c r="I44" s="940"/>
      <c r="J44" s="940"/>
      <c r="K44" s="940"/>
      <c r="L44" s="940"/>
      <c r="M44" s="940"/>
      <c r="N44" s="940"/>
      <c r="O44" s="940"/>
      <c r="P44" s="940"/>
      <c r="Q44" s="143"/>
      <c r="R44" s="143"/>
      <c r="S44" s="143"/>
      <c r="T44" s="143"/>
      <c r="U44" s="144"/>
    </row>
    <row r="45" spans="1:21">
      <c r="A45" s="545" t="s">
        <v>606</v>
      </c>
      <c r="B45" s="413" t="s">
        <v>282</v>
      </c>
      <c r="C45" s="18">
        <f>'Segmented Business Analysis'!C45+'Segmented Business Analysis'!C77+'Segmented Business Analysis'!C110+'Segmented Business Analysis'!C138</f>
        <v>0</v>
      </c>
      <c r="D45" s="18">
        <f>'Segmented Business Analysis'!D45+'Segmented Business Analysis'!D77+'Segmented Business Analysis'!D110+'Segmented Business Analysis'!D138</f>
        <v>0</v>
      </c>
      <c r="E45" s="18">
        <f>'Segmented Business Analysis'!E45+'Segmented Business Analysis'!E77+'Segmented Business Analysis'!E110+'Segmented Business Analysis'!E138</f>
        <v>0</v>
      </c>
      <c r="F45" s="608" t="str">
        <f t="shared" si="3"/>
        <v>-</v>
      </c>
      <c r="G45" s="18">
        <f>'Segmented Business Analysis'!G45+'Segmented Business Analysis'!G77+'Segmented Business Analysis'!G110+'Segmented Business Analysis'!G138</f>
        <v>0</v>
      </c>
      <c r="H45" s="18">
        <f>'Segmented Business Analysis'!H45+'Segmented Business Analysis'!H77+'Segmented Business Analysis'!H110+'Segmented Business Analysis'!H138</f>
        <v>0</v>
      </c>
      <c r="I45" s="18">
        <f>'Segmented Business Analysis'!I45+'Segmented Business Analysis'!I77+'Segmented Business Analysis'!I110+'Segmented Business Analysis'!I138</f>
        <v>0</v>
      </c>
      <c r="J45" s="18">
        <f>'Segmented Business Analysis'!J45+'Segmented Business Analysis'!J77+'Segmented Business Analysis'!J110+'Segmented Business Analysis'!J138</f>
        <v>0</v>
      </c>
      <c r="K45" s="18">
        <f>'Segmented Business Analysis'!K45+'Segmented Business Analysis'!K77+'Segmented Business Analysis'!K110+'Segmented Business Analysis'!K138</f>
        <v>0</v>
      </c>
      <c r="L45" s="940">
        <f>'Segmented Business Analysis'!L45+'Segmented Business Analysis'!L77+'Segmented Business Analysis'!L110+'Segmented Business Analysis'!L138</f>
        <v>0</v>
      </c>
      <c r="M45" s="940">
        <f>'Segmented Business Analysis'!M45+'Segmented Business Analysis'!M77+'Segmented Business Analysis'!M110+'Segmented Business Analysis'!M138</f>
        <v>0</v>
      </c>
      <c r="N45" s="940">
        <f>'Segmented Business Analysis'!N45+'Segmented Business Analysis'!N77+'Segmented Business Analysis'!N110+'Segmented Business Analysis'!N138</f>
        <v>0</v>
      </c>
      <c r="O45" s="940">
        <f>'Segmented Business Analysis'!O45+'Segmented Business Analysis'!O77+'Segmented Business Analysis'!O110+'Segmented Business Analysis'!O138</f>
        <v>0</v>
      </c>
      <c r="P45" s="940">
        <f>'Segmented Business Analysis'!P45+'Segmented Business Analysis'!P77+'Segmented Business Analysis'!P110+'Segmented Business Analysis'!P138</f>
        <v>0</v>
      </c>
      <c r="Q45" s="375"/>
      <c r="R45" s="375"/>
      <c r="S45" s="375"/>
      <c r="T45" s="375"/>
      <c r="U45" s="376"/>
    </row>
    <row r="46" spans="1:21">
      <c r="A46" s="545" t="s">
        <v>607</v>
      </c>
      <c r="B46" s="413" t="s">
        <v>282</v>
      </c>
      <c r="C46" s="1104"/>
      <c r="D46" s="1104"/>
      <c r="E46" s="942"/>
      <c r="F46" s="608" t="str">
        <f t="shared" si="3"/>
        <v>-</v>
      </c>
      <c r="G46" s="941"/>
      <c r="H46" s="941"/>
      <c r="I46" s="941"/>
      <c r="J46" s="941"/>
      <c r="K46" s="941"/>
      <c r="L46" s="941"/>
      <c r="M46" s="941"/>
      <c r="N46" s="941"/>
      <c r="O46" s="941"/>
      <c r="P46" s="941"/>
      <c r="Q46" s="143"/>
      <c r="R46" s="143"/>
      <c r="S46" s="143"/>
      <c r="T46" s="143"/>
      <c r="U46" s="144"/>
    </row>
    <row r="47" spans="1:21">
      <c r="A47" s="14" t="s">
        <v>10200</v>
      </c>
      <c r="B47" s="416" t="s">
        <v>10198</v>
      </c>
      <c r="C47" s="1223">
        <f>'Segmented Business Analysis'!C44+'Segmented Business Analysis'!C76+'Segmented Business Analysis'!C109+'Segmented Business Analysis'!C137</f>
        <v>0</v>
      </c>
      <c r="D47" s="1223">
        <f>'Segmented Business Analysis'!D44+'Segmented Business Analysis'!D76+'Segmented Business Analysis'!D109+'Segmented Business Analysis'!D137</f>
        <v>0</v>
      </c>
      <c r="E47" s="1223">
        <f>'Segmented Business Analysis'!E44+'Segmented Business Analysis'!E76+'Segmented Business Analysis'!E109+'Segmented Business Analysis'!E137</f>
        <v>0</v>
      </c>
      <c r="F47" s="723" t="str">
        <f t="shared" si="3"/>
        <v>-</v>
      </c>
      <c r="G47" s="1223">
        <f>'Segmented Business Analysis'!G44+'Segmented Business Analysis'!G76+'Segmented Business Analysis'!G109+'Segmented Business Analysis'!G137</f>
        <v>0</v>
      </c>
      <c r="H47" s="1223">
        <f>'Segmented Business Analysis'!H44+'Segmented Business Analysis'!H76+'Segmented Business Analysis'!H109+'Segmented Business Analysis'!H137</f>
        <v>0</v>
      </c>
      <c r="I47" s="752">
        <f>'Segmented Business Analysis'!I44+'Segmented Business Analysis'!I76+'Segmented Business Analysis'!I109+'Segmented Business Analysis'!I137</f>
        <v>0</v>
      </c>
      <c r="J47" s="752">
        <f>'Segmented Business Analysis'!J44+'Segmented Business Analysis'!J76+'Segmented Business Analysis'!J109+'Segmented Business Analysis'!J137</f>
        <v>0</v>
      </c>
      <c r="K47" s="752">
        <f>'Segmented Business Analysis'!K44+'Segmented Business Analysis'!K76+'Segmented Business Analysis'!K109+'Segmented Business Analysis'!K137</f>
        <v>0</v>
      </c>
      <c r="L47" s="940">
        <f>'Segmented Business Analysis'!L44+'Segmented Business Analysis'!L76+'Segmented Business Analysis'!L109+'Segmented Business Analysis'!L137</f>
        <v>0</v>
      </c>
      <c r="M47" s="940">
        <f>'Segmented Business Analysis'!M44+'Segmented Business Analysis'!M76+'Segmented Business Analysis'!M109+'Segmented Business Analysis'!M137</f>
        <v>0</v>
      </c>
      <c r="N47" s="940">
        <f>'Segmented Business Analysis'!N44+'Segmented Business Analysis'!N76+'Segmented Business Analysis'!N109+'Segmented Business Analysis'!N137</f>
        <v>0</v>
      </c>
      <c r="O47" s="940">
        <f>'Segmented Business Analysis'!O44+'Segmented Business Analysis'!O76+'Segmented Business Analysis'!O109+'Segmented Business Analysis'!O137</f>
        <v>0</v>
      </c>
      <c r="P47" s="940">
        <f>'Segmented Business Analysis'!P44+'Segmented Business Analysis'!P76+'Segmented Business Analysis'!P109+'Segmented Business Analysis'!P137</f>
        <v>0</v>
      </c>
      <c r="Q47" s="683"/>
      <c r="R47" s="683"/>
      <c r="S47" s="683"/>
      <c r="T47" s="683"/>
      <c r="U47" s="475"/>
    </row>
    <row r="48" spans="1:21">
      <c r="A48" s="14" t="s">
        <v>10201</v>
      </c>
      <c r="B48" s="416" t="s">
        <v>10198</v>
      </c>
      <c r="C48" s="1104"/>
      <c r="D48" s="1104"/>
      <c r="E48" s="942"/>
      <c r="F48" s="723" t="str">
        <f t="shared" si="3"/>
        <v>-</v>
      </c>
      <c r="G48" s="941"/>
      <c r="H48" s="941"/>
      <c r="I48" s="941"/>
      <c r="J48" s="941"/>
      <c r="K48" s="941"/>
      <c r="L48" s="941"/>
      <c r="M48" s="941"/>
      <c r="N48" s="941"/>
      <c r="O48" s="941"/>
      <c r="P48" s="941"/>
      <c r="Q48" s="683"/>
      <c r="R48" s="683"/>
      <c r="S48" s="683"/>
      <c r="T48" s="683"/>
      <c r="U48" s="475"/>
    </row>
    <row r="49" spans="1:21" ht="15.75" thickBot="1">
      <c r="A49" s="839" t="s">
        <v>9889</v>
      </c>
      <c r="B49" s="416"/>
      <c r="C49" s="746">
        <f>C43+C44-C45-C46-C47-C48</f>
        <v>0</v>
      </c>
      <c r="D49" s="746">
        <f t="shared" ref="D49:E49" si="8">D43+D44-D45-D46-D47-D48</f>
        <v>0</v>
      </c>
      <c r="E49" s="746">
        <f t="shared" si="8"/>
        <v>0</v>
      </c>
      <c r="F49" s="613" t="str">
        <f t="shared" si="3"/>
        <v>-</v>
      </c>
      <c r="G49" s="746">
        <f t="shared" ref="G49:P49" si="9">G43+G44-G45-G46-G47-G48</f>
        <v>0</v>
      </c>
      <c r="H49" s="746">
        <f t="shared" si="9"/>
        <v>0</v>
      </c>
      <c r="I49" s="746">
        <f t="shared" si="9"/>
        <v>0</v>
      </c>
      <c r="J49" s="746">
        <f t="shared" si="9"/>
        <v>0</v>
      </c>
      <c r="K49" s="746">
        <f t="shared" si="9"/>
        <v>0</v>
      </c>
      <c r="L49" s="746">
        <f t="shared" si="9"/>
        <v>0</v>
      </c>
      <c r="M49" s="746">
        <f t="shared" si="9"/>
        <v>0</v>
      </c>
      <c r="N49" s="746">
        <f t="shared" si="9"/>
        <v>0</v>
      </c>
      <c r="O49" s="746">
        <f t="shared" si="9"/>
        <v>0</v>
      </c>
      <c r="P49" s="746">
        <f t="shared" si="9"/>
        <v>0</v>
      </c>
      <c r="Q49" s="21">
        <f t="shared" ref="Q49:U49" si="10">Q43+Q44-Q45-Q46</f>
        <v>0</v>
      </c>
      <c r="R49" s="21">
        <f t="shared" si="10"/>
        <v>0</v>
      </c>
      <c r="S49" s="21">
        <f t="shared" si="10"/>
        <v>0</v>
      </c>
      <c r="T49" s="21">
        <f t="shared" si="10"/>
        <v>0</v>
      </c>
      <c r="U49" s="36">
        <f t="shared" si="10"/>
        <v>0</v>
      </c>
    </row>
    <row r="50" spans="1:21" ht="15.75" thickTop="1">
      <c r="A50" s="14" t="s">
        <v>9903</v>
      </c>
      <c r="B50" s="416"/>
      <c r="C50" s="1104"/>
      <c r="D50" s="1104"/>
      <c r="E50" s="942"/>
      <c r="F50" s="753" t="str">
        <f t="shared" si="3"/>
        <v>-</v>
      </c>
      <c r="G50" s="941"/>
      <c r="H50" s="941"/>
      <c r="I50" s="941"/>
      <c r="J50" s="941"/>
      <c r="K50" s="941"/>
      <c r="L50" s="941"/>
      <c r="M50" s="941"/>
      <c r="N50" s="941"/>
      <c r="O50" s="941"/>
      <c r="P50" s="941"/>
      <c r="Q50" s="15"/>
      <c r="R50" s="15"/>
      <c r="S50" s="15"/>
      <c r="T50" s="15"/>
      <c r="U50" s="32"/>
    </row>
    <row r="51" spans="1:21">
      <c r="A51" s="299" t="s">
        <v>9904</v>
      </c>
      <c r="B51" s="428"/>
      <c r="C51" s="751">
        <f>C49-C50</f>
        <v>0</v>
      </c>
      <c r="D51" s="746">
        <f t="shared" ref="D51:E51" si="11">D49-D50</f>
        <v>0</v>
      </c>
      <c r="E51" s="746">
        <f t="shared" si="11"/>
        <v>0</v>
      </c>
      <c r="F51" s="723" t="str">
        <f t="shared" si="3"/>
        <v>-</v>
      </c>
      <c r="G51" s="746">
        <f t="shared" ref="G51:P51" si="12">G49-G50</f>
        <v>0</v>
      </c>
      <c r="H51" s="746">
        <f t="shared" si="12"/>
        <v>0</v>
      </c>
      <c r="I51" s="746">
        <f t="shared" si="12"/>
        <v>0</v>
      </c>
      <c r="J51" s="746">
        <f t="shared" si="12"/>
        <v>0</v>
      </c>
      <c r="K51" s="746">
        <f t="shared" si="12"/>
        <v>0</v>
      </c>
      <c r="L51" s="746">
        <f t="shared" si="12"/>
        <v>0</v>
      </c>
      <c r="M51" s="746">
        <f t="shared" si="12"/>
        <v>0</v>
      </c>
      <c r="N51" s="746">
        <f t="shared" si="12"/>
        <v>0</v>
      </c>
      <c r="O51" s="746">
        <f t="shared" si="12"/>
        <v>0</v>
      </c>
      <c r="P51" s="746">
        <f t="shared" si="12"/>
        <v>0</v>
      </c>
      <c r="U51" s="64"/>
    </row>
    <row r="52" spans="1:21">
      <c r="A52" s="14" t="s">
        <v>9900</v>
      </c>
      <c r="B52" s="539"/>
      <c r="C52" s="1104"/>
      <c r="D52" s="1104"/>
      <c r="E52" s="942"/>
      <c r="F52" s="753" t="str">
        <f t="shared" si="3"/>
        <v>-</v>
      </c>
      <c r="G52" s="941"/>
      <c r="H52" s="941"/>
      <c r="I52" s="941"/>
      <c r="J52" s="941"/>
      <c r="K52" s="941"/>
      <c r="L52" s="941"/>
      <c r="M52" s="941"/>
      <c r="N52" s="941"/>
      <c r="O52" s="941"/>
      <c r="P52" s="941"/>
      <c r="U52" s="64"/>
    </row>
    <row r="53" spans="1:21" ht="15.75" thickBot="1">
      <c r="A53" s="299" t="s">
        <v>9905</v>
      </c>
      <c r="B53" s="539"/>
      <c r="C53" s="744">
        <f>C51-C52</f>
        <v>0</v>
      </c>
      <c r="D53" s="744">
        <f t="shared" ref="D53:E53" si="13">D51-D52</f>
        <v>0</v>
      </c>
      <c r="E53" s="744">
        <f t="shared" si="13"/>
        <v>0</v>
      </c>
      <c r="F53" s="754" t="str">
        <f t="shared" si="3"/>
        <v>-</v>
      </c>
      <c r="G53" s="744">
        <f t="shared" ref="G53:P53" si="14">G51-G52</f>
        <v>0</v>
      </c>
      <c r="H53" s="744">
        <f t="shared" si="14"/>
        <v>0</v>
      </c>
      <c r="I53" s="744">
        <f t="shared" si="14"/>
        <v>0</v>
      </c>
      <c r="J53" s="744">
        <f t="shared" si="14"/>
        <v>0</v>
      </c>
      <c r="K53" s="744">
        <f t="shared" si="14"/>
        <v>0</v>
      </c>
      <c r="L53" s="744">
        <f t="shared" si="14"/>
        <v>0</v>
      </c>
      <c r="M53" s="744">
        <f t="shared" si="14"/>
        <v>0</v>
      </c>
      <c r="N53" s="744">
        <f t="shared" si="14"/>
        <v>0</v>
      </c>
      <c r="O53" s="744">
        <f t="shared" si="14"/>
        <v>0</v>
      </c>
      <c r="P53" s="744">
        <f t="shared" si="14"/>
        <v>0</v>
      </c>
      <c r="U53" s="64"/>
    </row>
    <row r="54" spans="1:21" ht="15.75" thickTop="1">
      <c r="A54" s="546" t="s">
        <v>328</v>
      </c>
      <c r="B54" s="410"/>
      <c r="C54" s="50">
        <f>C40-C39-C38-C37-C36-C19-C17</f>
        <v>0</v>
      </c>
      <c r="D54" s="50">
        <f>D40-D39-D38-D37-D36-D19-D17</f>
        <v>0</v>
      </c>
      <c r="E54" s="50">
        <f>E40-E39-E38-E37-E36-E19-E17</f>
        <v>0</v>
      </c>
      <c r="F54" s="610" t="str">
        <f t="shared" si="3"/>
        <v>-</v>
      </c>
      <c r="G54" s="50">
        <f t="shared" ref="G54:P54" si="15">G40-G39-G38-G37-G36-G19-G17</f>
        <v>0</v>
      </c>
      <c r="H54" s="50">
        <f t="shared" si="15"/>
        <v>0</v>
      </c>
      <c r="I54" s="50">
        <f t="shared" si="15"/>
        <v>0</v>
      </c>
      <c r="J54" s="50">
        <f t="shared" si="15"/>
        <v>0</v>
      </c>
      <c r="K54" s="50">
        <f t="shared" si="15"/>
        <v>0</v>
      </c>
      <c r="L54" s="50">
        <f t="shared" si="15"/>
        <v>0</v>
      </c>
      <c r="M54" s="50">
        <f t="shared" si="15"/>
        <v>0</v>
      </c>
      <c r="N54" s="50">
        <f t="shared" si="15"/>
        <v>0</v>
      </c>
      <c r="O54" s="50">
        <f t="shared" si="15"/>
        <v>0</v>
      </c>
      <c r="P54" s="50">
        <f t="shared" si="15"/>
        <v>0</v>
      </c>
      <c r="Q54" s="50">
        <f>Q40-Q39-Q38-Q37-Q19-Q17</f>
        <v>0</v>
      </c>
      <c r="R54" s="50">
        <f>R40-R39-R38-R37-R19-R17</f>
        <v>0</v>
      </c>
      <c r="S54" s="50">
        <f>S40-S39-S38-S37-S19-S17</f>
        <v>0</v>
      </c>
      <c r="T54" s="50">
        <f>T40-T39-T38-T37-T19-T17</f>
        <v>0</v>
      </c>
      <c r="U54" s="38">
        <f>U40-U39-U38-U37-U19-U17</f>
        <v>0</v>
      </c>
    </row>
    <row r="55" spans="1:21">
      <c r="A55" s="546" t="s">
        <v>329</v>
      </c>
      <c r="B55" s="411"/>
      <c r="C55" s="15">
        <f>C43-C17-C19-C36-C37-C38-C39</f>
        <v>0</v>
      </c>
      <c r="D55" s="15">
        <f>D43-D17-D19-D36-D37-D38-D39</f>
        <v>0</v>
      </c>
      <c r="E55" s="15">
        <f>E43-E17-E19-E36-E37-E38-E39</f>
        <v>0</v>
      </c>
      <c r="F55" s="610" t="str">
        <f t="shared" si="3"/>
        <v>-</v>
      </c>
      <c r="G55" s="15">
        <f t="shared" ref="G55:P55" si="16">G43-G17-G19-G36-G37-G38-G39</f>
        <v>0</v>
      </c>
      <c r="H55" s="15">
        <f t="shared" si="16"/>
        <v>0</v>
      </c>
      <c r="I55" s="15">
        <f t="shared" si="16"/>
        <v>0</v>
      </c>
      <c r="J55" s="15">
        <f t="shared" si="16"/>
        <v>0</v>
      </c>
      <c r="K55" s="15">
        <f t="shared" si="16"/>
        <v>0</v>
      </c>
      <c r="L55" s="15">
        <f t="shared" si="16"/>
        <v>0</v>
      </c>
      <c r="M55" s="15">
        <f t="shared" si="16"/>
        <v>0</v>
      </c>
      <c r="N55" s="15">
        <f t="shared" si="16"/>
        <v>0</v>
      </c>
      <c r="O55" s="15">
        <f t="shared" si="16"/>
        <v>0</v>
      </c>
      <c r="P55" s="15">
        <f t="shared" si="16"/>
        <v>0</v>
      </c>
      <c r="Q55" s="15">
        <f>Q43-Q17-Q19-Q37-Q38-Q39</f>
        <v>0</v>
      </c>
      <c r="R55" s="15">
        <f>R43-R17-R19-R37-R38-R39</f>
        <v>0</v>
      </c>
      <c r="S55" s="15">
        <f>S43-S17-S19-S37-S38-S39</f>
        <v>0</v>
      </c>
      <c r="T55" s="15">
        <f>T43-T17-T19-T37-T38-T39</f>
        <v>0</v>
      </c>
      <c r="U55" s="32">
        <f>U43-U17-U19-U37-U38-U39</f>
        <v>0</v>
      </c>
    </row>
    <row r="56" spans="1:21">
      <c r="A56" s="546" t="s">
        <v>330</v>
      </c>
      <c r="B56" s="411"/>
      <c r="C56" s="15">
        <f>C49-C17-C19-C36-C37-C38-C39</f>
        <v>0</v>
      </c>
      <c r="D56" s="15">
        <f>D49-D17-D19-D36-D37-D38-D39</f>
        <v>0</v>
      </c>
      <c r="E56" s="15">
        <f>E49-E17-E19-E36-E37-E38-E39</f>
        <v>0</v>
      </c>
      <c r="F56" s="610" t="str">
        <f t="shared" si="3"/>
        <v>-</v>
      </c>
      <c r="G56" s="15">
        <f t="shared" ref="G56:P56" si="17">G49-G17-G19-G36-G37-G38-G39</f>
        <v>0</v>
      </c>
      <c r="H56" s="15">
        <f t="shared" si="17"/>
        <v>0</v>
      </c>
      <c r="I56" s="15">
        <f t="shared" si="17"/>
        <v>0</v>
      </c>
      <c r="J56" s="15">
        <f t="shared" si="17"/>
        <v>0</v>
      </c>
      <c r="K56" s="15">
        <f t="shared" si="17"/>
        <v>0</v>
      </c>
      <c r="L56" s="15">
        <f t="shared" si="17"/>
        <v>0</v>
      </c>
      <c r="M56" s="15">
        <f t="shared" si="17"/>
        <v>0</v>
      </c>
      <c r="N56" s="15">
        <f t="shared" si="17"/>
        <v>0</v>
      </c>
      <c r="O56" s="15">
        <f t="shared" si="17"/>
        <v>0</v>
      </c>
      <c r="P56" s="15">
        <f t="shared" si="17"/>
        <v>0</v>
      </c>
      <c r="Q56" s="15">
        <f>Q49-Q17-Q19-Q37-Q38-Q39</f>
        <v>0</v>
      </c>
      <c r="R56" s="15">
        <f>R49-R17-R19-R37-R38-R39</f>
        <v>0</v>
      </c>
      <c r="S56" s="15">
        <f>S49-S17-S19-S37-S38-S39</f>
        <v>0</v>
      </c>
      <c r="T56" s="15">
        <f>T49-T17-T19-T37-T38-T39</f>
        <v>0</v>
      </c>
      <c r="U56" s="32">
        <f>U49-U17-U19-U37-U38-U39</f>
        <v>0</v>
      </c>
    </row>
    <row r="57" spans="1:21" ht="18" customHeight="1">
      <c r="A57" s="1303" t="s">
        <v>9408</v>
      </c>
      <c r="B57" s="411"/>
      <c r="C57" s="52"/>
      <c r="D57" s="52"/>
      <c r="E57" s="52"/>
      <c r="F57" s="588"/>
      <c r="G57" s="52"/>
      <c r="H57" s="52"/>
      <c r="I57" s="52"/>
      <c r="J57" s="52"/>
      <c r="K57" s="52"/>
      <c r="L57" s="52"/>
      <c r="M57" s="52"/>
      <c r="N57" s="52"/>
      <c r="O57" s="52"/>
      <c r="P57" s="52"/>
      <c r="Q57" s="52"/>
      <c r="R57" s="52"/>
      <c r="S57" s="52"/>
      <c r="T57" s="52"/>
      <c r="U57" s="35"/>
    </row>
    <row r="58" spans="1:21" ht="10.5" customHeight="1">
      <c r="A58" s="1304"/>
      <c r="B58" s="411"/>
      <c r="C58" s="52"/>
      <c r="D58" s="52"/>
      <c r="E58" s="52"/>
      <c r="F58" s="588"/>
      <c r="G58" s="52"/>
      <c r="H58" s="52"/>
      <c r="I58" s="52"/>
      <c r="J58" s="52"/>
      <c r="K58" s="52"/>
      <c r="L58" s="52"/>
      <c r="M58" s="52"/>
      <c r="N58" s="52"/>
      <c r="O58" s="52"/>
      <c r="P58" s="52"/>
      <c r="Q58" s="52"/>
      <c r="R58" s="52"/>
      <c r="S58" s="52"/>
      <c r="T58" s="52"/>
      <c r="U58" s="35"/>
    </row>
    <row r="59" spans="1:21">
      <c r="A59" s="547"/>
      <c r="B59" s="409"/>
      <c r="C59" s="17"/>
      <c r="D59" s="17"/>
      <c r="E59" s="17"/>
      <c r="F59" s="587"/>
      <c r="G59" s="17"/>
      <c r="H59" s="17"/>
      <c r="I59" s="17"/>
      <c r="J59" s="17"/>
      <c r="K59" s="17"/>
      <c r="L59" s="17"/>
      <c r="M59" s="17"/>
      <c r="N59" s="17"/>
      <c r="O59" s="17"/>
      <c r="P59" s="17"/>
      <c r="Q59" s="17"/>
      <c r="R59" s="17"/>
      <c r="S59" s="17"/>
      <c r="T59" s="17"/>
      <c r="U59" s="33"/>
    </row>
    <row r="60" spans="1:21">
      <c r="A60" s="8" t="s">
        <v>42</v>
      </c>
      <c r="B60" s="410"/>
      <c r="C60" s="17"/>
      <c r="D60" s="17"/>
      <c r="E60" s="17"/>
      <c r="F60" s="587"/>
      <c r="G60" s="17"/>
      <c r="H60" s="17"/>
      <c r="I60" s="17"/>
      <c r="J60" s="17"/>
      <c r="K60" s="17"/>
      <c r="L60" s="17"/>
      <c r="M60" s="17"/>
      <c r="N60" s="17"/>
      <c r="O60" s="17"/>
      <c r="P60" s="17"/>
      <c r="Q60" s="17"/>
      <c r="R60" s="17"/>
      <c r="S60" s="17"/>
      <c r="T60" s="17"/>
      <c r="U60" s="33"/>
    </row>
    <row r="61" spans="1:21">
      <c r="A61" s="53" t="s">
        <v>43</v>
      </c>
      <c r="B61" s="417"/>
      <c r="C61" s="17"/>
      <c r="D61" s="54"/>
      <c r="E61" s="17"/>
      <c r="F61" s="587"/>
      <c r="G61" s="17"/>
      <c r="H61" s="17"/>
      <c r="I61" s="17"/>
      <c r="J61" s="17"/>
      <c r="K61" s="17"/>
      <c r="L61" s="17"/>
      <c r="M61" s="17"/>
      <c r="N61" s="17"/>
      <c r="O61" s="17"/>
      <c r="P61" s="17"/>
      <c r="Q61" s="17"/>
      <c r="R61" s="17"/>
      <c r="S61" s="17"/>
      <c r="T61" s="17"/>
      <c r="U61" s="33"/>
    </row>
    <row r="62" spans="1:21">
      <c r="A62" s="14" t="s">
        <v>403</v>
      </c>
      <c r="B62" s="699"/>
      <c r="C62" s="20">
        <f>C169-C63</f>
        <v>0</v>
      </c>
      <c r="D62" s="20">
        <f>D169-D63</f>
        <v>0</v>
      </c>
      <c r="E62" s="20">
        <f>E169-E63</f>
        <v>0</v>
      </c>
      <c r="F62" s="608" t="str">
        <f t="shared" ref="F62:F67" si="18">(IF(ISERROR((D62-E62)/E62),"-",((D62-E62)/E62)))</f>
        <v>-</v>
      </c>
      <c r="G62" s="20">
        <f t="shared" ref="G62:U62" si="19">G169-G63</f>
        <v>0</v>
      </c>
      <c r="H62" s="20">
        <f t="shared" si="19"/>
        <v>0</v>
      </c>
      <c r="I62" s="20">
        <f t="shared" si="19"/>
        <v>0</v>
      </c>
      <c r="J62" s="20">
        <f t="shared" si="19"/>
        <v>0</v>
      </c>
      <c r="K62" s="20">
        <f t="shared" si="19"/>
        <v>0</v>
      </c>
      <c r="L62" s="20">
        <f t="shared" si="19"/>
        <v>0</v>
      </c>
      <c r="M62" s="20">
        <f t="shared" si="19"/>
        <v>0</v>
      </c>
      <c r="N62" s="20">
        <f t="shared" si="19"/>
        <v>0</v>
      </c>
      <c r="O62" s="20">
        <f t="shared" si="19"/>
        <v>0</v>
      </c>
      <c r="P62" s="20">
        <f t="shared" si="19"/>
        <v>0</v>
      </c>
      <c r="Q62" s="20">
        <f t="shared" si="19"/>
        <v>0</v>
      </c>
      <c r="R62" s="20">
        <f t="shared" si="19"/>
        <v>0</v>
      </c>
      <c r="S62" s="20">
        <f t="shared" si="19"/>
        <v>0</v>
      </c>
      <c r="T62" s="20">
        <f t="shared" si="19"/>
        <v>0</v>
      </c>
      <c r="U62" s="35">
        <f t="shared" si="19"/>
        <v>0</v>
      </c>
    </row>
    <row r="63" spans="1:21">
      <c r="A63" s="14" t="s">
        <v>9890</v>
      </c>
      <c r="B63" s="700"/>
      <c r="C63" s="1105"/>
      <c r="D63" s="1105"/>
      <c r="E63" s="664"/>
      <c r="F63" s="608" t="str">
        <f t="shared" si="18"/>
        <v>-</v>
      </c>
      <c r="G63" s="665"/>
      <c r="H63" s="665"/>
      <c r="I63" s="665"/>
      <c r="J63" s="665"/>
      <c r="K63" s="665"/>
      <c r="L63" s="665"/>
      <c r="M63" s="665"/>
      <c r="N63" s="665"/>
      <c r="O63" s="665"/>
      <c r="P63" s="665"/>
      <c r="Q63" s="180"/>
      <c r="R63" s="180"/>
      <c r="S63" s="180"/>
      <c r="T63" s="180"/>
      <c r="U63" s="181"/>
    </row>
    <row r="64" spans="1:21" ht="14.25" customHeight="1">
      <c r="A64" s="7" t="s">
        <v>339</v>
      </c>
      <c r="B64" s="700"/>
      <c r="C64" s="1105"/>
      <c r="D64" s="1105"/>
      <c r="E64" s="664"/>
      <c r="F64" s="608" t="str">
        <f t="shared" si="18"/>
        <v>-</v>
      </c>
      <c r="G64" s="665"/>
      <c r="H64" s="665"/>
      <c r="I64" s="665"/>
      <c r="J64" s="665"/>
      <c r="K64" s="665"/>
      <c r="L64" s="665"/>
      <c r="M64" s="665"/>
      <c r="N64" s="665"/>
      <c r="O64" s="665"/>
      <c r="P64" s="665"/>
      <c r="Q64" s="180"/>
      <c r="R64" s="180"/>
      <c r="S64" s="180"/>
      <c r="T64" s="180"/>
      <c r="U64" s="181"/>
    </row>
    <row r="65" spans="1:21">
      <c r="A65" s="7" t="s">
        <v>350</v>
      </c>
      <c r="B65" s="700"/>
      <c r="C65" s="1105"/>
      <c r="D65" s="1105"/>
      <c r="E65" s="664"/>
      <c r="F65" s="608" t="str">
        <f t="shared" si="18"/>
        <v>-</v>
      </c>
      <c r="G65" s="944"/>
      <c r="H65" s="944"/>
      <c r="I65" s="944"/>
      <c r="J65" s="944"/>
      <c r="K65" s="944"/>
      <c r="L65" s="944"/>
      <c r="M65" s="944"/>
      <c r="N65" s="944"/>
      <c r="O65" s="944"/>
      <c r="P65" s="944"/>
      <c r="Q65" s="143"/>
      <c r="R65" s="143"/>
      <c r="S65" s="143"/>
      <c r="T65" s="143"/>
      <c r="U65" s="144"/>
    </row>
    <row r="66" spans="1:21">
      <c r="A66" s="7" t="s">
        <v>44</v>
      </c>
      <c r="B66" s="542" t="s">
        <v>3720</v>
      </c>
      <c r="C66" s="1106"/>
      <c r="D66" s="1106"/>
      <c r="E66" s="943"/>
      <c r="F66" s="609" t="str">
        <f t="shared" si="18"/>
        <v>-</v>
      </c>
      <c r="G66" s="945"/>
      <c r="H66" s="945"/>
      <c r="I66" s="945"/>
      <c r="J66" s="945"/>
      <c r="K66" s="945"/>
      <c r="L66" s="945"/>
      <c r="M66" s="945"/>
      <c r="N66" s="945"/>
      <c r="O66" s="945"/>
      <c r="P66" s="945"/>
      <c r="Q66" s="474"/>
      <c r="R66" s="474"/>
      <c r="S66" s="474"/>
      <c r="T66" s="474"/>
      <c r="U66" s="475"/>
    </row>
    <row r="67" spans="1:21">
      <c r="A67" s="1" t="s">
        <v>45</v>
      </c>
      <c r="B67" s="411"/>
      <c r="C67" s="19">
        <f>SUM(C62:C66)</f>
        <v>0</v>
      </c>
      <c r="D67" s="19">
        <f>SUM(D62:D66)</f>
        <v>0</v>
      </c>
      <c r="E67" s="19">
        <f>SUM(E62:E66)</f>
        <v>0</v>
      </c>
      <c r="F67" s="613" t="str">
        <f t="shared" si="18"/>
        <v>-</v>
      </c>
      <c r="G67" s="19">
        <f t="shared" ref="G67:U67" si="20">SUM(G62:G66)</f>
        <v>0</v>
      </c>
      <c r="H67" s="19">
        <f t="shared" si="20"/>
        <v>0</v>
      </c>
      <c r="I67" s="19">
        <f t="shared" si="20"/>
        <v>0</v>
      </c>
      <c r="J67" s="19">
        <f t="shared" si="20"/>
        <v>0</v>
      </c>
      <c r="K67" s="19">
        <f t="shared" si="20"/>
        <v>0</v>
      </c>
      <c r="L67" s="19">
        <f t="shared" si="20"/>
        <v>0</v>
      </c>
      <c r="M67" s="19">
        <f t="shared" si="20"/>
        <v>0</v>
      </c>
      <c r="N67" s="19">
        <f t="shared" si="20"/>
        <v>0</v>
      </c>
      <c r="O67" s="19">
        <f t="shared" si="20"/>
        <v>0</v>
      </c>
      <c r="P67" s="19">
        <f t="shared" si="20"/>
        <v>0</v>
      </c>
      <c r="Q67" s="19">
        <f t="shared" si="20"/>
        <v>0</v>
      </c>
      <c r="R67" s="19">
        <f t="shared" si="20"/>
        <v>0</v>
      </c>
      <c r="S67" s="19">
        <f t="shared" si="20"/>
        <v>0</v>
      </c>
      <c r="T67" s="19">
        <f t="shared" si="20"/>
        <v>0</v>
      </c>
      <c r="U67" s="34">
        <f t="shared" si="20"/>
        <v>0</v>
      </c>
    </row>
    <row r="68" spans="1:21">
      <c r="A68" s="53" t="s">
        <v>46</v>
      </c>
      <c r="B68" s="417"/>
      <c r="C68" s="18"/>
      <c r="D68" s="18"/>
      <c r="E68" s="18"/>
      <c r="F68" s="589"/>
      <c r="G68" s="18"/>
      <c r="H68" s="18"/>
      <c r="I68" s="18"/>
      <c r="J68" s="18"/>
      <c r="K68" s="18"/>
      <c r="L68" s="18"/>
      <c r="M68" s="18"/>
      <c r="N68" s="18"/>
      <c r="O68" s="18"/>
      <c r="P68" s="18"/>
      <c r="Q68" s="18"/>
      <c r="R68" s="18"/>
      <c r="S68" s="18"/>
      <c r="T68" s="18"/>
      <c r="U68" s="33"/>
    </row>
    <row r="69" spans="1:21">
      <c r="A69" s="41" t="s">
        <v>9897</v>
      </c>
      <c r="B69" s="418"/>
      <c r="C69" s="18"/>
      <c r="D69" s="18"/>
      <c r="E69" s="18"/>
      <c r="F69" s="589"/>
      <c r="G69" s="18"/>
      <c r="H69" s="18"/>
      <c r="I69" s="18"/>
      <c r="J69" s="18"/>
      <c r="K69" s="18"/>
      <c r="L69" s="18"/>
      <c r="M69" s="18"/>
      <c r="N69" s="18"/>
      <c r="O69" s="18"/>
      <c r="P69" s="18"/>
      <c r="Q69" s="18"/>
      <c r="R69" s="18"/>
      <c r="S69" s="18"/>
      <c r="T69" s="18"/>
      <c r="U69" s="33"/>
    </row>
    <row r="70" spans="1:21">
      <c r="A70" s="725" t="s">
        <v>8055</v>
      </c>
      <c r="B70" s="419"/>
      <c r="C70" s="1107"/>
      <c r="D70" s="1107"/>
      <c r="E70" s="946"/>
      <c r="F70" s="608" t="str">
        <f t="shared" ref="F70:F112" si="21">(IF(ISERROR((D70-E70)/E70),"-",((D70-E70)/E70)))</f>
        <v>-</v>
      </c>
      <c r="G70" s="947"/>
      <c r="H70" s="947"/>
      <c r="I70" s="947"/>
      <c r="J70" s="947"/>
      <c r="K70" s="947"/>
      <c r="L70" s="947"/>
      <c r="M70" s="947"/>
      <c r="N70" s="947"/>
      <c r="O70" s="947"/>
      <c r="P70" s="947"/>
      <c r="Q70" s="143"/>
      <c r="R70" s="143"/>
      <c r="S70" s="143"/>
      <c r="T70" s="143"/>
      <c r="U70" s="144"/>
    </row>
    <row r="71" spans="1:21">
      <c r="A71" s="725" t="s">
        <v>8056</v>
      </c>
      <c r="B71" s="419"/>
      <c r="C71" s="1108"/>
      <c r="D71" s="1108"/>
      <c r="E71" s="666"/>
      <c r="F71" s="609" t="str">
        <f t="shared" si="21"/>
        <v>-</v>
      </c>
      <c r="G71" s="684"/>
      <c r="H71" s="684"/>
      <c r="I71" s="684"/>
      <c r="J71" s="684"/>
      <c r="K71" s="684"/>
      <c r="L71" s="684"/>
      <c r="M71" s="684"/>
      <c r="N71" s="684"/>
      <c r="O71" s="684"/>
      <c r="P71" s="684"/>
      <c r="Q71" s="145">
        <f>P71+Q41</f>
        <v>0</v>
      </c>
      <c r="R71" s="145">
        <f>Q71+R41</f>
        <v>0</v>
      </c>
      <c r="S71" s="145">
        <f>R71+S41</f>
        <v>0</v>
      </c>
      <c r="T71" s="145">
        <f>S71+T41</f>
        <v>0</v>
      </c>
      <c r="U71" s="146">
        <f>T71+U41</f>
        <v>0</v>
      </c>
    </row>
    <row r="72" spans="1:21">
      <c r="A72" s="726" t="s">
        <v>8059</v>
      </c>
      <c r="B72" s="418"/>
      <c r="C72" s="58">
        <f t="shared" ref="C72:U72" si="22">C70-C71</f>
        <v>0</v>
      </c>
      <c r="D72" s="58">
        <f t="shared" si="22"/>
        <v>0</v>
      </c>
      <c r="E72" s="58">
        <f t="shared" si="22"/>
        <v>0</v>
      </c>
      <c r="F72" s="610" t="str">
        <f t="shared" si="21"/>
        <v>-</v>
      </c>
      <c r="G72" s="58">
        <f t="shared" si="22"/>
        <v>0</v>
      </c>
      <c r="H72" s="58">
        <f t="shared" si="22"/>
        <v>0</v>
      </c>
      <c r="I72" s="58">
        <f t="shared" si="22"/>
        <v>0</v>
      </c>
      <c r="J72" s="58">
        <f t="shared" si="22"/>
        <v>0</v>
      </c>
      <c r="K72" s="58">
        <f t="shared" si="22"/>
        <v>0</v>
      </c>
      <c r="L72" s="58">
        <f t="shared" si="22"/>
        <v>0</v>
      </c>
      <c r="M72" s="58">
        <f t="shared" si="22"/>
        <v>0</v>
      </c>
      <c r="N72" s="58">
        <f t="shared" si="22"/>
        <v>0</v>
      </c>
      <c r="O72" s="58">
        <f t="shared" si="22"/>
        <v>0</v>
      </c>
      <c r="P72" s="58">
        <f t="shared" si="22"/>
        <v>0</v>
      </c>
      <c r="Q72" s="58">
        <f t="shared" si="22"/>
        <v>0</v>
      </c>
      <c r="R72" s="58">
        <f t="shared" si="22"/>
        <v>0</v>
      </c>
      <c r="S72" s="58">
        <f t="shared" si="22"/>
        <v>0</v>
      </c>
      <c r="T72" s="58">
        <f t="shared" si="22"/>
        <v>0</v>
      </c>
      <c r="U72" s="70">
        <f t="shared" si="22"/>
        <v>0</v>
      </c>
    </row>
    <row r="73" spans="1:21">
      <c r="A73" s="840" t="s">
        <v>10202</v>
      </c>
      <c r="B73" s="418"/>
      <c r="C73" s="1107"/>
      <c r="D73" s="1107"/>
      <c r="E73" s="946"/>
      <c r="F73" s="608" t="str">
        <f t="shared" si="21"/>
        <v>-</v>
      </c>
      <c r="G73" s="947"/>
      <c r="H73" s="947"/>
      <c r="I73" s="947"/>
      <c r="J73" s="947"/>
      <c r="K73" s="947"/>
      <c r="L73" s="947"/>
      <c r="M73" s="947"/>
      <c r="N73" s="947"/>
      <c r="O73" s="947"/>
      <c r="P73" s="947"/>
      <c r="Q73" s="15"/>
      <c r="R73" s="15"/>
      <c r="S73" s="15"/>
      <c r="T73" s="15"/>
      <c r="U73" s="32"/>
    </row>
    <row r="74" spans="1:21">
      <c r="A74" s="840" t="s">
        <v>10203</v>
      </c>
      <c r="B74" s="418"/>
      <c r="C74" s="1107"/>
      <c r="D74" s="1108"/>
      <c r="E74" s="666"/>
      <c r="F74" s="608" t="str">
        <f t="shared" si="21"/>
        <v>-</v>
      </c>
      <c r="G74" s="947"/>
      <c r="H74" s="947"/>
      <c r="I74" s="947"/>
      <c r="J74" s="947"/>
      <c r="K74" s="947"/>
      <c r="L74" s="947"/>
      <c r="M74" s="947"/>
      <c r="N74" s="947"/>
      <c r="O74" s="947"/>
      <c r="P74" s="947"/>
      <c r="Q74" s="15"/>
      <c r="R74" s="15"/>
      <c r="S74" s="15"/>
      <c r="T74" s="15"/>
      <c r="U74" s="32"/>
    </row>
    <row r="75" spans="1:21">
      <c r="A75" s="841" t="s">
        <v>10204</v>
      </c>
      <c r="B75" s="418"/>
      <c r="C75" s="755">
        <f>C73-C74</f>
        <v>0</v>
      </c>
      <c r="D75" s="755">
        <f t="shared" ref="D75:E75" si="23">D73-D74</f>
        <v>0</v>
      </c>
      <c r="E75" s="755">
        <f t="shared" si="23"/>
        <v>0</v>
      </c>
      <c r="F75" s="58"/>
      <c r="G75" s="755">
        <f t="shared" ref="G75:P75" si="24">G73-G74</f>
        <v>0</v>
      </c>
      <c r="H75" s="755">
        <f t="shared" si="24"/>
        <v>0</v>
      </c>
      <c r="I75" s="755">
        <f t="shared" si="24"/>
        <v>0</v>
      </c>
      <c r="J75" s="755">
        <f t="shared" si="24"/>
        <v>0</v>
      </c>
      <c r="K75" s="755">
        <f t="shared" si="24"/>
        <v>0</v>
      </c>
      <c r="L75" s="755">
        <f t="shared" si="24"/>
        <v>0</v>
      </c>
      <c r="M75" s="755">
        <f t="shared" si="24"/>
        <v>0</v>
      </c>
      <c r="N75" s="755">
        <f t="shared" si="24"/>
        <v>0</v>
      </c>
      <c r="O75" s="755">
        <f t="shared" si="24"/>
        <v>0</v>
      </c>
      <c r="P75" s="755">
        <f t="shared" si="24"/>
        <v>0</v>
      </c>
      <c r="Q75" s="15"/>
      <c r="R75" s="15"/>
      <c r="S75" s="15"/>
      <c r="T75" s="15"/>
      <c r="U75" s="32"/>
    </row>
    <row r="76" spans="1:21">
      <c r="A76" s="554" t="s">
        <v>3723</v>
      </c>
      <c r="B76" s="418"/>
      <c r="C76" s="20"/>
      <c r="D76" s="20"/>
      <c r="E76" s="20"/>
      <c r="F76" s="590"/>
      <c r="G76" s="20"/>
      <c r="H76" s="20"/>
      <c r="I76" s="20"/>
      <c r="J76" s="20"/>
      <c r="K76" s="20"/>
      <c r="L76" s="20"/>
      <c r="M76" s="20"/>
      <c r="N76" s="20"/>
      <c r="O76" s="20"/>
      <c r="P76" s="20"/>
      <c r="Q76" s="20"/>
      <c r="R76" s="20"/>
      <c r="S76" s="20"/>
      <c r="T76" s="20"/>
      <c r="U76" s="35"/>
    </row>
    <row r="77" spans="1:21">
      <c r="A77" s="724" t="s">
        <v>8061</v>
      </c>
      <c r="B77" s="418"/>
      <c r="C77" s="1113"/>
      <c r="D77" s="1113"/>
      <c r="E77" s="948"/>
      <c r="F77" s="608" t="str">
        <f t="shared" si="21"/>
        <v>-</v>
      </c>
      <c r="G77" s="949"/>
      <c r="H77" s="949"/>
      <c r="I77" s="949"/>
      <c r="J77" s="949"/>
      <c r="K77" s="949"/>
      <c r="L77" s="949"/>
      <c r="M77" s="949"/>
      <c r="N77" s="949"/>
      <c r="O77" s="949"/>
      <c r="P77" s="949"/>
      <c r="Q77" s="143"/>
      <c r="R77" s="143"/>
      <c r="S77" s="143"/>
      <c r="T77" s="143"/>
      <c r="U77" s="144"/>
    </row>
    <row r="78" spans="1:21">
      <c r="A78" s="724" t="s">
        <v>10210</v>
      </c>
      <c r="B78" s="414"/>
      <c r="C78" s="1114"/>
      <c r="D78" s="1114"/>
      <c r="E78" s="667"/>
      <c r="F78" s="609" t="str">
        <f t="shared" si="21"/>
        <v>-</v>
      </c>
      <c r="G78" s="668"/>
      <c r="H78" s="668"/>
      <c r="I78" s="668"/>
      <c r="J78" s="668"/>
      <c r="K78" s="668"/>
      <c r="L78" s="668"/>
      <c r="M78" s="668"/>
      <c r="N78" s="668"/>
      <c r="O78" s="668"/>
      <c r="P78" s="668"/>
      <c r="Q78" s="145">
        <f>P78+Q42</f>
        <v>0</v>
      </c>
      <c r="R78" s="145">
        <f>Q78+R42</f>
        <v>0</v>
      </c>
      <c r="S78" s="145">
        <f>R78+S42</f>
        <v>0</v>
      </c>
      <c r="T78" s="145">
        <f>S78+T42</f>
        <v>0</v>
      </c>
      <c r="U78" s="146">
        <f>T78+U42</f>
        <v>0</v>
      </c>
    </row>
    <row r="79" spans="1:21">
      <c r="A79" s="726" t="s">
        <v>9376</v>
      </c>
      <c r="B79" s="418"/>
      <c r="C79" s="58">
        <f t="shared" ref="C79:U79" si="25">C77-C78</f>
        <v>0</v>
      </c>
      <c r="D79" s="58">
        <f t="shared" si="25"/>
        <v>0</v>
      </c>
      <c r="E79" s="58">
        <f t="shared" si="25"/>
        <v>0</v>
      </c>
      <c r="F79" s="610" t="str">
        <f t="shared" si="21"/>
        <v>-</v>
      </c>
      <c r="G79" s="58">
        <f t="shared" si="25"/>
        <v>0</v>
      </c>
      <c r="H79" s="58">
        <f t="shared" si="25"/>
        <v>0</v>
      </c>
      <c r="I79" s="58">
        <f t="shared" si="25"/>
        <v>0</v>
      </c>
      <c r="J79" s="58">
        <f t="shared" si="25"/>
        <v>0</v>
      </c>
      <c r="K79" s="58">
        <f t="shared" si="25"/>
        <v>0</v>
      </c>
      <c r="L79" s="58">
        <f t="shared" si="25"/>
        <v>0</v>
      </c>
      <c r="M79" s="58">
        <f t="shared" si="25"/>
        <v>0</v>
      </c>
      <c r="N79" s="58">
        <f t="shared" si="25"/>
        <v>0</v>
      </c>
      <c r="O79" s="58">
        <f t="shared" si="25"/>
        <v>0</v>
      </c>
      <c r="P79" s="58">
        <f>P77-P78</f>
        <v>0</v>
      </c>
      <c r="Q79" s="58">
        <f t="shared" si="25"/>
        <v>0</v>
      </c>
      <c r="R79" s="58">
        <f t="shared" si="25"/>
        <v>0</v>
      </c>
      <c r="S79" s="58">
        <f t="shared" si="25"/>
        <v>0</v>
      </c>
      <c r="T79" s="58">
        <f t="shared" si="25"/>
        <v>0</v>
      </c>
      <c r="U79" s="70">
        <f t="shared" si="25"/>
        <v>0</v>
      </c>
    </row>
    <row r="80" spans="1:21">
      <c r="A80" s="840" t="s">
        <v>10205</v>
      </c>
      <c r="B80" s="418"/>
      <c r="C80" s="1107"/>
      <c r="D80" s="1107"/>
      <c r="E80" s="946"/>
      <c r="F80" s="610" t="str">
        <f t="shared" si="21"/>
        <v>-</v>
      </c>
      <c r="G80" s="947"/>
      <c r="H80" s="947"/>
      <c r="I80" s="947"/>
      <c r="J80" s="947"/>
      <c r="K80" s="947"/>
      <c r="L80" s="947"/>
      <c r="M80" s="947"/>
      <c r="N80" s="947"/>
      <c r="O80" s="947"/>
      <c r="P80" s="947"/>
      <c r="Q80" s="15"/>
      <c r="R80" s="15"/>
      <c r="S80" s="15"/>
      <c r="T80" s="15"/>
      <c r="U80" s="32"/>
    </row>
    <row r="81" spans="1:21">
      <c r="A81" s="840" t="s">
        <v>10206</v>
      </c>
      <c r="B81" s="418"/>
      <c r="C81" s="1108"/>
      <c r="D81" s="1108"/>
      <c r="E81" s="666"/>
      <c r="F81" s="610" t="str">
        <f t="shared" si="21"/>
        <v>-</v>
      </c>
      <c r="G81" s="684"/>
      <c r="H81" s="684"/>
      <c r="I81" s="684"/>
      <c r="J81" s="684"/>
      <c r="K81" s="684"/>
      <c r="L81" s="684"/>
      <c r="M81" s="684"/>
      <c r="N81" s="684"/>
      <c r="O81" s="684"/>
      <c r="P81" s="684"/>
      <c r="Q81" s="15"/>
      <c r="R81" s="15"/>
      <c r="S81" s="15"/>
      <c r="T81" s="15"/>
      <c r="U81" s="32"/>
    </row>
    <row r="82" spans="1:21">
      <c r="A82" s="841" t="s">
        <v>10207</v>
      </c>
      <c r="B82" s="418"/>
      <c r="C82" s="755">
        <f>C80-C81</f>
        <v>0</v>
      </c>
      <c r="D82" s="755">
        <f t="shared" ref="D82:E82" si="26">D80-D81</f>
        <v>0</v>
      </c>
      <c r="E82" s="755">
        <f t="shared" si="26"/>
        <v>0</v>
      </c>
      <c r="F82" s="756" t="str">
        <f t="shared" si="21"/>
        <v>-</v>
      </c>
      <c r="G82" s="755">
        <f t="shared" ref="G82:P82" si="27">G80-G81</f>
        <v>0</v>
      </c>
      <c r="H82" s="755">
        <f t="shared" si="27"/>
        <v>0</v>
      </c>
      <c r="I82" s="755">
        <f t="shared" si="27"/>
        <v>0</v>
      </c>
      <c r="J82" s="755">
        <f t="shared" si="27"/>
        <v>0</v>
      </c>
      <c r="K82" s="755">
        <f t="shared" si="27"/>
        <v>0</v>
      </c>
      <c r="L82" s="755">
        <f t="shared" si="27"/>
        <v>0</v>
      </c>
      <c r="M82" s="755">
        <f t="shared" si="27"/>
        <v>0</v>
      </c>
      <c r="N82" s="755">
        <f t="shared" si="27"/>
        <v>0</v>
      </c>
      <c r="O82" s="755">
        <f t="shared" si="27"/>
        <v>0</v>
      </c>
      <c r="P82" s="755">
        <f t="shared" si="27"/>
        <v>0</v>
      </c>
      <c r="Q82" s="15"/>
      <c r="R82" s="15"/>
      <c r="S82" s="15"/>
      <c r="T82" s="15"/>
      <c r="U82" s="32"/>
    </row>
    <row r="83" spans="1:21">
      <c r="A83" s="7" t="s">
        <v>47</v>
      </c>
      <c r="B83" s="419"/>
      <c r="C83" s="1115"/>
      <c r="D83" s="1115"/>
      <c r="E83" s="950"/>
      <c r="F83" s="610" t="str">
        <f t="shared" si="21"/>
        <v>-</v>
      </c>
      <c r="G83" s="182"/>
      <c r="H83" s="182"/>
      <c r="I83" s="182"/>
      <c r="J83" s="182"/>
      <c r="K83" s="182"/>
      <c r="L83" s="182"/>
      <c r="M83" s="182"/>
      <c r="N83" s="182"/>
      <c r="O83" s="182"/>
      <c r="P83" s="182"/>
      <c r="Q83" s="143"/>
      <c r="R83" s="143"/>
      <c r="S83" s="143"/>
      <c r="T83" s="143"/>
      <c r="U83" s="144"/>
    </row>
    <row r="84" spans="1:21">
      <c r="A84" s="1" t="s">
        <v>48</v>
      </c>
      <c r="B84" s="411"/>
      <c r="C84" s="746">
        <f>SUM(C72,C75,C79,C82,C83)</f>
        <v>0</v>
      </c>
      <c r="D84" s="746">
        <f t="shared" ref="D84:E84" si="28">SUM(D72,D75,D79,D82,D83)</f>
        <v>0</v>
      </c>
      <c r="E84" s="746">
        <f t="shared" si="28"/>
        <v>0</v>
      </c>
      <c r="F84" s="613" t="str">
        <f t="shared" si="21"/>
        <v>-</v>
      </c>
      <c r="G84" s="746">
        <f t="shared" ref="G84:O84" si="29">SUM(G72,G75,G79,G82,G83)</f>
        <v>0</v>
      </c>
      <c r="H84" s="746">
        <f t="shared" si="29"/>
        <v>0</v>
      </c>
      <c r="I84" s="746">
        <f t="shared" si="29"/>
        <v>0</v>
      </c>
      <c r="J84" s="746">
        <f t="shared" si="29"/>
        <v>0</v>
      </c>
      <c r="K84" s="746">
        <f t="shared" si="29"/>
        <v>0</v>
      </c>
      <c r="L84" s="746">
        <f t="shared" si="29"/>
        <v>0</v>
      </c>
      <c r="M84" s="746">
        <f t="shared" si="29"/>
        <v>0</v>
      </c>
      <c r="N84" s="746">
        <f t="shared" si="29"/>
        <v>0</v>
      </c>
      <c r="O84" s="746">
        <f t="shared" si="29"/>
        <v>0</v>
      </c>
      <c r="P84" s="746">
        <f>SUM(P72,P75,P79,P82,P83)</f>
        <v>0</v>
      </c>
      <c r="Q84" s="19">
        <f t="shared" ref="Q84:U84" si="30">SUM(Q72,Q79,Q83)</f>
        <v>0</v>
      </c>
      <c r="R84" s="19">
        <f t="shared" si="30"/>
        <v>0</v>
      </c>
      <c r="S84" s="19">
        <f t="shared" si="30"/>
        <v>0</v>
      </c>
      <c r="T84" s="19">
        <f t="shared" si="30"/>
        <v>0</v>
      </c>
      <c r="U84" s="34">
        <f t="shared" si="30"/>
        <v>0</v>
      </c>
    </row>
    <row r="85" spans="1:21">
      <c r="A85" s="1" t="s">
        <v>326</v>
      </c>
      <c r="B85" s="541"/>
      <c r="C85" s="746">
        <f>C67+C84</f>
        <v>0</v>
      </c>
      <c r="D85" s="746">
        <f>D67+D84</f>
        <v>0</v>
      </c>
      <c r="E85" s="746">
        <f>E67+E84</f>
        <v>0</v>
      </c>
      <c r="F85" s="613" t="str">
        <f t="shared" si="21"/>
        <v>-</v>
      </c>
      <c r="G85" s="746">
        <f t="shared" ref="G85:U85" si="31">G67+G84</f>
        <v>0</v>
      </c>
      <c r="H85" s="746">
        <f t="shared" si="31"/>
        <v>0</v>
      </c>
      <c r="I85" s="746">
        <f t="shared" si="31"/>
        <v>0</v>
      </c>
      <c r="J85" s="746">
        <f t="shared" si="31"/>
        <v>0</v>
      </c>
      <c r="K85" s="746">
        <f t="shared" si="31"/>
        <v>0</v>
      </c>
      <c r="L85" s="746">
        <f t="shared" si="31"/>
        <v>0</v>
      </c>
      <c r="M85" s="746">
        <f t="shared" si="31"/>
        <v>0</v>
      </c>
      <c r="N85" s="746">
        <f t="shared" si="31"/>
        <v>0</v>
      </c>
      <c r="O85" s="746">
        <f>O67+O84</f>
        <v>0</v>
      </c>
      <c r="P85" s="746">
        <f>P67+P84</f>
        <v>0</v>
      </c>
      <c r="Q85" s="19">
        <f t="shared" si="31"/>
        <v>0</v>
      </c>
      <c r="R85" s="19">
        <f t="shared" si="31"/>
        <v>0</v>
      </c>
      <c r="S85" s="19">
        <f t="shared" si="31"/>
        <v>0</v>
      </c>
      <c r="T85" s="19">
        <f t="shared" si="31"/>
        <v>0</v>
      </c>
      <c r="U85" s="34">
        <f t="shared" si="31"/>
        <v>0</v>
      </c>
    </row>
    <row r="86" spans="1:21">
      <c r="A86" s="53" t="s">
        <v>524</v>
      </c>
      <c r="B86" s="417"/>
      <c r="C86" s="18"/>
      <c r="D86" s="18"/>
      <c r="E86" s="18"/>
      <c r="F86" s="589"/>
      <c r="G86" s="18"/>
      <c r="H86" s="18"/>
      <c r="I86" s="18"/>
      <c r="J86" s="18"/>
      <c r="K86" s="18"/>
      <c r="L86" s="18"/>
      <c r="M86" s="18"/>
      <c r="N86" s="18"/>
      <c r="O86" s="18"/>
      <c r="P86" s="18"/>
      <c r="Q86" s="18"/>
      <c r="R86" s="18"/>
      <c r="S86" s="18"/>
      <c r="T86" s="18"/>
      <c r="U86" s="33"/>
    </row>
    <row r="87" spans="1:21">
      <c r="A87" s="7" t="s">
        <v>423</v>
      </c>
      <c r="B87" s="414"/>
      <c r="C87" s="1116"/>
      <c r="D87" s="1116"/>
      <c r="E87" s="951"/>
      <c r="F87" s="608" t="str">
        <f t="shared" si="21"/>
        <v>-</v>
      </c>
      <c r="G87" s="953"/>
      <c r="H87" s="953"/>
      <c r="I87" s="953"/>
      <c r="J87" s="953"/>
      <c r="K87" s="953"/>
      <c r="L87" s="953"/>
      <c r="M87" s="953"/>
      <c r="N87" s="953"/>
      <c r="O87" s="953"/>
      <c r="P87" s="953"/>
      <c r="Q87" s="143"/>
      <c r="R87" s="143"/>
      <c r="S87" s="143"/>
      <c r="T87" s="143"/>
      <c r="U87" s="144"/>
    </row>
    <row r="88" spans="1:21">
      <c r="A88" s="7" t="s">
        <v>49</v>
      </c>
      <c r="B88" s="414"/>
      <c r="C88" s="1116"/>
      <c r="D88" s="1116"/>
      <c r="E88" s="951"/>
      <c r="F88" s="608" t="str">
        <f t="shared" si="21"/>
        <v>-</v>
      </c>
      <c r="G88" s="953"/>
      <c r="H88" s="953"/>
      <c r="I88" s="953"/>
      <c r="J88" s="953"/>
      <c r="K88" s="953"/>
      <c r="L88" s="953"/>
      <c r="M88" s="953"/>
      <c r="N88" s="953"/>
      <c r="O88" s="953"/>
      <c r="P88" s="953"/>
      <c r="Q88" s="143"/>
      <c r="R88" s="143"/>
      <c r="S88" s="143"/>
      <c r="T88" s="143"/>
      <c r="U88" s="144"/>
    </row>
    <row r="89" spans="1:21">
      <c r="A89" s="7" t="s">
        <v>50</v>
      </c>
      <c r="B89" s="414"/>
      <c r="C89" s="1117"/>
      <c r="D89" s="1117"/>
      <c r="E89" s="952"/>
      <c r="F89" s="608" t="str">
        <f t="shared" si="21"/>
        <v>-</v>
      </c>
      <c r="G89" s="954"/>
      <c r="H89" s="954"/>
      <c r="I89" s="954"/>
      <c r="J89" s="954"/>
      <c r="K89" s="954"/>
      <c r="L89" s="954"/>
      <c r="M89" s="954"/>
      <c r="N89" s="954"/>
      <c r="O89" s="954"/>
      <c r="P89" s="954"/>
      <c r="Q89" s="143"/>
      <c r="R89" s="143"/>
      <c r="S89" s="143"/>
      <c r="T89" s="143"/>
      <c r="U89" s="144"/>
    </row>
    <row r="90" spans="1:21">
      <c r="A90" s="14" t="s">
        <v>9907</v>
      </c>
      <c r="B90" s="542" t="s">
        <v>9906</v>
      </c>
      <c r="C90" s="1117"/>
      <c r="D90" s="1117"/>
      <c r="E90" s="952"/>
      <c r="F90" s="608" t="str">
        <f t="shared" si="21"/>
        <v>-</v>
      </c>
      <c r="G90" s="954"/>
      <c r="H90" s="954"/>
      <c r="I90" s="954"/>
      <c r="J90" s="954"/>
      <c r="K90" s="954"/>
      <c r="L90" s="954"/>
      <c r="M90" s="954"/>
      <c r="N90" s="954"/>
      <c r="O90" s="954"/>
      <c r="P90" s="954"/>
      <c r="Q90" s="143"/>
      <c r="R90" s="143"/>
      <c r="S90" s="143"/>
      <c r="T90" s="143"/>
      <c r="U90" s="144"/>
    </row>
    <row r="91" spans="1:21">
      <c r="A91" s="14" t="s">
        <v>10208</v>
      </c>
      <c r="B91" s="414"/>
      <c r="C91" s="1117"/>
      <c r="D91" s="1117"/>
      <c r="E91" s="951"/>
      <c r="F91" s="608" t="str">
        <f t="shared" si="21"/>
        <v>-</v>
      </c>
      <c r="G91" s="953"/>
      <c r="H91" s="953"/>
      <c r="I91" s="953"/>
      <c r="J91" s="953"/>
      <c r="K91" s="953"/>
      <c r="L91" s="953"/>
      <c r="M91" s="953"/>
      <c r="N91" s="953"/>
      <c r="O91" s="953"/>
      <c r="P91" s="953"/>
      <c r="Q91" s="683"/>
      <c r="R91" s="683"/>
      <c r="S91" s="683"/>
      <c r="T91" s="683"/>
      <c r="U91" s="475"/>
    </row>
    <row r="92" spans="1:21">
      <c r="A92" s="14" t="s">
        <v>10209</v>
      </c>
      <c r="B92" s="414"/>
      <c r="C92" s="1116"/>
      <c r="D92" s="1116"/>
      <c r="E92" s="951"/>
      <c r="F92" s="608" t="str">
        <f t="shared" si="21"/>
        <v>-</v>
      </c>
      <c r="G92" s="953"/>
      <c r="H92" s="953"/>
      <c r="I92" s="953"/>
      <c r="J92" s="953"/>
      <c r="K92" s="953"/>
      <c r="L92" s="953"/>
      <c r="M92" s="953"/>
      <c r="N92" s="953"/>
      <c r="O92" s="953"/>
      <c r="P92" s="953"/>
      <c r="Q92" s="683"/>
      <c r="R92" s="683"/>
      <c r="S92" s="683"/>
      <c r="T92" s="683"/>
      <c r="U92" s="475"/>
    </row>
    <row r="93" spans="1:21">
      <c r="A93" s="545" t="s">
        <v>8057</v>
      </c>
      <c r="B93" s="414"/>
      <c r="C93" s="1117"/>
      <c r="D93" s="1117"/>
      <c r="E93" s="952"/>
      <c r="F93" s="608" t="str">
        <f t="shared" si="21"/>
        <v>-</v>
      </c>
      <c r="G93" s="954"/>
      <c r="H93" s="954"/>
      <c r="I93" s="954"/>
      <c r="J93" s="954"/>
      <c r="K93" s="954"/>
      <c r="L93" s="954"/>
      <c r="M93" s="954"/>
      <c r="N93" s="954"/>
      <c r="O93" s="954"/>
      <c r="P93" s="954"/>
      <c r="Q93" s="143"/>
      <c r="R93" s="143"/>
      <c r="S93" s="143"/>
      <c r="T93" s="143"/>
      <c r="U93" s="144"/>
    </row>
    <row r="94" spans="1:21">
      <c r="A94" s="545" t="s">
        <v>351</v>
      </c>
      <c r="B94" s="414"/>
      <c r="C94" s="1117"/>
      <c r="D94" s="1117"/>
      <c r="E94" s="952"/>
      <c r="F94" s="608" t="str">
        <f t="shared" si="21"/>
        <v>-</v>
      </c>
      <c r="G94" s="954"/>
      <c r="H94" s="954"/>
      <c r="I94" s="954"/>
      <c r="J94" s="954"/>
      <c r="K94" s="954"/>
      <c r="L94" s="954"/>
      <c r="M94" s="954"/>
      <c r="N94" s="954"/>
      <c r="O94" s="954"/>
      <c r="P94" s="954"/>
      <c r="Q94" s="143"/>
      <c r="R94" s="143"/>
      <c r="S94" s="143"/>
      <c r="T94" s="143"/>
      <c r="U94" s="144"/>
    </row>
    <row r="95" spans="1:21">
      <c r="A95" s="545" t="s">
        <v>375</v>
      </c>
      <c r="B95" s="414"/>
      <c r="C95" s="1117"/>
      <c r="D95" s="1117"/>
      <c r="E95" s="952"/>
      <c r="F95" s="608" t="str">
        <f t="shared" si="21"/>
        <v>-</v>
      </c>
      <c r="G95" s="954"/>
      <c r="H95" s="954"/>
      <c r="I95" s="954"/>
      <c r="J95" s="954"/>
      <c r="K95" s="954"/>
      <c r="L95" s="954"/>
      <c r="M95" s="954"/>
      <c r="N95" s="954"/>
      <c r="O95" s="954"/>
      <c r="P95" s="954"/>
      <c r="Q95" s="143"/>
      <c r="R95" s="143"/>
      <c r="S95" s="143"/>
      <c r="T95" s="143"/>
      <c r="U95" s="144"/>
    </row>
    <row r="96" spans="1:21">
      <c r="A96" s="545" t="s">
        <v>515</v>
      </c>
      <c r="B96" s="414"/>
      <c r="C96" s="1117"/>
      <c r="D96" s="1117"/>
      <c r="E96" s="952"/>
      <c r="F96" s="608" t="str">
        <f t="shared" si="21"/>
        <v>-</v>
      </c>
      <c r="G96" s="954"/>
      <c r="H96" s="954"/>
      <c r="I96" s="954"/>
      <c r="J96" s="954"/>
      <c r="K96" s="954"/>
      <c r="L96" s="954"/>
      <c r="M96" s="954"/>
      <c r="N96" s="954"/>
      <c r="O96" s="954"/>
      <c r="P96" s="954"/>
      <c r="Q96" s="143"/>
      <c r="R96" s="143"/>
      <c r="S96" s="143"/>
      <c r="T96" s="143"/>
      <c r="U96" s="144"/>
    </row>
    <row r="97" spans="1:21">
      <c r="A97" s="545" t="s">
        <v>51</v>
      </c>
      <c r="B97" s="542" t="s">
        <v>3720</v>
      </c>
      <c r="C97" s="1117"/>
      <c r="D97" s="1117"/>
      <c r="E97" s="952"/>
      <c r="F97" s="609" t="str">
        <f t="shared" si="21"/>
        <v>-</v>
      </c>
      <c r="G97" s="669"/>
      <c r="H97" s="669"/>
      <c r="I97" s="669"/>
      <c r="J97" s="669"/>
      <c r="K97" s="669"/>
      <c r="L97" s="669"/>
      <c r="M97" s="669"/>
      <c r="N97" s="669"/>
      <c r="O97" s="669"/>
      <c r="P97" s="669"/>
      <c r="Q97" s="145"/>
      <c r="R97" s="145"/>
      <c r="S97" s="145"/>
      <c r="T97" s="145"/>
      <c r="U97" s="146"/>
    </row>
    <row r="98" spans="1:21">
      <c r="A98" s="553" t="s">
        <v>52</v>
      </c>
      <c r="B98" s="415"/>
      <c r="C98" s="19">
        <f>SUM(C87:C97)</f>
        <v>0</v>
      </c>
      <c r="D98" s="19">
        <f>SUM(D87:D97)</f>
        <v>0</v>
      </c>
      <c r="E98" s="19">
        <f>SUM(E87:E97)</f>
        <v>0</v>
      </c>
      <c r="F98" s="613" t="str">
        <f t="shared" si="21"/>
        <v>-</v>
      </c>
      <c r="G98" s="19">
        <f t="shared" ref="G98:U98" si="32">SUM(G87:G97)</f>
        <v>0</v>
      </c>
      <c r="H98" s="19">
        <f t="shared" si="32"/>
        <v>0</v>
      </c>
      <c r="I98" s="19">
        <f t="shared" si="32"/>
        <v>0</v>
      </c>
      <c r="J98" s="19">
        <f t="shared" si="32"/>
        <v>0</v>
      </c>
      <c r="K98" s="19">
        <f t="shared" si="32"/>
        <v>0</v>
      </c>
      <c r="L98" s="19">
        <f t="shared" si="32"/>
        <v>0</v>
      </c>
      <c r="M98" s="19">
        <f t="shared" si="32"/>
        <v>0</v>
      </c>
      <c r="N98" s="19">
        <f t="shared" si="32"/>
        <v>0</v>
      </c>
      <c r="O98" s="19">
        <f t="shared" si="32"/>
        <v>0</v>
      </c>
      <c r="P98" s="19">
        <f t="shared" si="32"/>
        <v>0</v>
      </c>
      <c r="Q98" s="19">
        <f t="shared" si="32"/>
        <v>0</v>
      </c>
      <c r="R98" s="19">
        <f t="shared" si="32"/>
        <v>0</v>
      </c>
      <c r="S98" s="19">
        <f t="shared" si="32"/>
        <v>0</v>
      </c>
      <c r="T98" s="19">
        <f t="shared" si="32"/>
        <v>0</v>
      </c>
      <c r="U98" s="34">
        <f t="shared" si="32"/>
        <v>0</v>
      </c>
    </row>
    <row r="99" spans="1:21">
      <c r="A99" s="555" t="s">
        <v>53</v>
      </c>
      <c r="B99" s="420"/>
      <c r="C99" s="18"/>
      <c r="D99" s="18"/>
      <c r="E99" s="18"/>
      <c r="F99" s="589"/>
      <c r="G99" s="18"/>
      <c r="H99" s="18"/>
      <c r="I99" s="18"/>
      <c r="J99" s="18"/>
      <c r="K99" s="18"/>
      <c r="L99" s="18"/>
      <c r="M99" s="18"/>
      <c r="N99" s="18"/>
      <c r="O99" s="18"/>
      <c r="P99" s="18"/>
      <c r="Q99" s="18"/>
      <c r="R99" s="18"/>
      <c r="S99" s="18"/>
      <c r="T99" s="18"/>
      <c r="U99" s="33"/>
    </row>
    <row r="100" spans="1:21">
      <c r="A100" s="545" t="s">
        <v>50</v>
      </c>
      <c r="B100" s="414"/>
      <c r="C100" s="1118"/>
      <c r="D100" s="1118"/>
      <c r="E100" s="955"/>
      <c r="F100" s="608" t="str">
        <f t="shared" si="21"/>
        <v>-</v>
      </c>
      <c r="G100" s="956"/>
      <c r="H100" s="956"/>
      <c r="I100" s="956"/>
      <c r="J100" s="956"/>
      <c r="K100" s="956"/>
      <c r="L100" s="956"/>
      <c r="M100" s="956"/>
      <c r="N100" s="956"/>
      <c r="O100" s="956"/>
      <c r="P100" s="956"/>
      <c r="Q100" s="143"/>
      <c r="R100" s="143"/>
      <c r="S100" s="143"/>
      <c r="T100" s="143"/>
      <c r="U100" s="144"/>
    </row>
    <row r="101" spans="1:21">
      <c r="A101" s="545" t="s">
        <v>8058</v>
      </c>
      <c r="B101" s="414"/>
      <c r="C101" s="1118"/>
      <c r="D101" s="1118"/>
      <c r="E101" s="955"/>
      <c r="F101" s="608" t="str">
        <f t="shared" si="21"/>
        <v>-</v>
      </c>
      <c r="G101" s="956"/>
      <c r="H101" s="956"/>
      <c r="I101" s="956"/>
      <c r="J101" s="956"/>
      <c r="K101" s="956"/>
      <c r="L101" s="956"/>
      <c r="M101" s="956"/>
      <c r="N101" s="956"/>
      <c r="O101" s="956"/>
      <c r="P101" s="956"/>
      <c r="Q101" s="143"/>
      <c r="R101" s="143"/>
      <c r="S101" s="143"/>
      <c r="T101" s="143"/>
      <c r="U101" s="144"/>
    </row>
    <row r="102" spans="1:21">
      <c r="A102" s="545" t="s">
        <v>404</v>
      </c>
      <c r="B102" s="414"/>
      <c r="C102" s="1118"/>
      <c r="D102" s="1118"/>
      <c r="E102" s="955"/>
      <c r="F102" s="608" t="str">
        <f t="shared" si="21"/>
        <v>-</v>
      </c>
      <c r="G102" s="956"/>
      <c r="H102" s="956"/>
      <c r="I102" s="956"/>
      <c r="J102" s="956"/>
      <c r="K102" s="956"/>
      <c r="L102" s="956"/>
      <c r="M102" s="956"/>
      <c r="N102" s="956"/>
      <c r="O102" s="956"/>
      <c r="P102" s="956"/>
      <c r="Q102" s="143"/>
      <c r="R102" s="143"/>
      <c r="S102" s="143"/>
      <c r="T102" s="143"/>
      <c r="U102" s="144"/>
    </row>
    <row r="103" spans="1:21" s="701" customFormat="1">
      <c r="A103" s="14" t="s">
        <v>10211</v>
      </c>
      <c r="B103" s="542" t="s">
        <v>10212</v>
      </c>
      <c r="C103" s="1118"/>
      <c r="D103" s="1118"/>
      <c r="E103" s="955"/>
      <c r="F103" s="723" t="str">
        <f t="shared" si="21"/>
        <v>-</v>
      </c>
      <c r="G103" s="956"/>
      <c r="H103" s="956"/>
      <c r="I103" s="956"/>
      <c r="J103" s="956"/>
      <c r="K103" s="956"/>
      <c r="L103" s="956"/>
      <c r="M103" s="956"/>
      <c r="N103" s="956"/>
      <c r="O103" s="956"/>
      <c r="P103" s="956"/>
      <c r="Q103" s="727"/>
      <c r="R103" s="727"/>
      <c r="S103" s="727"/>
      <c r="T103" s="727"/>
      <c r="U103" s="728"/>
    </row>
    <row r="104" spans="1:21" s="701" customFormat="1">
      <c r="A104" s="14" t="s">
        <v>10213</v>
      </c>
      <c r="B104" s="542" t="s">
        <v>10212</v>
      </c>
      <c r="C104" s="1118"/>
      <c r="D104" s="1118"/>
      <c r="E104" s="955"/>
      <c r="F104" s="608" t="str">
        <f t="shared" si="21"/>
        <v>-</v>
      </c>
      <c r="G104" s="956"/>
      <c r="H104" s="956"/>
      <c r="I104" s="956"/>
      <c r="J104" s="956"/>
      <c r="K104" s="956"/>
      <c r="L104" s="956"/>
      <c r="M104" s="956"/>
      <c r="N104" s="956"/>
      <c r="O104" s="956"/>
      <c r="P104" s="956"/>
      <c r="Q104" s="727"/>
      <c r="R104" s="727"/>
      <c r="S104" s="727"/>
      <c r="T104" s="727"/>
      <c r="U104" s="728"/>
    </row>
    <row r="105" spans="1:21">
      <c r="A105" s="14" t="s">
        <v>375</v>
      </c>
      <c r="B105" s="414"/>
      <c r="C105" s="1118"/>
      <c r="D105" s="1118"/>
      <c r="E105" s="955"/>
      <c r="F105" s="608" t="str">
        <f t="shared" si="21"/>
        <v>-</v>
      </c>
      <c r="G105" s="956"/>
      <c r="H105" s="956"/>
      <c r="I105" s="956"/>
      <c r="J105" s="956"/>
      <c r="K105" s="956"/>
      <c r="L105" s="956"/>
      <c r="M105" s="956"/>
      <c r="N105" s="956"/>
      <c r="O105" s="956"/>
      <c r="P105" s="956"/>
      <c r="Q105" s="143"/>
      <c r="R105" s="143"/>
      <c r="S105" s="143"/>
      <c r="T105" s="143"/>
      <c r="U105" s="144"/>
    </row>
    <row r="106" spans="1:21">
      <c r="A106" s="14" t="s">
        <v>9907</v>
      </c>
      <c r="B106" s="542" t="s">
        <v>9906</v>
      </c>
      <c r="C106" s="1118"/>
      <c r="D106" s="1118"/>
      <c r="E106" s="955"/>
      <c r="F106" s="608" t="str">
        <f t="shared" si="21"/>
        <v>-</v>
      </c>
      <c r="G106" s="956"/>
      <c r="H106" s="956"/>
      <c r="I106" s="956"/>
      <c r="J106" s="956"/>
      <c r="K106" s="956"/>
      <c r="L106" s="956"/>
      <c r="M106" s="956"/>
      <c r="N106" s="956"/>
      <c r="O106" s="956"/>
      <c r="P106" s="956"/>
      <c r="Q106" s="143"/>
      <c r="R106" s="143"/>
      <c r="S106" s="143"/>
      <c r="T106" s="143"/>
      <c r="U106" s="144"/>
    </row>
    <row r="107" spans="1:21" s="701" customFormat="1">
      <c r="A107" s="14" t="s">
        <v>515</v>
      </c>
      <c r="B107" s="414"/>
      <c r="C107" s="1118"/>
      <c r="D107" s="1118"/>
      <c r="E107" s="955"/>
      <c r="F107" s="608" t="str">
        <f t="shared" si="21"/>
        <v>-</v>
      </c>
      <c r="G107" s="956"/>
      <c r="H107" s="956"/>
      <c r="I107" s="956"/>
      <c r="J107" s="956"/>
      <c r="K107" s="956"/>
      <c r="L107" s="956"/>
      <c r="M107" s="956"/>
      <c r="N107" s="956"/>
      <c r="O107" s="956"/>
      <c r="P107" s="956"/>
      <c r="Q107" s="727"/>
      <c r="R107" s="727"/>
      <c r="S107" s="727"/>
      <c r="T107" s="727"/>
      <c r="U107" s="757"/>
    </row>
    <row r="108" spans="1:21">
      <c r="A108" s="7" t="s">
        <v>54</v>
      </c>
      <c r="B108" s="414"/>
      <c r="C108" s="1118"/>
      <c r="D108" s="1118"/>
      <c r="E108" s="955"/>
      <c r="F108" s="609" t="str">
        <f t="shared" si="21"/>
        <v>-</v>
      </c>
      <c r="G108" s="956"/>
      <c r="H108" s="956"/>
      <c r="I108" s="956"/>
      <c r="J108" s="956"/>
      <c r="K108" s="956"/>
      <c r="L108" s="956"/>
      <c r="M108" s="956"/>
      <c r="N108" s="956"/>
      <c r="O108" s="956"/>
      <c r="P108" s="956"/>
      <c r="Q108" s="145"/>
      <c r="R108" s="145"/>
      <c r="S108" s="145"/>
      <c r="T108" s="145"/>
      <c r="U108" s="146"/>
    </row>
    <row r="109" spans="1:21" ht="15.75" customHeight="1">
      <c r="A109" s="6" t="s">
        <v>55</v>
      </c>
      <c r="B109" s="415"/>
      <c r="C109" s="58">
        <f>SUM(C100:C108)</f>
        <v>0</v>
      </c>
      <c r="D109" s="58">
        <f>SUM(D100:D108)</f>
        <v>0</v>
      </c>
      <c r="E109" s="58">
        <f>SUM(E100:E108)</f>
        <v>0</v>
      </c>
      <c r="F109" s="613" t="str">
        <f t="shared" si="21"/>
        <v>-</v>
      </c>
      <c r="G109" s="58">
        <f t="shared" ref="G109:U109" si="33">SUM(G100:G108)</f>
        <v>0</v>
      </c>
      <c r="H109" s="58">
        <f t="shared" si="33"/>
        <v>0</v>
      </c>
      <c r="I109" s="58">
        <f t="shared" si="33"/>
        <v>0</v>
      </c>
      <c r="J109" s="58">
        <f t="shared" si="33"/>
        <v>0</v>
      </c>
      <c r="K109" s="58">
        <f t="shared" si="33"/>
        <v>0</v>
      </c>
      <c r="L109" s="58">
        <f t="shared" si="33"/>
        <v>0</v>
      </c>
      <c r="M109" s="58">
        <f t="shared" si="33"/>
        <v>0</v>
      </c>
      <c r="N109" s="58">
        <f t="shared" si="33"/>
        <v>0</v>
      </c>
      <c r="O109" s="58">
        <f t="shared" si="33"/>
        <v>0</v>
      </c>
      <c r="P109" s="58">
        <f t="shared" si="33"/>
        <v>0</v>
      </c>
      <c r="Q109" s="58">
        <f t="shared" si="33"/>
        <v>0</v>
      </c>
      <c r="R109" s="58">
        <f t="shared" si="33"/>
        <v>0</v>
      </c>
      <c r="S109" s="58">
        <f t="shared" si="33"/>
        <v>0</v>
      </c>
      <c r="T109" s="58">
        <f t="shared" si="33"/>
        <v>0</v>
      </c>
      <c r="U109" s="34">
        <f t="shared" si="33"/>
        <v>0</v>
      </c>
    </row>
    <row r="110" spans="1:21">
      <c r="A110" s="6" t="s">
        <v>327</v>
      </c>
      <c r="B110" s="415"/>
      <c r="C110" s="19">
        <f>C98+C109</f>
        <v>0</v>
      </c>
      <c r="D110" s="19">
        <f>D98+D109</f>
        <v>0</v>
      </c>
      <c r="E110" s="19">
        <f>E98+E109</f>
        <v>0</v>
      </c>
      <c r="F110" s="610" t="str">
        <f t="shared" si="21"/>
        <v>-</v>
      </c>
      <c r="G110" s="19">
        <f t="shared" ref="G110:U110" si="34">G98+G109</f>
        <v>0</v>
      </c>
      <c r="H110" s="19">
        <f t="shared" si="34"/>
        <v>0</v>
      </c>
      <c r="I110" s="19">
        <f t="shared" si="34"/>
        <v>0</v>
      </c>
      <c r="J110" s="19">
        <f t="shared" si="34"/>
        <v>0</v>
      </c>
      <c r="K110" s="19">
        <f t="shared" si="34"/>
        <v>0</v>
      </c>
      <c r="L110" s="19">
        <f t="shared" si="34"/>
        <v>0</v>
      </c>
      <c r="M110" s="19">
        <f t="shared" si="34"/>
        <v>0</v>
      </c>
      <c r="N110" s="19">
        <f t="shared" si="34"/>
        <v>0</v>
      </c>
      <c r="O110" s="19">
        <f t="shared" si="34"/>
        <v>0</v>
      </c>
      <c r="P110" s="19">
        <f t="shared" si="34"/>
        <v>0</v>
      </c>
      <c r="Q110" s="19">
        <f t="shared" si="34"/>
        <v>0</v>
      </c>
      <c r="R110" s="19">
        <f t="shared" si="34"/>
        <v>0</v>
      </c>
      <c r="S110" s="19">
        <f t="shared" si="34"/>
        <v>0</v>
      </c>
      <c r="T110" s="19">
        <f t="shared" si="34"/>
        <v>0</v>
      </c>
      <c r="U110" s="34">
        <f t="shared" si="34"/>
        <v>0</v>
      </c>
    </row>
    <row r="111" spans="1:21">
      <c r="A111" s="6"/>
      <c r="B111" s="415"/>
      <c r="C111" s="57"/>
      <c r="D111" s="57"/>
      <c r="E111" s="57"/>
      <c r="F111" s="591"/>
      <c r="G111" s="57"/>
      <c r="H111" s="57"/>
      <c r="I111" s="57"/>
      <c r="J111" s="57"/>
      <c r="K111" s="57"/>
      <c r="L111" s="57"/>
      <c r="M111" s="57"/>
      <c r="N111" s="57"/>
      <c r="O111" s="57"/>
      <c r="P111" s="57"/>
      <c r="Q111" s="57"/>
      <c r="R111" s="57"/>
      <c r="S111" s="57"/>
      <c r="T111" s="57"/>
      <c r="U111" s="69"/>
    </row>
    <row r="112" spans="1:21" ht="15.75" thickBot="1">
      <c r="A112" s="6" t="s">
        <v>56</v>
      </c>
      <c r="B112" s="415"/>
      <c r="C112" s="59">
        <f>C85-C110</f>
        <v>0</v>
      </c>
      <c r="D112" s="59">
        <f>D85-D110</f>
        <v>0</v>
      </c>
      <c r="E112" s="59">
        <f>E85-E110</f>
        <v>0</v>
      </c>
      <c r="F112" s="614" t="str">
        <f t="shared" si="21"/>
        <v>-</v>
      </c>
      <c r="G112" s="59">
        <f t="shared" ref="G112:U112" si="35">G85-G110</f>
        <v>0</v>
      </c>
      <c r="H112" s="59">
        <f t="shared" si="35"/>
        <v>0</v>
      </c>
      <c r="I112" s="59">
        <f t="shared" si="35"/>
        <v>0</v>
      </c>
      <c r="J112" s="59">
        <f t="shared" si="35"/>
        <v>0</v>
      </c>
      <c r="K112" s="59">
        <f t="shared" si="35"/>
        <v>0</v>
      </c>
      <c r="L112" s="59">
        <f t="shared" si="35"/>
        <v>0</v>
      </c>
      <c r="M112" s="59">
        <f t="shared" si="35"/>
        <v>0</v>
      </c>
      <c r="N112" s="59">
        <f t="shared" si="35"/>
        <v>0</v>
      </c>
      <c r="O112" s="59">
        <f t="shared" si="35"/>
        <v>0</v>
      </c>
      <c r="P112" s="59">
        <f t="shared" si="35"/>
        <v>0</v>
      </c>
      <c r="Q112" s="59">
        <f t="shared" si="35"/>
        <v>0</v>
      </c>
      <c r="R112" s="59">
        <f t="shared" si="35"/>
        <v>0</v>
      </c>
      <c r="S112" s="59">
        <f t="shared" si="35"/>
        <v>0</v>
      </c>
      <c r="T112" s="59">
        <f t="shared" si="35"/>
        <v>0</v>
      </c>
      <c r="U112" s="71">
        <f t="shared" si="35"/>
        <v>0</v>
      </c>
    </row>
    <row r="113" spans="1:21" ht="15.75" thickTop="1">
      <c r="A113" s="842" t="s">
        <v>9891</v>
      </c>
      <c r="B113" s="409"/>
      <c r="C113" s="1119"/>
      <c r="D113" s="1119"/>
      <c r="E113" s="670"/>
      <c r="F113" s="608" t="str">
        <f t="shared" ref="F113:F124" si="36">(IF(ISERROR((D113-E113)/E113),"-",((D113-E113)/E113)))</f>
        <v>-</v>
      </c>
      <c r="G113" s="671"/>
      <c r="H113" s="671"/>
      <c r="I113" s="671"/>
      <c r="J113" s="671"/>
      <c r="K113" s="671"/>
      <c r="L113" s="671"/>
      <c r="M113" s="671"/>
      <c r="N113" s="671"/>
      <c r="O113" s="671"/>
      <c r="P113" s="671"/>
      <c r="Q113" s="170"/>
      <c r="R113" s="170"/>
      <c r="S113" s="170"/>
      <c r="T113" s="170"/>
      <c r="U113" s="171"/>
    </row>
    <row r="114" spans="1:21">
      <c r="A114" s="56" t="s">
        <v>57</v>
      </c>
      <c r="B114" s="420"/>
      <c r="C114" s="17"/>
      <c r="D114" s="17"/>
      <c r="E114" s="17"/>
      <c r="F114" s="587"/>
      <c r="G114" s="17"/>
      <c r="H114" s="17"/>
      <c r="I114" s="17"/>
      <c r="J114" s="17"/>
      <c r="K114" s="17"/>
      <c r="L114" s="17"/>
      <c r="M114" s="17"/>
      <c r="N114" s="17"/>
      <c r="O114" s="17"/>
      <c r="P114" s="17"/>
      <c r="Q114" s="17"/>
      <c r="R114" s="17"/>
      <c r="S114" s="17"/>
      <c r="T114" s="17"/>
      <c r="U114" s="33"/>
    </row>
    <row r="115" spans="1:21">
      <c r="A115" s="14" t="s">
        <v>407</v>
      </c>
      <c r="B115" s="414"/>
      <c r="C115" s="1120"/>
      <c r="D115" s="52">
        <f>C118</f>
        <v>0</v>
      </c>
      <c r="E115" s="957"/>
      <c r="F115" s="608" t="str">
        <f t="shared" si="36"/>
        <v>-</v>
      </c>
      <c r="G115" s="20">
        <f>D118</f>
        <v>0</v>
      </c>
      <c r="H115" s="20">
        <f>G118</f>
        <v>0</v>
      </c>
      <c r="I115" s="20">
        <f>H118</f>
        <v>0</v>
      </c>
      <c r="J115" s="20">
        <f t="shared" ref="J115:U115" si="37">I118</f>
        <v>0</v>
      </c>
      <c r="K115" s="20">
        <f t="shared" si="37"/>
        <v>0</v>
      </c>
      <c r="L115" s="20">
        <f t="shared" si="37"/>
        <v>0</v>
      </c>
      <c r="M115" s="20">
        <f t="shared" si="37"/>
        <v>0</v>
      </c>
      <c r="N115" s="20">
        <f t="shared" si="37"/>
        <v>0</v>
      </c>
      <c r="O115" s="20">
        <f t="shared" si="37"/>
        <v>0</v>
      </c>
      <c r="P115" s="20">
        <f t="shared" si="37"/>
        <v>0</v>
      </c>
      <c r="Q115" s="20">
        <f t="shared" si="37"/>
        <v>0</v>
      </c>
      <c r="R115" s="20">
        <f t="shared" si="37"/>
        <v>0</v>
      </c>
      <c r="S115" s="20">
        <f t="shared" si="37"/>
        <v>0</v>
      </c>
      <c r="T115" s="20">
        <f t="shared" si="37"/>
        <v>0</v>
      </c>
      <c r="U115" s="35">
        <f t="shared" si="37"/>
        <v>0</v>
      </c>
    </row>
    <row r="116" spans="1:21">
      <c r="A116" s="7" t="s">
        <v>408</v>
      </c>
      <c r="B116" s="414"/>
      <c r="C116" s="715">
        <f t="shared" ref="C116:E116" si="38">C53</f>
        <v>0</v>
      </c>
      <c r="D116" s="715">
        <f t="shared" si="38"/>
        <v>0</v>
      </c>
      <c r="E116" s="715">
        <f t="shared" si="38"/>
        <v>0</v>
      </c>
      <c r="F116" s="608" t="str">
        <f t="shared" si="36"/>
        <v>-</v>
      </c>
      <c r="G116" s="715">
        <f t="shared" ref="G116:P116" si="39">G53</f>
        <v>0</v>
      </c>
      <c r="H116" s="715">
        <f t="shared" si="39"/>
        <v>0</v>
      </c>
      <c r="I116" s="715">
        <f t="shared" si="39"/>
        <v>0</v>
      </c>
      <c r="J116" s="715">
        <f t="shared" si="39"/>
        <v>0</v>
      </c>
      <c r="K116" s="715">
        <f t="shared" si="39"/>
        <v>0</v>
      </c>
      <c r="L116" s="715">
        <f t="shared" si="39"/>
        <v>0</v>
      </c>
      <c r="M116" s="715">
        <f t="shared" si="39"/>
        <v>0</v>
      </c>
      <c r="N116" s="715">
        <f t="shared" si="39"/>
        <v>0</v>
      </c>
      <c r="O116" s="715">
        <f t="shared" si="39"/>
        <v>0</v>
      </c>
      <c r="P116" s="715">
        <f t="shared" si="39"/>
        <v>0</v>
      </c>
      <c r="Q116" s="52">
        <f t="shared" ref="Q116:U116" si="40">Q49</f>
        <v>0</v>
      </c>
      <c r="R116" s="52">
        <f t="shared" si="40"/>
        <v>0</v>
      </c>
      <c r="S116" s="52">
        <f t="shared" si="40"/>
        <v>0</v>
      </c>
      <c r="T116" s="52">
        <f t="shared" si="40"/>
        <v>0</v>
      </c>
      <c r="U116" s="35">
        <f t="shared" si="40"/>
        <v>0</v>
      </c>
    </row>
    <row r="117" spans="1:21">
      <c r="A117" s="14" t="s">
        <v>319</v>
      </c>
      <c r="B117" s="437" t="s">
        <v>283</v>
      </c>
      <c r="C117" s="1115"/>
      <c r="D117" s="1115"/>
      <c r="E117" s="638"/>
      <c r="F117" s="609" t="str">
        <f t="shared" si="36"/>
        <v>-</v>
      </c>
      <c r="G117" s="182"/>
      <c r="H117" s="182"/>
      <c r="I117" s="182"/>
      <c r="J117" s="182"/>
      <c r="K117" s="182"/>
      <c r="L117" s="182"/>
      <c r="M117" s="182"/>
      <c r="N117" s="182"/>
      <c r="O117" s="182"/>
      <c r="P117" s="182"/>
      <c r="Q117" s="143"/>
      <c r="R117" s="143"/>
      <c r="S117" s="143"/>
      <c r="T117" s="143"/>
      <c r="U117" s="144"/>
    </row>
    <row r="118" spans="1:21">
      <c r="A118" s="1" t="s">
        <v>58</v>
      </c>
      <c r="B118" s="411"/>
      <c r="C118" s="19">
        <f>SUM(C115:C117)</f>
        <v>0</v>
      </c>
      <c r="D118" s="19">
        <f t="shared" ref="D118:U118" si="41">SUM(D115:D117)</f>
        <v>0</v>
      </c>
      <c r="E118" s="19">
        <f t="shared" si="41"/>
        <v>0</v>
      </c>
      <c r="F118" s="613" t="str">
        <f t="shared" si="36"/>
        <v>-</v>
      </c>
      <c r="G118" s="19">
        <f t="shared" si="41"/>
        <v>0</v>
      </c>
      <c r="H118" s="19">
        <f t="shared" si="41"/>
        <v>0</v>
      </c>
      <c r="I118" s="19">
        <f t="shared" si="41"/>
        <v>0</v>
      </c>
      <c r="J118" s="19">
        <f t="shared" si="41"/>
        <v>0</v>
      </c>
      <c r="K118" s="19">
        <f t="shared" si="41"/>
        <v>0</v>
      </c>
      <c r="L118" s="19">
        <f t="shared" si="41"/>
        <v>0</v>
      </c>
      <c r="M118" s="19">
        <f t="shared" si="41"/>
        <v>0</v>
      </c>
      <c r="N118" s="19">
        <f t="shared" si="41"/>
        <v>0</v>
      </c>
      <c r="O118" s="19">
        <f t="shared" si="41"/>
        <v>0</v>
      </c>
      <c r="P118" s="19">
        <f t="shared" si="41"/>
        <v>0</v>
      </c>
      <c r="Q118" s="19">
        <f t="shared" si="41"/>
        <v>0</v>
      </c>
      <c r="R118" s="19">
        <f t="shared" si="41"/>
        <v>0</v>
      </c>
      <c r="S118" s="19">
        <f t="shared" si="41"/>
        <v>0</v>
      </c>
      <c r="T118" s="19">
        <f t="shared" si="41"/>
        <v>0</v>
      </c>
      <c r="U118" s="34">
        <f t="shared" si="41"/>
        <v>0</v>
      </c>
    </row>
    <row r="119" spans="1:21">
      <c r="A119" s="53" t="s">
        <v>59</v>
      </c>
      <c r="B119" s="417"/>
      <c r="C119" s="17"/>
      <c r="D119" s="17"/>
      <c r="E119" s="17"/>
      <c r="F119" s="587"/>
      <c r="G119" s="17"/>
      <c r="H119" s="17"/>
      <c r="I119" s="17"/>
      <c r="J119" s="17"/>
      <c r="K119" s="17"/>
      <c r="L119" s="17"/>
      <c r="M119" s="17"/>
      <c r="N119" s="17"/>
      <c r="O119" s="17"/>
      <c r="P119" s="17"/>
      <c r="Q119" s="17"/>
      <c r="R119" s="17"/>
      <c r="S119" s="17"/>
      <c r="T119" s="17"/>
      <c r="U119" s="33"/>
    </row>
    <row r="120" spans="1:21">
      <c r="A120" s="53" t="s">
        <v>9892</v>
      </c>
      <c r="B120" s="417"/>
      <c r="C120" s="17"/>
      <c r="D120" s="17"/>
      <c r="E120" s="17"/>
      <c r="F120" s="587"/>
      <c r="G120" s="17"/>
      <c r="H120" s="17"/>
      <c r="I120" s="17"/>
      <c r="J120" s="17"/>
      <c r="K120" s="17"/>
      <c r="L120" s="17"/>
      <c r="M120" s="17"/>
      <c r="N120" s="17"/>
      <c r="O120" s="17"/>
      <c r="P120" s="17"/>
      <c r="Q120" s="17"/>
      <c r="R120" s="17"/>
      <c r="S120" s="17"/>
      <c r="T120" s="17"/>
      <c r="U120" s="33"/>
    </row>
    <row r="121" spans="1:21">
      <c r="A121" s="7" t="s">
        <v>409</v>
      </c>
      <c r="B121" s="414"/>
      <c r="C121" s="1121"/>
      <c r="D121" s="877">
        <f>C124</f>
        <v>0</v>
      </c>
      <c r="E121" s="670"/>
      <c r="F121" s="608" t="str">
        <f t="shared" si="36"/>
        <v>-</v>
      </c>
      <c r="G121" s="52">
        <f>D124</f>
        <v>0</v>
      </c>
      <c r="H121" s="20">
        <f>G124</f>
        <v>0</v>
      </c>
      <c r="I121" s="20">
        <f>H124</f>
        <v>0</v>
      </c>
      <c r="J121" s="20">
        <f t="shared" ref="J121:U121" si="42">I124</f>
        <v>0</v>
      </c>
      <c r="K121" s="20">
        <f t="shared" si="42"/>
        <v>0</v>
      </c>
      <c r="L121" s="20">
        <f t="shared" si="42"/>
        <v>0</v>
      </c>
      <c r="M121" s="20">
        <f t="shared" si="42"/>
        <v>0</v>
      </c>
      <c r="N121" s="20">
        <f t="shared" si="42"/>
        <v>0</v>
      </c>
      <c r="O121" s="20">
        <f t="shared" si="42"/>
        <v>0</v>
      </c>
      <c r="P121" s="20">
        <f t="shared" si="42"/>
        <v>0</v>
      </c>
      <c r="Q121" s="20">
        <f t="shared" si="42"/>
        <v>0</v>
      </c>
      <c r="R121" s="20">
        <f t="shared" si="42"/>
        <v>0</v>
      </c>
      <c r="S121" s="20">
        <f t="shared" si="42"/>
        <v>0</v>
      </c>
      <c r="T121" s="20">
        <f t="shared" si="42"/>
        <v>0</v>
      </c>
      <c r="U121" s="35">
        <f t="shared" si="42"/>
        <v>0</v>
      </c>
    </row>
    <row r="122" spans="1:21">
      <c r="A122" s="7" t="s">
        <v>546</v>
      </c>
      <c r="B122" s="437" t="s">
        <v>284</v>
      </c>
      <c r="C122" s="1119"/>
      <c r="D122" s="1119"/>
      <c r="E122" s="670"/>
      <c r="F122" s="608" t="str">
        <f t="shared" si="36"/>
        <v>-</v>
      </c>
      <c r="G122" s="671"/>
      <c r="H122" s="671"/>
      <c r="I122" s="671"/>
      <c r="J122" s="671"/>
      <c r="K122" s="671"/>
      <c r="L122" s="671"/>
      <c r="M122" s="671"/>
      <c r="N122" s="671"/>
      <c r="O122" s="671"/>
      <c r="P122" s="671"/>
      <c r="Q122" s="182"/>
      <c r="R122" s="182"/>
      <c r="S122" s="182"/>
      <c r="T122" s="182"/>
      <c r="U122" s="144"/>
    </row>
    <row r="123" spans="1:21">
      <c r="A123" s="14" t="s">
        <v>410</v>
      </c>
      <c r="B123" s="414"/>
      <c r="C123" s="1119"/>
      <c r="D123" s="1119"/>
      <c r="E123" s="670"/>
      <c r="F123" s="609" t="str">
        <f t="shared" si="36"/>
        <v>-</v>
      </c>
      <c r="G123" s="671"/>
      <c r="H123" s="671"/>
      <c r="I123" s="671"/>
      <c r="J123" s="671"/>
      <c r="K123" s="671"/>
      <c r="L123" s="671"/>
      <c r="M123" s="671"/>
      <c r="N123" s="671"/>
      <c r="O123" s="671"/>
      <c r="P123" s="671"/>
      <c r="Q123" s="182"/>
      <c r="R123" s="182"/>
      <c r="S123" s="182"/>
      <c r="T123" s="182"/>
      <c r="U123" s="144"/>
    </row>
    <row r="124" spans="1:21">
      <c r="A124" s="1" t="s">
        <v>60</v>
      </c>
      <c r="B124" s="411"/>
      <c r="C124" s="19">
        <f t="shared" ref="C124" si="43">SUM(C121:C123)</f>
        <v>0</v>
      </c>
      <c r="D124" s="19">
        <f t="shared" ref="D124:U124" si="44">SUM(D121:D123)</f>
        <v>0</v>
      </c>
      <c r="E124" s="19">
        <f t="shared" si="44"/>
        <v>0</v>
      </c>
      <c r="F124" s="610" t="str">
        <f t="shared" si="36"/>
        <v>-</v>
      </c>
      <c r="G124" s="19">
        <f t="shared" si="44"/>
        <v>0</v>
      </c>
      <c r="H124" s="19">
        <f t="shared" si="44"/>
        <v>0</v>
      </c>
      <c r="I124" s="19">
        <f t="shared" si="44"/>
        <v>0</v>
      </c>
      <c r="J124" s="19">
        <f t="shared" si="44"/>
        <v>0</v>
      </c>
      <c r="K124" s="19">
        <f t="shared" si="44"/>
        <v>0</v>
      </c>
      <c r="L124" s="19">
        <f>SUM(L121:L123)</f>
        <v>0</v>
      </c>
      <c r="M124" s="19">
        <f t="shared" si="44"/>
        <v>0</v>
      </c>
      <c r="N124" s="19">
        <f t="shared" si="44"/>
        <v>0</v>
      </c>
      <c r="O124" s="19">
        <f t="shared" si="44"/>
        <v>0</v>
      </c>
      <c r="P124" s="19">
        <f t="shared" si="44"/>
        <v>0</v>
      </c>
      <c r="Q124" s="19">
        <f t="shared" si="44"/>
        <v>0</v>
      </c>
      <c r="R124" s="19">
        <f t="shared" si="44"/>
        <v>0</v>
      </c>
      <c r="S124" s="19">
        <f t="shared" si="44"/>
        <v>0</v>
      </c>
      <c r="T124" s="19">
        <f t="shared" si="44"/>
        <v>0</v>
      </c>
      <c r="U124" s="34">
        <f t="shared" si="44"/>
        <v>0</v>
      </c>
    </row>
    <row r="125" spans="1:21">
      <c r="A125" s="1"/>
      <c r="B125" s="411"/>
      <c r="C125" s="58"/>
      <c r="D125" s="58"/>
      <c r="E125" s="58"/>
      <c r="F125" s="591"/>
      <c r="G125" s="58"/>
      <c r="H125" s="58"/>
      <c r="I125" s="58"/>
      <c r="J125" s="58"/>
      <c r="K125" s="58"/>
      <c r="L125" s="58"/>
      <c r="M125" s="58"/>
      <c r="N125" s="58"/>
      <c r="O125" s="58"/>
      <c r="P125" s="58"/>
      <c r="Q125" s="58"/>
      <c r="R125" s="58"/>
      <c r="S125" s="58"/>
      <c r="T125" s="58"/>
      <c r="U125" s="70"/>
    </row>
    <row r="126" spans="1:21" ht="15.75" thickBot="1">
      <c r="A126" s="839" t="s">
        <v>61</v>
      </c>
      <c r="B126" s="415"/>
      <c r="C126" s="758">
        <f>C113+C118+C124</f>
        <v>0</v>
      </c>
      <c r="D126" s="758">
        <f t="shared" ref="D126:E126" si="45">D113+D118+D124</f>
        <v>0</v>
      </c>
      <c r="E126" s="758">
        <f t="shared" si="45"/>
        <v>0</v>
      </c>
      <c r="F126" s="614" t="str">
        <f t="shared" ref="F126" si="46">(IF(ISERROR((D126-E126)/E126),"-",((D126-E126)/E126)))</f>
        <v>-</v>
      </c>
      <c r="G126" s="758">
        <f t="shared" ref="G126:P126" si="47">G113+G118+G124</f>
        <v>0</v>
      </c>
      <c r="H126" s="758">
        <f t="shared" si="47"/>
        <v>0</v>
      </c>
      <c r="I126" s="758">
        <f t="shared" si="47"/>
        <v>0</v>
      </c>
      <c r="J126" s="758">
        <f t="shared" si="47"/>
        <v>0</v>
      </c>
      <c r="K126" s="758">
        <f t="shared" si="47"/>
        <v>0</v>
      </c>
      <c r="L126" s="758">
        <f t="shared" si="47"/>
        <v>0</v>
      </c>
      <c r="M126" s="758">
        <f t="shared" si="47"/>
        <v>0</v>
      </c>
      <c r="N126" s="758">
        <f t="shared" si="47"/>
        <v>0</v>
      </c>
      <c r="O126" s="758">
        <f t="shared" si="47"/>
        <v>0</v>
      </c>
      <c r="P126" s="758">
        <f t="shared" si="47"/>
        <v>0</v>
      </c>
      <c r="Q126" s="59">
        <f t="shared" ref="Q126:U126" si="48">Q118+Q124</f>
        <v>0</v>
      </c>
      <c r="R126" s="59">
        <f t="shared" si="48"/>
        <v>0</v>
      </c>
      <c r="S126" s="59">
        <f t="shared" si="48"/>
        <v>0</v>
      </c>
      <c r="T126" s="59">
        <f t="shared" si="48"/>
        <v>0</v>
      </c>
      <c r="U126" s="71">
        <f t="shared" si="48"/>
        <v>0</v>
      </c>
    </row>
    <row r="127" spans="1:21" ht="15.75" thickTop="1">
      <c r="B127" s="409"/>
      <c r="C127" s="18"/>
      <c r="D127" s="18"/>
      <c r="E127" s="18"/>
      <c r="F127" s="589"/>
      <c r="G127" s="18"/>
      <c r="H127" s="18"/>
      <c r="I127" s="18"/>
      <c r="J127" s="18"/>
      <c r="K127" s="18"/>
      <c r="L127" s="18"/>
      <c r="M127" s="18"/>
      <c r="N127" s="18"/>
      <c r="O127" s="18"/>
      <c r="P127" s="18"/>
      <c r="Q127" s="18"/>
      <c r="R127" s="18"/>
      <c r="S127" s="18"/>
      <c r="T127" s="18"/>
      <c r="U127" s="33"/>
    </row>
    <row r="128" spans="1:21">
      <c r="A128" s="2" t="s">
        <v>411</v>
      </c>
      <c r="B128" s="409"/>
      <c r="C128" s="1122"/>
      <c r="D128" s="1122"/>
      <c r="E128" s="183"/>
      <c r="F128" s="592"/>
      <c r="G128" s="184"/>
      <c r="H128" s="184"/>
      <c r="I128" s="184"/>
      <c r="J128" s="184"/>
      <c r="K128" s="184"/>
      <c r="L128" s="184"/>
      <c r="M128" s="184"/>
      <c r="N128" s="184"/>
      <c r="O128" s="184"/>
      <c r="P128" s="184"/>
      <c r="Q128" s="184"/>
      <c r="R128" s="184"/>
      <c r="S128" s="184"/>
      <c r="T128" s="184"/>
      <c r="U128" s="185"/>
    </row>
    <row r="129" spans="1:21">
      <c r="A129" s="2" t="s">
        <v>412</v>
      </c>
      <c r="B129" s="409"/>
      <c r="C129" s="60">
        <f>C128-C87</f>
        <v>0</v>
      </c>
      <c r="D129" s="60">
        <f>D128-D87</f>
        <v>0</v>
      </c>
      <c r="E129" s="60">
        <f>E128-E87</f>
        <v>0</v>
      </c>
      <c r="F129" s="593"/>
      <c r="G129" s="60">
        <f t="shared" ref="G129:U129" si="49">G128-G87</f>
        <v>0</v>
      </c>
      <c r="H129" s="60">
        <f t="shared" si="49"/>
        <v>0</v>
      </c>
      <c r="I129" s="60">
        <f t="shared" si="49"/>
        <v>0</v>
      </c>
      <c r="J129" s="60">
        <f t="shared" si="49"/>
        <v>0</v>
      </c>
      <c r="K129" s="60">
        <f t="shared" si="49"/>
        <v>0</v>
      </c>
      <c r="L129" s="60">
        <f t="shared" si="49"/>
        <v>0</v>
      </c>
      <c r="M129" s="60">
        <f t="shared" si="49"/>
        <v>0</v>
      </c>
      <c r="N129" s="60">
        <f t="shared" si="49"/>
        <v>0</v>
      </c>
      <c r="O129" s="60">
        <f t="shared" si="49"/>
        <v>0</v>
      </c>
      <c r="P129" s="60">
        <f t="shared" si="49"/>
        <v>0</v>
      </c>
      <c r="Q129" s="60">
        <f t="shared" si="49"/>
        <v>0</v>
      </c>
      <c r="R129" s="60">
        <f t="shared" si="49"/>
        <v>0</v>
      </c>
      <c r="S129" s="60">
        <f t="shared" si="49"/>
        <v>0</v>
      </c>
      <c r="T129" s="60">
        <f t="shared" si="49"/>
        <v>0</v>
      </c>
      <c r="U129" s="72">
        <f t="shared" si="49"/>
        <v>0</v>
      </c>
    </row>
    <row r="130" spans="1:21">
      <c r="B130" s="409"/>
      <c r="C130" s="17"/>
      <c r="D130" s="17"/>
      <c r="E130" s="17"/>
      <c r="F130" s="587"/>
      <c r="G130" s="17"/>
      <c r="H130" s="17"/>
      <c r="I130" s="17"/>
      <c r="J130" s="17"/>
      <c r="K130" s="17"/>
      <c r="L130" s="17"/>
      <c r="M130" s="17"/>
      <c r="N130" s="17"/>
      <c r="O130" s="17"/>
      <c r="P130" s="17"/>
      <c r="Q130" s="17"/>
      <c r="R130" s="17"/>
      <c r="S130" s="17"/>
      <c r="T130" s="17"/>
      <c r="U130" s="33"/>
    </row>
    <row r="131" spans="1:21">
      <c r="A131" s="42" t="s">
        <v>344</v>
      </c>
      <c r="B131" s="409"/>
      <c r="C131" s="403" t="str">
        <f>IF(C112-C126&gt;2,"Error",IF(C126-C112&gt;2,"Error","OK"))</f>
        <v>OK</v>
      </c>
      <c r="D131" s="403" t="str">
        <f>IF(D112-D126&gt;2,"Error",IF(D126-D112&gt;2,"Error","OK"))</f>
        <v>OK</v>
      </c>
      <c r="E131" s="403" t="str">
        <f>IF(E112-E126&gt;2,"Error",IF(E126-E112&gt;2,"Error","OK"))</f>
        <v>OK</v>
      </c>
      <c r="F131" s="594"/>
      <c r="G131" s="403" t="str">
        <f t="shared" ref="G131:P131" si="50">IF(G112-G126&gt;2,"Error",IF(G126-G112&gt;2,"Error","OK"))</f>
        <v>OK</v>
      </c>
      <c r="H131" s="403" t="str">
        <f t="shared" si="50"/>
        <v>OK</v>
      </c>
      <c r="I131" s="403" t="str">
        <f t="shared" si="50"/>
        <v>OK</v>
      </c>
      <c r="J131" s="403" t="str">
        <f t="shared" si="50"/>
        <v>OK</v>
      </c>
      <c r="K131" s="403" t="str">
        <f t="shared" si="50"/>
        <v>OK</v>
      </c>
      <c r="L131" s="403" t="str">
        <f t="shared" si="50"/>
        <v>OK</v>
      </c>
      <c r="M131" s="403" t="str">
        <f t="shared" si="50"/>
        <v>OK</v>
      </c>
      <c r="N131" s="403" t="str">
        <f t="shared" si="50"/>
        <v>OK</v>
      </c>
      <c r="O131" s="403" t="str">
        <f t="shared" si="50"/>
        <v>OK</v>
      </c>
      <c r="P131" s="403" t="str">
        <f t="shared" si="50"/>
        <v>OK</v>
      </c>
      <c r="Q131" s="172">
        <f>Q112-Q126</f>
        <v>0</v>
      </c>
      <c r="R131" s="172">
        <f>R112-R126</f>
        <v>0</v>
      </c>
      <c r="S131" s="172">
        <f>S112-S126</f>
        <v>0</v>
      </c>
      <c r="T131" s="172">
        <f>T112-T126</f>
        <v>0</v>
      </c>
      <c r="U131" s="173">
        <f>U112-U126</f>
        <v>0</v>
      </c>
    </row>
    <row r="132" spans="1:21">
      <c r="B132" s="409"/>
      <c r="C132" s="16"/>
      <c r="D132" s="16"/>
      <c r="E132" s="16"/>
      <c r="F132" s="595"/>
      <c r="G132" s="16"/>
      <c r="H132" s="16"/>
      <c r="I132" s="16"/>
      <c r="J132" s="16"/>
      <c r="K132" s="16"/>
      <c r="L132" s="16"/>
      <c r="M132" s="16"/>
      <c r="N132" s="16"/>
      <c r="O132" s="16"/>
      <c r="P132" s="16"/>
      <c r="Q132" s="16"/>
      <c r="R132" s="16"/>
      <c r="S132" s="16"/>
      <c r="T132" s="16"/>
      <c r="U132" s="73"/>
    </row>
    <row r="133" spans="1:21">
      <c r="A133" s="113" t="s">
        <v>62</v>
      </c>
      <c r="B133" s="421"/>
      <c r="C133" s="17"/>
      <c r="D133" s="17"/>
      <c r="E133" s="17"/>
      <c r="F133" s="587"/>
      <c r="G133" s="17"/>
      <c r="H133" s="17"/>
      <c r="I133" s="17"/>
      <c r="J133" s="17"/>
      <c r="K133" s="17"/>
      <c r="L133" s="17"/>
      <c r="M133" s="17"/>
      <c r="N133" s="17"/>
      <c r="O133" s="17"/>
      <c r="P133" s="17"/>
      <c r="Q133" s="17"/>
      <c r="R133" s="17"/>
      <c r="S133" s="17"/>
      <c r="T133" s="18"/>
      <c r="U133" s="33"/>
    </row>
    <row r="134" spans="1:21">
      <c r="A134" s="336" t="s">
        <v>556</v>
      </c>
      <c r="B134" s="410"/>
      <c r="C134" s="17"/>
      <c r="D134" s="17"/>
      <c r="E134" s="17"/>
      <c r="F134" s="587"/>
      <c r="G134" s="17"/>
      <c r="H134" s="17"/>
      <c r="I134" s="17"/>
      <c r="J134" s="17"/>
      <c r="K134" s="17"/>
      <c r="L134" s="17"/>
      <c r="M134" s="17"/>
      <c r="N134" s="17"/>
      <c r="O134" s="17"/>
      <c r="P134" s="17"/>
      <c r="Q134" s="17"/>
      <c r="R134" s="17"/>
      <c r="S134" s="17"/>
      <c r="T134" s="18"/>
      <c r="U134" s="33"/>
    </row>
    <row r="135" spans="1:21" s="2" customFormat="1">
      <c r="A135" s="64" t="s">
        <v>557</v>
      </c>
      <c r="B135" s="409"/>
      <c r="F135" s="596"/>
      <c r="U135" s="64"/>
    </row>
    <row r="136" spans="1:21" ht="28.9" customHeight="1">
      <c r="A136" s="479" t="s">
        <v>127</v>
      </c>
      <c r="B136" s="480" t="s">
        <v>10420</v>
      </c>
      <c r="C136" s="1123"/>
      <c r="D136" s="1123"/>
      <c r="E136" s="672"/>
      <c r="F136" s="608" t="str">
        <f t="shared" ref="F136:F140" si="51">(IF(ISERROR((D136-E136)/E136),"-",((D136-E136)/E136)))</f>
        <v>-</v>
      </c>
      <c r="G136" s="958"/>
      <c r="H136" s="958"/>
      <c r="I136" s="958"/>
      <c r="J136" s="958"/>
      <c r="K136" s="958"/>
      <c r="L136" s="958"/>
      <c r="M136" s="958"/>
      <c r="N136" s="958"/>
      <c r="O136" s="958"/>
      <c r="P136" s="958"/>
      <c r="Q136" s="474"/>
      <c r="R136" s="474"/>
      <c r="S136" s="474"/>
      <c r="T136" s="474"/>
      <c r="U136" s="475"/>
    </row>
    <row r="137" spans="1:21">
      <c r="A137" s="7" t="s">
        <v>413</v>
      </c>
      <c r="B137" s="419"/>
      <c r="C137" s="1124"/>
      <c r="D137" s="1124"/>
      <c r="E137" s="676"/>
      <c r="F137" s="608" t="str">
        <f t="shared" si="51"/>
        <v>-</v>
      </c>
      <c r="G137" s="959"/>
      <c r="H137" s="959"/>
      <c r="I137" s="959"/>
      <c r="J137" s="959"/>
      <c r="K137" s="959"/>
      <c r="L137" s="959"/>
      <c r="M137" s="959"/>
      <c r="N137" s="959"/>
      <c r="O137" s="959"/>
      <c r="P137" s="959"/>
      <c r="Q137" s="361"/>
      <c r="R137" s="361"/>
      <c r="S137" s="361"/>
      <c r="T137" s="361"/>
      <c r="U137" s="186"/>
    </row>
    <row r="138" spans="1:21">
      <c r="A138" s="7" t="s">
        <v>414</v>
      </c>
      <c r="B138" s="419"/>
      <c r="C138" s="1123"/>
      <c r="D138" s="1123"/>
      <c r="E138" s="672"/>
      <c r="F138" s="608" t="str">
        <f t="shared" si="51"/>
        <v>-</v>
      </c>
      <c r="G138" s="958"/>
      <c r="H138" s="958"/>
      <c r="I138" s="958"/>
      <c r="J138" s="958"/>
      <c r="K138" s="958"/>
      <c r="L138" s="958"/>
      <c r="M138" s="958"/>
      <c r="N138" s="958"/>
      <c r="O138" s="958"/>
      <c r="P138" s="958"/>
      <c r="Q138" s="143"/>
      <c r="R138" s="143"/>
      <c r="S138" s="143"/>
      <c r="T138" s="143"/>
      <c r="U138" s="144"/>
    </row>
    <row r="139" spans="1:21">
      <c r="A139" s="7" t="s">
        <v>415</v>
      </c>
      <c r="B139" s="419"/>
      <c r="C139" s="1125"/>
      <c r="D139" s="1126"/>
      <c r="E139" s="1072"/>
      <c r="F139" s="609" t="str">
        <f t="shared" si="51"/>
        <v>-</v>
      </c>
      <c r="G139" s="1073"/>
      <c r="H139" s="1073"/>
      <c r="I139" s="1073"/>
      <c r="J139" s="1073"/>
      <c r="K139" s="1073"/>
      <c r="L139" s="1073"/>
      <c r="M139" s="1073"/>
      <c r="N139" s="1073"/>
      <c r="O139" s="1073"/>
      <c r="P139" s="1073"/>
      <c r="Q139" s="683"/>
      <c r="R139" s="683"/>
      <c r="S139" s="683"/>
      <c r="T139" s="683"/>
      <c r="U139" s="475"/>
    </row>
    <row r="140" spans="1:21" s="2" customFormat="1">
      <c r="A140" s="37" t="s">
        <v>128</v>
      </c>
      <c r="B140" s="409"/>
      <c r="C140" s="13">
        <f t="shared" ref="C140:U140" si="52">SUM(C136:C139)</f>
        <v>0</v>
      </c>
      <c r="D140" s="13">
        <f t="shared" si="52"/>
        <v>0</v>
      </c>
      <c r="E140" s="13">
        <f t="shared" si="52"/>
        <v>0</v>
      </c>
      <c r="F140" s="610" t="str">
        <f t="shared" si="51"/>
        <v>-</v>
      </c>
      <c r="G140" s="13">
        <f t="shared" si="52"/>
        <v>0</v>
      </c>
      <c r="H140" s="13">
        <f t="shared" si="52"/>
        <v>0</v>
      </c>
      <c r="I140" s="13">
        <f t="shared" si="52"/>
        <v>0</v>
      </c>
      <c r="J140" s="13">
        <f t="shared" si="52"/>
        <v>0</v>
      </c>
      <c r="K140" s="13">
        <f t="shared" si="52"/>
        <v>0</v>
      </c>
      <c r="L140" s="13">
        <f t="shared" si="52"/>
        <v>0</v>
      </c>
      <c r="M140" s="13">
        <f t="shared" si="52"/>
        <v>0</v>
      </c>
      <c r="N140" s="13">
        <f t="shared" si="52"/>
        <v>0</v>
      </c>
      <c r="O140" s="13">
        <f t="shared" si="52"/>
        <v>0</v>
      </c>
      <c r="P140" s="13">
        <f t="shared" si="52"/>
        <v>0</v>
      </c>
      <c r="Q140" s="13">
        <f t="shared" si="52"/>
        <v>0</v>
      </c>
      <c r="R140" s="13">
        <f t="shared" si="52"/>
        <v>0</v>
      </c>
      <c r="S140" s="13">
        <f t="shared" si="52"/>
        <v>0</v>
      </c>
      <c r="T140" s="13">
        <f t="shared" si="52"/>
        <v>0</v>
      </c>
      <c r="U140" s="31">
        <f t="shared" si="52"/>
        <v>0</v>
      </c>
    </row>
    <row r="141" spans="1:21" s="2" customFormat="1" ht="8.25" customHeight="1">
      <c r="A141" s="37"/>
      <c r="B141" s="409"/>
      <c r="C141" s="13"/>
      <c r="D141" s="13"/>
      <c r="E141" s="13"/>
      <c r="F141" s="599"/>
      <c r="G141" s="13"/>
      <c r="H141" s="13"/>
      <c r="I141" s="13"/>
      <c r="J141" s="13"/>
      <c r="K141" s="13"/>
      <c r="L141" s="13"/>
      <c r="M141" s="13"/>
      <c r="N141" s="13"/>
      <c r="O141" s="13"/>
      <c r="P141" s="13"/>
      <c r="Q141" s="13"/>
      <c r="R141" s="13"/>
      <c r="S141" s="13"/>
      <c r="T141" s="13"/>
      <c r="U141" s="31"/>
    </row>
    <row r="142" spans="1:21" s="2" customFormat="1">
      <c r="A142" s="64" t="s">
        <v>353</v>
      </c>
      <c r="B142" s="409"/>
      <c r="F142" s="596"/>
      <c r="U142" s="64"/>
    </row>
    <row r="143" spans="1:21">
      <c r="A143" s="114" t="s">
        <v>354</v>
      </c>
      <c r="B143" s="414"/>
      <c r="C143" s="1127"/>
      <c r="D143" s="1127"/>
      <c r="E143" s="674"/>
      <c r="F143" s="608" t="str">
        <f t="shared" ref="F143:F146" si="53">(IF(ISERROR((D143-E143)/E143),"-",((D143-E143)/E143)))</f>
        <v>-</v>
      </c>
      <c r="G143" s="960"/>
      <c r="H143" s="960"/>
      <c r="I143" s="960"/>
      <c r="J143" s="960"/>
      <c r="K143" s="960"/>
      <c r="L143" s="960"/>
      <c r="M143" s="960"/>
      <c r="N143" s="960"/>
      <c r="O143" s="960"/>
      <c r="P143" s="960"/>
      <c r="Q143" s="143"/>
      <c r="R143" s="143"/>
      <c r="S143" s="143"/>
      <c r="T143" s="143"/>
      <c r="U143" s="144"/>
    </row>
    <row r="144" spans="1:21">
      <c r="A144" s="14" t="s">
        <v>416</v>
      </c>
      <c r="B144" s="419"/>
      <c r="C144" s="1124"/>
      <c r="D144" s="1124"/>
      <c r="E144" s="676"/>
      <c r="F144" s="608" t="str">
        <f t="shared" si="53"/>
        <v>-</v>
      </c>
      <c r="G144" s="959"/>
      <c r="H144" s="959"/>
      <c r="I144" s="959"/>
      <c r="J144" s="959"/>
      <c r="K144" s="959"/>
      <c r="L144" s="959"/>
      <c r="M144" s="959"/>
      <c r="N144" s="959"/>
      <c r="O144" s="959"/>
      <c r="P144" s="959"/>
      <c r="Q144" s="361"/>
      <c r="R144" s="361"/>
      <c r="S144" s="361"/>
      <c r="T144" s="361"/>
      <c r="U144" s="186"/>
    </row>
    <row r="145" spans="1:21">
      <c r="A145" s="7" t="s">
        <v>610</v>
      </c>
      <c r="B145" s="414"/>
      <c r="C145" s="1128"/>
      <c r="D145" s="1128"/>
      <c r="E145" s="673"/>
      <c r="F145" s="609" t="str">
        <f t="shared" si="53"/>
        <v>-</v>
      </c>
      <c r="G145" s="675"/>
      <c r="H145" s="675"/>
      <c r="I145" s="675"/>
      <c r="J145" s="675"/>
      <c r="K145" s="675"/>
      <c r="L145" s="675"/>
      <c r="M145" s="675"/>
      <c r="N145" s="675"/>
      <c r="O145" s="675"/>
      <c r="P145" s="675"/>
      <c r="Q145" s="145"/>
      <c r="R145" s="145"/>
      <c r="S145" s="145"/>
      <c r="T145" s="145"/>
      <c r="U145" s="146"/>
    </row>
    <row r="146" spans="1:21" s="2" customFormat="1">
      <c r="A146" s="1" t="s">
        <v>428</v>
      </c>
      <c r="B146" s="409"/>
      <c r="C146" s="13">
        <f>SUM(C143:C145)</f>
        <v>0</v>
      </c>
      <c r="D146" s="13">
        <f>SUM(D143:D145)</f>
        <v>0</v>
      </c>
      <c r="E146" s="13">
        <f>SUM(E143:E145)</f>
        <v>0</v>
      </c>
      <c r="F146" s="610" t="str">
        <f t="shared" si="53"/>
        <v>-</v>
      </c>
      <c r="G146" s="13">
        <f t="shared" ref="G146:U146" si="54">SUM(G143:G145)</f>
        <v>0</v>
      </c>
      <c r="H146" s="13">
        <f t="shared" si="54"/>
        <v>0</v>
      </c>
      <c r="I146" s="13">
        <f t="shared" si="54"/>
        <v>0</v>
      </c>
      <c r="J146" s="13">
        <f t="shared" si="54"/>
        <v>0</v>
      </c>
      <c r="K146" s="13">
        <f t="shared" si="54"/>
        <v>0</v>
      </c>
      <c r="L146" s="13">
        <f t="shared" si="54"/>
        <v>0</v>
      </c>
      <c r="M146" s="13">
        <f t="shared" si="54"/>
        <v>0</v>
      </c>
      <c r="N146" s="13">
        <f t="shared" si="54"/>
        <v>0</v>
      </c>
      <c r="O146" s="13">
        <f t="shared" si="54"/>
        <v>0</v>
      </c>
      <c r="P146" s="13">
        <f t="shared" si="54"/>
        <v>0</v>
      </c>
      <c r="Q146" s="13">
        <f t="shared" si="54"/>
        <v>0</v>
      </c>
      <c r="R146" s="13">
        <f t="shared" si="54"/>
        <v>0</v>
      </c>
      <c r="S146" s="13">
        <f t="shared" si="54"/>
        <v>0</v>
      </c>
      <c r="T146" s="13">
        <f t="shared" si="54"/>
        <v>0</v>
      </c>
      <c r="U146" s="31">
        <f t="shared" si="54"/>
        <v>0</v>
      </c>
    </row>
    <row r="147" spans="1:21" s="2" customFormat="1" ht="9.75" customHeight="1">
      <c r="B147" s="422"/>
      <c r="F147" s="615"/>
      <c r="U147" s="64"/>
    </row>
    <row r="148" spans="1:21" s="2" customFormat="1" ht="17.25" customHeight="1">
      <c r="A148" s="1" t="s">
        <v>429</v>
      </c>
      <c r="B148" s="422"/>
      <c r="C148" s="279">
        <f>C140-C146</f>
        <v>0</v>
      </c>
      <c r="D148" s="279">
        <f>D140-D146</f>
        <v>0</v>
      </c>
      <c r="E148" s="279">
        <f>E140-E146</f>
        <v>0</v>
      </c>
      <c r="F148" s="610" t="str">
        <f t="shared" ref="F148" si="55">(IF(ISERROR((D148-E148)/E148),"-",((D148-E148)/E148)))</f>
        <v>-</v>
      </c>
      <c r="G148" s="279">
        <f t="shared" ref="G148:U148" si="56">G140-G146</f>
        <v>0</v>
      </c>
      <c r="H148" s="279">
        <f t="shared" si="56"/>
        <v>0</v>
      </c>
      <c r="I148" s="279">
        <f t="shared" si="56"/>
        <v>0</v>
      </c>
      <c r="J148" s="279">
        <f t="shared" si="56"/>
        <v>0</v>
      </c>
      <c r="K148" s="279">
        <f t="shared" si="56"/>
        <v>0</v>
      </c>
      <c r="L148" s="279">
        <f t="shared" si="56"/>
        <v>0</v>
      </c>
      <c r="M148" s="279">
        <f t="shared" si="56"/>
        <v>0</v>
      </c>
      <c r="N148" s="279">
        <f t="shared" si="56"/>
        <v>0</v>
      </c>
      <c r="O148" s="279">
        <f t="shared" si="56"/>
        <v>0</v>
      </c>
      <c r="P148" s="279">
        <f t="shared" si="56"/>
        <v>0</v>
      </c>
      <c r="Q148" s="279">
        <f t="shared" si="56"/>
        <v>0</v>
      </c>
      <c r="R148" s="279">
        <f t="shared" si="56"/>
        <v>0</v>
      </c>
      <c r="S148" s="279">
        <f t="shared" si="56"/>
        <v>0</v>
      </c>
      <c r="T148" s="279">
        <f t="shared" si="56"/>
        <v>0</v>
      </c>
      <c r="U148" s="280">
        <f t="shared" si="56"/>
        <v>0</v>
      </c>
    </row>
    <row r="149" spans="1:21" s="2" customFormat="1" ht="15.75" customHeight="1">
      <c r="A149" s="1"/>
      <c r="B149" s="422"/>
      <c r="C149" s="9"/>
      <c r="D149" s="9"/>
      <c r="E149" s="9"/>
      <c r="F149" s="600"/>
      <c r="G149" s="9"/>
      <c r="H149" s="9"/>
      <c r="I149" s="9"/>
      <c r="J149" s="9"/>
      <c r="K149" s="9"/>
      <c r="L149" s="9"/>
      <c r="M149" s="9"/>
      <c r="N149" s="9"/>
      <c r="O149" s="9"/>
      <c r="P149" s="9"/>
      <c r="Q149" s="9"/>
      <c r="R149" s="9"/>
      <c r="S149" s="9"/>
      <c r="T149" s="9"/>
      <c r="U149" s="30"/>
    </row>
    <row r="150" spans="1:21">
      <c r="A150" s="355" t="s">
        <v>429</v>
      </c>
      <c r="B150" s="422"/>
      <c r="C150" s="15">
        <f>C190-C17</f>
        <v>0</v>
      </c>
      <c r="D150" s="15">
        <f>D190-D17</f>
        <v>0</v>
      </c>
      <c r="E150" s="15">
        <f>E190-E17</f>
        <v>0</v>
      </c>
      <c r="F150" s="610" t="str">
        <f t="shared" ref="F150" si="57">(IF(ISERROR((D150-E150)/E150),"-",((D150-E150)/E150)))</f>
        <v>-</v>
      </c>
      <c r="G150" s="15">
        <f t="shared" ref="G150:U150" si="58">G190-G17</f>
        <v>0</v>
      </c>
      <c r="H150" s="15">
        <f t="shared" si="58"/>
        <v>0</v>
      </c>
      <c r="I150" s="15">
        <f t="shared" si="58"/>
        <v>0</v>
      </c>
      <c r="J150" s="15">
        <f t="shared" si="58"/>
        <v>0</v>
      </c>
      <c r="K150" s="15">
        <f t="shared" si="58"/>
        <v>0</v>
      </c>
      <c r="L150" s="15">
        <f t="shared" si="58"/>
        <v>0</v>
      </c>
      <c r="M150" s="15">
        <f t="shared" si="58"/>
        <v>0</v>
      </c>
      <c r="N150" s="15">
        <f t="shared" si="58"/>
        <v>0</v>
      </c>
      <c r="O150" s="15">
        <f t="shared" si="58"/>
        <v>0</v>
      </c>
      <c r="P150" s="15">
        <f t="shared" si="58"/>
        <v>0</v>
      </c>
      <c r="Q150" s="15">
        <f t="shared" si="58"/>
        <v>0</v>
      </c>
      <c r="R150" s="15">
        <f t="shared" si="58"/>
        <v>0</v>
      </c>
      <c r="S150" s="15">
        <f t="shared" si="58"/>
        <v>0</v>
      </c>
      <c r="T150" s="15">
        <f t="shared" si="58"/>
        <v>0</v>
      </c>
      <c r="U150" s="32">
        <f t="shared" si="58"/>
        <v>0</v>
      </c>
    </row>
    <row r="151" spans="1:21" s="2" customFormat="1" ht="12" customHeight="1">
      <c r="A151" s="354"/>
      <c r="B151" s="422"/>
      <c r="F151" s="608"/>
      <c r="G151" s="46"/>
      <c r="H151" s="46"/>
      <c r="U151" s="64"/>
    </row>
    <row r="152" spans="1:21">
      <c r="A152" s="278" t="s">
        <v>335</v>
      </c>
      <c r="B152" s="422"/>
      <c r="C152" s="17"/>
      <c r="D152" s="17"/>
      <c r="E152" s="17"/>
      <c r="F152" s="587"/>
      <c r="G152" s="17"/>
      <c r="H152" s="17"/>
      <c r="I152" s="17"/>
      <c r="J152" s="17"/>
      <c r="K152" s="17"/>
      <c r="L152" s="17"/>
      <c r="M152" s="17"/>
      <c r="N152" s="17"/>
      <c r="O152" s="17"/>
      <c r="P152" s="17"/>
      <c r="Q152" s="17"/>
      <c r="R152" s="17"/>
      <c r="S152" s="17"/>
      <c r="T152" s="18"/>
      <c r="U152" s="33"/>
    </row>
    <row r="153" spans="1:21">
      <c r="A153" s="114" t="s">
        <v>9520</v>
      </c>
      <c r="B153" s="414"/>
      <c r="C153" s="1129"/>
      <c r="D153" s="1129"/>
      <c r="E153" s="678"/>
      <c r="F153" s="608" t="str">
        <f t="shared" ref="F153:F158" si="59">(IF(ISERROR((D153-E153)/E153),"-",((D153-E153)/E153)))</f>
        <v>-</v>
      </c>
      <c r="G153" s="680"/>
      <c r="H153" s="680"/>
      <c r="I153" s="680"/>
      <c r="J153" s="680"/>
      <c r="K153" s="680"/>
      <c r="L153" s="680"/>
      <c r="M153" s="680"/>
      <c r="N153" s="680"/>
      <c r="O153" s="680"/>
      <c r="P153" s="680"/>
      <c r="Q153" s="182"/>
      <c r="R153" s="182"/>
      <c r="S153" s="182"/>
      <c r="T153" s="143"/>
      <c r="U153" s="144"/>
    </row>
    <row r="154" spans="1:21">
      <c r="A154" s="545" t="s">
        <v>8065</v>
      </c>
      <c r="B154" s="437" t="s">
        <v>288</v>
      </c>
      <c r="C154" s="1124"/>
      <c r="D154" s="1124"/>
      <c r="E154" s="676"/>
      <c r="F154" s="608" t="str">
        <f t="shared" si="59"/>
        <v>-</v>
      </c>
      <c r="G154" s="959"/>
      <c r="H154" s="959"/>
      <c r="I154" s="959"/>
      <c r="J154" s="959"/>
      <c r="K154" s="959"/>
      <c r="L154" s="959"/>
      <c r="M154" s="959"/>
      <c r="N154" s="959"/>
      <c r="O154" s="959"/>
      <c r="P154" s="959"/>
      <c r="Q154" s="361"/>
      <c r="R154" s="361"/>
      <c r="S154" s="361"/>
      <c r="T154" s="361"/>
      <c r="U154" s="186"/>
    </row>
    <row r="155" spans="1:21">
      <c r="A155" s="7" t="s">
        <v>609</v>
      </c>
      <c r="B155" s="437" t="s">
        <v>288</v>
      </c>
      <c r="C155" s="1129"/>
      <c r="D155" s="1129"/>
      <c r="E155" s="678"/>
      <c r="F155" s="608" t="str">
        <f t="shared" si="59"/>
        <v>-</v>
      </c>
      <c r="G155" s="959"/>
      <c r="H155" s="959"/>
      <c r="I155" s="959"/>
      <c r="J155" s="959"/>
      <c r="K155" s="959"/>
      <c r="L155" s="959"/>
      <c r="M155" s="959"/>
      <c r="N155" s="959"/>
      <c r="O155" s="959"/>
      <c r="P155" s="959"/>
      <c r="Q155" s="361"/>
      <c r="R155" s="361"/>
      <c r="S155" s="361"/>
      <c r="T155" s="361"/>
      <c r="U155" s="186"/>
    </row>
    <row r="156" spans="1:21">
      <c r="A156" s="7" t="s">
        <v>343</v>
      </c>
      <c r="B156" s="437" t="s">
        <v>288</v>
      </c>
      <c r="C156" s="1129"/>
      <c r="D156" s="1129"/>
      <c r="E156" s="678"/>
      <c r="F156" s="608" t="str">
        <f t="shared" si="59"/>
        <v>-</v>
      </c>
      <c r="G156" s="680"/>
      <c r="H156" s="680"/>
      <c r="I156" s="680"/>
      <c r="J156" s="680"/>
      <c r="K156" s="680"/>
      <c r="L156" s="680"/>
      <c r="M156" s="680"/>
      <c r="N156" s="680"/>
      <c r="O156" s="680"/>
      <c r="P156" s="680"/>
      <c r="Q156" s="143"/>
      <c r="R156" s="143"/>
      <c r="S156" s="143"/>
      <c r="T156" s="143"/>
      <c r="U156" s="144"/>
    </row>
    <row r="157" spans="1:21">
      <c r="A157" s="7" t="s">
        <v>417</v>
      </c>
      <c r="B157" s="437" t="s">
        <v>156</v>
      </c>
      <c r="C157" s="1130"/>
      <c r="D157" s="1130"/>
      <c r="E157" s="677"/>
      <c r="F157" s="609" t="str">
        <f t="shared" si="59"/>
        <v>-</v>
      </c>
      <c r="G157" s="679"/>
      <c r="H157" s="679"/>
      <c r="I157" s="679"/>
      <c r="J157" s="679"/>
      <c r="K157" s="679"/>
      <c r="L157" s="679"/>
      <c r="M157" s="679"/>
      <c r="N157" s="679"/>
      <c r="O157" s="679"/>
      <c r="P157" s="679"/>
      <c r="Q157" s="145"/>
      <c r="R157" s="145"/>
      <c r="S157" s="145"/>
      <c r="T157" s="145"/>
      <c r="U157" s="146"/>
    </row>
    <row r="158" spans="1:21">
      <c r="A158" s="1" t="s">
        <v>427</v>
      </c>
      <c r="B158" s="411"/>
      <c r="C158" s="24">
        <f>SUM(C153:C157)</f>
        <v>0</v>
      </c>
      <c r="D158" s="24">
        <f t="shared" ref="D158:U158" si="60">SUM(D153:D157)</f>
        <v>0</v>
      </c>
      <c r="E158" s="24">
        <f t="shared" si="60"/>
        <v>0</v>
      </c>
      <c r="F158" s="610" t="str">
        <f t="shared" si="59"/>
        <v>-</v>
      </c>
      <c r="G158" s="24">
        <f t="shared" si="60"/>
        <v>0</v>
      </c>
      <c r="H158" s="24">
        <f t="shared" si="60"/>
        <v>0</v>
      </c>
      <c r="I158" s="24">
        <f t="shared" si="60"/>
        <v>0</v>
      </c>
      <c r="J158" s="24">
        <f t="shared" si="60"/>
        <v>0</v>
      </c>
      <c r="K158" s="24">
        <f t="shared" si="60"/>
        <v>0</v>
      </c>
      <c r="L158" s="24">
        <f t="shared" si="60"/>
        <v>0</v>
      </c>
      <c r="M158" s="24">
        <f t="shared" si="60"/>
        <v>0</v>
      </c>
      <c r="N158" s="24">
        <f t="shared" si="60"/>
        <v>0</v>
      </c>
      <c r="O158" s="24">
        <f t="shared" si="60"/>
        <v>0</v>
      </c>
      <c r="P158" s="24">
        <f t="shared" si="60"/>
        <v>0</v>
      </c>
      <c r="Q158" s="24">
        <f t="shared" si="60"/>
        <v>0</v>
      </c>
      <c r="R158" s="24">
        <f t="shared" si="60"/>
        <v>0</v>
      </c>
      <c r="S158" s="24">
        <f t="shared" si="60"/>
        <v>0</v>
      </c>
      <c r="T158" s="24">
        <f t="shared" si="60"/>
        <v>0</v>
      </c>
      <c r="U158" s="32">
        <f t="shared" si="60"/>
        <v>0</v>
      </c>
    </row>
    <row r="159" spans="1:21" ht="9.75" customHeight="1">
      <c r="A159" s="1"/>
      <c r="B159" s="411"/>
      <c r="C159" s="24"/>
      <c r="D159" s="24"/>
      <c r="E159" s="24"/>
      <c r="F159" s="601"/>
      <c r="G159" s="24"/>
      <c r="H159" s="24"/>
      <c r="I159" s="24"/>
      <c r="J159" s="24"/>
      <c r="K159" s="24"/>
      <c r="L159" s="24"/>
      <c r="M159" s="24"/>
      <c r="N159" s="24"/>
      <c r="O159" s="24"/>
      <c r="P159" s="24"/>
      <c r="Q159" s="24"/>
      <c r="R159" s="24"/>
      <c r="S159" s="24"/>
      <c r="T159" s="24"/>
      <c r="U159" s="32"/>
    </row>
    <row r="160" spans="1:21">
      <c r="A160" s="43" t="s">
        <v>426</v>
      </c>
      <c r="B160" s="423"/>
      <c r="C160" s="17"/>
      <c r="D160" s="17"/>
      <c r="E160" s="17"/>
      <c r="F160" s="587"/>
      <c r="G160" s="17"/>
      <c r="H160" s="17"/>
      <c r="I160" s="17"/>
      <c r="J160" s="17"/>
      <c r="K160" s="17"/>
      <c r="L160" s="17"/>
      <c r="M160" s="17"/>
      <c r="N160" s="17"/>
      <c r="O160" s="17"/>
      <c r="P160" s="17"/>
      <c r="Q160" s="17"/>
      <c r="R160" s="17"/>
      <c r="S160" s="17"/>
      <c r="T160" s="17"/>
      <c r="U160" s="33"/>
    </row>
    <row r="161" spans="1:83">
      <c r="A161" s="7" t="s">
        <v>418</v>
      </c>
      <c r="B161" s="409"/>
      <c r="C161" s="1131"/>
      <c r="D161" s="1131"/>
      <c r="E161" s="682"/>
      <c r="F161" s="608" t="str">
        <f t="shared" ref="F161:F169" si="61">(IF(ISERROR((D161-E161)/E161),"-",((D161-E161)/E161)))</f>
        <v>-</v>
      </c>
      <c r="G161" s="182"/>
      <c r="H161" s="182"/>
      <c r="I161" s="182"/>
      <c r="J161" s="182"/>
      <c r="K161" s="182"/>
      <c r="L161" s="182"/>
      <c r="M161" s="182"/>
      <c r="N161" s="182"/>
      <c r="O161" s="182"/>
      <c r="P161" s="182"/>
      <c r="Q161" s="143">
        <f>Q17</f>
        <v>0</v>
      </c>
      <c r="R161" s="143">
        <f>R17</f>
        <v>0</v>
      </c>
      <c r="S161" s="143">
        <f>S17</f>
        <v>0</v>
      </c>
      <c r="T161" s="143">
        <f>T17</f>
        <v>0</v>
      </c>
      <c r="U161" s="144">
        <f>U17</f>
        <v>0</v>
      </c>
    </row>
    <row r="162" spans="1:83">
      <c r="A162" s="7" t="s">
        <v>63</v>
      </c>
      <c r="B162" s="414"/>
      <c r="C162" s="1131"/>
      <c r="D162" s="1131"/>
      <c r="E162" s="682"/>
      <c r="F162" s="608" t="str">
        <f t="shared" si="61"/>
        <v>-</v>
      </c>
      <c r="G162" s="961"/>
      <c r="H162" s="961"/>
      <c r="I162" s="961"/>
      <c r="J162" s="961"/>
      <c r="K162" s="961"/>
      <c r="L162" s="961"/>
      <c r="M162" s="961"/>
      <c r="N162" s="961"/>
      <c r="O162" s="961"/>
      <c r="P162" s="961"/>
      <c r="Q162" s="143"/>
      <c r="R162" s="143"/>
      <c r="S162" s="143"/>
      <c r="T162" s="143"/>
      <c r="U162" s="144"/>
    </row>
    <row r="163" spans="1:83">
      <c r="A163" s="7" t="s">
        <v>64</v>
      </c>
      <c r="B163" s="437" t="s">
        <v>288</v>
      </c>
      <c r="C163" s="1131"/>
      <c r="D163" s="1131"/>
      <c r="E163" s="682"/>
      <c r="F163" s="608" t="str">
        <f t="shared" si="61"/>
        <v>-</v>
      </c>
      <c r="G163" s="961"/>
      <c r="H163" s="961"/>
      <c r="I163" s="961"/>
      <c r="J163" s="961"/>
      <c r="K163" s="961"/>
      <c r="L163" s="961"/>
      <c r="M163" s="961"/>
      <c r="N163" s="961"/>
      <c r="O163" s="961"/>
      <c r="P163" s="961"/>
      <c r="Q163" s="143"/>
      <c r="R163" s="143"/>
      <c r="S163" s="143"/>
      <c r="T163" s="143"/>
      <c r="U163" s="144"/>
    </row>
    <row r="164" spans="1:83">
      <c r="A164" s="7" t="s">
        <v>342</v>
      </c>
      <c r="B164" s="414"/>
      <c r="C164" s="1131"/>
      <c r="D164" s="1131"/>
      <c r="E164" s="682"/>
      <c r="F164" s="608" t="str">
        <f t="shared" si="61"/>
        <v>-</v>
      </c>
      <c r="G164" s="182"/>
      <c r="H164" s="182"/>
      <c r="I164" s="182"/>
      <c r="J164" s="182"/>
      <c r="K164" s="182"/>
      <c r="L164" s="182"/>
      <c r="M164" s="182"/>
      <c r="N164" s="182"/>
      <c r="O164" s="182"/>
      <c r="P164" s="182"/>
      <c r="Q164" s="143"/>
      <c r="R164" s="143"/>
      <c r="S164" s="143"/>
      <c r="T164" s="143"/>
      <c r="U164" s="144"/>
    </row>
    <row r="165" spans="1:83">
      <c r="A165" s="14" t="s">
        <v>65</v>
      </c>
      <c r="B165" s="437" t="s">
        <v>156</v>
      </c>
      <c r="C165" s="1132"/>
      <c r="D165" s="1132"/>
      <c r="E165" s="681"/>
      <c r="F165" s="609" t="str">
        <f t="shared" si="61"/>
        <v>-</v>
      </c>
      <c r="G165" s="684"/>
      <c r="H165" s="684"/>
      <c r="I165" s="684"/>
      <c r="J165" s="684"/>
      <c r="K165" s="684"/>
      <c r="L165" s="684"/>
      <c r="M165" s="684"/>
      <c r="N165" s="684"/>
      <c r="O165" s="684"/>
      <c r="P165" s="684"/>
      <c r="Q165" s="145"/>
      <c r="R165" s="145"/>
      <c r="S165" s="145"/>
      <c r="T165" s="145"/>
      <c r="U165" s="146"/>
    </row>
    <row r="166" spans="1:83">
      <c r="A166" s="6" t="s">
        <v>426</v>
      </c>
      <c r="B166" s="415"/>
      <c r="C166" s="19">
        <f>SUM(C161:C165)</f>
        <v>0</v>
      </c>
      <c r="D166" s="19">
        <f>SUM(D161:D165)</f>
        <v>0</v>
      </c>
      <c r="E166" s="19">
        <f>SUM(E161:E165)</f>
        <v>0</v>
      </c>
      <c r="F166" s="613" t="str">
        <f t="shared" si="61"/>
        <v>-</v>
      </c>
      <c r="G166" s="19">
        <f t="shared" ref="G166:U166" si="62">SUM(G161:G165)</f>
        <v>0</v>
      </c>
      <c r="H166" s="19">
        <f t="shared" si="62"/>
        <v>0</v>
      </c>
      <c r="I166" s="19">
        <f t="shared" si="62"/>
        <v>0</v>
      </c>
      <c r="J166" s="19">
        <f t="shared" si="62"/>
        <v>0</v>
      </c>
      <c r="K166" s="19">
        <f t="shared" si="62"/>
        <v>0</v>
      </c>
      <c r="L166" s="19">
        <f t="shared" si="62"/>
        <v>0</v>
      </c>
      <c r="M166" s="19">
        <f t="shared" si="62"/>
        <v>0</v>
      </c>
      <c r="N166" s="19">
        <f t="shared" si="62"/>
        <v>0</v>
      </c>
      <c r="O166" s="19">
        <f t="shared" si="62"/>
        <v>0</v>
      </c>
      <c r="P166" s="19">
        <f t="shared" si="62"/>
        <v>0</v>
      </c>
      <c r="Q166" s="19">
        <f t="shared" si="62"/>
        <v>0</v>
      </c>
      <c r="R166" s="19">
        <f t="shared" si="62"/>
        <v>0</v>
      </c>
      <c r="S166" s="19">
        <f t="shared" si="62"/>
        <v>0</v>
      </c>
      <c r="T166" s="19">
        <f t="shared" si="62"/>
        <v>0</v>
      </c>
      <c r="U166" s="34">
        <f t="shared" si="62"/>
        <v>0</v>
      </c>
    </row>
    <row r="167" spans="1:83">
      <c r="A167" s="6" t="s">
        <v>321</v>
      </c>
      <c r="B167" s="415"/>
      <c r="C167" s="19">
        <f>+C150+C158+C166</f>
        <v>0</v>
      </c>
      <c r="D167" s="19">
        <f>+D150+D158+D166</f>
        <v>0</v>
      </c>
      <c r="E167" s="19">
        <f>+E150+E158+E166</f>
        <v>0</v>
      </c>
      <c r="F167" s="613" t="str">
        <f t="shared" si="61"/>
        <v>-</v>
      </c>
      <c r="G167" s="19">
        <f t="shared" ref="G167:U167" si="63">+G150+G158+G166</f>
        <v>0</v>
      </c>
      <c r="H167" s="19">
        <f t="shared" si="63"/>
        <v>0</v>
      </c>
      <c r="I167" s="19">
        <f t="shared" si="63"/>
        <v>0</v>
      </c>
      <c r="J167" s="19">
        <f t="shared" si="63"/>
        <v>0</v>
      </c>
      <c r="K167" s="19">
        <f t="shared" si="63"/>
        <v>0</v>
      </c>
      <c r="L167" s="19">
        <f t="shared" si="63"/>
        <v>0</v>
      </c>
      <c r="M167" s="19">
        <f t="shared" si="63"/>
        <v>0</v>
      </c>
      <c r="N167" s="19">
        <f t="shared" si="63"/>
        <v>0</v>
      </c>
      <c r="O167" s="19">
        <f t="shared" si="63"/>
        <v>0</v>
      </c>
      <c r="P167" s="19">
        <f t="shared" si="63"/>
        <v>0</v>
      </c>
      <c r="Q167" s="19">
        <f t="shared" si="63"/>
        <v>0</v>
      </c>
      <c r="R167" s="19">
        <f t="shared" si="63"/>
        <v>0</v>
      </c>
      <c r="S167" s="19">
        <f t="shared" si="63"/>
        <v>0</v>
      </c>
      <c r="T167" s="19">
        <f t="shared" si="63"/>
        <v>0</v>
      </c>
      <c r="U167" s="34">
        <f t="shared" si="63"/>
        <v>0</v>
      </c>
    </row>
    <row r="168" spans="1:83">
      <c r="A168" s="7" t="s">
        <v>322</v>
      </c>
      <c r="B168" s="414"/>
      <c r="C168" s="1133"/>
      <c r="D168" s="52">
        <f>C169</f>
        <v>0</v>
      </c>
      <c r="E168" s="685"/>
      <c r="F168" s="612" t="str">
        <f t="shared" si="61"/>
        <v>-</v>
      </c>
      <c r="G168" s="52">
        <f>D169</f>
        <v>0</v>
      </c>
      <c r="H168" s="52">
        <f>G169</f>
        <v>0</v>
      </c>
      <c r="I168" s="52">
        <f>H169</f>
        <v>0</v>
      </c>
      <c r="J168" s="55">
        <f>I169</f>
        <v>0</v>
      </c>
      <c r="K168" s="55">
        <f t="shared" ref="K168:U168" si="64">J169</f>
        <v>0</v>
      </c>
      <c r="L168" s="55">
        <f t="shared" si="64"/>
        <v>0</v>
      </c>
      <c r="M168" s="55">
        <f t="shared" si="64"/>
        <v>0</v>
      </c>
      <c r="N168" s="55">
        <f t="shared" si="64"/>
        <v>0</v>
      </c>
      <c r="O168" s="55">
        <f t="shared" si="64"/>
        <v>0</v>
      </c>
      <c r="P168" s="55">
        <f t="shared" si="64"/>
        <v>0</v>
      </c>
      <c r="Q168" s="55">
        <f t="shared" si="64"/>
        <v>0</v>
      </c>
      <c r="R168" s="55">
        <f t="shared" si="64"/>
        <v>0</v>
      </c>
      <c r="S168" s="55">
        <f t="shared" si="64"/>
        <v>0</v>
      </c>
      <c r="T168" s="55">
        <f t="shared" si="64"/>
        <v>0</v>
      </c>
      <c r="U168" s="68">
        <f t="shared" si="64"/>
        <v>0</v>
      </c>
    </row>
    <row r="169" spans="1:83" ht="15.75" thickBot="1">
      <c r="A169" s="63" t="s">
        <v>323</v>
      </c>
      <c r="B169" s="424"/>
      <c r="C169" s="21">
        <f t="shared" ref="C169:U169" si="65">C167+C168</f>
        <v>0</v>
      </c>
      <c r="D169" s="21">
        <f t="shared" si="65"/>
        <v>0</v>
      </c>
      <c r="E169" s="21">
        <f t="shared" si="65"/>
        <v>0</v>
      </c>
      <c r="F169" s="611" t="str">
        <f t="shared" si="61"/>
        <v>-</v>
      </c>
      <c r="G169" s="21">
        <f>G167+G168</f>
        <v>0</v>
      </c>
      <c r="H169" s="21">
        <f t="shared" si="65"/>
        <v>0</v>
      </c>
      <c r="I169" s="21">
        <f t="shared" si="65"/>
        <v>0</v>
      </c>
      <c r="J169" s="21">
        <f t="shared" si="65"/>
        <v>0</v>
      </c>
      <c r="K169" s="21">
        <f t="shared" si="65"/>
        <v>0</v>
      </c>
      <c r="L169" s="21">
        <f t="shared" si="65"/>
        <v>0</v>
      </c>
      <c r="M169" s="21">
        <f t="shared" si="65"/>
        <v>0</v>
      </c>
      <c r="N169" s="21">
        <f t="shared" si="65"/>
        <v>0</v>
      </c>
      <c r="O169" s="21">
        <f t="shared" si="65"/>
        <v>0</v>
      </c>
      <c r="P169" s="21">
        <f t="shared" si="65"/>
        <v>0</v>
      </c>
      <c r="Q169" s="21">
        <f t="shared" si="65"/>
        <v>0</v>
      </c>
      <c r="R169" s="21">
        <f t="shared" si="65"/>
        <v>0</v>
      </c>
      <c r="S169" s="21">
        <f t="shared" si="65"/>
        <v>0</v>
      </c>
      <c r="T169" s="21">
        <f t="shared" si="65"/>
        <v>0</v>
      </c>
      <c r="U169" s="36">
        <f t="shared" si="65"/>
        <v>0</v>
      </c>
    </row>
    <row r="170" spans="1:83" ht="15.75" thickTop="1">
      <c r="B170" s="434"/>
      <c r="F170" s="602"/>
    </row>
    <row r="171" spans="1:83" ht="14.25" customHeight="1">
      <c r="A171" s="1"/>
      <c r="B171" s="434"/>
      <c r="F171" s="602"/>
    </row>
    <row r="172" spans="1:83" s="119" customFormat="1" ht="12.75" customHeight="1">
      <c r="A172" s="1305" t="s">
        <v>293</v>
      </c>
      <c r="B172" s="435"/>
      <c r="C172" s="334"/>
      <c r="D172" s="334"/>
      <c r="E172" s="334"/>
      <c r="F172" s="603"/>
      <c r="G172" s="334"/>
      <c r="H172" s="334"/>
      <c r="I172" s="334"/>
      <c r="J172" s="334"/>
      <c r="K172" s="334"/>
      <c r="L172" s="334"/>
      <c r="M172" s="334"/>
      <c r="N172" s="334"/>
      <c r="O172" s="334"/>
      <c r="P172" s="334"/>
      <c r="Q172" s="334"/>
      <c r="R172" s="334"/>
      <c r="S172" s="334"/>
      <c r="T172" s="334"/>
      <c r="U172" s="335"/>
    </row>
    <row r="173" spans="1:83" s="117" customFormat="1">
      <c r="A173" s="1306"/>
      <c r="B173" s="436"/>
      <c r="C173" s="759"/>
      <c r="D173" s="178"/>
      <c r="E173" s="178"/>
      <c r="F173" s="604"/>
      <c r="G173" s="178"/>
      <c r="H173" s="178"/>
      <c r="I173" s="178"/>
      <c r="J173" s="178"/>
      <c r="K173" s="178"/>
      <c r="L173" s="178"/>
      <c r="M173" s="178"/>
      <c r="N173" s="178"/>
      <c r="O173" s="178"/>
      <c r="P173" s="178"/>
      <c r="Q173" s="178"/>
      <c r="R173" s="178"/>
      <c r="S173" s="178"/>
      <c r="T173" s="178"/>
      <c r="U173" s="179"/>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row>
    <row r="174" spans="1:83" s="117" customFormat="1">
      <c r="A174" s="1" t="s">
        <v>337</v>
      </c>
      <c r="B174" s="409" t="s">
        <v>291</v>
      </c>
      <c r="C174" s="760">
        <f>C53</f>
        <v>0</v>
      </c>
      <c r="D174" s="760">
        <f t="shared" ref="D174:E174" si="66">D53</f>
        <v>0</v>
      </c>
      <c r="E174" s="760">
        <f t="shared" si="66"/>
        <v>0</v>
      </c>
      <c r="F174" s="597"/>
      <c r="G174" s="760">
        <f t="shared" ref="G174:P174" si="67">G53</f>
        <v>0</v>
      </c>
      <c r="H174" s="760">
        <f t="shared" si="67"/>
        <v>0</v>
      </c>
      <c r="I174" s="760">
        <f t="shared" si="67"/>
        <v>0</v>
      </c>
      <c r="J174" s="760">
        <f t="shared" si="67"/>
        <v>0</v>
      </c>
      <c r="K174" s="760">
        <f t="shared" si="67"/>
        <v>0</v>
      </c>
      <c r="L174" s="760">
        <f t="shared" si="67"/>
        <v>0</v>
      </c>
      <c r="M174" s="760">
        <f t="shared" si="67"/>
        <v>0</v>
      </c>
      <c r="N174" s="760">
        <f t="shared" si="67"/>
        <v>0</v>
      </c>
      <c r="O174" s="760">
        <f t="shared" si="67"/>
        <v>0</v>
      </c>
      <c r="P174" s="760">
        <f t="shared" si="67"/>
        <v>0</v>
      </c>
      <c r="Q174" s="20">
        <f t="shared" ref="Q174:U174" si="68">Q49</f>
        <v>0</v>
      </c>
      <c r="R174" s="20">
        <f t="shared" si="68"/>
        <v>0</v>
      </c>
      <c r="S174" s="20">
        <f t="shared" si="68"/>
        <v>0</v>
      </c>
      <c r="T174" s="20">
        <f t="shared" si="68"/>
        <v>0</v>
      </c>
      <c r="U174" s="35">
        <f t="shared" si="68"/>
        <v>0</v>
      </c>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row>
    <row r="175" spans="1:83" s="118" customFormat="1">
      <c r="A175" s="14" t="s">
        <v>10214</v>
      </c>
      <c r="B175" s="439" t="s">
        <v>292</v>
      </c>
      <c r="C175" s="20">
        <f>C41+C42</f>
        <v>0</v>
      </c>
      <c r="D175" s="20">
        <f>D41+D42</f>
        <v>0</v>
      </c>
      <c r="E175" s="20">
        <f>E41+E42</f>
        <v>0</v>
      </c>
      <c r="F175" s="597"/>
      <c r="G175" s="20">
        <f t="shared" ref="G175:U175" si="69">G41+G42</f>
        <v>0</v>
      </c>
      <c r="H175" s="20">
        <f t="shared" si="69"/>
        <v>0</v>
      </c>
      <c r="I175" s="20">
        <f t="shared" si="69"/>
        <v>0</v>
      </c>
      <c r="J175" s="20">
        <f t="shared" si="69"/>
        <v>0</v>
      </c>
      <c r="K175" s="20">
        <f t="shared" si="69"/>
        <v>0</v>
      </c>
      <c r="L175" s="20">
        <f t="shared" si="69"/>
        <v>0</v>
      </c>
      <c r="M175" s="20">
        <f t="shared" si="69"/>
        <v>0</v>
      </c>
      <c r="N175" s="20">
        <f t="shared" si="69"/>
        <v>0</v>
      </c>
      <c r="O175" s="20">
        <f t="shared" si="69"/>
        <v>0</v>
      </c>
      <c r="P175" s="20">
        <f t="shared" si="69"/>
        <v>0</v>
      </c>
      <c r="Q175" s="20">
        <f t="shared" si="69"/>
        <v>0</v>
      </c>
      <c r="R175" s="20">
        <f t="shared" si="69"/>
        <v>0</v>
      </c>
      <c r="S175" s="20">
        <f t="shared" si="69"/>
        <v>0</v>
      </c>
      <c r="T175" s="20">
        <f t="shared" si="69"/>
        <v>0</v>
      </c>
      <c r="U175" s="35">
        <f t="shared" si="69"/>
        <v>0</v>
      </c>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row>
    <row r="176" spans="1:83" s="118" customFormat="1">
      <c r="A176" s="7" t="s">
        <v>285</v>
      </c>
      <c r="B176" s="437" t="s">
        <v>287</v>
      </c>
      <c r="C176" s="1134">
        <f t="shared" ref="C176:E178" si="70">-C37</f>
        <v>0</v>
      </c>
      <c r="D176" s="1134">
        <f t="shared" si="70"/>
        <v>0</v>
      </c>
      <c r="E176" s="686">
        <f t="shared" si="70"/>
        <v>0</v>
      </c>
      <c r="F176" s="597"/>
      <c r="G176" s="18">
        <f t="shared" ref="G176:U176" si="71">-G37</f>
        <v>0</v>
      </c>
      <c r="H176" s="18">
        <f t="shared" si="71"/>
        <v>0</v>
      </c>
      <c r="I176" s="18">
        <f t="shared" si="71"/>
        <v>0</v>
      </c>
      <c r="J176" s="18">
        <f t="shared" si="71"/>
        <v>0</v>
      </c>
      <c r="K176" s="18">
        <f t="shared" si="71"/>
        <v>0</v>
      </c>
      <c r="L176" s="18">
        <f t="shared" si="71"/>
        <v>0</v>
      </c>
      <c r="M176" s="18">
        <f t="shared" si="71"/>
        <v>0</v>
      </c>
      <c r="N176" s="18">
        <f t="shared" si="71"/>
        <v>0</v>
      </c>
      <c r="O176" s="18">
        <f t="shared" si="71"/>
        <v>0</v>
      </c>
      <c r="P176" s="18">
        <f t="shared" si="71"/>
        <v>0</v>
      </c>
      <c r="Q176" s="18">
        <f t="shared" si="71"/>
        <v>0</v>
      </c>
      <c r="R176" s="18">
        <f t="shared" si="71"/>
        <v>0</v>
      </c>
      <c r="S176" s="18">
        <f t="shared" si="71"/>
        <v>0</v>
      </c>
      <c r="T176" s="18">
        <f t="shared" si="71"/>
        <v>0</v>
      </c>
      <c r="U176" s="33">
        <f t="shared" si="71"/>
        <v>0</v>
      </c>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row>
    <row r="177" spans="1:83" s="118" customFormat="1">
      <c r="A177" s="545" t="s">
        <v>8066</v>
      </c>
      <c r="B177" s="437" t="s">
        <v>569</v>
      </c>
      <c r="C177" s="1134">
        <f t="shared" si="70"/>
        <v>0</v>
      </c>
      <c r="D177" s="1134">
        <f t="shared" si="70"/>
        <v>0</v>
      </c>
      <c r="E177" s="686">
        <f t="shared" si="70"/>
        <v>0</v>
      </c>
      <c r="F177" s="597"/>
      <c r="G177" s="20">
        <f t="shared" ref="G177:U177" si="72">-G38</f>
        <v>0</v>
      </c>
      <c r="H177" s="20">
        <f t="shared" si="72"/>
        <v>0</v>
      </c>
      <c r="I177" s="20">
        <f t="shared" si="72"/>
        <v>0</v>
      </c>
      <c r="J177" s="20">
        <f t="shared" si="72"/>
        <v>0</v>
      </c>
      <c r="K177" s="20">
        <f t="shared" si="72"/>
        <v>0</v>
      </c>
      <c r="L177" s="20">
        <f t="shared" si="72"/>
        <v>0</v>
      </c>
      <c r="M177" s="20">
        <f t="shared" si="72"/>
        <v>0</v>
      </c>
      <c r="N177" s="20">
        <f t="shared" si="72"/>
        <v>0</v>
      </c>
      <c r="O177" s="20">
        <f t="shared" si="72"/>
        <v>0</v>
      </c>
      <c r="P177" s="20">
        <f t="shared" si="72"/>
        <v>0</v>
      </c>
      <c r="Q177" s="20">
        <f t="shared" si="72"/>
        <v>0</v>
      </c>
      <c r="R177" s="20">
        <f t="shared" si="72"/>
        <v>0</v>
      </c>
      <c r="S177" s="20">
        <f t="shared" si="72"/>
        <v>0</v>
      </c>
      <c r="T177" s="20">
        <f t="shared" si="72"/>
        <v>0</v>
      </c>
      <c r="U177" s="35">
        <f t="shared" si="72"/>
        <v>0</v>
      </c>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row>
    <row r="178" spans="1:83" s="118" customFormat="1">
      <c r="A178" s="545" t="s">
        <v>286</v>
      </c>
      <c r="B178" s="437" t="s">
        <v>569</v>
      </c>
      <c r="C178" s="1134">
        <f t="shared" si="70"/>
        <v>0</v>
      </c>
      <c r="D178" s="1134">
        <f t="shared" si="70"/>
        <v>0</v>
      </c>
      <c r="E178" s="686">
        <f t="shared" si="70"/>
        <v>0</v>
      </c>
      <c r="F178" s="597"/>
      <c r="G178" s="18">
        <f t="shared" ref="G178:U178" si="73">-G39</f>
        <v>0</v>
      </c>
      <c r="H178" s="18">
        <f t="shared" si="73"/>
        <v>0</v>
      </c>
      <c r="I178" s="18">
        <f t="shared" si="73"/>
        <v>0</v>
      </c>
      <c r="J178" s="18">
        <f t="shared" si="73"/>
        <v>0</v>
      </c>
      <c r="K178" s="18">
        <f t="shared" si="73"/>
        <v>0</v>
      </c>
      <c r="L178" s="18">
        <f t="shared" si="73"/>
        <v>0</v>
      </c>
      <c r="M178" s="18">
        <f t="shared" si="73"/>
        <v>0</v>
      </c>
      <c r="N178" s="18">
        <f t="shared" si="73"/>
        <v>0</v>
      </c>
      <c r="O178" s="18">
        <f t="shared" si="73"/>
        <v>0</v>
      </c>
      <c r="P178" s="18">
        <f t="shared" si="73"/>
        <v>0</v>
      </c>
      <c r="Q178" s="18">
        <f t="shared" si="73"/>
        <v>0</v>
      </c>
      <c r="R178" s="18">
        <f t="shared" si="73"/>
        <v>0</v>
      </c>
      <c r="S178" s="18">
        <f t="shared" si="73"/>
        <v>0</v>
      </c>
      <c r="T178" s="18">
        <f t="shared" si="73"/>
        <v>0</v>
      </c>
      <c r="U178" s="33">
        <f t="shared" si="73"/>
        <v>0</v>
      </c>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row>
    <row r="179" spans="1:83" s="118" customFormat="1">
      <c r="A179" s="545" t="s">
        <v>483</v>
      </c>
      <c r="B179" s="437" t="s">
        <v>288</v>
      </c>
      <c r="C179" s="1134">
        <f>-C19</f>
        <v>0</v>
      </c>
      <c r="D179" s="1134">
        <f>-D19</f>
        <v>0</v>
      </c>
      <c r="E179" s="686">
        <f>-E19</f>
        <v>0</v>
      </c>
      <c r="F179" s="597"/>
      <c r="G179" s="18">
        <f t="shared" ref="G179:U179" si="74">-G19</f>
        <v>0</v>
      </c>
      <c r="H179" s="18">
        <f t="shared" si="74"/>
        <v>0</v>
      </c>
      <c r="I179" s="18">
        <f t="shared" si="74"/>
        <v>0</v>
      </c>
      <c r="J179" s="18">
        <f t="shared" si="74"/>
        <v>0</v>
      </c>
      <c r="K179" s="18">
        <f t="shared" si="74"/>
        <v>0</v>
      </c>
      <c r="L179" s="18">
        <f t="shared" si="74"/>
        <v>0</v>
      </c>
      <c r="M179" s="18">
        <f t="shared" si="74"/>
        <v>0</v>
      </c>
      <c r="N179" s="18">
        <f t="shared" si="74"/>
        <v>0</v>
      </c>
      <c r="O179" s="18">
        <f t="shared" si="74"/>
        <v>0</v>
      </c>
      <c r="P179" s="18">
        <f t="shared" si="74"/>
        <v>0</v>
      </c>
      <c r="Q179" s="18">
        <f t="shared" si="74"/>
        <v>0</v>
      </c>
      <c r="R179" s="18">
        <f t="shared" si="74"/>
        <v>0</v>
      </c>
      <c r="S179" s="18">
        <f t="shared" si="74"/>
        <v>0</v>
      </c>
      <c r="T179" s="18">
        <f t="shared" si="74"/>
        <v>0</v>
      </c>
      <c r="U179" s="33">
        <f t="shared" si="74"/>
        <v>0</v>
      </c>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row>
    <row r="180" spans="1:83" s="118" customFormat="1">
      <c r="A180" s="545" t="s">
        <v>290</v>
      </c>
      <c r="B180" s="409" t="s">
        <v>289</v>
      </c>
      <c r="C180" s="1135"/>
      <c r="D180" s="1136"/>
      <c r="E180" s="962"/>
      <c r="F180" s="597"/>
      <c r="G180" s="963"/>
      <c r="H180" s="963"/>
      <c r="I180" s="963"/>
      <c r="J180" s="963"/>
      <c r="K180" s="963"/>
      <c r="L180" s="963"/>
      <c r="M180" s="963"/>
      <c r="N180" s="963"/>
      <c r="O180" s="963"/>
      <c r="P180" s="963"/>
      <c r="Q180" s="18"/>
      <c r="R180" s="18"/>
      <c r="S180" s="18"/>
      <c r="T180" s="18"/>
      <c r="U180" s="33"/>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row>
    <row r="181" spans="1:83" s="118" customFormat="1">
      <c r="A181" s="545" t="s">
        <v>479</v>
      </c>
      <c r="B181" s="409"/>
      <c r="C181" s="1137"/>
      <c r="D181" s="1138">
        <f>C65-D65</f>
        <v>0</v>
      </c>
      <c r="E181" s="687"/>
      <c r="F181" s="597"/>
      <c r="G181" s="761">
        <f>D65-G65</f>
        <v>0</v>
      </c>
      <c r="H181" s="761">
        <f t="shared" ref="H181:P181" si="75">G65-H65</f>
        <v>0</v>
      </c>
      <c r="I181" s="761">
        <f t="shared" si="75"/>
        <v>0</v>
      </c>
      <c r="J181" s="761">
        <f t="shared" si="75"/>
        <v>0</v>
      </c>
      <c r="K181" s="761">
        <f t="shared" si="75"/>
        <v>0</v>
      </c>
      <c r="L181" s="761">
        <f t="shared" si="75"/>
        <v>0</v>
      </c>
      <c r="M181" s="761">
        <f t="shared" si="75"/>
        <v>0</v>
      </c>
      <c r="N181" s="761">
        <f t="shared" si="75"/>
        <v>0</v>
      </c>
      <c r="O181" s="761">
        <f t="shared" si="75"/>
        <v>0</v>
      </c>
      <c r="P181" s="761">
        <f t="shared" si="75"/>
        <v>0</v>
      </c>
      <c r="Q181" s="18">
        <f>'Consolidated Business Analysis'!P65-'Consolidated Business Analysis'!Q65</f>
        <v>0</v>
      </c>
      <c r="R181" s="18">
        <f>'Consolidated Business Analysis'!Q65-'Consolidated Business Analysis'!R65</f>
        <v>0</v>
      </c>
      <c r="S181" s="18">
        <f>'Consolidated Business Analysis'!R65-'Consolidated Business Analysis'!S65</f>
        <v>0</v>
      </c>
      <c r="T181" s="18">
        <f>'Consolidated Business Analysis'!S65-'Consolidated Business Analysis'!T65</f>
        <v>0</v>
      </c>
      <c r="U181" s="33">
        <f>'Consolidated Business Analysis'!T65-'Consolidated Business Analysis'!U65</f>
        <v>0</v>
      </c>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row>
    <row r="182" spans="1:83" s="118" customFormat="1">
      <c r="A182" s="545" t="s">
        <v>480</v>
      </c>
      <c r="B182" s="409"/>
      <c r="C182" s="1139"/>
      <c r="D182" s="1140">
        <f>C66-D66</f>
        <v>0</v>
      </c>
      <c r="E182" s="688"/>
      <c r="F182" s="597"/>
      <c r="G182" s="762">
        <f>D66-G66</f>
        <v>0</v>
      </c>
      <c r="H182" s="762">
        <f t="shared" ref="H182:P182" si="76">G66-H66</f>
        <v>0</v>
      </c>
      <c r="I182" s="762">
        <f t="shared" si="76"/>
        <v>0</v>
      </c>
      <c r="J182" s="762">
        <f t="shared" si="76"/>
        <v>0</v>
      </c>
      <c r="K182" s="762">
        <f t="shared" si="76"/>
        <v>0</v>
      </c>
      <c r="L182" s="762">
        <f t="shared" si="76"/>
        <v>0</v>
      </c>
      <c r="M182" s="762">
        <f t="shared" si="76"/>
        <v>0</v>
      </c>
      <c r="N182" s="762">
        <f t="shared" si="76"/>
        <v>0</v>
      </c>
      <c r="O182" s="762">
        <f t="shared" si="76"/>
        <v>0</v>
      </c>
      <c r="P182" s="762">
        <f t="shared" si="76"/>
        <v>0</v>
      </c>
      <c r="Q182" s="18">
        <f>'Consolidated Business Analysis'!P66-'Consolidated Business Analysis'!Q66</f>
        <v>0</v>
      </c>
      <c r="R182" s="18">
        <f>'Consolidated Business Analysis'!Q66-'Consolidated Business Analysis'!R66</f>
        <v>0</v>
      </c>
      <c r="S182" s="18">
        <f>'Consolidated Business Analysis'!R66-'Consolidated Business Analysis'!S66</f>
        <v>0</v>
      </c>
      <c r="T182" s="18">
        <f>'Consolidated Business Analysis'!S66-'Consolidated Business Analysis'!T66</f>
        <v>0</v>
      </c>
      <c r="U182" s="33">
        <f>'Consolidated Business Analysis'!T66-'Consolidated Business Analysis'!U66</f>
        <v>0</v>
      </c>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row>
    <row r="183" spans="1:83" s="118" customFormat="1">
      <c r="A183" s="545" t="s">
        <v>485</v>
      </c>
      <c r="B183" s="409"/>
      <c r="C183" s="1139"/>
      <c r="D183" s="1140">
        <f>D88-C88</f>
        <v>0</v>
      </c>
      <c r="E183" s="688"/>
      <c r="F183" s="597"/>
      <c r="G183" s="762">
        <f>G88-D88</f>
        <v>0</v>
      </c>
      <c r="H183" s="762">
        <f t="shared" ref="H183:P183" si="77">H88-G88</f>
        <v>0</v>
      </c>
      <c r="I183" s="762">
        <f t="shared" si="77"/>
        <v>0</v>
      </c>
      <c r="J183" s="762">
        <f t="shared" si="77"/>
        <v>0</v>
      </c>
      <c r="K183" s="762">
        <f t="shared" si="77"/>
        <v>0</v>
      </c>
      <c r="L183" s="762">
        <f t="shared" si="77"/>
        <v>0</v>
      </c>
      <c r="M183" s="762">
        <f t="shared" si="77"/>
        <v>0</v>
      </c>
      <c r="N183" s="762">
        <f t="shared" si="77"/>
        <v>0</v>
      </c>
      <c r="O183" s="762">
        <f t="shared" si="77"/>
        <v>0</v>
      </c>
      <c r="P183" s="762">
        <f t="shared" si="77"/>
        <v>0</v>
      </c>
      <c r="Q183" s="18">
        <f>'Consolidated Business Analysis'!Q88-'Consolidated Business Analysis'!P88</f>
        <v>0</v>
      </c>
      <c r="R183" s="18">
        <f>'Consolidated Business Analysis'!R88-'Consolidated Business Analysis'!Q88</f>
        <v>0</v>
      </c>
      <c r="S183" s="18">
        <f>'Consolidated Business Analysis'!S88-'Consolidated Business Analysis'!R88</f>
        <v>0</v>
      </c>
      <c r="T183" s="18">
        <f>'Consolidated Business Analysis'!T88-'Consolidated Business Analysis'!S88</f>
        <v>0</v>
      </c>
      <c r="U183" s="33">
        <f>'Consolidated Business Analysis'!U88-'Consolidated Business Analysis'!T88</f>
        <v>0</v>
      </c>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row>
    <row r="184" spans="1:83" s="118" customFormat="1">
      <c r="A184" s="545" t="s">
        <v>484</v>
      </c>
      <c r="B184" s="409"/>
      <c r="C184" s="1141"/>
      <c r="D184" s="1142">
        <f>D89-C89</f>
        <v>0</v>
      </c>
      <c r="E184" s="689"/>
      <c r="F184" s="597"/>
      <c r="G184" s="763">
        <f>G89-D89</f>
        <v>0</v>
      </c>
      <c r="H184" s="763">
        <f t="shared" ref="H184:P184" si="78">H89-G89</f>
        <v>0</v>
      </c>
      <c r="I184" s="763">
        <f t="shared" si="78"/>
        <v>0</v>
      </c>
      <c r="J184" s="763">
        <f t="shared" si="78"/>
        <v>0</v>
      </c>
      <c r="K184" s="763">
        <f t="shared" si="78"/>
        <v>0</v>
      </c>
      <c r="L184" s="763">
        <f t="shared" si="78"/>
        <v>0</v>
      </c>
      <c r="M184" s="763">
        <f t="shared" si="78"/>
        <v>0</v>
      </c>
      <c r="N184" s="763">
        <f t="shared" si="78"/>
        <v>0</v>
      </c>
      <c r="O184" s="763">
        <f t="shared" si="78"/>
        <v>0</v>
      </c>
      <c r="P184" s="763">
        <f t="shared" si="78"/>
        <v>0</v>
      </c>
      <c r="Q184" s="18">
        <f>'Consolidated Business Analysis'!Q89-'Consolidated Business Analysis'!P89</f>
        <v>0</v>
      </c>
      <c r="R184" s="18">
        <f>'Consolidated Business Analysis'!R89-'Consolidated Business Analysis'!Q89</f>
        <v>0</v>
      </c>
      <c r="S184" s="18">
        <f>'Consolidated Business Analysis'!S89-'Consolidated Business Analysis'!R89</f>
        <v>0</v>
      </c>
      <c r="T184" s="18">
        <f>'Consolidated Business Analysis'!T89-'Consolidated Business Analysis'!S89</f>
        <v>0</v>
      </c>
      <c r="U184" s="33">
        <f>'Consolidated Business Analysis'!U89-'Consolidated Business Analysis'!T89</f>
        <v>0</v>
      </c>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row>
    <row r="185" spans="1:83" s="118" customFormat="1">
      <c r="A185" s="545" t="s">
        <v>9997</v>
      </c>
      <c r="B185" s="409"/>
      <c r="C185" s="1141"/>
      <c r="D185" s="1142">
        <f>D90-C90</f>
        <v>0</v>
      </c>
      <c r="E185" s="689"/>
      <c r="F185" s="597"/>
      <c r="G185" s="763">
        <f>G90-D90</f>
        <v>0</v>
      </c>
      <c r="H185" s="763">
        <f>H90-G90</f>
        <v>0</v>
      </c>
      <c r="I185" s="763">
        <f t="shared" ref="I185:P185" si="79">I90-H90</f>
        <v>0</v>
      </c>
      <c r="J185" s="763">
        <f t="shared" si="79"/>
        <v>0</v>
      </c>
      <c r="K185" s="763">
        <f t="shared" si="79"/>
        <v>0</v>
      </c>
      <c r="L185" s="763">
        <f t="shared" si="79"/>
        <v>0</v>
      </c>
      <c r="M185" s="763">
        <f t="shared" si="79"/>
        <v>0</v>
      </c>
      <c r="N185" s="763">
        <f t="shared" si="79"/>
        <v>0</v>
      </c>
      <c r="O185" s="763">
        <f t="shared" si="79"/>
        <v>0</v>
      </c>
      <c r="P185" s="763">
        <f t="shared" si="79"/>
        <v>0</v>
      </c>
      <c r="Q185" s="18">
        <f>'Consolidated Business Analysis'!Q90-'Consolidated Business Analysis'!P90</f>
        <v>0</v>
      </c>
      <c r="R185" s="18">
        <f>'Consolidated Business Analysis'!R90-'Consolidated Business Analysis'!Q90</f>
        <v>0</v>
      </c>
      <c r="S185" s="18">
        <f>'Consolidated Business Analysis'!S90-'Consolidated Business Analysis'!R90</f>
        <v>0</v>
      </c>
      <c r="T185" s="18">
        <f>'Consolidated Business Analysis'!T90-'Consolidated Business Analysis'!S90</f>
        <v>0</v>
      </c>
      <c r="U185" s="33">
        <f>'Consolidated Business Analysis'!U90-'Consolidated Business Analysis'!T90</f>
        <v>0</v>
      </c>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row>
    <row r="186" spans="1:83" s="118" customFormat="1">
      <c r="A186" s="545" t="s">
        <v>481</v>
      </c>
      <c r="B186" s="409"/>
      <c r="C186" s="1143"/>
      <c r="D186" s="1142">
        <f>D97-C97</f>
        <v>0</v>
      </c>
      <c r="E186" s="690"/>
      <c r="F186" s="597"/>
      <c r="G186" s="964">
        <f>G97-D97</f>
        <v>0</v>
      </c>
      <c r="H186" s="964">
        <f>H97-G97</f>
        <v>0</v>
      </c>
      <c r="I186" s="964">
        <f t="shared" ref="I186:P186" si="80">I97-H97</f>
        <v>0</v>
      </c>
      <c r="J186" s="964">
        <f t="shared" si="80"/>
        <v>0</v>
      </c>
      <c r="K186" s="964">
        <f t="shared" si="80"/>
        <v>0</v>
      </c>
      <c r="L186" s="964">
        <f t="shared" si="80"/>
        <v>0</v>
      </c>
      <c r="M186" s="964">
        <f t="shared" si="80"/>
        <v>0</v>
      </c>
      <c r="N186" s="964">
        <f t="shared" si="80"/>
        <v>0</v>
      </c>
      <c r="O186" s="964">
        <f t="shared" si="80"/>
        <v>0</v>
      </c>
      <c r="P186" s="964">
        <f t="shared" si="80"/>
        <v>0</v>
      </c>
      <c r="Q186" s="18">
        <f>'Consolidated Business Analysis'!Q97-'Consolidated Business Analysis'!P97</f>
        <v>0</v>
      </c>
      <c r="R186" s="18">
        <f>'Consolidated Business Analysis'!R97-'Consolidated Business Analysis'!Q97</f>
        <v>0</v>
      </c>
      <c r="S186" s="18">
        <f>'Consolidated Business Analysis'!S97-'Consolidated Business Analysis'!R97</f>
        <v>0</v>
      </c>
      <c r="T186" s="18">
        <f>'Consolidated Business Analysis'!T97-'Consolidated Business Analysis'!S97</f>
        <v>0</v>
      </c>
      <c r="U186" s="33">
        <f>'Consolidated Business Analysis'!U97-'Consolidated Business Analysis'!T97</f>
        <v>0</v>
      </c>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row>
    <row r="187" spans="1:83" s="118" customFormat="1">
      <c r="A187" s="545" t="s">
        <v>616</v>
      </c>
      <c r="B187" s="409"/>
      <c r="C187" s="1143"/>
      <c r="D187" s="1144">
        <f>D100-C100</f>
        <v>0</v>
      </c>
      <c r="E187" s="690"/>
      <c r="F187" s="597"/>
      <c r="G187" s="764">
        <f>G100-D100</f>
        <v>0</v>
      </c>
      <c r="H187" s="764">
        <f t="shared" ref="H187:P187" si="81">H100-G100</f>
        <v>0</v>
      </c>
      <c r="I187" s="764">
        <f t="shared" si="81"/>
        <v>0</v>
      </c>
      <c r="J187" s="764">
        <f t="shared" si="81"/>
        <v>0</v>
      </c>
      <c r="K187" s="764">
        <f t="shared" si="81"/>
        <v>0</v>
      </c>
      <c r="L187" s="764">
        <f t="shared" si="81"/>
        <v>0</v>
      </c>
      <c r="M187" s="764">
        <f t="shared" si="81"/>
        <v>0</v>
      </c>
      <c r="N187" s="764">
        <f t="shared" si="81"/>
        <v>0</v>
      </c>
      <c r="O187" s="764">
        <f t="shared" si="81"/>
        <v>0</v>
      </c>
      <c r="P187" s="764">
        <f t="shared" si="81"/>
        <v>0</v>
      </c>
      <c r="Q187" s="18">
        <f>'Consolidated Business Analysis'!Q100-'Consolidated Business Analysis'!P100</f>
        <v>0</v>
      </c>
      <c r="R187" s="18">
        <f>'Consolidated Business Analysis'!R100-'Consolidated Business Analysis'!Q100</f>
        <v>0</v>
      </c>
      <c r="S187" s="18">
        <f>'Consolidated Business Analysis'!S100-'Consolidated Business Analysis'!R100</f>
        <v>0</v>
      </c>
      <c r="T187" s="18">
        <f>'Consolidated Business Analysis'!T100-'Consolidated Business Analysis'!S100</f>
        <v>0</v>
      </c>
      <c r="U187" s="33">
        <f>'Consolidated Business Analysis'!U100-'Consolidated Business Analysis'!T100</f>
        <v>0</v>
      </c>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row>
    <row r="188" spans="1:83" s="118" customFormat="1">
      <c r="A188" s="545" t="s">
        <v>9996</v>
      </c>
      <c r="B188" s="409"/>
      <c r="C188" s="1143"/>
      <c r="D188" s="1144">
        <f>D106-C106</f>
        <v>0</v>
      </c>
      <c r="E188" s="690"/>
      <c r="F188" s="597"/>
      <c r="G188" s="964">
        <f>G106-D106</f>
        <v>0</v>
      </c>
      <c r="H188" s="964">
        <f>H106-G106</f>
        <v>0</v>
      </c>
      <c r="I188" s="964">
        <f t="shared" ref="I188:P188" si="82">I106-H106</f>
        <v>0</v>
      </c>
      <c r="J188" s="964">
        <f t="shared" si="82"/>
        <v>0</v>
      </c>
      <c r="K188" s="964">
        <f t="shared" si="82"/>
        <v>0</v>
      </c>
      <c r="L188" s="964">
        <f t="shared" si="82"/>
        <v>0</v>
      </c>
      <c r="M188" s="964">
        <f t="shared" si="82"/>
        <v>0</v>
      </c>
      <c r="N188" s="964">
        <f t="shared" si="82"/>
        <v>0</v>
      </c>
      <c r="O188" s="964">
        <f t="shared" si="82"/>
        <v>0</v>
      </c>
      <c r="P188" s="964">
        <f t="shared" si="82"/>
        <v>0</v>
      </c>
      <c r="Q188" s="18">
        <f>'Consolidated Business Analysis'!Q106-'Consolidated Business Analysis'!P106</f>
        <v>0</v>
      </c>
      <c r="R188" s="18">
        <f>'Consolidated Business Analysis'!R106-'Consolidated Business Analysis'!Q106</f>
        <v>0</v>
      </c>
      <c r="S188" s="18">
        <f>'Consolidated Business Analysis'!S106-'Consolidated Business Analysis'!R106</f>
        <v>0</v>
      </c>
      <c r="T188" s="18">
        <f>'Consolidated Business Analysis'!T106-'Consolidated Business Analysis'!S106</f>
        <v>0</v>
      </c>
      <c r="U188" s="33">
        <f>'Consolidated Business Analysis'!U106-'Consolidated Business Analysis'!T106</f>
        <v>0</v>
      </c>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row>
    <row r="189" spans="1:83" s="118" customFormat="1">
      <c r="A189" s="7" t="s">
        <v>482</v>
      </c>
      <c r="B189" s="409"/>
      <c r="C189" s="1145"/>
      <c r="D189" s="1146">
        <f>D108-C108</f>
        <v>0</v>
      </c>
      <c r="E189" s="691"/>
      <c r="F189" s="598"/>
      <c r="G189" s="765">
        <f>G108-D108</f>
        <v>0</v>
      </c>
      <c r="H189" s="765">
        <f>H108-G108</f>
        <v>0</v>
      </c>
      <c r="I189" s="765">
        <f t="shared" ref="I189:P189" si="83">I108-H108</f>
        <v>0</v>
      </c>
      <c r="J189" s="765">
        <f t="shared" si="83"/>
        <v>0</v>
      </c>
      <c r="K189" s="765">
        <f t="shared" si="83"/>
        <v>0</v>
      </c>
      <c r="L189" s="765">
        <f t="shared" si="83"/>
        <v>0</v>
      </c>
      <c r="M189" s="765">
        <f t="shared" si="83"/>
        <v>0</v>
      </c>
      <c r="N189" s="765">
        <f t="shared" si="83"/>
        <v>0</v>
      </c>
      <c r="O189" s="765">
        <f t="shared" si="83"/>
        <v>0</v>
      </c>
      <c r="P189" s="765">
        <f t="shared" si="83"/>
        <v>0</v>
      </c>
      <c r="Q189" s="61">
        <f>'Consolidated Business Analysis'!Q108-'Consolidated Business Analysis'!P108</f>
        <v>0</v>
      </c>
      <c r="R189" s="61">
        <f>'Consolidated Business Analysis'!R108-'Consolidated Business Analysis'!Q108</f>
        <v>0</v>
      </c>
      <c r="S189" s="61">
        <f>'Consolidated Business Analysis'!S108-'Consolidated Business Analysis'!R108</f>
        <v>0</v>
      </c>
      <c r="T189" s="61">
        <f>'Consolidated Business Analysis'!T108-'Consolidated Business Analysis'!S108</f>
        <v>0</v>
      </c>
      <c r="U189" s="74">
        <f>'Consolidated Business Analysis'!U108-'Consolidated Business Analysis'!T108</f>
        <v>0</v>
      </c>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row>
    <row r="190" spans="1:83" s="118" customFormat="1" ht="16.5" customHeight="1" thickBot="1">
      <c r="A190" s="357" t="s">
        <v>425</v>
      </c>
      <c r="B190" s="425"/>
      <c r="C190" s="21">
        <f>SUM(C174:C189)</f>
        <v>0</v>
      </c>
      <c r="D190" s="21">
        <f>SUM(D174:D189)</f>
        <v>0</v>
      </c>
      <c r="E190" s="21">
        <f>SUM(E174:E189)</f>
        <v>0</v>
      </c>
      <c r="F190" s="605"/>
      <c r="G190" s="21">
        <f t="shared" ref="G190:U190" si="84">SUM(G174:G189)</f>
        <v>0</v>
      </c>
      <c r="H190" s="21">
        <f t="shared" si="84"/>
        <v>0</v>
      </c>
      <c r="I190" s="21">
        <f t="shared" si="84"/>
        <v>0</v>
      </c>
      <c r="J190" s="21">
        <f t="shared" si="84"/>
        <v>0</v>
      </c>
      <c r="K190" s="21">
        <f t="shared" si="84"/>
        <v>0</v>
      </c>
      <c r="L190" s="21">
        <f t="shared" si="84"/>
        <v>0</v>
      </c>
      <c r="M190" s="21">
        <f t="shared" si="84"/>
        <v>0</v>
      </c>
      <c r="N190" s="21">
        <f t="shared" si="84"/>
        <v>0</v>
      </c>
      <c r="O190" s="21">
        <f t="shared" si="84"/>
        <v>0</v>
      </c>
      <c r="P190" s="21">
        <f t="shared" si="84"/>
        <v>0</v>
      </c>
      <c r="Q190" s="21">
        <f t="shared" si="84"/>
        <v>0</v>
      </c>
      <c r="R190" s="21">
        <f t="shared" si="84"/>
        <v>0</v>
      </c>
      <c r="S190" s="21">
        <f t="shared" si="84"/>
        <v>0</v>
      </c>
      <c r="T190" s="21">
        <f t="shared" si="84"/>
        <v>0</v>
      </c>
      <c r="U190" s="36">
        <f t="shared" si="84"/>
        <v>0</v>
      </c>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row>
    <row r="191" spans="1:83" s="118" customFormat="1" ht="15.75" hidden="1" thickTop="1">
      <c r="A191" s="702" t="s">
        <v>429</v>
      </c>
      <c r="B191" s="153"/>
      <c r="C191" s="115">
        <f>C190-C17</f>
        <v>0</v>
      </c>
      <c r="D191" s="115">
        <f>D190-D17</f>
        <v>0</v>
      </c>
      <c r="E191" s="115">
        <f>E190-E17</f>
        <v>0</v>
      </c>
      <c r="F191" s="485"/>
      <c r="G191" s="115">
        <f t="shared" ref="G191:U191" si="85">G190-G17</f>
        <v>0</v>
      </c>
      <c r="H191" s="115">
        <f t="shared" si="85"/>
        <v>0</v>
      </c>
      <c r="I191" s="115">
        <f t="shared" si="85"/>
        <v>0</v>
      </c>
      <c r="J191" s="115">
        <f t="shared" si="85"/>
        <v>0</v>
      </c>
      <c r="K191" s="115">
        <f t="shared" si="85"/>
        <v>0</v>
      </c>
      <c r="L191" s="115">
        <f t="shared" si="85"/>
        <v>0</v>
      </c>
      <c r="M191" s="115">
        <f t="shared" si="85"/>
        <v>0</v>
      </c>
      <c r="N191" s="115">
        <f t="shared" si="85"/>
        <v>0</v>
      </c>
      <c r="O191" s="115">
        <f t="shared" si="85"/>
        <v>0</v>
      </c>
      <c r="P191" s="115">
        <f t="shared" si="85"/>
        <v>0</v>
      </c>
      <c r="Q191" s="115">
        <f t="shared" si="85"/>
        <v>0</v>
      </c>
      <c r="R191" s="115">
        <f t="shared" si="85"/>
        <v>0</v>
      </c>
      <c r="S191" s="115">
        <f t="shared" si="85"/>
        <v>0</v>
      </c>
      <c r="T191" s="115">
        <f t="shared" si="85"/>
        <v>0</v>
      </c>
      <c r="U191" s="116">
        <f t="shared" si="85"/>
        <v>0</v>
      </c>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row>
    <row r="192" spans="1:83" ht="24.75" customHeight="1" thickTop="1">
      <c r="F192" s="486"/>
    </row>
    <row r="193" spans="1:21">
      <c r="A193" s="44" t="s">
        <v>331</v>
      </c>
      <c r="B193" s="44"/>
      <c r="F193" s="486"/>
    </row>
    <row r="194" spans="1:21" ht="15.75" outlineLevel="1">
      <c r="A194" s="45" t="s">
        <v>183</v>
      </c>
      <c r="B194" s="358" t="s">
        <v>612</v>
      </c>
      <c r="C194" s="403" t="str">
        <f>IF(C112-C126&gt;2,"Error",IF(C126-C112&gt;2,"Error","OK"))</f>
        <v>OK</v>
      </c>
      <c r="D194" s="403" t="str">
        <f>IF(D112-D126&gt;2,"Error",IF(D126-D112&gt;2,"Error","OK"))</f>
        <v>OK</v>
      </c>
      <c r="E194" s="403" t="str">
        <f>IF(E112-E126&gt;2,"Error",IF(E126-E112&gt;2,"Error","OK"))</f>
        <v>OK</v>
      </c>
      <c r="F194" s="478"/>
      <c r="G194" s="403" t="str">
        <f t="shared" ref="G194:P194" si="86">IF(G112-G126&gt;2,"Error",IF(G126-G112&gt;2,"Error","OK"))</f>
        <v>OK</v>
      </c>
      <c r="H194" s="403" t="str">
        <f t="shared" si="86"/>
        <v>OK</v>
      </c>
      <c r="I194" s="403" t="str">
        <f t="shared" si="86"/>
        <v>OK</v>
      </c>
      <c r="J194" s="403" t="str">
        <f t="shared" si="86"/>
        <v>OK</v>
      </c>
      <c r="K194" s="403" t="str">
        <f t="shared" si="86"/>
        <v>OK</v>
      </c>
      <c r="L194" s="403" t="str">
        <f t="shared" si="86"/>
        <v>OK</v>
      </c>
      <c r="M194" s="403" t="str">
        <f t="shared" si="86"/>
        <v>OK</v>
      </c>
      <c r="N194" s="403" t="str">
        <f t="shared" si="86"/>
        <v>OK</v>
      </c>
      <c r="O194" s="403" t="str">
        <f t="shared" si="86"/>
        <v>OK</v>
      </c>
      <c r="P194" s="403" t="str">
        <f t="shared" si="86"/>
        <v>OK</v>
      </c>
      <c r="Q194" s="167" t="str">
        <f>IF(Q$112-Q$126&gt;=2,"Check",IF(Q$126-Q$112&gt;=2,"Check","OK"))</f>
        <v>OK</v>
      </c>
      <c r="R194" s="167" t="str">
        <f>IF(R$112-R$126&gt;=2,"Check",IF(R$126-R$112&gt;=2,"Check","OK"))</f>
        <v>OK</v>
      </c>
      <c r="S194" s="167" t="str">
        <f>IF(S$112-S$126&gt;=2,"Check",IF(S$126-S$112&gt;=2,"Check","OK"))</f>
        <v>OK</v>
      </c>
      <c r="T194" s="167" t="str">
        <f>IF(T$112-T$126&gt;=2,"Check",IF(T$126-T$112&gt;=2,"Check","OK"))</f>
        <v>OK</v>
      </c>
      <c r="U194" s="167" t="str">
        <f>IF(U$112-U$126&gt;=2,"Check",IF(U$126-U$112&gt;=2,"Check","OK"))</f>
        <v>OK</v>
      </c>
    </row>
    <row r="195" spans="1:21" ht="15.75" outlineLevel="1">
      <c r="A195" s="45" t="s">
        <v>184</v>
      </c>
      <c r="B195" s="358" t="s">
        <v>613</v>
      </c>
      <c r="C195" s="403" t="str">
        <f>IF(C169-(C62+C63)&gt;2,"Error",IF((C62+C63)-C169&gt;2,"Error","OK"))</f>
        <v>OK</v>
      </c>
      <c r="D195" s="403" t="str">
        <f>IF(D169-(D62+D63)&gt;2,"Error",IF((D62+D63)-D169&gt;2,"Error","OK"))</f>
        <v>OK</v>
      </c>
      <c r="E195" s="403" t="str">
        <f>IF(E169-(E62+E63)&gt;2,"Error",IF((E62+E63)-E169&gt;2,"Error","OK"))</f>
        <v>OK</v>
      </c>
      <c r="F195" s="478"/>
      <c r="G195" s="403" t="str">
        <f t="shared" ref="G195:P195" si="87">IF(G169-(G62+G63)&gt;2,"Error",IF((G62+G63)-G169&gt;2,"Error","OK"))</f>
        <v>OK</v>
      </c>
      <c r="H195" s="403" t="str">
        <f t="shared" si="87"/>
        <v>OK</v>
      </c>
      <c r="I195" s="403" t="str">
        <f t="shared" si="87"/>
        <v>OK</v>
      </c>
      <c r="J195" s="403" t="str">
        <f t="shared" si="87"/>
        <v>OK</v>
      </c>
      <c r="K195" s="403" t="str">
        <f t="shared" si="87"/>
        <v>OK</v>
      </c>
      <c r="L195" s="403" t="str">
        <f t="shared" si="87"/>
        <v>OK</v>
      </c>
      <c r="M195" s="403" t="str">
        <f t="shared" si="87"/>
        <v>OK</v>
      </c>
      <c r="N195" s="403" t="str">
        <f t="shared" si="87"/>
        <v>OK</v>
      </c>
      <c r="O195" s="403" t="str">
        <f t="shared" si="87"/>
        <v>OK</v>
      </c>
      <c r="P195" s="403" t="str">
        <f t="shared" si="87"/>
        <v>OK</v>
      </c>
      <c r="Q195" s="168" t="str">
        <f>IF(Q169-(Q62+Q63)&gt;=2,"CEHCK",IF(Q169-(Q62+Q63)&lt;=2,"OK","OK"))</f>
        <v>OK</v>
      </c>
      <c r="R195" s="168" t="str">
        <f>IF(R169-(R62+R63)&gt;=2,"CEHCK",IF(R169-(R62+R63)&lt;=2,"OK","OK"))</f>
        <v>OK</v>
      </c>
      <c r="S195" s="168" t="str">
        <f>IF(S169-(S62+S63)&gt;=2,"CEHCK",IF(S169-(S62+S63)&lt;=2,"OK","OK"))</f>
        <v>OK</v>
      </c>
      <c r="T195" s="168" t="str">
        <f>IF(T169-(T62+T63)&gt;=2,"CEHCK",IF(T169-(T62+T63)&lt;=2,"OK","OK"))</f>
        <v>OK</v>
      </c>
      <c r="U195" s="168" t="str">
        <f>IF(U169-(U62+U63)&gt;=2,"CEHCK",IF(U169-(U62+U63)&lt;=2,"OK","OK"))</f>
        <v>OK</v>
      </c>
    </row>
    <row r="196" spans="1:21" ht="15.75" outlineLevel="1">
      <c r="A196" s="45" t="s">
        <v>259</v>
      </c>
      <c r="B196" s="358" t="s">
        <v>419</v>
      </c>
      <c r="C196" s="403" t="str">
        <f>IF(OR(((C34+C29)-'Segmented Business Analysis'!C151)&gt;2,((C34+C29)-'Segmented Business Analysis'!C151)&lt;-2),"Error","OK")</f>
        <v>OK</v>
      </c>
      <c r="D196" s="403" t="str">
        <f>IF(OR(((D34+D29)-'Segmented Business Analysis'!D151)&gt;2,((D34+D29)-'Segmented Business Analysis'!D151)&lt;-2),"Error","OK")</f>
        <v>OK</v>
      </c>
      <c r="E196" s="403" t="str">
        <f>IF(OR(((E34+E29)-'Segmented Business Analysis'!E151)&gt;2,((E34+E29)-'Segmented Business Analysis'!E151)&lt;-2),"Error","OK")</f>
        <v>OK</v>
      </c>
      <c r="F196" s="478"/>
      <c r="G196" s="403" t="str">
        <f>IF(OR(((G34+G29)-'Segmented Business Analysis'!G151)&gt;2,((G34+G29)-'Segmented Business Analysis'!G151)&lt;-2),"Error","OK")</f>
        <v>OK</v>
      </c>
      <c r="H196" s="403" t="str">
        <f>IF(OR(((H34+H29)-'Segmented Business Analysis'!H151)&gt;2,((H34+H29)-'Segmented Business Analysis'!H151)&lt;-2),"Error","OK")</f>
        <v>OK</v>
      </c>
      <c r="I196" s="403" t="str">
        <f>IF(OR(((I34+I29)-'Segmented Business Analysis'!I151)&gt;2,((I34+I29)-'Segmented Business Analysis'!I151)&lt;-2),"Error","OK")</f>
        <v>OK</v>
      </c>
      <c r="J196" s="403" t="str">
        <f>IF(OR(((J34+J29)-'Segmented Business Analysis'!J151)&gt;2,((J34+J29)-'Segmented Business Analysis'!J151)&lt;-2),"Error","OK")</f>
        <v>OK</v>
      </c>
      <c r="K196" s="403" t="str">
        <f>IF(OR(((K34+K29)-'Segmented Business Analysis'!K151)&gt;2,((K34+K29)-'Segmented Business Analysis'!K151)&lt;-2),"Error","OK")</f>
        <v>OK</v>
      </c>
      <c r="L196" s="403" t="str">
        <f>IF('Segmented Business Analysis'!L151=0,"OK",IF(OR(((L34+L29)-'Segmented Business Analysis'!L151)&gt;2,((L34+L29)-'Segmented Business Analysis'!L151)&lt;-2),"Error","OK"))</f>
        <v>OK</v>
      </c>
      <c r="M196" s="403" t="str">
        <f>IF('Segmented Business Analysis'!M151=0,"OK",IF(OR(((M34+M29)-'Segmented Business Analysis'!M151)&gt;2,((M34+M29)-'Segmented Business Analysis'!M151)&lt;-2),"Error","OK"))</f>
        <v>OK</v>
      </c>
      <c r="N196" s="403" t="str">
        <f>IF('Segmented Business Analysis'!N151=0,"OK",IF(OR(((N34+N29)-'Segmented Business Analysis'!N151)&gt;2,((N34+N29)-'Segmented Business Analysis'!N151)&lt;-2),"Error","OK"))</f>
        <v>OK</v>
      </c>
      <c r="O196" s="403" t="str">
        <f>IF('Segmented Business Analysis'!O151=0,"OK",IF(OR(((O34+O29)-'Segmented Business Analysis'!O151)&gt;2,((O34+O29)-'Segmented Business Analysis'!O151)&lt;-2),"Error","OK"))</f>
        <v>OK</v>
      </c>
      <c r="P196" s="403" t="str">
        <f>IF('Segmented Business Analysis'!P151=0,"OK",IF(OR(((P34+P29)-'Segmented Business Analysis'!P151)&gt;2,((P34+P29)-'Segmented Business Analysis'!P151)&lt;-2),"Error","OK"))</f>
        <v>OK</v>
      </c>
      <c r="Q196" s="403" t="str">
        <f>IF('Segmented Business Analysis'!Q151=0,"OK",IF(OR(((Q34+Q29)-'Segmented Business Analysis'!Q151)&gt;2,((Q34+Q29)-'Segmented Business Analysis'!Q151)&lt;-2),"Error","OK"))</f>
        <v>OK</v>
      </c>
      <c r="R196" s="403" t="str">
        <f>IF('Segmented Business Analysis'!R151=0,"OK",IF(OR(((R34+R29)-'Segmented Business Analysis'!R151)&gt;2,((R34+R29)-'Segmented Business Analysis'!R151)&lt;-2),"Error","OK"))</f>
        <v>OK</v>
      </c>
      <c r="S196" s="403" t="str">
        <f>IF('Segmented Business Analysis'!S151=0,"OK",IF(OR(((S34+S29)-'Segmented Business Analysis'!S151)&gt;2,((S34+S29)-'Segmented Business Analysis'!S151)&lt;-2),"Error","OK"))</f>
        <v>OK</v>
      </c>
      <c r="T196" s="403" t="str">
        <f>IF('Segmented Business Analysis'!T151=0,"OK",IF(OR(((T34+T29)-'Segmented Business Analysis'!T151)&gt;2,((T34+T29)-'Segmented Business Analysis'!T151)&lt;-2),"Error","OK"))</f>
        <v>OK</v>
      </c>
      <c r="U196" s="403" t="str">
        <f>IF('Segmented Business Analysis'!U151=0,"OK",IF(OR(((U34+U29)-'Segmented Business Analysis'!U151)&gt;2,((U34+U29)-'Segmented Business Analysis'!U151)&lt;-2),"Error","OK"))</f>
        <v>OK</v>
      </c>
    </row>
    <row r="197" spans="1:21" outlineLevel="1">
      <c r="A197" s="45" t="s">
        <v>260</v>
      </c>
      <c r="C197" s="286">
        <f>ROUND('Segmented Business Analysis'!C18-'Segmented Business Analysis'!C34-'Segmented Business Analysis'!C66-'Segmented Business Analysis'!C99-'Segmented Business Analysis'!C129,0)</f>
        <v>0</v>
      </c>
      <c r="D197" s="286">
        <f>ROUND('Segmented Business Analysis'!D18-'Segmented Business Analysis'!D34-'Segmented Business Analysis'!D66-'Segmented Business Analysis'!D99-'Segmented Business Analysis'!D129,0)</f>
        <v>0</v>
      </c>
      <c r="E197" s="286">
        <f>ROUND('Segmented Business Analysis'!E18-'Segmented Business Analysis'!E34-'Segmented Business Analysis'!E66-'Segmented Business Analysis'!E99-'Segmented Business Analysis'!E129,0)</f>
        <v>0</v>
      </c>
      <c r="F197" s="481"/>
      <c r="G197" s="286">
        <f>ROUND('Segmented Business Analysis'!G18-'Segmented Business Analysis'!G34-'Segmented Business Analysis'!G66-'Segmented Business Analysis'!G99-'Segmented Business Analysis'!G129,0)</f>
        <v>0</v>
      </c>
      <c r="H197" s="286">
        <f>ROUND('Segmented Business Analysis'!H18-'Segmented Business Analysis'!H34-'Segmented Business Analysis'!H66-'Segmented Business Analysis'!H99-'Segmented Business Analysis'!H129,0)</f>
        <v>0</v>
      </c>
      <c r="I197" s="286">
        <f>ROUND('Segmented Business Analysis'!I18-'Segmented Business Analysis'!I34-'Segmented Business Analysis'!I66-'Segmented Business Analysis'!I99-'Segmented Business Analysis'!I129,0)</f>
        <v>0</v>
      </c>
      <c r="J197" s="286">
        <f>ROUND('Segmented Business Analysis'!J18-'Segmented Business Analysis'!J34-'Segmented Business Analysis'!J66-'Segmented Business Analysis'!J99-'Segmented Business Analysis'!J129,0)</f>
        <v>0</v>
      </c>
      <c r="K197" s="286">
        <f>ROUND('Segmented Business Analysis'!K18-'Segmented Business Analysis'!K34-'Segmented Business Analysis'!K66-'Segmented Business Analysis'!K99-'Segmented Business Analysis'!K129,0)</f>
        <v>0</v>
      </c>
      <c r="L197" s="286">
        <f>ROUND('Segmented Business Analysis'!L18-'Segmented Business Analysis'!L34-'Segmented Business Analysis'!L66-'Segmented Business Analysis'!L99-'Segmented Business Analysis'!L129,0)</f>
        <v>0</v>
      </c>
      <c r="M197" s="286">
        <f>ROUND('Segmented Business Analysis'!M18-'Segmented Business Analysis'!M34-'Segmented Business Analysis'!M66-'Segmented Business Analysis'!M99-'Segmented Business Analysis'!M129,0)</f>
        <v>0</v>
      </c>
      <c r="N197" s="286">
        <f>ROUND('Segmented Business Analysis'!N18-'Segmented Business Analysis'!N34-'Segmented Business Analysis'!N66-'Segmented Business Analysis'!N99-'Segmented Business Analysis'!N129,0)</f>
        <v>0</v>
      </c>
      <c r="O197" s="286">
        <f>ROUND('Segmented Business Analysis'!O18-'Segmented Business Analysis'!O34-'Segmented Business Analysis'!O66-'Segmented Business Analysis'!O99-'Segmented Business Analysis'!O129,0)</f>
        <v>0</v>
      </c>
      <c r="P197" s="286">
        <f>ROUND('Segmented Business Analysis'!P18-'Segmented Business Analysis'!P34-'Segmented Business Analysis'!P66-'Segmented Business Analysis'!P99-'Segmented Business Analysis'!P129,0)</f>
        <v>0</v>
      </c>
      <c r="Q197" s="286">
        <f>'Segmented Business Analysis'!Q18-'Segmented Business Analysis'!Q34-'Segmented Business Analysis'!Q66-'Segmented Business Analysis'!Q99-'Segmented Business Analysis'!Q129</f>
        <v>0</v>
      </c>
      <c r="R197" s="286">
        <f>'Segmented Business Analysis'!R18-'Segmented Business Analysis'!R34-'Segmented Business Analysis'!R66-'Segmented Business Analysis'!R99-'Segmented Business Analysis'!R129</f>
        <v>0</v>
      </c>
      <c r="S197" s="286">
        <f>'Segmented Business Analysis'!S18-'Segmented Business Analysis'!S34-'Segmented Business Analysis'!S66-'Segmented Business Analysis'!S99-'Segmented Business Analysis'!S129</f>
        <v>0</v>
      </c>
      <c r="T197" s="286">
        <f>'Segmented Business Analysis'!T18-'Segmented Business Analysis'!T34-'Segmented Business Analysis'!T66-'Segmented Business Analysis'!T99-'Segmented Business Analysis'!T129</f>
        <v>0</v>
      </c>
      <c r="U197" s="286">
        <f>'Segmented Business Analysis'!U18-'Segmented Business Analysis'!U34-'Segmented Business Analysis'!U66-'Segmented Business Analysis'!U99-'Segmented Business Analysis'!U129</f>
        <v>0</v>
      </c>
    </row>
    <row r="198" spans="1:21" outlineLevel="1">
      <c r="A198" s="45" t="s">
        <v>614</v>
      </c>
      <c r="C198" s="403" t="str">
        <f>IF(ISERROR(C197/C29&lt;0.2),"OK",IF((C197/C29&gt;0.2),"Error","OK"))</f>
        <v>OK</v>
      </c>
      <c r="D198" s="403" t="str">
        <f>IF(ISERROR(D197/D29&lt;0.2),"OK",IF((D197/D29&gt;0.2),"Error","OK"))</f>
        <v>OK</v>
      </c>
      <c r="E198" s="403" t="str">
        <f>IF(ISERROR(E197/E29&lt;0.2),"OK",IF((E197/E29&gt;0.2),"Error","OK"))</f>
        <v>OK</v>
      </c>
      <c r="F198" s="478"/>
      <c r="G198" s="403" t="str">
        <f t="shared" ref="G198:P198" si="88">IF(ISERROR(G197/G29&lt;0.2),"OK",IF((G197/G29&gt;0.2),"Error","OK"))</f>
        <v>OK</v>
      </c>
      <c r="H198" s="403" t="str">
        <f t="shared" si="88"/>
        <v>OK</v>
      </c>
      <c r="I198" s="403" t="str">
        <f t="shared" si="88"/>
        <v>OK</v>
      </c>
      <c r="J198" s="403" t="str">
        <f t="shared" si="88"/>
        <v>OK</v>
      </c>
      <c r="K198" s="403" t="str">
        <f t="shared" si="88"/>
        <v>OK</v>
      </c>
      <c r="L198" s="403" t="str">
        <f t="shared" si="88"/>
        <v>OK</v>
      </c>
      <c r="M198" s="403" t="str">
        <f t="shared" si="88"/>
        <v>OK</v>
      </c>
      <c r="N198" s="403" t="str">
        <f t="shared" si="88"/>
        <v>OK</v>
      </c>
      <c r="O198" s="403" t="str">
        <f t="shared" si="88"/>
        <v>OK</v>
      </c>
      <c r="P198" s="403" t="str">
        <f t="shared" si="88"/>
        <v>OK</v>
      </c>
      <c r="Q198" s="288" t="str">
        <f>IF(ISERROR(Q197/Q29&lt;0.2),"OK",IF((Q197/Q29&gt;0.2),"Check","OK"))</f>
        <v>OK</v>
      </c>
      <c r="R198" s="288" t="str">
        <f>IF(ISERROR(R197/R29&lt;0.2),"OK",IF((R197/R29&gt;0.2),"Check","OK"))</f>
        <v>OK</v>
      </c>
      <c r="S198" s="288" t="str">
        <f>IF(ISERROR(S197/S29&lt;0.2),"OK",IF((S197/S29&gt;0.2),"Check","OK"))</f>
        <v>OK</v>
      </c>
      <c r="T198" s="288" t="str">
        <f>IF(ISERROR(T197/T29&lt;0.2),"OK",IF((T197/T29&gt;0.2),"Check","OK"))</f>
        <v>OK</v>
      </c>
      <c r="U198" s="288" t="str">
        <f>IF(ISERROR(U197/U29&lt;0.2),"OK",IF((U197/U29&gt;0.2),"Check","OK"))</f>
        <v>OK</v>
      </c>
    </row>
    <row r="199" spans="1:21" outlineLevel="1">
      <c r="A199" s="45" t="s">
        <v>261</v>
      </c>
      <c r="C199" s="403" t="str">
        <f>IF(C197&lt;-2,"Error","OK")</f>
        <v>OK</v>
      </c>
      <c r="D199" s="403" t="str">
        <f>IF(D197&lt;-2,"Error","OK")</f>
        <v>OK</v>
      </c>
      <c r="E199" s="403" t="str">
        <f>IF(E197&lt;-2,"Error","OK")</f>
        <v>OK</v>
      </c>
      <c r="F199" s="478"/>
      <c r="G199" s="403" t="str">
        <f t="shared" ref="G199:P199" si="89">IF(G197&lt;-2,"Error","OK")</f>
        <v>OK</v>
      </c>
      <c r="H199" s="403" t="str">
        <f t="shared" si="89"/>
        <v>OK</v>
      </c>
      <c r="I199" s="403" t="str">
        <f t="shared" si="89"/>
        <v>OK</v>
      </c>
      <c r="J199" s="403" t="str">
        <f t="shared" si="89"/>
        <v>OK</v>
      </c>
      <c r="K199" s="403" t="str">
        <f t="shared" si="89"/>
        <v>OK</v>
      </c>
      <c r="L199" s="403" t="str">
        <f t="shared" si="89"/>
        <v>OK</v>
      </c>
      <c r="M199" s="403" t="str">
        <f t="shared" si="89"/>
        <v>OK</v>
      </c>
      <c r="N199" s="403" t="str">
        <f t="shared" si="89"/>
        <v>OK</v>
      </c>
      <c r="O199" s="403" t="str">
        <f t="shared" si="89"/>
        <v>OK</v>
      </c>
      <c r="P199" s="403" t="str">
        <f t="shared" si="89"/>
        <v>OK</v>
      </c>
      <c r="Q199" s="288" t="str">
        <f>IF(Q197&lt;0,"Check","OK")</f>
        <v>OK</v>
      </c>
      <c r="R199" s="288" t="str">
        <f>IF(R197&lt;0,"Check","OK")</f>
        <v>OK</v>
      </c>
      <c r="S199" s="288" t="str">
        <f>IF(S197&lt;0,"Check","OK")</f>
        <v>OK</v>
      </c>
      <c r="T199" s="288" t="str">
        <f>IF(T197&lt;0,"Check","OK")</f>
        <v>OK</v>
      </c>
      <c r="U199" s="288" t="str">
        <f>IF(U197&lt;0,"Check","OK")</f>
        <v>OK</v>
      </c>
    </row>
    <row r="200" spans="1:21">
      <c r="A200" s="45" t="s">
        <v>429</v>
      </c>
      <c r="C200" s="403" t="str">
        <f>IF(OR((C148-C150)&gt;2,(C148-C150)&lt;-2),"Error","OK")</f>
        <v>OK</v>
      </c>
      <c r="D200" s="403" t="str">
        <f>IF(OR((D148-D150)&gt;2,(D148-D150)&lt;-2),"Error","OK")</f>
        <v>OK</v>
      </c>
      <c r="E200" s="403" t="str">
        <f>IF(OR((E148-E150)&gt;2,(E148-E150)&lt;-2),"Error","OK")</f>
        <v>OK</v>
      </c>
      <c r="F200" s="478"/>
      <c r="G200" s="403" t="str">
        <f t="shared" ref="G200:P200" si="90">IF(OR((G148-G150)&gt;2,(G148-G150)&lt;-2),"Error","OK")</f>
        <v>OK</v>
      </c>
      <c r="H200" s="403" t="str">
        <f t="shared" si="90"/>
        <v>OK</v>
      </c>
      <c r="I200" s="403" t="str">
        <f t="shared" si="90"/>
        <v>OK</v>
      </c>
      <c r="J200" s="403" t="str">
        <f t="shared" si="90"/>
        <v>OK</v>
      </c>
      <c r="K200" s="403" t="str">
        <f t="shared" si="90"/>
        <v>OK</v>
      </c>
      <c r="L200" s="403" t="str">
        <f t="shared" si="90"/>
        <v>OK</v>
      </c>
      <c r="M200" s="403" t="str">
        <f t="shared" si="90"/>
        <v>OK</v>
      </c>
      <c r="N200" s="403" t="str">
        <f t="shared" si="90"/>
        <v>OK</v>
      </c>
      <c r="O200" s="403" t="str">
        <f t="shared" si="90"/>
        <v>OK</v>
      </c>
      <c r="P200" s="403" t="str">
        <f t="shared" si="90"/>
        <v>OK</v>
      </c>
    </row>
    <row r="201" spans="1:21">
      <c r="A201" s="703" t="s">
        <v>40</v>
      </c>
      <c r="B201" s="426"/>
      <c r="C201" s="57"/>
      <c r="D201" s="57"/>
      <c r="E201" s="57"/>
      <c r="F201" s="487"/>
      <c r="G201" s="57"/>
      <c r="H201" s="57"/>
      <c r="I201" s="57"/>
      <c r="J201" s="57"/>
      <c r="K201" s="57"/>
      <c r="L201" s="57"/>
      <c r="M201" s="57"/>
      <c r="N201" s="57"/>
      <c r="O201" s="57"/>
      <c r="P201" s="57"/>
      <c r="Q201" s="57"/>
      <c r="R201" s="57"/>
      <c r="S201" s="57"/>
      <c r="T201" s="57"/>
      <c r="U201" s="69"/>
    </row>
    <row r="202" spans="1:21" s="701" customFormat="1">
      <c r="A202" s="434" t="s">
        <v>10369</v>
      </c>
      <c r="B202" s="539" t="s">
        <v>580</v>
      </c>
      <c r="C202" s="766">
        <f>'Segmented Business Analysis'!C49+'Segmented Business Analysis'!C118</f>
        <v>0</v>
      </c>
      <c r="D202" s="766">
        <f>'Segmented Business Analysis'!D49+'Segmented Business Analysis'!D118</f>
        <v>0</v>
      </c>
      <c r="E202" s="767">
        <f>'Segmented Business Analysis'!E49+'Segmented Business Analysis'!E118</f>
        <v>0</v>
      </c>
      <c r="F202" s="723" t="str">
        <f t="shared" ref="F202:F208" si="91">(IF(ISERROR((D202-E202)/E202),"-",((D202-E202)/E202)))</f>
        <v>-</v>
      </c>
      <c r="G202" s="766">
        <f>'Segmented Business Analysis'!G49+'Segmented Business Analysis'!G118</f>
        <v>0</v>
      </c>
      <c r="H202" s="766">
        <f>'Segmented Business Analysis'!H49+'Segmented Business Analysis'!H118</f>
        <v>0</v>
      </c>
      <c r="I202" s="766">
        <f>'Segmented Business Analysis'!I49+'Segmented Business Analysis'!I118</f>
        <v>0</v>
      </c>
      <c r="J202" s="766">
        <f>'Segmented Business Analysis'!J49+'Segmented Business Analysis'!J118</f>
        <v>0</v>
      </c>
      <c r="K202" s="766">
        <f>'Segmented Business Analysis'!K49+'Segmented Business Analysis'!K118</f>
        <v>0</v>
      </c>
      <c r="L202" s="766">
        <f>'Segmented Business Analysis'!L49+'Segmented Business Analysis'!L118</f>
        <v>0</v>
      </c>
      <c r="M202" s="766">
        <f>'Segmented Business Analysis'!M49+'Segmented Business Analysis'!M118</f>
        <v>0</v>
      </c>
      <c r="N202" s="766">
        <f>'Segmented Business Analysis'!N49+'Segmented Business Analysis'!N118</f>
        <v>0</v>
      </c>
      <c r="O202" s="766">
        <f>'Segmented Business Analysis'!O49+'Segmented Business Analysis'!O118</f>
        <v>0</v>
      </c>
      <c r="P202" s="766">
        <f>'Segmented Business Analysis'!P49+'Segmented Business Analysis'!P118</f>
        <v>0</v>
      </c>
      <c r="Q202" s="766">
        <f>'Segmented Business Analysis'!Q49</f>
        <v>0</v>
      </c>
      <c r="R202" s="766">
        <f>'Segmented Business Analysis'!R49</f>
        <v>0</v>
      </c>
      <c r="S202" s="766">
        <f>'Segmented Business Analysis'!S49</f>
        <v>0</v>
      </c>
      <c r="T202" s="766">
        <f>'Segmented Business Analysis'!T49</f>
        <v>0</v>
      </c>
      <c r="U202" s="768">
        <f>'Segmented Business Analysis'!U49</f>
        <v>0</v>
      </c>
    </row>
    <row r="203" spans="1:21" s="701" customFormat="1">
      <c r="A203" s="434" t="s">
        <v>10370</v>
      </c>
      <c r="B203" s="539" t="s">
        <v>580</v>
      </c>
      <c r="C203" s="766">
        <f>'Segmented Business Analysis'!C50+'Segmented Business Analysis'!C119</f>
        <v>0</v>
      </c>
      <c r="D203" s="766">
        <f>'Segmented Business Analysis'!D50+'Segmented Business Analysis'!D119</f>
        <v>0</v>
      </c>
      <c r="E203" s="767">
        <f>'Segmented Business Analysis'!E50+'Segmented Business Analysis'!E119</f>
        <v>0</v>
      </c>
      <c r="F203" s="723" t="str">
        <f t="shared" si="91"/>
        <v>-</v>
      </c>
      <c r="G203" s="766">
        <f>'Segmented Business Analysis'!G50+'Segmented Business Analysis'!G119</f>
        <v>0</v>
      </c>
      <c r="H203" s="766">
        <f>'Segmented Business Analysis'!H50+'Segmented Business Analysis'!H119</f>
        <v>0</v>
      </c>
      <c r="I203" s="766">
        <f>'Segmented Business Analysis'!I50+'Segmented Business Analysis'!I119</f>
        <v>0</v>
      </c>
      <c r="J203" s="766">
        <f>'Segmented Business Analysis'!J50+'Segmented Business Analysis'!J119</f>
        <v>0</v>
      </c>
      <c r="K203" s="766">
        <f>'Segmented Business Analysis'!K50+'Segmented Business Analysis'!K119</f>
        <v>0</v>
      </c>
      <c r="L203" s="766">
        <f>'Segmented Business Analysis'!L50+'Segmented Business Analysis'!L119</f>
        <v>0</v>
      </c>
      <c r="M203" s="766">
        <f>'Segmented Business Analysis'!M50+'Segmented Business Analysis'!M119</f>
        <v>0</v>
      </c>
      <c r="N203" s="766">
        <f>'Segmented Business Analysis'!N50+'Segmented Business Analysis'!N119</f>
        <v>0</v>
      </c>
      <c r="O203" s="766">
        <f>'Segmented Business Analysis'!O50+'Segmented Business Analysis'!O119</f>
        <v>0</v>
      </c>
      <c r="P203" s="766">
        <f>'Segmented Business Analysis'!P50+'Segmented Business Analysis'!P119</f>
        <v>0</v>
      </c>
      <c r="Q203" s="766">
        <f>'Segmented Business Analysis'!Q50</f>
        <v>0</v>
      </c>
      <c r="R203" s="766">
        <f>'Segmented Business Analysis'!R50</f>
        <v>0</v>
      </c>
      <c r="S203" s="766">
        <f>'Segmented Business Analysis'!S50</f>
        <v>0</v>
      </c>
      <c r="T203" s="766">
        <f>'Segmented Business Analysis'!T50</f>
        <v>0</v>
      </c>
      <c r="U203" s="768">
        <f>'Segmented Business Analysis'!U50</f>
        <v>0</v>
      </c>
    </row>
    <row r="204" spans="1:21">
      <c r="A204" s="2" t="s">
        <v>149</v>
      </c>
      <c r="B204" s="539" t="s">
        <v>580</v>
      </c>
      <c r="C204" s="62">
        <f>'Segmented Business Analysis'!C81+'Segmented Business Analysis'!C114</f>
        <v>0</v>
      </c>
      <c r="D204" s="62">
        <f>'Segmented Business Analysis'!D81+'Segmented Business Analysis'!D114</f>
        <v>0</v>
      </c>
      <c r="E204" s="736">
        <f>'Segmented Business Analysis'!E81+'Segmented Business Analysis'!E114</f>
        <v>0</v>
      </c>
      <c r="F204" s="608" t="str">
        <f t="shared" si="91"/>
        <v>-</v>
      </c>
      <c r="G204" s="62">
        <f>'Segmented Business Analysis'!G81+'Segmented Business Analysis'!G114</f>
        <v>0</v>
      </c>
      <c r="H204" s="62">
        <f>'Segmented Business Analysis'!H81+'Segmented Business Analysis'!H114</f>
        <v>0</v>
      </c>
      <c r="I204" s="62">
        <f>'Segmented Business Analysis'!I81+'Segmented Business Analysis'!I114</f>
        <v>0</v>
      </c>
      <c r="J204" s="62">
        <f>'Segmented Business Analysis'!J81+'Segmented Business Analysis'!J114</f>
        <v>0</v>
      </c>
      <c r="K204" s="62">
        <f>'Segmented Business Analysis'!K81+'Segmented Business Analysis'!K114</f>
        <v>0</v>
      </c>
      <c r="L204" s="739">
        <f>'Segmented Business Analysis'!L81+'Segmented Business Analysis'!L114</f>
        <v>0</v>
      </c>
      <c r="M204" s="739">
        <f>'Segmented Business Analysis'!M81+'Segmented Business Analysis'!M114</f>
        <v>0</v>
      </c>
      <c r="N204" s="739">
        <f>'Segmented Business Analysis'!N81+'Segmented Business Analysis'!N114</f>
        <v>0</v>
      </c>
      <c r="O204" s="739">
        <f>'Segmented Business Analysis'!O81+'Segmented Business Analysis'!O114</f>
        <v>0</v>
      </c>
      <c r="P204" s="739">
        <f>'Segmented Business Analysis'!P81+'Segmented Business Analysis'!P114</f>
        <v>0</v>
      </c>
      <c r="Q204" s="62">
        <f>'Segmented Business Analysis'!Q81+'Segmented Business Analysis'!Q114</f>
        <v>0</v>
      </c>
      <c r="R204" s="62">
        <f>'Segmented Business Analysis'!R81+'Segmented Business Analysis'!R114</f>
        <v>0</v>
      </c>
      <c r="S204" s="62">
        <f>'Segmented Business Analysis'!S81+'Segmented Business Analysis'!S114</f>
        <v>0</v>
      </c>
      <c r="T204" s="62">
        <f>'Segmented Business Analysis'!T81+'Segmented Business Analysis'!T114</f>
        <v>0</v>
      </c>
      <c r="U204" s="67">
        <f>'Segmented Business Analysis'!U81+'Segmented Business Analysis'!U114</f>
        <v>0</v>
      </c>
    </row>
    <row r="205" spans="1:21">
      <c r="A205" s="2" t="s">
        <v>392</v>
      </c>
      <c r="B205" s="539" t="s">
        <v>580</v>
      </c>
      <c r="C205" s="62">
        <f>'Segmented Business Analysis'!C82+'Segmented Business Analysis'!C115</f>
        <v>0</v>
      </c>
      <c r="D205" s="62">
        <f>'Segmented Business Analysis'!D82+'Segmented Business Analysis'!D115</f>
        <v>0</v>
      </c>
      <c r="E205" s="736">
        <f>'Segmented Business Analysis'!E82+'Segmented Business Analysis'!E115</f>
        <v>0</v>
      </c>
      <c r="F205" s="608" t="str">
        <f t="shared" si="91"/>
        <v>-</v>
      </c>
      <c r="G205" s="62">
        <f>'Segmented Business Analysis'!G82+'Segmented Business Analysis'!G115</f>
        <v>0</v>
      </c>
      <c r="H205" s="62">
        <f>'Segmented Business Analysis'!H82+'Segmented Business Analysis'!H115</f>
        <v>0</v>
      </c>
      <c r="I205" s="62">
        <f>'Segmented Business Analysis'!I82+'Segmented Business Analysis'!I115</f>
        <v>0</v>
      </c>
      <c r="J205" s="62">
        <f>'Segmented Business Analysis'!J82+'Segmented Business Analysis'!J115</f>
        <v>0</v>
      </c>
      <c r="K205" s="62">
        <f>'Segmented Business Analysis'!K82+'Segmented Business Analysis'!K115</f>
        <v>0</v>
      </c>
      <c r="L205" s="739">
        <f>'Segmented Business Analysis'!L82+'Segmented Business Analysis'!L115</f>
        <v>0</v>
      </c>
      <c r="M205" s="739">
        <f>'Segmented Business Analysis'!M82+'Segmented Business Analysis'!M115</f>
        <v>0</v>
      </c>
      <c r="N205" s="739">
        <f>'Segmented Business Analysis'!N82+'Segmented Business Analysis'!N115</f>
        <v>0</v>
      </c>
      <c r="O205" s="739">
        <f>'Segmented Business Analysis'!O82+'Segmented Business Analysis'!O115</f>
        <v>0</v>
      </c>
      <c r="P205" s="739">
        <f>'Segmented Business Analysis'!P82+'Segmented Business Analysis'!P115</f>
        <v>0</v>
      </c>
      <c r="Q205" s="62">
        <f>'Segmented Business Analysis'!Q82+'Segmented Business Analysis'!Q115</f>
        <v>0</v>
      </c>
      <c r="R205" s="62">
        <f>'Segmented Business Analysis'!R82+'Segmented Business Analysis'!R115</f>
        <v>0</v>
      </c>
      <c r="S205" s="62">
        <f>'Segmented Business Analysis'!S82+'Segmented Business Analysis'!S115</f>
        <v>0</v>
      </c>
      <c r="T205" s="62">
        <f>'Segmented Business Analysis'!T82+'Segmented Business Analysis'!T115</f>
        <v>0</v>
      </c>
      <c r="U205" s="67">
        <f>'Segmented Business Analysis'!U82+'Segmented Business Analysis'!U115</f>
        <v>0</v>
      </c>
    </row>
    <row r="206" spans="1:21">
      <c r="A206" s="2" t="s">
        <v>572</v>
      </c>
      <c r="B206" s="539" t="s">
        <v>580</v>
      </c>
      <c r="C206" s="62">
        <f>'Segmented Business Analysis'!C51+'Segmented Business Analysis'!C83+'Segmented Business Analysis'!C116</f>
        <v>0</v>
      </c>
      <c r="D206" s="62">
        <f>'Segmented Business Analysis'!D51+'Segmented Business Analysis'!D83+'Segmented Business Analysis'!D116</f>
        <v>0</v>
      </c>
      <c r="E206" s="736">
        <f>'Segmented Business Analysis'!E51+'Segmented Business Analysis'!E83+'Segmented Business Analysis'!E116</f>
        <v>0</v>
      </c>
      <c r="F206" s="608" t="str">
        <f t="shared" si="91"/>
        <v>-</v>
      </c>
      <c r="G206" s="62">
        <f>'Segmented Business Analysis'!G51+'Segmented Business Analysis'!G83+'Segmented Business Analysis'!G116</f>
        <v>0</v>
      </c>
      <c r="H206" s="62">
        <f>'Segmented Business Analysis'!H51+'Segmented Business Analysis'!H83+'Segmented Business Analysis'!H116</f>
        <v>0</v>
      </c>
      <c r="I206" s="62">
        <f>'Segmented Business Analysis'!I51+'Segmented Business Analysis'!I83+'Segmented Business Analysis'!I116</f>
        <v>0</v>
      </c>
      <c r="J206" s="62">
        <f>'Segmented Business Analysis'!J51+'Segmented Business Analysis'!J83+'Segmented Business Analysis'!J116</f>
        <v>0</v>
      </c>
      <c r="K206" s="62">
        <f>'Segmented Business Analysis'!K51+'Segmented Business Analysis'!K83+'Segmented Business Analysis'!K116</f>
        <v>0</v>
      </c>
      <c r="L206" s="739">
        <f>'Segmented Business Analysis'!L51+'Segmented Business Analysis'!L83+'Segmented Business Analysis'!L116</f>
        <v>0</v>
      </c>
      <c r="M206" s="739">
        <f>'Segmented Business Analysis'!M51+'Segmented Business Analysis'!M83+'Segmented Business Analysis'!M116</f>
        <v>0</v>
      </c>
      <c r="N206" s="739">
        <f>'Segmented Business Analysis'!N51+'Segmented Business Analysis'!N83+'Segmented Business Analysis'!N116</f>
        <v>0</v>
      </c>
      <c r="O206" s="739">
        <f>'Segmented Business Analysis'!O51+'Segmented Business Analysis'!O83+'Segmented Business Analysis'!O116</f>
        <v>0</v>
      </c>
      <c r="P206" s="739">
        <f>'Segmented Business Analysis'!P51+'Segmented Business Analysis'!P83+'Segmented Business Analysis'!P116</f>
        <v>0</v>
      </c>
      <c r="Q206" s="62">
        <f>'Segmented Business Analysis'!Q51+'Segmented Business Analysis'!Q83+'Segmented Business Analysis'!Q116</f>
        <v>0</v>
      </c>
      <c r="R206" s="62">
        <f>'Segmented Business Analysis'!R51+'Segmented Business Analysis'!R83+'Segmented Business Analysis'!R116</f>
        <v>0</v>
      </c>
      <c r="S206" s="62">
        <f>'Segmented Business Analysis'!S51+'Segmented Business Analysis'!S83+'Segmented Business Analysis'!S116</f>
        <v>0</v>
      </c>
      <c r="T206" s="62">
        <f>'Segmented Business Analysis'!T51+'Segmented Business Analysis'!T83+'Segmented Business Analysis'!T116</f>
        <v>0</v>
      </c>
      <c r="U206" s="67">
        <f>'Segmented Business Analysis'!U51+'Segmented Business Analysis'!U83+'Segmented Business Analysis'!U116</f>
        <v>0</v>
      </c>
    </row>
    <row r="207" spans="1:21">
      <c r="A207" s="2" t="s">
        <v>147</v>
      </c>
      <c r="B207" s="539" t="s">
        <v>581</v>
      </c>
      <c r="C207" s="62">
        <f>'Segmented Business Analysis'!C19+'Segmented Business Analysis'!C52+'Segmented Business Analysis'!C84+'Segmented Business Analysis'!C117+'Segmented Business Analysis'!C142</f>
        <v>0</v>
      </c>
      <c r="D207" s="62">
        <f>'Segmented Business Analysis'!D19+'Segmented Business Analysis'!D52+'Segmented Business Analysis'!D84+'Segmented Business Analysis'!D117+'Segmented Business Analysis'!D142</f>
        <v>0</v>
      </c>
      <c r="E207" s="736">
        <f>'Segmented Business Analysis'!E19+'Segmented Business Analysis'!E52+'Segmented Business Analysis'!E84+'Segmented Business Analysis'!E117+'Segmented Business Analysis'!E142</f>
        <v>0</v>
      </c>
      <c r="F207" s="608" t="str">
        <f t="shared" si="91"/>
        <v>-</v>
      </c>
      <c r="G207" s="62">
        <f>'Segmented Business Analysis'!G19+'Segmented Business Analysis'!G52+'Segmented Business Analysis'!G84+'Segmented Business Analysis'!G117+'Segmented Business Analysis'!G142</f>
        <v>0</v>
      </c>
      <c r="H207" s="62">
        <f>'Segmented Business Analysis'!H19+'Segmented Business Analysis'!H52+'Segmented Business Analysis'!H84+'Segmented Business Analysis'!H117+'Segmented Business Analysis'!H142</f>
        <v>0</v>
      </c>
      <c r="I207" s="62">
        <f>'Segmented Business Analysis'!I19+'Segmented Business Analysis'!I52+'Segmented Business Analysis'!I84+'Segmented Business Analysis'!I117+'Segmented Business Analysis'!I142</f>
        <v>0</v>
      </c>
      <c r="J207" s="62">
        <f>'Segmented Business Analysis'!J19+'Segmented Business Analysis'!J52+'Segmented Business Analysis'!J84+'Segmented Business Analysis'!J117+'Segmented Business Analysis'!J142</f>
        <v>0</v>
      </c>
      <c r="K207" s="62">
        <f>'Segmented Business Analysis'!K19+'Segmented Business Analysis'!K52+'Segmented Business Analysis'!K84+'Segmented Business Analysis'!K117+'Segmented Business Analysis'!K142</f>
        <v>0</v>
      </c>
      <c r="L207" s="739">
        <f>'Segmented Business Analysis'!L19+'Segmented Business Analysis'!L52+'Segmented Business Analysis'!L84+'Segmented Business Analysis'!L117+'Segmented Business Analysis'!L142</f>
        <v>0</v>
      </c>
      <c r="M207" s="739">
        <f>'Segmented Business Analysis'!M19+'Segmented Business Analysis'!M52+'Segmented Business Analysis'!M84+'Segmented Business Analysis'!M117+'Segmented Business Analysis'!M142</f>
        <v>0</v>
      </c>
      <c r="N207" s="739">
        <f>'Segmented Business Analysis'!N19+'Segmented Business Analysis'!N52+'Segmented Business Analysis'!N84+'Segmented Business Analysis'!N117+'Segmented Business Analysis'!N142</f>
        <v>0</v>
      </c>
      <c r="O207" s="739">
        <f>'Segmented Business Analysis'!O19+'Segmented Business Analysis'!O52+'Segmented Business Analysis'!O84+'Segmented Business Analysis'!O117+'Segmented Business Analysis'!O142</f>
        <v>0</v>
      </c>
      <c r="P207" s="739">
        <f>'Segmented Business Analysis'!P19+'Segmented Business Analysis'!P52+'Segmented Business Analysis'!P84+'Segmented Business Analysis'!P117+'Segmented Business Analysis'!P142</f>
        <v>0</v>
      </c>
      <c r="Q207" s="165">
        <f>'Segmented Business Analysis'!Q19+'Segmented Business Analysis'!Q52+'Segmented Business Analysis'!Q84+'Segmented Business Analysis'!Q117+'Segmented Business Analysis'!Q142</f>
        <v>0</v>
      </c>
      <c r="R207" s="165">
        <f>'Segmented Business Analysis'!R19+'Segmented Business Analysis'!R52+'Segmented Business Analysis'!R84+'Segmented Business Analysis'!R117+'Segmented Business Analysis'!R142</f>
        <v>0</v>
      </c>
      <c r="S207" s="165">
        <f>'Segmented Business Analysis'!S19+'Segmented Business Analysis'!S52+'Segmented Business Analysis'!S84+'Segmented Business Analysis'!S117+'Segmented Business Analysis'!S142</f>
        <v>0</v>
      </c>
      <c r="T207" s="165">
        <f>'Segmented Business Analysis'!T19+'Segmented Business Analysis'!T52+'Segmented Business Analysis'!T84+'Segmented Business Analysis'!T117+'Segmented Business Analysis'!T142</f>
        <v>0</v>
      </c>
      <c r="U207" s="166">
        <f>'Segmented Business Analysis'!U19+'Segmented Business Analysis'!U52+'Segmented Business Analysis'!U84+'Segmented Business Analysis'!U117+'Segmented Business Analysis'!U142</f>
        <v>0</v>
      </c>
    </row>
    <row r="208" spans="1:21" ht="15.6" customHeight="1">
      <c r="A208" s="843" t="s">
        <v>9893</v>
      </c>
      <c r="B208" s="738" t="s">
        <v>580</v>
      </c>
      <c r="C208" s="1132"/>
      <c r="D208" s="1132"/>
      <c r="E208" s="737"/>
      <c r="F208" s="609" t="str">
        <f t="shared" si="91"/>
        <v>-</v>
      </c>
      <c r="G208" s="684"/>
      <c r="H208" s="684"/>
      <c r="I208" s="684"/>
      <c r="J208" s="684"/>
      <c r="K208" s="684"/>
      <c r="L208" s="684"/>
      <c r="M208" s="684"/>
      <c r="N208" s="684"/>
      <c r="O208" s="684"/>
      <c r="P208" s="684"/>
    </row>
    <row r="209" spans="1:21">
      <c r="F209" s="486"/>
    </row>
    <row r="210" spans="1:21">
      <c r="F210" s="486"/>
    </row>
    <row r="211" spans="1:21">
      <c r="F211" s="486"/>
    </row>
    <row r="212" spans="1:21" s="583" customFormat="1" hidden="1">
      <c r="A212" s="582" t="s">
        <v>9487</v>
      </c>
      <c r="B212" s="582"/>
      <c r="C212" s="582" t="str">
        <f>FinYear_Data2</f>
        <v>2020-06-30</v>
      </c>
      <c r="D212" s="582" t="str">
        <f>FinYear_Data2</f>
        <v>2020-06-30</v>
      </c>
      <c r="E212" s="582"/>
      <c r="F212" s="582"/>
      <c r="G212" s="582" t="str">
        <f t="shared" ref="G212:U212" si="92">FinYear_Data2</f>
        <v>2020-06-30</v>
      </c>
      <c r="H212" s="582" t="str">
        <f t="shared" si="92"/>
        <v>2020-06-30</v>
      </c>
      <c r="I212" s="582" t="str">
        <f t="shared" si="92"/>
        <v>2020-06-30</v>
      </c>
      <c r="J212" s="582" t="str">
        <f t="shared" si="92"/>
        <v>2020-06-30</v>
      </c>
      <c r="K212" s="582" t="str">
        <f t="shared" si="92"/>
        <v>2020-06-30</v>
      </c>
      <c r="L212" s="582" t="str">
        <f t="shared" si="92"/>
        <v>2020-06-30</v>
      </c>
      <c r="M212" s="582" t="str">
        <f t="shared" si="92"/>
        <v>2020-06-30</v>
      </c>
      <c r="N212" s="582" t="str">
        <f t="shared" si="92"/>
        <v>2020-06-30</v>
      </c>
      <c r="O212" s="582" t="str">
        <f t="shared" si="92"/>
        <v>2020-06-30</v>
      </c>
      <c r="P212" s="582" t="str">
        <f t="shared" si="92"/>
        <v>2020-06-30</v>
      </c>
      <c r="Q212" s="582" t="str">
        <f t="shared" si="92"/>
        <v>2020-06-30</v>
      </c>
      <c r="R212" s="582" t="str">
        <f t="shared" si="92"/>
        <v>2020-06-30</v>
      </c>
      <c r="S212" s="582" t="str">
        <f t="shared" si="92"/>
        <v>2020-06-30</v>
      </c>
      <c r="T212" s="582" t="str">
        <f t="shared" si="92"/>
        <v>2020-06-30</v>
      </c>
      <c r="U212" s="582" t="str">
        <f t="shared" si="92"/>
        <v>2020-06-30</v>
      </c>
    </row>
    <row r="213" spans="1:21">
      <c r="F213" s="486"/>
    </row>
    <row r="214" spans="1:21">
      <c r="F214" s="486"/>
    </row>
    <row r="215" spans="1:21">
      <c r="F215" s="486"/>
    </row>
    <row r="216" spans="1:21">
      <c r="F216" s="486"/>
    </row>
    <row r="217" spans="1:21">
      <c r="F217" s="486"/>
    </row>
    <row r="218" spans="1:21">
      <c r="F218" s="486"/>
    </row>
    <row r="219" spans="1:21">
      <c r="F219" s="486"/>
    </row>
    <row r="220" spans="1:21">
      <c r="F220" s="486"/>
    </row>
    <row r="221" spans="1:21">
      <c r="F221" s="486"/>
    </row>
    <row r="222" spans="1:21">
      <c r="F222" s="486"/>
    </row>
    <row r="223" spans="1:21">
      <c r="F223" s="486"/>
    </row>
    <row r="224" spans="1:21">
      <c r="F224" s="486"/>
    </row>
    <row r="225" spans="6:6">
      <c r="F225" s="486"/>
    </row>
    <row r="226" spans="6:6">
      <c r="F226" s="486"/>
    </row>
    <row r="227" spans="6:6">
      <c r="F227" s="486"/>
    </row>
    <row r="228" spans="6:6">
      <c r="F228" s="486"/>
    </row>
    <row r="229" spans="6:6">
      <c r="F229" s="486"/>
    </row>
    <row r="230" spans="6:6">
      <c r="F230" s="486"/>
    </row>
    <row r="231" spans="6:6">
      <c r="F231" s="486"/>
    </row>
    <row r="232" spans="6:6">
      <c r="F232" s="486"/>
    </row>
    <row r="233" spans="6:6">
      <c r="F233" s="486"/>
    </row>
    <row r="234" spans="6:6">
      <c r="F234" s="486"/>
    </row>
    <row r="235" spans="6:6">
      <c r="F235" s="486"/>
    </row>
    <row r="236" spans="6:6">
      <c r="F236" s="486"/>
    </row>
    <row r="237" spans="6:6">
      <c r="F237" s="486"/>
    </row>
    <row r="238" spans="6:6">
      <c r="F238" s="486"/>
    </row>
    <row r="239" spans="6:6">
      <c r="F239" s="486"/>
    </row>
    <row r="240" spans="6:6">
      <c r="F240" s="486"/>
    </row>
    <row r="241" spans="6:6">
      <c r="F241" s="486"/>
    </row>
    <row r="242" spans="6:6">
      <c r="F242" s="486"/>
    </row>
    <row r="243" spans="6:6">
      <c r="F243" s="486"/>
    </row>
    <row r="244" spans="6:6">
      <c r="F244" s="486"/>
    </row>
    <row r="245" spans="6:6">
      <c r="F245" s="486"/>
    </row>
    <row r="246" spans="6:6">
      <c r="F246" s="486"/>
    </row>
    <row r="247" spans="6:6">
      <c r="F247" s="486"/>
    </row>
    <row r="248" spans="6:6">
      <c r="F248" s="486"/>
    </row>
    <row r="249" spans="6:6">
      <c r="F249" s="486"/>
    </row>
    <row r="250" spans="6:6">
      <c r="F250" s="486"/>
    </row>
    <row r="251" spans="6:6">
      <c r="F251" s="486"/>
    </row>
    <row r="252" spans="6:6">
      <c r="F252" s="486"/>
    </row>
    <row r="253" spans="6:6">
      <c r="F253" s="486"/>
    </row>
    <row r="254" spans="6:6">
      <c r="F254" s="486"/>
    </row>
    <row r="255" spans="6:6">
      <c r="F255" s="486"/>
    </row>
    <row r="256" spans="6:6">
      <c r="F256" s="486"/>
    </row>
    <row r="257" spans="6:6">
      <c r="F257" s="486"/>
    </row>
    <row r="258" spans="6:6">
      <c r="F258" s="486"/>
    </row>
    <row r="259" spans="6:6">
      <c r="F259" s="486"/>
    </row>
    <row r="260" spans="6:6">
      <c r="F260" s="486"/>
    </row>
    <row r="261" spans="6:6">
      <c r="F261" s="486"/>
    </row>
    <row r="262" spans="6:6">
      <c r="F262" s="486"/>
    </row>
    <row r="263" spans="6:6">
      <c r="F263" s="486"/>
    </row>
    <row r="264" spans="6:6">
      <c r="F264" s="486"/>
    </row>
    <row r="265" spans="6:6">
      <c r="F265" s="486"/>
    </row>
    <row r="266" spans="6:6">
      <c r="F266" s="486"/>
    </row>
    <row r="267" spans="6:6">
      <c r="F267" s="486"/>
    </row>
    <row r="268" spans="6:6">
      <c r="F268" s="486"/>
    </row>
    <row r="269" spans="6:6">
      <c r="F269" s="486"/>
    </row>
    <row r="270" spans="6:6">
      <c r="F270" s="486"/>
    </row>
    <row r="271" spans="6:6">
      <c r="F271" s="486"/>
    </row>
    <row r="272" spans="6:6">
      <c r="F272" s="486"/>
    </row>
    <row r="273" spans="6:6">
      <c r="F273" s="486"/>
    </row>
    <row r="274" spans="6:6">
      <c r="F274" s="486"/>
    </row>
    <row r="275" spans="6:6">
      <c r="F275" s="486"/>
    </row>
    <row r="276" spans="6:6">
      <c r="F276" s="486"/>
    </row>
    <row r="277" spans="6:6">
      <c r="F277" s="486"/>
    </row>
    <row r="278" spans="6:6">
      <c r="F278" s="486"/>
    </row>
    <row r="279" spans="6:6">
      <c r="F279" s="486"/>
    </row>
    <row r="280" spans="6:6">
      <c r="F280" s="486"/>
    </row>
    <row r="281" spans="6:6">
      <c r="F281" s="486"/>
    </row>
    <row r="282" spans="6:6">
      <c r="F282" s="486"/>
    </row>
    <row r="283" spans="6:6">
      <c r="F283" s="486"/>
    </row>
    <row r="284" spans="6:6">
      <c r="F284" s="486"/>
    </row>
    <row r="285" spans="6:6">
      <c r="F285" s="486"/>
    </row>
    <row r="286" spans="6:6">
      <c r="F286" s="486"/>
    </row>
    <row r="287" spans="6:6">
      <c r="F287" s="486"/>
    </row>
    <row r="288" spans="6:6">
      <c r="F288" s="486"/>
    </row>
    <row r="289" spans="6:6">
      <c r="F289" s="486"/>
    </row>
    <row r="290" spans="6:6">
      <c r="F290" s="486"/>
    </row>
    <row r="291" spans="6:6">
      <c r="F291" s="486"/>
    </row>
    <row r="292" spans="6:6">
      <c r="F292" s="486"/>
    </row>
    <row r="293" spans="6:6">
      <c r="F293" s="486"/>
    </row>
    <row r="294" spans="6:6">
      <c r="F294" s="486"/>
    </row>
    <row r="295" spans="6:6">
      <c r="F295" s="486"/>
    </row>
    <row r="296" spans="6:6">
      <c r="F296" s="486"/>
    </row>
    <row r="297" spans="6:6">
      <c r="F297" s="486"/>
    </row>
    <row r="298" spans="6:6">
      <c r="F298" s="486"/>
    </row>
    <row r="299" spans="6:6">
      <c r="F299" s="486"/>
    </row>
    <row r="300" spans="6:6">
      <c r="F300" s="486"/>
    </row>
    <row r="301" spans="6:6">
      <c r="F301" s="486"/>
    </row>
    <row r="302" spans="6:6">
      <c r="F302" s="486"/>
    </row>
  </sheetData>
  <sheetProtection algorithmName="SHA-512" hashValue="lYgH8MCSIzMMBB6pBvLU1+TcSMPSloNU3uUtsUnf2yhGmOnKNHFKPeR38TrdJDkAs73l0iDXLpvJdBl6fl8ssQ==" saltValue="eJZ7SXqhTwLB4zgpIfeY3g==" spinCount="100000" sheet="1" formatCells="0"/>
  <mergeCells count="5">
    <mergeCell ref="A10:A11"/>
    <mergeCell ref="B10:B11"/>
    <mergeCell ref="A57:A58"/>
    <mergeCell ref="A172:A173"/>
    <mergeCell ref="A2:F3"/>
  </mergeCells>
  <phoneticPr fontId="15" type="noConversion"/>
  <conditionalFormatting sqref="G131:P131 C131:E131 C194:E196 C198:E200">
    <cfRule type="cellIs" dxfId="32" priority="19" stopIfTrue="1" operator="notEqual">
      <formula>"OK"</formula>
    </cfRule>
  </conditionalFormatting>
  <conditionalFormatting sqref="G194:P194">
    <cfRule type="cellIs" dxfId="31" priority="18" stopIfTrue="1" operator="notEqual">
      <formula>"OK"</formula>
    </cfRule>
  </conditionalFormatting>
  <conditionalFormatting sqref="G195:P195">
    <cfRule type="cellIs" dxfId="30" priority="17" stopIfTrue="1" operator="notEqual">
      <formula>"OK"</formula>
    </cfRule>
  </conditionalFormatting>
  <conditionalFormatting sqref="G196:L196">
    <cfRule type="cellIs" dxfId="29" priority="16" stopIfTrue="1" operator="notEqual">
      <formula>"OK"</formula>
    </cfRule>
  </conditionalFormatting>
  <conditionalFormatting sqref="G198:P198">
    <cfRule type="cellIs" dxfId="28" priority="15" stopIfTrue="1" operator="notEqual">
      <formula>"OK"</formula>
    </cfRule>
  </conditionalFormatting>
  <conditionalFormatting sqref="G199:P199">
    <cfRule type="cellIs" dxfId="27" priority="14" stopIfTrue="1" operator="notEqual">
      <formula>"OK"</formula>
    </cfRule>
  </conditionalFormatting>
  <conditionalFormatting sqref="J200:P200">
    <cfRule type="cellIs" dxfId="26" priority="13" stopIfTrue="1" operator="notEqual">
      <formula>"OK"</formula>
    </cfRule>
  </conditionalFormatting>
  <conditionalFormatting sqref="G200:P200">
    <cfRule type="cellIs" dxfId="25" priority="12" stopIfTrue="1" operator="notEqual">
      <formula>"OK"</formula>
    </cfRule>
  </conditionalFormatting>
  <conditionalFormatting sqref="H200">
    <cfRule type="cellIs" dxfId="24" priority="11" stopIfTrue="1" operator="notEqual">
      <formula>"OK"</formula>
    </cfRule>
  </conditionalFormatting>
  <conditionalFormatting sqref="I200">
    <cfRule type="cellIs" dxfId="23" priority="10" stopIfTrue="1" operator="notEqual">
      <formula>"OK"</formula>
    </cfRule>
  </conditionalFormatting>
  <conditionalFormatting sqref="F131">
    <cfRule type="cellIs" dxfId="22" priority="8" stopIfTrue="1" operator="notEqual">
      <formula>"OK"</formula>
    </cfRule>
  </conditionalFormatting>
  <conditionalFormatting sqref="F194">
    <cfRule type="cellIs" dxfId="21" priority="7" stopIfTrue="1" operator="notEqual">
      <formula>"OK"</formula>
    </cfRule>
  </conditionalFormatting>
  <conditionalFormatting sqref="F195">
    <cfRule type="cellIs" dxfId="20" priority="6" stopIfTrue="1" operator="notEqual">
      <formula>"OK"</formula>
    </cfRule>
  </conditionalFormatting>
  <conditionalFormatting sqref="F196">
    <cfRule type="cellIs" dxfId="19" priority="5" stopIfTrue="1" operator="notEqual">
      <formula>"OK"</formula>
    </cfRule>
  </conditionalFormatting>
  <conditionalFormatting sqref="F198">
    <cfRule type="cellIs" dxfId="18" priority="4" stopIfTrue="1" operator="notEqual">
      <formula>"OK"</formula>
    </cfRule>
  </conditionalFormatting>
  <conditionalFormatting sqref="F199">
    <cfRule type="cellIs" dxfId="17" priority="3" stopIfTrue="1" operator="notEqual">
      <formula>"OK"</formula>
    </cfRule>
  </conditionalFormatting>
  <conditionalFormatting sqref="F200">
    <cfRule type="cellIs" dxfId="16" priority="2" stopIfTrue="1" operator="notEqual">
      <formula>"OK"</formula>
    </cfRule>
  </conditionalFormatting>
  <conditionalFormatting sqref="M196:U196">
    <cfRule type="cellIs" dxfId="15" priority="1" stopIfTrue="1" operator="notEqual">
      <formula>"OK"</formula>
    </cfRule>
  </conditionalFormatting>
  <pageMargins left="0.74803149606299213" right="0.74803149606299213" top="0.98425196850393704" bottom="0.98425196850393704" header="0.51181102362204722" footer="0.51181102362204722"/>
  <pageSetup paperSize="8" scale="67" fitToHeight="0" orientation="landscape" r:id="rId1"/>
  <headerFooter alignWithMargins="0">
    <oddHeader>&amp;C&amp;"Arial,Bold"&amp;12DRAFT FOR DISCUSSION&amp;R&amp;"Arial,Bold"&amp;12&amp;D</oddHeader>
  </headerFooter>
  <rowBreaks count="2" manualBreakCount="2">
    <brk id="59" max="21" man="1"/>
    <brk id="132" max="21" man="1"/>
  </rowBreaks>
  <ignoredErrors>
    <ignoredError sqref="C175 G175:U175 E175 D175 Q174:U174" unlockedFormula="1"/>
    <ignoredError sqref="H176:H179"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6" tint="-0.499984740745262"/>
  </sheetPr>
  <dimension ref="A1:S59"/>
  <sheetViews>
    <sheetView showGridLines="0" tabSelected="1" topLeftCell="A4" zoomScaleNormal="100" workbookViewId="0">
      <selection activeCell="E18" sqref="E18"/>
    </sheetView>
  </sheetViews>
  <sheetFormatPr defaultColWidth="8.7109375" defaultRowHeight="12.75"/>
  <cols>
    <col min="1" max="1" width="61.7109375" style="126" customWidth="1"/>
    <col min="2" max="2" width="13.5703125" style="126" customWidth="1"/>
    <col min="3" max="6" width="10.28515625" style="126" customWidth="1"/>
    <col min="7" max="8" width="10.28515625" style="126" hidden="1" customWidth="1"/>
    <col min="9" max="9" width="11.28515625" style="126" hidden="1" customWidth="1"/>
    <col min="10" max="19" width="10.28515625" style="126" hidden="1" customWidth="1"/>
    <col min="20" max="16384" width="8.7109375" style="126"/>
  </cols>
  <sheetData>
    <row r="1" spans="1:19" ht="159.6" customHeight="1"/>
    <row r="2" spans="1:19" ht="16.149999999999999" customHeight="1">
      <c r="A2" s="1184" t="s">
        <v>10654</v>
      </c>
      <c r="B2" s="1184"/>
      <c r="C2" s="1184"/>
      <c r="D2" s="1184"/>
      <c r="E2" s="1184"/>
      <c r="F2" s="1184"/>
      <c r="G2" s="40"/>
      <c r="H2" s="1189" t="s">
        <v>10637</v>
      </c>
    </row>
    <row r="3" spans="1:19" ht="16.149999999999999" customHeight="1">
      <c r="A3" s="1184"/>
      <c r="B3" s="1184"/>
      <c r="C3" s="1184"/>
      <c r="D3" s="1184"/>
      <c r="E3" s="1184"/>
      <c r="F3" s="1184"/>
      <c r="G3" s="40"/>
      <c r="H3" s="40"/>
    </row>
    <row r="5" spans="1:19">
      <c r="A5" s="1190" t="s">
        <v>10637</v>
      </c>
    </row>
    <row r="6" spans="1:19" s="2" customFormat="1" ht="14.25" customHeight="1">
      <c r="A6" s="1183"/>
      <c r="B6" s="120"/>
    </row>
    <row r="7" spans="1:19" s="2" customFormat="1" ht="21" customHeight="1">
      <c r="A7" s="267">
        <f>+'Front Sheet'!C6</f>
        <v>0</v>
      </c>
      <c r="B7" s="120"/>
    </row>
    <row r="8" spans="1:19" s="2" customFormat="1" ht="14.25" customHeight="1">
      <c r="A8" s="120"/>
      <c r="B8" s="120"/>
    </row>
    <row r="9" spans="1:19" s="2" customFormat="1" ht="14.25" customHeight="1">
      <c r="A9" s="120" t="s">
        <v>123</v>
      </c>
      <c r="B9" s="120"/>
    </row>
    <row r="11" spans="1:19" ht="15">
      <c r="A11" s="1307" t="s">
        <v>560</v>
      </c>
      <c r="B11" s="1098" t="s">
        <v>120</v>
      </c>
      <c r="C11" s="1204" t="str">
        <f>+'Consolidated Business Analysis'!C10</f>
        <v>Actual</v>
      </c>
      <c r="D11" s="1204" t="str">
        <f>+'Consolidated Business Analysis'!D10</f>
        <v>Actual</v>
      </c>
      <c r="E11" s="25" t="str">
        <f>+'Consolidated Business Analysis'!G10</f>
        <v>Forecast</v>
      </c>
      <c r="F11" s="25" t="str">
        <f>+'Consolidated Business Analysis'!H10</f>
        <v>Forecast</v>
      </c>
      <c r="G11" s="90" t="str">
        <f>+'Consolidated Business Analysis'!I10</f>
        <v>Forecast</v>
      </c>
      <c r="H11" s="25" t="str">
        <f>+'Consolidated Business Analysis'!J10</f>
        <v>Forecast</v>
      </c>
      <c r="I11" s="90" t="str">
        <f>+'Consolidated Business Analysis'!K10</f>
        <v>Forecast</v>
      </c>
      <c r="J11" s="25" t="str">
        <f>+'Consolidated Business Analysis'!L10</f>
        <v>Forecast</v>
      </c>
      <c r="K11" s="90" t="str">
        <f>+'Consolidated Business Analysis'!M10</f>
        <v>Forecast</v>
      </c>
      <c r="L11" s="25" t="str">
        <f>+'Consolidated Business Analysis'!N10</f>
        <v>Forecast</v>
      </c>
      <c r="M11" s="90" t="str">
        <f>+'Consolidated Business Analysis'!O10</f>
        <v>Forecast</v>
      </c>
      <c r="N11" s="25" t="str">
        <f>+'Consolidated Business Analysis'!P10</f>
        <v>Forecast</v>
      </c>
      <c r="O11" s="90" t="str">
        <f>+'Consolidated Business Analysis'!Q10</f>
        <v>Forecast</v>
      </c>
      <c r="P11" s="25" t="str">
        <f>+'Consolidated Business Analysis'!R10</f>
        <v>Forecast</v>
      </c>
      <c r="Q11" s="90" t="str">
        <f>+'Consolidated Business Analysis'!S10</f>
        <v>Forecast</v>
      </c>
      <c r="R11" s="25" t="str">
        <f>+'Consolidated Business Analysis'!T10</f>
        <v>Forecast</v>
      </c>
      <c r="S11" s="91" t="str">
        <f>+'Consolidated Business Analysis'!U10</f>
        <v>Forecast</v>
      </c>
    </row>
    <row r="12" spans="1:19" ht="15">
      <c r="A12" s="1308"/>
      <c r="B12" s="287"/>
      <c r="C12" s="1205">
        <f>D12-366</f>
        <v>43646</v>
      </c>
      <c r="D12" s="1205">
        <f>FinYear</f>
        <v>44012</v>
      </c>
      <c r="E12" s="125">
        <f>+D12+365</f>
        <v>44377</v>
      </c>
      <c r="F12" s="125">
        <f t="shared" ref="F12:S12" si="0">+E12+365</f>
        <v>44742</v>
      </c>
      <c r="G12" s="121">
        <f t="shared" si="0"/>
        <v>45107</v>
      </c>
      <c r="H12" s="125">
        <f t="shared" si="0"/>
        <v>45472</v>
      </c>
      <c r="I12" s="121">
        <f t="shared" si="0"/>
        <v>45837</v>
      </c>
      <c r="J12" s="125">
        <f t="shared" si="0"/>
        <v>46202</v>
      </c>
      <c r="K12" s="121">
        <f t="shared" si="0"/>
        <v>46567</v>
      </c>
      <c r="L12" s="125">
        <f t="shared" si="0"/>
        <v>46932</v>
      </c>
      <c r="M12" s="121">
        <f t="shared" si="0"/>
        <v>47297</v>
      </c>
      <c r="N12" s="125">
        <f t="shared" si="0"/>
        <v>47662</v>
      </c>
      <c r="O12" s="121">
        <f t="shared" si="0"/>
        <v>48027</v>
      </c>
      <c r="P12" s="125">
        <f t="shared" si="0"/>
        <v>48392</v>
      </c>
      <c r="Q12" s="121">
        <f t="shared" si="0"/>
        <v>48757</v>
      </c>
      <c r="R12" s="125">
        <f t="shared" si="0"/>
        <v>49122</v>
      </c>
      <c r="S12" s="122">
        <f t="shared" si="0"/>
        <v>49487</v>
      </c>
    </row>
    <row r="13" spans="1:19" ht="15">
      <c r="A13" s="129" t="s">
        <v>547</v>
      </c>
      <c r="B13" s="1179" t="s">
        <v>108</v>
      </c>
      <c r="C13" s="884" t="str">
        <f>IF(ISERROR('Consolidated Business Analysis'!C54/('Consolidated Business Analysis'!C22-'Consolidated Business Analysis'!C19-'Consolidated Business Analysis'!C17)),"-",('Consolidated Business Analysis'!C54/('Consolidated Business Analysis'!C22-'Consolidated Business Analysis'!C19-'Consolidated Business Analysis'!C17)))</f>
        <v>-</v>
      </c>
      <c r="D13" s="884" t="str">
        <f>IF(ISERROR('Consolidated Business Analysis'!D54/('Consolidated Business Analysis'!D22-'Consolidated Business Analysis'!D19-'Consolidated Business Analysis'!D17)),"-",('Consolidated Business Analysis'!D54/('Consolidated Business Analysis'!D22-'Consolidated Business Analysis'!D19-'Consolidated Business Analysis'!D17)))</f>
        <v>-</v>
      </c>
      <c r="E13" s="884" t="str">
        <f>IF(ISERROR('Consolidated Business Analysis'!G54/('Consolidated Business Analysis'!G22-'Consolidated Business Analysis'!G19-'Consolidated Business Analysis'!G17)),"-",('Consolidated Business Analysis'!G54/('Consolidated Business Analysis'!G22-'Consolidated Business Analysis'!G19-'Consolidated Business Analysis'!G17)))</f>
        <v>-</v>
      </c>
      <c r="F13" s="885" t="str">
        <f>IF(ISERROR('Consolidated Business Analysis'!H54/('Consolidated Business Analysis'!H22-'Consolidated Business Analysis'!H19-'Consolidated Business Analysis'!H17)),"-",('Consolidated Business Analysis'!H54/('Consolidated Business Analysis'!H22-'Consolidated Business Analysis'!H19-'Consolidated Business Analysis'!H17)))</f>
        <v>-</v>
      </c>
      <c r="G13" s="884" t="str">
        <f>IF(ISERROR('Consolidated Business Analysis'!I54/('Consolidated Business Analysis'!I22-'Consolidated Business Analysis'!I19-'Consolidated Business Analysis'!I17)),"-",('Consolidated Business Analysis'!I54/('Consolidated Business Analysis'!I22-'Consolidated Business Analysis'!I19-'Consolidated Business Analysis'!I17)))</f>
        <v>-</v>
      </c>
      <c r="H13" s="884" t="str">
        <f>IF(ISERROR('Consolidated Business Analysis'!J54/('Consolidated Business Analysis'!J22-'Consolidated Business Analysis'!J19-'Consolidated Business Analysis'!J17)),"-",('Consolidated Business Analysis'!J54/('Consolidated Business Analysis'!J22-'Consolidated Business Analysis'!J19-'Consolidated Business Analysis'!J17)))</f>
        <v>-</v>
      </c>
      <c r="I13" s="884" t="str">
        <f>IF(ISERROR('Consolidated Business Analysis'!K54/('Consolidated Business Analysis'!K22-'Consolidated Business Analysis'!K19-'Consolidated Business Analysis'!K17)),"-",('Consolidated Business Analysis'!K54/('Consolidated Business Analysis'!K22-'Consolidated Business Analysis'!K19-'Consolidated Business Analysis'!K17)))</f>
        <v>-</v>
      </c>
      <c r="J13" s="884" t="str">
        <f>IF(ISERROR('Consolidated Business Analysis'!L54/('Consolidated Business Analysis'!L22-'Consolidated Business Analysis'!L19-'Consolidated Business Analysis'!L17)),"-",('Consolidated Business Analysis'!L54/('Consolidated Business Analysis'!L22-'Consolidated Business Analysis'!L19-'Consolidated Business Analysis'!L17)))</f>
        <v>-</v>
      </c>
      <c r="K13" s="884" t="str">
        <f>IF(ISERROR('Consolidated Business Analysis'!M54/('Consolidated Business Analysis'!M22-'Consolidated Business Analysis'!M19-'Consolidated Business Analysis'!M17)),"-",('Consolidated Business Analysis'!M54/('Consolidated Business Analysis'!M22-'Consolidated Business Analysis'!M19-'Consolidated Business Analysis'!M17)))</f>
        <v>-</v>
      </c>
      <c r="L13" s="884" t="str">
        <f>IF(ISERROR('Consolidated Business Analysis'!N54/('Consolidated Business Analysis'!N22-'Consolidated Business Analysis'!N19-'Consolidated Business Analysis'!N17)),"-",('Consolidated Business Analysis'!N54/('Consolidated Business Analysis'!N22-'Consolidated Business Analysis'!N19-'Consolidated Business Analysis'!N17)))</f>
        <v>-</v>
      </c>
      <c r="M13" s="884" t="str">
        <f>IF(ISERROR('Consolidated Business Analysis'!O54/('Consolidated Business Analysis'!O22-'Consolidated Business Analysis'!O19-'Consolidated Business Analysis'!O17)),"-",('Consolidated Business Analysis'!O54/('Consolidated Business Analysis'!O22-'Consolidated Business Analysis'!O19-'Consolidated Business Analysis'!O17)))</f>
        <v>-</v>
      </c>
      <c r="N13" s="885" t="str">
        <f>IF(ISERROR('Consolidated Business Analysis'!P54/('Consolidated Business Analysis'!P22-'Consolidated Business Analysis'!P19-'Consolidated Business Analysis'!P17)),"-",('Consolidated Business Analysis'!P54/('Consolidated Business Analysis'!P22-'Consolidated Business Analysis'!P19-'Consolidated Business Analysis'!P17)))</f>
        <v>-</v>
      </c>
      <c r="O13" s="277" t="str">
        <f>IF(ISERROR('Consolidated Business Analysis'!Q54/('Consolidated Business Analysis'!Q22+'Consolidated Business Analysis'!Q36-'Consolidated Business Analysis'!Q19-'Consolidated Business Analysis'!Q17)),"-",('Consolidated Business Analysis'!Q54/('Consolidated Business Analysis'!Q22+'Consolidated Business Analysis'!Q36-'Consolidated Business Analysis'!Q19-'Consolidated Business Analysis'!Q17)))</f>
        <v>-</v>
      </c>
      <c r="P13" s="277" t="str">
        <f>IF(ISERROR('Consolidated Business Analysis'!R54/('Consolidated Business Analysis'!R22+'Consolidated Business Analysis'!R36-'Consolidated Business Analysis'!R19-'Consolidated Business Analysis'!R17)),"-",('Consolidated Business Analysis'!R54/('Consolidated Business Analysis'!R22+'Consolidated Business Analysis'!R36-'Consolidated Business Analysis'!R19-'Consolidated Business Analysis'!R17)))</f>
        <v>-</v>
      </c>
      <c r="Q13" s="277" t="str">
        <f>IF(ISERROR('Consolidated Business Analysis'!S54/('Consolidated Business Analysis'!S22+'Consolidated Business Analysis'!S36-'Consolidated Business Analysis'!S19-'Consolidated Business Analysis'!S17)),"-",('Consolidated Business Analysis'!S54/('Consolidated Business Analysis'!S22+'Consolidated Business Analysis'!S36-'Consolidated Business Analysis'!S19-'Consolidated Business Analysis'!S17)))</f>
        <v>-</v>
      </c>
      <c r="R13" s="277" t="str">
        <f>IF(ISERROR('Consolidated Business Analysis'!T54/('Consolidated Business Analysis'!T22+'Consolidated Business Analysis'!T36-'Consolidated Business Analysis'!T19-'Consolidated Business Analysis'!T17)),"-",('Consolidated Business Analysis'!T54/('Consolidated Business Analysis'!T22+'Consolidated Business Analysis'!T36-'Consolidated Business Analysis'!T19-'Consolidated Business Analysis'!T17)))</f>
        <v>-</v>
      </c>
      <c r="S13" s="371" t="str">
        <f>IF(ISERROR('Consolidated Business Analysis'!U54/('Consolidated Business Analysis'!U22+'Consolidated Business Analysis'!U36-'Consolidated Business Analysis'!U19-'Consolidated Business Analysis'!U17)),"-",('Consolidated Business Analysis'!U54/('Consolidated Business Analysis'!U22+'Consolidated Business Analysis'!U36-'Consolidated Business Analysis'!U19-'Consolidated Business Analysis'!U17)))</f>
        <v>-</v>
      </c>
    </row>
    <row r="14" spans="1:19" ht="15">
      <c r="A14" s="129" t="s">
        <v>548</v>
      </c>
      <c r="B14" s="1180" t="s">
        <v>109</v>
      </c>
      <c r="C14" s="488" t="str">
        <f>IF(ISERROR(('Consolidated Business Analysis'!C67-'Consolidated Business Analysis'!C63)/('Consolidated Business Analysis'!C98-'Consolidated Business Analysis'!C90-'Consolidated Business Analysis'!C96)),"-",('Consolidated Business Analysis'!C67-'Consolidated Business Analysis'!C63)/('Consolidated Business Analysis'!C98-'Consolidated Business Analysis'!C90-'Consolidated Business Analysis'!C96))</f>
        <v>-</v>
      </c>
      <c r="D14" s="488" t="str">
        <f>IF(ISERROR(('Consolidated Business Analysis'!D67-'Consolidated Business Analysis'!D63)/('Consolidated Business Analysis'!D98-'Consolidated Business Analysis'!D90-'Consolidated Business Analysis'!D96)),"-",('Consolidated Business Analysis'!D67-'Consolidated Business Analysis'!D63)/('Consolidated Business Analysis'!D98-'Consolidated Business Analysis'!D90-'Consolidated Business Analysis'!D96))</f>
        <v>-</v>
      </c>
      <c r="E14" s="488" t="str">
        <f>IF(ISERROR(('Consolidated Business Analysis'!G67-'Consolidated Business Analysis'!G63)/('Consolidated Business Analysis'!G98-'Consolidated Business Analysis'!G90-'Consolidated Business Analysis'!G96)),"-",('Consolidated Business Analysis'!G67-'Consolidated Business Analysis'!G63)/('Consolidated Business Analysis'!G98-'Consolidated Business Analysis'!G90-'Consolidated Business Analysis'!G96))</f>
        <v>-</v>
      </c>
      <c r="F14" s="489" t="str">
        <f>IF(ISERROR(('Consolidated Business Analysis'!H67-'Consolidated Business Analysis'!H63)/('Consolidated Business Analysis'!H98-'Consolidated Business Analysis'!H90-'Consolidated Business Analysis'!H96)),"-",('Consolidated Business Analysis'!H67-'Consolidated Business Analysis'!H63)/('Consolidated Business Analysis'!H98-'Consolidated Business Analysis'!H90-'Consolidated Business Analysis'!H96))</f>
        <v>-</v>
      </c>
      <c r="G14" s="488" t="str">
        <f>IF(ISERROR(('Consolidated Business Analysis'!I67-'Consolidated Business Analysis'!I63)/('Consolidated Business Analysis'!I98-'Consolidated Business Analysis'!I90-'Consolidated Business Analysis'!I96)),"-",('Consolidated Business Analysis'!I67-'Consolidated Business Analysis'!I63)/('Consolidated Business Analysis'!I98-'Consolidated Business Analysis'!I90-'Consolidated Business Analysis'!I96))</f>
        <v>-</v>
      </c>
      <c r="H14" s="488" t="str">
        <f>IF(ISERROR(('Consolidated Business Analysis'!J67-'Consolidated Business Analysis'!J63)/('Consolidated Business Analysis'!J98-'Consolidated Business Analysis'!J90-'Consolidated Business Analysis'!J96)),"-",('Consolidated Business Analysis'!J67-'Consolidated Business Analysis'!J63)/('Consolidated Business Analysis'!J98-'Consolidated Business Analysis'!J90-'Consolidated Business Analysis'!J96))</f>
        <v>-</v>
      </c>
      <c r="I14" s="488" t="str">
        <f>IF(ISERROR(('Consolidated Business Analysis'!K67-'Consolidated Business Analysis'!K63)/('Consolidated Business Analysis'!K98-'Consolidated Business Analysis'!K90-'Consolidated Business Analysis'!K96)),"-",('Consolidated Business Analysis'!K67-'Consolidated Business Analysis'!K63)/('Consolidated Business Analysis'!K98-'Consolidated Business Analysis'!K90-'Consolidated Business Analysis'!K96))</f>
        <v>-</v>
      </c>
      <c r="J14" s="488" t="str">
        <f>IF(ISERROR(('Consolidated Business Analysis'!L67-'Consolidated Business Analysis'!L63)/('Consolidated Business Analysis'!L98-'Consolidated Business Analysis'!L90-'Consolidated Business Analysis'!L96)),"-",('Consolidated Business Analysis'!L67-'Consolidated Business Analysis'!L63)/('Consolidated Business Analysis'!L98-'Consolidated Business Analysis'!L90-'Consolidated Business Analysis'!L96))</f>
        <v>-</v>
      </c>
      <c r="K14" s="488" t="str">
        <f>IF(ISERROR(('Consolidated Business Analysis'!M67-'Consolidated Business Analysis'!M63)/('Consolidated Business Analysis'!M98-'Consolidated Business Analysis'!M90-'Consolidated Business Analysis'!M96)),"-",('Consolidated Business Analysis'!M67-'Consolidated Business Analysis'!M63)/('Consolidated Business Analysis'!M98-'Consolidated Business Analysis'!M90-'Consolidated Business Analysis'!M96))</f>
        <v>-</v>
      </c>
      <c r="L14" s="488" t="str">
        <f>IF(ISERROR(('Consolidated Business Analysis'!N67-'Consolidated Business Analysis'!N63)/('Consolidated Business Analysis'!N98-'Consolidated Business Analysis'!N90-'Consolidated Business Analysis'!N96)),"-",('Consolidated Business Analysis'!N67-'Consolidated Business Analysis'!N63)/('Consolidated Business Analysis'!N98-'Consolidated Business Analysis'!N90-'Consolidated Business Analysis'!N96))</f>
        <v>-</v>
      </c>
      <c r="M14" s="488" t="str">
        <f>IF(ISERROR(('Consolidated Business Analysis'!O67-'Consolidated Business Analysis'!O63)/('Consolidated Business Analysis'!O98-'Consolidated Business Analysis'!O90-'Consolidated Business Analysis'!O96)),"-",('Consolidated Business Analysis'!O67-'Consolidated Business Analysis'!O63)/('Consolidated Business Analysis'!O98-'Consolidated Business Analysis'!O90-'Consolidated Business Analysis'!O96))</f>
        <v>-</v>
      </c>
      <c r="N14" s="489" t="str">
        <f>IF(ISERROR(('Consolidated Business Analysis'!P67-'Consolidated Business Analysis'!P63)/('Consolidated Business Analysis'!P98-'Consolidated Business Analysis'!P90-'Consolidated Business Analysis'!P96)),"-",('Consolidated Business Analysis'!P67-'Consolidated Business Analysis'!P63)/('Consolidated Business Analysis'!P98-'Consolidated Business Analysis'!P90-'Consolidated Business Analysis'!P96))</f>
        <v>-</v>
      </c>
      <c r="O14" s="268" t="str">
        <f>IF(ISERROR(('Consolidated Business Analysis'!Q67-'Consolidated Business Analysis'!Q63)/('Consolidated Business Analysis'!Q98-'Consolidated Business Analysis'!Q90-'Consolidated Business Analysis'!Q96)),"-",('Consolidated Business Analysis'!Q67-'Consolidated Business Analysis'!Q63)/('Consolidated Business Analysis'!Q98-'Consolidated Business Analysis'!Q90-'Consolidated Business Analysis'!Q96))</f>
        <v>-</v>
      </c>
      <c r="P14" s="268" t="str">
        <f>IF(ISERROR(('Consolidated Business Analysis'!R67-'Consolidated Business Analysis'!R63)/('Consolidated Business Analysis'!R98-'Consolidated Business Analysis'!R90-'Consolidated Business Analysis'!R96)),"-",('Consolidated Business Analysis'!R67-'Consolidated Business Analysis'!R63)/('Consolidated Business Analysis'!R98-'Consolidated Business Analysis'!R90-'Consolidated Business Analysis'!R96))</f>
        <v>-</v>
      </c>
      <c r="Q14" s="268" t="str">
        <f>IF(ISERROR(('Consolidated Business Analysis'!S67-'Consolidated Business Analysis'!S63)/('Consolidated Business Analysis'!S98-'Consolidated Business Analysis'!S90-'Consolidated Business Analysis'!S96)),"-",('Consolidated Business Analysis'!S67-'Consolidated Business Analysis'!S63)/('Consolidated Business Analysis'!S98-'Consolidated Business Analysis'!S90-'Consolidated Business Analysis'!S96))</f>
        <v>-</v>
      </c>
      <c r="R14" s="268" t="str">
        <f>IF(ISERROR(('Consolidated Business Analysis'!T67-'Consolidated Business Analysis'!T63)/('Consolidated Business Analysis'!T98-'Consolidated Business Analysis'!T90-'Consolidated Business Analysis'!T96)),"-",('Consolidated Business Analysis'!T67-'Consolidated Business Analysis'!T63)/('Consolidated Business Analysis'!T98-'Consolidated Business Analysis'!T90-'Consolidated Business Analysis'!T96))</f>
        <v>-</v>
      </c>
      <c r="S14" s="269" t="str">
        <f>IF(ISERROR(('Consolidated Business Analysis'!U67-'Consolidated Business Analysis'!U63)/('Consolidated Business Analysis'!U98-'Consolidated Business Analysis'!U90-'Consolidated Business Analysis'!U96)),"-",('Consolidated Business Analysis'!U67-'Consolidated Business Analysis'!U63)/('Consolidated Business Analysis'!U98-'Consolidated Business Analysis'!U90-'Consolidated Business Analysis'!U96))</f>
        <v>-</v>
      </c>
    </row>
    <row r="15" spans="1:19" ht="15">
      <c r="A15" s="129" t="s">
        <v>549</v>
      </c>
      <c r="B15" s="1180" t="s">
        <v>110</v>
      </c>
      <c r="C15" s="488" t="str">
        <f>IF(ISERROR(('Consolidated Business Analysis'!C62+'Consolidated Business Analysis'!C64+'Consolidated Business Analysis'!C129)/('Consolidated Business Analysis'!C98-'Consolidated Business Analysis'!C96-'Consolidated Business Analysis'!C90)),"-",('Consolidated Business Analysis'!C62+'Consolidated Business Analysis'!C64+'Consolidated Business Analysis'!C129)/('Consolidated Business Analysis'!C98-'Consolidated Business Analysis'!C96-'Consolidated Business Analysis'!C90))</f>
        <v>-</v>
      </c>
      <c r="D15" s="488" t="str">
        <f>IF(ISERROR(('Consolidated Business Analysis'!D62+'Consolidated Business Analysis'!D64+'Consolidated Business Analysis'!D129)/('Consolidated Business Analysis'!D98-'Consolidated Business Analysis'!D96-'Consolidated Business Analysis'!D90)),"-",('Consolidated Business Analysis'!D62+'Consolidated Business Analysis'!D64+'Consolidated Business Analysis'!D129)/('Consolidated Business Analysis'!D98-'Consolidated Business Analysis'!D96-'Consolidated Business Analysis'!D90))</f>
        <v>-</v>
      </c>
      <c r="E15" s="488" t="str">
        <f>IF(ISERROR(('Consolidated Business Analysis'!G62+'Consolidated Business Analysis'!G64+'Consolidated Business Analysis'!G129)/('Consolidated Business Analysis'!G98-'Consolidated Business Analysis'!G96-'Consolidated Business Analysis'!G90)),"-",('Consolidated Business Analysis'!G62+'Consolidated Business Analysis'!G64+'Consolidated Business Analysis'!G129)/('Consolidated Business Analysis'!G98-'Consolidated Business Analysis'!G96-'Consolidated Business Analysis'!G90))</f>
        <v>-</v>
      </c>
      <c r="F15" s="489" t="str">
        <f>IF(ISERROR(('Consolidated Business Analysis'!H62+'Consolidated Business Analysis'!H64+'Consolidated Business Analysis'!H129)/('Consolidated Business Analysis'!H98-'Consolidated Business Analysis'!H96-'Consolidated Business Analysis'!H90)),"-",('Consolidated Business Analysis'!H62+'Consolidated Business Analysis'!H64+'Consolidated Business Analysis'!H129)/('Consolidated Business Analysis'!H98-'Consolidated Business Analysis'!H96-'Consolidated Business Analysis'!H90))</f>
        <v>-</v>
      </c>
      <c r="G15" s="488" t="str">
        <f>IF(ISERROR(('Consolidated Business Analysis'!I62+'Consolidated Business Analysis'!I64+'Consolidated Business Analysis'!I129)/('Consolidated Business Analysis'!I98-'Consolidated Business Analysis'!I96-'Consolidated Business Analysis'!I90)),"-",('Consolidated Business Analysis'!I62+'Consolidated Business Analysis'!I64+'Consolidated Business Analysis'!I129)/('Consolidated Business Analysis'!I98-'Consolidated Business Analysis'!I96-'Consolidated Business Analysis'!I90))</f>
        <v>-</v>
      </c>
      <c r="H15" s="488" t="str">
        <f>IF(ISERROR(('Consolidated Business Analysis'!J62+'Consolidated Business Analysis'!J64+'Consolidated Business Analysis'!J129)/('Consolidated Business Analysis'!J98-'Consolidated Business Analysis'!J96-'Consolidated Business Analysis'!J90)),"-",('Consolidated Business Analysis'!J62+'Consolidated Business Analysis'!J64+'Consolidated Business Analysis'!J129)/('Consolidated Business Analysis'!J98-'Consolidated Business Analysis'!J96-'Consolidated Business Analysis'!J90))</f>
        <v>-</v>
      </c>
      <c r="I15" s="488" t="str">
        <f>IF(ISERROR(('Consolidated Business Analysis'!K62+'Consolidated Business Analysis'!K64+'Consolidated Business Analysis'!K129)/('Consolidated Business Analysis'!K98-'Consolidated Business Analysis'!K96-'Consolidated Business Analysis'!K90)),"-",('Consolidated Business Analysis'!K62+'Consolidated Business Analysis'!K64+'Consolidated Business Analysis'!K129)/('Consolidated Business Analysis'!K98-'Consolidated Business Analysis'!K96-'Consolidated Business Analysis'!K90))</f>
        <v>-</v>
      </c>
      <c r="J15" s="488" t="str">
        <f>IF(ISERROR(('Consolidated Business Analysis'!L62+'Consolidated Business Analysis'!L64+'Consolidated Business Analysis'!L129)/('Consolidated Business Analysis'!L98-'Consolidated Business Analysis'!L96-'Consolidated Business Analysis'!L90)),"-",('Consolidated Business Analysis'!L62+'Consolidated Business Analysis'!L64+'Consolidated Business Analysis'!L129)/('Consolidated Business Analysis'!L98-'Consolidated Business Analysis'!L96-'Consolidated Business Analysis'!L90))</f>
        <v>-</v>
      </c>
      <c r="K15" s="488" t="str">
        <f>IF(ISERROR(('Consolidated Business Analysis'!M62+'Consolidated Business Analysis'!M64+'Consolidated Business Analysis'!M129)/('Consolidated Business Analysis'!M98-'Consolidated Business Analysis'!M96-'Consolidated Business Analysis'!M90)),"-",('Consolidated Business Analysis'!M62+'Consolidated Business Analysis'!M64+'Consolidated Business Analysis'!M129)/('Consolidated Business Analysis'!M98-'Consolidated Business Analysis'!M96-'Consolidated Business Analysis'!M90))</f>
        <v>-</v>
      </c>
      <c r="L15" s="488" t="str">
        <f>IF(ISERROR(('Consolidated Business Analysis'!N62+'Consolidated Business Analysis'!N64+'Consolidated Business Analysis'!N129)/('Consolidated Business Analysis'!N98-'Consolidated Business Analysis'!N96-'Consolidated Business Analysis'!N90)),"-",('Consolidated Business Analysis'!N62+'Consolidated Business Analysis'!N64+'Consolidated Business Analysis'!N129)/('Consolidated Business Analysis'!N98-'Consolidated Business Analysis'!N96-'Consolidated Business Analysis'!N90))</f>
        <v>-</v>
      </c>
      <c r="M15" s="488" t="str">
        <f>IF(ISERROR(('Consolidated Business Analysis'!O62+'Consolidated Business Analysis'!O64+'Consolidated Business Analysis'!O129)/('Consolidated Business Analysis'!O98-'Consolidated Business Analysis'!O96-'Consolidated Business Analysis'!O90)),"-",('Consolidated Business Analysis'!O62+'Consolidated Business Analysis'!O64+'Consolidated Business Analysis'!O129)/('Consolidated Business Analysis'!O98-'Consolidated Business Analysis'!O96-'Consolidated Business Analysis'!O90))</f>
        <v>-</v>
      </c>
      <c r="N15" s="489" t="str">
        <f>IF(ISERROR(('Consolidated Business Analysis'!P62+'Consolidated Business Analysis'!P64+'Consolidated Business Analysis'!P129)/('Consolidated Business Analysis'!P98-'Consolidated Business Analysis'!P96-'Consolidated Business Analysis'!P90)),"-",('Consolidated Business Analysis'!P62+'Consolidated Business Analysis'!P64+'Consolidated Business Analysis'!P129)/('Consolidated Business Analysis'!P98-'Consolidated Business Analysis'!P96-'Consolidated Business Analysis'!P90))</f>
        <v>-</v>
      </c>
      <c r="O15" s="268" t="str">
        <f>IF(ISERROR(('Consolidated Business Analysis'!Q62+'Consolidated Business Analysis'!Q64+'Consolidated Business Analysis'!Q129)/('Consolidated Business Analysis'!Q98-'Consolidated Business Analysis'!Q96-'Consolidated Business Analysis'!Q90)),"-",('Consolidated Business Analysis'!Q62+'Consolidated Business Analysis'!Q64+'Consolidated Business Analysis'!Q129)/('Consolidated Business Analysis'!Q98-'Consolidated Business Analysis'!Q96-'Consolidated Business Analysis'!Q90))</f>
        <v>-</v>
      </c>
      <c r="P15" s="268" t="str">
        <f>IF(ISERROR(('Consolidated Business Analysis'!R62+'Consolidated Business Analysis'!R64+'Consolidated Business Analysis'!R129)/('Consolidated Business Analysis'!R98-'Consolidated Business Analysis'!R96-'Consolidated Business Analysis'!R90)),"-",('Consolidated Business Analysis'!R62+'Consolidated Business Analysis'!R64+'Consolidated Business Analysis'!R129)/('Consolidated Business Analysis'!R98-'Consolidated Business Analysis'!R96-'Consolidated Business Analysis'!R90))</f>
        <v>-</v>
      </c>
      <c r="Q15" s="268" t="str">
        <f>IF(ISERROR(('Consolidated Business Analysis'!S62+'Consolidated Business Analysis'!S64+'Consolidated Business Analysis'!S129)/('Consolidated Business Analysis'!S98-'Consolidated Business Analysis'!S96-'Consolidated Business Analysis'!S90)),"-",('Consolidated Business Analysis'!S62+'Consolidated Business Analysis'!S64+'Consolidated Business Analysis'!S129)/('Consolidated Business Analysis'!S98-'Consolidated Business Analysis'!S96-'Consolidated Business Analysis'!S90))</f>
        <v>-</v>
      </c>
      <c r="R15" s="268" t="str">
        <f>IF(ISERROR(('Consolidated Business Analysis'!T62+'Consolidated Business Analysis'!T64+'Consolidated Business Analysis'!T129)/('Consolidated Business Analysis'!T98-'Consolidated Business Analysis'!T96-'Consolidated Business Analysis'!T90)),"-",('Consolidated Business Analysis'!T62+'Consolidated Business Analysis'!T64+'Consolidated Business Analysis'!T129)/('Consolidated Business Analysis'!T98-'Consolidated Business Analysis'!T96-'Consolidated Business Analysis'!T90))</f>
        <v>-</v>
      </c>
      <c r="S15" s="269" t="str">
        <f>IF(ISERROR(('Consolidated Business Analysis'!U62+'Consolidated Business Analysis'!U64+'Consolidated Business Analysis'!U129)/('Consolidated Business Analysis'!U98-'Consolidated Business Analysis'!U96-'Consolidated Business Analysis'!U90)),"-",('Consolidated Business Analysis'!U62+'Consolidated Business Analysis'!U64+'Consolidated Business Analysis'!U129)/('Consolidated Business Analysis'!U98-'Consolidated Business Analysis'!U96-'Consolidated Business Analysis'!U90))</f>
        <v>-</v>
      </c>
    </row>
    <row r="16" spans="1:19" ht="15">
      <c r="A16" s="129" t="s">
        <v>111</v>
      </c>
      <c r="B16" s="1180" t="s">
        <v>112</v>
      </c>
      <c r="C16" s="490" t="str">
        <f>IF(ISERROR('Consolidated Business Analysis'!C140/'Consolidated Business Analysis'!C146),"-",('Consolidated Business Analysis'!C140/'Consolidated Business Analysis'!C146))</f>
        <v>-</v>
      </c>
      <c r="D16" s="490" t="str">
        <f>IF(ISERROR('Consolidated Business Analysis'!D140/'Consolidated Business Analysis'!D146),"-",('Consolidated Business Analysis'!D140/'Consolidated Business Analysis'!D146))</f>
        <v>-</v>
      </c>
      <c r="E16" s="490" t="str">
        <f>IF(ISERROR('Consolidated Business Analysis'!G140/'Consolidated Business Analysis'!G146),"-",('Consolidated Business Analysis'!G140/'Consolidated Business Analysis'!G146))</f>
        <v>-</v>
      </c>
      <c r="F16" s="491" t="str">
        <f>IF(ISERROR('Consolidated Business Analysis'!H140/'Consolidated Business Analysis'!H146),"-",('Consolidated Business Analysis'!H140/'Consolidated Business Analysis'!H146))</f>
        <v>-</v>
      </c>
      <c r="G16" s="490" t="str">
        <f>IF(ISERROR('Consolidated Business Analysis'!I140/'Consolidated Business Analysis'!I146),"-",('Consolidated Business Analysis'!I140/'Consolidated Business Analysis'!I146))</f>
        <v>-</v>
      </c>
      <c r="H16" s="490" t="str">
        <f>IF(ISERROR('Consolidated Business Analysis'!J140/'Consolidated Business Analysis'!J146),"-",('Consolidated Business Analysis'!J140/'Consolidated Business Analysis'!J146))</f>
        <v>-</v>
      </c>
      <c r="I16" s="490" t="str">
        <f>IF(ISERROR('Consolidated Business Analysis'!K140/'Consolidated Business Analysis'!K146),"-",('Consolidated Business Analysis'!K140/'Consolidated Business Analysis'!K146))</f>
        <v>-</v>
      </c>
      <c r="J16" s="490" t="str">
        <f>IF(ISERROR('Consolidated Business Analysis'!L140/'Consolidated Business Analysis'!L146),"-",('Consolidated Business Analysis'!L140/'Consolidated Business Analysis'!L146))</f>
        <v>-</v>
      </c>
      <c r="K16" s="490" t="str">
        <f>IF(ISERROR('Consolidated Business Analysis'!M140/'Consolidated Business Analysis'!M146),"-",('Consolidated Business Analysis'!M140/'Consolidated Business Analysis'!M146))</f>
        <v>-</v>
      </c>
      <c r="L16" s="490" t="str">
        <f>IF(ISERROR('Consolidated Business Analysis'!N140/'Consolidated Business Analysis'!N146),"-",('Consolidated Business Analysis'!N140/'Consolidated Business Analysis'!N146))</f>
        <v>-</v>
      </c>
      <c r="M16" s="490" t="str">
        <f>IF(ISERROR('Consolidated Business Analysis'!O140/'Consolidated Business Analysis'!O146),"-",('Consolidated Business Analysis'!O140/'Consolidated Business Analysis'!O146))</f>
        <v>-</v>
      </c>
      <c r="N16" s="491" t="str">
        <f>IF(ISERROR('Consolidated Business Analysis'!P140/'Consolidated Business Analysis'!P146),"-",('Consolidated Business Analysis'!P140/'Consolidated Business Analysis'!P146))</f>
        <v>-</v>
      </c>
      <c r="O16" s="270" t="str">
        <f>IF(ISERROR('Consolidated Business Analysis'!Q140/'Consolidated Business Analysis'!Q146),"-",('Consolidated Business Analysis'!Q140/'Consolidated Business Analysis'!Q146))</f>
        <v>-</v>
      </c>
      <c r="P16" s="270" t="str">
        <f>IF(ISERROR('Consolidated Business Analysis'!R140/'Consolidated Business Analysis'!R146),"-",('Consolidated Business Analysis'!R140/'Consolidated Business Analysis'!R146))</f>
        <v>-</v>
      </c>
      <c r="Q16" s="270" t="str">
        <f>IF(ISERROR('Consolidated Business Analysis'!S140/'Consolidated Business Analysis'!S146),"-",('Consolidated Business Analysis'!S140/'Consolidated Business Analysis'!S146))</f>
        <v>-</v>
      </c>
      <c r="R16" s="270" t="str">
        <f>IF(ISERROR('Consolidated Business Analysis'!T140/'Consolidated Business Analysis'!T146),"-",('Consolidated Business Analysis'!T140/'Consolidated Business Analysis'!T146))</f>
        <v>-</v>
      </c>
      <c r="S16" s="271" t="str">
        <f>IF(ISERROR('Consolidated Business Analysis'!U140/'Consolidated Business Analysis'!U146),"-",('Consolidated Business Analysis'!U140/'Consolidated Business Analysis'!U146))</f>
        <v>-</v>
      </c>
    </row>
    <row r="17" spans="1:19" ht="15">
      <c r="A17" s="129" t="s">
        <v>113</v>
      </c>
      <c r="B17" s="1180" t="s">
        <v>114</v>
      </c>
      <c r="C17" s="886"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f>
        <v>-</v>
      </c>
      <c r="D17" s="886"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f>
        <v>-</v>
      </c>
      <c r="E17" s="886"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f>
        <v>-</v>
      </c>
      <c r="F17" s="888"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f>
        <v>-</v>
      </c>
      <c r="G17" s="886"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f>
        <v>-</v>
      </c>
      <c r="H17" s="886"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f>
        <v>-</v>
      </c>
      <c r="I17" s="886"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f>
        <v>-</v>
      </c>
      <c r="J17" s="886"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f>
        <v>-</v>
      </c>
      <c r="K17" s="886"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f>
        <v>-</v>
      </c>
      <c r="L17" s="886"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f>
        <v>-</v>
      </c>
      <c r="M17" s="886"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f>
        <v>-</v>
      </c>
      <c r="N17" s="888"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f>
        <v>-</v>
      </c>
      <c r="O17" s="273"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Analysis'!Q85),"-",('Consolidated Business Analysis'!Q87+'Consolidated Business Analysis'!Q93+'Consolidated Business Analysis'!Q94+'Consolidated Business Analysis'!Q95+'Consolidated Business Analysis'!Q101+'Consolidated Business Analysis'!Q102+'Consolidated Business Analysis'!Q105)/'Consolidated Business Analysis'!Q85)</f>
        <v>-</v>
      </c>
      <c r="P17" s="273"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Analysis'!R85),"-",('Consolidated Business Analysis'!R87+'Consolidated Business Analysis'!R93+'Consolidated Business Analysis'!R94+'Consolidated Business Analysis'!R95+'Consolidated Business Analysis'!R101+'Consolidated Business Analysis'!R102+'Consolidated Business Analysis'!R105)/'Consolidated Business Analysis'!R85)</f>
        <v>-</v>
      </c>
      <c r="Q17" s="273"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Analysis'!S85),"-",('Consolidated Business Analysis'!S87+'Consolidated Business Analysis'!S93+'Consolidated Business Analysis'!S94+'Consolidated Business Analysis'!S95+'Consolidated Business Analysis'!S101+'Consolidated Business Analysis'!S102+'Consolidated Business Analysis'!S105)/'Consolidated Business Analysis'!S85)</f>
        <v>-</v>
      </c>
      <c r="R17" s="273"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Analysis'!T85),"-",('Consolidated Business Analysis'!T87+'Consolidated Business Analysis'!T93+'Consolidated Business Analysis'!T94+'Consolidated Business Analysis'!T95+'Consolidated Business Analysis'!T101+'Consolidated Business Analysis'!T102+'Consolidated Business Analysis'!T105)/'Consolidated Business Analysis'!T85)</f>
        <v>-</v>
      </c>
      <c r="S17" s="274"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Analysis'!U85),"-",('Consolidated Business Analysis'!U87+'Consolidated Business Analysis'!U93+'Consolidated Business Analysis'!U94+'Consolidated Business Analysis'!U95+'Consolidated Business Analysis'!U101+'Consolidated Business Analysis'!U102+'Consolidated Business Analysis'!U105)/'Consolidated Business Analysis'!U85)</f>
        <v>-</v>
      </c>
    </row>
    <row r="18" spans="1:19" ht="15">
      <c r="A18" s="844" t="s">
        <v>115</v>
      </c>
      <c r="B18" s="1180" t="s">
        <v>109</v>
      </c>
      <c r="C18" s="714" t="str">
        <f>IF(ISERROR('Consolidated Business Analysis'!C54/('Consolidated Business Analysis'!C45+'Consolidated Business Analysis'!C46+'Consolidated Business Analysis'!C47+'Consolidated Business Analysis'!C48)),"-",('Consolidated Business Analysis'!C54/('Consolidated Business Analysis'!C45+'Consolidated Business Analysis'!C46+'Consolidated Business Analysis'!C47+'Consolidated Business Analysis'!C48)))</f>
        <v>-</v>
      </c>
      <c r="D18" s="714" t="str">
        <f>IF(ISERROR('Consolidated Business Analysis'!D54/('Consolidated Business Analysis'!D45+'Consolidated Business Analysis'!D46+'Consolidated Business Analysis'!D47+'Consolidated Business Analysis'!D48)),"-",('Consolidated Business Analysis'!D54/('Consolidated Business Analysis'!D45+'Consolidated Business Analysis'!D46+'Consolidated Business Analysis'!D47+'Consolidated Business Analysis'!D48)))</f>
        <v>-</v>
      </c>
      <c r="E18" s="714" t="str">
        <f>IF(ISERROR('Consolidated Business Analysis'!G54/('Consolidated Business Analysis'!G45+'Consolidated Business Analysis'!G46+'Consolidated Business Analysis'!G47+'Consolidated Business Analysis'!G48)),"-",('Consolidated Business Analysis'!G54/('Consolidated Business Analysis'!G45+'Consolidated Business Analysis'!G46+'Consolidated Business Analysis'!G47+'Consolidated Business Analysis'!G48)))</f>
        <v>-</v>
      </c>
      <c r="F18" s="889" t="str">
        <f>IF(ISERROR('Consolidated Business Analysis'!H54/('Consolidated Business Analysis'!H45+'Consolidated Business Analysis'!H46+'Consolidated Business Analysis'!H47+'Consolidated Business Analysis'!H48)),"-",('Consolidated Business Analysis'!H54/('Consolidated Business Analysis'!H45+'Consolidated Business Analysis'!H46+'Consolidated Business Analysis'!H47+'Consolidated Business Analysis'!H48)))</f>
        <v>-</v>
      </c>
      <c r="G18" s="714" t="str">
        <f>IF(ISERROR('Consolidated Business Analysis'!I54/('Consolidated Business Analysis'!I45+'Consolidated Business Analysis'!I46+'Consolidated Business Analysis'!I47+'Consolidated Business Analysis'!I48)),"-",('Consolidated Business Analysis'!I54/('Consolidated Business Analysis'!I45+'Consolidated Business Analysis'!I46+'Consolidated Business Analysis'!I47+'Consolidated Business Analysis'!I48)))</f>
        <v>-</v>
      </c>
      <c r="H18" s="714" t="str">
        <f>IF(ISERROR('Consolidated Business Analysis'!J54/('Consolidated Business Analysis'!J45+'Consolidated Business Analysis'!J46+'Consolidated Business Analysis'!J47+'Consolidated Business Analysis'!J48)),"-",('Consolidated Business Analysis'!J54/('Consolidated Business Analysis'!J45+'Consolidated Business Analysis'!J46+'Consolidated Business Analysis'!J47+'Consolidated Business Analysis'!J48)))</f>
        <v>-</v>
      </c>
      <c r="I18" s="714" t="str">
        <f>IF(ISERROR('Consolidated Business Analysis'!K54/('Consolidated Business Analysis'!K45+'Consolidated Business Analysis'!K46+'Consolidated Business Analysis'!K47+'Consolidated Business Analysis'!K48)),"-",('Consolidated Business Analysis'!K54/('Consolidated Business Analysis'!K45+'Consolidated Business Analysis'!K46+'Consolidated Business Analysis'!K47+'Consolidated Business Analysis'!K48)))</f>
        <v>-</v>
      </c>
      <c r="J18" s="714" t="str">
        <f>IF(ISERROR('Consolidated Business Analysis'!L54/('Consolidated Business Analysis'!L45+'Consolidated Business Analysis'!L46+'Consolidated Business Analysis'!L47+'Consolidated Business Analysis'!L48)),"-",('Consolidated Business Analysis'!L54/('Consolidated Business Analysis'!L45+'Consolidated Business Analysis'!L46+'Consolidated Business Analysis'!L47+'Consolidated Business Analysis'!L48)))</f>
        <v>-</v>
      </c>
      <c r="K18" s="714" t="str">
        <f>IF(ISERROR('Consolidated Business Analysis'!M54/('Consolidated Business Analysis'!M45+'Consolidated Business Analysis'!M46+'Consolidated Business Analysis'!M47+'Consolidated Business Analysis'!M48)),"-",('Consolidated Business Analysis'!M54/('Consolidated Business Analysis'!M45+'Consolidated Business Analysis'!M46+'Consolidated Business Analysis'!M47+'Consolidated Business Analysis'!M48)))</f>
        <v>-</v>
      </c>
      <c r="L18" s="714" t="str">
        <f>IF(ISERROR('Consolidated Business Analysis'!N54/('Consolidated Business Analysis'!N45+'Consolidated Business Analysis'!N46+'Consolidated Business Analysis'!N47+'Consolidated Business Analysis'!N48)),"-",('Consolidated Business Analysis'!N54/('Consolidated Business Analysis'!N45+'Consolidated Business Analysis'!N46+'Consolidated Business Analysis'!N47+'Consolidated Business Analysis'!N48)))</f>
        <v>-</v>
      </c>
      <c r="M18" s="714" t="str">
        <f>IF(ISERROR('Consolidated Business Analysis'!O54/('Consolidated Business Analysis'!O45+'Consolidated Business Analysis'!O46+'Consolidated Business Analysis'!O47+'Consolidated Business Analysis'!O48)),"-",('Consolidated Business Analysis'!O54/('Consolidated Business Analysis'!O45+'Consolidated Business Analysis'!O46+'Consolidated Business Analysis'!O47+'Consolidated Business Analysis'!O48)))</f>
        <v>-</v>
      </c>
      <c r="N18" s="889" t="str">
        <f>IF(ISERROR('Consolidated Business Analysis'!P54/('Consolidated Business Analysis'!P45+'Consolidated Business Analysis'!P46+'Consolidated Business Analysis'!P47+'Consolidated Business Analysis'!P48)),"-",('Consolidated Business Analysis'!P54/('Consolidated Business Analysis'!P45+'Consolidated Business Analysis'!P46+'Consolidated Business Analysis'!P47+'Consolidated Business Analysis'!P48)))</f>
        <v>-</v>
      </c>
      <c r="O18" s="268" t="str">
        <f>IF(ISERROR('Consolidated Business Analysis'!Q54/('Consolidated Business Analysis'!Q45+'Consolidated Business Analysis'!Q46)),"-",('Consolidated Business Analysis'!Q54/('Consolidated Business Analysis'!Q45+'Consolidated Business Analysis'!Q46)))</f>
        <v>-</v>
      </c>
      <c r="P18" s="268" t="str">
        <f>IF(ISERROR('Consolidated Business Analysis'!R54/('Consolidated Business Analysis'!R45+'Consolidated Business Analysis'!R46)),"-",('Consolidated Business Analysis'!R54/('Consolidated Business Analysis'!R45+'Consolidated Business Analysis'!R46)))</f>
        <v>-</v>
      </c>
      <c r="Q18" s="268" t="str">
        <f>IF(ISERROR('Consolidated Business Analysis'!S54/('Consolidated Business Analysis'!S45+'Consolidated Business Analysis'!S46)),"-",('Consolidated Business Analysis'!S54/('Consolidated Business Analysis'!S45+'Consolidated Business Analysis'!S46)))</f>
        <v>-</v>
      </c>
      <c r="R18" s="268" t="str">
        <f>IF(ISERROR('Consolidated Business Analysis'!T54/('Consolidated Business Analysis'!T45+'Consolidated Business Analysis'!T46)),"-",('Consolidated Business Analysis'!T54/('Consolidated Business Analysis'!T45+'Consolidated Business Analysis'!T46)))</f>
        <v>-</v>
      </c>
      <c r="S18" s="269" t="str">
        <f>IF(ISERROR('Consolidated Business Analysis'!U54/('Consolidated Business Analysis'!U45+'Consolidated Business Analysis'!U46)),"-",('Consolidated Business Analysis'!U54/('Consolidated Business Analysis'!U45+'Consolidated Business Analysis'!U46)))</f>
        <v>-</v>
      </c>
    </row>
    <row r="19" spans="1:19" ht="15">
      <c r="A19" s="129" t="s">
        <v>38</v>
      </c>
      <c r="B19" s="1181"/>
      <c r="C19" s="714"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f>
        <v>-</v>
      </c>
      <c r="D19" s="714"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f>
        <v>-</v>
      </c>
      <c r="E19" s="714"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f>
        <v>-</v>
      </c>
      <c r="F19" s="889"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f>
        <v>-</v>
      </c>
      <c r="G19" s="714"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f>
        <v>-</v>
      </c>
      <c r="H19" s="714"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f>
        <v>-</v>
      </c>
      <c r="I19" s="714"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f>
        <v>-</v>
      </c>
      <c r="J19" s="714"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f>
        <v>-</v>
      </c>
      <c r="K19" s="714"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f>
        <v>-</v>
      </c>
      <c r="L19" s="714"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f>
        <v>-</v>
      </c>
      <c r="M19" s="714"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f>
        <v>-</v>
      </c>
      <c r="N19" s="889"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f>
        <v>-</v>
      </c>
      <c r="O19" s="268"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f>
        <v>-</v>
      </c>
      <c r="P19" s="268"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f>
        <v>-</v>
      </c>
      <c r="Q19" s="268"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f>
        <v>-</v>
      </c>
      <c r="R19" s="268"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f>
        <v>-</v>
      </c>
      <c r="S19" s="268"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f>
        <v>-</v>
      </c>
    </row>
    <row r="20" spans="1:19" ht="15" customHeight="1">
      <c r="A20" s="845" t="s">
        <v>9894</v>
      </c>
      <c r="B20" s="1181"/>
      <c r="C20" s="714" t="str">
        <f>IF(ISERROR('Consolidated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D20" s="714" t="str">
        <f>IF(ISERROR('Consolidated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E20" s="714" t="str">
        <f>IF(ISERROR('Consolidated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F20" s="889" t="str">
        <f>IF(ISERROR('Consolidated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G20" s="714" t="str">
        <f>IF(ISERROR('Consolidated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H20" s="714" t="str">
        <f>IF(ISERROR('Consolidated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I20" s="714" t="str">
        <f>IF(ISERROR('Consolidated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J20" s="714" t="str">
        <f>IF(ISERROR('Consolidated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K20" s="714" t="str">
        <f>IF(ISERROR('Consolidated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L20" s="714" t="str">
        <f>IF(ISERROR('Consolidated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M20" s="714" t="str">
        <f>IF(ISERROR('Consolidated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N20" s="889" t="str">
        <f>IF(ISERROR('Consolidated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O20" s="268"/>
      <c r="P20" s="268"/>
      <c r="Q20" s="268"/>
      <c r="R20" s="268"/>
      <c r="S20" s="268"/>
    </row>
    <row r="21" spans="1:19" ht="15" customHeight="1">
      <c r="A21" s="845" t="s">
        <v>9895</v>
      </c>
      <c r="B21" s="1181"/>
      <c r="C21" s="714" t="str">
        <f>IF(ISERROR(('Consolidated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D21" s="714" t="str">
        <f>IF(ISERROR(('Consolidated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E21" s="714" t="str">
        <f>IF(ISERROR(('Consolidated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F21" s="889" t="str">
        <f>IF(ISERROR(('Consolidated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G21" s="714" t="str">
        <f>IF(ISERROR(('Consolidated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H21" s="714" t="str">
        <f>IF(ISERROR(('Consolidated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I21" s="714" t="str">
        <f>IF(ISERROR(('Consolidated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J21" s="714" t="str">
        <f>IF(ISERROR(('Consolidated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K21" s="714" t="str">
        <f>IF(ISERROR(('Consolidated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L21" s="714" t="str">
        <f>IF(ISERROR(('Consolidated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M21" s="714" t="str">
        <f>IF(ISERROR(('Consolidated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N21" s="889" t="str">
        <f>IF(ISERROR(('Consolidated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O21" s="268"/>
      <c r="P21" s="268"/>
      <c r="Q21" s="268"/>
      <c r="R21" s="268"/>
      <c r="S21" s="268"/>
    </row>
    <row r="22" spans="1:19" ht="15">
      <c r="A22" s="129" t="s">
        <v>116</v>
      </c>
      <c r="B22" s="1180" t="s">
        <v>117</v>
      </c>
      <c r="C22" s="494" t="str">
        <f>IF(ISERROR('Consolidated Business Analysis'!C54/('Consolidated Business Analysis'!C85)),"-",('Consolidated Business Analysis'!C54/('Consolidated Business Analysis'!C85)))</f>
        <v>-</v>
      </c>
      <c r="D22" s="494" t="str">
        <f>IF(ISERROR('Consolidated Business Analysis'!D54/(('Consolidated Business Analysis'!D85+'Consolidated Business Analysis'!C85)/2)),"-",('Consolidated Business Analysis'!D54/(('Consolidated Business Analysis'!D85+'Consolidated Business Analysis'!C85)/2)))</f>
        <v>-</v>
      </c>
      <c r="E22" s="494" t="str">
        <f>IF(ISERROR('Consolidated Business Analysis'!G54/(('Consolidated Business Analysis'!G85+'Consolidated Business Analysis'!D85)/2)),"-",('Consolidated Business Analysis'!G54/(('Consolidated Business Analysis'!G85+'Consolidated Business Analysis'!D85)/2)))</f>
        <v>-</v>
      </c>
      <c r="F22" s="495" t="str">
        <f>IF(ISERROR('Consolidated Business Analysis'!H54/(('Consolidated Business Analysis'!H85+'Consolidated Business Analysis'!G85)/2)),"-",('Consolidated Business Analysis'!H54/(('Consolidated Business Analysis'!H85+'Consolidated Business Analysis'!G85)/2)))</f>
        <v>-</v>
      </c>
      <c r="G22" s="494" t="str">
        <f>IF(ISERROR('Consolidated Business Analysis'!I54/(('Consolidated Business Analysis'!I85+'Consolidated Business Analysis'!H85)/2)),"-",('Consolidated Business Analysis'!I54/(('Consolidated Business Analysis'!I85+'Consolidated Business Analysis'!H85)/2)))</f>
        <v>-</v>
      </c>
      <c r="H22" s="494" t="str">
        <f>IF(ISERROR('Consolidated Business Analysis'!J54/(('Consolidated Business Analysis'!J85+'Consolidated Business Analysis'!I85)/2)),"-",('Consolidated Business Analysis'!J54/(('Consolidated Business Analysis'!J85+'Consolidated Business Analysis'!I85)/2)))</f>
        <v>-</v>
      </c>
      <c r="I22" s="494" t="str">
        <f>IF(ISERROR('Consolidated Business Analysis'!K54/(('Consolidated Business Analysis'!K85+'Consolidated Business Analysis'!J85)/2)),"-",('Consolidated Business Analysis'!K54/(('Consolidated Business Analysis'!K85+'Consolidated Business Analysis'!J85)/2)))</f>
        <v>-</v>
      </c>
      <c r="J22" s="494" t="str">
        <f>IF(ISERROR('Consolidated Business Analysis'!L54/(('Consolidated Business Analysis'!L85+'Consolidated Business Analysis'!K85)/2)),"-",('Consolidated Business Analysis'!L54/(('Consolidated Business Analysis'!L85+'Consolidated Business Analysis'!K85)/2)))</f>
        <v>-</v>
      </c>
      <c r="K22" s="494" t="str">
        <f>IF(ISERROR('Consolidated Business Analysis'!M54/(('Consolidated Business Analysis'!M85+'Consolidated Business Analysis'!L85)/2)),"-",('Consolidated Business Analysis'!M54/(('Consolidated Business Analysis'!M85+'Consolidated Business Analysis'!L85)/2)))</f>
        <v>-</v>
      </c>
      <c r="L22" s="494" t="str">
        <f>IF(ISERROR('Consolidated Business Analysis'!N54/(('Consolidated Business Analysis'!N85+'Consolidated Business Analysis'!M85)/2)),"-",('Consolidated Business Analysis'!N54/(('Consolidated Business Analysis'!N85+'Consolidated Business Analysis'!M85)/2)))</f>
        <v>-</v>
      </c>
      <c r="M22" s="494" t="str">
        <f>IF(ISERROR('Consolidated Business Analysis'!O54/(('Consolidated Business Analysis'!O85+'Consolidated Business Analysis'!N85)/2)),"-",('Consolidated Business Analysis'!O54/(('Consolidated Business Analysis'!O85+'Consolidated Business Analysis'!N85)/2)))</f>
        <v>-</v>
      </c>
      <c r="N22" s="495" t="str">
        <f>IF(ISERROR('Consolidated Business Analysis'!P54/(('Consolidated Business Analysis'!P85+'Consolidated Business Analysis'!O85)/2)),"-",('Consolidated Business Analysis'!P54/(('Consolidated Business Analysis'!P85+'Consolidated Business Analysis'!O85)/2)))</f>
        <v>-</v>
      </c>
      <c r="O22" s="273" t="str">
        <f>IF(ISERROR('Consolidated Business Analysis'!Q54/(('Consolidated Business Analysis'!Q85+'Consolidated Business Analysis'!P85)/2)),"-",('Consolidated Business Analysis'!Q54/(('Consolidated Business Analysis'!Q85+'Consolidated Business Analysis'!P85)/2)))</f>
        <v>-</v>
      </c>
      <c r="P22" s="273" t="str">
        <f>IF(ISERROR('Consolidated Business Analysis'!R54/(('Consolidated Business Analysis'!R85+'Consolidated Business Analysis'!Q85)/2)),"-",('Consolidated Business Analysis'!R54/(('Consolidated Business Analysis'!R85+'Consolidated Business Analysis'!Q85)/2)))</f>
        <v>-</v>
      </c>
      <c r="Q22" s="273" t="str">
        <f>IF(ISERROR('Consolidated Business Analysis'!S54/(('Consolidated Business Analysis'!S85+'Consolidated Business Analysis'!R85)/2)),"-",('Consolidated Business Analysis'!S54/(('Consolidated Business Analysis'!S85+'Consolidated Business Analysis'!R85)/2)))</f>
        <v>-</v>
      </c>
      <c r="R22" s="273" t="str">
        <f>IF(ISERROR('Consolidated Business Analysis'!T54/(('Consolidated Business Analysis'!T85+'Consolidated Business Analysis'!S85)/2)),"-",('Consolidated Business Analysis'!T54/(('Consolidated Business Analysis'!T85+'Consolidated Business Analysis'!S85)/2)))</f>
        <v>-</v>
      </c>
      <c r="S22" s="274" t="str">
        <f>IF(ISERROR('Consolidated Business Analysis'!U54/(('Consolidated Business Analysis'!U85+'Consolidated Business Analysis'!T85)/2)),"-",('Consolidated Business Analysis'!U54/(('Consolidated Business Analysis'!U85+'Consolidated Business Analysis'!T85)/2)))</f>
        <v>-</v>
      </c>
    </row>
    <row r="23" spans="1:19" ht="15">
      <c r="A23" s="129" t="s">
        <v>118</v>
      </c>
      <c r="B23" s="1180" t="s">
        <v>119</v>
      </c>
      <c r="C23" s="494" t="str">
        <f>IF(ISERROR(('Consolidated Business Analysis'!C45+'Consolidated Business Analysis'!C46)/('Consolidated Business Analysis'!C85)),"-",(('Consolidated Business Analysis'!C45+'Consolidated Business Analysis'!C46)/('Consolidated Business Analysis'!C85)))</f>
        <v>-</v>
      </c>
      <c r="D23" s="494" t="str">
        <f>IF(ISERROR(('Consolidated Business Analysis'!D45+'Consolidated Business Analysis'!D46)/(('Consolidated Business Analysis'!D85+'Consolidated Business Analysis'!C85)/2)),"-",(('Consolidated Business Analysis'!D45+'Consolidated Business Analysis'!D46)/(('Consolidated Business Analysis'!D85+'Consolidated Business Analysis'!C85)/2)))</f>
        <v>-</v>
      </c>
      <c r="E23" s="494" t="str">
        <f>IF(ISERROR(('Consolidated Business Analysis'!G45+'Consolidated Business Analysis'!G46)/(('Consolidated Business Analysis'!G85+'Consolidated Business Analysis'!D85)/2)),"-",(('Consolidated Business Analysis'!G45+'Consolidated Business Analysis'!G46)/(('Consolidated Business Analysis'!G85+'Consolidated Business Analysis'!D85)/2)))</f>
        <v>-</v>
      </c>
      <c r="F23" s="495" t="str">
        <f>IF(ISERROR(('Consolidated Business Analysis'!H45+'Consolidated Business Analysis'!H46)/(('Consolidated Business Analysis'!H85+'Consolidated Business Analysis'!G85)/2)),"-",(('Consolidated Business Analysis'!H45+'Consolidated Business Analysis'!H46)/(('Consolidated Business Analysis'!H85+'Consolidated Business Analysis'!G85)/2)))</f>
        <v>-</v>
      </c>
      <c r="G23" s="494" t="str">
        <f>IF(ISERROR(('Consolidated Business Analysis'!I45+'Consolidated Business Analysis'!I46)/(('Consolidated Business Analysis'!I85+'Consolidated Business Analysis'!H85)/2)),"-",(('Consolidated Business Analysis'!I45+'Consolidated Business Analysis'!I46)/(('Consolidated Business Analysis'!I85+'Consolidated Business Analysis'!H85)/2)))</f>
        <v>-</v>
      </c>
      <c r="H23" s="494" t="str">
        <f>IF(ISERROR(('Consolidated Business Analysis'!J45+'Consolidated Business Analysis'!J46)/(('Consolidated Business Analysis'!J85+'Consolidated Business Analysis'!I85)/2)),"-",(('Consolidated Business Analysis'!J45+'Consolidated Business Analysis'!J46)/(('Consolidated Business Analysis'!J85+'Consolidated Business Analysis'!I85)/2)))</f>
        <v>-</v>
      </c>
      <c r="I23" s="494" t="str">
        <f>IF(ISERROR(('Consolidated Business Analysis'!K45+'Consolidated Business Analysis'!K46)/(('Consolidated Business Analysis'!K85+'Consolidated Business Analysis'!J85)/2)),"-",(('Consolidated Business Analysis'!K45+'Consolidated Business Analysis'!K46)/(('Consolidated Business Analysis'!K85+'Consolidated Business Analysis'!J85)/2)))</f>
        <v>-</v>
      </c>
      <c r="J23" s="494" t="str">
        <f>IF(ISERROR(('Consolidated Business Analysis'!L45+'Consolidated Business Analysis'!L46)/(('Consolidated Business Analysis'!L85+'Consolidated Business Analysis'!K85)/2)),"-",(('Consolidated Business Analysis'!L45+'Consolidated Business Analysis'!L46)/(('Consolidated Business Analysis'!L85+'Consolidated Business Analysis'!K85)/2)))</f>
        <v>-</v>
      </c>
      <c r="K23" s="494" t="str">
        <f>IF(ISERROR(('Consolidated Business Analysis'!M45+'Consolidated Business Analysis'!M46)/(('Consolidated Business Analysis'!M85+'Consolidated Business Analysis'!L85)/2)),"-",(('Consolidated Business Analysis'!M45+'Consolidated Business Analysis'!M46)/(('Consolidated Business Analysis'!M85+'Consolidated Business Analysis'!L85)/2)))</f>
        <v>-</v>
      </c>
      <c r="L23" s="494" t="str">
        <f>IF(ISERROR(('Consolidated Business Analysis'!N45+'Consolidated Business Analysis'!N46)/(('Consolidated Business Analysis'!N85+'Consolidated Business Analysis'!M85)/2)),"-",(('Consolidated Business Analysis'!N45+'Consolidated Business Analysis'!N46)/(('Consolidated Business Analysis'!N85+'Consolidated Business Analysis'!M85)/2)))</f>
        <v>-</v>
      </c>
      <c r="M23" s="494" t="str">
        <f>IF(ISERROR(('Consolidated Business Analysis'!O45+'Consolidated Business Analysis'!O46)/(('Consolidated Business Analysis'!O85+'Consolidated Business Analysis'!N85)/2)),"-",(('Consolidated Business Analysis'!O45+'Consolidated Business Analysis'!O46)/(('Consolidated Business Analysis'!O85+'Consolidated Business Analysis'!N85)/2)))</f>
        <v>-</v>
      </c>
      <c r="N23" s="495" t="str">
        <f>IF(ISERROR(('Consolidated Business Analysis'!P45+'Consolidated Business Analysis'!P46)/(('Consolidated Business Analysis'!P85+'Consolidated Business Analysis'!O85)/2)),"-",(('Consolidated Business Analysis'!P45+'Consolidated Business Analysis'!P46)/(('Consolidated Business Analysis'!P85+'Consolidated Business Analysis'!O85)/2)))</f>
        <v>-</v>
      </c>
      <c r="O23" s="273" t="str">
        <f>IF(ISERROR(('Consolidated Business Analysis'!Q45+'Consolidated Business Analysis'!Q46)/(('Consolidated Business Analysis'!Q85+'Consolidated Business Analysis'!P85)/2)),"-",(('Consolidated Business Analysis'!Q45+'Consolidated Business Analysis'!Q46)/(('Consolidated Business Analysis'!Q85+'Consolidated Business Analysis'!P85)/2)))</f>
        <v>-</v>
      </c>
      <c r="P23" s="273" t="str">
        <f>IF(ISERROR(('Consolidated Business Analysis'!R45+'Consolidated Business Analysis'!R46)/(('Consolidated Business Analysis'!R85+'Consolidated Business Analysis'!Q85)/2)),"-",(('Consolidated Business Analysis'!R45+'Consolidated Business Analysis'!R46)/(('Consolidated Business Analysis'!R85+'Consolidated Business Analysis'!Q85)/2)))</f>
        <v>-</v>
      </c>
      <c r="Q23" s="273" t="str">
        <f>IF(ISERROR(('Consolidated Business Analysis'!S45+'Consolidated Business Analysis'!S46)/(('Consolidated Business Analysis'!S85+'Consolidated Business Analysis'!R85)/2)),"-",(('Consolidated Business Analysis'!S45+'Consolidated Business Analysis'!S46)/(('Consolidated Business Analysis'!S85+'Consolidated Business Analysis'!R85)/2)))</f>
        <v>-</v>
      </c>
      <c r="R23" s="273" t="str">
        <f>IF(ISERROR(('Consolidated Business Analysis'!T45+'Consolidated Business Analysis'!T46)/(('Consolidated Business Analysis'!T85+'Consolidated Business Analysis'!S85)/2)),"-",(('Consolidated Business Analysis'!T45+'Consolidated Business Analysis'!T46)/(('Consolidated Business Analysis'!T85+'Consolidated Business Analysis'!S85)/2)))</f>
        <v>-</v>
      </c>
      <c r="S23" s="274" t="str">
        <f>IF(ISERROR(('Consolidated Business Analysis'!U45+'Consolidated Business Analysis'!U46)/(('Consolidated Business Analysis'!U85+'Consolidated Business Analysis'!T85)/2)),"-",(('Consolidated Business Analysis'!U45+'Consolidated Business Analysis'!U46)/(('Consolidated Business Analysis'!U85+'Consolidated Business Analysis'!T85)/2)))</f>
        <v>-</v>
      </c>
    </row>
    <row r="24" spans="1:19" ht="15">
      <c r="A24" s="129"/>
      <c r="B24" s="1182"/>
      <c r="C24" s="275"/>
      <c r="D24" s="275"/>
      <c r="E24" s="275"/>
      <c r="F24" s="274"/>
      <c r="G24" s="273"/>
      <c r="H24" s="273"/>
      <c r="I24" s="273"/>
      <c r="J24" s="273"/>
      <c r="K24" s="273"/>
      <c r="L24" s="273"/>
      <c r="M24" s="273"/>
      <c r="N24" s="274"/>
      <c r="O24" s="273"/>
      <c r="P24" s="273"/>
      <c r="Q24" s="273"/>
      <c r="R24" s="273"/>
      <c r="S24" s="276"/>
    </row>
    <row r="25" spans="1:19" ht="15">
      <c r="A25" s="132" t="s">
        <v>619</v>
      </c>
      <c r="B25" s="130"/>
      <c r="D25" s="272"/>
      <c r="F25" s="134"/>
      <c r="G25" s="133"/>
      <c r="H25" s="133"/>
      <c r="I25" s="133"/>
      <c r="J25" s="133"/>
      <c r="K25" s="133"/>
      <c r="L25" s="133"/>
      <c r="M25" s="133"/>
      <c r="N25" s="134"/>
      <c r="O25" s="133"/>
      <c r="P25" s="133"/>
      <c r="Q25" s="133"/>
      <c r="R25" s="133"/>
      <c r="S25" s="134"/>
    </row>
    <row r="26" spans="1:19">
      <c r="A26" s="135"/>
      <c r="B26" s="130"/>
      <c r="F26" s="130"/>
      <c r="N26" s="130"/>
      <c r="S26" s="130"/>
    </row>
    <row r="27" spans="1:19" ht="15">
      <c r="A27" s="129" t="s">
        <v>124</v>
      </c>
      <c r="B27" s="130"/>
      <c r="C27" s="496" t="str">
        <f>IF(ISERROR('Consolidated Business Analysis'!C15/'Consolidated Business Analysis'!C206),"-",('Consolidated Business Analysis'!C15/'Consolidated Business Analysis'!C206))</f>
        <v>-</v>
      </c>
      <c r="D27" s="496" t="str">
        <f>IF(ISERROR('Consolidated Business Analysis'!D15/'Consolidated Business Analysis'!D206),"-",('Consolidated Business Analysis'!D15/'Consolidated Business Analysis'!D206))</f>
        <v>-</v>
      </c>
      <c r="E27" s="496" t="str">
        <f>IF(ISERROR('Consolidated Business Analysis'!G15/'Consolidated Business Analysis'!G206),"-",('Consolidated Business Analysis'!G15/'Consolidated Business Analysis'!G206))</f>
        <v>-</v>
      </c>
      <c r="F27" s="497" t="str">
        <f>IF(ISERROR('Consolidated Business Analysis'!H15/'Consolidated Business Analysis'!H206),"-",('Consolidated Business Analysis'!H15/'Consolidated Business Analysis'!H206))</f>
        <v>-</v>
      </c>
      <c r="G27" s="496" t="str">
        <f>IF(ISERROR('Consolidated Business Analysis'!I15/'Consolidated Business Analysis'!I206),"-",('Consolidated Business Analysis'!I15/'Consolidated Business Analysis'!I206))</f>
        <v>-</v>
      </c>
      <c r="H27" s="496" t="str">
        <f>IF(ISERROR('Consolidated Business Analysis'!J15/'Consolidated Business Analysis'!J206),"-",('Consolidated Business Analysis'!J15/'Consolidated Business Analysis'!J206))</f>
        <v>-</v>
      </c>
      <c r="I27" s="496" t="str">
        <f>IF(ISERROR('Consolidated Business Analysis'!K15/'Consolidated Business Analysis'!K206),"-",('Consolidated Business Analysis'!K15/'Consolidated Business Analysis'!K206))</f>
        <v>-</v>
      </c>
      <c r="J27" s="496" t="str">
        <f>IF(ISERROR('Consolidated Business Analysis'!L15/'Consolidated Business Analysis'!L206),"-",('Consolidated Business Analysis'!L15/'Consolidated Business Analysis'!L206))</f>
        <v>-</v>
      </c>
      <c r="K27" s="496" t="str">
        <f>IF(ISERROR('Consolidated Business Analysis'!M15/'Consolidated Business Analysis'!M206),"-",('Consolidated Business Analysis'!M15/'Consolidated Business Analysis'!M206))</f>
        <v>-</v>
      </c>
      <c r="L27" s="496" t="str">
        <f>IF(ISERROR('Consolidated Business Analysis'!N15/'Consolidated Business Analysis'!N206),"-",('Consolidated Business Analysis'!N15/'Consolidated Business Analysis'!N206))</f>
        <v>-</v>
      </c>
      <c r="M27" s="496" t="str">
        <f>IF(ISERROR('Consolidated Business Analysis'!O15/'Consolidated Business Analysis'!O206),"-",('Consolidated Business Analysis'!O15/'Consolidated Business Analysis'!O206))</f>
        <v>-</v>
      </c>
      <c r="N27" s="497" t="str">
        <f>IF(ISERROR('Consolidated Business Analysis'!P15/'Consolidated Business Analysis'!P206),"-",('Consolidated Business Analysis'!P15/'Consolidated Business Analysis'!P206))</f>
        <v>-</v>
      </c>
      <c r="O27" s="310" t="str">
        <f>IF(ISERROR('Consolidated Business Analysis'!Q15/'Consolidated Business Analysis'!Q206),"-",('Consolidated Business Analysis'!Q15/'Consolidated Business Analysis'!Q206))</f>
        <v>-</v>
      </c>
      <c r="P27" s="310" t="str">
        <f>IF(ISERROR('Consolidated Business Analysis'!R15/'Consolidated Business Analysis'!R206),"-",('Consolidated Business Analysis'!R15/'Consolidated Business Analysis'!R206))</f>
        <v>-</v>
      </c>
      <c r="Q27" s="310" t="str">
        <f>IF(ISERROR('Consolidated Business Analysis'!S15/'Consolidated Business Analysis'!S206),"-",('Consolidated Business Analysis'!S15/'Consolidated Business Analysis'!S206))</f>
        <v>-</v>
      </c>
      <c r="R27" s="310" t="str">
        <f>IF(ISERROR('Consolidated Business Analysis'!T15/'Consolidated Business Analysis'!T206),"-",('Consolidated Business Analysis'!T15/'Consolidated Business Analysis'!T206))</f>
        <v>-</v>
      </c>
      <c r="S27" s="311" t="str">
        <f>IF(ISERROR('Consolidated Business Analysis'!U15/'Consolidated Business Analysis'!U206),"-",('Consolidated Business Analysis'!U15/'Consolidated Business Analysis'!U206))</f>
        <v>-</v>
      </c>
    </row>
    <row r="28" spans="1:19">
      <c r="A28" s="123" t="s">
        <v>121</v>
      </c>
      <c r="B28" s="130"/>
      <c r="C28" s="498"/>
      <c r="D28" s="312" t="str">
        <f t="shared" ref="D28:K28" si="1">IF(ISERROR(D27/C27-1),"-",(D27/C27-1))</f>
        <v>-</v>
      </c>
      <c r="E28" s="312" t="str">
        <f t="shared" si="1"/>
        <v>-</v>
      </c>
      <c r="F28" s="313" t="str">
        <f t="shared" si="1"/>
        <v>-</v>
      </c>
      <c r="G28" s="312" t="str">
        <f t="shared" si="1"/>
        <v>-</v>
      </c>
      <c r="H28" s="312" t="str">
        <f t="shared" si="1"/>
        <v>-</v>
      </c>
      <c r="I28" s="312" t="str">
        <f t="shared" si="1"/>
        <v>-</v>
      </c>
      <c r="J28" s="312" t="str">
        <f t="shared" si="1"/>
        <v>-</v>
      </c>
      <c r="K28" s="312" t="str">
        <f t="shared" si="1"/>
        <v>-</v>
      </c>
      <c r="L28" s="312" t="str">
        <f t="shared" ref="L28:S28" si="2">IF(ISERROR(L27/K27-1),"-",(L27/K27-1))</f>
        <v>-</v>
      </c>
      <c r="M28" s="312" t="str">
        <f t="shared" si="2"/>
        <v>-</v>
      </c>
      <c r="N28" s="313" t="str">
        <f t="shared" si="2"/>
        <v>-</v>
      </c>
      <c r="O28" s="312" t="str">
        <f t="shared" si="2"/>
        <v>-</v>
      </c>
      <c r="P28" s="312" t="str">
        <f t="shared" si="2"/>
        <v>-</v>
      </c>
      <c r="Q28" s="312" t="str">
        <f t="shared" si="2"/>
        <v>-</v>
      </c>
      <c r="R28" s="312" t="str">
        <f t="shared" si="2"/>
        <v>-</v>
      </c>
      <c r="S28" s="313" t="str">
        <f t="shared" si="2"/>
        <v>-</v>
      </c>
    </row>
    <row r="29" spans="1:19" ht="15">
      <c r="A29" s="129" t="s">
        <v>550</v>
      </c>
      <c r="B29" s="130"/>
      <c r="C29" s="496" t="str">
        <f>IF(ISERROR('Consolidated Business Analysis'!C26/('Consolidated Business Analysis'!C202+'Consolidated Business Analysis'!C203+'Consolidated Business Analysis'!C204+'Consolidated Business Analysis'!C205)),"-",('Consolidated Business Analysis'!C26/('Consolidated Business Analysis'!C202+'Consolidated Business Analysis'!C203+'Consolidated Business Analysis'!C204+'Consolidated Business Analysis'!C205)))</f>
        <v>-</v>
      </c>
      <c r="D29" s="496" t="str">
        <f>IF(ISERROR('Consolidated Business Analysis'!D26/('Consolidated Business Analysis'!D202+'Consolidated Business Analysis'!D203+'Consolidated Business Analysis'!D204+'Consolidated Business Analysis'!D205)),"-",('Consolidated Business Analysis'!D26/('Consolidated Business Analysis'!D202+'Consolidated Business Analysis'!D203+'Consolidated Business Analysis'!D204+'Consolidated Business Analysis'!D205)))</f>
        <v>-</v>
      </c>
      <c r="E29" s="496" t="str">
        <f>IF(ISERROR('Consolidated Business Analysis'!G26/('Consolidated Business Analysis'!G202+'Consolidated Business Analysis'!G203+'Consolidated Business Analysis'!G204+'Consolidated Business Analysis'!G205)),"-",('Consolidated Business Analysis'!G26/('Consolidated Business Analysis'!G202+'Consolidated Business Analysis'!G203+'Consolidated Business Analysis'!G204+'Consolidated Business Analysis'!G205)))</f>
        <v>-</v>
      </c>
      <c r="F29" s="497" t="str">
        <f>IF(ISERROR('Consolidated Business Analysis'!H26/('Consolidated Business Analysis'!H202+'Consolidated Business Analysis'!H203+'Consolidated Business Analysis'!H204+'Consolidated Business Analysis'!H205)),"-",('Consolidated Business Analysis'!H26/('Consolidated Business Analysis'!H202+'Consolidated Business Analysis'!H203+'Consolidated Business Analysis'!H204+'Consolidated Business Analysis'!H205)))</f>
        <v>-</v>
      </c>
      <c r="G29" s="496" t="str">
        <f>IF(ISERROR('Consolidated Business Analysis'!I26/('Consolidated Business Analysis'!I202+'Consolidated Business Analysis'!I203+'Consolidated Business Analysis'!I204+'Consolidated Business Analysis'!I205)),"-",('Consolidated Business Analysis'!I26/('Consolidated Business Analysis'!I202+'Consolidated Business Analysis'!I203+'Consolidated Business Analysis'!I204+'Consolidated Business Analysis'!I205)))</f>
        <v>-</v>
      </c>
      <c r="H29" s="496" t="str">
        <f>IF(ISERROR('Consolidated Business Analysis'!J26/('Consolidated Business Analysis'!J202+'Consolidated Business Analysis'!J203+'Consolidated Business Analysis'!J204+'Consolidated Business Analysis'!J205)),"-",('Consolidated Business Analysis'!J26/('Consolidated Business Analysis'!J202+'Consolidated Business Analysis'!J203+'Consolidated Business Analysis'!J204+'Consolidated Business Analysis'!J205)))</f>
        <v>-</v>
      </c>
      <c r="I29" s="496" t="str">
        <f>IF(ISERROR('Consolidated Business Analysis'!K26/('Consolidated Business Analysis'!K202+'Consolidated Business Analysis'!K203+'Consolidated Business Analysis'!K204+'Consolidated Business Analysis'!K205)),"-",('Consolidated Business Analysis'!K26/('Consolidated Business Analysis'!K202+'Consolidated Business Analysis'!K203+'Consolidated Business Analysis'!K204+'Consolidated Business Analysis'!K205)))</f>
        <v>-</v>
      </c>
      <c r="J29" s="496" t="str">
        <f>IF(ISERROR('Consolidated Business Analysis'!L26/('Consolidated Business Analysis'!L202+'Consolidated Business Analysis'!L203+'Consolidated Business Analysis'!L204+'Consolidated Business Analysis'!L205)),"-",('Consolidated Business Analysis'!L26/('Consolidated Business Analysis'!L202+'Consolidated Business Analysis'!L203+'Consolidated Business Analysis'!L204+'Consolidated Business Analysis'!L205)))</f>
        <v>-</v>
      </c>
      <c r="K29" s="496" t="str">
        <f>IF(ISERROR('Consolidated Business Analysis'!M26/('Consolidated Business Analysis'!M202+'Consolidated Business Analysis'!M203+'Consolidated Business Analysis'!M204+'Consolidated Business Analysis'!M205)),"-",('Consolidated Business Analysis'!M26/('Consolidated Business Analysis'!M202+'Consolidated Business Analysis'!M203+'Consolidated Business Analysis'!M204+'Consolidated Business Analysis'!M205)))</f>
        <v>-</v>
      </c>
      <c r="L29" s="496" t="str">
        <f>IF(ISERROR('Consolidated Business Analysis'!N26/('Consolidated Business Analysis'!N202+'Consolidated Business Analysis'!N203+'Consolidated Business Analysis'!N204+'Consolidated Business Analysis'!N205)),"-",('Consolidated Business Analysis'!N26/('Consolidated Business Analysis'!N202+'Consolidated Business Analysis'!N203+'Consolidated Business Analysis'!N204+'Consolidated Business Analysis'!N205)))</f>
        <v>-</v>
      </c>
      <c r="M29" s="496" t="str">
        <f>IF(ISERROR('Consolidated Business Analysis'!O26/('Consolidated Business Analysis'!O202+'Consolidated Business Analysis'!O203+'Consolidated Business Analysis'!O204+'Consolidated Business Analysis'!O205)),"-",('Consolidated Business Analysis'!O26/('Consolidated Business Analysis'!O202+'Consolidated Business Analysis'!O203+'Consolidated Business Analysis'!O204+'Consolidated Business Analysis'!O205)))</f>
        <v>-</v>
      </c>
      <c r="N29" s="497" t="str">
        <f>IF(ISERROR('Consolidated Business Analysis'!P26/('Consolidated Business Analysis'!P202+'Consolidated Business Analysis'!P203+'Consolidated Business Analysis'!P204+'Consolidated Business Analysis'!P205)),"-",('Consolidated Business Analysis'!P26/('Consolidated Business Analysis'!P202+'Consolidated Business Analysis'!P203+'Consolidated Business Analysis'!P204+'Consolidated Business Analysis'!P205)))</f>
        <v>-</v>
      </c>
      <c r="O29" s="310" t="str">
        <f>IF(ISERROR('Consolidated Business Analysis'!Q26/('Consolidated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P29" s="310" t="str">
        <f>IF(ISERROR('Consolidated Business Analysis'!R26/('Consolidated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Q29" s="310" t="str">
        <f>IF(ISERROR('Consolidated Business Analysis'!S26/('Consolidated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R29" s="310" t="str">
        <f>IF(ISERROR('Consolidated Business Analysis'!T26/('Consolidated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S29" s="311" t="str">
        <f>IF(ISERROR('Consolidated Business Analysis'!U26/('Consolidated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0" spans="1:19">
      <c r="A30" s="123" t="s">
        <v>121</v>
      </c>
      <c r="B30" s="130"/>
      <c r="C30" s="312"/>
      <c r="D30" s="312" t="str">
        <f t="shared" ref="D30:J30" si="3">IF(ISERROR(D29/C29-1),"-",(D29/C29-1))</f>
        <v>-</v>
      </c>
      <c r="E30" s="312" t="str">
        <f t="shared" si="3"/>
        <v>-</v>
      </c>
      <c r="F30" s="313" t="str">
        <f t="shared" si="3"/>
        <v>-</v>
      </c>
      <c r="G30" s="312" t="str">
        <f t="shared" si="3"/>
        <v>-</v>
      </c>
      <c r="H30" s="312" t="str">
        <f t="shared" si="3"/>
        <v>-</v>
      </c>
      <c r="I30" s="312" t="str">
        <f t="shared" si="3"/>
        <v>-</v>
      </c>
      <c r="J30" s="312" t="str">
        <f t="shared" si="3"/>
        <v>-</v>
      </c>
      <c r="K30" s="312" t="str">
        <f t="shared" ref="K30:S30" si="4">IF(ISERROR(K29/J29-1),"-",(K29/J29-1))</f>
        <v>-</v>
      </c>
      <c r="L30" s="312" t="str">
        <f t="shared" si="4"/>
        <v>-</v>
      </c>
      <c r="M30" s="312" t="str">
        <f t="shared" si="4"/>
        <v>-</v>
      </c>
      <c r="N30" s="313" t="str">
        <f t="shared" si="4"/>
        <v>-</v>
      </c>
      <c r="O30" s="312" t="str">
        <f t="shared" si="4"/>
        <v>-</v>
      </c>
      <c r="P30" s="312" t="str">
        <f t="shared" si="4"/>
        <v>-</v>
      </c>
      <c r="Q30" s="312" t="str">
        <f t="shared" si="4"/>
        <v>-</v>
      </c>
      <c r="R30" s="312" t="str">
        <f t="shared" si="4"/>
        <v>-</v>
      </c>
      <c r="S30" s="313" t="str">
        <f t="shared" si="4"/>
        <v>-</v>
      </c>
    </row>
    <row r="31" spans="1:19" ht="15">
      <c r="A31" s="129" t="s">
        <v>551</v>
      </c>
      <c r="B31" s="130"/>
      <c r="C31" s="496" t="str">
        <f>IF(ISERROR('Consolidated Business Analysis'!C27/('Consolidated Business Analysis'!C202+'Consolidated Business Analysis'!C203+'Consolidated Business Analysis'!C204+'Consolidated Business Analysis'!C205)),"-",('Consolidated Business Analysis'!C27/('Consolidated Business Analysis'!C202+'Consolidated Business Analysis'!C203+'Consolidated Business Analysis'!C204+'Consolidated Business Analysis'!C205)))</f>
        <v>-</v>
      </c>
      <c r="D31" s="496" t="str">
        <f>IF(ISERROR('Consolidated Business Analysis'!D27/('Consolidated Business Analysis'!D202+'Consolidated Business Analysis'!D203+'Consolidated Business Analysis'!D204+'Consolidated Business Analysis'!D205)),"-",('Consolidated Business Analysis'!D27/('Consolidated Business Analysis'!D202+'Consolidated Business Analysis'!D203+'Consolidated Business Analysis'!D204+'Consolidated Business Analysis'!D205)))</f>
        <v>-</v>
      </c>
      <c r="E31" s="496" t="str">
        <f>IF(ISERROR('Consolidated Business Analysis'!G27/('Consolidated Business Analysis'!G202+'Consolidated Business Analysis'!G203+'Consolidated Business Analysis'!G204+'Consolidated Business Analysis'!G205)),"-",('Consolidated Business Analysis'!G27/('Consolidated Business Analysis'!G202+'Consolidated Business Analysis'!G203+'Consolidated Business Analysis'!G204+'Consolidated Business Analysis'!G205)))</f>
        <v>-</v>
      </c>
      <c r="F31" s="497" t="str">
        <f>IF(ISERROR('Consolidated Business Analysis'!H27/('Consolidated Business Analysis'!H202+'Consolidated Business Analysis'!H203+'Consolidated Business Analysis'!H204+'Consolidated Business Analysis'!H205)),"-",('Consolidated Business Analysis'!H27/('Consolidated Business Analysis'!H202+'Consolidated Business Analysis'!H203+'Consolidated Business Analysis'!H204+'Consolidated Business Analysis'!H205)))</f>
        <v>-</v>
      </c>
      <c r="G31" s="496" t="str">
        <f>IF(ISERROR('Consolidated Business Analysis'!I27/('Consolidated Business Analysis'!I202+'Consolidated Business Analysis'!I203+'Consolidated Business Analysis'!I204+'Consolidated Business Analysis'!I205)),"-",('Consolidated Business Analysis'!I27/('Consolidated Business Analysis'!I202+'Consolidated Business Analysis'!I203+'Consolidated Business Analysis'!I204+'Consolidated Business Analysis'!I205)))</f>
        <v>-</v>
      </c>
      <c r="H31" s="496" t="str">
        <f>IF(ISERROR('Consolidated Business Analysis'!J27/('Consolidated Business Analysis'!J202+'Consolidated Business Analysis'!J203+'Consolidated Business Analysis'!J204+'Consolidated Business Analysis'!J205)),"-",('Consolidated Business Analysis'!J27/('Consolidated Business Analysis'!J202+'Consolidated Business Analysis'!J203+'Consolidated Business Analysis'!J204+'Consolidated Business Analysis'!J205)))</f>
        <v>-</v>
      </c>
      <c r="I31" s="496" t="str">
        <f>IF(ISERROR('Consolidated Business Analysis'!K27/('Consolidated Business Analysis'!K202+'Consolidated Business Analysis'!K203+'Consolidated Business Analysis'!K204+'Consolidated Business Analysis'!K205)),"-",('Consolidated Business Analysis'!K27/('Consolidated Business Analysis'!K202+'Consolidated Business Analysis'!K203+'Consolidated Business Analysis'!K204+'Consolidated Business Analysis'!K205)))</f>
        <v>-</v>
      </c>
      <c r="J31" s="496" t="str">
        <f>IF(ISERROR('Consolidated Business Analysis'!L27/('Consolidated Business Analysis'!L202+'Consolidated Business Analysis'!L203+'Consolidated Business Analysis'!L204+'Consolidated Business Analysis'!L205)),"-",('Consolidated Business Analysis'!L27/('Consolidated Business Analysis'!L202+'Consolidated Business Analysis'!L203+'Consolidated Business Analysis'!L204+'Consolidated Business Analysis'!L205)))</f>
        <v>-</v>
      </c>
      <c r="K31" s="496" t="str">
        <f>IF(ISERROR('Consolidated Business Analysis'!M27/('Consolidated Business Analysis'!M202+'Consolidated Business Analysis'!M203+'Consolidated Business Analysis'!M204+'Consolidated Business Analysis'!M205)),"-",('Consolidated Business Analysis'!M27/('Consolidated Business Analysis'!M202+'Consolidated Business Analysis'!M203+'Consolidated Business Analysis'!M204+'Consolidated Business Analysis'!M205)))</f>
        <v>-</v>
      </c>
      <c r="L31" s="496" t="str">
        <f>IF(ISERROR('Consolidated Business Analysis'!N27/('Consolidated Business Analysis'!N202+'Consolidated Business Analysis'!N203+'Consolidated Business Analysis'!N204+'Consolidated Business Analysis'!N205)),"-",('Consolidated Business Analysis'!N27/('Consolidated Business Analysis'!N202+'Consolidated Business Analysis'!N203+'Consolidated Business Analysis'!N204+'Consolidated Business Analysis'!N205)))</f>
        <v>-</v>
      </c>
      <c r="M31" s="496" t="str">
        <f>IF(ISERROR('Consolidated Business Analysis'!O27/('Consolidated Business Analysis'!O202+'Consolidated Business Analysis'!O203+'Consolidated Business Analysis'!O204+'Consolidated Business Analysis'!O205)),"-",('Consolidated Business Analysis'!O27/('Consolidated Business Analysis'!O202+'Consolidated Business Analysis'!O203+'Consolidated Business Analysis'!O204+'Consolidated Business Analysis'!O205)))</f>
        <v>-</v>
      </c>
      <c r="N31" s="497" t="str">
        <f>IF(ISERROR('Consolidated Business Analysis'!P27/('Consolidated Business Analysis'!P202+'Consolidated Business Analysis'!P203+'Consolidated Business Analysis'!P204+'Consolidated Business Analysis'!P205)),"-",('Consolidated Business Analysis'!P27/('Consolidated Business Analysis'!P202+'Consolidated Business Analysis'!P203+'Consolidated Business Analysis'!P204+'Consolidated Business Analysis'!P205)))</f>
        <v>-</v>
      </c>
      <c r="O31" s="310" t="str">
        <f>IF(ISERROR('Consolidated Business Analysis'!Q27/('Consolidated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P31" s="310" t="str">
        <f>IF(ISERROR('Consolidated Business Analysis'!R27/('Consolidated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Q31" s="310" t="str">
        <f>IF(ISERROR('Consolidated Business Analysis'!S27/('Consolidated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R31" s="310" t="str">
        <f>IF(ISERROR('Consolidated Business Analysis'!T27/('Consolidated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S31" s="311" t="str">
        <f>IF(ISERROR('Consolidated Business Analysis'!U27/('Consolidated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2" spans="1:19">
      <c r="A32" s="123" t="s">
        <v>121</v>
      </c>
      <c r="B32" s="130"/>
      <c r="C32" s="312"/>
      <c r="D32" s="312" t="str">
        <f t="shared" ref="D32:K32" si="5">IF(ISERROR(D31/C31-1),"-",(D31/C31-1))</f>
        <v>-</v>
      </c>
      <c r="E32" s="312" t="str">
        <f t="shared" si="5"/>
        <v>-</v>
      </c>
      <c r="F32" s="313" t="str">
        <f t="shared" si="5"/>
        <v>-</v>
      </c>
      <c r="G32" s="312" t="str">
        <f t="shared" si="5"/>
        <v>-</v>
      </c>
      <c r="H32" s="312" t="str">
        <f t="shared" si="5"/>
        <v>-</v>
      </c>
      <c r="I32" s="312" t="str">
        <f t="shared" si="5"/>
        <v>-</v>
      </c>
      <c r="J32" s="312" t="str">
        <f t="shared" si="5"/>
        <v>-</v>
      </c>
      <c r="K32" s="312" t="str">
        <f t="shared" si="5"/>
        <v>-</v>
      </c>
      <c r="L32" s="312" t="str">
        <f t="shared" ref="L32:S32" si="6">IF(ISERROR(L31/K31-1),"-",(L31/K31-1))</f>
        <v>-</v>
      </c>
      <c r="M32" s="312" t="str">
        <f t="shared" si="6"/>
        <v>-</v>
      </c>
      <c r="N32" s="313" t="str">
        <f t="shared" si="6"/>
        <v>-</v>
      </c>
      <c r="O32" s="312" t="str">
        <f t="shared" si="6"/>
        <v>-</v>
      </c>
      <c r="P32" s="312" t="str">
        <f t="shared" si="6"/>
        <v>-</v>
      </c>
      <c r="Q32" s="312" t="str">
        <f t="shared" si="6"/>
        <v>-</v>
      </c>
      <c r="R32" s="312" t="str">
        <f t="shared" si="6"/>
        <v>-</v>
      </c>
      <c r="S32" s="313" t="str">
        <f t="shared" si="6"/>
        <v>-</v>
      </c>
    </row>
    <row r="33" spans="1:19" ht="15">
      <c r="A33" s="129" t="s">
        <v>555</v>
      </c>
      <c r="B33" s="130"/>
      <c r="C33" s="492" t="str">
        <f>IF(ISERROR('Consolidated Business Analysis'!C29/'Consolidated Business Analysis'!C32),"-",('Consolidated Business Analysis'!C29/'Consolidated Business Analysis'!C32))</f>
        <v>-</v>
      </c>
      <c r="D33" s="492" t="str">
        <f>IF(ISERROR('Consolidated Business Analysis'!D29/'Consolidated Business Analysis'!D32),"-",('Consolidated Business Analysis'!D29/'Consolidated Business Analysis'!D32))</f>
        <v>-</v>
      </c>
      <c r="E33" s="492" t="str">
        <f>IF(ISERROR('Consolidated Business Analysis'!G29/'Consolidated Business Analysis'!G32),"-",('Consolidated Business Analysis'!G29/'Consolidated Business Analysis'!G32))</f>
        <v>-</v>
      </c>
      <c r="F33" s="493" t="str">
        <f>IF(ISERROR('Consolidated Business Analysis'!H29/'Consolidated Business Analysis'!H32),"-",('Consolidated Business Analysis'!H29/'Consolidated Business Analysis'!H32))</f>
        <v>-</v>
      </c>
      <c r="G33" s="492" t="str">
        <f>IF(ISERROR('Consolidated Business Analysis'!I29/'Consolidated Business Analysis'!I32),"-",('Consolidated Business Analysis'!I29/'Consolidated Business Analysis'!I32))</f>
        <v>-</v>
      </c>
      <c r="H33" s="492" t="str">
        <f>IF(ISERROR('Consolidated Business Analysis'!J29/'Consolidated Business Analysis'!J32),"-",('Consolidated Business Analysis'!J29/'Consolidated Business Analysis'!J32))</f>
        <v>-</v>
      </c>
      <c r="I33" s="492" t="str">
        <f>IF(ISERROR('Consolidated Business Analysis'!K29/'Consolidated Business Analysis'!K32),"-",('Consolidated Business Analysis'!K29/'Consolidated Business Analysis'!K32))</f>
        <v>-</v>
      </c>
      <c r="J33" s="492" t="str">
        <f>IF(ISERROR('Consolidated Business Analysis'!L29/'Consolidated Business Analysis'!L32),"-",('Consolidated Business Analysis'!L29/'Consolidated Business Analysis'!L32))</f>
        <v>-</v>
      </c>
      <c r="K33" s="492" t="str">
        <f>IF(ISERROR('Consolidated Business Analysis'!M29/'Consolidated Business Analysis'!M32),"-",('Consolidated Business Analysis'!M29/'Consolidated Business Analysis'!M32))</f>
        <v>-</v>
      </c>
      <c r="L33" s="492" t="str">
        <f>IF(ISERROR('Consolidated Business Analysis'!N29/'Consolidated Business Analysis'!N32),"-",('Consolidated Business Analysis'!N29/'Consolidated Business Analysis'!N32))</f>
        <v>-</v>
      </c>
      <c r="M33" s="492" t="str">
        <f>IF(ISERROR('Consolidated Business Analysis'!O29/'Consolidated Business Analysis'!O32),"-",('Consolidated Business Analysis'!O29/'Consolidated Business Analysis'!O32))</f>
        <v>-</v>
      </c>
      <c r="N33" s="493" t="str">
        <f>IF(ISERROR('Consolidated Business Analysis'!P29/'Consolidated Business Analysis'!P32),"-",('Consolidated Business Analysis'!P29/'Consolidated Business Analysis'!P32))</f>
        <v>-</v>
      </c>
      <c r="O33" s="273" t="str">
        <f>IF(ISERROR('Consolidated Business Analysis'!Q29/'Consolidated Business Analysis'!Q32),"-",('Consolidated Business Analysis'!Q29/'Consolidated Business Analysis'!Q32))</f>
        <v>-</v>
      </c>
      <c r="P33" s="273" t="str">
        <f>IF(ISERROR('Consolidated Business Analysis'!R29/'Consolidated Business Analysis'!R32),"-",('Consolidated Business Analysis'!R29/'Consolidated Business Analysis'!R32))</f>
        <v>-</v>
      </c>
      <c r="Q33" s="273" t="str">
        <f>IF(ISERROR('Consolidated Business Analysis'!S29/'Consolidated Business Analysis'!S32),"-",('Consolidated Business Analysis'!S29/'Consolidated Business Analysis'!S32))</f>
        <v>-</v>
      </c>
      <c r="R33" s="273" t="str">
        <f>IF(ISERROR('Consolidated Business Analysis'!T29/'Consolidated Business Analysis'!T32),"-",('Consolidated Business Analysis'!T29/'Consolidated Business Analysis'!T32))</f>
        <v>-</v>
      </c>
      <c r="S33" s="274" t="str">
        <f>IF(ISERROR('Consolidated Business Analysis'!U29/'Consolidated Business Analysis'!U32),"-",('Consolidated Business Analysis'!U29/'Consolidated Business Analysis'!U32))</f>
        <v>-</v>
      </c>
    </row>
    <row r="34" spans="1:19">
      <c r="A34" s="123" t="s">
        <v>121</v>
      </c>
      <c r="B34" s="130"/>
      <c r="C34" s="312"/>
      <c r="D34" s="312" t="str">
        <f t="shared" ref="D34:L34" si="7">IF(ISERROR(D33/C33-1),"-",(D33/C33-1))</f>
        <v>-</v>
      </c>
      <c r="E34" s="312" t="str">
        <f t="shared" si="7"/>
        <v>-</v>
      </c>
      <c r="F34" s="313" t="str">
        <f t="shared" si="7"/>
        <v>-</v>
      </c>
      <c r="G34" s="312" t="str">
        <f t="shared" si="7"/>
        <v>-</v>
      </c>
      <c r="H34" s="312" t="str">
        <f t="shared" si="7"/>
        <v>-</v>
      </c>
      <c r="I34" s="312" t="str">
        <f t="shared" si="7"/>
        <v>-</v>
      </c>
      <c r="J34" s="312" t="str">
        <f t="shared" si="7"/>
        <v>-</v>
      </c>
      <c r="K34" s="312" t="str">
        <f t="shared" si="7"/>
        <v>-</v>
      </c>
      <c r="L34" s="312" t="str">
        <f t="shared" si="7"/>
        <v>-</v>
      </c>
      <c r="M34" s="312" t="str">
        <f t="shared" ref="M34:S34" si="8">IF(ISERROR(M33/L33-1),"-",(M33/L33-1))</f>
        <v>-</v>
      </c>
      <c r="N34" s="313" t="str">
        <f t="shared" si="8"/>
        <v>-</v>
      </c>
      <c r="O34" s="312" t="str">
        <f t="shared" si="8"/>
        <v>-</v>
      </c>
      <c r="P34" s="312" t="str">
        <f t="shared" si="8"/>
        <v>-</v>
      </c>
      <c r="Q34" s="312" t="str">
        <f t="shared" si="8"/>
        <v>-</v>
      </c>
      <c r="R34" s="312" t="str">
        <f t="shared" si="8"/>
        <v>-</v>
      </c>
      <c r="S34" s="313" t="str">
        <f t="shared" si="8"/>
        <v>-</v>
      </c>
    </row>
    <row r="35" spans="1:19" ht="15">
      <c r="A35" s="129" t="s">
        <v>568</v>
      </c>
      <c r="B35" s="130"/>
      <c r="C35" s="496" t="str">
        <f>IF(ISERROR(('Consolidated Business Analysis'!C28+'Segmented Business Analysis'!C14)/'Consolidated Business Analysis'!C207),"-",(('Consolidated Business Analysis'!C28+'Segmented Business Analysis'!C14)/'Consolidated Business Analysis'!C207))</f>
        <v>-</v>
      </c>
      <c r="D35" s="496" t="str">
        <f>IF(ISERROR(('Consolidated Business Analysis'!D28+'Segmented Business Analysis'!D14)/'Consolidated Business Analysis'!D207),"-",(('Consolidated Business Analysis'!D28+'Segmented Business Analysis'!D14)/'Consolidated Business Analysis'!D207))</f>
        <v>-</v>
      </c>
      <c r="E35" s="496" t="str">
        <f>IF(ISERROR(('Consolidated Business Analysis'!G28+'Segmented Business Analysis'!G14)/'Consolidated Business Analysis'!G207),"-",(('Consolidated Business Analysis'!G28+'Segmented Business Analysis'!G14)/'Consolidated Business Analysis'!G207))</f>
        <v>-</v>
      </c>
      <c r="F35" s="497" t="str">
        <f>IF(ISERROR(('Consolidated Business Analysis'!H28+'Segmented Business Analysis'!H14)/'Consolidated Business Analysis'!H207),"-",(('Consolidated Business Analysis'!H28+'Segmented Business Analysis'!H14)/'Consolidated Business Analysis'!H207))</f>
        <v>-</v>
      </c>
      <c r="G35" s="496" t="str">
        <f>IF(ISERROR(('Consolidated Business Analysis'!I28+'Segmented Business Analysis'!I14)/'Consolidated Business Analysis'!I207),"-",(('Consolidated Business Analysis'!I28+'Segmented Business Analysis'!I14)/'Consolidated Business Analysis'!I207))</f>
        <v>-</v>
      </c>
      <c r="H35" s="496" t="str">
        <f>IF(ISERROR(('Consolidated Business Analysis'!J28+'Segmented Business Analysis'!J14)/'Consolidated Business Analysis'!J207),"-",(('Consolidated Business Analysis'!J28+'Segmented Business Analysis'!J14)/'Consolidated Business Analysis'!J207))</f>
        <v>-</v>
      </c>
      <c r="I35" s="496" t="str">
        <f>IF(ISERROR(('Consolidated Business Analysis'!K28+'Segmented Business Analysis'!K14)/'Consolidated Business Analysis'!K207),"-",(('Consolidated Business Analysis'!K28+'Segmented Business Analysis'!K14)/'Consolidated Business Analysis'!K207))</f>
        <v>-</v>
      </c>
      <c r="J35" s="496" t="str">
        <f>IF(ISERROR(('Consolidated Business Analysis'!L28+'Segmented Business Analysis'!L14)/'Consolidated Business Analysis'!L207),"-",(('Consolidated Business Analysis'!L28+'Segmented Business Analysis'!L14)/'Consolidated Business Analysis'!L207))</f>
        <v>-</v>
      </c>
      <c r="K35" s="496" t="str">
        <f>IF(ISERROR(('Consolidated Business Analysis'!M28+'Segmented Business Analysis'!M14)/'Consolidated Business Analysis'!M207),"-",(('Consolidated Business Analysis'!M28+'Segmented Business Analysis'!M14)/'Consolidated Business Analysis'!M207))</f>
        <v>-</v>
      </c>
      <c r="L35" s="496" t="str">
        <f>IF(ISERROR(('Consolidated Business Analysis'!N28+'Segmented Business Analysis'!N14)/'Consolidated Business Analysis'!N207),"-",(('Consolidated Business Analysis'!N28+'Segmented Business Analysis'!N14)/'Consolidated Business Analysis'!N207))</f>
        <v>-</v>
      </c>
      <c r="M35" s="496" t="str">
        <f>IF(ISERROR(('Consolidated Business Analysis'!O28+'Segmented Business Analysis'!O14)/'Consolidated Business Analysis'!O207),"-",(('Consolidated Business Analysis'!O28+'Segmented Business Analysis'!O14)/'Consolidated Business Analysis'!O207))</f>
        <v>-</v>
      </c>
      <c r="N35" s="497" t="str">
        <f>IF(ISERROR(('Consolidated Business Analysis'!P28+'Segmented Business Analysis'!P14)/'Consolidated Business Analysis'!P207),"-",(('Consolidated Business Analysis'!P28+'Segmented Business Analysis'!P14)/'Consolidated Business Analysis'!P207))</f>
        <v>-</v>
      </c>
      <c r="O35" s="310" t="str">
        <f>IF(ISERROR(('Consolidated Business Analysis'!Q28+'Segmented Business Analysis'!Q14)/'Consolidated Business Analysis'!Q207),"-",(('Consolidated Business Analysis'!Q28+'Segmented Business Analysis'!Q14)/'Consolidated Business Analysis'!Q207))</f>
        <v>-</v>
      </c>
      <c r="P35" s="310" t="str">
        <f>IF(ISERROR(('Consolidated Business Analysis'!R28+'Segmented Business Analysis'!R14)/'Consolidated Business Analysis'!R207),"-",(('Consolidated Business Analysis'!R28+'Segmented Business Analysis'!R14)/'Consolidated Business Analysis'!R207))</f>
        <v>-</v>
      </c>
      <c r="Q35" s="310" t="str">
        <f>IF(ISERROR(('Consolidated Business Analysis'!S28+'Segmented Business Analysis'!S14)/'Consolidated Business Analysis'!S207),"-",(('Consolidated Business Analysis'!S28+'Segmented Business Analysis'!S14)/'Consolidated Business Analysis'!S207))</f>
        <v>-</v>
      </c>
      <c r="R35" s="310" t="str">
        <f>IF(ISERROR(('Consolidated Business Analysis'!T28+'Segmented Business Analysis'!T14)/'Consolidated Business Analysis'!T207),"-",(('Consolidated Business Analysis'!T28+'Segmented Business Analysis'!T14)/'Consolidated Business Analysis'!T207))</f>
        <v>-</v>
      </c>
      <c r="S35" s="311" t="str">
        <f>IF(ISERROR(('Consolidated Business Analysis'!U28+'Segmented Business Analysis'!U14)/'Consolidated Business Analysis'!U207),"-",(('Consolidated Business Analysis'!U28+'Segmented Business Analysis'!U14)/'Consolidated Business Analysis'!U207))</f>
        <v>-</v>
      </c>
    </row>
    <row r="36" spans="1:19">
      <c r="A36" s="123" t="s">
        <v>121</v>
      </c>
      <c r="B36" s="130"/>
      <c r="C36" s="312"/>
      <c r="D36" s="312" t="str">
        <f t="shared" ref="D36:I36" si="9">IF(ISERROR(D35/C35-1),"-",(D35/C35-1))</f>
        <v>-</v>
      </c>
      <c r="E36" s="312" t="str">
        <f t="shared" si="9"/>
        <v>-</v>
      </c>
      <c r="F36" s="313" t="str">
        <f>IF(ISERROR(F35/E35-1),"-",(F35/E35-1))</f>
        <v>-</v>
      </c>
      <c r="G36" s="312" t="str">
        <f t="shared" si="9"/>
        <v>-</v>
      </c>
      <c r="H36" s="312" t="str">
        <f t="shared" si="9"/>
        <v>-</v>
      </c>
      <c r="I36" s="312" t="str">
        <f t="shared" si="9"/>
        <v>-</v>
      </c>
      <c r="J36" s="312" t="str">
        <f t="shared" ref="J36:S36" si="10">IF(ISERROR(J35/I35-1),"-",(J35/I35-1))</f>
        <v>-</v>
      </c>
      <c r="K36" s="312" t="str">
        <f t="shared" si="10"/>
        <v>-</v>
      </c>
      <c r="L36" s="312" t="str">
        <f t="shared" si="10"/>
        <v>-</v>
      </c>
      <c r="M36" s="312" t="str">
        <f t="shared" si="10"/>
        <v>-</v>
      </c>
      <c r="N36" s="313" t="str">
        <f t="shared" si="10"/>
        <v>-</v>
      </c>
      <c r="O36" s="312" t="str">
        <f t="shared" si="10"/>
        <v>-</v>
      </c>
      <c r="P36" s="312" t="str">
        <f t="shared" si="10"/>
        <v>-</v>
      </c>
      <c r="Q36" s="312" t="str">
        <f t="shared" si="10"/>
        <v>-</v>
      </c>
      <c r="R36" s="312" t="str">
        <f t="shared" si="10"/>
        <v>-</v>
      </c>
      <c r="S36" s="313" t="str">
        <f t="shared" si="10"/>
        <v>-</v>
      </c>
    </row>
    <row r="37" spans="1:19" ht="15">
      <c r="A37" s="129" t="s">
        <v>617</v>
      </c>
      <c r="B37" s="130"/>
      <c r="C37" s="494" t="str">
        <f>IF(ISERROR('Consolidated Business Analysis'!C30/'Consolidated Business Analysis'!C15),"-",('Consolidated Business Analysis'!C30/'Consolidated Business Analysis'!C15))</f>
        <v>-</v>
      </c>
      <c r="D37" s="494" t="str">
        <f>IF(ISERROR('Consolidated Business Analysis'!D30/'Consolidated Business Analysis'!D15),"-",('Consolidated Business Analysis'!D30/'Consolidated Business Analysis'!D15))</f>
        <v>-</v>
      </c>
      <c r="E37" s="494" t="str">
        <f>IF(ISERROR('Consolidated Business Analysis'!G30/'Consolidated Business Analysis'!G15),"-",('Consolidated Business Analysis'!G30/'Consolidated Business Analysis'!G15))</f>
        <v>-</v>
      </c>
      <c r="F37" s="495" t="str">
        <f>IF(ISERROR('Consolidated Business Analysis'!H30/'Consolidated Business Analysis'!H15),"-",('Consolidated Business Analysis'!H30/'Consolidated Business Analysis'!H15))</f>
        <v>-</v>
      </c>
      <c r="G37" s="494" t="str">
        <f>IF(ISERROR('Consolidated Business Analysis'!I30/'Consolidated Business Analysis'!I15),"-",('Consolidated Business Analysis'!I30/'Consolidated Business Analysis'!I15))</f>
        <v>-</v>
      </c>
      <c r="H37" s="494" t="str">
        <f>IF(ISERROR('Consolidated Business Analysis'!J30/'Consolidated Business Analysis'!J15),"-",('Consolidated Business Analysis'!J30/'Consolidated Business Analysis'!J15))</f>
        <v>-</v>
      </c>
      <c r="I37" s="494" t="str">
        <f>IF(ISERROR('Consolidated Business Analysis'!K30/'Consolidated Business Analysis'!K15),"-",('Consolidated Business Analysis'!K30/'Consolidated Business Analysis'!K15))</f>
        <v>-</v>
      </c>
      <c r="J37" s="494" t="str">
        <f>IF(ISERROR('Consolidated Business Analysis'!L30/'Consolidated Business Analysis'!L15),"-",('Consolidated Business Analysis'!L30/'Consolidated Business Analysis'!L15))</f>
        <v>-</v>
      </c>
      <c r="K37" s="494" t="str">
        <f>IF(ISERROR('Consolidated Business Analysis'!M30/'Consolidated Business Analysis'!M15),"-",('Consolidated Business Analysis'!M30/'Consolidated Business Analysis'!M15))</f>
        <v>-</v>
      </c>
      <c r="L37" s="494" t="str">
        <f>IF(ISERROR('Consolidated Business Analysis'!N30/'Consolidated Business Analysis'!N15),"-",('Consolidated Business Analysis'!N30/'Consolidated Business Analysis'!N15))</f>
        <v>-</v>
      </c>
      <c r="M37" s="494" t="str">
        <f>IF(ISERROR('Consolidated Business Analysis'!O30/'Consolidated Business Analysis'!O15),"-",('Consolidated Business Analysis'!O30/'Consolidated Business Analysis'!O15))</f>
        <v>-</v>
      </c>
      <c r="N37" s="495" t="str">
        <f>IF(ISERROR('Consolidated Business Analysis'!P30/'Consolidated Business Analysis'!P15),"-",('Consolidated Business Analysis'!P30/'Consolidated Business Analysis'!P15))</f>
        <v>-</v>
      </c>
      <c r="O37" s="373"/>
      <c r="P37" s="373"/>
      <c r="Q37" s="373"/>
      <c r="R37" s="373"/>
      <c r="S37" s="374"/>
    </row>
    <row r="38" spans="1:19">
      <c r="A38" s="123" t="s">
        <v>121</v>
      </c>
      <c r="B38" s="130"/>
      <c r="C38" s="312"/>
      <c r="D38" s="312" t="str">
        <f t="shared" ref="D38:N38" si="11">IF(ISERROR(D37/C37-1),"-",(D37/C37-1))</f>
        <v>-</v>
      </c>
      <c r="E38" s="312" t="str">
        <f t="shared" si="11"/>
        <v>-</v>
      </c>
      <c r="F38" s="313" t="str">
        <f t="shared" si="11"/>
        <v>-</v>
      </c>
      <c r="G38" s="312" t="str">
        <f t="shared" si="11"/>
        <v>-</v>
      </c>
      <c r="H38" s="312" t="str">
        <f t="shared" si="11"/>
        <v>-</v>
      </c>
      <c r="I38" s="312" t="str">
        <f t="shared" si="11"/>
        <v>-</v>
      </c>
      <c r="J38" s="312" t="str">
        <f t="shared" si="11"/>
        <v>-</v>
      </c>
      <c r="K38" s="312" t="str">
        <f t="shared" si="11"/>
        <v>-</v>
      </c>
      <c r="L38" s="312" t="str">
        <f t="shared" si="11"/>
        <v>-</v>
      </c>
      <c r="M38" s="312" t="str">
        <f t="shared" si="11"/>
        <v>-</v>
      </c>
      <c r="N38" s="313" t="str">
        <f t="shared" si="11"/>
        <v>-</v>
      </c>
      <c r="O38" s="312" t="str">
        <f>IF(ISERROR(#REF!/#REF!-1),"-",(#REF!/#REF!-1))</f>
        <v>-</v>
      </c>
      <c r="P38" s="312" t="str">
        <f>IF(ISERROR(#REF!/#REF!-1),"-",(#REF!/#REF!-1))</f>
        <v>-</v>
      </c>
      <c r="Q38" s="312" t="str">
        <f>IF(ISERROR(#REF!/#REF!-1),"-",(#REF!/#REF!-1))</f>
        <v>-</v>
      </c>
      <c r="R38" s="312" t="str">
        <f>IF(ISERROR(#REF!/#REF!-1),"-",(#REF!/#REF!-1))</f>
        <v>-</v>
      </c>
      <c r="S38" s="313" t="str">
        <f>IF(ISERROR(#REF!/#REF!-1),"-",(#REF!/#REF!-1))</f>
        <v>-</v>
      </c>
    </row>
    <row r="39" spans="1:19" ht="15">
      <c r="A39" s="131"/>
      <c r="B39" s="128"/>
      <c r="C39" s="127"/>
      <c r="D39" s="127"/>
      <c r="E39" s="127"/>
      <c r="F39" s="128"/>
      <c r="G39" s="127"/>
      <c r="H39" s="127"/>
      <c r="I39" s="127"/>
      <c r="J39" s="127"/>
      <c r="K39" s="127"/>
      <c r="L39" s="127"/>
      <c r="M39" s="127"/>
      <c r="N39" s="128"/>
      <c r="O39" s="127"/>
      <c r="P39" s="127"/>
      <c r="Q39" s="127"/>
      <c r="R39" s="127"/>
      <c r="S39" s="128"/>
    </row>
    <row r="40" spans="1:19" ht="15">
      <c r="A40" s="132" t="s">
        <v>552</v>
      </c>
      <c r="B40" s="134"/>
      <c r="C40" s="133"/>
      <c r="D40" s="133"/>
      <c r="E40" s="133"/>
      <c r="F40" s="134"/>
      <c r="G40" s="133"/>
      <c r="H40" s="133"/>
      <c r="I40" s="133"/>
      <c r="J40" s="133"/>
      <c r="K40" s="133"/>
      <c r="L40" s="133"/>
      <c r="M40" s="133"/>
      <c r="N40" s="134"/>
      <c r="O40" s="133"/>
      <c r="P40" s="133"/>
      <c r="Q40" s="133"/>
      <c r="R40" s="133"/>
      <c r="S40" s="134"/>
    </row>
    <row r="41" spans="1:19" ht="9.75" customHeight="1">
      <c r="A41" s="135"/>
      <c r="B41" s="130"/>
      <c r="F41" s="130"/>
      <c r="N41" s="130"/>
      <c r="S41" s="130"/>
    </row>
    <row r="42" spans="1:19" ht="15">
      <c r="A42" s="129" t="s">
        <v>553</v>
      </c>
      <c r="B42" s="130"/>
      <c r="C42" s="273" t="str">
        <f>IF(ISERROR(('Consolidated Business Analysis'!C93+'Consolidated Business Analysis'!C101)/'Consolidated Business Analysis'!C70),"-",(('Consolidated Business Analysis'!C93+'Consolidated Business Analysis'!C101)/'Consolidated Business Analysis'!C70))</f>
        <v>-</v>
      </c>
      <c r="D42" s="273" t="str">
        <f>IF(ISERROR(('Consolidated Business Analysis'!D93+'Consolidated Business Analysis'!D101)/'Consolidated Business Analysis'!D70),"-",(('Consolidated Business Analysis'!D93+'Consolidated Business Analysis'!D101)/'Consolidated Business Analysis'!D70))</f>
        <v>-</v>
      </c>
      <c r="E42" s="273" t="str">
        <f>IF(ISERROR(('Consolidated Business Analysis'!G93+'Consolidated Business Analysis'!G101)/'Consolidated Business Analysis'!G70),"-",(('Consolidated Business Analysis'!G93+'Consolidated Business Analysis'!G101)/'Consolidated Business Analysis'!G70))</f>
        <v>-</v>
      </c>
      <c r="F42" s="274" t="str">
        <f>IF(ISERROR(('Consolidated Business Analysis'!H93+'Consolidated Business Analysis'!H101)/'Consolidated Business Analysis'!H70),"-",(('Consolidated Business Analysis'!H93+'Consolidated Business Analysis'!H101)/'Consolidated Business Analysis'!H70))</f>
        <v>-</v>
      </c>
      <c r="G42" s="273" t="str">
        <f>IF(ISERROR(('Consolidated Business Analysis'!I93+'Consolidated Business Analysis'!I101)/'Consolidated Business Analysis'!I70),"-",(('Consolidated Business Analysis'!I93+'Consolidated Business Analysis'!I101)/'Consolidated Business Analysis'!I70))</f>
        <v>-</v>
      </c>
      <c r="H42" s="273" t="str">
        <f>IF(ISERROR(('Consolidated Business Analysis'!J93+'Consolidated Business Analysis'!J101)/'Consolidated Business Analysis'!J70),"-",(('Consolidated Business Analysis'!J93+'Consolidated Business Analysis'!J101)/'Consolidated Business Analysis'!J70))</f>
        <v>-</v>
      </c>
      <c r="I42" s="273" t="str">
        <f>IF(ISERROR(('Consolidated Business Analysis'!K93+'Consolidated Business Analysis'!K101)/'Consolidated Business Analysis'!K70),"-",(('Consolidated Business Analysis'!K93+'Consolidated Business Analysis'!K101)/'Consolidated Business Analysis'!K70))</f>
        <v>-</v>
      </c>
      <c r="J42" s="273" t="str">
        <f>IF(ISERROR(('Consolidated Business Analysis'!L93+'Consolidated Business Analysis'!L101)/'Consolidated Business Analysis'!L70),"-",(('Consolidated Business Analysis'!L93+'Consolidated Business Analysis'!L101)/'Consolidated Business Analysis'!L70))</f>
        <v>-</v>
      </c>
      <c r="K42" s="273" t="str">
        <f>IF(ISERROR(('Consolidated Business Analysis'!M93+'Consolidated Business Analysis'!M101)/'Consolidated Business Analysis'!M70),"-",(('Consolidated Business Analysis'!M93+'Consolidated Business Analysis'!M101)/'Consolidated Business Analysis'!M70))</f>
        <v>-</v>
      </c>
      <c r="L42" s="273" t="str">
        <f>IF(ISERROR(('Consolidated Business Analysis'!N93+'Consolidated Business Analysis'!N101)/'Consolidated Business Analysis'!N70),"-",(('Consolidated Business Analysis'!N93+'Consolidated Business Analysis'!N101)/'Consolidated Business Analysis'!N70))</f>
        <v>-</v>
      </c>
      <c r="M42" s="273" t="str">
        <f>IF(ISERROR(('Consolidated Business Analysis'!O93+'Consolidated Business Analysis'!O101)/'Consolidated Business Analysis'!O70),"-",(('Consolidated Business Analysis'!O93+'Consolidated Business Analysis'!O101)/'Consolidated Business Analysis'!O70))</f>
        <v>-</v>
      </c>
      <c r="N42" s="274" t="str">
        <f>IF(ISERROR(('Consolidated Business Analysis'!P93+'Consolidated Business Analysis'!P101)/'Consolidated Business Analysis'!P70),"-",(('Consolidated Business Analysis'!P93+'Consolidated Business Analysis'!P101)/'Consolidated Business Analysis'!P70))</f>
        <v>-</v>
      </c>
      <c r="O42" s="270" t="str">
        <f>IF(ISERROR(('Consolidated Business Analysis'!Q93+'Consolidated Business Analysis'!Q101)/'Consolidated Business Analysis'!Q70),"-",(('Consolidated Business Analysis'!Q93+'Consolidated Business Analysis'!Q101)/'Consolidated Business Analysis'!Q70))</f>
        <v>-</v>
      </c>
      <c r="P42" s="270" t="str">
        <f>IF(ISERROR(('Consolidated Business Analysis'!R93+'Consolidated Business Analysis'!R101)/'Consolidated Business Analysis'!R70),"-",(('Consolidated Business Analysis'!R93+'Consolidated Business Analysis'!R101)/'Consolidated Business Analysis'!R70))</f>
        <v>-</v>
      </c>
      <c r="Q42" s="270" t="str">
        <f>IF(ISERROR(('Consolidated Business Analysis'!S93+'Consolidated Business Analysis'!S101)/'Consolidated Business Analysis'!S70),"-",(('Consolidated Business Analysis'!S93+'Consolidated Business Analysis'!S101)/'Consolidated Business Analysis'!S70))</f>
        <v>-</v>
      </c>
      <c r="R42" s="270" t="str">
        <f>IF(ISERROR(('Consolidated Business Analysis'!T93+'Consolidated Business Analysis'!T101)/'Consolidated Business Analysis'!T70),"-",(('Consolidated Business Analysis'!T93+'Consolidated Business Analysis'!T101)/'Consolidated Business Analysis'!T70))</f>
        <v>-</v>
      </c>
      <c r="S42" s="271" t="str">
        <f>IF(ISERROR(('Consolidated Business Analysis'!U93+'Consolidated Business Analysis'!U101)/'Consolidated Business Analysis'!U70),"-",(('Consolidated Business Analysis'!U93+'Consolidated Business Analysis'!U101)/'Consolidated Business Analysis'!U70))</f>
        <v>-</v>
      </c>
    </row>
    <row r="43" spans="1:19">
      <c r="A43" s="123" t="s">
        <v>121</v>
      </c>
      <c r="B43" s="130"/>
      <c r="C43" s="312"/>
      <c r="D43" s="312" t="str">
        <f t="shared" ref="D43:N43" si="12">IF(ISERROR(D42/C42-1),"-",(D42/C42-1))</f>
        <v>-</v>
      </c>
      <c r="E43" s="312" t="str">
        <f t="shared" si="12"/>
        <v>-</v>
      </c>
      <c r="F43" s="313" t="str">
        <f t="shared" si="12"/>
        <v>-</v>
      </c>
      <c r="G43" s="312" t="str">
        <f t="shared" si="12"/>
        <v>-</v>
      </c>
      <c r="H43" s="312" t="str">
        <f t="shared" si="12"/>
        <v>-</v>
      </c>
      <c r="I43" s="312" t="str">
        <f t="shared" si="12"/>
        <v>-</v>
      </c>
      <c r="J43" s="312" t="str">
        <f t="shared" si="12"/>
        <v>-</v>
      </c>
      <c r="K43" s="312" t="str">
        <f t="shared" si="12"/>
        <v>-</v>
      </c>
      <c r="L43" s="312" t="str">
        <f t="shared" si="12"/>
        <v>-</v>
      </c>
      <c r="M43" s="312" t="str">
        <f t="shared" si="12"/>
        <v>-</v>
      </c>
      <c r="N43" s="313" t="str">
        <f t="shared" si="12"/>
        <v>-</v>
      </c>
      <c r="O43" s="312" t="str">
        <f>IF(ISERROR(O42/N42-1),"-",(O42/N42-1))</f>
        <v>-</v>
      </c>
      <c r="P43" s="312" t="str">
        <f>IF(ISERROR(P42/O42-1),"-",(P42/O42-1))</f>
        <v>-</v>
      </c>
      <c r="Q43" s="312" t="str">
        <f>IF(ISERROR(Q42/P42-1),"-",(Q42/P42-1))</f>
        <v>-</v>
      </c>
      <c r="R43" s="312" t="str">
        <f>IF(ISERROR(R42/Q42-1),"-",(R42/Q42-1))</f>
        <v>-</v>
      </c>
      <c r="S43" s="313" t="str">
        <f>IF(ISERROR(S42/R42-1),"-",(S42/R42-1))</f>
        <v>-</v>
      </c>
    </row>
    <row r="44" spans="1:19" ht="15">
      <c r="A44" s="129" t="s">
        <v>554</v>
      </c>
      <c r="B44" s="130"/>
      <c r="C44" s="273" t="str">
        <f>IF(ISERROR(('Consolidated Business Analysis'!C93+'Consolidated Business Analysis'!C101)/'Consolidated Business Analysis'!C72),"-",(('Consolidated Business Analysis'!C93+'Consolidated Business Analysis'!C101)/'Consolidated Business Analysis'!C72))</f>
        <v>-</v>
      </c>
      <c r="D44" s="273" t="str">
        <f>IF(ISERROR(('Consolidated Business Analysis'!D93+'Consolidated Business Analysis'!D101)/'Consolidated Business Analysis'!D72),"-",(('Consolidated Business Analysis'!D93+'Consolidated Business Analysis'!D101)/'Consolidated Business Analysis'!D72))</f>
        <v>-</v>
      </c>
      <c r="E44" s="273" t="str">
        <f>IF(ISERROR(('Consolidated Business Analysis'!G93+'Consolidated Business Analysis'!G101)/'Consolidated Business Analysis'!G72),"-",(('Consolidated Business Analysis'!G93+'Consolidated Business Analysis'!G101)/'Consolidated Business Analysis'!G72))</f>
        <v>-</v>
      </c>
      <c r="F44" s="274" t="str">
        <f>IF(ISERROR(('Consolidated Business Analysis'!H93+'Consolidated Business Analysis'!H101)/'Consolidated Business Analysis'!H72),"-",(('Consolidated Business Analysis'!H93+'Consolidated Business Analysis'!H101)/'Consolidated Business Analysis'!H72))</f>
        <v>-</v>
      </c>
      <c r="G44" s="273" t="str">
        <f>IF(ISERROR(('Consolidated Business Analysis'!I93+'Consolidated Business Analysis'!I101)/'Consolidated Business Analysis'!I72),"-",(('Consolidated Business Analysis'!I93+'Consolidated Business Analysis'!I101)/'Consolidated Business Analysis'!I72))</f>
        <v>-</v>
      </c>
      <c r="H44" s="273" t="str">
        <f>IF(ISERROR(('Consolidated Business Analysis'!J93+'Consolidated Business Analysis'!J101)/'Consolidated Business Analysis'!J72),"-",(('Consolidated Business Analysis'!J93+'Consolidated Business Analysis'!J101)/'Consolidated Business Analysis'!J72))</f>
        <v>-</v>
      </c>
      <c r="I44" s="273" t="str">
        <f>IF(ISERROR(('Consolidated Business Analysis'!K93+'Consolidated Business Analysis'!K101)/'Consolidated Business Analysis'!K72),"-",(('Consolidated Business Analysis'!K93+'Consolidated Business Analysis'!K101)/'Consolidated Business Analysis'!K72))</f>
        <v>-</v>
      </c>
      <c r="J44" s="273" t="str">
        <f>IF(ISERROR(('Consolidated Business Analysis'!L93+'Consolidated Business Analysis'!L101)/'Consolidated Business Analysis'!L72),"-",(('Consolidated Business Analysis'!L93+'Consolidated Business Analysis'!L101)/'Consolidated Business Analysis'!L72))</f>
        <v>-</v>
      </c>
      <c r="K44" s="273" t="str">
        <f>IF(ISERROR(('Consolidated Business Analysis'!M93+'Consolidated Business Analysis'!M101)/'Consolidated Business Analysis'!M72),"-",(('Consolidated Business Analysis'!M93+'Consolidated Business Analysis'!M101)/'Consolidated Business Analysis'!M72))</f>
        <v>-</v>
      </c>
      <c r="L44" s="273" t="str">
        <f>IF(ISERROR(('Consolidated Business Analysis'!N93+'Consolidated Business Analysis'!N101)/'Consolidated Business Analysis'!N72),"-",(('Consolidated Business Analysis'!N93+'Consolidated Business Analysis'!N101)/'Consolidated Business Analysis'!N72))</f>
        <v>-</v>
      </c>
      <c r="M44" s="273" t="str">
        <f>IF(ISERROR(('Consolidated Business Analysis'!O93+'Consolidated Business Analysis'!O101)/'Consolidated Business Analysis'!O72),"-",(('Consolidated Business Analysis'!O93+'Consolidated Business Analysis'!O101)/'Consolidated Business Analysis'!O72))</f>
        <v>-</v>
      </c>
      <c r="N44" s="274" t="str">
        <f>IF(ISERROR(('Consolidated Business Analysis'!P93+'Consolidated Business Analysis'!P101)/'Consolidated Business Analysis'!P72),"-",(('Consolidated Business Analysis'!P93+'Consolidated Business Analysis'!P101)/'Consolidated Business Analysis'!P72))</f>
        <v>-</v>
      </c>
      <c r="O44" s="270" t="str">
        <f>IF(ISERROR(('Consolidated Business Analysis'!Q93+'Consolidated Business Analysis'!Q101)/'Consolidated Business Analysis'!Q72),"-",(('Consolidated Business Analysis'!Q93+'Consolidated Business Analysis'!Q101)/'Consolidated Business Analysis'!Q72))</f>
        <v>-</v>
      </c>
      <c r="P44" s="270" t="str">
        <f>IF(ISERROR(('Consolidated Business Analysis'!R93+'Consolidated Business Analysis'!R101)/'Consolidated Business Analysis'!R72),"-",(('Consolidated Business Analysis'!R93+'Consolidated Business Analysis'!R101)/'Consolidated Business Analysis'!R72))</f>
        <v>-</v>
      </c>
      <c r="Q44" s="270" t="str">
        <f>IF(ISERROR(('Consolidated Business Analysis'!S93+'Consolidated Business Analysis'!S101)/'Consolidated Business Analysis'!S72),"-",(('Consolidated Business Analysis'!S93+'Consolidated Business Analysis'!S101)/'Consolidated Business Analysis'!S72))</f>
        <v>-</v>
      </c>
      <c r="R44" s="270" t="str">
        <f>IF(ISERROR(('Consolidated Business Analysis'!T93+'Consolidated Business Analysis'!T101)/'Consolidated Business Analysis'!T72),"-",(('Consolidated Business Analysis'!T93+'Consolidated Business Analysis'!T101)/'Consolidated Business Analysis'!T72))</f>
        <v>-</v>
      </c>
      <c r="S44" s="271" t="str">
        <f>IF(ISERROR(('Consolidated Business Analysis'!U93+'Consolidated Business Analysis'!U101)/'Consolidated Business Analysis'!U72),"-",(('Consolidated Business Analysis'!U93+'Consolidated Business Analysis'!U101)/'Consolidated Business Analysis'!U72))</f>
        <v>-</v>
      </c>
    </row>
    <row r="45" spans="1:19">
      <c r="A45" s="123" t="s">
        <v>121</v>
      </c>
      <c r="B45" s="130"/>
      <c r="C45" s="312"/>
      <c r="D45" s="312" t="str">
        <f t="shared" ref="D45:L45" si="13">IF(ISERROR(D44/C44-1),"-",(D44/C44-1))</f>
        <v>-</v>
      </c>
      <c r="E45" s="312" t="str">
        <f t="shared" si="13"/>
        <v>-</v>
      </c>
      <c r="F45" s="313" t="str">
        <f t="shared" si="13"/>
        <v>-</v>
      </c>
      <c r="G45" s="312" t="str">
        <f t="shared" si="13"/>
        <v>-</v>
      </c>
      <c r="H45" s="312" t="str">
        <f t="shared" si="13"/>
        <v>-</v>
      </c>
      <c r="I45" s="312" t="str">
        <f t="shared" si="13"/>
        <v>-</v>
      </c>
      <c r="J45" s="312" t="str">
        <f t="shared" si="13"/>
        <v>-</v>
      </c>
      <c r="K45" s="312" t="str">
        <f t="shared" si="13"/>
        <v>-</v>
      </c>
      <c r="L45" s="312" t="str">
        <f t="shared" si="13"/>
        <v>-</v>
      </c>
      <c r="M45" s="312" t="str">
        <f t="shared" ref="M45:S45" si="14">IF(ISERROR(M44/L44-1),"-",(M44/L44-1))</f>
        <v>-</v>
      </c>
      <c r="N45" s="313" t="str">
        <f t="shared" si="14"/>
        <v>-</v>
      </c>
      <c r="O45" s="312" t="str">
        <f t="shared" si="14"/>
        <v>-</v>
      </c>
      <c r="P45" s="312" t="str">
        <f t="shared" si="14"/>
        <v>-</v>
      </c>
      <c r="Q45" s="312" t="str">
        <f t="shared" si="14"/>
        <v>-</v>
      </c>
      <c r="R45" s="312" t="str">
        <f t="shared" si="14"/>
        <v>-</v>
      </c>
      <c r="S45" s="313" t="str">
        <f t="shared" si="14"/>
        <v>-</v>
      </c>
    </row>
    <row r="46" spans="1:19" ht="15">
      <c r="A46" s="129" t="s">
        <v>592</v>
      </c>
      <c r="B46" s="130"/>
      <c r="C46" s="312"/>
      <c r="D46" s="878" t="str">
        <f>IF(ISERROR('Consolidated Business Analysis'!D54/('Consolidated Business Analysis'!D45+'Consolidated Business Analysis'!D46+'Consolidated Business Analysis'!D47+'Consolidated Business Analysis'!D48+'Development and Financing'!B57)),"-",('Consolidated Business Analysis'!D54/('Consolidated Business Analysis'!D45+'Consolidated Business Analysis'!D46+'Consolidated Business Analysis'!D47+'Consolidated Business Analysis'!D48+'Development and Financing'!B57)))</f>
        <v>-</v>
      </c>
      <c r="E46" s="878" t="str">
        <f>IF(ISERROR('Consolidated Business Analysis'!G54/('Consolidated Business Analysis'!G45+'Consolidated Business Analysis'!G46+'Consolidated Business Analysis'!G47+'Consolidated Business Analysis'!G48+'Development and Financing'!C57)),"-",('Consolidated Business Analysis'!G54/('Consolidated Business Analysis'!G45+'Consolidated Business Analysis'!G46+'Consolidated Business Analysis'!G47+'Consolidated Business Analysis'!G48+'Development and Financing'!C57)))</f>
        <v>-</v>
      </c>
      <c r="F46" s="887" t="str">
        <f>IF(ISERROR('Consolidated Business Analysis'!H54/('Consolidated Business Analysis'!H45+'Consolidated Business Analysis'!H46+'Consolidated Business Analysis'!H47+'Consolidated Business Analysis'!H48+'Development and Financing'!D57)),"-",('Consolidated Business Analysis'!H54/('Consolidated Business Analysis'!H45+'Consolidated Business Analysis'!H46+'Consolidated Business Analysis'!H47+'Consolidated Business Analysis'!H48+'Development and Financing'!D57)))</f>
        <v>-</v>
      </c>
      <c r="G46" s="878" t="str">
        <f>IF(ISERROR('Consolidated Business Analysis'!I54/('Consolidated Business Analysis'!I45+'Consolidated Business Analysis'!I46+'Consolidated Business Analysis'!I47+'Consolidated Business Analysis'!I48+'Development and Financing'!E57)),"-",('Consolidated Business Analysis'!I54/('Consolidated Business Analysis'!I45+'Consolidated Business Analysis'!I46+'Consolidated Business Analysis'!I47+'Consolidated Business Analysis'!I48+'Development and Financing'!E57)))</f>
        <v>-</v>
      </c>
      <c r="H46" s="878" t="str">
        <f>IF(ISERROR('Consolidated Business Analysis'!J54/('Consolidated Business Analysis'!J45+'Consolidated Business Analysis'!J46+'Consolidated Business Analysis'!J47+'Consolidated Business Analysis'!J48+'Development and Financing'!F57)),"-",('Consolidated Business Analysis'!J54/('Consolidated Business Analysis'!J45+'Consolidated Business Analysis'!J46+'Consolidated Business Analysis'!J47+'Consolidated Business Analysis'!J48+'Development and Financing'!F57)))</f>
        <v>-</v>
      </c>
      <c r="I46" s="878" t="str">
        <f>IF(ISERROR('Consolidated Business Analysis'!K54/('Consolidated Business Analysis'!K45+'Consolidated Business Analysis'!K46+'Consolidated Business Analysis'!K47+'Consolidated Business Analysis'!K48+'Development and Financing'!G57)),"-",('Consolidated Business Analysis'!K54/('Consolidated Business Analysis'!K45+'Consolidated Business Analysis'!K46+'Consolidated Business Analysis'!K47+'Consolidated Business Analysis'!K48+'Development and Financing'!G57)))</f>
        <v>-</v>
      </c>
      <c r="J46" s="878" t="str">
        <f>IF(ISERROR('Consolidated Business Analysis'!L54/('Consolidated Business Analysis'!L45+'Consolidated Business Analysis'!L46+'Consolidated Business Analysis'!L47+'Consolidated Business Analysis'!L48+'Development and Financing'!H57)),"-",('Consolidated Business Analysis'!L54/('Consolidated Business Analysis'!L45+'Consolidated Business Analysis'!L46+'Consolidated Business Analysis'!L47+'Consolidated Business Analysis'!L48+'Development and Financing'!H57)))</f>
        <v>-</v>
      </c>
      <c r="K46" s="878" t="str">
        <f>IF(ISERROR('Consolidated Business Analysis'!M54/('Consolidated Business Analysis'!M45+'Consolidated Business Analysis'!M46+'Consolidated Business Analysis'!M47+'Consolidated Business Analysis'!M48+'Development and Financing'!I57)),"-",('Consolidated Business Analysis'!M54/('Consolidated Business Analysis'!M45+'Consolidated Business Analysis'!M46+'Consolidated Business Analysis'!M47+'Consolidated Business Analysis'!M48+'Development and Financing'!I57)))</f>
        <v>-</v>
      </c>
      <c r="L46" s="878" t="str">
        <f>IF(ISERROR('Consolidated Business Analysis'!N54/('Consolidated Business Analysis'!N45+'Consolidated Business Analysis'!N46+'Consolidated Business Analysis'!N47+'Consolidated Business Analysis'!N48+'Development and Financing'!J57)),"-",('Consolidated Business Analysis'!N54/('Consolidated Business Analysis'!N45+'Consolidated Business Analysis'!N46+'Consolidated Business Analysis'!N47+'Consolidated Business Analysis'!N48+'Development and Financing'!J57)))</f>
        <v>-</v>
      </c>
      <c r="M46" s="878" t="str">
        <f>IF(ISERROR('Consolidated Business Analysis'!O54/('Consolidated Business Analysis'!O45+'Consolidated Business Analysis'!O46+'Consolidated Business Analysis'!O47+'Consolidated Business Analysis'!O48+'Development and Financing'!K57)),"-",('Consolidated Business Analysis'!O54/('Consolidated Business Analysis'!O45+'Consolidated Business Analysis'!O46+'Consolidated Business Analysis'!O47+'Consolidated Business Analysis'!O48+'Development and Financing'!K57)))</f>
        <v>-</v>
      </c>
      <c r="N46" s="887" t="str">
        <f>IF(ISERROR('Consolidated Business Analysis'!P54/('Consolidated Business Analysis'!P45+'Consolidated Business Analysis'!P46+'Consolidated Business Analysis'!P47+'Consolidated Business Analysis'!P48+'Development and Financing'!L57)),"-",('Consolidated Business Analysis'!P54/('Consolidated Business Analysis'!P45+'Consolidated Business Analysis'!P46+'Consolidated Business Analysis'!P47+'Consolidated Business Analysis'!P48+'Development and Financing'!L57)))</f>
        <v>-</v>
      </c>
      <c r="O46" s="270" t="str">
        <f>IF(ISERROR('Consolidated Business Analysis'!Q54/('Consolidated Business Analysis'!Q45+'Consolidated Business Analysis'!Q46+'Development and Financing'!M57)),"-",('Consolidated Business Analysis'!Q54/('Consolidated Business Analysis'!Q45+'Consolidated Business Analysis'!Q46+'Development and Financing'!M57)))</f>
        <v>-</v>
      </c>
      <c r="P46" s="270" t="str">
        <f>IF(ISERROR('Consolidated Business Analysis'!R54/('Consolidated Business Analysis'!R45+'Consolidated Business Analysis'!R46+'Development and Financing'!N57)),"-",('Consolidated Business Analysis'!R54/('Consolidated Business Analysis'!R45+'Consolidated Business Analysis'!R46+'Development and Financing'!N57)))</f>
        <v>-</v>
      </c>
      <c r="Q46" s="270" t="str">
        <f>IF(ISERROR('Consolidated Business Analysis'!S54/('Consolidated Business Analysis'!S45+'Consolidated Business Analysis'!S46+'Development and Financing'!O57)),"-",('Consolidated Business Analysis'!S54/('Consolidated Business Analysis'!S45+'Consolidated Business Analysis'!S46+'Development and Financing'!O57)))</f>
        <v>-</v>
      </c>
      <c r="R46" s="270" t="str">
        <f>IF(ISERROR('Consolidated Business Analysis'!T54/('Consolidated Business Analysis'!T45+'Consolidated Business Analysis'!T46+'Development and Financing'!P57)),"-",('Consolidated Business Analysis'!T54/('Consolidated Business Analysis'!T45+'Consolidated Business Analysis'!T46+'Development and Financing'!P57)))</f>
        <v>-</v>
      </c>
      <c r="S46" s="271" t="str">
        <f>IF(ISERROR('Consolidated Business Analysis'!U54/('Consolidated Business Analysis'!U45+'Consolidated Business Analysis'!U46+'Development and Financing'!Q57)),"-",('Consolidated Business Analysis'!U54/('Consolidated Business Analysis'!U45+'Consolidated Business Analysis'!U46+'Development and Financing'!Q57)))</f>
        <v>-</v>
      </c>
    </row>
    <row r="47" spans="1:19">
      <c r="A47" s="123" t="s">
        <v>121</v>
      </c>
      <c r="B47" s="130"/>
      <c r="C47" s="312"/>
      <c r="D47" s="312"/>
      <c r="E47" s="312" t="str">
        <f t="shared" ref="E47:S47" si="15">IF(ISERROR(E46/D46-1),"-",(E46/D46-1))</f>
        <v>-</v>
      </c>
      <c r="F47" s="313" t="str">
        <f t="shared" si="15"/>
        <v>-</v>
      </c>
      <c r="G47" s="312" t="str">
        <f t="shared" si="15"/>
        <v>-</v>
      </c>
      <c r="H47" s="312" t="str">
        <f t="shared" si="15"/>
        <v>-</v>
      </c>
      <c r="I47" s="312" t="str">
        <f t="shared" si="15"/>
        <v>-</v>
      </c>
      <c r="J47" s="312" t="str">
        <f t="shared" si="15"/>
        <v>-</v>
      </c>
      <c r="K47" s="312" t="str">
        <f t="shared" si="15"/>
        <v>-</v>
      </c>
      <c r="L47" s="312" t="str">
        <f t="shared" si="15"/>
        <v>-</v>
      </c>
      <c r="M47" s="312" t="str">
        <f t="shared" si="15"/>
        <v>-</v>
      </c>
      <c r="N47" s="313" t="str">
        <f t="shared" si="15"/>
        <v>-</v>
      </c>
      <c r="O47" s="312" t="str">
        <f t="shared" si="15"/>
        <v>-</v>
      </c>
      <c r="P47" s="312" t="str">
        <f t="shared" si="15"/>
        <v>-</v>
      </c>
      <c r="Q47" s="312" t="str">
        <f t="shared" si="15"/>
        <v>-</v>
      </c>
      <c r="R47" s="312" t="str">
        <f t="shared" si="15"/>
        <v>-</v>
      </c>
      <c r="S47" s="313" t="str">
        <f t="shared" si="15"/>
        <v>-</v>
      </c>
    </row>
    <row r="48" spans="1:19">
      <c r="A48" s="136"/>
      <c r="B48" s="128"/>
      <c r="C48" s="127"/>
      <c r="D48" s="127"/>
      <c r="E48" s="127"/>
      <c r="F48" s="128"/>
      <c r="G48" s="127"/>
      <c r="H48" s="127"/>
      <c r="I48" s="127"/>
      <c r="J48" s="127"/>
      <c r="K48" s="127"/>
      <c r="L48" s="127"/>
      <c r="M48" s="127"/>
      <c r="N48" s="128"/>
      <c r="O48" s="127"/>
      <c r="P48" s="127"/>
      <c r="Q48" s="127"/>
      <c r="R48" s="127"/>
      <c r="S48" s="128"/>
    </row>
    <row r="49" spans="1:19" ht="15">
      <c r="A49" s="132" t="s">
        <v>122</v>
      </c>
      <c r="B49" s="134"/>
      <c r="C49" s="133"/>
      <c r="D49" s="133"/>
      <c r="E49" s="133"/>
      <c r="F49" s="134"/>
      <c r="G49" s="133"/>
      <c r="H49" s="133"/>
      <c r="I49" s="133"/>
      <c r="J49" s="133"/>
      <c r="K49" s="133"/>
      <c r="L49" s="133"/>
      <c r="M49" s="133"/>
      <c r="N49" s="134"/>
      <c r="O49" s="133"/>
      <c r="P49" s="133"/>
      <c r="Q49" s="133"/>
      <c r="R49" s="133"/>
      <c r="S49" s="134"/>
    </row>
    <row r="50" spans="1:19" ht="11.25" customHeight="1">
      <c r="A50" s="124"/>
      <c r="B50" s="130"/>
      <c r="F50" s="130"/>
      <c r="N50" s="130"/>
      <c r="S50" s="130"/>
    </row>
    <row r="51" spans="1:19" ht="15">
      <c r="A51" s="129" t="s">
        <v>559</v>
      </c>
      <c r="B51" s="130"/>
      <c r="C51" s="273" t="str">
        <f>IF(ISERROR('Consolidated Business Analysis'!C54/'Consolidated Business Analysis'!C85),"-",('Consolidated Business Analysis'!C54/'Consolidated Business Analysis'!C85))</f>
        <v>-</v>
      </c>
      <c r="D51" s="273" t="str">
        <f>IF(ISERROR('Consolidated Business Analysis'!D54/'Consolidated Business Analysis'!D85),"-",('Consolidated Business Analysis'!D54/'Consolidated Business Analysis'!D85))</f>
        <v>-</v>
      </c>
      <c r="E51" s="273" t="str">
        <f>IF(ISERROR('Consolidated Business Analysis'!G54/'Consolidated Business Analysis'!G85),"-",('Consolidated Business Analysis'!G54/'Consolidated Business Analysis'!G85))</f>
        <v>-</v>
      </c>
      <c r="F51" s="274" t="str">
        <f>IF(ISERROR('Consolidated Business Analysis'!H54/'Consolidated Business Analysis'!H85),"-",('Consolidated Business Analysis'!H54/'Consolidated Business Analysis'!H85))</f>
        <v>-</v>
      </c>
      <c r="G51" s="273" t="str">
        <f>IF(ISERROR('Consolidated Business Analysis'!I54/'Consolidated Business Analysis'!I85),"-",('Consolidated Business Analysis'!I54/'Consolidated Business Analysis'!I85))</f>
        <v>-</v>
      </c>
      <c r="H51" s="273" t="str">
        <f>IF(ISERROR('Consolidated Business Analysis'!J54/'Consolidated Business Analysis'!J85),"-",('Consolidated Business Analysis'!J54/'Consolidated Business Analysis'!J85))</f>
        <v>-</v>
      </c>
      <c r="I51" s="273" t="str">
        <f>IF(ISERROR('Consolidated Business Analysis'!K54/'Consolidated Business Analysis'!K85),"-",('Consolidated Business Analysis'!K54/'Consolidated Business Analysis'!K85))</f>
        <v>-</v>
      </c>
      <c r="J51" s="273" t="str">
        <f>IF(ISERROR('Consolidated Business Analysis'!L54/'Consolidated Business Analysis'!L85),"-",('Consolidated Business Analysis'!L54/'Consolidated Business Analysis'!L85))</f>
        <v>-</v>
      </c>
      <c r="K51" s="273" t="str">
        <f>IF(ISERROR('Consolidated Business Analysis'!M54/'Consolidated Business Analysis'!M85),"-",('Consolidated Business Analysis'!M54/'Consolidated Business Analysis'!M85))</f>
        <v>-</v>
      </c>
      <c r="L51" s="273" t="str">
        <f>IF(ISERROR('Consolidated Business Analysis'!N54/'Consolidated Business Analysis'!N85),"-",('Consolidated Business Analysis'!N54/'Consolidated Business Analysis'!N85))</f>
        <v>-</v>
      </c>
      <c r="M51" s="273" t="str">
        <f>IF(ISERROR('Consolidated Business Analysis'!O54/'Consolidated Business Analysis'!O85),"-",('Consolidated Business Analysis'!O54/'Consolidated Business Analysis'!O85))</f>
        <v>-</v>
      </c>
      <c r="N51" s="274" t="str">
        <f>IF(ISERROR('Consolidated Business Analysis'!P54/'Consolidated Business Analysis'!P85),"-",('Consolidated Business Analysis'!P54/'Consolidated Business Analysis'!P85))</f>
        <v>-</v>
      </c>
      <c r="O51" s="270" t="str">
        <f>IF(ISERROR('Consolidated Business Analysis'!Q54/'Consolidated Business Analysis'!Q85),"-",('Consolidated Business Analysis'!Q54/'Consolidated Business Analysis'!Q85))</f>
        <v>-</v>
      </c>
      <c r="P51" s="270" t="str">
        <f>IF(ISERROR('Consolidated Business Analysis'!R54/'Consolidated Business Analysis'!R85),"-",('Consolidated Business Analysis'!R54/'Consolidated Business Analysis'!R85))</f>
        <v>-</v>
      </c>
      <c r="Q51" s="270" t="str">
        <f>IF(ISERROR('Consolidated Business Analysis'!S54/'Consolidated Business Analysis'!S85),"-",('Consolidated Business Analysis'!S54/'Consolidated Business Analysis'!S85))</f>
        <v>-</v>
      </c>
      <c r="R51" s="270" t="str">
        <f>IF(ISERROR('Consolidated Business Analysis'!T54/'Consolidated Business Analysis'!T85),"-",('Consolidated Business Analysis'!T54/'Consolidated Business Analysis'!T85))</f>
        <v>-</v>
      </c>
      <c r="S51" s="271" t="str">
        <f>IF(ISERROR('Consolidated Business Analysis'!U54/'Consolidated Business Analysis'!U85),"-",('Consolidated Business Analysis'!U54/'Consolidated Business Analysis'!U85))</f>
        <v>-</v>
      </c>
    </row>
    <row r="52" spans="1:19">
      <c r="A52" s="123" t="s">
        <v>121</v>
      </c>
      <c r="B52" s="130"/>
      <c r="C52" s="312"/>
      <c r="D52" s="312" t="str">
        <f t="shared" ref="D52:L52" si="16">IF(ISERROR(D51/C51-1),"-",(D51/C51-1))</f>
        <v>-</v>
      </c>
      <c r="E52" s="312" t="str">
        <f t="shared" si="16"/>
        <v>-</v>
      </c>
      <c r="F52" s="313" t="str">
        <f t="shared" si="16"/>
        <v>-</v>
      </c>
      <c r="G52" s="312" t="str">
        <f t="shared" si="16"/>
        <v>-</v>
      </c>
      <c r="H52" s="312" t="str">
        <f t="shared" si="16"/>
        <v>-</v>
      </c>
      <c r="I52" s="312" t="str">
        <f t="shared" si="16"/>
        <v>-</v>
      </c>
      <c r="J52" s="312" t="str">
        <f t="shared" si="16"/>
        <v>-</v>
      </c>
      <c r="K52" s="312" t="str">
        <f t="shared" si="16"/>
        <v>-</v>
      </c>
      <c r="L52" s="312" t="str">
        <f t="shared" si="16"/>
        <v>-</v>
      </c>
      <c r="M52" s="312" t="str">
        <f t="shared" ref="M52:S52" si="17">IF(ISERROR(M51/L51-1),"-",(M51/L51-1))</f>
        <v>-</v>
      </c>
      <c r="N52" s="313" t="str">
        <f t="shared" si="17"/>
        <v>-</v>
      </c>
      <c r="O52" s="312" t="str">
        <f t="shared" si="17"/>
        <v>-</v>
      </c>
      <c r="P52" s="312" t="str">
        <f t="shared" si="17"/>
        <v>-</v>
      </c>
      <c r="Q52" s="312" t="str">
        <f t="shared" si="17"/>
        <v>-</v>
      </c>
      <c r="R52" s="312" t="str">
        <f t="shared" si="17"/>
        <v>-</v>
      </c>
      <c r="S52" s="313" t="str">
        <f t="shared" si="17"/>
        <v>-</v>
      </c>
    </row>
    <row r="53" spans="1:19" ht="15">
      <c r="A53" s="556" t="s">
        <v>8072</v>
      </c>
      <c r="B53" s="130"/>
      <c r="C53" s="273" t="str">
        <f>IF(ISERROR('Consolidated Business Analysis'!C54/'Consolidated Business Analysis'!C72),"-",('Consolidated Business Analysis'!C54/'Consolidated Business Analysis'!C72))</f>
        <v>-</v>
      </c>
      <c r="D53" s="273" t="str">
        <f>IF(ISERROR('Consolidated Business Analysis'!D54/'Consolidated Business Analysis'!D72),"-",('Consolidated Business Analysis'!D54/'Consolidated Business Analysis'!D72))</f>
        <v>-</v>
      </c>
      <c r="E53" s="273" t="str">
        <f>IF(ISERROR('Consolidated Business Analysis'!G54/'Consolidated Business Analysis'!G72),"-",('Consolidated Business Analysis'!G54/'Consolidated Business Analysis'!G72))</f>
        <v>-</v>
      </c>
      <c r="F53" s="274" t="str">
        <f>IF(ISERROR('Consolidated Business Analysis'!H54/'Consolidated Business Analysis'!H72),"-",('Consolidated Business Analysis'!H54/'Consolidated Business Analysis'!H72))</f>
        <v>-</v>
      </c>
      <c r="G53" s="273" t="str">
        <f>IF(ISERROR('Consolidated Business Analysis'!I54/'Consolidated Business Analysis'!I72),"-",('Consolidated Business Analysis'!I54/'Consolidated Business Analysis'!I72))</f>
        <v>-</v>
      </c>
      <c r="H53" s="273" t="str">
        <f>IF(ISERROR('Consolidated Business Analysis'!J54/'Consolidated Business Analysis'!J72),"-",('Consolidated Business Analysis'!J54/'Consolidated Business Analysis'!J72))</f>
        <v>-</v>
      </c>
      <c r="I53" s="273" t="str">
        <f>IF(ISERROR('Consolidated Business Analysis'!K54/'Consolidated Business Analysis'!K72),"-",('Consolidated Business Analysis'!K54/'Consolidated Business Analysis'!K72))</f>
        <v>-</v>
      </c>
      <c r="J53" s="273" t="str">
        <f>IF(ISERROR('Consolidated Business Analysis'!L54/'Consolidated Business Analysis'!L72),"-",('Consolidated Business Analysis'!L54/'Consolidated Business Analysis'!L72))</f>
        <v>-</v>
      </c>
      <c r="K53" s="273" t="str">
        <f>IF(ISERROR('Consolidated Business Analysis'!M54/'Consolidated Business Analysis'!M72),"-",('Consolidated Business Analysis'!M54/'Consolidated Business Analysis'!M72))</f>
        <v>-</v>
      </c>
      <c r="L53" s="273" t="str">
        <f>IF(ISERROR('Consolidated Business Analysis'!N54/'Consolidated Business Analysis'!N72),"-",('Consolidated Business Analysis'!N54/'Consolidated Business Analysis'!N72))</f>
        <v>-</v>
      </c>
      <c r="M53" s="273" t="str">
        <f>IF(ISERROR('Consolidated Business Analysis'!O54/'Consolidated Business Analysis'!O72),"-",('Consolidated Business Analysis'!O54/'Consolidated Business Analysis'!O72))</f>
        <v>-</v>
      </c>
      <c r="N53" s="274" t="str">
        <f>IF(ISERROR('Consolidated Business Analysis'!P54/'Consolidated Business Analysis'!P72),"-",('Consolidated Business Analysis'!P54/'Consolidated Business Analysis'!P72))</f>
        <v>-</v>
      </c>
      <c r="O53" s="270" t="str">
        <f>IF(ISERROR('Consolidated Business Analysis'!Q54/'Consolidated Business Analysis'!Q72),"-",('Consolidated Business Analysis'!Q54/'Consolidated Business Analysis'!Q72))</f>
        <v>-</v>
      </c>
      <c r="P53" s="270" t="str">
        <f>IF(ISERROR('Consolidated Business Analysis'!R54/'Consolidated Business Analysis'!R72),"-",('Consolidated Business Analysis'!R54/'Consolidated Business Analysis'!R72))</f>
        <v>-</v>
      </c>
      <c r="Q53" s="270" t="str">
        <f>IF(ISERROR('Consolidated Business Analysis'!S54/'Consolidated Business Analysis'!S72),"-",('Consolidated Business Analysis'!S54/'Consolidated Business Analysis'!S72))</f>
        <v>-</v>
      </c>
      <c r="R53" s="270" t="str">
        <f>IF(ISERROR('Consolidated Business Analysis'!T54/'Consolidated Business Analysis'!T72),"-",('Consolidated Business Analysis'!T54/'Consolidated Business Analysis'!T72))</f>
        <v>-</v>
      </c>
      <c r="S53" s="271" t="str">
        <f>IF(ISERROR('Consolidated Business Analysis'!U54/'Consolidated Business Analysis'!U72),"-",('Consolidated Business Analysis'!U54/'Consolidated Business Analysis'!U72))</f>
        <v>-</v>
      </c>
    </row>
    <row r="54" spans="1:19">
      <c r="A54" s="123" t="s">
        <v>121</v>
      </c>
      <c r="B54" s="130"/>
      <c r="C54" s="312"/>
      <c r="D54" s="312" t="str">
        <f t="shared" ref="D54:M54" si="18">IF(ISERROR(D53/C53-1),"-",(D53/C53-1))</f>
        <v>-</v>
      </c>
      <c r="E54" s="312" t="str">
        <f t="shared" si="18"/>
        <v>-</v>
      </c>
      <c r="F54" s="313" t="str">
        <f t="shared" si="18"/>
        <v>-</v>
      </c>
      <c r="G54" s="312" t="str">
        <f t="shared" si="18"/>
        <v>-</v>
      </c>
      <c r="H54" s="312" t="str">
        <f t="shared" si="18"/>
        <v>-</v>
      </c>
      <c r="I54" s="312" t="str">
        <f t="shared" si="18"/>
        <v>-</v>
      </c>
      <c r="J54" s="312" t="str">
        <f t="shared" si="18"/>
        <v>-</v>
      </c>
      <c r="K54" s="312" t="str">
        <f t="shared" si="18"/>
        <v>-</v>
      </c>
      <c r="L54" s="312" t="str">
        <f t="shared" si="18"/>
        <v>-</v>
      </c>
      <c r="M54" s="312" t="str">
        <f t="shared" si="18"/>
        <v>-</v>
      </c>
      <c r="N54" s="313" t="str">
        <f t="shared" ref="N54:S54" si="19">IF(ISERROR(N53/M53-1),"-",(N53/M53-1))</f>
        <v>-</v>
      </c>
      <c r="O54" s="312" t="str">
        <f t="shared" si="19"/>
        <v>-</v>
      </c>
      <c r="P54" s="312" t="str">
        <f t="shared" si="19"/>
        <v>-</v>
      </c>
      <c r="Q54" s="312" t="str">
        <f t="shared" si="19"/>
        <v>-</v>
      </c>
      <c r="R54" s="312" t="str">
        <f t="shared" si="19"/>
        <v>-</v>
      </c>
      <c r="S54" s="313" t="str">
        <f t="shared" si="19"/>
        <v>-</v>
      </c>
    </row>
    <row r="55" spans="1:19">
      <c r="A55" s="136"/>
      <c r="B55" s="128"/>
      <c r="C55" s="127"/>
      <c r="D55" s="127"/>
      <c r="E55" s="127"/>
      <c r="F55" s="128"/>
      <c r="G55" s="127"/>
      <c r="H55" s="127"/>
      <c r="I55" s="127"/>
      <c r="J55" s="127"/>
      <c r="K55" s="127"/>
      <c r="L55" s="127"/>
      <c r="M55" s="127"/>
      <c r="N55" s="128"/>
      <c r="O55" s="127"/>
      <c r="P55" s="127"/>
      <c r="Q55" s="127"/>
      <c r="R55" s="127"/>
      <c r="S55" s="128"/>
    </row>
    <row r="59" spans="1:19" hidden="1">
      <c r="A59" s="126" t="s">
        <v>9487</v>
      </c>
      <c r="C59" s="126" t="str">
        <f t="shared" ref="C59:N59" si="20">FinYear_Data2</f>
        <v>2020-06-30</v>
      </c>
      <c r="D59" s="126" t="str">
        <f t="shared" si="20"/>
        <v>2020-06-30</v>
      </c>
      <c r="E59" s="126" t="str">
        <f t="shared" si="20"/>
        <v>2020-06-30</v>
      </c>
      <c r="F59" s="126" t="str">
        <f t="shared" si="20"/>
        <v>2020-06-30</v>
      </c>
      <c r="G59" s="126" t="str">
        <f t="shared" si="20"/>
        <v>2020-06-30</v>
      </c>
      <c r="H59" s="126" t="str">
        <f t="shared" si="20"/>
        <v>2020-06-30</v>
      </c>
      <c r="I59" s="126" t="str">
        <f t="shared" si="20"/>
        <v>2020-06-30</v>
      </c>
      <c r="J59" s="126" t="str">
        <f t="shared" si="20"/>
        <v>2020-06-30</v>
      </c>
      <c r="K59" s="126" t="str">
        <f t="shared" si="20"/>
        <v>2020-06-30</v>
      </c>
      <c r="L59" s="126" t="str">
        <f t="shared" si="20"/>
        <v>2020-06-30</v>
      </c>
      <c r="M59" s="126" t="str">
        <f t="shared" si="20"/>
        <v>2020-06-30</v>
      </c>
      <c r="N59" s="126" t="str">
        <f t="shared" si="20"/>
        <v>2020-06-30</v>
      </c>
    </row>
  </sheetData>
  <sheetProtection algorithmName="SHA-512" hashValue="MFyCWHWU+OFOQ73LtuI1dMt+hzrMTmuoEHuW5f2HxQ7BeIbdheFNjfgMozGBeatPAXiXetO41RVi0MqwXbk57w==" saltValue="nC0TtLZEt3RR1qrliQOV5g==" spinCount="100000" sheet="1" formatCells="0"/>
  <mergeCells count="1">
    <mergeCell ref="A11:A12"/>
  </mergeCells>
  <phoneticPr fontId="0" type="noConversion"/>
  <conditionalFormatting sqref="C14:N14 C18:N18">
    <cfRule type="cellIs" dxfId="14" priority="16" stopIfTrue="1" operator="lessThan">
      <formula>1.5</formula>
    </cfRule>
  </conditionalFormatting>
  <conditionalFormatting sqref="C15:N15">
    <cfRule type="cellIs" dxfId="13" priority="15" stopIfTrue="1" operator="lessThan">
      <formula>1.2</formula>
    </cfRule>
  </conditionalFormatting>
  <conditionalFormatting sqref="C17 E17:N17">
    <cfRule type="cellIs" dxfId="12" priority="14" stopIfTrue="1" operator="greaterThan">
      <formula>0.3</formula>
    </cfRule>
  </conditionalFormatting>
  <conditionalFormatting sqref="C22:N22">
    <cfRule type="cellIs" dxfId="11" priority="12" stopIfTrue="1" operator="lessThan">
      <formula>0.05</formula>
    </cfRule>
  </conditionalFormatting>
  <conditionalFormatting sqref="C23:N23">
    <cfRule type="cellIs" dxfId="10" priority="11" stopIfTrue="1" operator="greaterThan">
      <formula>0.025</formula>
    </cfRule>
  </conditionalFormatting>
  <conditionalFormatting sqref="D17">
    <cfRule type="cellIs" dxfId="9" priority="1" stopIfTrue="1" operator="greaterThan">
      <formula>0.3</formula>
    </cfRule>
  </conditionalFormatting>
  <pageMargins left="0.70866141732283472" right="0.70866141732283472" top="0.74803149606299213" bottom="0.74803149606299213" header="0.31496062992125984" footer="0.31496062992125984"/>
  <pageSetup paperSize="8" scale="67" orientation="landscape" r:id="rId1"/>
  <ignoredErrors>
    <ignoredError sqref="C29:D29 C33:D33 O31:S31 C35:D35 C31:N31 C44:D44 C53:D53 E29:S29 E33:S33 E53:S53 F44:S44 E45:S45 E44 E35:H35 O35:S35 O46:S46"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 id="{418E6687-641C-4868-911D-126DB416885A}">
            <xm:f>IF('Front Sheet'!$C$8="Tier 1",C13&lt;0.08)</xm:f>
            <x14:dxf>
              <font>
                <color theme="0" tint="-0.499984740745262"/>
              </font>
            </x14:dxf>
          </x14:cfRule>
          <x14:cfRule type="expression" priority="9" stopIfTrue="1" id="{C05EF9A0-536A-41B6-8EA0-43E5C9BFB21C}">
            <xm:f>IF('Front Sheet'!$C$8="Tier 2",C13&lt;0.03)</xm:f>
            <x14:dxf>
              <font>
                <color theme="0" tint="-0.499984740745262"/>
              </font>
            </x14:dxf>
          </x14:cfRule>
          <xm:sqref>C13:N13</xm:sqref>
        </x14:conditionalFormatting>
        <x14:conditionalFormatting xmlns:xm="http://schemas.microsoft.com/office/excel/2006/main">
          <x14:cfRule type="expression" priority="6" id="{46E078A1-29A7-4E9A-8B18-EE83C81471CD}">
            <xm:f>IF('Front Sheet'!$C$8="Tier 2",C16&lt;1.05)</xm:f>
            <x14:dxf>
              <font>
                <color theme="0" tint="-0.499984740745262"/>
              </font>
            </x14:dxf>
          </x14:cfRule>
          <x14:cfRule type="expression" priority="7" stopIfTrue="1" id="{D54823BF-A99B-41F9-8477-93EC4FAA82ED}">
            <xm:f>IF('Front Sheet'!$C$8="Tier 1",C16&lt;1.2)</xm:f>
            <x14:dxf>
              <font>
                <color theme="0" tint="-0.499984740745262"/>
              </font>
            </x14:dxf>
          </x14:cfRule>
          <xm:sqref>C16:N16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tint="-0.499984740745262"/>
    <pageSetUpPr fitToPage="1"/>
  </sheetPr>
  <dimension ref="A1:Q7"/>
  <sheetViews>
    <sheetView showGridLines="0" topLeftCell="A25" zoomScaleNormal="100" workbookViewId="0">
      <selection activeCell="A6" sqref="A6:F6"/>
    </sheetView>
  </sheetViews>
  <sheetFormatPr defaultColWidth="8.7109375" defaultRowHeight="12.75"/>
  <cols>
    <col min="1" max="1" width="8.7109375" style="137" customWidth="1"/>
    <col min="2" max="14" width="8.7109375" style="137"/>
    <col min="15" max="15" width="3.28515625" style="137" customWidth="1"/>
    <col min="16" max="16384" width="8.7109375" style="137"/>
  </cols>
  <sheetData>
    <row r="1" spans="1:17" ht="158.44999999999999" customHeight="1"/>
    <row r="2" spans="1:17" ht="15.6" customHeight="1">
      <c r="A2" s="1226" t="s">
        <v>10654</v>
      </c>
      <c r="B2" s="1226"/>
      <c r="C2" s="1226"/>
      <c r="D2" s="1226"/>
      <c r="E2" s="1226"/>
      <c r="F2" s="1226"/>
      <c r="G2" s="1226"/>
      <c r="H2" s="1226"/>
      <c r="I2" s="1226"/>
      <c r="J2" s="1226"/>
      <c r="K2" s="1226"/>
      <c r="L2" s="1226"/>
      <c r="M2" s="1226"/>
      <c r="N2" s="1226"/>
      <c r="O2" s="1226"/>
      <c r="P2" s="1226"/>
    </row>
    <row r="3" spans="1:17" ht="15.6" customHeight="1">
      <c r="A3" s="1226"/>
      <c r="B3" s="1226"/>
      <c r="C3" s="1226"/>
      <c r="D3" s="1226"/>
      <c r="E3" s="1226"/>
      <c r="F3" s="1226"/>
      <c r="G3" s="1226"/>
      <c r="H3" s="1226"/>
      <c r="I3" s="1226"/>
      <c r="J3" s="1226"/>
      <c r="K3" s="1226"/>
      <c r="L3" s="1226"/>
      <c r="M3" s="1226"/>
      <c r="N3" s="1226"/>
      <c r="O3" s="1226"/>
      <c r="P3" s="1226"/>
      <c r="Q3" s="1192" t="s">
        <v>10637</v>
      </c>
    </row>
    <row r="5" spans="1:17" ht="17.25" customHeight="1"/>
    <row r="6" spans="1:17" s="2" customFormat="1" ht="21.75" customHeight="1">
      <c r="A6" s="1309">
        <f>+'Front Sheet'!C6</f>
        <v>0</v>
      </c>
      <c r="B6" s="1310"/>
      <c r="C6" s="1310"/>
      <c r="D6" s="1310"/>
      <c r="E6" s="1311"/>
      <c r="F6" s="1311"/>
    </row>
    <row r="7" spans="1:17" ht="23.25" customHeight="1">
      <c r="A7" s="895" t="s">
        <v>10504</v>
      </c>
      <c r="H7" s="1168"/>
    </row>
  </sheetData>
  <sheetProtection algorithmName="SHA-512" hashValue="ygzj68N3TJIniL8C9EjYSo+WsYmwzxNF5BjXc3urhSAv/4tBnfmf8MtGmzuwxQ3ZzLj5M10FXNVcqhz5ZX+Iaw==" saltValue="eWfUXWuzmrSGoRwhLVjTdQ==" spinCount="100000" sheet="1" objects="1" scenarios="1"/>
  <mergeCells count="2">
    <mergeCell ref="A6:F6"/>
    <mergeCell ref="A2:P3"/>
  </mergeCells>
  <phoneticPr fontId="0" type="noConversion"/>
  <pageMargins left="0.70866141732283472" right="0.70866141732283472" top="0.74803149606299213" bottom="0.74803149606299213" header="0.31496062992125984" footer="0.31496062992125984"/>
  <pageSetup paperSize="9" scale="68" fitToHeight="3" orientation="portrait" r:id="rId1"/>
  <rowBreaks count="2" manualBreakCount="2">
    <brk id="47" max="16383" man="1"/>
    <brk id="131"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3" tint="0.39997558519241921"/>
  </sheetPr>
  <dimension ref="A1:S98"/>
  <sheetViews>
    <sheetView showGridLines="0" zoomScale="60" zoomScaleNormal="60" workbookViewId="0">
      <pane ySplit="12" topLeftCell="A47" activePane="bottomLeft" state="frozen"/>
      <selection pane="bottomLeft" activeCell="A72" sqref="A72:G78"/>
    </sheetView>
  </sheetViews>
  <sheetFormatPr defaultColWidth="9.28515625" defaultRowHeight="15"/>
  <cols>
    <col min="1" max="1" width="66" style="105" customWidth="1"/>
    <col min="2" max="12" width="15.7109375" style="105" customWidth="1"/>
    <col min="13" max="17" width="11.7109375" style="105" hidden="1" customWidth="1"/>
    <col min="18" max="16384" width="9.28515625" style="105"/>
  </cols>
  <sheetData>
    <row r="1" spans="1:19" ht="172.15" customHeight="1"/>
    <row r="2" spans="1:19" ht="10.15" customHeight="1">
      <c r="A2" s="1225" t="s">
        <v>10654</v>
      </c>
      <c r="B2" s="1225"/>
      <c r="C2" s="1225"/>
      <c r="D2" s="1225"/>
      <c r="E2" s="1225"/>
      <c r="G2" s="106"/>
      <c r="H2" s="106"/>
      <c r="I2" s="106"/>
      <c r="J2" s="106"/>
      <c r="K2" s="106"/>
      <c r="L2" s="106"/>
      <c r="M2" s="106"/>
      <c r="N2" s="106"/>
      <c r="O2" s="106"/>
      <c r="P2" s="106"/>
      <c r="Q2" s="106"/>
      <c r="R2" s="106"/>
      <c r="S2" s="106"/>
    </row>
    <row r="3" spans="1:19" ht="19.899999999999999" customHeight="1">
      <c r="A3" s="1225"/>
      <c r="B3" s="1225"/>
      <c r="C3" s="1225"/>
      <c r="D3" s="1225"/>
      <c r="E3" s="1225"/>
      <c r="F3" s="200" t="s">
        <v>10637</v>
      </c>
      <c r="G3" s="106"/>
      <c r="H3" s="106"/>
      <c r="I3" s="106"/>
      <c r="J3" s="106"/>
      <c r="K3" s="106"/>
      <c r="L3" s="106"/>
      <c r="M3" s="106"/>
      <c r="N3" s="106"/>
      <c r="O3" s="106"/>
      <c r="P3" s="106"/>
      <c r="Q3" s="106"/>
      <c r="R3" s="106"/>
      <c r="S3" s="106"/>
    </row>
    <row r="4" spans="1:19" s="701" customFormat="1" ht="0.6" hidden="1" customHeight="1">
      <c r="A4" s="1191" t="s">
        <v>94</v>
      </c>
      <c r="B4" s="1185"/>
      <c r="C4" s="1185"/>
      <c r="D4" s="1185"/>
      <c r="E4" s="1185"/>
      <c r="F4" s="299"/>
      <c r="G4" s="434"/>
      <c r="H4" s="434"/>
      <c r="I4" s="434"/>
      <c r="J4" s="434"/>
      <c r="K4" s="434"/>
      <c r="L4" s="434"/>
      <c r="M4" s="434"/>
      <c r="N4" s="434"/>
      <c r="O4" s="434"/>
      <c r="P4" s="434"/>
      <c r="Q4" s="434"/>
      <c r="R4" s="434"/>
      <c r="S4" s="434"/>
    </row>
    <row r="5" spans="1:19" ht="1.1499999999999999" hidden="1" customHeight="1">
      <c r="A5" s="317" t="s">
        <v>95</v>
      </c>
      <c r="B5" s="106"/>
      <c r="C5" s="106"/>
      <c r="D5" s="106"/>
      <c r="E5" s="106"/>
      <c r="F5" s="106"/>
      <c r="G5" s="106"/>
      <c r="H5" s="106"/>
      <c r="I5" s="106"/>
      <c r="J5" s="106"/>
      <c r="K5" s="106"/>
      <c r="L5" s="106"/>
      <c r="M5" s="106"/>
      <c r="N5" s="106"/>
      <c r="O5" s="106"/>
      <c r="P5" s="106"/>
      <c r="Q5" s="106"/>
      <c r="R5" s="106"/>
      <c r="S5" s="106"/>
    </row>
    <row r="6" spans="1:19" ht="19.899999999999999" hidden="1" customHeight="1">
      <c r="A6" s="316" t="s">
        <v>356</v>
      </c>
      <c r="R6" s="106"/>
    </row>
    <row r="7" spans="1:19">
      <c r="R7" s="106"/>
    </row>
    <row r="8" spans="1:19">
      <c r="R8" s="106"/>
    </row>
    <row r="9" spans="1:19" ht="19.5" customHeight="1">
      <c r="A9" s="139">
        <f>+'Front Sheet'!C6</f>
        <v>0</v>
      </c>
      <c r="R9" s="106"/>
    </row>
    <row r="10" spans="1:19">
      <c r="C10" s="235" t="s">
        <v>357</v>
      </c>
      <c r="D10" s="235" t="s">
        <v>358</v>
      </c>
      <c r="E10" s="1082"/>
      <c r="F10" s="1082"/>
      <c r="G10" s="1082"/>
      <c r="H10" s="1082"/>
      <c r="I10" s="1082"/>
      <c r="J10" s="1082"/>
      <c r="K10" s="1082"/>
      <c r="L10" s="1082"/>
      <c r="M10" s="235" t="s">
        <v>96</v>
      </c>
      <c r="N10" s="235" t="s">
        <v>97</v>
      </c>
      <c r="O10" s="235" t="s">
        <v>98</v>
      </c>
      <c r="P10" s="235" t="s">
        <v>99</v>
      </c>
      <c r="Q10" s="235" t="s">
        <v>100</v>
      </c>
      <c r="R10" s="106"/>
    </row>
    <row r="11" spans="1:19">
      <c r="A11" s="1314" t="s">
        <v>36</v>
      </c>
      <c r="B11" s="1204" t="s">
        <v>324</v>
      </c>
      <c r="C11" s="91" t="s">
        <v>131</v>
      </c>
      <c r="D11" s="266" t="s">
        <v>131</v>
      </c>
      <c r="E11" s="1085"/>
      <c r="F11" s="1085"/>
      <c r="G11" s="1085"/>
      <c r="H11" s="1085"/>
      <c r="I11" s="1085"/>
      <c r="J11" s="1085"/>
      <c r="K11" s="1085"/>
      <c r="L11" s="1085"/>
      <c r="M11" s="91" t="s">
        <v>131</v>
      </c>
      <c r="N11" s="25" t="s">
        <v>131</v>
      </c>
      <c r="O11" s="25" t="s">
        <v>131</v>
      </c>
      <c r="P11" s="25" t="s">
        <v>131</v>
      </c>
      <c r="Q11" s="266" t="s">
        <v>131</v>
      </c>
      <c r="R11" s="106"/>
    </row>
    <row r="12" spans="1:19">
      <c r="A12" s="1315"/>
      <c r="B12" s="1206">
        <f>FinYear</f>
        <v>44012</v>
      </c>
      <c r="C12" s="26">
        <f>B12+365</f>
        <v>44377</v>
      </c>
      <c r="D12" s="27">
        <f>C12+365</f>
        <v>44742</v>
      </c>
      <c r="E12" s="1086"/>
      <c r="F12" s="1086"/>
      <c r="G12" s="1086"/>
      <c r="H12" s="1086"/>
      <c r="I12" s="1086"/>
      <c r="J12" s="1086"/>
      <c r="K12" s="1086"/>
      <c r="L12" s="1086"/>
      <c r="M12" s="27">
        <f>L12+365</f>
        <v>365</v>
      </c>
      <c r="N12" s="26">
        <f>M12+365</f>
        <v>730</v>
      </c>
      <c r="O12" s="27">
        <f>N12+365</f>
        <v>1095</v>
      </c>
      <c r="P12" s="26">
        <f>O12+365</f>
        <v>1460</v>
      </c>
      <c r="Q12" s="27">
        <f>P12+365</f>
        <v>1825</v>
      </c>
      <c r="R12" s="106"/>
    </row>
    <row r="13" spans="1:19">
      <c r="A13" s="76"/>
      <c r="B13" s="39"/>
      <c r="C13" s="39"/>
      <c r="D13" s="81"/>
      <c r="E13" s="434"/>
      <c r="F13" s="434"/>
      <c r="G13" s="434"/>
      <c r="H13" s="434"/>
      <c r="I13" s="434"/>
      <c r="J13" s="434"/>
      <c r="K13" s="434"/>
      <c r="L13" s="434"/>
      <c r="M13" s="2"/>
      <c r="N13" s="2"/>
      <c r="O13" s="2"/>
      <c r="P13" s="2"/>
      <c r="Q13" s="2"/>
      <c r="R13" s="106"/>
    </row>
    <row r="14" spans="1:19">
      <c r="A14" s="77" t="s">
        <v>367</v>
      </c>
      <c r="B14" s="39"/>
      <c r="C14" s="39"/>
      <c r="D14" s="81"/>
      <c r="E14" s="434"/>
      <c r="F14" s="434"/>
      <c r="G14" s="434"/>
      <c r="H14" s="434"/>
      <c r="I14" s="434"/>
      <c r="J14" s="434"/>
      <c r="K14" s="434"/>
      <c r="L14" s="434"/>
      <c r="M14" s="2"/>
      <c r="N14" s="2"/>
      <c r="O14" s="2"/>
      <c r="P14" s="2"/>
      <c r="Q14" s="2"/>
      <c r="R14" s="106"/>
    </row>
    <row r="15" spans="1:19">
      <c r="A15" s="76" t="s">
        <v>368</v>
      </c>
      <c r="B15" s="1207"/>
      <c r="C15" s="965"/>
      <c r="D15" s="965"/>
      <c r="E15" s="1087"/>
      <c r="F15" s="1087"/>
      <c r="G15" s="1087"/>
      <c r="H15" s="1087"/>
      <c r="I15" s="1087"/>
      <c r="J15" s="1087"/>
      <c r="K15" s="1087"/>
      <c r="L15" s="1087"/>
      <c r="M15" s="362"/>
      <c r="N15" s="362"/>
      <c r="O15" s="362"/>
      <c r="P15" s="362"/>
      <c r="Q15" s="362"/>
      <c r="R15" s="106"/>
    </row>
    <row r="16" spans="1:19">
      <c r="A16" s="76" t="s">
        <v>369</v>
      </c>
      <c r="B16" s="1207"/>
      <c r="C16" s="965"/>
      <c r="D16" s="965"/>
      <c r="E16" s="1087"/>
      <c r="F16" s="1087"/>
      <c r="G16" s="1087"/>
      <c r="H16" s="1087"/>
      <c r="I16" s="1087"/>
      <c r="J16" s="1087"/>
      <c r="K16" s="1087"/>
      <c r="L16" s="1087"/>
      <c r="M16" s="362"/>
      <c r="N16" s="362"/>
      <c r="O16" s="362"/>
      <c r="P16" s="362"/>
      <c r="Q16" s="362"/>
      <c r="R16" s="106"/>
    </row>
    <row r="17" spans="1:18">
      <c r="A17" s="846" t="s">
        <v>9908</v>
      </c>
      <c r="B17" s="1207"/>
      <c r="C17" s="965"/>
      <c r="D17" s="965"/>
      <c r="E17" s="1087"/>
      <c r="F17" s="1087"/>
      <c r="G17" s="1087"/>
      <c r="H17" s="1087"/>
      <c r="I17" s="1087"/>
      <c r="J17" s="1087"/>
      <c r="K17" s="1087"/>
      <c r="L17" s="1087"/>
      <c r="M17" s="362"/>
      <c r="N17" s="362"/>
      <c r="O17" s="362"/>
      <c r="P17" s="362"/>
      <c r="Q17" s="362"/>
      <c r="R17" s="106"/>
    </row>
    <row r="18" spans="1:18">
      <c r="A18" s="82"/>
      <c r="B18" s="83"/>
      <c r="C18" s="83"/>
      <c r="D18" s="83"/>
      <c r="E18" s="1083"/>
      <c r="F18" s="1083"/>
      <c r="G18" s="1083"/>
      <c r="H18" s="1083"/>
      <c r="I18" s="1083"/>
      <c r="J18" s="1083"/>
      <c r="K18" s="1083"/>
      <c r="L18" s="1083"/>
      <c r="M18" s="83"/>
      <c r="N18" s="83"/>
      <c r="O18" s="83"/>
      <c r="P18" s="83"/>
      <c r="Q18" s="83"/>
      <c r="R18" s="106"/>
    </row>
    <row r="19" spans="1:18">
      <c r="A19" s="557" t="s">
        <v>8071</v>
      </c>
      <c r="B19" s="2"/>
      <c r="C19" s="2"/>
      <c r="D19" s="2"/>
      <c r="E19" s="434"/>
      <c r="F19" s="434"/>
      <c r="G19" s="434"/>
      <c r="H19" s="434"/>
      <c r="I19" s="434"/>
      <c r="J19" s="434"/>
      <c r="K19" s="434"/>
      <c r="L19" s="434"/>
      <c r="M19" s="2"/>
      <c r="N19" s="2"/>
      <c r="O19" s="2"/>
      <c r="P19" s="2"/>
      <c r="Q19" s="2"/>
      <c r="R19" s="106"/>
    </row>
    <row r="20" spans="1:18">
      <c r="A20" s="740" t="s">
        <v>8070</v>
      </c>
      <c r="B20" s="1210"/>
      <c r="C20" s="966"/>
      <c r="D20" s="966"/>
      <c r="E20" s="1088"/>
      <c r="F20" s="1088"/>
      <c r="G20" s="1088"/>
      <c r="H20" s="1088"/>
      <c r="I20" s="1088"/>
      <c r="J20" s="1088"/>
      <c r="K20" s="1088"/>
      <c r="L20" s="1088"/>
      <c r="M20" s="363"/>
      <c r="N20" s="363"/>
      <c r="O20" s="363"/>
      <c r="P20" s="363"/>
      <c r="Q20" s="363"/>
      <c r="R20" s="106"/>
    </row>
    <row r="21" spans="1:18">
      <c r="A21" s="558" t="s">
        <v>573</v>
      </c>
      <c r="B21" s="1210"/>
      <c r="C21" s="692"/>
      <c r="D21" s="692"/>
      <c r="E21" s="1088"/>
      <c r="F21" s="1088"/>
      <c r="G21" s="1088"/>
      <c r="H21" s="1088"/>
      <c r="I21" s="1088"/>
      <c r="J21" s="1088"/>
      <c r="K21" s="1088"/>
      <c r="L21" s="1088"/>
      <c r="M21" s="367"/>
      <c r="N21" s="367"/>
      <c r="O21" s="367"/>
      <c r="P21" s="367"/>
      <c r="Q21" s="367"/>
      <c r="R21" s="106"/>
    </row>
    <row r="22" spans="1:18">
      <c r="A22" s="1074" t="s">
        <v>371</v>
      </c>
      <c r="B22" s="896">
        <f t="shared" ref="B22:Q22" si="0">SUM(B20:B21)</f>
        <v>0</v>
      </c>
      <c r="C22" s="896">
        <f t="shared" si="0"/>
        <v>0</v>
      </c>
      <c r="D22" s="896">
        <f t="shared" si="0"/>
        <v>0</v>
      </c>
      <c r="E22" s="1089"/>
      <c r="F22" s="1089"/>
      <c r="G22" s="1089"/>
      <c r="H22" s="1089"/>
      <c r="I22" s="1089"/>
      <c r="J22" s="1089"/>
      <c r="K22" s="1089"/>
      <c r="L22" s="1089"/>
      <c r="M22" s="326">
        <f t="shared" si="0"/>
        <v>0</v>
      </c>
      <c r="N22" s="326">
        <f t="shared" si="0"/>
        <v>0</v>
      </c>
      <c r="O22" s="326">
        <f t="shared" si="0"/>
        <v>0</v>
      </c>
      <c r="P22" s="326">
        <f t="shared" si="0"/>
        <v>0</v>
      </c>
      <c r="Q22" s="326">
        <f t="shared" si="0"/>
        <v>0</v>
      </c>
      <c r="R22" s="106"/>
    </row>
    <row r="23" spans="1:18">
      <c r="A23" s="740" t="s">
        <v>588</v>
      </c>
      <c r="B23" s="1208"/>
      <c r="C23" s="967"/>
      <c r="D23" s="967"/>
      <c r="E23" s="880"/>
      <c r="F23" s="880"/>
      <c r="G23" s="880"/>
      <c r="H23" s="880"/>
      <c r="I23" s="880"/>
      <c r="J23" s="880"/>
      <c r="K23" s="880"/>
      <c r="L23" s="880"/>
      <c r="M23" s="364"/>
      <c r="N23" s="364"/>
      <c r="O23" s="364"/>
      <c r="P23" s="364"/>
      <c r="Q23" s="364"/>
      <c r="R23" s="106"/>
    </row>
    <row r="24" spans="1:18">
      <c r="A24" s="740" t="s">
        <v>9901</v>
      </c>
      <c r="B24" s="1208"/>
      <c r="C24" s="967"/>
      <c r="D24" s="967"/>
      <c r="E24" s="880"/>
      <c r="F24" s="880"/>
      <c r="G24" s="880"/>
      <c r="H24" s="880"/>
      <c r="I24" s="880"/>
      <c r="J24" s="880"/>
      <c r="K24" s="880"/>
      <c r="L24" s="880"/>
      <c r="M24" s="694"/>
      <c r="N24" s="694"/>
      <c r="O24" s="694"/>
      <c r="P24" s="694"/>
      <c r="Q24" s="694"/>
      <c r="R24" s="106"/>
    </row>
    <row r="25" spans="1:18">
      <c r="A25" s="846" t="s">
        <v>10365</v>
      </c>
      <c r="B25" s="1208"/>
      <c r="C25" s="967"/>
      <c r="D25" s="967"/>
      <c r="E25" s="880"/>
      <c r="F25" s="880"/>
      <c r="G25" s="880"/>
      <c r="H25" s="880"/>
      <c r="I25" s="880"/>
      <c r="J25" s="880"/>
      <c r="K25" s="880"/>
      <c r="L25" s="880"/>
      <c r="M25" s="694"/>
      <c r="N25" s="694"/>
      <c r="O25" s="694"/>
      <c r="P25" s="694"/>
      <c r="Q25" s="694"/>
      <c r="R25" s="106"/>
    </row>
    <row r="26" spans="1:18">
      <c r="A26" s="740" t="s">
        <v>28</v>
      </c>
      <c r="B26" s="879"/>
      <c r="C26" s="880"/>
      <c r="D26" s="880"/>
      <c r="E26" s="880"/>
      <c r="F26" s="880"/>
      <c r="G26" s="880"/>
      <c r="H26" s="880"/>
      <c r="I26" s="880"/>
      <c r="J26" s="880"/>
      <c r="K26" s="880"/>
      <c r="L26" s="880"/>
      <c r="M26" s="2"/>
      <c r="N26" s="2"/>
      <c r="O26" s="2"/>
      <c r="P26" s="2"/>
      <c r="Q26" s="2"/>
      <c r="R26" s="106"/>
    </row>
    <row r="27" spans="1:18">
      <c r="A27" s="557" t="s">
        <v>372</v>
      </c>
      <c r="B27" s="2"/>
      <c r="C27" s="2"/>
      <c r="D27" s="2"/>
      <c r="E27" s="434"/>
      <c r="F27" s="434"/>
      <c r="G27" s="434"/>
      <c r="H27" s="434"/>
      <c r="I27" s="434"/>
      <c r="J27" s="434"/>
      <c r="K27" s="434"/>
      <c r="L27" s="434"/>
      <c r="M27" s="2"/>
      <c r="N27" s="2"/>
      <c r="O27" s="2"/>
      <c r="P27" s="2"/>
      <c r="Q27" s="2"/>
      <c r="R27" s="106"/>
    </row>
    <row r="28" spans="1:18">
      <c r="A28" s="740" t="s">
        <v>9909</v>
      </c>
      <c r="B28" s="1209"/>
      <c r="C28" s="968"/>
      <c r="D28" s="968"/>
      <c r="E28" s="1090"/>
      <c r="F28" s="1090"/>
      <c r="G28" s="1090"/>
      <c r="H28" s="1090"/>
      <c r="I28" s="1090"/>
      <c r="J28" s="1090"/>
      <c r="K28" s="1090"/>
      <c r="L28" s="1090"/>
      <c r="M28" s="365"/>
      <c r="N28" s="365"/>
      <c r="O28" s="365"/>
      <c r="P28" s="365"/>
      <c r="Q28" s="365"/>
      <c r="R28" s="106"/>
    </row>
    <row r="29" spans="1:18">
      <c r="A29" s="558" t="s">
        <v>374</v>
      </c>
      <c r="B29" s="1209"/>
      <c r="C29" s="968"/>
      <c r="D29" s="968"/>
      <c r="E29" s="1090"/>
      <c r="F29" s="1090"/>
      <c r="G29" s="1090"/>
      <c r="H29" s="1090"/>
      <c r="I29" s="1090"/>
      <c r="J29" s="1090"/>
      <c r="K29" s="1090"/>
      <c r="L29" s="1090"/>
      <c r="M29" s="365"/>
      <c r="N29" s="365"/>
      <c r="O29" s="365"/>
      <c r="P29" s="365"/>
      <c r="Q29" s="365"/>
      <c r="R29" s="106"/>
    </row>
    <row r="30" spans="1:18">
      <c r="A30" s="558" t="s">
        <v>583</v>
      </c>
      <c r="B30" s="1209"/>
      <c r="C30" s="968"/>
      <c r="D30" s="968"/>
      <c r="E30" s="1090"/>
      <c r="F30" s="1090"/>
      <c r="G30" s="1090"/>
      <c r="H30" s="1090"/>
      <c r="I30" s="1090"/>
      <c r="J30" s="1090"/>
      <c r="K30" s="1090"/>
      <c r="L30" s="1090"/>
      <c r="M30" s="365"/>
      <c r="N30" s="365"/>
      <c r="O30" s="365"/>
      <c r="P30" s="365"/>
      <c r="Q30" s="365"/>
      <c r="R30" s="106"/>
    </row>
    <row r="31" spans="1:18">
      <c r="A31" s="558" t="s">
        <v>375</v>
      </c>
      <c r="B31" s="1209"/>
      <c r="C31" s="968"/>
      <c r="D31" s="968"/>
      <c r="E31" s="1090"/>
      <c r="F31" s="1090"/>
      <c r="G31" s="1090"/>
      <c r="H31" s="1090"/>
      <c r="I31" s="1090"/>
      <c r="J31" s="1090"/>
      <c r="K31" s="1090"/>
      <c r="L31" s="1090"/>
      <c r="M31" s="365"/>
      <c r="N31" s="365"/>
      <c r="O31" s="365"/>
      <c r="P31" s="365"/>
      <c r="Q31" s="365"/>
      <c r="R31" s="106"/>
    </row>
    <row r="32" spans="1:18">
      <c r="A32" s="558" t="s">
        <v>376</v>
      </c>
      <c r="B32" s="1209"/>
      <c r="C32" s="968"/>
      <c r="D32" s="968"/>
      <c r="E32" s="1090"/>
      <c r="F32" s="1090"/>
      <c r="G32" s="1090"/>
      <c r="H32" s="1090"/>
      <c r="I32" s="1090"/>
      <c r="J32" s="1090"/>
      <c r="K32" s="1090"/>
      <c r="L32" s="1090"/>
      <c r="M32" s="365"/>
      <c r="N32" s="365"/>
      <c r="O32" s="365"/>
      <c r="P32" s="365"/>
      <c r="Q32" s="365"/>
      <c r="R32" s="106"/>
    </row>
    <row r="33" spans="1:18" s="701" customFormat="1">
      <c r="A33" s="1074" t="s">
        <v>352</v>
      </c>
      <c r="B33" s="1070">
        <f t="shared" ref="B33:D33" si="1">SUM(B28:B32)</f>
        <v>0</v>
      </c>
      <c r="C33" s="1070">
        <f t="shared" si="1"/>
        <v>0</v>
      </c>
      <c r="D33" s="1070">
        <f t="shared" si="1"/>
        <v>0</v>
      </c>
      <c r="E33" s="1091"/>
      <c r="F33" s="1091"/>
      <c r="G33" s="1091"/>
      <c r="H33" s="1091"/>
      <c r="I33" s="1091"/>
      <c r="J33" s="1091"/>
      <c r="K33" s="1091"/>
      <c r="L33" s="1091"/>
      <c r="M33" s="1070">
        <f t="shared" ref="M33:Q33" si="2">SUM(M28:M32)</f>
        <v>0</v>
      </c>
      <c r="N33" s="1070">
        <f t="shared" si="2"/>
        <v>0</v>
      </c>
      <c r="O33" s="1070">
        <f t="shared" si="2"/>
        <v>0</v>
      </c>
      <c r="P33" s="1070">
        <f t="shared" si="2"/>
        <v>0</v>
      </c>
      <c r="Q33" s="1070">
        <f t="shared" si="2"/>
        <v>0</v>
      </c>
      <c r="R33" s="434"/>
    </row>
    <row r="34" spans="1:18" ht="41.25" customHeight="1">
      <c r="A34" s="77"/>
      <c r="B34" s="406" t="str">
        <f t="shared" ref="B34:D34" si="3">IF(OR((ROUND(B22,0)-ROUND(B33,0))&gt;5,((ROUND(B22,0)-ROUND(B33,0))&lt;-5)),"Error row 22 should equal row 33","")</f>
        <v/>
      </c>
      <c r="C34" s="406" t="str">
        <f t="shared" si="3"/>
        <v/>
      </c>
      <c r="D34" s="406" t="str">
        <f t="shared" si="3"/>
        <v/>
      </c>
      <c r="E34" s="1084"/>
      <c r="F34" s="1084"/>
      <c r="G34" s="1084"/>
      <c r="H34" s="1084"/>
      <c r="I34" s="1084"/>
      <c r="J34" s="1084"/>
      <c r="K34" s="1084"/>
      <c r="L34" s="1084"/>
      <c r="M34" s="84" t="str">
        <f>IF(OR((ROUND(M22,0)-ROUND(M33,0))&gt;1,((ROUND(M22,0)-ROUND(M33,0))&lt;-1)),"Error row 22 should equal row 34","")</f>
        <v/>
      </c>
      <c r="N34" s="84" t="str">
        <f>IF(OR((ROUND(N22,0)-ROUND(N33,0))&gt;1,((ROUND(N22,0)-ROUND(N33,0))&lt;-1)),"Error row 22 should equal row 34","")</f>
        <v/>
      </c>
      <c r="O34" s="84" t="str">
        <f>IF(OR((ROUND(O22,0)-ROUND(O33,0))&gt;1,((ROUND(O22,0)-ROUND(O33,0))&lt;-1)),"Error row 22 should equal row 34","")</f>
        <v/>
      </c>
      <c r="P34" s="84" t="str">
        <f>IF(OR((ROUND(P22,0)-ROUND(P33,0))&gt;1,((ROUND(P22,0)-ROUND(P33,0))&lt;-1)),"Error row 22 should equal row 34","")</f>
        <v/>
      </c>
      <c r="Q34" s="84" t="str">
        <f>IF(OR((ROUND(Q22,0)-ROUND(Q33,0))&gt;1,((ROUND(Q22,0)-ROUND(Q33,0))&lt;-1)),"Error row 22 should equal row 34","")</f>
        <v/>
      </c>
      <c r="R34" s="106"/>
    </row>
    <row r="35" spans="1:18">
      <c r="A35" s="557" t="s">
        <v>8069</v>
      </c>
      <c r="B35" s="2"/>
      <c r="C35" s="2"/>
      <c r="D35" s="2"/>
      <c r="E35" s="434"/>
      <c r="F35" s="434"/>
      <c r="G35" s="434"/>
      <c r="H35" s="434"/>
      <c r="I35" s="434"/>
      <c r="J35" s="434"/>
      <c r="K35" s="434"/>
      <c r="L35" s="434"/>
      <c r="M35" s="2"/>
      <c r="N35" s="2"/>
      <c r="O35" s="2"/>
      <c r="P35" s="2"/>
      <c r="Q35" s="2"/>
      <c r="R35" s="106"/>
    </row>
    <row r="36" spans="1:18">
      <c r="A36" s="740" t="s">
        <v>8068</v>
      </c>
      <c r="B36" s="1211"/>
      <c r="C36" s="969"/>
      <c r="D36" s="969"/>
      <c r="E36" s="1092"/>
      <c r="F36" s="1092"/>
      <c r="G36" s="1092"/>
      <c r="H36" s="1092"/>
      <c r="I36" s="1092"/>
      <c r="J36" s="1092"/>
      <c r="K36" s="1092"/>
      <c r="L36" s="1092"/>
      <c r="M36" s="363"/>
      <c r="N36" s="363"/>
      <c r="O36" s="363"/>
      <c r="P36" s="363"/>
      <c r="Q36" s="363"/>
      <c r="R36" s="106"/>
    </row>
    <row r="37" spans="1:18">
      <c r="A37" s="558" t="s">
        <v>573</v>
      </c>
      <c r="B37" s="1211"/>
      <c r="C37" s="969"/>
      <c r="D37" s="969"/>
      <c r="E37" s="1092"/>
      <c r="F37" s="1092"/>
      <c r="G37" s="1092"/>
      <c r="H37" s="1092"/>
      <c r="I37" s="1092"/>
      <c r="J37" s="1092"/>
      <c r="K37" s="1092"/>
      <c r="L37" s="1092"/>
      <c r="M37" s="365"/>
      <c r="N37" s="365"/>
      <c r="O37" s="365"/>
      <c r="P37" s="365"/>
      <c r="Q37" s="365"/>
      <c r="R37" s="106"/>
    </row>
    <row r="38" spans="1:18">
      <c r="A38" s="1074" t="s">
        <v>371</v>
      </c>
      <c r="B38" s="326">
        <f>SUM(B36:B37)</f>
        <v>0</v>
      </c>
      <c r="C38" s="326">
        <f>SUM(C36:C37)</f>
        <v>0</v>
      </c>
      <c r="D38" s="326">
        <f>SUM(D36:D37)</f>
        <v>0</v>
      </c>
      <c r="E38" s="1089"/>
      <c r="F38" s="1089"/>
      <c r="G38" s="1089"/>
      <c r="H38" s="1089"/>
      <c r="I38" s="1089"/>
      <c r="J38" s="1089"/>
      <c r="K38" s="1089"/>
      <c r="L38" s="1089"/>
      <c r="M38" s="326">
        <f>SUM(M36:M37)</f>
        <v>0</v>
      </c>
      <c r="N38" s="326">
        <f>SUM(N36:N37)</f>
        <v>0</v>
      </c>
      <c r="O38" s="326">
        <f>SUM(O36:O37)</f>
        <v>0</v>
      </c>
      <c r="P38" s="326">
        <f>SUM(P36:P37)</f>
        <v>0</v>
      </c>
      <c r="Q38" s="326">
        <f>SUM(Q36:Q37)</f>
        <v>0</v>
      </c>
      <c r="R38" s="106"/>
    </row>
    <row r="39" spans="1:18">
      <c r="A39" s="558" t="s">
        <v>8067</v>
      </c>
      <c r="B39" s="1208"/>
      <c r="C39" s="970"/>
      <c r="D39" s="970"/>
      <c r="E39" s="879"/>
      <c r="F39" s="879"/>
      <c r="G39" s="879"/>
      <c r="H39" s="879"/>
      <c r="I39" s="879"/>
      <c r="J39" s="879"/>
      <c r="K39" s="879"/>
      <c r="L39" s="879"/>
      <c r="M39" s="366"/>
      <c r="N39" s="366"/>
      <c r="O39" s="366"/>
      <c r="P39" s="366"/>
      <c r="Q39" s="366"/>
      <c r="R39" s="106"/>
    </row>
    <row r="40" spans="1:18" s="701" customFormat="1">
      <c r="A40" s="740" t="s">
        <v>9902</v>
      </c>
      <c r="B40" s="1208"/>
      <c r="C40" s="970"/>
      <c r="D40" s="970"/>
      <c r="E40" s="879"/>
      <c r="F40" s="879"/>
      <c r="G40" s="879"/>
      <c r="H40" s="879"/>
      <c r="I40" s="879"/>
      <c r="J40" s="879"/>
      <c r="K40" s="879"/>
      <c r="L40" s="879"/>
      <c r="M40" s="434"/>
      <c r="N40" s="434"/>
      <c r="O40" s="434"/>
      <c r="P40" s="434"/>
      <c r="Q40" s="434"/>
      <c r="R40" s="434"/>
    </row>
    <row r="41" spans="1:18" s="701" customFormat="1">
      <c r="A41" s="740" t="s">
        <v>9995</v>
      </c>
      <c r="B41" s="1208"/>
      <c r="C41" s="970"/>
      <c r="D41" s="970"/>
      <c r="E41" s="879"/>
      <c r="F41" s="879"/>
      <c r="G41" s="879"/>
      <c r="H41" s="879"/>
      <c r="I41" s="879"/>
      <c r="J41" s="879"/>
      <c r="K41" s="879"/>
      <c r="L41" s="879"/>
      <c r="M41" s="434"/>
      <c r="N41" s="434"/>
      <c r="O41" s="434"/>
      <c r="P41" s="434"/>
      <c r="Q41" s="434"/>
      <c r="R41" s="434"/>
    </row>
    <row r="42" spans="1:18">
      <c r="A42" s="701"/>
      <c r="B42" s="2"/>
      <c r="C42" s="2"/>
      <c r="D42" s="2"/>
      <c r="E42" s="434"/>
      <c r="F42" s="434"/>
      <c r="G42" s="434"/>
      <c r="H42" s="434"/>
      <c r="I42" s="434"/>
      <c r="J42" s="434"/>
      <c r="K42" s="434"/>
      <c r="L42" s="434"/>
      <c r="M42" s="2"/>
      <c r="N42" s="2"/>
      <c r="O42" s="2"/>
      <c r="P42" s="2"/>
      <c r="Q42" s="2"/>
      <c r="R42" s="106"/>
    </row>
    <row r="43" spans="1:18">
      <c r="A43" s="701"/>
      <c r="B43" s="2"/>
      <c r="C43" s="2"/>
      <c r="D43" s="2"/>
      <c r="E43" s="434"/>
      <c r="F43" s="434"/>
      <c r="G43" s="434"/>
      <c r="H43" s="434"/>
      <c r="I43" s="434"/>
      <c r="J43" s="434"/>
      <c r="K43" s="434"/>
      <c r="L43" s="434"/>
      <c r="M43" s="2"/>
      <c r="N43" s="2"/>
      <c r="O43" s="2"/>
      <c r="P43" s="2"/>
      <c r="Q43" s="2"/>
      <c r="R43" s="106"/>
    </row>
    <row r="44" spans="1:18">
      <c r="A44" s="557" t="s">
        <v>372</v>
      </c>
      <c r="B44" s="2"/>
      <c r="C44" s="2"/>
      <c r="D44" s="2"/>
      <c r="E44" s="434"/>
      <c r="F44" s="434"/>
      <c r="G44" s="434"/>
      <c r="H44" s="434"/>
      <c r="I44" s="434"/>
      <c r="J44" s="434"/>
      <c r="K44" s="434"/>
      <c r="L44" s="434"/>
      <c r="M44" s="2"/>
      <c r="N44" s="2"/>
      <c r="O44" s="2"/>
      <c r="P44" s="2"/>
      <c r="Q44" s="2"/>
      <c r="R44" s="106"/>
    </row>
    <row r="45" spans="1:18">
      <c r="A45" s="740" t="s">
        <v>9909</v>
      </c>
      <c r="B45" s="1212"/>
      <c r="C45" s="971"/>
      <c r="D45" s="971"/>
      <c r="E45" s="1093"/>
      <c r="F45" s="1093"/>
      <c r="G45" s="1093"/>
      <c r="H45" s="1093"/>
      <c r="I45" s="1093"/>
      <c r="J45" s="1093"/>
      <c r="K45" s="1093"/>
      <c r="L45" s="1093"/>
      <c r="M45" s="365"/>
      <c r="N45" s="365"/>
      <c r="O45" s="365"/>
      <c r="P45" s="365"/>
      <c r="Q45" s="365"/>
      <c r="R45" s="106"/>
    </row>
    <row r="46" spans="1:18">
      <c r="A46" s="558" t="s">
        <v>374</v>
      </c>
      <c r="B46" s="1212"/>
      <c r="C46" s="971"/>
      <c r="D46" s="971"/>
      <c r="E46" s="1093"/>
      <c r="F46" s="1093"/>
      <c r="G46" s="1093"/>
      <c r="H46" s="1093"/>
      <c r="I46" s="1093"/>
      <c r="J46" s="1093"/>
      <c r="K46" s="1093"/>
      <c r="L46" s="1093"/>
      <c r="M46" s="365"/>
      <c r="N46" s="365"/>
      <c r="O46" s="365"/>
      <c r="P46" s="365"/>
      <c r="Q46" s="365"/>
      <c r="R46" s="106"/>
    </row>
    <row r="47" spans="1:18">
      <c r="A47" s="558" t="s">
        <v>583</v>
      </c>
      <c r="B47" s="1212"/>
      <c r="C47" s="971"/>
      <c r="D47" s="971"/>
      <c r="E47" s="1093"/>
      <c r="F47" s="1093"/>
      <c r="G47" s="1093"/>
      <c r="H47" s="1093"/>
      <c r="I47" s="1093"/>
      <c r="J47" s="1093"/>
      <c r="K47" s="1093"/>
      <c r="L47" s="1093"/>
      <c r="M47" s="365"/>
      <c r="N47" s="365"/>
      <c r="O47" s="365"/>
      <c r="P47" s="365"/>
      <c r="Q47" s="365"/>
      <c r="R47" s="106"/>
    </row>
    <row r="48" spans="1:18">
      <c r="A48" s="740" t="s">
        <v>375</v>
      </c>
      <c r="B48" s="1212"/>
      <c r="C48" s="971"/>
      <c r="D48" s="971"/>
      <c r="E48" s="1093"/>
      <c r="F48" s="1093"/>
      <c r="G48" s="1093"/>
      <c r="H48" s="1093"/>
      <c r="I48" s="1093"/>
      <c r="J48" s="1093"/>
      <c r="K48" s="1093"/>
      <c r="L48" s="1093"/>
      <c r="M48" s="365"/>
      <c r="N48" s="365"/>
      <c r="O48" s="365"/>
      <c r="P48" s="365"/>
      <c r="Q48" s="365"/>
      <c r="R48" s="106"/>
    </row>
    <row r="49" spans="1:18">
      <c r="A49" s="558" t="s">
        <v>376</v>
      </c>
      <c r="B49" s="1212"/>
      <c r="C49" s="971"/>
      <c r="D49" s="971"/>
      <c r="E49" s="1093"/>
      <c r="F49" s="1093"/>
      <c r="G49" s="1093"/>
      <c r="H49" s="1093"/>
      <c r="I49" s="1093"/>
      <c r="J49" s="1093"/>
      <c r="K49" s="1093"/>
      <c r="L49" s="1093"/>
      <c r="M49" s="365"/>
      <c r="N49" s="365"/>
      <c r="O49" s="365"/>
      <c r="P49" s="365"/>
      <c r="Q49" s="365"/>
      <c r="R49" s="106"/>
    </row>
    <row r="50" spans="1:18">
      <c r="A50" s="1074" t="s">
        <v>352</v>
      </c>
      <c r="B50" s="327">
        <f t="shared" ref="B50:Q50" si="4">SUM(B45:B49)</f>
        <v>0</v>
      </c>
      <c r="C50" s="327">
        <f t="shared" si="4"/>
        <v>0</v>
      </c>
      <c r="D50" s="327">
        <f t="shared" si="4"/>
        <v>0</v>
      </c>
      <c r="E50" s="1091"/>
      <c r="F50" s="1091"/>
      <c r="G50" s="1091"/>
      <c r="H50" s="1091"/>
      <c r="I50" s="1091"/>
      <c r="J50" s="1091"/>
      <c r="K50" s="1091"/>
      <c r="L50" s="1091"/>
      <c r="M50" s="327">
        <f t="shared" si="4"/>
        <v>0</v>
      </c>
      <c r="N50" s="327">
        <f t="shared" si="4"/>
        <v>0</v>
      </c>
      <c r="O50" s="327">
        <f t="shared" si="4"/>
        <v>0</v>
      </c>
      <c r="P50" s="327">
        <f t="shared" si="4"/>
        <v>0</v>
      </c>
      <c r="Q50" s="327">
        <f t="shared" si="4"/>
        <v>0</v>
      </c>
      <c r="R50" s="106"/>
    </row>
    <row r="51" spans="1:18">
      <c r="A51" s="76"/>
      <c r="B51" s="406" t="str">
        <f>IF(OR((ROUND(B38,0)-ROUND(B50,0))&gt;5,((ROUND(B38,0)-ROUND(B50,0))&lt;-5)),"Error row 38 should equal row 50","")</f>
        <v/>
      </c>
      <c r="C51" s="406" t="str">
        <f t="shared" ref="C51:Q51" si="5">IF(OR((ROUND(C38,0)-ROUND(C50,0))&gt;5,((ROUND(C38,0)-ROUND(C50,0))&lt;-5)),"Error row 38 should equal row 49","")</f>
        <v/>
      </c>
      <c r="D51" s="406" t="str">
        <f t="shared" si="5"/>
        <v/>
      </c>
      <c r="E51" s="1084"/>
      <c r="F51" s="1084"/>
      <c r="G51" s="1084"/>
      <c r="H51" s="1084"/>
      <c r="I51" s="1084"/>
      <c r="J51" s="1084"/>
      <c r="K51" s="1084"/>
      <c r="L51" s="1084"/>
      <c r="M51" s="84" t="str">
        <f t="shared" si="5"/>
        <v/>
      </c>
      <c r="N51" s="84" t="str">
        <f t="shared" si="5"/>
        <v/>
      </c>
      <c r="O51" s="84" t="str">
        <f t="shared" si="5"/>
        <v/>
      </c>
      <c r="P51" s="84" t="str">
        <f t="shared" si="5"/>
        <v/>
      </c>
      <c r="Q51" s="84" t="str">
        <f t="shared" si="5"/>
        <v/>
      </c>
      <c r="R51" s="106"/>
    </row>
    <row r="52" spans="1:18" hidden="1">
      <c r="A52" s="76"/>
      <c r="B52" s="78"/>
      <c r="C52" s="78"/>
      <c r="D52" s="78"/>
      <c r="E52" s="85"/>
      <c r="F52" s="85"/>
      <c r="G52" s="85"/>
      <c r="H52" s="85"/>
      <c r="I52" s="85"/>
      <c r="J52" s="85"/>
      <c r="K52" s="85"/>
      <c r="L52" s="85"/>
      <c r="M52" s="78"/>
      <c r="N52" s="78"/>
      <c r="O52" s="78"/>
      <c r="P52" s="78"/>
      <c r="Q52" s="78"/>
      <c r="R52" s="106"/>
    </row>
    <row r="53" spans="1:18">
      <c r="A53" s="77" t="s">
        <v>379</v>
      </c>
      <c r="B53" s="78"/>
      <c r="C53" s="78"/>
      <c r="D53" s="78"/>
      <c r="E53" s="85"/>
      <c r="F53" s="85"/>
      <c r="G53" s="85"/>
      <c r="H53" s="85"/>
      <c r="I53" s="85"/>
      <c r="J53" s="85"/>
      <c r="K53" s="85"/>
      <c r="L53" s="85"/>
      <c r="M53" s="78"/>
      <c r="N53" s="78"/>
      <c r="O53" s="78"/>
      <c r="P53" s="78"/>
      <c r="Q53" s="78"/>
      <c r="R53" s="106"/>
    </row>
    <row r="54" spans="1:18">
      <c r="A54" s="76" t="s">
        <v>101</v>
      </c>
      <c r="B54" s="1213"/>
      <c r="C54" s="972"/>
      <c r="D54" s="972"/>
      <c r="E54" s="1094"/>
      <c r="F54" s="1094"/>
      <c r="G54" s="1094"/>
      <c r="H54" s="1094"/>
      <c r="I54" s="1094"/>
      <c r="J54" s="1094"/>
      <c r="K54" s="1094"/>
      <c r="L54" s="1094"/>
      <c r="M54" s="368"/>
      <c r="N54" s="368"/>
      <c r="O54" s="368"/>
      <c r="P54" s="368"/>
      <c r="Q54" s="368"/>
      <c r="R54" s="106"/>
    </row>
    <row r="55" spans="1:18">
      <c r="A55" s="76"/>
      <c r="B55" s="78"/>
      <c r="C55" s="78"/>
      <c r="D55" s="85"/>
      <c r="E55" s="85"/>
      <c r="F55" s="85"/>
      <c r="G55" s="85"/>
      <c r="H55" s="85"/>
      <c r="I55" s="85"/>
      <c r="J55" s="85"/>
      <c r="K55" s="85"/>
      <c r="L55" s="85"/>
      <c r="M55" s="85"/>
      <c r="N55" s="85"/>
      <c r="O55" s="85"/>
      <c r="P55" s="85"/>
      <c r="Q55" s="85"/>
      <c r="R55" s="106"/>
    </row>
    <row r="56" spans="1:18">
      <c r="A56" s="77" t="s">
        <v>380</v>
      </c>
      <c r="B56" s="78"/>
      <c r="C56" s="78"/>
      <c r="D56" s="85"/>
      <c r="E56" s="85"/>
      <c r="F56" s="85"/>
      <c r="G56" s="85"/>
      <c r="H56" s="85"/>
      <c r="I56" s="85"/>
      <c r="J56" s="85"/>
      <c r="K56" s="85"/>
      <c r="L56" s="85"/>
      <c r="M56" s="85"/>
      <c r="N56" s="85"/>
      <c r="O56" s="85"/>
      <c r="P56" s="85"/>
      <c r="Q56" s="85"/>
      <c r="R56" s="106"/>
    </row>
    <row r="57" spans="1:18">
      <c r="A57" s="76" t="s">
        <v>381</v>
      </c>
      <c r="B57" s="1214"/>
      <c r="C57" s="973"/>
      <c r="D57" s="973"/>
      <c r="E57" s="1095"/>
      <c r="F57" s="1095"/>
      <c r="G57" s="1095"/>
      <c r="H57" s="1095"/>
      <c r="I57" s="1095"/>
      <c r="J57" s="1095"/>
      <c r="K57" s="1095"/>
      <c r="L57" s="1095"/>
      <c r="M57" s="365"/>
      <c r="N57" s="365"/>
      <c r="O57" s="365"/>
      <c r="P57" s="365"/>
      <c r="Q57" s="365"/>
      <c r="R57" s="106"/>
    </row>
    <row r="58" spans="1:18">
      <c r="A58" s="76" t="s">
        <v>382</v>
      </c>
      <c r="B58" s="1214"/>
      <c r="C58" s="973"/>
      <c r="D58" s="973"/>
      <c r="E58" s="1095"/>
      <c r="F58" s="1095"/>
      <c r="G58" s="1095"/>
      <c r="H58" s="1095"/>
      <c r="I58" s="1095"/>
      <c r="J58" s="1095"/>
      <c r="K58" s="1095"/>
      <c r="L58" s="1095"/>
      <c r="M58" s="365"/>
      <c r="N58" s="365"/>
      <c r="O58" s="365"/>
      <c r="P58" s="365"/>
      <c r="Q58" s="365"/>
      <c r="R58" s="106"/>
    </row>
    <row r="59" spans="1:18">
      <c r="A59" s="76"/>
      <c r="B59" s="78"/>
      <c r="C59" s="78"/>
      <c r="D59" s="85"/>
      <c r="E59" s="85"/>
      <c r="F59" s="85"/>
      <c r="G59" s="85"/>
      <c r="H59" s="85"/>
      <c r="I59" s="85"/>
      <c r="J59" s="85"/>
      <c r="K59" s="85"/>
      <c r="L59" s="85"/>
      <c r="M59" s="85"/>
      <c r="N59" s="85"/>
      <c r="O59" s="85"/>
      <c r="P59" s="85"/>
      <c r="Q59" s="85"/>
      <c r="R59" s="106"/>
    </row>
    <row r="60" spans="1:18">
      <c r="A60" s="2"/>
      <c r="B60" s="2"/>
      <c r="C60" s="2"/>
      <c r="D60" s="2"/>
      <c r="E60" s="2"/>
      <c r="F60" s="2"/>
      <c r="G60" s="2"/>
      <c r="H60" s="2"/>
      <c r="I60" s="2"/>
      <c r="J60" s="2"/>
      <c r="K60" s="2"/>
      <c r="L60" s="2"/>
      <c r="M60" s="40"/>
      <c r="N60" s="40"/>
      <c r="O60" s="40"/>
      <c r="P60" s="40"/>
      <c r="Q60" s="40"/>
      <c r="R60" s="106"/>
    </row>
    <row r="61" spans="1:18">
      <c r="A61" s="1316" t="s">
        <v>590</v>
      </c>
      <c r="B61" s="306" t="s">
        <v>324</v>
      </c>
      <c r="C61" s="307"/>
      <c r="D61" s="306" t="s">
        <v>324</v>
      </c>
      <c r="E61" s="106"/>
      <c r="F61" s="106"/>
      <c r="G61" s="2"/>
      <c r="H61" s="2"/>
      <c r="I61" s="2"/>
      <c r="J61" s="2"/>
      <c r="K61" s="2"/>
      <c r="L61" s="2"/>
      <c r="M61" s="40"/>
      <c r="N61" s="40"/>
      <c r="O61" s="40"/>
      <c r="P61" s="40"/>
      <c r="Q61" s="40"/>
    </row>
    <row r="62" spans="1:18">
      <c r="A62" s="1316"/>
      <c r="B62" s="308">
        <f>D62-366</f>
        <v>43646</v>
      </c>
      <c r="C62" s="307"/>
      <c r="D62" s="308">
        <f>FinYear</f>
        <v>44012</v>
      </c>
      <c r="E62" s="1058"/>
      <c r="F62" s="106"/>
      <c r="G62" s="106"/>
      <c r="H62" s="106"/>
      <c r="I62" s="2"/>
      <c r="J62" s="2"/>
      <c r="K62" s="2"/>
      <c r="L62" s="2"/>
      <c r="M62" s="40"/>
      <c r="N62" s="40"/>
      <c r="O62" s="40"/>
      <c r="P62" s="40"/>
      <c r="Q62" s="40"/>
    </row>
    <row r="63" spans="1:18" ht="30">
      <c r="A63" s="360" t="s">
        <v>384</v>
      </c>
      <c r="B63" s="309" t="s">
        <v>82</v>
      </c>
      <c r="C63" s="309" t="s">
        <v>83</v>
      </c>
      <c r="D63" s="309" t="s">
        <v>84</v>
      </c>
      <c r="E63" s="106"/>
      <c r="F63" s="106"/>
      <c r="G63" s="2"/>
      <c r="H63" s="2"/>
      <c r="I63" s="2"/>
      <c r="J63" s="2"/>
      <c r="K63" s="2"/>
      <c r="L63" s="2"/>
      <c r="M63" s="40"/>
      <c r="N63" s="40"/>
      <c r="O63" s="40"/>
      <c r="P63" s="40"/>
      <c r="Q63" s="40"/>
    </row>
    <row r="64" spans="1:18">
      <c r="A64" s="1075" t="s">
        <v>85</v>
      </c>
      <c r="B64" s="1215"/>
      <c r="C64" s="1215"/>
      <c r="D64" s="300">
        <f>SUM(B64:C64)</f>
        <v>0</v>
      </c>
      <c r="E64" s="106"/>
      <c r="F64" s="106"/>
      <c r="G64" s="2"/>
      <c r="H64" s="2"/>
      <c r="I64" s="2"/>
      <c r="J64" s="2"/>
      <c r="K64" s="2"/>
      <c r="L64" s="2"/>
      <c r="M64" s="40"/>
      <c r="N64" s="40"/>
      <c r="O64" s="40"/>
      <c r="P64" s="40"/>
      <c r="Q64" s="40"/>
    </row>
    <row r="65" spans="1:18">
      <c r="A65" s="76" t="s">
        <v>86</v>
      </c>
      <c r="B65" s="1215"/>
      <c r="C65" s="1215"/>
      <c r="D65" s="300">
        <f>SUM(B65:C65)</f>
        <v>0</v>
      </c>
      <c r="E65" s="106"/>
      <c r="F65" s="106"/>
      <c r="G65" s="2"/>
      <c r="H65" s="2"/>
      <c r="I65" s="2"/>
      <c r="J65" s="2"/>
      <c r="K65" s="2"/>
      <c r="L65" s="2"/>
      <c r="M65" s="40"/>
      <c r="N65" s="40"/>
      <c r="O65" s="40"/>
      <c r="P65" s="40"/>
      <c r="Q65" s="40"/>
    </row>
    <row r="66" spans="1:18">
      <c r="A66" s="76" t="s">
        <v>87</v>
      </c>
      <c r="B66" s="1215"/>
      <c r="C66" s="1215"/>
      <c r="D66" s="300">
        <f>SUM(B66:C66)</f>
        <v>0</v>
      </c>
      <c r="E66" s="106"/>
      <c r="F66" s="106"/>
      <c r="G66" s="2"/>
      <c r="H66" s="2"/>
      <c r="I66" s="2"/>
      <c r="J66" s="2"/>
      <c r="K66" s="2"/>
      <c r="L66" s="2"/>
      <c r="M66" s="40"/>
      <c r="N66" s="40"/>
      <c r="O66" s="40"/>
      <c r="P66" s="40"/>
      <c r="Q66" s="40"/>
    </row>
    <row r="67" spans="1:18">
      <c r="A67" s="1074" t="s">
        <v>88</v>
      </c>
      <c r="B67" s="284">
        <f>SUM(B64:B66)</f>
        <v>0</v>
      </c>
      <c r="C67" s="284">
        <f>SUM(C64:C66)</f>
        <v>0</v>
      </c>
      <c r="D67" s="284">
        <f>SUM(D64:D66)</f>
        <v>0</v>
      </c>
      <c r="E67" s="106"/>
      <c r="F67" s="106"/>
      <c r="G67" s="2"/>
      <c r="H67" s="2"/>
      <c r="I67" s="2"/>
      <c r="J67" s="2"/>
      <c r="K67" s="2"/>
      <c r="L67" s="2"/>
      <c r="M67" s="40"/>
      <c r="N67" s="40"/>
      <c r="O67" s="40"/>
      <c r="P67" s="40"/>
      <c r="Q67" s="40"/>
    </row>
    <row r="68" spans="1:18">
      <c r="A68" s="299"/>
      <c r="B68" s="301"/>
      <c r="C68" s="301"/>
      <c r="D68" s="301"/>
      <c r="E68" s="106"/>
      <c r="G68" s="22"/>
      <c r="H68" s="40"/>
      <c r="I68" s="40"/>
      <c r="J68" s="40"/>
      <c r="K68" s="40"/>
      <c r="L68" s="40"/>
      <c r="M68" s="40"/>
      <c r="N68" s="40"/>
      <c r="O68" s="40"/>
      <c r="P68" s="40"/>
      <c r="Q68" s="40"/>
    </row>
    <row r="69" spans="1:18" ht="15.75" customHeight="1">
      <c r="A69" s="22"/>
      <c r="B69" s="2"/>
      <c r="C69" s="39"/>
      <c r="D69" s="39"/>
      <c r="E69" s="39"/>
      <c r="F69" s="39"/>
      <c r="G69" s="39"/>
      <c r="H69" s="40"/>
      <c r="I69" s="40"/>
      <c r="J69" s="40"/>
      <c r="K69" s="40"/>
      <c r="L69" s="40"/>
      <c r="M69" s="40"/>
      <c r="N69" s="40"/>
      <c r="O69" s="40"/>
      <c r="P69" s="40"/>
      <c r="Q69" s="40"/>
    </row>
    <row r="70" spans="1:18" ht="30">
      <c r="A70" s="315" t="s">
        <v>591</v>
      </c>
      <c r="B70" s="283" t="s">
        <v>254</v>
      </c>
      <c r="C70" s="1312" t="s">
        <v>93</v>
      </c>
      <c r="D70" s="1312" t="s">
        <v>257</v>
      </c>
      <c r="E70" s="1312" t="s">
        <v>255</v>
      </c>
      <c r="F70" s="1312" t="s">
        <v>258</v>
      </c>
      <c r="G70" s="2"/>
      <c r="H70" s="40"/>
      <c r="I70" s="40"/>
      <c r="J70" s="40"/>
      <c r="K70" s="40"/>
      <c r="L70" s="40"/>
      <c r="M70" s="40"/>
      <c r="N70" s="40"/>
      <c r="O70" s="40"/>
      <c r="P70" s="40"/>
      <c r="Q70" s="40"/>
    </row>
    <row r="71" spans="1:18">
      <c r="A71" s="1" t="s">
        <v>92</v>
      </c>
      <c r="B71" s="318">
        <f>D62</f>
        <v>44012</v>
      </c>
      <c r="C71" s="1317"/>
      <c r="D71" s="1317"/>
      <c r="E71" s="1313"/>
      <c r="F71" s="1313"/>
      <c r="G71" s="302" t="s">
        <v>256</v>
      </c>
      <c r="H71" s="369"/>
      <c r="I71" s="40"/>
      <c r="J71" s="40"/>
      <c r="K71" s="40"/>
      <c r="L71" s="40"/>
      <c r="M71" s="40"/>
      <c r="N71" s="40"/>
      <c r="O71" s="40"/>
      <c r="P71" s="40"/>
      <c r="Q71" s="40"/>
    </row>
    <row r="72" spans="1:18">
      <c r="A72" s="1216"/>
      <c r="B72" s="1217"/>
      <c r="C72" s="1217"/>
      <c r="D72" s="1218"/>
      <c r="E72" s="1218"/>
      <c r="F72" s="1219"/>
      <c r="G72" s="1218"/>
      <c r="H72" s="369"/>
      <c r="I72" s="40"/>
      <c r="J72" s="40"/>
      <c r="K72" s="40"/>
      <c r="L72" s="40"/>
      <c r="M72" s="40"/>
      <c r="N72" s="40"/>
      <c r="O72" s="40"/>
      <c r="P72" s="40"/>
      <c r="Q72" s="40"/>
    </row>
    <row r="73" spans="1:18">
      <c r="A73" s="1216"/>
      <c r="B73" s="1217"/>
      <c r="C73" s="1217"/>
      <c r="D73" s="1218"/>
      <c r="E73" s="1218"/>
      <c r="F73" s="1219"/>
      <c r="G73" s="1218"/>
      <c r="H73" s="369"/>
      <c r="I73" s="40"/>
      <c r="J73" s="40"/>
      <c r="K73" s="40"/>
      <c r="L73" s="40"/>
      <c r="M73" s="40"/>
      <c r="N73" s="40"/>
      <c r="O73" s="40"/>
      <c r="P73" s="40"/>
      <c r="Q73" s="40"/>
    </row>
    <row r="74" spans="1:18">
      <c r="A74" s="1216"/>
      <c r="B74" s="1217"/>
      <c r="C74" s="1217"/>
      <c r="D74" s="1218"/>
      <c r="E74" s="1218"/>
      <c r="F74" s="1219"/>
      <c r="G74" s="1218"/>
      <c r="H74" s="369"/>
      <c r="I74" s="40"/>
      <c r="J74" s="40"/>
      <c r="K74" s="40"/>
      <c r="L74" s="40"/>
      <c r="M74" s="40"/>
      <c r="N74" s="40"/>
      <c r="O74" s="40"/>
      <c r="P74" s="40"/>
      <c r="Q74" s="40"/>
    </row>
    <row r="75" spans="1:18">
      <c r="A75" s="1216"/>
      <c r="B75" s="1217"/>
      <c r="C75" s="1217"/>
      <c r="D75" s="1218"/>
      <c r="E75" s="1218"/>
      <c r="F75" s="1219"/>
      <c r="G75" s="1218"/>
      <c r="H75" s="369"/>
      <c r="I75" s="40"/>
      <c r="J75" s="40"/>
      <c r="K75" s="40"/>
      <c r="L75" s="40"/>
      <c r="M75" s="40"/>
      <c r="N75" s="40"/>
      <c r="O75" s="40"/>
      <c r="P75" s="40"/>
      <c r="Q75" s="40"/>
    </row>
    <row r="76" spans="1:18">
      <c r="A76" s="1216"/>
      <c r="B76" s="1217"/>
      <c r="C76" s="1217"/>
      <c r="D76" s="1218"/>
      <c r="E76" s="1218"/>
      <c r="F76" s="1219"/>
      <c r="G76" s="1218"/>
      <c r="H76" s="369"/>
      <c r="I76" s="40"/>
      <c r="J76" s="40"/>
      <c r="K76" s="40"/>
      <c r="L76" s="40"/>
      <c r="M76" s="40"/>
      <c r="N76" s="40"/>
      <c r="O76" s="40"/>
      <c r="P76" s="40"/>
      <c r="Q76" s="40"/>
    </row>
    <row r="77" spans="1:18">
      <c r="A77" s="1216"/>
      <c r="B77" s="1217"/>
      <c r="C77" s="1217"/>
      <c r="D77" s="1218"/>
      <c r="E77" s="1218"/>
      <c r="F77" s="1219"/>
      <c r="G77" s="1218"/>
      <c r="H77" s="369"/>
      <c r="I77" s="40"/>
      <c r="J77" s="40"/>
      <c r="K77" s="40"/>
      <c r="L77" s="40"/>
      <c r="M77" s="40"/>
      <c r="N77" s="40"/>
      <c r="O77" s="40"/>
      <c r="P77" s="40"/>
      <c r="Q77" s="40"/>
    </row>
    <row r="78" spans="1:18">
      <c r="A78" s="1220"/>
      <c r="B78" s="1217"/>
      <c r="C78" s="1217"/>
      <c r="D78" s="1218"/>
      <c r="E78" s="1221"/>
      <c r="F78" s="1219"/>
      <c r="G78" s="1222"/>
      <c r="H78" s="369"/>
      <c r="I78" s="40"/>
      <c r="J78" s="40"/>
      <c r="K78" s="40"/>
      <c r="L78" s="40"/>
      <c r="M78" s="40"/>
      <c r="N78" s="40"/>
      <c r="O78" s="40"/>
      <c r="P78" s="40"/>
      <c r="Q78" s="40"/>
    </row>
    <row r="79" spans="1:18" ht="15.75" thickBot="1">
      <c r="A79" s="1"/>
      <c r="B79" s="285">
        <f>SUM(B72:B78)</f>
        <v>0</v>
      </c>
      <c r="C79" s="285">
        <f>SUM(C72:C78)</f>
        <v>0</v>
      </c>
      <c r="D79" s="285" t="str">
        <f>IF(ISERROR(AVERAGE(D72:D78)),"0",(AVERAGE(D72:D78)))</f>
        <v>0</v>
      </c>
      <c r="E79" s="285"/>
      <c r="F79" s="328" t="str">
        <f>IF(ISERROR(AVERAGE(F72:F78)),"0",(AVERAGE(F72:F78)))</f>
        <v>0</v>
      </c>
      <c r="G79" s="329"/>
      <c r="H79" s="369"/>
      <c r="I79" s="40"/>
      <c r="J79" s="40"/>
      <c r="K79" s="40"/>
      <c r="L79" s="40"/>
      <c r="M79" s="40"/>
      <c r="N79" s="40"/>
      <c r="O79" s="40"/>
      <c r="P79" s="40"/>
      <c r="Q79" s="40"/>
    </row>
    <row r="80" spans="1:18" ht="15.75" thickTop="1">
      <c r="A80" s="1"/>
      <c r="B80" s="300"/>
      <c r="C80" s="300"/>
      <c r="D80" s="300"/>
      <c r="E80" s="300"/>
      <c r="F80" s="236"/>
      <c r="G80" s="300"/>
      <c r="H80" s="40"/>
      <c r="I80" s="40"/>
      <c r="J80" s="40"/>
      <c r="K80" s="40"/>
      <c r="L80" s="40"/>
      <c r="M80" s="40"/>
      <c r="N80" s="40"/>
      <c r="O80" s="40"/>
      <c r="P80" s="40"/>
      <c r="Q80" s="40"/>
      <c r="R80" s="106"/>
    </row>
    <row r="81" spans="1:19">
      <c r="A81" s="1"/>
      <c r="B81" s="300"/>
      <c r="C81" s="300"/>
      <c r="D81" s="300"/>
      <c r="E81" s="300"/>
      <c r="F81" s="236"/>
      <c r="G81" s="300"/>
      <c r="H81" s="40"/>
      <c r="I81" s="40"/>
      <c r="J81" s="40"/>
      <c r="K81" s="40"/>
      <c r="L81" s="40"/>
      <c r="M81" s="40"/>
      <c r="N81" s="40"/>
      <c r="O81" s="40"/>
      <c r="P81" s="40"/>
      <c r="Q81" s="2"/>
      <c r="R81" s="106"/>
      <c r="S81" s="106"/>
    </row>
    <row r="82" spans="1:19">
      <c r="A82" s="2"/>
      <c r="B82" s="40"/>
      <c r="C82" s="40"/>
      <c r="D82" s="40"/>
      <c r="E82" s="40"/>
      <c r="F82" s="40"/>
      <c r="G82" s="40"/>
      <c r="H82" s="40"/>
      <c r="I82" s="40"/>
      <c r="J82" s="40"/>
      <c r="K82" s="40"/>
      <c r="L82" s="40"/>
      <c r="M82" s="40"/>
      <c r="N82" s="40"/>
      <c r="O82" s="40"/>
      <c r="P82" s="40"/>
      <c r="Q82" s="40"/>
      <c r="R82" s="106"/>
      <c r="S82" s="106"/>
    </row>
    <row r="83" spans="1:19" ht="20.25" customHeight="1">
      <c r="A83" s="330" t="s">
        <v>331</v>
      </c>
      <c r="B83" s="86"/>
      <c r="C83" s="75"/>
      <c r="D83" s="395"/>
      <c r="E83" s="434"/>
      <c r="F83" s="434"/>
      <c r="G83" s="434"/>
      <c r="H83" s="434"/>
      <c r="I83" s="434"/>
      <c r="J83" s="434"/>
      <c r="K83" s="434"/>
      <c r="L83" s="434"/>
      <c r="M83" s="75"/>
      <c r="N83" s="75"/>
      <c r="O83" s="75"/>
      <c r="P83" s="75"/>
      <c r="Q83" s="75"/>
      <c r="R83" s="106"/>
      <c r="S83" s="106"/>
    </row>
    <row r="84" spans="1:19" ht="13.5" customHeight="1">
      <c r="A84" s="303"/>
      <c r="B84" s="45"/>
      <c r="C84" s="2"/>
      <c r="D84" s="64"/>
      <c r="E84" s="434"/>
      <c r="F84" s="434"/>
      <c r="G84" s="434"/>
      <c r="H84" s="434"/>
      <c r="I84" s="434"/>
      <c r="J84" s="434"/>
      <c r="K84" s="434"/>
      <c r="L84" s="434"/>
      <c r="M84" s="2"/>
      <c r="N84" s="2"/>
      <c r="O84" s="2"/>
      <c r="P84" s="2"/>
      <c r="Q84" s="2"/>
      <c r="R84" s="106"/>
      <c r="S84" s="106"/>
    </row>
    <row r="85" spans="1:19">
      <c r="A85" s="45" t="s">
        <v>10371</v>
      </c>
      <c r="B85" s="403" t="str">
        <f>IF(D67=('Consolidated Business Analysis'!D93+'Consolidated Business Analysis'!D94+'Consolidated Business Analysis'!D95+'Consolidated Business Analysis'!D101+'Consolidated Business Analysis'!D102+'Consolidated Business Analysis'!D105),"OK","Error")</f>
        <v>OK</v>
      </c>
      <c r="C85" s="168"/>
      <c r="D85" s="396"/>
      <c r="E85" s="1096"/>
      <c r="F85" s="1096"/>
      <c r="G85" s="1096"/>
      <c r="H85" s="1096"/>
      <c r="I85" s="1096"/>
      <c r="J85" s="1096"/>
      <c r="K85" s="1096"/>
      <c r="L85" s="1096"/>
      <c r="M85" s="168"/>
      <c r="N85" s="168"/>
      <c r="O85" s="168"/>
      <c r="P85" s="168"/>
      <c r="Q85" s="168"/>
      <c r="R85" s="106"/>
      <c r="S85" s="106"/>
    </row>
    <row r="86" spans="1:19">
      <c r="A86" s="45" t="s">
        <v>30</v>
      </c>
      <c r="B86" s="403" t="str">
        <f>IF(OR(B54="Yes",B54="No"),"OK","-")</f>
        <v>-</v>
      </c>
      <c r="C86" s="282"/>
      <c r="D86" s="397"/>
      <c r="E86" s="282"/>
      <c r="F86" s="282"/>
      <c r="G86" s="282"/>
      <c r="H86" s="282"/>
      <c r="I86" s="282"/>
      <c r="J86" s="282"/>
      <c r="K86" s="282"/>
      <c r="L86" s="282"/>
      <c r="M86" s="282"/>
      <c r="N86" s="282"/>
      <c r="O86" s="282"/>
      <c r="P86" s="282"/>
      <c r="Q86" s="282"/>
      <c r="R86" s="106"/>
      <c r="S86" s="106"/>
    </row>
    <row r="87" spans="1:19">
      <c r="A87" s="45" t="s">
        <v>32</v>
      </c>
      <c r="B87" s="769" t="str">
        <f>IF(AND(B34="",B51=""),"OK","Error")</f>
        <v>OK</v>
      </c>
      <c r="C87" s="769" t="str">
        <f t="shared" ref="C87:D87" si="6">IF(AND(C34="",C51=""),"OK","Error")</f>
        <v>OK</v>
      </c>
      <c r="D87" s="770" t="str">
        <f t="shared" si="6"/>
        <v>OK</v>
      </c>
      <c r="E87" s="769"/>
      <c r="F87" s="769"/>
      <c r="G87" s="769"/>
      <c r="H87" s="769"/>
      <c r="I87" s="769"/>
      <c r="J87" s="769"/>
      <c r="K87" s="769"/>
      <c r="L87" s="769"/>
      <c r="M87" s="282" t="str">
        <f t="shared" ref="M87:Q87" si="7">IF(OR(M34="",M51=""),"OK","Error")</f>
        <v>OK</v>
      </c>
      <c r="N87" s="282" t="str">
        <f t="shared" si="7"/>
        <v>OK</v>
      </c>
      <c r="O87" s="282" t="str">
        <f t="shared" si="7"/>
        <v>OK</v>
      </c>
      <c r="P87" s="282" t="str">
        <f t="shared" si="7"/>
        <v>OK</v>
      </c>
      <c r="Q87" s="282" t="str">
        <f t="shared" si="7"/>
        <v>OK</v>
      </c>
      <c r="R87" s="319"/>
    </row>
    <row r="88" spans="1:19">
      <c r="A88" s="304"/>
      <c r="B88" s="87"/>
      <c r="C88" s="87"/>
      <c r="D88" s="398"/>
      <c r="E88" s="1097"/>
      <c r="F88" s="1097"/>
      <c r="G88" s="1097"/>
      <c r="H88" s="1097"/>
      <c r="I88" s="1097"/>
      <c r="J88" s="1097"/>
      <c r="K88" s="1097"/>
      <c r="L88" s="1097"/>
      <c r="M88" s="87"/>
      <c r="N88" s="87"/>
      <c r="O88" s="87"/>
      <c r="P88" s="87"/>
      <c r="Q88" s="87"/>
      <c r="R88" s="106"/>
    </row>
    <row r="89" spans="1:19">
      <c r="A89" s="40"/>
      <c r="B89" s="40"/>
      <c r="C89" s="40"/>
      <c r="D89" s="40"/>
      <c r="E89" s="434"/>
      <c r="F89" s="434"/>
      <c r="G89" s="434"/>
      <c r="H89" s="434"/>
      <c r="I89" s="434"/>
      <c r="J89" s="434"/>
      <c r="K89" s="434"/>
      <c r="L89" s="434"/>
      <c r="M89" s="40"/>
      <c r="N89" s="40"/>
      <c r="O89" s="40"/>
      <c r="P89" s="40"/>
      <c r="Q89" s="40"/>
      <c r="R89" s="106"/>
    </row>
    <row r="90" spans="1:19">
      <c r="A90" s="40"/>
      <c r="B90" s="40"/>
      <c r="C90" s="40"/>
      <c r="D90" s="40"/>
      <c r="E90" s="40"/>
      <c r="F90" s="40"/>
      <c r="G90" s="40"/>
      <c r="H90" s="40"/>
      <c r="I90" s="40"/>
      <c r="J90" s="40"/>
      <c r="K90" s="40"/>
      <c r="L90" s="40"/>
      <c r="M90" s="40"/>
      <c r="N90" s="40"/>
      <c r="O90" s="40"/>
      <c r="P90" s="40"/>
      <c r="Q90" s="40"/>
      <c r="R90" s="106"/>
    </row>
    <row r="91" spans="1:19">
      <c r="A91" s="40"/>
      <c r="B91" s="40"/>
      <c r="C91" s="40"/>
      <c r="D91" s="40"/>
      <c r="E91" s="40"/>
      <c r="F91" s="40"/>
      <c r="G91" s="40"/>
      <c r="H91" s="40"/>
      <c r="I91" s="40"/>
      <c r="J91" s="40"/>
      <c r="K91" s="40"/>
      <c r="L91" s="40"/>
      <c r="M91" s="40"/>
      <c r="N91" s="40"/>
      <c r="O91" s="40"/>
      <c r="P91" s="40"/>
      <c r="Q91" s="40"/>
    </row>
    <row r="92" spans="1:19">
      <c r="A92" s="40"/>
      <c r="B92" s="40"/>
      <c r="C92" s="40"/>
      <c r="D92" s="40"/>
      <c r="E92" s="40"/>
      <c r="F92" s="40"/>
      <c r="G92" s="40"/>
      <c r="H92" s="40"/>
      <c r="I92" s="40"/>
      <c r="J92" s="40"/>
      <c r="K92" s="40"/>
      <c r="L92" s="40"/>
      <c r="M92" s="40"/>
      <c r="N92" s="40"/>
      <c r="O92" s="40"/>
      <c r="P92" s="40"/>
      <c r="Q92" s="40"/>
    </row>
    <row r="93" spans="1:19">
      <c r="A93" s="40"/>
      <c r="B93" s="40"/>
      <c r="C93" s="40"/>
      <c r="D93" s="40"/>
      <c r="E93" s="40"/>
      <c r="F93" s="40"/>
      <c r="G93" s="40"/>
      <c r="H93" s="40"/>
      <c r="I93" s="40"/>
      <c r="J93" s="40"/>
      <c r="K93" s="40"/>
      <c r="L93" s="40"/>
      <c r="M93" s="40"/>
      <c r="N93" s="40"/>
      <c r="O93" s="40"/>
      <c r="P93" s="40"/>
      <c r="Q93" s="40"/>
    </row>
    <row r="94" spans="1:19">
      <c r="A94" s="40"/>
      <c r="B94" s="40"/>
      <c r="C94" s="40"/>
      <c r="D94" s="40"/>
      <c r="E94" s="40"/>
      <c r="F94" s="40"/>
      <c r="G94" s="40"/>
      <c r="H94" s="40"/>
      <c r="I94" s="40"/>
      <c r="J94" s="40"/>
      <c r="K94" s="40"/>
      <c r="L94" s="40"/>
      <c r="M94" s="40"/>
      <c r="N94" s="40"/>
      <c r="O94" s="40"/>
      <c r="P94" s="40"/>
      <c r="Q94" s="40"/>
    </row>
    <row r="95" spans="1:19">
      <c r="A95" s="40"/>
      <c r="B95" s="40"/>
      <c r="C95" s="40"/>
      <c r="D95" s="40"/>
      <c r="E95" s="40"/>
      <c r="F95" s="40"/>
      <c r="G95" s="40"/>
      <c r="H95" s="40"/>
      <c r="I95" s="40"/>
      <c r="J95" s="40"/>
      <c r="K95" s="40"/>
      <c r="L95" s="40"/>
      <c r="M95" s="40"/>
      <c r="N95" s="40"/>
      <c r="O95" s="40"/>
      <c r="P95" s="40"/>
      <c r="Q95" s="40"/>
    </row>
    <row r="96" spans="1:19">
      <c r="A96" s="40"/>
      <c r="B96" s="40"/>
      <c r="C96" s="40"/>
      <c r="D96" s="40"/>
      <c r="E96" s="40"/>
      <c r="F96" s="40"/>
      <c r="G96" s="40"/>
      <c r="H96" s="40"/>
      <c r="I96" s="40"/>
      <c r="J96" s="40"/>
      <c r="K96" s="40"/>
      <c r="L96" s="40"/>
      <c r="M96" s="40"/>
      <c r="N96" s="40"/>
      <c r="O96" s="40"/>
      <c r="P96" s="40"/>
      <c r="Q96" s="40"/>
    </row>
    <row r="97" spans="1:17">
      <c r="A97" s="40"/>
      <c r="B97" s="40"/>
      <c r="C97" s="40"/>
      <c r="D97" s="40"/>
      <c r="E97" s="40"/>
      <c r="F97" s="40"/>
      <c r="G97" s="40"/>
      <c r="H97" s="40"/>
      <c r="I97" s="40"/>
      <c r="J97" s="40"/>
      <c r="K97" s="40"/>
      <c r="L97" s="40"/>
      <c r="M97" s="40"/>
      <c r="N97" s="40"/>
      <c r="O97" s="40"/>
      <c r="P97" s="40"/>
      <c r="Q97" s="40"/>
    </row>
    <row r="98" spans="1:17">
      <c r="A98" s="40"/>
      <c r="B98" s="40"/>
      <c r="C98" s="40"/>
      <c r="D98" s="40"/>
      <c r="E98" s="40"/>
      <c r="F98" s="40"/>
      <c r="G98" s="40"/>
      <c r="H98" s="40"/>
      <c r="I98" s="40"/>
      <c r="J98" s="40"/>
      <c r="K98" s="40"/>
      <c r="L98" s="40"/>
      <c r="M98" s="40"/>
      <c r="N98" s="40"/>
      <c r="O98" s="40"/>
      <c r="P98" s="40"/>
      <c r="Q98" s="40"/>
    </row>
  </sheetData>
  <sheetProtection algorithmName="SHA-512" hashValue="W+j5OdcMmO11g5i4N3er5qm6b49whXXZMxt56ROKF3/S6vZyjghf1Htand0UNi+5l8gCrpmiovT4RZCNU20lfg==" saltValue="m1ZHutJaUt6W7qmCXUCO8Q==" spinCount="100000" sheet="1" formatCells="0"/>
  <mergeCells count="7">
    <mergeCell ref="A2:E3"/>
    <mergeCell ref="E70:E71"/>
    <mergeCell ref="F70:F71"/>
    <mergeCell ref="A11:A12"/>
    <mergeCell ref="A61:A62"/>
    <mergeCell ref="C70:C71"/>
    <mergeCell ref="D70:D71"/>
  </mergeCells>
  <phoneticPr fontId="0" type="noConversion"/>
  <conditionalFormatting sqref="M54:Q54">
    <cfRule type="cellIs" dxfId="4" priority="5" stopIfTrue="1" operator="equal">
      <formula>"Yes"</formula>
    </cfRule>
  </conditionalFormatting>
  <conditionalFormatting sqref="B85">
    <cfRule type="cellIs" dxfId="3" priority="4" stopIfTrue="1" operator="notEqual">
      <formula>"OK"</formula>
    </cfRule>
  </conditionalFormatting>
  <conditionalFormatting sqref="B87:L87">
    <cfRule type="cellIs" dxfId="2" priority="3" stopIfTrue="1" operator="notEqual">
      <formula>"OK"</formula>
    </cfRule>
  </conditionalFormatting>
  <conditionalFormatting sqref="B86">
    <cfRule type="cellIs" dxfId="1" priority="2" stopIfTrue="1" operator="notEqual">
      <formula>"OK"</formula>
    </cfRule>
  </conditionalFormatting>
  <conditionalFormatting sqref="B54:L54">
    <cfRule type="cellIs" dxfId="0" priority="1" stopIfTrue="1" operator="equal">
      <formula>"Yes"</formula>
    </cfRule>
  </conditionalFormatting>
  <dataValidations count="6">
    <dataValidation type="decimal" errorStyle="warning" operator="lessThanOrEqual" allowBlank="1" showInputMessage="1" showErrorMessage="1" errorTitle="Error!" error="This cell should be entered as a negative number." sqref="B21:L21 B37:L37" xr:uid="{00000000-0002-0000-0700-000000000000}">
      <formula1>0</formula1>
    </dataValidation>
    <dataValidation type="list" allowBlank="1" showInputMessage="1" showErrorMessage="1" sqref="B54:L54 G72:G78" xr:uid="{00000000-0002-0000-0700-000001000000}">
      <formula1>"Yes, No"</formula1>
    </dataValidation>
    <dataValidation type="decimal" operator="greaterThanOrEqual" allowBlank="1" showInputMessage="1" showErrorMessage="1" errorTitle="Error!" error="This cell must be entered as a positive number." sqref="D15:L16 B28:L32 B39:L39 B36:L36 B23:L23 D17:Q17 D18:L18 B20:L20 B15:C18 B45:L49" xr:uid="{00000000-0002-0000-0700-000002000000}">
      <formula1>0</formula1>
    </dataValidation>
    <dataValidation type="decimal" operator="greaterThanOrEqual" allowBlank="1" showInputMessage="1" showErrorMessage="1" errorTitle="Warning!" error="This cell must be entered as a positive value" sqref="D64:D66 D68 B64:B66" xr:uid="{00000000-0002-0000-0700-000003000000}">
      <formula1>0</formula1>
    </dataValidation>
    <dataValidation type="list" allowBlank="1" showInputMessage="1" showErrorMessage="1" sqref="E72:E78 A4:A6" xr:uid="{00000000-0002-0000-0700-000004000000}">
      <formula1>$A$3:$A$6</formula1>
    </dataValidation>
    <dataValidation type="decimal" errorStyle="warning" operator="greaterThanOrEqual" allowBlank="1" showInputMessage="1" showErrorMessage="1" errorTitle="Error!" error="This cell is normally_x000a_ entered as a positive number." sqref="B57:L59" xr:uid="{00000000-0002-0000-0700-000005000000}">
      <formula1>0</formula1>
    </dataValidation>
  </dataValidations>
  <pageMargins left="0.70866141732283472" right="0.70866141732283472" top="0.74803149606299213" bottom="0.74803149606299213" header="0.31496062992125984" footer="0.31496062992125984"/>
  <pageSetup paperSize="8" scale="75"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39997558519241921"/>
    <pageSetUpPr fitToPage="1"/>
  </sheetPr>
  <dimension ref="A1:M51"/>
  <sheetViews>
    <sheetView showGridLines="0" topLeftCell="A28" zoomScaleNormal="100" workbookViewId="0">
      <selection activeCell="A44" sqref="A44"/>
    </sheetView>
  </sheetViews>
  <sheetFormatPr defaultColWidth="9.28515625" defaultRowHeight="15"/>
  <cols>
    <col min="1" max="1" width="17" style="105" customWidth="1"/>
    <col min="2" max="3" width="21" style="105" customWidth="1"/>
    <col min="4" max="8" width="12.42578125" style="105" customWidth="1"/>
    <col min="9" max="9" width="2.5703125" style="105" customWidth="1"/>
    <col min="10" max="10" width="2.7109375" style="105" customWidth="1"/>
    <col min="11" max="16384" width="9.28515625" style="105"/>
  </cols>
  <sheetData>
    <row r="1" spans="1:11" ht="172.15" customHeight="1"/>
    <row r="2" spans="1:11" ht="16.149999999999999" customHeight="1">
      <c r="A2" s="1226" t="s">
        <v>10654</v>
      </c>
      <c r="B2" s="1226"/>
      <c r="C2" s="1226"/>
      <c r="D2" s="1226"/>
      <c r="E2" s="1226"/>
      <c r="F2" s="1226"/>
      <c r="G2" s="1226"/>
      <c r="H2" s="1226"/>
      <c r="I2" s="1226"/>
      <c r="J2" s="1318"/>
    </row>
    <row r="3" spans="1:11" ht="16.149999999999999" customHeight="1">
      <c r="A3" s="1226"/>
      <c r="B3" s="1226"/>
      <c r="C3" s="1226"/>
      <c r="D3" s="1226"/>
      <c r="E3" s="1226"/>
      <c r="F3" s="1226"/>
      <c r="G3" s="1226"/>
      <c r="H3" s="1226"/>
      <c r="I3" s="1226"/>
      <c r="J3" s="1318"/>
    </row>
    <row r="4" spans="1:11" s="1167" customFormat="1" ht="16.899999999999999" customHeight="1">
      <c r="A4" s="1189" t="s">
        <v>10637</v>
      </c>
      <c r="K4" s="1201"/>
    </row>
    <row r="5" spans="1:11">
      <c r="B5" s="199"/>
      <c r="C5" s="106"/>
      <c r="E5" s="106"/>
      <c r="F5" s="106"/>
      <c r="G5" s="106"/>
      <c r="H5" s="106"/>
      <c r="I5" s="106"/>
      <c r="J5" s="107"/>
    </row>
    <row r="6" spans="1:11">
      <c r="A6" s="106"/>
      <c r="B6" s="199"/>
      <c r="C6" s="106"/>
      <c r="D6" s="106"/>
      <c r="E6" s="106"/>
      <c r="F6" s="106"/>
      <c r="G6" s="106"/>
      <c r="H6" s="106"/>
      <c r="I6" s="106"/>
      <c r="J6" s="107"/>
    </row>
    <row r="7" spans="1:11">
      <c r="A7" s="106"/>
      <c r="B7" s="199"/>
      <c r="C7" s="106"/>
      <c r="D7" s="106"/>
      <c r="E7" s="106"/>
      <c r="F7" s="106"/>
      <c r="G7" s="106"/>
      <c r="H7" s="106"/>
      <c r="I7" s="106"/>
      <c r="J7" s="107"/>
    </row>
    <row r="8" spans="1:11" ht="9.75" customHeight="1">
      <c r="A8" s="106"/>
      <c r="B8" s="106"/>
      <c r="C8" s="106"/>
      <c r="D8" s="106"/>
      <c r="E8" s="106"/>
      <c r="F8" s="106"/>
      <c r="G8" s="106"/>
      <c r="H8" s="106"/>
      <c r="I8" s="106"/>
      <c r="J8" s="107"/>
    </row>
    <row r="9" spans="1:11" ht="19.5" customHeight="1">
      <c r="A9" s="228" t="s">
        <v>348</v>
      </c>
      <c r="B9" s="106"/>
      <c r="C9" s="106"/>
      <c r="D9" s="106"/>
      <c r="E9" s="106"/>
      <c r="F9" s="106"/>
      <c r="G9" s="106"/>
      <c r="H9" s="106"/>
      <c r="I9" s="106"/>
      <c r="J9" s="107"/>
    </row>
    <row r="10" spans="1:11" ht="19.5" customHeight="1">
      <c r="A10" s="200" t="s">
        <v>132</v>
      </c>
      <c r="B10" s="106"/>
      <c r="C10" s="1322">
        <f>'Front Sheet'!C6</f>
        <v>0</v>
      </c>
      <c r="D10" s="1323"/>
      <c r="E10" s="1323"/>
      <c r="F10" s="108"/>
      <c r="G10" s="108"/>
      <c r="H10" s="108"/>
      <c r="I10" s="108"/>
      <c r="J10" s="107"/>
    </row>
    <row r="11" spans="1:11" ht="7.5" customHeight="1">
      <c r="A11" s="200"/>
      <c r="B11" s="2"/>
      <c r="C11" s="140"/>
      <c r="D11" s="140"/>
      <c r="E11" s="140"/>
      <c r="F11" s="108"/>
      <c r="G11" s="108"/>
      <c r="H11" s="108"/>
      <c r="I11" s="108"/>
      <c r="J11" s="107"/>
    </row>
    <row r="12" spans="1:11" ht="18.75">
      <c r="A12" s="200" t="s">
        <v>130</v>
      </c>
      <c r="B12" s="106"/>
      <c r="C12" s="187" t="str">
        <f>'Front Sheet'!C8</f>
        <v>Tier 3</v>
      </c>
      <c r="D12" s="108"/>
      <c r="E12" s="108"/>
      <c r="F12" s="108"/>
      <c r="G12" s="108"/>
      <c r="H12" s="108"/>
      <c r="I12" s="108"/>
      <c r="J12" s="80"/>
    </row>
    <row r="13" spans="1:11">
      <c r="A13" s="106"/>
      <c r="B13" s="106"/>
      <c r="C13" s="106"/>
      <c r="D13" s="106"/>
      <c r="E13" s="106"/>
      <c r="F13" s="106"/>
      <c r="G13" s="106"/>
      <c r="H13" s="106"/>
      <c r="I13" s="106"/>
      <c r="J13" s="107"/>
    </row>
    <row r="14" spans="1:11">
      <c r="A14" s="200" t="s">
        <v>102</v>
      </c>
      <c r="B14" s="106"/>
      <c r="C14" s="106"/>
      <c r="D14" s="106"/>
      <c r="E14" s="106"/>
      <c r="F14" s="106"/>
      <c r="G14" s="106"/>
      <c r="H14" s="106"/>
      <c r="I14" s="106"/>
      <c r="J14" s="107"/>
    </row>
    <row r="15" spans="1:11" ht="11.25" customHeight="1">
      <c r="A15" s="109"/>
      <c r="B15" s="109"/>
      <c r="C15" s="109"/>
      <c r="D15" s="109"/>
      <c r="E15" s="109"/>
      <c r="F15" s="106"/>
      <c r="G15" s="106"/>
      <c r="H15" s="106"/>
      <c r="I15" s="106"/>
      <c r="J15" s="107"/>
    </row>
    <row r="16" spans="1:11" ht="18">
      <c r="A16" s="188"/>
      <c r="B16" s="219"/>
      <c r="C16" s="220"/>
      <c r="D16" s="221"/>
      <c r="E16" s="220"/>
      <c r="F16" s="220"/>
      <c r="G16" s="220"/>
      <c r="H16" s="222"/>
      <c r="I16" s="196"/>
      <c r="J16" s="107"/>
    </row>
    <row r="17" spans="1:10" ht="18">
      <c r="A17" s="188"/>
      <c r="B17" s="223"/>
      <c r="C17" s="195"/>
      <c r="D17" s="195"/>
      <c r="E17" s="195"/>
      <c r="F17" s="195"/>
      <c r="G17" s="195"/>
      <c r="H17" s="224"/>
      <c r="I17" s="196"/>
      <c r="J17" s="107"/>
    </row>
    <row r="18" spans="1:10" ht="18">
      <c r="A18" s="188"/>
      <c r="B18" s="223"/>
      <c r="C18" s="195"/>
      <c r="D18" s="195"/>
      <c r="E18" s="195"/>
      <c r="F18" s="195"/>
      <c r="G18" s="195"/>
      <c r="H18" s="224"/>
      <c r="I18" s="196"/>
      <c r="J18" s="107"/>
    </row>
    <row r="19" spans="1:10" ht="18">
      <c r="A19" s="188"/>
      <c r="B19" s="223"/>
      <c r="C19" s="195"/>
      <c r="D19" s="195"/>
      <c r="E19" s="195"/>
      <c r="F19" s="195"/>
      <c r="G19" s="195"/>
      <c r="H19" s="224"/>
      <c r="I19" s="196"/>
      <c r="J19" s="107"/>
    </row>
    <row r="20" spans="1:10" ht="18">
      <c r="A20" s="188"/>
      <c r="B20" s="223"/>
      <c r="C20" s="195"/>
      <c r="D20" s="195"/>
      <c r="E20" s="195"/>
      <c r="F20" s="195"/>
      <c r="G20" s="195"/>
      <c r="H20" s="224"/>
      <c r="I20" s="196"/>
      <c r="J20" s="107"/>
    </row>
    <row r="21" spans="1:10" ht="18">
      <c r="A21" s="188"/>
      <c r="B21" s="223"/>
      <c r="C21" s="195"/>
      <c r="D21" s="195"/>
      <c r="E21" s="195"/>
      <c r="F21" s="195"/>
      <c r="G21" s="195"/>
      <c r="H21" s="224"/>
      <c r="I21" s="196"/>
      <c r="J21" s="107"/>
    </row>
    <row r="22" spans="1:10" ht="18">
      <c r="A22" s="188"/>
      <c r="B22" s="223"/>
      <c r="C22" s="195"/>
      <c r="D22" s="195"/>
      <c r="E22" s="195"/>
      <c r="F22" s="195"/>
      <c r="G22" s="195"/>
      <c r="H22" s="224"/>
      <c r="I22" s="196"/>
      <c r="J22" s="107"/>
    </row>
    <row r="23" spans="1:10" ht="18">
      <c r="A23" s="188"/>
      <c r="B23" s="225"/>
      <c r="C23" s="226"/>
      <c r="D23" s="226"/>
      <c r="E23" s="226"/>
      <c r="F23" s="226"/>
      <c r="G23" s="226"/>
      <c r="H23" s="227"/>
      <c r="I23" s="196"/>
      <c r="J23" s="107"/>
    </row>
    <row r="24" spans="1:10">
      <c r="A24" s="106"/>
      <c r="B24" s="106"/>
      <c r="C24" s="106"/>
      <c r="D24" s="106"/>
      <c r="E24" s="106"/>
      <c r="F24" s="106"/>
      <c r="G24" s="106"/>
      <c r="H24" s="106"/>
      <c r="I24" s="2"/>
      <c r="J24" s="107"/>
    </row>
    <row r="25" spans="1:10">
      <c r="A25" s="200" t="s">
        <v>180</v>
      </c>
      <c r="B25" s="106"/>
      <c r="C25" s="106"/>
      <c r="D25" s="106"/>
      <c r="E25" s="106"/>
      <c r="F25" s="106"/>
      <c r="G25" s="106"/>
      <c r="H25" s="106"/>
      <c r="I25" s="106"/>
      <c r="J25" s="107"/>
    </row>
    <row r="26" spans="1:10" ht="21.75" customHeight="1">
      <c r="A26" s="232" t="s">
        <v>103</v>
      </c>
      <c r="C26" s="106"/>
      <c r="D26" s="106"/>
      <c r="E26" s="106"/>
      <c r="F26" s="106"/>
      <c r="G26" s="106"/>
      <c r="H26" s="106"/>
      <c r="I26" s="106"/>
      <c r="J26" s="107"/>
    </row>
    <row r="27" spans="1:10" ht="15.75" customHeight="1">
      <c r="A27" s="229" t="s">
        <v>181</v>
      </c>
      <c r="B27" s="1319"/>
      <c r="C27" s="1320"/>
      <c r="D27" s="1320"/>
      <c r="E27" s="1321"/>
      <c r="F27" s="190"/>
      <c r="G27" s="190"/>
      <c r="H27" s="190"/>
      <c r="I27" s="190"/>
      <c r="J27" s="107"/>
    </row>
    <row r="28" spans="1:10" ht="15.75" customHeight="1">
      <c r="A28" s="230"/>
      <c r="B28" s="230"/>
      <c r="C28" s="230"/>
      <c r="D28" s="230"/>
      <c r="E28" s="230"/>
      <c r="F28" s="189"/>
      <c r="G28" s="189"/>
      <c r="H28" s="189"/>
      <c r="I28" s="189"/>
      <c r="J28" s="107"/>
    </row>
    <row r="29" spans="1:10" ht="15.75" customHeight="1">
      <c r="A29" s="229" t="s">
        <v>182</v>
      </c>
      <c r="B29" s="1319"/>
      <c r="C29" s="1320"/>
      <c r="D29" s="1320"/>
      <c r="E29" s="1321"/>
      <c r="F29" s="190"/>
      <c r="G29" s="190"/>
      <c r="H29" s="190"/>
      <c r="I29" s="190"/>
      <c r="J29" s="107"/>
    </row>
    <row r="30" spans="1:10" ht="15.75" customHeight="1">
      <c r="A30" s="230"/>
      <c r="B30" s="230"/>
      <c r="C30" s="230"/>
      <c r="D30" s="230"/>
      <c r="E30" s="230"/>
      <c r="F30" s="189"/>
      <c r="G30" s="189"/>
      <c r="H30" s="189"/>
      <c r="I30" s="189"/>
      <c r="J30" s="107"/>
    </row>
    <row r="31" spans="1:10" ht="15.75" customHeight="1">
      <c r="A31" s="229" t="s">
        <v>177</v>
      </c>
      <c r="B31" s="1328"/>
      <c r="C31" s="1320"/>
      <c r="D31" s="1320"/>
      <c r="E31" s="1321"/>
      <c r="F31" s="189"/>
      <c r="G31" s="189"/>
      <c r="H31" s="189"/>
      <c r="I31" s="189"/>
      <c r="J31" s="107"/>
    </row>
    <row r="32" spans="1:10" ht="15.75" customHeight="1">
      <c r="A32" s="230"/>
      <c r="B32" s="230"/>
      <c r="C32" s="230"/>
      <c r="D32" s="230"/>
      <c r="E32" s="230"/>
      <c r="F32" s="189"/>
      <c r="G32" s="189"/>
      <c r="H32" s="189"/>
      <c r="I32" s="189"/>
      <c r="J32" s="107"/>
    </row>
    <row r="33" spans="1:13" ht="15.75" customHeight="1">
      <c r="A33" s="229" t="s">
        <v>178</v>
      </c>
      <c r="B33" s="1319" t="s">
        <v>490</v>
      </c>
      <c r="C33" s="1320"/>
      <c r="D33" s="1320"/>
      <c r="E33" s="1321"/>
      <c r="F33" s="189"/>
      <c r="G33" s="189"/>
      <c r="H33" s="189"/>
      <c r="I33" s="189"/>
      <c r="J33" s="107"/>
    </row>
    <row r="34" spans="1:13">
      <c r="A34" s="106"/>
      <c r="B34" s="106"/>
      <c r="C34" s="106"/>
      <c r="D34" s="106"/>
      <c r="E34" s="106"/>
      <c r="F34" s="106"/>
      <c r="G34" s="106"/>
      <c r="H34" s="106"/>
      <c r="I34" s="106"/>
      <c r="J34" s="107"/>
    </row>
    <row r="35" spans="1:13">
      <c r="A35" s="201"/>
      <c r="B35" s="193"/>
      <c r="C35" s="193"/>
      <c r="D35" s="193"/>
      <c r="E35" s="193"/>
      <c r="F35" s="193"/>
      <c r="G35" s="193"/>
      <c r="H35" s="193"/>
      <c r="I35" s="193"/>
      <c r="J35" s="194"/>
    </row>
    <row r="36" spans="1:13" ht="9" customHeight="1">
      <c r="A36" s="2"/>
      <c r="B36" s="2"/>
      <c r="C36" s="2"/>
      <c r="D36" s="2"/>
      <c r="E36" s="2"/>
      <c r="F36" s="2"/>
      <c r="G36" s="2"/>
      <c r="H36" s="2"/>
      <c r="I36" s="2"/>
      <c r="J36" s="64"/>
    </row>
    <row r="37" spans="1:13" ht="61.5" customHeight="1">
      <c r="A37" s="1324" t="s">
        <v>10660</v>
      </c>
      <c r="B37" s="1325"/>
      <c r="C37" s="1325"/>
      <c r="D37" s="1325"/>
      <c r="E37" s="1325"/>
      <c r="F37" s="1325"/>
      <c r="G37" s="1325"/>
      <c r="H37" s="1325"/>
      <c r="I37" s="197"/>
      <c r="J37" s="64"/>
    </row>
    <row r="38" spans="1:13" ht="22.5" customHeight="1">
      <c r="A38" s="1326" t="s">
        <v>175</v>
      </c>
      <c r="B38" s="1327"/>
      <c r="C38" s="1327"/>
      <c r="D38" s="1327"/>
      <c r="E38" s="1327"/>
      <c r="F38" s="1327"/>
      <c r="G38" s="1327"/>
      <c r="H38" s="1327"/>
      <c r="I38" s="198"/>
      <c r="J38" s="64"/>
      <c r="K38" s="40"/>
      <c r="L38" s="40"/>
    </row>
    <row r="39" spans="1:13" ht="13.5" customHeight="1">
      <c r="A39" s="1"/>
      <c r="B39" s="2"/>
      <c r="C39" s="2"/>
      <c r="D39" s="2"/>
      <c r="E39" s="2"/>
      <c r="F39" s="2"/>
      <c r="G39" s="2"/>
      <c r="H39" s="2"/>
      <c r="I39" s="2"/>
      <c r="J39" s="64"/>
      <c r="K39" s="40"/>
      <c r="L39" s="40"/>
    </row>
    <row r="40" spans="1:13">
      <c r="A40" s="1" t="s">
        <v>10643</v>
      </c>
      <c r="B40" s="2"/>
      <c r="C40" s="2"/>
      <c r="D40" s="2"/>
      <c r="E40" s="106"/>
      <c r="F40" s="204"/>
      <c r="G40" s="106"/>
      <c r="H40" s="2"/>
      <c r="I40" s="2"/>
      <c r="J40" s="64"/>
      <c r="K40" s="40"/>
      <c r="L40" s="40"/>
    </row>
    <row r="41" spans="1:13" ht="32.25" customHeight="1">
      <c r="A41" s="2"/>
      <c r="B41" s="2"/>
      <c r="C41" s="2"/>
      <c r="D41" s="2"/>
      <c r="E41" s="106"/>
      <c r="F41" s="106"/>
      <c r="G41" s="106"/>
      <c r="H41" s="2"/>
      <c r="I41" s="2"/>
      <c r="J41" s="64"/>
      <c r="K41" s="40"/>
      <c r="L41" s="40"/>
    </row>
    <row r="42" spans="1:13">
      <c r="A42" s="203" t="s">
        <v>104</v>
      </c>
      <c r="B42" s="2"/>
      <c r="C42" s="2"/>
      <c r="D42" s="2"/>
      <c r="E42" s="2"/>
      <c r="F42" s="2"/>
      <c r="G42" s="2"/>
      <c r="H42" s="2"/>
      <c r="I42" s="2"/>
      <c r="J42" s="64"/>
      <c r="K42" s="40"/>
      <c r="L42" s="40"/>
    </row>
    <row r="43" spans="1:13" ht="7.5" customHeight="1">
      <c r="A43" s="106"/>
      <c r="B43" s="2"/>
      <c r="C43" s="2"/>
      <c r="D43" s="2"/>
      <c r="E43" s="2"/>
      <c r="F43" s="2"/>
      <c r="G43" s="2"/>
      <c r="H43" s="2"/>
      <c r="I43" s="2"/>
      <c r="J43" s="64"/>
      <c r="K43" s="40"/>
      <c r="L43" s="40"/>
    </row>
    <row r="44" spans="1:13" ht="80.45" customHeight="1">
      <c r="A44" s="974"/>
      <c r="B44" s="441"/>
      <c r="C44" s="217"/>
      <c r="D44" s="2"/>
      <c r="E44" s="2"/>
      <c r="F44" s="2"/>
      <c r="G44" s="2"/>
      <c r="H44" s="2"/>
      <c r="I44" s="2"/>
      <c r="J44" s="64"/>
      <c r="L44" s="40"/>
      <c r="M44" s="40"/>
    </row>
    <row r="45" spans="1:13">
      <c r="A45" s="2"/>
      <c r="B45" s="2"/>
      <c r="C45" s="2"/>
      <c r="D45" s="2"/>
      <c r="E45" s="2"/>
      <c r="F45" s="2"/>
      <c r="G45" s="2"/>
      <c r="H45" s="2"/>
      <c r="I45" s="2"/>
      <c r="J45" s="64"/>
    </row>
    <row r="46" spans="1:13">
      <c r="A46" s="229" t="s">
        <v>157</v>
      </c>
      <c r="B46" s="1319"/>
      <c r="C46" s="1320"/>
      <c r="D46" s="1320"/>
      <c r="E46" s="1321"/>
      <c r="F46" s="2"/>
      <c r="G46" s="2"/>
      <c r="H46" s="2"/>
      <c r="I46" s="2"/>
      <c r="J46" s="64"/>
    </row>
    <row r="47" spans="1:13">
      <c r="A47" s="229" t="s">
        <v>182</v>
      </c>
      <c r="B47" s="1319"/>
      <c r="C47" s="1320"/>
      <c r="D47" s="1320"/>
      <c r="E47" s="1321"/>
      <c r="F47" s="2"/>
      <c r="G47" s="2"/>
      <c r="H47" s="2"/>
      <c r="I47" s="2"/>
      <c r="J47" s="64"/>
    </row>
    <row r="48" spans="1:13">
      <c r="A48" s="2"/>
      <c r="B48" s="2"/>
      <c r="C48" s="2"/>
      <c r="D48" s="2"/>
      <c r="E48" s="2"/>
      <c r="F48" s="2"/>
      <c r="G48" s="2"/>
      <c r="H48" s="2"/>
      <c r="I48" s="2"/>
      <c r="J48" s="64"/>
    </row>
    <row r="49" spans="1:10">
      <c r="A49" s="1" t="s">
        <v>179</v>
      </c>
      <c r="B49" s="218" t="s">
        <v>10635</v>
      </c>
      <c r="C49" s="106"/>
      <c r="D49" s="2"/>
      <c r="E49" s="2"/>
      <c r="F49" s="2"/>
      <c r="G49" s="2"/>
      <c r="H49" s="2"/>
      <c r="I49" s="2"/>
      <c r="J49" s="64"/>
    </row>
    <row r="50" spans="1:10" ht="9.75" customHeight="1">
      <c r="A50" s="1"/>
      <c r="B50" s="231"/>
      <c r="C50" s="106"/>
      <c r="D50" s="2"/>
      <c r="E50" s="2"/>
      <c r="F50" s="2"/>
      <c r="G50" s="2"/>
      <c r="H50" s="2"/>
      <c r="I50" s="2"/>
      <c r="J50" s="64"/>
    </row>
    <row r="51" spans="1:10" ht="18">
      <c r="A51" s="202"/>
      <c r="B51" s="191"/>
      <c r="C51" s="191"/>
      <c r="D51" s="191"/>
      <c r="E51" s="191"/>
      <c r="F51" s="191"/>
      <c r="G51" s="191"/>
      <c r="H51" s="191"/>
      <c r="I51" s="191"/>
      <c r="J51" s="192"/>
    </row>
  </sheetData>
  <sheetProtection algorithmName="SHA-512" hashValue="4GUduWMAOZGEKWy5AMs5kVBaiamOrgKTkShKMOHobFF/+SKNfCDyH04S7KwkwAwhDEnMlIl2qvzvVTUuI9AQsg==" saltValue="37g1bZpiuuN+3Q98iO0dEw==" spinCount="100000" sheet="1" objects="1" scenarios="1"/>
  <mergeCells count="10">
    <mergeCell ref="A2:J3"/>
    <mergeCell ref="B46:E46"/>
    <mergeCell ref="B47:E47"/>
    <mergeCell ref="C10:E10"/>
    <mergeCell ref="A37:H37"/>
    <mergeCell ref="A38:H38"/>
    <mergeCell ref="B27:E27"/>
    <mergeCell ref="B29:E29"/>
    <mergeCell ref="B31:E31"/>
    <mergeCell ref="B33:E33"/>
  </mergeCells>
  <phoneticPr fontId="0" type="noConversion"/>
  <dataValidations count="1">
    <dataValidation type="list" allowBlank="1" showInputMessage="1" showErrorMessage="1" sqref="F40" xr:uid="{00000000-0002-0000-0800-000000000000}">
      <formula1>"Yes, No"</formula1>
    </dataValidation>
  </dataValidations>
  <pageMargins left="0.70866141732283472" right="0.70866141732283472" top="0.74803149606299213" bottom="0.74803149606299213" header="0.31496062992125984" footer="0.31496062992125984"/>
  <pageSetup paperSize="9" scale="7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3937</vt:i4>
      </vt:variant>
    </vt:vector>
  </HeadingPairs>
  <TitlesOfParts>
    <vt:vector size="3954" baseType="lpstr">
      <vt:lpstr>Notes to complete FPR</vt:lpstr>
      <vt:lpstr>Front Sheet</vt:lpstr>
      <vt:lpstr>Definitions</vt:lpstr>
      <vt:lpstr>Segmented Business Analysis</vt:lpstr>
      <vt:lpstr>Consolidated Business Analysis</vt:lpstr>
      <vt:lpstr>Ratios</vt:lpstr>
      <vt:lpstr>Graphs</vt:lpstr>
      <vt:lpstr>Development and Financing</vt:lpstr>
      <vt:lpstr>Sign-Off sheet</vt:lpstr>
      <vt:lpstr>Providers workings</vt:lpstr>
      <vt:lpstr>Disclaimer</vt:lpstr>
      <vt:lpstr>ControlSheet</vt:lpstr>
      <vt:lpstr>Salesforce</vt:lpstr>
      <vt:lpstr>ControlSheet_Bkup</vt:lpstr>
      <vt:lpstr>LogSheet</vt:lpstr>
      <vt:lpstr>check name</vt:lpstr>
      <vt:lpstr>Sheet1</vt:lpstr>
      <vt:lpstr>Aa</vt:lpstr>
      <vt:lpstr>Ab</vt:lpstr>
      <vt:lpstr>Ac</vt:lpstr>
      <vt:lpstr>Ad</vt:lpstr>
      <vt:lpstr>Af</vt:lpstr>
      <vt:lpstr>Ai</vt:lpstr>
      <vt:lpstr>Aj</vt:lpstr>
      <vt:lpstr>Ak</vt:lpstr>
      <vt:lpstr>CBA_AccomAgedCare_ACT2</vt:lpstr>
      <vt:lpstr>CBA_AccomAgedCare_ACT3</vt:lpstr>
      <vt:lpstr>CBA_AccomAgedCare_FC01</vt:lpstr>
      <vt:lpstr>CBA_AccomAgedCare_FC02</vt:lpstr>
      <vt:lpstr>CBA_AccomAgedCare_FC03</vt:lpstr>
      <vt:lpstr>CBA_AccomAgedCare_FC04</vt:lpstr>
      <vt:lpstr>CBA_AccomAgedCare_FC05</vt:lpstr>
      <vt:lpstr>CBA_AccomAgedCare_FC06</vt:lpstr>
      <vt:lpstr>CBA_AccomAgedCare_FC07</vt:lpstr>
      <vt:lpstr>CBA_AccomAgedCare_FC08</vt:lpstr>
      <vt:lpstr>CBA_AccomAgedCare_FC09</vt:lpstr>
      <vt:lpstr>CBA_AccomAgedCare_FC10</vt:lpstr>
      <vt:lpstr>CBA_AccomAgedCare_FLD</vt:lpstr>
      <vt:lpstr>CBA_AdjNonCashIncome_ACT2</vt:lpstr>
      <vt:lpstr>CBA_AdjNonCashIncome_ACT3</vt:lpstr>
      <vt:lpstr>CBA_AdjNonCashIncome_FC01</vt:lpstr>
      <vt:lpstr>CBA_AdjNonCashIncome_FC02</vt:lpstr>
      <vt:lpstr>CBA_AdjNonCashIncome_FC03</vt:lpstr>
      <vt:lpstr>CBA_AdjNonCashIncome_FC04</vt:lpstr>
      <vt:lpstr>CBA_AdjNonCashIncome_FC05</vt:lpstr>
      <vt:lpstr>CBA_AdjNonCashIncome_FC06</vt:lpstr>
      <vt:lpstr>CBA_AdjNonCashIncome_FC07</vt:lpstr>
      <vt:lpstr>CBA_AdjNonCashIncome_FC08</vt:lpstr>
      <vt:lpstr>CBA_AdjNonCashIncome_FC09</vt:lpstr>
      <vt:lpstr>CBA_AdjNonCashIncome_FC10</vt:lpstr>
      <vt:lpstr>CBA_AdjNonCashIncome_FLD</vt:lpstr>
      <vt:lpstr>CBA_AdjOthNonCashIncome_ACT2</vt:lpstr>
      <vt:lpstr>CBA_AdjOthNonCashIncome_ACT3</vt:lpstr>
      <vt:lpstr>CBA_AdjOthNonCashIncome_FC01</vt:lpstr>
      <vt:lpstr>CBA_AdjOthNonCashIncome_FC02</vt:lpstr>
      <vt:lpstr>CBA_AdjOthNonCashIncome_FC03</vt:lpstr>
      <vt:lpstr>CBA_AdjOthNonCashIncome_FC04</vt:lpstr>
      <vt:lpstr>CBA_AdjOthNonCashIncome_FC05</vt:lpstr>
      <vt:lpstr>CBA_AdjOthNonCashIncome_FC06</vt:lpstr>
      <vt:lpstr>CBA_AdjOthNonCashIncome_FC07</vt:lpstr>
      <vt:lpstr>CBA_AdjOthNonCashIncome_FC08</vt:lpstr>
      <vt:lpstr>CBA_AdjOthNonCashIncome_FC09</vt:lpstr>
      <vt:lpstr>CBA_AdjOthNonCashIncome_FC10</vt:lpstr>
      <vt:lpstr>CBA_AdjOthNonCashIncome_FLD</vt:lpstr>
      <vt:lpstr>CBA_AssetRevalReserve_ACT2</vt:lpstr>
      <vt:lpstr>CBA_AssetRevalReserve_ACT3</vt:lpstr>
      <vt:lpstr>CBA_AssetRevalReserve_FC01</vt:lpstr>
      <vt:lpstr>CBA_AssetRevalReserve_FC02</vt:lpstr>
      <vt:lpstr>CBA_AssetRevalReserve_FC03</vt:lpstr>
      <vt:lpstr>CBA_AssetRevalReserve_FC04</vt:lpstr>
      <vt:lpstr>CBA_AssetRevalReserve_FC05</vt:lpstr>
      <vt:lpstr>CBA_AssetRevalReserve_FC06</vt:lpstr>
      <vt:lpstr>CBA_AssetRevalReserve_FC07</vt:lpstr>
      <vt:lpstr>CBA_AssetRevalReserve_FC08</vt:lpstr>
      <vt:lpstr>CBA_AssetRevalReserve_FC09</vt:lpstr>
      <vt:lpstr>CBA_AssetRevalReserve_FC10</vt:lpstr>
      <vt:lpstr>CBA_AssetRevalReserve_FLD</vt:lpstr>
      <vt:lpstr>CBA_AvailOverdraft_ACT2</vt:lpstr>
      <vt:lpstr>CBA_AvailOverdraft_ACT3</vt:lpstr>
      <vt:lpstr>CBA_AvailOverdraft_FC01</vt:lpstr>
      <vt:lpstr>CBA_AvailOverdraft_FC02</vt:lpstr>
      <vt:lpstr>CBA_AvailOverdraft_FC03</vt:lpstr>
      <vt:lpstr>CBA_AvailOverdraft_FC04</vt:lpstr>
      <vt:lpstr>CBA_AvailOverdraft_FC05</vt:lpstr>
      <vt:lpstr>CBA_AvailOverdraft_FC06</vt:lpstr>
      <vt:lpstr>CBA_AvailOverdraft_FC07</vt:lpstr>
      <vt:lpstr>CBA_AvailOverdraft_FC08</vt:lpstr>
      <vt:lpstr>CBA_AvailOverdraft_FC09</vt:lpstr>
      <vt:lpstr>CBA_AvailOverdraft_FC10</vt:lpstr>
      <vt:lpstr>CBA_AvailOverdraft_FLD</vt:lpstr>
      <vt:lpstr>CBA_AvgFTE_ACT2</vt:lpstr>
      <vt:lpstr>CBA_AvgFTE_ACT3</vt:lpstr>
      <vt:lpstr>CBA_AvgFTE_FC01</vt:lpstr>
      <vt:lpstr>CBA_AvgFTE_FC02</vt:lpstr>
      <vt:lpstr>CBA_AvgFTE_FC03</vt:lpstr>
      <vt:lpstr>CBA_AvgFTE_FC04</vt:lpstr>
      <vt:lpstr>CBA_AvgFTE_FC05</vt:lpstr>
      <vt:lpstr>CBA_AvgFTE_FC06</vt:lpstr>
      <vt:lpstr>CBA_AvgFTE_FC07</vt:lpstr>
      <vt:lpstr>CBA_AvgFTE_FC08</vt:lpstr>
      <vt:lpstr>CBA_AvgFTE_FC09</vt:lpstr>
      <vt:lpstr>CBA_AvgFTE_FC10</vt:lpstr>
      <vt:lpstr>CBA_AvgFTE_FLD</vt:lpstr>
      <vt:lpstr>CBA_AvgVolFTE_ACT2</vt:lpstr>
      <vt:lpstr>CBA_AvgVolFTE_ACT3</vt:lpstr>
      <vt:lpstr>CBA_AvgVolFTE_FC01</vt:lpstr>
      <vt:lpstr>CBA_AvgVolFTE_FC02</vt:lpstr>
      <vt:lpstr>CBA_AvgVolFTE_FC03</vt:lpstr>
      <vt:lpstr>CBA_AvgVolFTE_FC04</vt:lpstr>
      <vt:lpstr>CBA_AvgVolFTE_FC05</vt:lpstr>
      <vt:lpstr>CBA_AvgVolFTE_FC06</vt:lpstr>
      <vt:lpstr>CBA_AvgVolFTE_FC07</vt:lpstr>
      <vt:lpstr>CBA_AvgVolFTE_FC08</vt:lpstr>
      <vt:lpstr>CBA_AvgVolFTE_FC09</vt:lpstr>
      <vt:lpstr>CBA_AvgVolFTE_FC10</vt:lpstr>
      <vt:lpstr>CBA_AvgVolFTE_FLD</vt:lpstr>
      <vt:lpstr>CBA_BadDebt_ACT2</vt:lpstr>
      <vt:lpstr>CBA_BadDebt_ACT3</vt:lpstr>
      <vt:lpstr>CBA_BadDebt_FC01</vt:lpstr>
      <vt:lpstr>CBA_BadDebt_FC02</vt:lpstr>
      <vt:lpstr>CBA_BadDebt_FC03</vt:lpstr>
      <vt:lpstr>CBA_BadDebt_FC04</vt:lpstr>
      <vt:lpstr>CBA_BadDebt_FC05</vt:lpstr>
      <vt:lpstr>CBA_BadDebt_FC06</vt:lpstr>
      <vt:lpstr>CBA_BadDebt_FC07</vt:lpstr>
      <vt:lpstr>CBA_BadDebt_FC08</vt:lpstr>
      <vt:lpstr>CBA_BadDebt_FC09</vt:lpstr>
      <vt:lpstr>CBA_BadDebt_FC10</vt:lpstr>
      <vt:lpstr>CBA_BadDebt_FLD</vt:lpstr>
      <vt:lpstr>CBA_BkOverdrafts_ACT2</vt:lpstr>
      <vt:lpstr>CBA_BkOverdrafts_ACT3</vt:lpstr>
      <vt:lpstr>CBA_BkOverdrafts_FC01</vt:lpstr>
      <vt:lpstr>CBA_BkOverdrafts_FC02</vt:lpstr>
      <vt:lpstr>CBA_BkOverdrafts_FC03</vt:lpstr>
      <vt:lpstr>CBA_BkOverdrafts_FC04</vt:lpstr>
      <vt:lpstr>CBA_BkOverdrafts_FC05</vt:lpstr>
      <vt:lpstr>CBA_BkOverdrafts_FC06</vt:lpstr>
      <vt:lpstr>CBA_BkOverdrafts_FC07</vt:lpstr>
      <vt:lpstr>CBA_BkOverdrafts_FC08</vt:lpstr>
      <vt:lpstr>CBA_BkOverdrafts_FC09</vt:lpstr>
      <vt:lpstr>CBA_BkOverdrafts_FC10</vt:lpstr>
      <vt:lpstr>CBA_BkOverdrafts_FLD</vt:lpstr>
      <vt:lpstr>CBA_CapitalGrants_ACT2</vt:lpstr>
      <vt:lpstr>CBA_CapitalGrants_ACT3</vt:lpstr>
      <vt:lpstr>CBA_CapitalGrants_FC01</vt:lpstr>
      <vt:lpstr>CBA_CapitalGrants_FC02</vt:lpstr>
      <vt:lpstr>CBA_CapitalGrants_FC03</vt:lpstr>
      <vt:lpstr>CBA_CapitalGrants_FC04</vt:lpstr>
      <vt:lpstr>CBA_CapitalGrants_FC05</vt:lpstr>
      <vt:lpstr>CBA_CapitalGrants_FC06</vt:lpstr>
      <vt:lpstr>CBA_CapitalGrants_FC07</vt:lpstr>
      <vt:lpstr>CBA_CapitalGrants_FC08</vt:lpstr>
      <vt:lpstr>CBA_CapitalGrants_FC09</vt:lpstr>
      <vt:lpstr>CBA_CapitalGrants_FC10</vt:lpstr>
      <vt:lpstr>CBA_CapitalGrants_FLD</vt:lpstr>
      <vt:lpstr>CBA_CapPlannedMaint_ACT2</vt:lpstr>
      <vt:lpstr>CBA_CapPlannedMaint_ACT3</vt:lpstr>
      <vt:lpstr>CBA_CAPPlannedMaint_FC01</vt:lpstr>
      <vt:lpstr>CBA_CAPPlannedMaint_FC02</vt:lpstr>
      <vt:lpstr>CBA_CAPPlannedMaint_FC03</vt:lpstr>
      <vt:lpstr>CBA_CAPPlannedMaint_FC04</vt:lpstr>
      <vt:lpstr>CBA_CAPPlannedMaint_FC05</vt:lpstr>
      <vt:lpstr>CBA_CAPPlannedMaint_FC06</vt:lpstr>
      <vt:lpstr>CBA_CAPPlannedMaint_FC07</vt:lpstr>
      <vt:lpstr>CBA_CAPPlannedMaint_FC08</vt:lpstr>
      <vt:lpstr>CBA_CAPPlannedMaint_FC09</vt:lpstr>
      <vt:lpstr>CBA_CAPPlannedMaint_FC10</vt:lpstr>
      <vt:lpstr>CBA_CashEquivalents_ACT2</vt:lpstr>
      <vt:lpstr>CBA_CashEquivalents_ACT3</vt:lpstr>
      <vt:lpstr>CBA_CashEquivalents_FC01</vt:lpstr>
      <vt:lpstr>CBA_CashEquivalents_FC02</vt:lpstr>
      <vt:lpstr>CBA_CashEquivalents_FC03</vt:lpstr>
      <vt:lpstr>CBA_CashEquivalents_FC04</vt:lpstr>
      <vt:lpstr>CBA_CashEquivalents_FC05</vt:lpstr>
      <vt:lpstr>CBA_CashEquivalents_FC06</vt:lpstr>
      <vt:lpstr>CBA_CashEquivalents_FC07</vt:lpstr>
      <vt:lpstr>CBA_CashEquivalents_FC08</vt:lpstr>
      <vt:lpstr>CBA_CashEquivalents_FC09</vt:lpstr>
      <vt:lpstr>CBA_CashEquivalents_FC10</vt:lpstr>
      <vt:lpstr>CBA_CashEquivalents_FLD</vt:lpstr>
      <vt:lpstr>CBA_CashFlowFinAct_ACT2</vt:lpstr>
      <vt:lpstr>CBA_CashFlowFinAct_ACT3</vt:lpstr>
      <vt:lpstr>CBA_CashFlowFinAct_FC01</vt:lpstr>
      <vt:lpstr>CBA_CashFlowFinAct_FC02</vt:lpstr>
      <vt:lpstr>CBA_CashFlowFinAct_FC03</vt:lpstr>
      <vt:lpstr>CBA_CashFlowFinAct_FC04</vt:lpstr>
      <vt:lpstr>CBA_CashFlowFinAct_FC05</vt:lpstr>
      <vt:lpstr>CBA_CashFlowFinAct_FC06</vt:lpstr>
      <vt:lpstr>CBA_CashFlowFinAct_FC07</vt:lpstr>
      <vt:lpstr>CBA_CashFlowFinAct_FC08</vt:lpstr>
      <vt:lpstr>CBA_CashFlowFinAct_FC09</vt:lpstr>
      <vt:lpstr>CBA_CashFlowFinAct_FC10</vt:lpstr>
      <vt:lpstr>CBA_CashFlowFinAct_FLD</vt:lpstr>
      <vt:lpstr>CBA_CashflowFromDivestFxdA_ACT2</vt:lpstr>
      <vt:lpstr>CBA_CashflowFromDivestFxdA_ACT3</vt:lpstr>
      <vt:lpstr>CBA_CashflowFromDivestFxdA_FC01</vt:lpstr>
      <vt:lpstr>CBA_CashflowFromDivestFxdA_FC02</vt:lpstr>
      <vt:lpstr>CBA_CashflowFromDivestFxdA_FC03</vt:lpstr>
      <vt:lpstr>CBA_CashflowFromDivestFxdA_FC04</vt:lpstr>
      <vt:lpstr>CBA_CashflowFromDivestFxdA_FC05</vt:lpstr>
      <vt:lpstr>CBA_CashflowFromDivestFxdA_FC06</vt:lpstr>
      <vt:lpstr>CBA_CashflowFromDivestFxdA_FC07</vt:lpstr>
      <vt:lpstr>CBA_CashflowFromDivestFxdA_FC08</vt:lpstr>
      <vt:lpstr>CBA_CashflowFromDivestFxdA_FC09</vt:lpstr>
      <vt:lpstr>CBA_CashflowFromDivestFxdA_FC10</vt:lpstr>
      <vt:lpstr>CBA_CashflowFromDivestFxdA_FLD</vt:lpstr>
      <vt:lpstr>CBA_CashFlowInvestAct_ACT2</vt:lpstr>
      <vt:lpstr>CBA_CashFlowInvestAct_ACT3</vt:lpstr>
      <vt:lpstr>CBA_CashFlowInvestAct_FC01</vt:lpstr>
      <vt:lpstr>CBA_CashFlowInvestAct_FC02</vt:lpstr>
      <vt:lpstr>CBA_CashFlowInvestAct_FC03</vt:lpstr>
      <vt:lpstr>CBA_CashFlowInvestAct_FC04</vt:lpstr>
      <vt:lpstr>CBA_CashFlowInvestAct_FC05</vt:lpstr>
      <vt:lpstr>CBA_CashFlowInvestAct_FC06</vt:lpstr>
      <vt:lpstr>CBA_CashFlowInvestAct_FC07</vt:lpstr>
      <vt:lpstr>CBA_CashFlowInvestAct_FC08</vt:lpstr>
      <vt:lpstr>CBA_CashFlowInvestAct_FC09</vt:lpstr>
      <vt:lpstr>CBA_CashFlowInvestAct_FC10</vt:lpstr>
      <vt:lpstr>CBA_CashFlowInvestAct_FLD</vt:lpstr>
      <vt:lpstr>CBA_CashFlowOpAct_ACT2</vt:lpstr>
      <vt:lpstr>CBA_CashFlowOpAct_ACT3</vt:lpstr>
      <vt:lpstr>CBA_CashFlowOpAct_FC01</vt:lpstr>
      <vt:lpstr>CBA_CashFlowOpAct_FC02</vt:lpstr>
      <vt:lpstr>CBA_CashFlowOpAct_FC03</vt:lpstr>
      <vt:lpstr>CBA_CashFlowOpAct_FC04</vt:lpstr>
      <vt:lpstr>CBA_CashFlowOpAct_FC05</vt:lpstr>
      <vt:lpstr>CBA_CashFlowOpAct_FC06</vt:lpstr>
      <vt:lpstr>CBA_CashFlowOpAct_FC07</vt:lpstr>
      <vt:lpstr>CBA_CashFlowOpAct_FC08</vt:lpstr>
      <vt:lpstr>CBA_CashFlowOpAct_FC09</vt:lpstr>
      <vt:lpstr>CBA_CashFlowOpAct_FC10</vt:lpstr>
      <vt:lpstr>CBA_CashFlowOpAct_FLD</vt:lpstr>
      <vt:lpstr>CBA_CHAssets_ACT2</vt:lpstr>
      <vt:lpstr>CBA_CHAssets_ACT3</vt:lpstr>
      <vt:lpstr>CBA_CHAssets_FC01</vt:lpstr>
      <vt:lpstr>CBA_CHAssets_FC02</vt:lpstr>
      <vt:lpstr>CBA_CHAssets_FC03</vt:lpstr>
      <vt:lpstr>CBA_CHAssets_FC04</vt:lpstr>
      <vt:lpstr>CBA_CHAssets_FC05</vt:lpstr>
      <vt:lpstr>CBA_CHAssets_FC06</vt:lpstr>
      <vt:lpstr>CBA_CHAssets_FC07</vt:lpstr>
      <vt:lpstr>CBA_CHAssets_FC08</vt:lpstr>
      <vt:lpstr>CBA_CHAssets_FC09</vt:lpstr>
      <vt:lpstr>CBA_CHAssets_FC10</vt:lpstr>
      <vt:lpstr>CBA_CHAssets_FLD</vt:lpstr>
      <vt:lpstr>CBA_CHAssetsAccumD_ACT2</vt:lpstr>
      <vt:lpstr>CBA_CHAssetsAccumD_ACT3</vt:lpstr>
      <vt:lpstr>CBA_CHAssetsAccumD_FC01</vt:lpstr>
      <vt:lpstr>CBA_CHAssetsAccumD_FC02</vt:lpstr>
      <vt:lpstr>CBA_CHAssetsAccumD_FC03</vt:lpstr>
      <vt:lpstr>CBA_CHAssetsAccumD_FC04</vt:lpstr>
      <vt:lpstr>CBA_CHAssetsAccumD_FC05</vt:lpstr>
      <vt:lpstr>CBA_CHAssetsAccumD_FC06</vt:lpstr>
      <vt:lpstr>CBA_CHAssetsAccumD_FC07</vt:lpstr>
      <vt:lpstr>CBA_CHAssetsAccumD_FC08</vt:lpstr>
      <vt:lpstr>CBA_CHAssetsAccumD_FC09</vt:lpstr>
      <vt:lpstr>CBA_CHAssetsAccumD_FC10</vt:lpstr>
      <vt:lpstr>CBA_CHAssetsAccumD_FLD</vt:lpstr>
      <vt:lpstr>CBA_CHAssetsWrittenVal_ACT2</vt:lpstr>
      <vt:lpstr>CBA_CHAssetsWrittenVal_ACT3</vt:lpstr>
      <vt:lpstr>CBA_CHAssetsWrittenVal_FC01</vt:lpstr>
      <vt:lpstr>CBA_CHAssetsWrittenVal_FC02</vt:lpstr>
      <vt:lpstr>CBA_CHAssetsWrittenVal_FC03</vt:lpstr>
      <vt:lpstr>CBA_CHAssetsWrittenVal_FC04</vt:lpstr>
      <vt:lpstr>CBA_CHAssetsWrittenVal_FC05</vt:lpstr>
      <vt:lpstr>CBA_CHAssetsWrittenVal_FC06</vt:lpstr>
      <vt:lpstr>CBA_CHAssetsWrittenVal_FC07</vt:lpstr>
      <vt:lpstr>CBA_CHAssetsWrittenVal_FC08</vt:lpstr>
      <vt:lpstr>CBA_CHAssetsWrittenVal_FC09</vt:lpstr>
      <vt:lpstr>CBA_CHAssetsWrittenVal_FC10</vt:lpstr>
      <vt:lpstr>CBA_CHAssetsWrittenVal_FLD</vt:lpstr>
      <vt:lpstr>CBA_CHInvest_ACT2</vt:lpstr>
      <vt:lpstr>CBA_CHInvest_ACT3</vt:lpstr>
      <vt:lpstr>CBA_CHInvest_FC01</vt:lpstr>
      <vt:lpstr>CBA_CHInvest_FC02</vt:lpstr>
      <vt:lpstr>CBA_CHInvest_FC03</vt:lpstr>
      <vt:lpstr>CBA_CHInvest_FC04</vt:lpstr>
      <vt:lpstr>CBA_CHInvest_FC05</vt:lpstr>
      <vt:lpstr>CBA_CHInvest_FC06</vt:lpstr>
      <vt:lpstr>CBA_CHInvest_FC07</vt:lpstr>
      <vt:lpstr>CBA_CHInvest_FC08</vt:lpstr>
      <vt:lpstr>CBA_CHInvest_FC09</vt:lpstr>
      <vt:lpstr>CBA_CHInvest_FC10</vt:lpstr>
      <vt:lpstr>CBA_CHInvest_FLD</vt:lpstr>
      <vt:lpstr>CBA_ClosingCashBal_ACT2</vt:lpstr>
      <vt:lpstr>CBA_ClosingCashBal_ACT3</vt:lpstr>
      <vt:lpstr>CBA_ClosingCashBal_FC01</vt:lpstr>
      <vt:lpstr>CBA_ClosingCashBal_FC02</vt:lpstr>
      <vt:lpstr>CBA_ClosingCashBal_FC03</vt:lpstr>
      <vt:lpstr>CBA_ClosingCashBal_FC04</vt:lpstr>
      <vt:lpstr>CBA_ClosingCashBal_FC05</vt:lpstr>
      <vt:lpstr>CBA_ClosingCashBal_FC06</vt:lpstr>
      <vt:lpstr>CBA_ClosingCashBal_FC07</vt:lpstr>
      <vt:lpstr>CBA_ClosingCashBal_FC08</vt:lpstr>
      <vt:lpstr>CBA_ClosingCashBal_FC09</vt:lpstr>
      <vt:lpstr>CBA_ClosingCashBal_FC10</vt:lpstr>
      <vt:lpstr>CBA_ClosingCashBal_FLD</vt:lpstr>
      <vt:lpstr>CBA_ClosingReserveBalance_ACT2</vt:lpstr>
      <vt:lpstr>CBA_ClosingReserveBalance_ACT3</vt:lpstr>
      <vt:lpstr>CBA_ClosingReserveBalance_FC01</vt:lpstr>
      <vt:lpstr>CBA_ClosingReserveBalance_FC02</vt:lpstr>
      <vt:lpstr>CBA_ClosingReserveBalance_FC03</vt:lpstr>
      <vt:lpstr>CBA_ClosingReserveBalance_FC04</vt:lpstr>
      <vt:lpstr>CBA_ClosingReserveBalance_FC05</vt:lpstr>
      <vt:lpstr>CBA_ClosingReserveBalance_FC06</vt:lpstr>
      <vt:lpstr>CBA_ClosingReserveBalance_FC07</vt:lpstr>
      <vt:lpstr>CBA_ClosingReserveBalance_FC08</vt:lpstr>
      <vt:lpstr>CBA_ClosingReserveBalance_FC09</vt:lpstr>
      <vt:lpstr>CBA_ClosingReserveBalance_FC10</vt:lpstr>
      <vt:lpstr>CBA_ClosingReserveBalance_FLD</vt:lpstr>
      <vt:lpstr>CBA_ContribBusSegment_ACT2</vt:lpstr>
      <vt:lpstr>CBA_ContribBusSegment_ACT3</vt:lpstr>
      <vt:lpstr>CBA_ContribBusSegment_FC01</vt:lpstr>
      <vt:lpstr>CBA_ContribBusSegment_FC02</vt:lpstr>
      <vt:lpstr>CBA_ContribBusSegment_FC03</vt:lpstr>
      <vt:lpstr>CBA_ContribBusSegment_FC04</vt:lpstr>
      <vt:lpstr>CBA_ContribBusSegment_FC05</vt:lpstr>
      <vt:lpstr>CBA_ContribBusSegment_FC06</vt:lpstr>
      <vt:lpstr>CBA_ContribBusSegment_FC07</vt:lpstr>
      <vt:lpstr>CBA_ContribBusSegment_FC08</vt:lpstr>
      <vt:lpstr>CBA_ContribBusSegment_FC09</vt:lpstr>
      <vt:lpstr>CBA_ContribBusSegment_FC10</vt:lpstr>
      <vt:lpstr>CBA_ContribBusSegment_FLD</vt:lpstr>
      <vt:lpstr>CBA_CoporateOverhead_ACT2</vt:lpstr>
      <vt:lpstr>CBA_CoporateOverhead_ACT3</vt:lpstr>
      <vt:lpstr>CBA_CoporateOverhead_FC01</vt:lpstr>
      <vt:lpstr>CBA_CoporateOverhead_FC02</vt:lpstr>
      <vt:lpstr>CBA_CoporateOverhead_FC03</vt:lpstr>
      <vt:lpstr>CBA_CoporateOverhead_FC04</vt:lpstr>
      <vt:lpstr>CBA_CoporateOverhead_FC05</vt:lpstr>
      <vt:lpstr>CBA_CoporateOverhead_FC06</vt:lpstr>
      <vt:lpstr>CBA_CoporateOverhead_FC07</vt:lpstr>
      <vt:lpstr>CBA_CoporateOverhead_FC08</vt:lpstr>
      <vt:lpstr>CBA_CoporateOverhead_FC09</vt:lpstr>
      <vt:lpstr>CBA_CoporateOverhead_FC10</vt:lpstr>
      <vt:lpstr>CBA_CoporateOverhead_FLD</vt:lpstr>
      <vt:lpstr>CBA_CurLeaseLibHsg_ACT2</vt:lpstr>
      <vt:lpstr>CBA_CurLeaseLibHsg_ACT3</vt:lpstr>
      <vt:lpstr>CBA_CurLeaseLibHsg_FC01</vt:lpstr>
      <vt:lpstr>CBA_CurLeaseLibHsg_FC02</vt:lpstr>
      <vt:lpstr>CBA_CurLeaseLibHsg_FC03</vt:lpstr>
      <vt:lpstr>CBA_CurLeaseLibHsg_FC04</vt:lpstr>
      <vt:lpstr>CBA_CurLeaseLibHsg_FC05</vt:lpstr>
      <vt:lpstr>CBA_CurLeaseLibHsg_FC06</vt:lpstr>
      <vt:lpstr>CBA_CurLeaseLibHsg_FC07</vt:lpstr>
      <vt:lpstr>CBA_CurLeaseLibHsg_FC08</vt:lpstr>
      <vt:lpstr>CBA_CurLeaseLibHsg_FC09</vt:lpstr>
      <vt:lpstr>CBA_CurLeaseLibHsg_FC10</vt:lpstr>
      <vt:lpstr>CBA_CurLeaseLibHsg_FLD</vt:lpstr>
      <vt:lpstr>CBA_CurLeaseLibNonHsg_ACT2</vt:lpstr>
      <vt:lpstr>CBA_CurLeaseLibNonHsg_ACT3</vt:lpstr>
      <vt:lpstr>CBA_CurLeaseLibNonHsg_FC01</vt:lpstr>
      <vt:lpstr>CBA_CurLeaseLibNonHsg_FC02</vt:lpstr>
      <vt:lpstr>CBA_CurLeaseLibNonHsg_FC03</vt:lpstr>
      <vt:lpstr>CBA_CurLeaseLibNonHsg_FC04</vt:lpstr>
      <vt:lpstr>CBA_CurLeaseLibNonHsg_FC05</vt:lpstr>
      <vt:lpstr>CBA_CurLeaseLibNonHsg_FC06</vt:lpstr>
      <vt:lpstr>CBA_CurLeaseLibNonHsg_FC07</vt:lpstr>
      <vt:lpstr>CBA_CurLeaseLibNonHsg_FC08</vt:lpstr>
      <vt:lpstr>CBA_CurLeaseLibNonHsg_FC09</vt:lpstr>
      <vt:lpstr>CBA_CurLeaseLibNonHsg_FC10</vt:lpstr>
      <vt:lpstr>CBA_CurLeaseLibNonHsg_FLD</vt:lpstr>
      <vt:lpstr>CBA_CurrLoanLibCH_ACT2</vt:lpstr>
      <vt:lpstr>CBA_CurrLoanLibCH_ACT3</vt:lpstr>
      <vt:lpstr>CBA_CurrLoanLibCH_FC01</vt:lpstr>
      <vt:lpstr>CBA_CurrLoanLibCH_FC02</vt:lpstr>
      <vt:lpstr>CBA_CurrLoanLibCH_FC03</vt:lpstr>
      <vt:lpstr>CBA_CurrLoanLibCH_FC04</vt:lpstr>
      <vt:lpstr>CBA_CurrLoanLibCH_FC05</vt:lpstr>
      <vt:lpstr>CBA_CurrLoanLibCH_FC06</vt:lpstr>
      <vt:lpstr>CBA_CurrLoanLibCH_FC07</vt:lpstr>
      <vt:lpstr>CBA_CurrLoanLibCH_FC08</vt:lpstr>
      <vt:lpstr>CBA_CurrLoanLibCH_FC09</vt:lpstr>
      <vt:lpstr>CBA_CurrLoanLibCH_FC10</vt:lpstr>
      <vt:lpstr>CBA_CurrLoanLibCH_FLD</vt:lpstr>
      <vt:lpstr>CBA_CurrLoanLibOther_ACT2</vt:lpstr>
      <vt:lpstr>CBA_CurrLoanLibOther_ACT3</vt:lpstr>
      <vt:lpstr>CBA_CurrLoanLibOther_FC01</vt:lpstr>
      <vt:lpstr>CBA_CurrLoanLibOther_FC02</vt:lpstr>
      <vt:lpstr>CBA_CurrLoanLibOther_FC03</vt:lpstr>
      <vt:lpstr>CBA_CurrLoanLibOther_FC04</vt:lpstr>
      <vt:lpstr>CBA_CurrLoanLibOther_FC05</vt:lpstr>
      <vt:lpstr>CBA_CurrLoanLibOther_FC06</vt:lpstr>
      <vt:lpstr>CBA_CurrLoanLibOther_FC07</vt:lpstr>
      <vt:lpstr>CBA_CurrLoanLibOther_FC08</vt:lpstr>
      <vt:lpstr>CBA_CurrLoanLibOther_FC09</vt:lpstr>
      <vt:lpstr>CBA_CurrLoanLibOther_FC10</vt:lpstr>
      <vt:lpstr>CBA_CurrLoanLibOther_FLD</vt:lpstr>
      <vt:lpstr>CBA_DAOtherFixedAssets_ACT2</vt:lpstr>
      <vt:lpstr>CBA_DAOtherFixedAssets_ACT3</vt:lpstr>
      <vt:lpstr>CBA_DAOtherFixedAssets_FC01</vt:lpstr>
      <vt:lpstr>CBA_DAOtherFixedAssets_FC02</vt:lpstr>
      <vt:lpstr>CBA_DAOtherFixedAssets_FC03</vt:lpstr>
      <vt:lpstr>CBA_DAOtherFixedAssets_FC04</vt:lpstr>
      <vt:lpstr>CBA_DAOtherFixedAssets_FC05</vt:lpstr>
      <vt:lpstr>CBA_DAOtherFixedAssets_FC06</vt:lpstr>
      <vt:lpstr>CBA_DAOtherFixedAssets_FC07</vt:lpstr>
      <vt:lpstr>CBA_DAOtherFixedAssets_FC08</vt:lpstr>
      <vt:lpstr>CBA_DAOtherFixedAssets_FC09</vt:lpstr>
      <vt:lpstr>CBA_DAOtherFixedAssets_FC10</vt:lpstr>
      <vt:lpstr>CBA_DAOtherFixedAssets_FLD</vt:lpstr>
      <vt:lpstr>CBA_DCHAssets_ACT2</vt:lpstr>
      <vt:lpstr>CBA_DCHAssets_ACT3</vt:lpstr>
      <vt:lpstr>CBA_DCHAssets_FC01</vt:lpstr>
      <vt:lpstr>CBA_DCHAssets_FC02</vt:lpstr>
      <vt:lpstr>CBA_DCHAssets_FC03</vt:lpstr>
      <vt:lpstr>CBA_DCHAssets_FC04</vt:lpstr>
      <vt:lpstr>CBA_DCHAssets_FC05</vt:lpstr>
      <vt:lpstr>CBA_DCHAssets_FC06</vt:lpstr>
      <vt:lpstr>CBA_DCHAssets_FC07</vt:lpstr>
      <vt:lpstr>CBA_DCHAssets_FC08</vt:lpstr>
      <vt:lpstr>CBA_DCHAssets_FC09</vt:lpstr>
      <vt:lpstr>CBA_DCHAssets_FC10</vt:lpstr>
      <vt:lpstr>CBA_DCHAssets_FLD</vt:lpstr>
      <vt:lpstr>CBA_Depreciation_ACT2</vt:lpstr>
      <vt:lpstr>CBA_Depreciation_ACT3</vt:lpstr>
      <vt:lpstr>CBA_Depreciation_FC01</vt:lpstr>
      <vt:lpstr>CBA_Depreciation_FC02</vt:lpstr>
      <vt:lpstr>CBA_Depreciation_FC03</vt:lpstr>
      <vt:lpstr>CBA_Depreciation_FC04</vt:lpstr>
      <vt:lpstr>CBA_Depreciation_FC05</vt:lpstr>
      <vt:lpstr>CBA_Depreciation_FC06</vt:lpstr>
      <vt:lpstr>CBA_Depreciation_FC07</vt:lpstr>
      <vt:lpstr>CBA_Depreciation_FC08</vt:lpstr>
      <vt:lpstr>CBA_Depreciation_FC09</vt:lpstr>
      <vt:lpstr>CBA_Depreciation_FC10</vt:lpstr>
      <vt:lpstr>CBA_Depreciation_FLD</vt:lpstr>
      <vt:lpstr>CBA_Dividends_ACT2</vt:lpstr>
      <vt:lpstr>CBA_Dividends_ACT3</vt:lpstr>
      <vt:lpstr>CBA_Dividends_FC01</vt:lpstr>
      <vt:lpstr>CBA_Dividends_FC02</vt:lpstr>
      <vt:lpstr>CBA_Dividends_FC03</vt:lpstr>
      <vt:lpstr>CBA_Dividends_FC04</vt:lpstr>
      <vt:lpstr>CBA_Dividends_FC05</vt:lpstr>
      <vt:lpstr>CBA_Dividends_FC06</vt:lpstr>
      <vt:lpstr>CBA_Dividends_FC07</vt:lpstr>
      <vt:lpstr>CBA_Dividends_FC08</vt:lpstr>
      <vt:lpstr>CBA_Dividends_FC09</vt:lpstr>
      <vt:lpstr>CBA_Dividends_FC10</vt:lpstr>
      <vt:lpstr>CBA_Dividends_FLD</vt:lpstr>
      <vt:lpstr>CBA_EBIT_ACT2</vt:lpstr>
      <vt:lpstr>CBA_EBIT_ACT3</vt:lpstr>
      <vt:lpstr>CBA_EBIT_FC01</vt:lpstr>
      <vt:lpstr>CBA_EBIT_FC02</vt:lpstr>
      <vt:lpstr>CBA_EBIT_FC03</vt:lpstr>
      <vt:lpstr>CBA_EBIT_FC04</vt:lpstr>
      <vt:lpstr>CBA_EBIT_FC05</vt:lpstr>
      <vt:lpstr>CBA_EBIT_FC06</vt:lpstr>
      <vt:lpstr>CBA_EBIT_FC07</vt:lpstr>
      <vt:lpstr>CBA_EBIT_FC08</vt:lpstr>
      <vt:lpstr>CBA_EBIT_FC09</vt:lpstr>
      <vt:lpstr>CBA_EBIT_FC10</vt:lpstr>
      <vt:lpstr>CBA_EBIT_FLD</vt:lpstr>
      <vt:lpstr>CBA_EBITDA_ACT2</vt:lpstr>
      <vt:lpstr>CBA_EBITDA_ACT3</vt:lpstr>
      <vt:lpstr>CBA_EBITDA_FC01</vt:lpstr>
      <vt:lpstr>CBA_EBITDA_FC02</vt:lpstr>
      <vt:lpstr>CBA_EBITDA_FC03</vt:lpstr>
      <vt:lpstr>CBA_EBITDA_FC04</vt:lpstr>
      <vt:lpstr>CBA_EBITDA_FC05</vt:lpstr>
      <vt:lpstr>CBA_EBITDA_FC06</vt:lpstr>
      <vt:lpstr>CBA_EBITDA_FC07</vt:lpstr>
      <vt:lpstr>CBA_EBITDA_FC08</vt:lpstr>
      <vt:lpstr>CBA_EBITDA_FC09</vt:lpstr>
      <vt:lpstr>CBA_EBITDA_FC10</vt:lpstr>
      <vt:lpstr>CBA_EBITDA_FLD</vt:lpstr>
      <vt:lpstr>CBA_EmpExpense_ACT2</vt:lpstr>
      <vt:lpstr>CBA_EmpExpense_ACT3</vt:lpstr>
      <vt:lpstr>CBA_EmpExpense_FC01</vt:lpstr>
      <vt:lpstr>CBA_EmpExpense_FC02</vt:lpstr>
      <vt:lpstr>CBA_EmpExpense_FC03</vt:lpstr>
      <vt:lpstr>CBA_EmpExpense_FC04</vt:lpstr>
      <vt:lpstr>CBA_EmpExpense_FC05</vt:lpstr>
      <vt:lpstr>CBA_EmpExpense_FC06</vt:lpstr>
      <vt:lpstr>CBA_EmpExpense_FC07</vt:lpstr>
      <vt:lpstr>CBA_EmpExpense_FC08</vt:lpstr>
      <vt:lpstr>CBA_EmpExpense_FC09</vt:lpstr>
      <vt:lpstr>CBA_EmpExpense_FC10</vt:lpstr>
      <vt:lpstr>CBA_EmpExpense_FLD</vt:lpstr>
      <vt:lpstr>CBA_FairValue_ACT2</vt:lpstr>
      <vt:lpstr>CBA_FairValue_ACT3</vt:lpstr>
      <vt:lpstr>CBA_FairValue_FC01</vt:lpstr>
      <vt:lpstr>CBA_FairValue_FC02</vt:lpstr>
      <vt:lpstr>CBA_FairValue_FC03</vt:lpstr>
      <vt:lpstr>CBA_FairValue_FC04</vt:lpstr>
      <vt:lpstr>CBA_FairValue_FC05</vt:lpstr>
      <vt:lpstr>CBA_FairValue_FC06</vt:lpstr>
      <vt:lpstr>CBA_FairValue_FC07</vt:lpstr>
      <vt:lpstr>CBA_FairValue_FC08</vt:lpstr>
      <vt:lpstr>CBA_FairValue_FC09</vt:lpstr>
      <vt:lpstr>CBA_FairValue_FC10</vt:lpstr>
      <vt:lpstr>CBA_FairValue_FLD</vt:lpstr>
      <vt:lpstr>CBA_FairValueGL_ACT2</vt:lpstr>
      <vt:lpstr>CBA_FairValueGL_ACT3</vt:lpstr>
      <vt:lpstr>CBA_FairValueGL_FC01</vt:lpstr>
      <vt:lpstr>CBA_FairValueGL_FC02</vt:lpstr>
      <vt:lpstr>CBA_FairValueGL_FC03</vt:lpstr>
      <vt:lpstr>CBA_FairValueGL_FC04</vt:lpstr>
      <vt:lpstr>CBA_FairValueGL_FC05</vt:lpstr>
      <vt:lpstr>CBA_FairValueGL_FC06</vt:lpstr>
      <vt:lpstr>CBA_FairValueGL_FC07</vt:lpstr>
      <vt:lpstr>CBA_FairValueGL_FC08</vt:lpstr>
      <vt:lpstr>CBA_FairValueGL_FC09</vt:lpstr>
      <vt:lpstr>CBA_FairValueGL_FC10</vt:lpstr>
      <vt:lpstr>CBA_FairValueGL_FLD</vt:lpstr>
      <vt:lpstr>CBA_FinYear</vt:lpstr>
      <vt:lpstr>CBA_FinYear10</vt:lpstr>
      <vt:lpstr>CBA_FinYear11</vt:lpstr>
      <vt:lpstr>CBA_FinYear12</vt:lpstr>
      <vt:lpstr>CBA_FinYear13</vt:lpstr>
      <vt:lpstr>CBA_FinYear2</vt:lpstr>
      <vt:lpstr>CBA_FinYear3</vt:lpstr>
      <vt:lpstr>CBA_FinYear4</vt:lpstr>
      <vt:lpstr>CBA_FinYear5</vt:lpstr>
      <vt:lpstr>CBA_FinYear6</vt:lpstr>
      <vt:lpstr>CBA_FinYear7</vt:lpstr>
      <vt:lpstr>CBA_FinYear8</vt:lpstr>
      <vt:lpstr>CBA_FinYear9</vt:lpstr>
      <vt:lpstr>CBA_FY_End_Date_ACT2</vt:lpstr>
      <vt:lpstr>CBA_FY_End_Date_ACT3</vt:lpstr>
      <vt:lpstr>CBA_FY_End_Date_FC01</vt:lpstr>
      <vt:lpstr>CBA_FY_End_Date_FC02</vt:lpstr>
      <vt:lpstr>CBA_FY_End_Date_FC03</vt:lpstr>
      <vt:lpstr>CBA_FY_End_Date_FC04</vt:lpstr>
      <vt:lpstr>CBA_FY_End_Date_FC05</vt:lpstr>
      <vt:lpstr>CBA_FY_End_Date_FC06</vt:lpstr>
      <vt:lpstr>CBA_FY_End_Date_FC07</vt:lpstr>
      <vt:lpstr>CBA_FY_End_Date_FC08</vt:lpstr>
      <vt:lpstr>CBA_FY_End_Date_FC09</vt:lpstr>
      <vt:lpstr>CBA_FY_End_Date_FC10</vt:lpstr>
      <vt:lpstr>CBA_FY_Year_Type_ACT2</vt:lpstr>
      <vt:lpstr>CBA_FY_Year_Type_ACT3</vt:lpstr>
      <vt:lpstr>CBA_FY_Year_Type_FC01</vt:lpstr>
      <vt:lpstr>CBA_FY_Year_Type_FC02</vt:lpstr>
      <vt:lpstr>CBA_FY_Year_Type_FC03</vt:lpstr>
      <vt:lpstr>CBA_FY_Year_Type_FC04</vt:lpstr>
      <vt:lpstr>CBA_FY_Year_Type_FC05</vt:lpstr>
      <vt:lpstr>CBA_FY_Year_Type_FC06</vt:lpstr>
      <vt:lpstr>CBA_FY_Year_Type_FC07</vt:lpstr>
      <vt:lpstr>CBA_FY_Year_Type_FC08</vt:lpstr>
      <vt:lpstr>CBA_FY_Year_Type_FC09</vt:lpstr>
      <vt:lpstr>CBA_FY_Year_Type_FC10</vt:lpstr>
      <vt:lpstr>CBA_GovGrant_Rec_ACT2</vt:lpstr>
      <vt:lpstr>CBA_GovGrant_Rec_ACT3</vt:lpstr>
      <vt:lpstr>CBA_GovGrant_Rec_FC01</vt:lpstr>
      <vt:lpstr>CBA_GovGrant_Rec_FC02</vt:lpstr>
      <vt:lpstr>CBA_GovGrant_Rec_FC03</vt:lpstr>
      <vt:lpstr>CBA_GovGrant_Rec_FC04</vt:lpstr>
      <vt:lpstr>CBA_GovGrant_Rec_FC05</vt:lpstr>
      <vt:lpstr>CBA_GovGrant_Rec_FC06</vt:lpstr>
      <vt:lpstr>CBA_GovGrant_Rec_FC07</vt:lpstr>
      <vt:lpstr>CBA_GovGrant_Rec_FC08</vt:lpstr>
      <vt:lpstr>CBA_GovGrant_Rec_FC09</vt:lpstr>
      <vt:lpstr>CBA_GovGrant_Rec_FC10</vt:lpstr>
      <vt:lpstr>CBA_GovGrant_Rec_FLD</vt:lpstr>
      <vt:lpstr>CBA_GovtCapGrants_ACT2</vt:lpstr>
      <vt:lpstr>CBA_GovtCapGrants_ACT3</vt:lpstr>
      <vt:lpstr>CBA_GovtCapGrants_FC01</vt:lpstr>
      <vt:lpstr>CBA_GovtCapGrants_FC02</vt:lpstr>
      <vt:lpstr>CBA_GovtCapGrants_FC03</vt:lpstr>
      <vt:lpstr>CBA_GovtCapGrants_FC04</vt:lpstr>
      <vt:lpstr>CBA_GovtCapGrants_FC05</vt:lpstr>
      <vt:lpstr>CBA_GovtCapGrants_FC06</vt:lpstr>
      <vt:lpstr>CBA_GovtCapGrants_FC07</vt:lpstr>
      <vt:lpstr>CBA_GovtCapGrants_FC08</vt:lpstr>
      <vt:lpstr>CBA_GovtCapGrants_FC09</vt:lpstr>
      <vt:lpstr>CBA_GovtCapGrants_FC10</vt:lpstr>
      <vt:lpstr>CBA_GovtCapGrants_FLD</vt:lpstr>
      <vt:lpstr>CBA_IncomeTaxExpense_ACT2</vt:lpstr>
      <vt:lpstr>CBA_IncomeTaxExpense_ACT3</vt:lpstr>
      <vt:lpstr>CBA_IncomeTaxExpense_FC01</vt:lpstr>
      <vt:lpstr>CBA_IncomeTaxExpense_FC02</vt:lpstr>
      <vt:lpstr>CBA_IncomeTaxExpense_FC03</vt:lpstr>
      <vt:lpstr>CBA_IncomeTaxExpense_FC04</vt:lpstr>
      <vt:lpstr>CBA_IncomeTaxExpense_FC05</vt:lpstr>
      <vt:lpstr>CBA_IncomeTaxExpense_FC06</vt:lpstr>
      <vt:lpstr>CBA_IncomeTaxExpense_FC07</vt:lpstr>
      <vt:lpstr>CBA_IncomeTaxExpense_FC08</vt:lpstr>
      <vt:lpstr>CBA_IncomeTaxExpense_FC09</vt:lpstr>
      <vt:lpstr>CBA_IncomeTaxExpense_FC10</vt:lpstr>
      <vt:lpstr>CBA_IncomeTaxExpense_FLD</vt:lpstr>
      <vt:lpstr>CBA_IntBearLoans_ACT2</vt:lpstr>
      <vt:lpstr>CBA_IntBearLoans_ACT3</vt:lpstr>
      <vt:lpstr>CBA_IntBearLoans_FC01</vt:lpstr>
      <vt:lpstr>CBA_IntBearLoans_FC02</vt:lpstr>
      <vt:lpstr>CBA_IntBearLoans_FC03</vt:lpstr>
      <vt:lpstr>CBA_IntBearLoans_FC04</vt:lpstr>
      <vt:lpstr>CBA_IntBearLoans_FC05</vt:lpstr>
      <vt:lpstr>CBA_IntBearLoans_FC06</vt:lpstr>
      <vt:lpstr>CBA_IntBearLoans_FC07</vt:lpstr>
      <vt:lpstr>CBA_IntBearLoans_FC08</vt:lpstr>
      <vt:lpstr>CBA_IntBearLoans_FC09</vt:lpstr>
      <vt:lpstr>CBA_IntBearLoans_FC10</vt:lpstr>
      <vt:lpstr>CBA_InterestExpNonSegment_ACT2</vt:lpstr>
      <vt:lpstr>CBA_InterestExpNonSegment_ACT3</vt:lpstr>
      <vt:lpstr>CBA_InterestExpNonSegment_FC01</vt:lpstr>
      <vt:lpstr>CBA_InterestExpNonSegment_FC02</vt:lpstr>
      <vt:lpstr>CBA_InterestExpNonSegment_FC03</vt:lpstr>
      <vt:lpstr>CBA_InterestExpNonSegment_FC04</vt:lpstr>
      <vt:lpstr>CBA_InterestExpNonSegment_FC05</vt:lpstr>
      <vt:lpstr>CBA_InterestExpNonSegment_FC06</vt:lpstr>
      <vt:lpstr>CBA_InterestExpNonSegment_FC07</vt:lpstr>
      <vt:lpstr>CBA_InterestExpNonSegment_FC08</vt:lpstr>
      <vt:lpstr>CBA_InterestExpNonSegment_FC09</vt:lpstr>
      <vt:lpstr>CBA_InterestExpNonSegment_FC10</vt:lpstr>
      <vt:lpstr>CBA_InterestExpNonSegment_FLD</vt:lpstr>
      <vt:lpstr>CBA_InterestExpSegment_ACT2</vt:lpstr>
      <vt:lpstr>CBA_InterestExpSegment_ACT3</vt:lpstr>
      <vt:lpstr>CBA_InterestExpSegment_FC01</vt:lpstr>
      <vt:lpstr>CBA_InterestExpSegment_FC02</vt:lpstr>
      <vt:lpstr>CBA_InterestExpSegment_FC03</vt:lpstr>
      <vt:lpstr>CBA_InterestExpSegment_FC04</vt:lpstr>
      <vt:lpstr>CBA_InterestExpSegment_FC05</vt:lpstr>
      <vt:lpstr>CBA_InterestExpSegment_FC06</vt:lpstr>
      <vt:lpstr>CBA_InterestExpSegment_FC07</vt:lpstr>
      <vt:lpstr>CBA_InterestExpSegment_FC08</vt:lpstr>
      <vt:lpstr>CBA_InterestExpSegment_FC09</vt:lpstr>
      <vt:lpstr>CBA_InterestExpSegment_FC10</vt:lpstr>
      <vt:lpstr>CBA_InterestExpSegment_FLD</vt:lpstr>
      <vt:lpstr>CBA_InterestIncome_ACT2</vt:lpstr>
      <vt:lpstr>CBA_InterestIncome_ACT3</vt:lpstr>
      <vt:lpstr>CBA_InterestIncome_FC01</vt:lpstr>
      <vt:lpstr>CBA_InterestIncome_FC02</vt:lpstr>
      <vt:lpstr>CBA_InterestIncome_FC03</vt:lpstr>
      <vt:lpstr>CBA_InterestIncome_FC04</vt:lpstr>
      <vt:lpstr>CBA_InterestIncome_FC05</vt:lpstr>
      <vt:lpstr>CBA_InterestIncome_FC06</vt:lpstr>
      <vt:lpstr>CBA_InterestIncome_FC07</vt:lpstr>
      <vt:lpstr>CBA_InterestIncome_FC08</vt:lpstr>
      <vt:lpstr>CBA_InterestIncome_FC09</vt:lpstr>
      <vt:lpstr>CBA_InterestIncome_FC10</vt:lpstr>
      <vt:lpstr>CBA_InterestIncome_FLD</vt:lpstr>
      <vt:lpstr>CBA_InterestPaid_ACT2</vt:lpstr>
      <vt:lpstr>CBA_InterestPaid_ACT3</vt:lpstr>
      <vt:lpstr>CBA_InterestPaid_FC01</vt:lpstr>
      <vt:lpstr>CBA_InterestPaid_FC02</vt:lpstr>
      <vt:lpstr>CBA_InterestPaid_FC03</vt:lpstr>
      <vt:lpstr>CBA_InterestPaid_FC04</vt:lpstr>
      <vt:lpstr>CBA_InterestPaid_FC05</vt:lpstr>
      <vt:lpstr>CBA_InterestPaid_FC06</vt:lpstr>
      <vt:lpstr>CBA_InterestPaid_FC07</vt:lpstr>
      <vt:lpstr>CBA_InterestPaid_FC08</vt:lpstr>
      <vt:lpstr>CBA_InterestPaid_FC09</vt:lpstr>
      <vt:lpstr>CBA_InterestPaid_FC10</vt:lpstr>
      <vt:lpstr>CBA_InterestPaid_FLD</vt:lpstr>
      <vt:lpstr>CBA_InterestRec_ACT2</vt:lpstr>
      <vt:lpstr>CBA_InterestRec_ACT3</vt:lpstr>
      <vt:lpstr>CBA_InterestRec_FC01</vt:lpstr>
      <vt:lpstr>CBA_InterestRec_FC02</vt:lpstr>
      <vt:lpstr>CBA_InterestRec_FC03</vt:lpstr>
      <vt:lpstr>CBA_InterestRec_FC04</vt:lpstr>
      <vt:lpstr>CBA_InterestRec_FC05</vt:lpstr>
      <vt:lpstr>CBA_InterestRec_FC06</vt:lpstr>
      <vt:lpstr>CBA_InterestRec_FC07</vt:lpstr>
      <vt:lpstr>CBA_InterestRec_FC08</vt:lpstr>
      <vt:lpstr>CBA_InterestRec_FC09</vt:lpstr>
      <vt:lpstr>CBA_InterestRec_FC10</vt:lpstr>
      <vt:lpstr>CBA_InterestRec_FLD</vt:lpstr>
      <vt:lpstr>CBA_LeaseInterestExpSegment_ACT2</vt:lpstr>
      <vt:lpstr>CBA_LeaseInterestExpSegment_ACT3</vt:lpstr>
      <vt:lpstr>CBA_LeaseInterestExpSegment_FC01</vt:lpstr>
      <vt:lpstr>CBA_LeaseInterestExpSegment_FC02</vt:lpstr>
      <vt:lpstr>CBA_LeaseInterestExpSegment_FC03</vt:lpstr>
      <vt:lpstr>CBA_LeaseInterestExpSegment_FC04</vt:lpstr>
      <vt:lpstr>CBA_LeaseInterestExpSegment_FC05</vt:lpstr>
      <vt:lpstr>CBA_LeaseInterestExpSegment_FC06</vt:lpstr>
      <vt:lpstr>CBA_LeaseInterestExpSegment_FC07</vt:lpstr>
      <vt:lpstr>CBA_LeaseInterestExpSegment_FC08</vt:lpstr>
      <vt:lpstr>CBA_LeaseInterestExpSegment_FC09</vt:lpstr>
      <vt:lpstr>CBA_LeaseInterestExpSegment_FC10</vt:lpstr>
      <vt:lpstr>CBA_LeaseInterestExpSegment_FLD</vt:lpstr>
      <vt:lpstr>CBA_LeaseIntExpNonSegment_ACT2</vt:lpstr>
      <vt:lpstr>CBA_LeaseIntExpNonSegment_ACT3</vt:lpstr>
      <vt:lpstr>CBA_LeaseIntExpNonSegment_FC01</vt:lpstr>
      <vt:lpstr>CBA_LeaseIntExpNonSegment_FC02</vt:lpstr>
      <vt:lpstr>CBA_LeaseIntExpNonSegment_FC03</vt:lpstr>
      <vt:lpstr>CBA_LeaseIntExpNonSegment_FC04</vt:lpstr>
      <vt:lpstr>CBA_LeaseIntExpNonSegment_FC05</vt:lpstr>
      <vt:lpstr>CBA_LeaseIntExpNonSegment_FC06</vt:lpstr>
      <vt:lpstr>CBA_LeaseIntExpNonSegment_FC07</vt:lpstr>
      <vt:lpstr>CBA_LeaseIntExpNonSegment_FC08</vt:lpstr>
      <vt:lpstr>CBA_LeaseIntExpNonSegment_FC09</vt:lpstr>
      <vt:lpstr>CBA_LeaseIntExpNonSegment_FC10</vt:lpstr>
      <vt:lpstr>CBA_LeaseIntExpNonSegment_FLD</vt:lpstr>
      <vt:lpstr>CBA_LoanRepayments_ACT2</vt:lpstr>
      <vt:lpstr>CBA_LoanRepayments_ACT3</vt:lpstr>
      <vt:lpstr>CBA_LoanRepayments_FC01</vt:lpstr>
      <vt:lpstr>CBA_LoanRepayments_FC02</vt:lpstr>
      <vt:lpstr>CBA_LoanRepayments_FC03</vt:lpstr>
      <vt:lpstr>CBA_LoanRepayments_FC04</vt:lpstr>
      <vt:lpstr>CBA_LoanRepayments_FC05</vt:lpstr>
      <vt:lpstr>CBA_LoanRepayments_FC06</vt:lpstr>
      <vt:lpstr>CBA_LoanRepayments_FC07</vt:lpstr>
      <vt:lpstr>CBA_LoanRepayments_FC08</vt:lpstr>
      <vt:lpstr>CBA_LoanRepayments_FC09</vt:lpstr>
      <vt:lpstr>CBA_LoanRepayments_FC10</vt:lpstr>
      <vt:lpstr>CBA_LoanRepayments_FLD</vt:lpstr>
      <vt:lpstr>CBA_NCI_ACT2</vt:lpstr>
      <vt:lpstr>CBA_NCI_ACT3</vt:lpstr>
      <vt:lpstr>CBA_NCI_FC01</vt:lpstr>
      <vt:lpstr>CBA_NCI_FC02</vt:lpstr>
      <vt:lpstr>CBA_NCI_FC03</vt:lpstr>
      <vt:lpstr>CBA_NCI_FC04</vt:lpstr>
      <vt:lpstr>CBA_NCI_FC05</vt:lpstr>
      <vt:lpstr>CBA_NCI_FC06</vt:lpstr>
      <vt:lpstr>CBA_NCI_FC07</vt:lpstr>
      <vt:lpstr>CBA_NCI_FC08</vt:lpstr>
      <vt:lpstr>CBA_NCI_FC09</vt:lpstr>
      <vt:lpstr>CBA_NCI_FC10</vt:lpstr>
      <vt:lpstr>CBA_NCI_FLD</vt:lpstr>
      <vt:lpstr>CBA_NetAssets_ACT2</vt:lpstr>
      <vt:lpstr>CBA_NetAssets_ACT3</vt:lpstr>
      <vt:lpstr>CBA_NetAssets_FC01</vt:lpstr>
      <vt:lpstr>CBA_NetAssets_FC02</vt:lpstr>
      <vt:lpstr>CBA_NetAssets_FC03</vt:lpstr>
      <vt:lpstr>CBA_NetAssets_FC04</vt:lpstr>
      <vt:lpstr>CBA_NetAssets_FC05</vt:lpstr>
      <vt:lpstr>CBA_NetAssets_FC06</vt:lpstr>
      <vt:lpstr>CBA_NetAssets_FC07</vt:lpstr>
      <vt:lpstr>CBA_NetAssets_FC08</vt:lpstr>
      <vt:lpstr>CBA_NetAssets_FC09</vt:lpstr>
      <vt:lpstr>CBA_NetAssets_FC10</vt:lpstr>
      <vt:lpstr>CBA_NetAssets_FLD</vt:lpstr>
      <vt:lpstr>CBA_NetCapGrants_ACT2</vt:lpstr>
      <vt:lpstr>CBA_NetCapGrants_ACT3</vt:lpstr>
      <vt:lpstr>CBA_NetCapGrants_FC01</vt:lpstr>
      <vt:lpstr>CBA_NetCapGrants_FC02</vt:lpstr>
      <vt:lpstr>CBA_NetCapGrants_FC03</vt:lpstr>
      <vt:lpstr>CBA_NetCapGrants_FC04</vt:lpstr>
      <vt:lpstr>CBA_NetCapGrants_FC05</vt:lpstr>
      <vt:lpstr>CBA_NetCapGrants_FC06</vt:lpstr>
      <vt:lpstr>CBA_NetCapGrants_FC07</vt:lpstr>
      <vt:lpstr>CBA_NetCapGrants_FC08</vt:lpstr>
      <vt:lpstr>CBA_NetCapGrants_FC09</vt:lpstr>
      <vt:lpstr>CBA_NetCapGrants_FC10</vt:lpstr>
      <vt:lpstr>CBA_NetCapGrants_FLD</vt:lpstr>
      <vt:lpstr>CBA_NetCashflow_ACT2</vt:lpstr>
      <vt:lpstr>CBA_NetCashflow_ACT3</vt:lpstr>
      <vt:lpstr>CBA_NetCashflow_FC01</vt:lpstr>
      <vt:lpstr>CBA_NetCashflow_FC02</vt:lpstr>
      <vt:lpstr>CBA_NetCashflow_FC03</vt:lpstr>
      <vt:lpstr>CBA_NetCashflow_FC04</vt:lpstr>
      <vt:lpstr>CBA_NetCashflow_FC05</vt:lpstr>
      <vt:lpstr>CBA_NetCashflow_FC06</vt:lpstr>
      <vt:lpstr>CBA_NetCashflow_FC07</vt:lpstr>
      <vt:lpstr>CBA_NetCashflow_FC08</vt:lpstr>
      <vt:lpstr>CBA_NetCashflow_FC09</vt:lpstr>
      <vt:lpstr>CBA_NetCashflow_FC10</vt:lpstr>
      <vt:lpstr>CBA_NetCashflow_FLD</vt:lpstr>
      <vt:lpstr>CBA_NetOpSurplus_ACT2</vt:lpstr>
      <vt:lpstr>CBA_NetOpSurplus_ACT3</vt:lpstr>
      <vt:lpstr>CBA_NetOpSurplus_FC01</vt:lpstr>
      <vt:lpstr>CBA_NetOpSurplus_FC02</vt:lpstr>
      <vt:lpstr>CBA_NetOpSurplus_FC03</vt:lpstr>
      <vt:lpstr>CBA_NetOpSurplus_FC04</vt:lpstr>
      <vt:lpstr>CBA_NetOpSurplus_FC05</vt:lpstr>
      <vt:lpstr>CBA_NetOpSurplus_FC06</vt:lpstr>
      <vt:lpstr>CBA_NetOpSurplus_FC07</vt:lpstr>
      <vt:lpstr>CBA_NetOpSurplus_FC08</vt:lpstr>
      <vt:lpstr>CBA_NetOpSurplus_FC09</vt:lpstr>
      <vt:lpstr>CBA_NetOpSurplus_FC10</vt:lpstr>
      <vt:lpstr>CBA_NetOpSurplus_FLD</vt:lpstr>
      <vt:lpstr>CBA_NetSurDef_ACT2</vt:lpstr>
      <vt:lpstr>CBA_NetSurDef_ACT3</vt:lpstr>
      <vt:lpstr>CBA_NetSurDef_FC01</vt:lpstr>
      <vt:lpstr>CBA_NetSurDef_FC02</vt:lpstr>
      <vt:lpstr>CBA_NetSurDef_FC03</vt:lpstr>
      <vt:lpstr>CBA_NetSurDef_FC04</vt:lpstr>
      <vt:lpstr>CBA_NetSurDef_FC05</vt:lpstr>
      <vt:lpstr>CBA_NetSurDef_FC06</vt:lpstr>
      <vt:lpstr>CBA_NetSurDef_FC07</vt:lpstr>
      <vt:lpstr>CBA_NetSurDef_FC08</vt:lpstr>
      <vt:lpstr>CBA_NetSurDef_FC09</vt:lpstr>
      <vt:lpstr>CBA_NetSurDef_FC10</vt:lpstr>
      <vt:lpstr>CBA_NetSurDef_FLD</vt:lpstr>
      <vt:lpstr>CBA_NetSurplus_ACT2</vt:lpstr>
      <vt:lpstr>CBA_NetSurplus_ACT3</vt:lpstr>
      <vt:lpstr>CBA_NetSurplus_FC01</vt:lpstr>
      <vt:lpstr>CBA_NetSurplus_FC02</vt:lpstr>
      <vt:lpstr>CBA_NetSurplus_FC03</vt:lpstr>
      <vt:lpstr>CBA_NetSurplus_FC04</vt:lpstr>
      <vt:lpstr>CBA_NetSurplus_FC05</vt:lpstr>
      <vt:lpstr>CBA_NetSurplus_FC06</vt:lpstr>
      <vt:lpstr>CBA_NetSurplus_FC07</vt:lpstr>
      <vt:lpstr>CBA_NetSurplus_FC08</vt:lpstr>
      <vt:lpstr>CBA_NetSurplus_FC09</vt:lpstr>
      <vt:lpstr>CBA_NetSurplus_FC10</vt:lpstr>
      <vt:lpstr>CBA_NetSurplus_FLD</vt:lpstr>
      <vt:lpstr>CBA_NetSurplusAfterTax_ACT2</vt:lpstr>
      <vt:lpstr>CBA_NetSurplusAfterTax_ACT3</vt:lpstr>
      <vt:lpstr>CBA_NetSurplusAfterTax_FC01</vt:lpstr>
      <vt:lpstr>CBA_NetSurplusAfterTax_FC02</vt:lpstr>
      <vt:lpstr>CBA_NetSurplusAfterTax_FC03</vt:lpstr>
      <vt:lpstr>CBA_NetSurplusAfterTax_FC04</vt:lpstr>
      <vt:lpstr>CBA_NetSurplusAfterTax_FC05</vt:lpstr>
      <vt:lpstr>CBA_NetSurplusAfterTax_FC06</vt:lpstr>
      <vt:lpstr>CBA_NetSurplusAfterTax_FC07</vt:lpstr>
      <vt:lpstr>CBA_NetSurplusAfterTax_FC08</vt:lpstr>
      <vt:lpstr>CBA_NetSurplusAfterTax_FC09</vt:lpstr>
      <vt:lpstr>CBA_NetSurplusAfterTax_FC10</vt:lpstr>
      <vt:lpstr>CBA_NetSurplusAfterTax_FC101</vt:lpstr>
      <vt:lpstr>CBA_NetSurplusAfterTax_FLD</vt:lpstr>
      <vt:lpstr>CBA_NetSurplusDeficit_ACT2</vt:lpstr>
      <vt:lpstr>CBA_NetSurplusDeficit_ACT3</vt:lpstr>
      <vt:lpstr>CBA_NetSurplusDeficit_FC01</vt:lpstr>
      <vt:lpstr>CBA_NetSurplusDeficit_FC02</vt:lpstr>
      <vt:lpstr>CBA_NetSurplusDeficit_FC03</vt:lpstr>
      <vt:lpstr>CBA_NetSurplusDeficit_FC04</vt:lpstr>
      <vt:lpstr>CBA_NetSurplusDeficit_FC05</vt:lpstr>
      <vt:lpstr>CBA_NetSurplusDeficit_FC06</vt:lpstr>
      <vt:lpstr>CBA_NetSurplusDeficit_FC07</vt:lpstr>
      <vt:lpstr>CBA_NetSurplusDeficit_FC08</vt:lpstr>
      <vt:lpstr>CBA_NetSurplusDeficit_FC09</vt:lpstr>
      <vt:lpstr>CBA_NetSurplusDeficit_FC10</vt:lpstr>
      <vt:lpstr>CBA_NetSurplusDeficit_FLD</vt:lpstr>
      <vt:lpstr>CBA_NewLoans_ACT2</vt:lpstr>
      <vt:lpstr>CBA_NewLoans_ACT3</vt:lpstr>
      <vt:lpstr>CBA_NewLoans_FC01</vt:lpstr>
      <vt:lpstr>CBA_NewLoans_FC02</vt:lpstr>
      <vt:lpstr>CBA_NewLoans_FC03</vt:lpstr>
      <vt:lpstr>CBA_NewLoans_FC04</vt:lpstr>
      <vt:lpstr>CBA_NewLoans_FC05</vt:lpstr>
      <vt:lpstr>CBA_NewLoans_FC06</vt:lpstr>
      <vt:lpstr>CBA_NewLoans_FC07</vt:lpstr>
      <vt:lpstr>CBA_NewLoans_FC08</vt:lpstr>
      <vt:lpstr>CBA_NewLoans_FC09</vt:lpstr>
      <vt:lpstr>CBA_NewLoans_FC10</vt:lpstr>
      <vt:lpstr>CBA_NewLoans_FLD</vt:lpstr>
      <vt:lpstr>CBA_NonCapPlannedMaint_ACT2</vt:lpstr>
      <vt:lpstr>CBA_NonCapPlannedMaint_ACT3</vt:lpstr>
      <vt:lpstr>CBA_NonCapPlannedMaint_FC01</vt:lpstr>
      <vt:lpstr>CBA_NonCapPlannedMaint_FC02</vt:lpstr>
      <vt:lpstr>CBA_NonCapPlannedMaint_FC03</vt:lpstr>
      <vt:lpstr>CBA_NonCapPlannedMaint_FC04</vt:lpstr>
      <vt:lpstr>CBA_NonCapPlannedMaint_FC05</vt:lpstr>
      <vt:lpstr>CBA_NonCapPlannedMaint_FC06</vt:lpstr>
      <vt:lpstr>CBA_NonCapPlannedMaint_FC07</vt:lpstr>
      <vt:lpstr>CBA_NonCapPlannedMaint_FC08</vt:lpstr>
      <vt:lpstr>CBA_NonCapPlannedMaint_FC09</vt:lpstr>
      <vt:lpstr>CBA_NonCapPlannedMaint_FC10</vt:lpstr>
      <vt:lpstr>CBA_NonCapPlannedMaint_FLD</vt:lpstr>
      <vt:lpstr>CBA_NonCurrLeaseLib_ACT2</vt:lpstr>
      <vt:lpstr>CBA_NonCurrLeaseLib_ACT3</vt:lpstr>
      <vt:lpstr>CBA_NonCurrLeaseLib_FC01</vt:lpstr>
      <vt:lpstr>CBA_NonCurrLeaseLib_FC02</vt:lpstr>
      <vt:lpstr>CBA_NonCurrLeaseLib_FC03</vt:lpstr>
      <vt:lpstr>CBA_NonCurrLeaseLib_FC04</vt:lpstr>
      <vt:lpstr>CBA_NonCurrLeaseLib_FC05</vt:lpstr>
      <vt:lpstr>CBA_NonCurrLeaseLib_FC06</vt:lpstr>
      <vt:lpstr>CBA_NonCurrLeaseLib_FC07</vt:lpstr>
      <vt:lpstr>CBA_NonCurrLeaseLib_FC08</vt:lpstr>
      <vt:lpstr>CBA_NonCurrLeaseLib_FC09</vt:lpstr>
      <vt:lpstr>CBA_NonCurrLeaseLib_FC10</vt:lpstr>
      <vt:lpstr>CBA_NonCurrLeaseLib_FLD</vt:lpstr>
      <vt:lpstr>CBA_NonCurrLeaseLibNH_ACT2</vt:lpstr>
      <vt:lpstr>CBA_NonCurrLeaseLibNH_ACT3</vt:lpstr>
      <vt:lpstr>CBA_NonCurrLeaseLibNH_FC01</vt:lpstr>
      <vt:lpstr>CBA_NonCurrLeaseLibNH_FC02</vt:lpstr>
      <vt:lpstr>CBA_NonCurrLeaseLibNH_FC03</vt:lpstr>
      <vt:lpstr>CBA_NonCurrLeaseLibNH_FC04</vt:lpstr>
      <vt:lpstr>CBA_NonCurrLeaseLibNH_FC05</vt:lpstr>
      <vt:lpstr>CBA_NonCurrLeaseLibNH_FC06</vt:lpstr>
      <vt:lpstr>CBA_NonCurrLeaseLibNH_FC07</vt:lpstr>
      <vt:lpstr>CBA_NonCurrLeaseLibNH_FC08</vt:lpstr>
      <vt:lpstr>CBA_NonCurrLeaseLibNH_FC09</vt:lpstr>
      <vt:lpstr>CBA_NonCurrLeaseLibNH_FC10</vt:lpstr>
      <vt:lpstr>CBA_NonCurrLeaseLibNH_FLD</vt:lpstr>
      <vt:lpstr>CBA_NonCurrLibAccomAgedCare_ACT2</vt:lpstr>
      <vt:lpstr>CBA_NonCurrLibAccomAgedCare_ACT3</vt:lpstr>
      <vt:lpstr>CBA_NonCurrLibAccomAgedCare_FC01</vt:lpstr>
      <vt:lpstr>CBA_NonCurrLibAccomAgedCare_FC02</vt:lpstr>
      <vt:lpstr>CBA_NonCurrLibAccomAgedCare_FC03</vt:lpstr>
      <vt:lpstr>CBA_NonCurrLibAccomAgedCare_FC04</vt:lpstr>
      <vt:lpstr>CBA_NonCurrLibAccomAgedCare_FC05</vt:lpstr>
      <vt:lpstr>CBA_NonCurrLibAccomAgedCare_FC06</vt:lpstr>
      <vt:lpstr>CBA_NonCurrLibAccomAgedCare_FC07</vt:lpstr>
      <vt:lpstr>CBA_NonCurrLibAccomAgedCare_FC08</vt:lpstr>
      <vt:lpstr>CBA_NonCurrLibAccomAgedCare_FC09</vt:lpstr>
      <vt:lpstr>CBA_NonCurrLibAccomAgedCare_FC10</vt:lpstr>
      <vt:lpstr>CBA_NonCurrLibAccomAgedCare_FLD</vt:lpstr>
      <vt:lpstr>CBA_NonCurrLibCH_ACT2</vt:lpstr>
      <vt:lpstr>CBA_NonCurrLibCH_ACT3</vt:lpstr>
      <vt:lpstr>CBA_NonCurrLibCH_FC01</vt:lpstr>
      <vt:lpstr>CBA_NonCurrLibCH_FC02</vt:lpstr>
      <vt:lpstr>CBA_NonCurrLibCH_FC03</vt:lpstr>
      <vt:lpstr>CBA_NonCurrLibCH_FC04</vt:lpstr>
      <vt:lpstr>CBA_NonCurrLibCH_FC05</vt:lpstr>
      <vt:lpstr>CBA_NonCurrLibCH_FC06</vt:lpstr>
      <vt:lpstr>CBA_NonCurrLibCH_FC07</vt:lpstr>
      <vt:lpstr>CBA_NonCurrLibCH_FC08</vt:lpstr>
      <vt:lpstr>CBA_NonCurrLibCH_FC09</vt:lpstr>
      <vt:lpstr>CBA_NonCurrLibCH_FC10</vt:lpstr>
      <vt:lpstr>CBA_NonCurrLibCH_FLD</vt:lpstr>
      <vt:lpstr>CBA_NonCurrLibNonInt_ACT2</vt:lpstr>
      <vt:lpstr>CBA_NonCurrLibNonInt_ACT3</vt:lpstr>
      <vt:lpstr>CBA_NonCurrLibNonInt_FC01</vt:lpstr>
      <vt:lpstr>CBA_NonCurrLibNonInt_FC02</vt:lpstr>
      <vt:lpstr>CBA_NonCurrLibNonInt_FC03</vt:lpstr>
      <vt:lpstr>CBA_NonCurrLibNonInt_FC04</vt:lpstr>
      <vt:lpstr>CBA_NonCurrLibNonInt_FC05</vt:lpstr>
      <vt:lpstr>CBA_NonCurrLibNonInt_FC06</vt:lpstr>
      <vt:lpstr>CBA_NonCurrLibNonInt_FC07</vt:lpstr>
      <vt:lpstr>CBA_NonCurrLibNonInt_FC08</vt:lpstr>
      <vt:lpstr>CBA_NonCurrLibNonInt_FC09</vt:lpstr>
      <vt:lpstr>CBA_NonCurrLibNonInt_FC10</vt:lpstr>
      <vt:lpstr>CBA_NonCurrLibNonInt_FLD</vt:lpstr>
      <vt:lpstr>CBA_NonCurrLibOther_ACT2</vt:lpstr>
      <vt:lpstr>CBA_NonCurrLibOther_ACT3</vt:lpstr>
      <vt:lpstr>CBA_NonCurrLibOther_FC01</vt:lpstr>
      <vt:lpstr>CBA_NonCurrLibOther_FC02</vt:lpstr>
      <vt:lpstr>CBA_NonCurrLibOther_FC03</vt:lpstr>
      <vt:lpstr>CBA_NonCurrLibOther_FC04</vt:lpstr>
      <vt:lpstr>CBA_NonCurrLibOther_FC05</vt:lpstr>
      <vt:lpstr>CBA_NonCurrLibOther_FC06</vt:lpstr>
      <vt:lpstr>CBA_NonCurrLibOther_FC07</vt:lpstr>
      <vt:lpstr>CBA_NonCurrLibOther_FC08</vt:lpstr>
      <vt:lpstr>CBA_NonCurrLibOther_FC09</vt:lpstr>
      <vt:lpstr>CBA_NonCurrLibOther_FC10</vt:lpstr>
      <vt:lpstr>CBA_NonCurrLibOther_FLD</vt:lpstr>
      <vt:lpstr>CBA_NonCurrLibOtherCommLns_ACT2</vt:lpstr>
      <vt:lpstr>CBA_NonCurrLibOtherCommLns_ACT3</vt:lpstr>
      <vt:lpstr>CBA_NonCurrLibOtherCommLns_FC01</vt:lpstr>
      <vt:lpstr>CBA_NonCurrLibOtherCommLns_FC02</vt:lpstr>
      <vt:lpstr>CBA_NonCurrLibOtherCommLns_FC03</vt:lpstr>
      <vt:lpstr>CBA_NonCurrLibOtherCommLns_FC04</vt:lpstr>
      <vt:lpstr>CBA_NonCurrLibOtherCommLns_FC05</vt:lpstr>
      <vt:lpstr>CBA_NonCurrLibOtherCommLns_FC06</vt:lpstr>
      <vt:lpstr>CBA_NonCurrLibOtherCommLns_FC07</vt:lpstr>
      <vt:lpstr>CBA_NonCurrLibOtherCommLns_FC08</vt:lpstr>
      <vt:lpstr>CBA_NonCurrLibOtherCommLns_FC09</vt:lpstr>
      <vt:lpstr>CBA_NonCurrLibOtherCommLns_FC10</vt:lpstr>
      <vt:lpstr>CBA_NonCurrLibOtherCommLns_FLD</vt:lpstr>
      <vt:lpstr>CBA_NonCurrLibProvisions_ACT2</vt:lpstr>
      <vt:lpstr>CBA_NonCurrLibProvisions_ACT3</vt:lpstr>
      <vt:lpstr>CBA_NonCurrLibProvisions_FC01</vt:lpstr>
      <vt:lpstr>CBA_NonCurrLibProvisions_FC02</vt:lpstr>
      <vt:lpstr>CBA_NonCurrLibProvisions_FC03</vt:lpstr>
      <vt:lpstr>CBA_NonCurrLibProvisions_FC04</vt:lpstr>
      <vt:lpstr>CBA_NonCurrLibProvisions_FC05</vt:lpstr>
      <vt:lpstr>CBA_NonCurrLibProvisions_FC06</vt:lpstr>
      <vt:lpstr>CBA_NonCurrLibProvisions_FC07</vt:lpstr>
      <vt:lpstr>CBA_NonCurrLibProvisions_FC08</vt:lpstr>
      <vt:lpstr>CBA_NonCurrLibProvisions_FC09</vt:lpstr>
      <vt:lpstr>CBA_NonCurrLibProvisions_FC10</vt:lpstr>
      <vt:lpstr>CBA_NonCurrLibProvisions_FLD</vt:lpstr>
      <vt:lpstr>CBA_NonCurrLibUnspentOpCap_ACT2</vt:lpstr>
      <vt:lpstr>CBA_NonCurrLibUnspentOpCap_ACT3</vt:lpstr>
      <vt:lpstr>CBA_NonCurrLibUnspentOpCap_FC01</vt:lpstr>
      <vt:lpstr>CBA_NonCurrLibUnspentOpCap_FC02</vt:lpstr>
      <vt:lpstr>CBA_NonCurrLibUnspentOpCap_FC03</vt:lpstr>
      <vt:lpstr>CBA_NonCurrLibUnspentOpCap_FC04</vt:lpstr>
      <vt:lpstr>CBA_NonCurrLibUnspentOpCap_FC05</vt:lpstr>
      <vt:lpstr>CBA_NonCurrLibUnspentOpCap_FC06</vt:lpstr>
      <vt:lpstr>CBA_NonCurrLibUnspentOpCap_FC07</vt:lpstr>
      <vt:lpstr>CBA_NonCurrLibUnspentOpCap_FC08</vt:lpstr>
      <vt:lpstr>CBA_NonCurrLibUnspentOpCap_FC09</vt:lpstr>
      <vt:lpstr>CBA_NonCurrLibUnspentOpCap_FC10</vt:lpstr>
      <vt:lpstr>CBA_NonCurrLibUnspentOpCap_FLD</vt:lpstr>
      <vt:lpstr>CBA_NonCurrProvMovement_ACT2</vt:lpstr>
      <vt:lpstr>CBA_NonCurrProvMovement_ACT3</vt:lpstr>
      <vt:lpstr>CBA_NonCurrProvMovement_FC01</vt:lpstr>
      <vt:lpstr>CBA_NonCurrProvMovement_FC02</vt:lpstr>
      <vt:lpstr>CBA_NonCurrProvMovement_FC03</vt:lpstr>
      <vt:lpstr>CBA_NonCurrProvMovement_FC04</vt:lpstr>
      <vt:lpstr>CBA_NonCurrProvMovement_FC05</vt:lpstr>
      <vt:lpstr>CBA_NonCurrProvMovement_FC06</vt:lpstr>
      <vt:lpstr>CBA_NonCurrProvMovement_FC07</vt:lpstr>
      <vt:lpstr>CBA_NonCurrProvMovement_FC08</vt:lpstr>
      <vt:lpstr>CBA_NonCurrProvMovement_FC09</vt:lpstr>
      <vt:lpstr>CBA_NonCurrProvMovement_FC10</vt:lpstr>
      <vt:lpstr>CBA_NonCurrProvMovement_FLD</vt:lpstr>
      <vt:lpstr>CBA_NonCurrUnspentMovement_FLD</vt:lpstr>
      <vt:lpstr>CBA_NonCurruUnspentMovement_ACT2</vt:lpstr>
      <vt:lpstr>CBA_NonCurruUnspentMovement_ACT3</vt:lpstr>
      <vt:lpstr>CBA_NonCurruUnspentMovement_FC01</vt:lpstr>
      <vt:lpstr>CBA_NonCurruUnspentMovement_FC02</vt:lpstr>
      <vt:lpstr>CBA_NonCurruUnspentMovement_FC03</vt:lpstr>
      <vt:lpstr>CBA_NonCurruUnspentMovement_FC04</vt:lpstr>
      <vt:lpstr>CBA_NonCurruUnspentMovement_FC05</vt:lpstr>
      <vt:lpstr>CBA_NonCurruUnspentMovement_FC06</vt:lpstr>
      <vt:lpstr>CBA_NonCurruUnspentMovement_FC07</vt:lpstr>
      <vt:lpstr>CBA_NonCurruUnspentMovement_FC08</vt:lpstr>
      <vt:lpstr>CBA_NonCurruUnspentMovement_FC09</vt:lpstr>
      <vt:lpstr>CBA_NonCurruUnspentMovement_FC10</vt:lpstr>
      <vt:lpstr>CBA_NonIntBearLoans_FLD</vt:lpstr>
      <vt:lpstr>CBA_NoTenancyAgree_ACT2</vt:lpstr>
      <vt:lpstr>CBA_NoTenancyAgree_ACT3</vt:lpstr>
      <vt:lpstr>CBA_NoTenancyAgree_FC01</vt:lpstr>
      <vt:lpstr>CBA_NoTenancyAgree_FC02</vt:lpstr>
      <vt:lpstr>CBA_NoTenancyAgree_FC03</vt:lpstr>
      <vt:lpstr>CBA_NoTenancyAgree_FC04</vt:lpstr>
      <vt:lpstr>CBA_NoTenancyAgree_FC05</vt:lpstr>
      <vt:lpstr>CBA_NoTenancyAgree_FC06</vt:lpstr>
      <vt:lpstr>CBA_NoTenancyAgree_FC07</vt:lpstr>
      <vt:lpstr>CBA_NoTenancyAgree_FC08</vt:lpstr>
      <vt:lpstr>CBA_NoTenancyAgree_FC09</vt:lpstr>
      <vt:lpstr>CBA_NoTenancyAgree_FC10</vt:lpstr>
      <vt:lpstr>CBA_NoTenancyAgreements_FLD</vt:lpstr>
      <vt:lpstr>CBA_NoUnitsMngedGov_ACT2</vt:lpstr>
      <vt:lpstr>CBA_NoUnitsMngedGov_ACT3</vt:lpstr>
      <vt:lpstr>CBA_NoUnitsMngedGov_FC01</vt:lpstr>
      <vt:lpstr>CBA_NoUnitsMngedGov_FC02</vt:lpstr>
      <vt:lpstr>CBA_NoUnitsMngedGov_FC03</vt:lpstr>
      <vt:lpstr>CBA_NoUnitsMngedGov_FC04</vt:lpstr>
      <vt:lpstr>CBA_NoUnitsMngedGov_FC05</vt:lpstr>
      <vt:lpstr>CBA_NoUnitsMngedGov_FC06</vt:lpstr>
      <vt:lpstr>CBA_NoUnitsMngedGov_FC07</vt:lpstr>
      <vt:lpstr>CBA_NoUnitsMngedGov_FC08</vt:lpstr>
      <vt:lpstr>CBA_NoUnitsMngedGov_FC09</vt:lpstr>
      <vt:lpstr>CBA_NoUnitsMngedGov_FC10</vt:lpstr>
      <vt:lpstr>CBA_NoUnitsMngedGov_FLD</vt:lpstr>
      <vt:lpstr>CBA_NoUnitsMngedOth_ACT2</vt:lpstr>
      <vt:lpstr>CBA_NoUnitsMngedOth_ACT3</vt:lpstr>
      <vt:lpstr>CBA_NoUnitsMngedOth_FC01</vt:lpstr>
      <vt:lpstr>CBA_NoUnitsMngedOth_FC02</vt:lpstr>
      <vt:lpstr>CBA_NoUnitsMngedOth_FC03</vt:lpstr>
      <vt:lpstr>CBA_NoUnitsMngedOth_FC04</vt:lpstr>
      <vt:lpstr>CBA_NoUnitsMngedOth_FC05</vt:lpstr>
      <vt:lpstr>CBA_NoUnitsMngedOth_FC06</vt:lpstr>
      <vt:lpstr>CBA_NoUnitsMngedOth_FC07</vt:lpstr>
      <vt:lpstr>CBA_NoUnitsMngedOth_FC08</vt:lpstr>
      <vt:lpstr>CBA_NoUnitsMngedOth_FC09</vt:lpstr>
      <vt:lpstr>CBA_NoUnitsMngedOth_FC10</vt:lpstr>
      <vt:lpstr>CBA_NoUnitsMngedOth_FLD</vt:lpstr>
      <vt:lpstr>CBA_NRASsubsidy_ACT2</vt:lpstr>
      <vt:lpstr>CBA_NRASsubsidy_ACT3</vt:lpstr>
      <vt:lpstr>CBA_NRASsubsidy_FC01</vt:lpstr>
      <vt:lpstr>CBA_NRASsubsidy_FC02</vt:lpstr>
      <vt:lpstr>CBA_NRASsubsidy_FC03</vt:lpstr>
      <vt:lpstr>CBA_NRASsubsidy_FC04</vt:lpstr>
      <vt:lpstr>CBA_NRASsubsidy_FC05</vt:lpstr>
      <vt:lpstr>CBA_NRASsubsidy_FC06</vt:lpstr>
      <vt:lpstr>CBA_NRASsubsidy_FC07</vt:lpstr>
      <vt:lpstr>CBA_NRASsubsidy_FC08</vt:lpstr>
      <vt:lpstr>CBA_NRASsubsidy_FC09</vt:lpstr>
      <vt:lpstr>CBA_NRASsubsidy_FC10</vt:lpstr>
      <vt:lpstr>CBA_NRASsubsidy_FLD</vt:lpstr>
      <vt:lpstr>CBA_OFixedAssetAccumD_ACT2</vt:lpstr>
      <vt:lpstr>CBA_OFixedAssetAccumD_ACT3</vt:lpstr>
      <vt:lpstr>CBA_OFixedAssetAccumD_FC01</vt:lpstr>
      <vt:lpstr>CBA_OFixedAssetAccumD_FC02</vt:lpstr>
      <vt:lpstr>CBA_OFixedAssetAccumD_FC03</vt:lpstr>
      <vt:lpstr>CBA_OFixedAssetAccumD_FC04</vt:lpstr>
      <vt:lpstr>CBA_OFixedAssetAccumD_FC05</vt:lpstr>
      <vt:lpstr>CBA_OFixedAssetAccumD_FC06</vt:lpstr>
      <vt:lpstr>CBA_OFixedAssetAccumD_FC07</vt:lpstr>
      <vt:lpstr>CBA_OFixedAssetAccumD_FC08</vt:lpstr>
      <vt:lpstr>CBA_OFixedAssetAccumD_FC09</vt:lpstr>
      <vt:lpstr>CBA_OFixedAssetAccumD_FC10</vt:lpstr>
      <vt:lpstr>CBA_OFixedAssetAccumD_FLD</vt:lpstr>
      <vt:lpstr>CBA_OFixedAssetWritten_ACT2</vt:lpstr>
      <vt:lpstr>CBA_OFixedAssetWritten_ACT3</vt:lpstr>
      <vt:lpstr>CBA_OFixedAssetWritten_FC01</vt:lpstr>
      <vt:lpstr>CBA_OFixedAssetWritten_FC02</vt:lpstr>
      <vt:lpstr>CBA_OFixedAssetWritten_FC03</vt:lpstr>
      <vt:lpstr>CBA_OFixedAssetWritten_FC04</vt:lpstr>
      <vt:lpstr>CBA_OFixedAssetWritten_FC05</vt:lpstr>
      <vt:lpstr>CBA_OFixedAssetWritten_FC06</vt:lpstr>
      <vt:lpstr>CBA_OFixedAssetWritten_FC07</vt:lpstr>
      <vt:lpstr>CBA_OFixedAssetWritten_FC08</vt:lpstr>
      <vt:lpstr>CBA_OFixedAssetWritten_FC09</vt:lpstr>
      <vt:lpstr>CBA_OFixedAssetWritten_FC10</vt:lpstr>
      <vt:lpstr>CBA_OFixedAssetWritten_FLD</vt:lpstr>
      <vt:lpstr>CBA_OpBLReserves_ACT2</vt:lpstr>
      <vt:lpstr>CBA_OpBLReserves_ACT3</vt:lpstr>
      <vt:lpstr>CBA_OpBLReserves_FC01</vt:lpstr>
      <vt:lpstr>CBA_OpBLReserves_FC02</vt:lpstr>
      <vt:lpstr>CBA_OpBLReserves_FC03</vt:lpstr>
      <vt:lpstr>CBA_OpBLReserves_FC04</vt:lpstr>
      <vt:lpstr>CBA_OpBLReserves_FC05</vt:lpstr>
      <vt:lpstr>CBA_OpBLReserves_FC06</vt:lpstr>
      <vt:lpstr>CBA_OpBLReserves_FC07</vt:lpstr>
      <vt:lpstr>CBA_OpBLReserves_FC08</vt:lpstr>
      <vt:lpstr>CBA_OpBLReserves_FC09</vt:lpstr>
      <vt:lpstr>CBA_OpBLReserves_FC10</vt:lpstr>
      <vt:lpstr>CBA_OpBLReserves_FLD</vt:lpstr>
      <vt:lpstr>CBA_OpEBIT_ACT2</vt:lpstr>
      <vt:lpstr>CBA_OpEBIT_ACT3</vt:lpstr>
      <vt:lpstr>CBA_OpEBIT_FC01</vt:lpstr>
      <vt:lpstr>CBA_OpEBIT_FC02</vt:lpstr>
      <vt:lpstr>CBA_OpEBIT_FC03</vt:lpstr>
      <vt:lpstr>CBA_OpEBIT_FC04</vt:lpstr>
      <vt:lpstr>CBA_OpEBIT_FC05</vt:lpstr>
      <vt:lpstr>CBA_OpEBIT_FC06</vt:lpstr>
      <vt:lpstr>CBA_OpEBIT_FC07</vt:lpstr>
      <vt:lpstr>CBA_OpEBIT_FC08</vt:lpstr>
      <vt:lpstr>CBA_OpEBIT_FC09</vt:lpstr>
      <vt:lpstr>CBA_OpEBIT_FC10</vt:lpstr>
      <vt:lpstr>CBA_OpEBIT_FLD</vt:lpstr>
      <vt:lpstr>CBA_OpEBITDA_ACT2</vt:lpstr>
      <vt:lpstr>CBA_OpEBITDA_ACT3</vt:lpstr>
      <vt:lpstr>CBA_OpEBITDA_FC01</vt:lpstr>
      <vt:lpstr>CBA_OpEBITDA_FC02</vt:lpstr>
      <vt:lpstr>CBA_OpEBITDA_FC03</vt:lpstr>
      <vt:lpstr>CBA_OpEBITDA_FC04</vt:lpstr>
      <vt:lpstr>CBA_OpEBITDA_FC05</vt:lpstr>
      <vt:lpstr>CBA_OpEBITDA_FC06</vt:lpstr>
      <vt:lpstr>CBA_OpEBITDA_FC07</vt:lpstr>
      <vt:lpstr>CBA_OpEBITDA_FC08</vt:lpstr>
      <vt:lpstr>CBA_OpEBITDA_FC09</vt:lpstr>
      <vt:lpstr>CBA_OpEBITDA_FC10</vt:lpstr>
      <vt:lpstr>CBA_OpEBITDA_FLD</vt:lpstr>
      <vt:lpstr>CBA_OpenCashBL_ACT2</vt:lpstr>
      <vt:lpstr>CBA_OpenCashBL_ACT3</vt:lpstr>
      <vt:lpstr>CBA_OpenCashBL_FC01</vt:lpstr>
      <vt:lpstr>CBA_OpenCashBL_FC02</vt:lpstr>
      <vt:lpstr>CBA_OpenCashBL_FC03</vt:lpstr>
      <vt:lpstr>CBA_OpenCashBL_FC04</vt:lpstr>
      <vt:lpstr>CBA_OpenCashBL_FC05</vt:lpstr>
      <vt:lpstr>CBA_OpenCashBL_FC06</vt:lpstr>
      <vt:lpstr>CBA_OpenCashBL_FC07</vt:lpstr>
      <vt:lpstr>CBA_OpenCashBL_FC08</vt:lpstr>
      <vt:lpstr>CBA_OpenCashBL_FC09</vt:lpstr>
      <vt:lpstr>CBA_OpenCashBL_FC10</vt:lpstr>
      <vt:lpstr>CBA_OpenCashBL_FLD</vt:lpstr>
      <vt:lpstr>CBA_OperatingGrants_ACT2</vt:lpstr>
      <vt:lpstr>CBA_OperatingGrants_ACT3</vt:lpstr>
      <vt:lpstr>CBA_OperatingGrants_FC01</vt:lpstr>
      <vt:lpstr>CBA_OperatingGrants_FC02</vt:lpstr>
      <vt:lpstr>CBA_OperatingGrants_FC03</vt:lpstr>
      <vt:lpstr>CBA_OperatingGrants_FC04</vt:lpstr>
      <vt:lpstr>CBA_OperatingGrants_FC05</vt:lpstr>
      <vt:lpstr>CBA_OperatingGrants_FC06</vt:lpstr>
      <vt:lpstr>CBA_OperatingGrants_FC07</vt:lpstr>
      <vt:lpstr>CBA_OperatingGrants_FC08</vt:lpstr>
      <vt:lpstr>CBA_OperatingGrants_FC09</vt:lpstr>
      <vt:lpstr>CBA_OperatingGrants_FC10</vt:lpstr>
      <vt:lpstr>CBA_OperatingGrants_FLD</vt:lpstr>
      <vt:lpstr>CBA_OthCurrentAssets_ACT2</vt:lpstr>
      <vt:lpstr>CBA_OthCurrentAssets_ACT3</vt:lpstr>
      <vt:lpstr>CBA_OthCurrentAssets_FC01</vt:lpstr>
      <vt:lpstr>CBA_OthCurrentAssets_FC02</vt:lpstr>
      <vt:lpstr>CBA_OthCurrentAssets_FC03</vt:lpstr>
      <vt:lpstr>CBA_OthCurrentAssets_FC04</vt:lpstr>
      <vt:lpstr>CBA_OthCurrentAssets_FC05</vt:lpstr>
      <vt:lpstr>CBA_OthCurrentAssets_FC06</vt:lpstr>
      <vt:lpstr>CBA_OthCurrentAssets_FC07</vt:lpstr>
      <vt:lpstr>CBA_OthCurrentAssets_FC08</vt:lpstr>
      <vt:lpstr>CBA_OthCurrentAssets_FC09</vt:lpstr>
      <vt:lpstr>CBA_OthCurrentAssets_FC10</vt:lpstr>
      <vt:lpstr>CBA_OthCurrentAssets_FLD</vt:lpstr>
      <vt:lpstr>CBA_OthCurrentAssMovements_ACT2</vt:lpstr>
      <vt:lpstr>CBA_OthCurrentAssMovements_ACT3</vt:lpstr>
      <vt:lpstr>CBA_OthCurrentAssMovements_FC01</vt:lpstr>
      <vt:lpstr>CBA_OthCurrentAssMovements_FC02</vt:lpstr>
      <vt:lpstr>CBA_OthCurrentAssMovements_FC03</vt:lpstr>
      <vt:lpstr>CBA_OthCurrentAssMovements_FC04</vt:lpstr>
      <vt:lpstr>CBA_OthCurrentAssMovements_FC05</vt:lpstr>
      <vt:lpstr>CBA_OthCurrentAssMovements_FC06</vt:lpstr>
      <vt:lpstr>CBA_OthCurrentAssMovements_FC07</vt:lpstr>
      <vt:lpstr>CBA_OthCurrentAssMovements_FC08</vt:lpstr>
      <vt:lpstr>CBA_OthCurrentAssMovements_FC09</vt:lpstr>
      <vt:lpstr>CBA_OthCurrentAssMovements_FC10</vt:lpstr>
      <vt:lpstr>CBA_OthCurrentAssMovements_FLD</vt:lpstr>
      <vt:lpstr>CBA_OthCurrentLiabMovement_FLD</vt:lpstr>
      <vt:lpstr>CBA_OthCurrentLLiabMovement_ACT2</vt:lpstr>
      <vt:lpstr>CBA_OthCurrentLLiabMovement_ACT3</vt:lpstr>
      <vt:lpstr>CBA_OthCurrentLLiabMovement_FC01</vt:lpstr>
      <vt:lpstr>CBA_OthCurrentLLiabMovement_FC02</vt:lpstr>
      <vt:lpstr>CBA_OthCurrentLLiabMovement_FC03</vt:lpstr>
      <vt:lpstr>CBA_OthCurrentLLiabMovement_FC04</vt:lpstr>
      <vt:lpstr>CBA_OthCurrentLLiabMovement_FC05</vt:lpstr>
      <vt:lpstr>CBA_OthCurrentLLiabMovement_FC06</vt:lpstr>
      <vt:lpstr>CBA_OthCurrentLLiabMovement_FC07</vt:lpstr>
      <vt:lpstr>CBA_OthCurrentLLiabMovement_FC08</vt:lpstr>
      <vt:lpstr>CBA_OthCurrentLLiabMovement_FC09</vt:lpstr>
      <vt:lpstr>CBA_OthCurrentLLiabMovement_FC10</vt:lpstr>
      <vt:lpstr>CBA_OthCurrLib_FLD</vt:lpstr>
      <vt:lpstr>CBA_OtherCurrLib_ACT2</vt:lpstr>
      <vt:lpstr>CBA_OtherCurrLib_ACT3</vt:lpstr>
      <vt:lpstr>CBA_OtherCurrLib_FC01</vt:lpstr>
      <vt:lpstr>CBA_OtherCurrLib_FC02</vt:lpstr>
      <vt:lpstr>CBA_OtherCurrLib_FC03</vt:lpstr>
      <vt:lpstr>CBA_OtherCurrLib_FC04</vt:lpstr>
      <vt:lpstr>CBA_OtherCurrLib_FC05</vt:lpstr>
      <vt:lpstr>CBA_OtherCurrLib_FC06</vt:lpstr>
      <vt:lpstr>CBA_OtherCurrLib_FC07</vt:lpstr>
      <vt:lpstr>CBA_OtherCurrLib_FC08</vt:lpstr>
      <vt:lpstr>CBA_OtherCurrLib_FC09</vt:lpstr>
      <vt:lpstr>CBA_OtherCurrLib_FC10</vt:lpstr>
      <vt:lpstr>CBA_OtherInflow_FC01</vt:lpstr>
      <vt:lpstr>CBA_OtherInflow_FC02</vt:lpstr>
      <vt:lpstr>CBA_OtherInflow_FC03</vt:lpstr>
      <vt:lpstr>CBA_OtherInflow_FC04</vt:lpstr>
      <vt:lpstr>CBA_OtherInflow_FC05</vt:lpstr>
      <vt:lpstr>CBA_OtherInflow_FC06</vt:lpstr>
      <vt:lpstr>CBA_OtherInflow_FC07</vt:lpstr>
      <vt:lpstr>CBA_OtherInflow_FC08</vt:lpstr>
      <vt:lpstr>CBA_OtherInflow_FC09</vt:lpstr>
      <vt:lpstr>CBA_OtherInflow_FC10</vt:lpstr>
      <vt:lpstr>CBA_OtherOutflow_ACT2</vt:lpstr>
      <vt:lpstr>CBA_OtherOutflow_ACT3</vt:lpstr>
      <vt:lpstr>CBA_OtherOutflow_FC01</vt:lpstr>
      <vt:lpstr>CBA_OtherOutflow_FC02</vt:lpstr>
      <vt:lpstr>CBA_OtherOutflow_FC03</vt:lpstr>
      <vt:lpstr>CBA_OtherOutflow_FC04</vt:lpstr>
      <vt:lpstr>CBA_OtherOutflow_FC05</vt:lpstr>
      <vt:lpstr>CBA_OtherOutflow_FC06</vt:lpstr>
      <vt:lpstr>CBA_OtherOutflow_FC07</vt:lpstr>
      <vt:lpstr>CBA_OtherOutflow_FC08</vt:lpstr>
      <vt:lpstr>CBA_OtherOutflow_FC09</vt:lpstr>
      <vt:lpstr>CBA_OtherOutflow_FC10</vt:lpstr>
      <vt:lpstr>CBA_OtherRevenue2_ACT3</vt:lpstr>
      <vt:lpstr>CBA_OthExpense_ACT2</vt:lpstr>
      <vt:lpstr>CBA_OthExpense_ACT3</vt:lpstr>
      <vt:lpstr>CBA_OthExpense_FC01</vt:lpstr>
      <vt:lpstr>CBA_OthExpense_FC02</vt:lpstr>
      <vt:lpstr>CBA_OthExpense_FC03</vt:lpstr>
      <vt:lpstr>CBA_OthExpense_FC04</vt:lpstr>
      <vt:lpstr>CBA_OthExpense_FC05</vt:lpstr>
      <vt:lpstr>CBA_OthExpense_FC06</vt:lpstr>
      <vt:lpstr>CBA_OthExpense_FC07</vt:lpstr>
      <vt:lpstr>CBA_OthExpense_FC08</vt:lpstr>
      <vt:lpstr>CBA_OthExpense_FC09</vt:lpstr>
      <vt:lpstr>CBA_OthExpense_FC10</vt:lpstr>
      <vt:lpstr>CBA_OthExpense_FLD</vt:lpstr>
      <vt:lpstr>CBA_OthFinCashflows_ACT2</vt:lpstr>
      <vt:lpstr>CBA_OthFinCashflows_ACT3</vt:lpstr>
      <vt:lpstr>CBA_OthFinCashflows_FC01</vt:lpstr>
      <vt:lpstr>CBA_OthFinCashflows_FC02</vt:lpstr>
      <vt:lpstr>CBA_OthFinCashflows_FC03</vt:lpstr>
      <vt:lpstr>CBA_OthFinCashflows_FC04</vt:lpstr>
      <vt:lpstr>CBA_OthFinCashflows_FC05</vt:lpstr>
      <vt:lpstr>CBA_OthFinCashflows_FC06</vt:lpstr>
      <vt:lpstr>CBA_OthFinCashflows_FC07</vt:lpstr>
      <vt:lpstr>CBA_OthFinCashflows_FC08</vt:lpstr>
      <vt:lpstr>CBA_OthFinCashflows_FC09</vt:lpstr>
      <vt:lpstr>CBA_OthFinCashflows_FC10</vt:lpstr>
      <vt:lpstr>CBA_OthFinCashflows_FLD</vt:lpstr>
      <vt:lpstr>CBA_OthFixedAssetInvest_ACT2</vt:lpstr>
      <vt:lpstr>CBA_OthFixedAssetInvest_ACT3</vt:lpstr>
      <vt:lpstr>CBA_OthFixedAssetInvest_FC01</vt:lpstr>
      <vt:lpstr>CBA_OthFixedAssetInvest_FC02</vt:lpstr>
      <vt:lpstr>CBA_OthFixedAssetInvest_FC03</vt:lpstr>
      <vt:lpstr>CBA_OthFixedAssetInvest_FC04</vt:lpstr>
      <vt:lpstr>CBA_OthFixedAssetInvest_FC05</vt:lpstr>
      <vt:lpstr>CBA_OthFixedAssetInvest_FC06</vt:lpstr>
      <vt:lpstr>CBA_OthFixedAssetInvest_FC07</vt:lpstr>
      <vt:lpstr>CBA_OthFixedAssetInvest_FC08</vt:lpstr>
      <vt:lpstr>CBA_OthFixedAssetInvest_FC09</vt:lpstr>
      <vt:lpstr>CBA_OthFixedAssetInvest_FC10</vt:lpstr>
      <vt:lpstr>CBA_OthFixedAssetInvest_FLD</vt:lpstr>
      <vt:lpstr>CBA_OthFixedAssets_ACT2</vt:lpstr>
      <vt:lpstr>CBA_OthFixedAssets_ACT3</vt:lpstr>
      <vt:lpstr>CBA_OthFixedAssets_FC01</vt:lpstr>
      <vt:lpstr>CBA_OthFixedAssets_FC02</vt:lpstr>
      <vt:lpstr>CBA_OthFixedAssets_FC03</vt:lpstr>
      <vt:lpstr>CBA_OthFixedAssets_FC04</vt:lpstr>
      <vt:lpstr>CBA_OthFixedAssets_FC05</vt:lpstr>
      <vt:lpstr>CBA_OthFixedAssets_FC06</vt:lpstr>
      <vt:lpstr>CBA_OthFixedAssets_FC07</vt:lpstr>
      <vt:lpstr>CBA_OthFixedAssets_FC08</vt:lpstr>
      <vt:lpstr>CBA_OthFixedAssets_FC09</vt:lpstr>
      <vt:lpstr>CBA_OthFixedAssets_FC10</vt:lpstr>
      <vt:lpstr>CBA_OthFixedAssets_FLD</vt:lpstr>
      <vt:lpstr>CBA_OthInflow_ACT2</vt:lpstr>
      <vt:lpstr>CBA_OthInflow_ACT3</vt:lpstr>
      <vt:lpstr>CBA_OthInflow_FLD</vt:lpstr>
      <vt:lpstr>CBA_OthInvestCashflows_ACT2</vt:lpstr>
      <vt:lpstr>CBA_OthInvestCashflows_ACT3</vt:lpstr>
      <vt:lpstr>CBA_OthInvestCashflows_FC01</vt:lpstr>
      <vt:lpstr>CBA_OthInvestCashflows_FC02</vt:lpstr>
      <vt:lpstr>CBA_OthInvestCashflows_FC03</vt:lpstr>
      <vt:lpstr>CBA_OthInvestCashflows_FC04</vt:lpstr>
      <vt:lpstr>CBA_OthInvestCashflows_FC05</vt:lpstr>
      <vt:lpstr>CBA_OthInvestCashflows_FC06</vt:lpstr>
      <vt:lpstr>CBA_OthInvestCashflows_FC07</vt:lpstr>
      <vt:lpstr>CBA_OthInvestCashflows_FC08</vt:lpstr>
      <vt:lpstr>CBA_OthInvestCashflows_FC09</vt:lpstr>
      <vt:lpstr>CBA_OthInvestCashflows_FC10</vt:lpstr>
      <vt:lpstr>CBA_OthInvestCashflows_FLD</vt:lpstr>
      <vt:lpstr>CBA_OthNonCurrentAsset_ACT2</vt:lpstr>
      <vt:lpstr>CBA_OthNonCurrentAsset_ACT3</vt:lpstr>
      <vt:lpstr>CBA_OthNonCurrentAsset_FC01</vt:lpstr>
      <vt:lpstr>CBA_OthNonCurrentAsset_FC02</vt:lpstr>
      <vt:lpstr>CBA_OthNonCurrentAsset_FC03</vt:lpstr>
      <vt:lpstr>CBA_OthNonCurrentAsset_FC04</vt:lpstr>
      <vt:lpstr>CBA_OthNonCurrentAsset_FC05</vt:lpstr>
      <vt:lpstr>CBA_OthNonCurrentAsset_FC06</vt:lpstr>
      <vt:lpstr>CBA_OthNonCurrentAsset_FC07</vt:lpstr>
      <vt:lpstr>CBA_OthNonCurrentAsset_FC08</vt:lpstr>
      <vt:lpstr>CBA_OthNonCurrentAsset_FC09</vt:lpstr>
      <vt:lpstr>CBA_OthNonCurrentAsset_FC10</vt:lpstr>
      <vt:lpstr>CBA_OthNonCurrentAsset_FLD</vt:lpstr>
      <vt:lpstr>CBA_OthNonCurrLiabMovement_ACT2</vt:lpstr>
      <vt:lpstr>CBA_OthNonCurrLiabMovement_ACT3</vt:lpstr>
      <vt:lpstr>CBA_OthNonCurrLiabMovement_FC01</vt:lpstr>
      <vt:lpstr>CBA_OthNonCurrLiabMovement_FC02</vt:lpstr>
      <vt:lpstr>CBA_OthNonCurrLiabMovement_FC03</vt:lpstr>
      <vt:lpstr>CBA_OthNonCurrLiabMovement_FC04</vt:lpstr>
      <vt:lpstr>CBA_OthNonCurrLiabMovement_FC05</vt:lpstr>
      <vt:lpstr>CBA_OthNonCurrLiabMovement_FC06</vt:lpstr>
      <vt:lpstr>CBA_OthNonCurrLiabMovement_FC07</vt:lpstr>
      <vt:lpstr>CBA_OthNonCurrLiabMovement_FC08</vt:lpstr>
      <vt:lpstr>CBA_OthNonCurrLiabMovement_FC09</vt:lpstr>
      <vt:lpstr>CBA_OthNonCurrLiabMovement_FC10</vt:lpstr>
      <vt:lpstr>CBA_OthNonCurrLiabMovement_FLD</vt:lpstr>
      <vt:lpstr>CBA_OthOutflow_FLD</vt:lpstr>
      <vt:lpstr>CBA_OthRevenue_ACT2</vt:lpstr>
      <vt:lpstr>CBA_OthRevenue_ACT3</vt:lpstr>
      <vt:lpstr>CBA_OthRevenue_FC01</vt:lpstr>
      <vt:lpstr>CBA_OthRevenue_FC02</vt:lpstr>
      <vt:lpstr>CBA_OthRevenue_FC03</vt:lpstr>
      <vt:lpstr>CBA_OthRevenue_FC04</vt:lpstr>
      <vt:lpstr>CBA_OthRevenue_FC05</vt:lpstr>
      <vt:lpstr>CBA_OthRevenue_FC06</vt:lpstr>
      <vt:lpstr>CBA_OthRevenue_FC07</vt:lpstr>
      <vt:lpstr>CBA_OthRevenue_FC08</vt:lpstr>
      <vt:lpstr>CBA_OthRevenue_FC09</vt:lpstr>
      <vt:lpstr>CBA_OthRevenue_FC10</vt:lpstr>
      <vt:lpstr>CBA_OthRevenue_FLD</vt:lpstr>
      <vt:lpstr>CBA_OthRevenue2_ACT2</vt:lpstr>
      <vt:lpstr>CBA_OthRevenue2_ACT3</vt:lpstr>
      <vt:lpstr>CBA_OthRevenue2_FC01</vt:lpstr>
      <vt:lpstr>CBA_OthRevenue2_FC02</vt:lpstr>
      <vt:lpstr>CBA_OthRevenue2_FC03</vt:lpstr>
      <vt:lpstr>CBA_OthRevenue2_FC04</vt:lpstr>
      <vt:lpstr>CBA_OthRevenue2_FC05</vt:lpstr>
      <vt:lpstr>CBA_OthRevenue2_FC06</vt:lpstr>
      <vt:lpstr>CBA_OthRevenue2_FC07</vt:lpstr>
      <vt:lpstr>CBA_OthRevenue2_FC08</vt:lpstr>
      <vt:lpstr>CBA_OthRevenue2_FC09</vt:lpstr>
      <vt:lpstr>CBA_OthRevenue2_FC10</vt:lpstr>
      <vt:lpstr>CBA_OthRevenueNonSpecific_FLD</vt:lpstr>
      <vt:lpstr>CBA_Overdraft_ACT2</vt:lpstr>
      <vt:lpstr>CBA_Overdraft_ACT3</vt:lpstr>
      <vt:lpstr>CBA_Overdraft_FC01</vt:lpstr>
      <vt:lpstr>CBA_Overdraft_FC02</vt:lpstr>
      <vt:lpstr>CBA_Overdraft_FC03</vt:lpstr>
      <vt:lpstr>CBA_Overdraft_FC04</vt:lpstr>
      <vt:lpstr>CBA_Overdraft_FC05</vt:lpstr>
      <vt:lpstr>CBA_Overdraft_FC06</vt:lpstr>
      <vt:lpstr>CBA_Overdraft_FC07</vt:lpstr>
      <vt:lpstr>CBA_Overdraft_FC08</vt:lpstr>
      <vt:lpstr>CBA_Overdraft_FC09</vt:lpstr>
      <vt:lpstr>CBA_Overdraft_FC10</vt:lpstr>
      <vt:lpstr>CBA_Overdraft_FLD</vt:lpstr>
      <vt:lpstr>CBA_PayableMovements_ACT2</vt:lpstr>
      <vt:lpstr>CBA_PayableMovements_ACT3</vt:lpstr>
      <vt:lpstr>CBA_PayableMovements_FC01</vt:lpstr>
      <vt:lpstr>CBA_PayableMovements_FC02</vt:lpstr>
      <vt:lpstr>CBA_PayableMovements_FC03</vt:lpstr>
      <vt:lpstr>CBA_PayableMovements_FC04</vt:lpstr>
      <vt:lpstr>CBA_PayableMovements_FC05</vt:lpstr>
      <vt:lpstr>CBA_PayableMovements_FC06</vt:lpstr>
      <vt:lpstr>CBA_PayableMovements_FC07</vt:lpstr>
      <vt:lpstr>CBA_PayableMovements_FC08</vt:lpstr>
      <vt:lpstr>CBA_PayableMovements_FC09</vt:lpstr>
      <vt:lpstr>CBA_PayableMovements_FC10</vt:lpstr>
      <vt:lpstr>CBA_PayableMovements_FLD</vt:lpstr>
      <vt:lpstr>CBA_Payables_ACT2</vt:lpstr>
      <vt:lpstr>CBA_Payables_ACT3</vt:lpstr>
      <vt:lpstr>CBA_Payables_FC01</vt:lpstr>
      <vt:lpstr>CBA_Payables_FC02</vt:lpstr>
      <vt:lpstr>CBA_Payables_FC03</vt:lpstr>
      <vt:lpstr>CBA_Payables_FC04</vt:lpstr>
      <vt:lpstr>CBA_Payables_FC05</vt:lpstr>
      <vt:lpstr>CBA_Payables_FC06</vt:lpstr>
      <vt:lpstr>CBA_Payables_FC07</vt:lpstr>
      <vt:lpstr>CBA_Payables_FC08</vt:lpstr>
      <vt:lpstr>CBA_Payables_FC09</vt:lpstr>
      <vt:lpstr>CBA_Payables_FC10</vt:lpstr>
      <vt:lpstr>CBA_Payables_FLD</vt:lpstr>
      <vt:lpstr>CBA_Payment_ACT2</vt:lpstr>
      <vt:lpstr>CBA_Payment_ACT3</vt:lpstr>
      <vt:lpstr>CBA_Payment_FC01</vt:lpstr>
      <vt:lpstr>CBA_Payment_FC02</vt:lpstr>
      <vt:lpstr>CBA_Payment_FC03</vt:lpstr>
      <vt:lpstr>CBA_Payment_FC04</vt:lpstr>
      <vt:lpstr>CBA_Payment_FC05</vt:lpstr>
      <vt:lpstr>CBA_Payment_FC06</vt:lpstr>
      <vt:lpstr>CBA_Payment_FC07</vt:lpstr>
      <vt:lpstr>CBA_Payment_FC08</vt:lpstr>
      <vt:lpstr>CBA_Payment_FC09</vt:lpstr>
      <vt:lpstr>CBA_Payment_FC10</vt:lpstr>
      <vt:lpstr>CBA_Payment_FLD</vt:lpstr>
      <vt:lpstr>CBA_PLCHAssetDisp_ACT2</vt:lpstr>
      <vt:lpstr>CBA_PLCHAssetDisp_ACT3</vt:lpstr>
      <vt:lpstr>CBA_PLCHAssetDisp_FC01</vt:lpstr>
      <vt:lpstr>CBA_PLCHAssetDisp_FC02</vt:lpstr>
      <vt:lpstr>CBA_PLCHAssetDisp_FC03</vt:lpstr>
      <vt:lpstr>CBA_PLCHAssetDisp_FC04</vt:lpstr>
      <vt:lpstr>CBA_PLCHAssetDisp_FC05</vt:lpstr>
      <vt:lpstr>CBA_PLCHAssetDisp_FC06</vt:lpstr>
      <vt:lpstr>CBA_PLCHAssetDisp_FC07</vt:lpstr>
      <vt:lpstr>CBA_PLCHAssetDisp_FC08</vt:lpstr>
      <vt:lpstr>CBA_PLCHAssetDisp_FC09</vt:lpstr>
      <vt:lpstr>CBA_PLCHAssetDisp_FC10</vt:lpstr>
      <vt:lpstr>CBA_PLCHAssetDisp_FLD</vt:lpstr>
      <vt:lpstr>CBA_PLDisposalCH_FLD</vt:lpstr>
      <vt:lpstr>CBA_PLDisposalofCH_ACT2</vt:lpstr>
      <vt:lpstr>CBA_PLDisposalofCH_ACT3</vt:lpstr>
      <vt:lpstr>CBA_PLDisposalofCH_FC01</vt:lpstr>
      <vt:lpstr>CBA_PLDisposalofCH_FC02</vt:lpstr>
      <vt:lpstr>CBA_PLDisposalofCH_FC03</vt:lpstr>
      <vt:lpstr>CBA_PLDisposalofCH_FC04</vt:lpstr>
      <vt:lpstr>CBA_PLDisposalofCH_FC05</vt:lpstr>
      <vt:lpstr>CBA_PLDisposalofCH_FC06</vt:lpstr>
      <vt:lpstr>CBA_PLDisposalofCH_FC07</vt:lpstr>
      <vt:lpstr>CBA_PLDisposalofCH_FC08</vt:lpstr>
      <vt:lpstr>CBA_PLDisposalofCH_FC09</vt:lpstr>
      <vt:lpstr>CBA_PLDisposalofCH_FC10</vt:lpstr>
      <vt:lpstr>CBA_PLDisposalofOthFixedAss_ACT2</vt:lpstr>
      <vt:lpstr>CBA_PLDisposalofOthFixedAss_ACT3</vt:lpstr>
      <vt:lpstr>CBA_PLDisposalofOthFixedAss_FC01</vt:lpstr>
      <vt:lpstr>CBA_PLDisposalofOthFixedAss_FC02</vt:lpstr>
      <vt:lpstr>CBA_PLDisposalofOthFixedAss_FC03</vt:lpstr>
      <vt:lpstr>CBA_PLDisposalofOthFixedAss_FC04</vt:lpstr>
      <vt:lpstr>CBA_PLDisposalofOthFixedAss_FC05</vt:lpstr>
      <vt:lpstr>CBA_PLDisposalofOthFixedAss_FC06</vt:lpstr>
      <vt:lpstr>CBA_PLDisposalofOthFixedAss_FC07</vt:lpstr>
      <vt:lpstr>CBA_PLDisposalofOthFixedAss_FC08</vt:lpstr>
      <vt:lpstr>CBA_PLDisposalofOthFixedAss_FC09</vt:lpstr>
      <vt:lpstr>CBA_PLDisposalofOthFixedAss_FC10</vt:lpstr>
      <vt:lpstr>CBA_PLDisposalofOthFixedAss_FLD</vt:lpstr>
      <vt:lpstr>CBA_PLOtherFixedAssDisp_FLD</vt:lpstr>
      <vt:lpstr>CBA_PLOtherFixedAssetDisp_ACT2</vt:lpstr>
      <vt:lpstr>CBA_PLOtherFixedAssetDisp_ACT3</vt:lpstr>
      <vt:lpstr>CBA_PLOtherFixedAssetDisp_FC01</vt:lpstr>
      <vt:lpstr>CBA_PLOtherFixedAssetDisp_FC02</vt:lpstr>
      <vt:lpstr>CBA_PLOtherFixedAssetDisp_FC03</vt:lpstr>
      <vt:lpstr>CBA_PLOtherFixedAssetDisp_FC04</vt:lpstr>
      <vt:lpstr>CBA_PLOtherFixedAssetDisp_FC05</vt:lpstr>
      <vt:lpstr>CBA_PLOtherFixedAssetDisp_FC06</vt:lpstr>
      <vt:lpstr>CBA_PLOtherFixedAssetDisp_FC07</vt:lpstr>
      <vt:lpstr>CBA_PLOtherFixedAssetDisp_FC08</vt:lpstr>
      <vt:lpstr>CBA_PLOtherFixedAssetDisp_FC09</vt:lpstr>
      <vt:lpstr>CBA_PLOtherFixedAssetDisp_FC10</vt:lpstr>
      <vt:lpstr>CBA_PropertyExpenses_ACT2</vt:lpstr>
      <vt:lpstr>CBA_PropertyExpenses_ACT3</vt:lpstr>
      <vt:lpstr>CBA_PropertyExpenses_FC01</vt:lpstr>
      <vt:lpstr>CBA_PropertyExpenses_FC02</vt:lpstr>
      <vt:lpstr>CBA_PropertyExpenses_FC03</vt:lpstr>
      <vt:lpstr>CBA_PropertyExpenses_FC04</vt:lpstr>
      <vt:lpstr>CBA_PropertyExpenses_FC05</vt:lpstr>
      <vt:lpstr>CBA_PropertyExpenses_FC06</vt:lpstr>
      <vt:lpstr>CBA_PropertyExpenses_FC07</vt:lpstr>
      <vt:lpstr>CBA_PropertyExpenses_FC08</vt:lpstr>
      <vt:lpstr>CBA_PropertyExpenses_FC09</vt:lpstr>
      <vt:lpstr>CBA_PropertyExpenses_FC10</vt:lpstr>
      <vt:lpstr>CBA_PropertyExpenses_FLD</vt:lpstr>
      <vt:lpstr>CBA_ProvisionMovement_ACT2</vt:lpstr>
      <vt:lpstr>CBA_ProvisionMovement_ACT3</vt:lpstr>
      <vt:lpstr>CBA_ProvisionMovement_FC01</vt:lpstr>
      <vt:lpstr>CBA_ProvisionMovement_FC02</vt:lpstr>
      <vt:lpstr>CBA_ProvisionMovement_FC03</vt:lpstr>
      <vt:lpstr>CBA_ProvisionMovement_FC04</vt:lpstr>
      <vt:lpstr>CBA_ProvisionMovement_FC05</vt:lpstr>
      <vt:lpstr>CBA_ProvisionMovement_FC06</vt:lpstr>
      <vt:lpstr>CBA_ProvisionMovement_FC07</vt:lpstr>
      <vt:lpstr>CBA_ProvisionMovement_FC08</vt:lpstr>
      <vt:lpstr>CBA_ProvisionMovement_FC09</vt:lpstr>
      <vt:lpstr>CBA_ProvisionMovement_FC10</vt:lpstr>
      <vt:lpstr>CBA_ProvisionMovement_FLD</vt:lpstr>
      <vt:lpstr>CBA_Provisions_ACT2</vt:lpstr>
      <vt:lpstr>CBA_Provisions_ACT3</vt:lpstr>
      <vt:lpstr>CBA_Provisions_FC01</vt:lpstr>
      <vt:lpstr>CBA_Provisions_FC02</vt:lpstr>
      <vt:lpstr>CBA_Provisions_FC03</vt:lpstr>
      <vt:lpstr>CBA_Provisions_FC04</vt:lpstr>
      <vt:lpstr>CBA_Provisions_FC05</vt:lpstr>
      <vt:lpstr>CBA_Provisions_FC06</vt:lpstr>
      <vt:lpstr>CBA_Provisions_FC07</vt:lpstr>
      <vt:lpstr>CBA_Provisions_FC08</vt:lpstr>
      <vt:lpstr>CBA_Provisions_FC09</vt:lpstr>
      <vt:lpstr>CBA_Provisions_FC10</vt:lpstr>
      <vt:lpstr>CBA_Provisions_FLD</vt:lpstr>
      <vt:lpstr>CBA_RecDebtMovements_ACT2</vt:lpstr>
      <vt:lpstr>CBA_RecDebtMovements_ACT3</vt:lpstr>
      <vt:lpstr>CBA_RecDebtMovements_FC01</vt:lpstr>
      <vt:lpstr>CBA_RecDebtMovements_FC02</vt:lpstr>
      <vt:lpstr>CBA_RecDebtMovements_FC03</vt:lpstr>
      <vt:lpstr>CBA_RecDebtMovements_FC04</vt:lpstr>
      <vt:lpstr>CBA_RecDebtMovements_FC05</vt:lpstr>
      <vt:lpstr>CBA_RecDebtMovements_FC06</vt:lpstr>
      <vt:lpstr>CBA_RecDebtMovements_FC07</vt:lpstr>
      <vt:lpstr>CBA_RecDebtMovements_FC08</vt:lpstr>
      <vt:lpstr>CBA_RecDebtMovements_FC09</vt:lpstr>
      <vt:lpstr>CBA_RecDebtMovements_FC10</vt:lpstr>
      <vt:lpstr>CBA_RecDebtMovements_FLD</vt:lpstr>
      <vt:lpstr>CBA_Receivables_ACT2</vt:lpstr>
      <vt:lpstr>CBA_Receivables_ACT3</vt:lpstr>
      <vt:lpstr>CBA_Receivables_FC01</vt:lpstr>
      <vt:lpstr>CBA_Receivables_FC02</vt:lpstr>
      <vt:lpstr>CBA_Receivables_FC03</vt:lpstr>
      <vt:lpstr>CBA_Receivables_FC04</vt:lpstr>
      <vt:lpstr>CBA_Receivables_FC05</vt:lpstr>
      <vt:lpstr>CBA_Receivables_FC06</vt:lpstr>
      <vt:lpstr>CBA_Receivables_FC07</vt:lpstr>
      <vt:lpstr>CBA_Receivables_FC08</vt:lpstr>
      <vt:lpstr>CBA_Receivables_FC09</vt:lpstr>
      <vt:lpstr>CBA_Receivables_FC10</vt:lpstr>
      <vt:lpstr>CBA_Receivables_FLD</vt:lpstr>
      <vt:lpstr>CBA_RecFromClients_ACT2</vt:lpstr>
      <vt:lpstr>CBA_RecFromClients_ACT3</vt:lpstr>
      <vt:lpstr>CBA_RecFromClients_FC01</vt:lpstr>
      <vt:lpstr>CBA_RecFromClients_FC02</vt:lpstr>
      <vt:lpstr>CBA_RecFromClients_FC03</vt:lpstr>
      <vt:lpstr>CBA_RecFromClients_FC04</vt:lpstr>
      <vt:lpstr>CBA_RecFromClients_FC05</vt:lpstr>
      <vt:lpstr>CBA_RecFromClients_FC06</vt:lpstr>
      <vt:lpstr>CBA_RecFromClients_FC07</vt:lpstr>
      <vt:lpstr>CBA_RecFromClients_FC08</vt:lpstr>
      <vt:lpstr>CBA_RecFromClients_FC09</vt:lpstr>
      <vt:lpstr>CBA_RecFromClients_FC10</vt:lpstr>
      <vt:lpstr>CBA_RecFromClients_FLD</vt:lpstr>
      <vt:lpstr>CBA_RentRevenue_ACT2</vt:lpstr>
      <vt:lpstr>CBA_RentRevenue_ACT3</vt:lpstr>
      <vt:lpstr>CBA_RentRevenue_FC01</vt:lpstr>
      <vt:lpstr>CBA_RentRevenue_FC02</vt:lpstr>
      <vt:lpstr>CBA_RentRevenue_FC03</vt:lpstr>
      <vt:lpstr>CBA_RentRevenue_FC04</vt:lpstr>
      <vt:lpstr>CBA_RentRevenue_FC05</vt:lpstr>
      <vt:lpstr>CBA_RentRevenue_FC06</vt:lpstr>
      <vt:lpstr>CBA_RentRevenue_FC07</vt:lpstr>
      <vt:lpstr>CBA_RentRevenue_FC08</vt:lpstr>
      <vt:lpstr>CBA_RentRevenue_FC09</vt:lpstr>
      <vt:lpstr>CBA_RentRevenue_FC10</vt:lpstr>
      <vt:lpstr>CBA_RentRevenue_FLD</vt:lpstr>
      <vt:lpstr>CBA_ResponsiveMaint_ACT2</vt:lpstr>
      <vt:lpstr>CBA_ResponsiveMaint_ACT3</vt:lpstr>
      <vt:lpstr>CBA_ResponsiveMaint_FC01</vt:lpstr>
      <vt:lpstr>CBA_ResponsiveMaint_FC02</vt:lpstr>
      <vt:lpstr>CBA_ResponsiveMaint_FC03</vt:lpstr>
      <vt:lpstr>CBA_ResponsiveMaint_FC04</vt:lpstr>
      <vt:lpstr>CBA_ResponsiveMaint_FC05</vt:lpstr>
      <vt:lpstr>CBA_ResponsiveMaint_FC06</vt:lpstr>
      <vt:lpstr>CBA_ResponsiveMaint_FC07</vt:lpstr>
      <vt:lpstr>CBA_ResponsiveMaint_FC08</vt:lpstr>
      <vt:lpstr>CBA_ResponsiveMaint_FC09</vt:lpstr>
      <vt:lpstr>CBA_ResponsiveMaint_FC10</vt:lpstr>
      <vt:lpstr>CBA_ResponsiveMaint_FLD</vt:lpstr>
      <vt:lpstr>CBA_RetainedEarnings_FC01</vt:lpstr>
      <vt:lpstr>CBA_RetainedEarnings_FC02</vt:lpstr>
      <vt:lpstr>CBA_RetainedEarnings_FC03</vt:lpstr>
      <vt:lpstr>CBA_RetainedEarnings_FC04</vt:lpstr>
      <vt:lpstr>CBA_RetainedEarnings_FC05</vt:lpstr>
      <vt:lpstr>CBA_RetainedEarnings_FC06</vt:lpstr>
      <vt:lpstr>CBA_RetainedEarnings_FC07</vt:lpstr>
      <vt:lpstr>CBA_RetainedEarnings_FC08</vt:lpstr>
      <vt:lpstr>CBA_RetainedEarnings_FC09</vt:lpstr>
      <vt:lpstr>CBA_RetainedEarnings_FC10</vt:lpstr>
      <vt:lpstr>CBA_RetainedEarningsNetSD_ACT2</vt:lpstr>
      <vt:lpstr>CBA_RetainedEarningsNetSD_ACT3</vt:lpstr>
      <vt:lpstr>CBA_RetainedEarningsNetSD_FC01</vt:lpstr>
      <vt:lpstr>CBA_RetainedEarningsNetSD_FC02</vt:lpstr>
      <vt:lpstr>CBA_RetainedEarningsNetSD_FC03</vt:lpstr>
      <vt:lpstr>CBA_RetainedEarningsNetSD_FC04</vt:lpstr>
      <vt:lpstr>CBA_RetainedEarningsNetSD_FC05</vt:lpstr>
      <vt:lpstr>CBA_RetainedEarningsNetSD_FC06</vt:lpstr>
      <vt:lpstr>CBA_RetainedEarningsNetSD_FC07</vt:lpstr>
      <vt:lpstr>CBA_RetainedEarningsNetSD_FC08</vt:lpstr>
      <vt:lpstr>CBA_RetainedEarningsNetSD_FC09</vt:lpstr>
      <vt:lpstr>CBA_RetainedEarningsNetSD_FC10</vt:lpstr>
      <vt:lpstr>CBA_RetainedEarningsNetSD_FLD</vt:lpstr>
      <vt:lpstr>CBA_RetainedEarningsSoY_ACT2</vt:lpstr>
      <vt:lpstr>CBA_RetainedEarningsSoY_ACT3</vt:lpstr>
      <vt:lpstr>CBA_RetainedEarningsSoY_FC01</vt:lpstr>
      <vt:lpstr>CBA_RetainedEarningsSoY_FC02</vt:lpstr>
      <vt:lpstr>CBA_RetainedEarningsSoY_FC03</vt:lpstr>
      <vt:lpstr>CBA_RetainedEarningsSoY_FC04</vt:lpstr>
      <vt:lpstr>CBA_RetainedEarningsSoY_FC05</vt:lpstr>
      <vt:lpstr>CBA_RetainedEarningsSoY_FC06</vt:lpstr>
      <vt:lpstr>CBA_RetainedEarningsSoY_FC07</vt:lpstr>
      <vt:lpstr>CBA_RetainedEarningsSoY_FC08</vt:lpstr>
      <vt:lpstr>CBA_RetainedEarningsSoY_FC09</vt:lpstr>
      <vt:lpstr>CBA_RetainedEarningsSoY_FC10</vt:lpstr>
      <vt:lpstr>CBA_RetainedEarningsSoY_FLD</vt:lpstr>
      <vt:lpstr>CBA_RetainedEarningsTransfers_ACT2</vt:lpstr>
      <vt:lpstr>CBA_RetainedEarningsTransfers_ACT3</vt:lpstr>
      <vt:lpstr>CBA_RetainedEarningsTransfers_FC01</vt:lpstr>
      <vt:lpstr>CBA_RetainedEarningsTransfers_FC02</vt:lpstr>
      <vt:lpstr>CBA_RetainedEarningsTransfers_FC03</vt:lpstr>
      <vt:lpstr>CBA_RetainedEarningsTransfers_FC04</vt:lpstr>
      <vt:lpstr>CBA_RetainedEarningsTransfers_FC05</vt:lpstr>
      <vt:lpstr>CBA_RetainedEarningsTransfers_FC06</vt:lpstr>
      <vt:lpstr>CBA_RetainedEarningsTransfers_FC07</vt:lpstr>
      <vt:lpstr>CBA_RetainedEarningsTransfers_FC08</vt:lpstr>
      <vt:lpstr>CBA_RetainedEarningsTransfers_FC09</vt:lpstr>
      <vt:lpstr>CBA_RetainedEarningsTransfers_FC10</vt:lpstr>
      <vt:lpstr>CBA_RetainedEarningsTransfers_FLD</vt:lpstr>
      <vt:lpstr>CBA_RouHousing_ACT2</vt:lpstr>
      <vt:lpstr>CBA_RouHousing_ACT3</vt:lpstr>
      <vt:lpstr>CBA_RouHousing_FC01</vt:lpstr>
      <vt:lpstr>CBA_RouHousing_FC02</vt:lpstr>
      <vt:lpstr>CBA_RouHousing_FC03</vt:lpstr>
      <vt:lpstr>CBA_RouHousing_FC04</vt:lpstr>
      <vt:lpstr>CBA_RouHousing_FC05</vt:lpstr>
      <vt:lpstr>CBA_RouHousing_FC06</vt:lpstr>
      <vt:lpstr>CBA_RouHousing_FC07</vt:lpstr>
      <vt:lpstr>CBA_RouHousing_FC08</vt:lpstr>
      <vt:lpstr>CBA_RouHousing_FC09</vt:lpstr>
      <vt:lpstr>CBA_RouHousing_FC10</vt:lpstr>
      <vt:lpstr>CBA_RouHousing_FLD</vt:lpstr>
      <vt:lpstr>CBA_RouHousingAccumD_ACT2</vt:lpstr>
      <vt:lpstr>CBA_RouHousingAccumD_ACT3</vt:lpstr>
      <vt:lpstr>CBA_RouHousingAccumD_FC01</vt:lpstr>
      <vt:lpstr>CBA_RouHousingAccumD_FC02</vt:lpstr>
      <vt:lpstr>CBA_RouHousingAccumD_FC03</vt:lpstr>
      <vt:lpstr>CBA_RouHousingAccumD_FC04</vt:lpstr>
      <vt:lpstr>CBA_RouHousingAccumD_FC05</vt:lpstr>
      <vt:lpstr>CBA_RouHousingAccumD_FC06</vt:lpstr>
      <vt:lpstr>CBA_RouHousingAccumD_FC07</vt:lpstr>
      <vt:lpstr>CBA_RouHousingAccumD_FC08</vt:lpstr>
      <vt:lpstr>CBA_RouHousingAccumD_FC09</vt:lpstr>
      <vt:lpstr>CBA_RouHousingAccumD_FC10</vt:lpstr>
      <vt:lpstr>CBA_RouHousingAccumD_FLD</vt:lpstr>
      <vt:lpstr>CBA_RouHousingWVal_ACT2</vt:lpstr>
      <vt:lpstr>CBA_RouHousingWVal_ACT3</vt:lpstr>
      <vt:lpstr>CBA_RouHousingWVal_FC01</vt:lpstr>
      <vt:lpstr>CBA_RouHousingWVal_FC02</vt:lpstr>
      <vt:lpstr>CBA_RouHousingWVal_FC03</vt:lpstr>
      <vt:lpstr>CBA_RouHousingWVal_FC04</vt:lpstr>
      <vt:lpstr>CBA_RouHousingWVal_FC05</vt:lpstr>
      <vt:lpstr>CBA_RouHousingWVal_FC06</vt:lpstr>
      <vt:lpstr>CBA_RouHousingWVal_FC07</vt:lpstr>
      <vt:lpstr>CBA_RouHousingWVal_FC08</vt:lpstr>
      <vt:lpstr>CBA_RouHousingWVal_FC09</vt:lpstr>
      <vt:lpstr>CBA_RouHousingWVal_FC10</vt:lpstr>
      <vt:lpstr>CBA_RouNonHousing_ACT2</vt:lpstr>
      <vt:lpstr>CBA_RouNonHousing_ACT3</vt:lpstr>
      <vt:lpstr>CBA_RouNonHousing_FC01</vt:lpstr>
      <vt:lpstr>CBA_RouNonHousing_FC02</vt:lpstr>
      <vt:lpstr>CBA_RouNonHousing_FC03</vt:lpstr>
      <vt:lpstr>CBA_RouNonHousing_FC04</vt:lpstr>
      <vt:lpstr>CBA_RouNonHousing_FC05</vt:lpstr>
      <vt:lpstr>CBA_RouNonHousing_FC06</vt:lpstr>
      <vt:lpstr>CBA_RouNonHousing_FC07</vt:lpstr>
      <vt:lpstr>CBA_RouNonHousing_FC08</vt:lpstr>
      <vt:lpstr>CBA_RouNonHousing_FC09</vt:lpstr>
      <vt:lpstr>CBA_RouNonHousing_FC10</vt:lpstr>
      <vt:lpstr>CBA_RouNonHousing_FLD</vt:lpstr>
      <vt:lpstr>CBA_RouNonHsgAccumD_ACT2</vt:lpstr>
      <vt:lpstr>CBA_RouNonHsgAccumD_ACT3</vt:lpstr>
      <vt:lpstr>CBA_RouNonHsgAccumD_FC01</vt:lpstr>
      <vt:lpstr>CBA_RouNonHsgAccumD_FC02</vt:lpstr>
      <vt:lpstr>CBA_RouNonHsgAccumD_FC03</vt:lpstr>
      <vt:lpstr>CBA_RouNonHsgAccumD_FC04</vt:lpstr>
      <vt:lpstr>CBA_RouNonHsgAccumD_FC05</vt:lpstr>
      <vt:lpstr>CBA_RouNonHsgAccumD_FC06</vt:lpstr>
      <vt:lpstr>CBA_RouNonHsgAccumD_FC07</vt:lpstr>
      <vt:lpstr>CBA_RouNonHsgAccumD_FC08</vt:lpstr>
      <vt:lpstr>CBA_RouNonHsgAccumD_FC09</vt:lpstr>
      <vt:lpstr>CBA_RouNonHsgAccumD_FC10</vt:lpstr>
      <vt:lpstr>CBA_RouNonHsgAccumD_FLD</vt:lpstr>
      <vt:lpstr>CBA_RouNonHsgWVal_ACT2</vt:lpstr>
      <vt:lpstr>CBA_RouNonHsgWVal_ACT3</vt:lpstr>
      <vt:lpstr>CBA_RouNonHsgWVal_FC01</vt:lpstr>
      <vt:lpstr>CBA_RouNonHsgWVal_FC02</vt:lpstr>
      <vt:lpstr>CBA_RouNonHsgWVal_FC03</vt:lpstr>
      <vt:lpstr>CBA_RouNonHsgWVal_FC04</vt:lpstr>
      <vt:lpstr>CBA_RouNonHsgWVal_FC05</vt:lpstr>
      <vt:lpstr>CBA_RouNonHsgWVal_FC06</vt:lpstr>
      <vt:lpstr>CBA_RouNonHsgWVal_FC07</vt:lpstr>
      <vt:lpstr>CBA_RouNonHsgWVal_FC08</vt:lpstr>
      <vt:lpstr>CBA_RouNonHsgWVal_FC09</vt:lpstr>
      <vt:lpstr>CBA_RouNonHsgWVal_FC10</vt:lpstr>
      <vt:lpstr>CBA_RouNonHsgWVal_FLD</vt:lpstr>
      <vt:lpstr>CBA_ServiceIncomeFees_ACT2</vt:lpstr>
      <vt:lpstr>CBA_ServiceIncomeFees_ACT3</vt:lpstr>
      <vt:lpstr>CBA_ServiceIncomeFees_FC01</vt:lpstr>
      <vt:lpstr>CBA_ServiceIncomeFees_FC02</vt:lpstr>
      <vt:lpstr>CBA_ServiceIncomeFees_FC03</vt:lpstr>
      <vt:lpstr>CBA_ServiceIncomeFees_FC04</vt:lpstr>
      <vt:lpstr>CBA_ServiceIncomeFees_FC05</vt:lpstr>
      <vt:lpstr>CBA_ServiceIncomeFees_FC06</vt:lpstr>
      <vt:lpstr>CBA_ServiceIncomeFees_FC07</vt:lpstr>
      <vt:lpstr>CBA_ServiceIncomeFees_FC08</vt:lpstr>
      <vt:lpstr>CBA_ServiceIncomeFees_FC09</vt:lpstr>
      <vt:lpstr>CBA_ServiceIncomeFees_FC10</vt:lpstr>
      <vt:lpstr>CBA_ServiceIncomeFees_FLD</vt:lpstr>
      <vt:lpstr>CBA_ShareCapital_ACT2</vt:lpstr>
      <vt:lpstr>CBA_ShareCapital_ACT3</vt:lpstr>
      <vt:lpstr>CBA_ShareCapital_FC01</vt:lpstr>
      <vt:lpstr>CBA_ShareCapital_FC02</vt:lpstr>
      <vt:lpstr>CBA_ShareCapital_FC03</vt:lpstr>
      <vt:lpstr>CBA_ShareCapital_FC04</vt:lpstr>
      <vt:lpstr>CBA_ShareCapital_FC05</vt:lpstr>
      <vt:lpstr>CBA_ShareCapital_FC06</vt:lpstr>
      <vt:lpstr>CBA_ShareCapital_FC07</vt:lpstr>
      <vt:lpstr>CBA_ShareCapital_FC08</vt:lpstr>
      <vt:lpstr>CBA_ShareCapital_FC09</vt:lpstr>
      <vt:lpstr>CBA_ShareCapital_FC10</vt:lpstr>
      <vt:lpstr>CBA_ShareCapital_FLD</vt:lpstr>
      <vt:lpstr>CBA_ShrTermInvest_ACT2</vt:lpstr>
      <vt:lpstr>CBA_ShrTermInvest_ACT3</vt:lpstr>
      <vt:lpstr>CBA_ShrTermInvest_FC01</vt:lpstr>
      <vt:lpstr>CBA_ShrTermInvest_FC02</vt:lpstr>
      <vt:lpstr>CBA_ShrTermInvest_FC03</vt:lpstr>
      <vt:lpstr>CBA_ShrTermInvest_FC04</vt:lpstr>
      <vt:lpstr>CBA_ShrTermInvest_FC05</vt:lpstr>
      <vt:lpstr>CBA_ShrTermInvest_FC06</vt:lpstr>
      <vt:lpstr>CBA_ShrTermInvest_FC07</vt:lpstr>
      <vt:lpstr>CBA_ShrTermInvest_FC08</vt:lpstr>
      <vt:lpstr>CBA_ShrTermInvest_FC09</vt:lpstr>
      <vt:lpstr>CBA_ShrTermInvest_FC10</vt:lpstr>
      <vt:lpstr>CBA_ShrTermInvest_FLD</vt:lpstr>
      <vt:lpstr>CBA_TFRReserves_ACT2</vt:lpstr>
      <vt:lpstr>CBA_TFRReserves_ACT3</vt:lpstr>
      <vt:lpstr>CBA_TFRReserves_FC01</vt:lpstr>
      <vt:lpstr>CBA_TFRReserves_FC02</vt:lpstr>
      <vt:lpstr>CBA_TFRReserves_FC03</vt:lpstr>
      <vt:lpstr>CBA_TFRReserves_FC04</vt:lpstr>
      <vt:lpstr>CBA_TFRReserves_FC05</vt:lpstr>
      <vt:lpstr>CBA_TFRReserves_FC06</vt:lpstr>
      <vt:lpstr>CBA_TFRReserves_FC07</vt:lpstr>
      <vt:lpstr>CBA_TFRReserves_FC08</vt:lpstr>
      <vt:lpstr>CBA_TFRReserves_FC09</vt:lpstr>
      <vt:lpstr>CBA_TFRReserves_FC10</vt:lpstr>
      <vt:lpstr>CBA_TFRReserves_FLD</vt:lpstr>
      <vt:lpstr>CBA_TotalAsset_ACT2</vt:lpstr>
      <vt:lpstr>CBA_TotalAsset_ACT3</vt:lpstr>
      <vt:lpstr>CBA_TotalAsset_FC01</vt:lpstr>
      <vt:lpstr>CBA_TotalAsset_FC02</vt:lpstr>
      <vt:lpstr>CBA_TotalAsset_FC03</vt:lpstr>
      <vt:lpstr>CBA_TotalAsset_FC04</vt:lpstr>
      <vt:lpstr>CBA_TotalAsset_FC05</vt:lpstr>
      <vt:lpstr>CBA_TotalAsset_FC06</vt:lpstr>
      <vt:lpstr>CBA_TotalAsset_FC07</vt:lpstr>
      <vt:lpstr>CBA_TotalAsset_FC08</vt:lpstr>
      <vt:lpstr>CBA_TotalAsset_FC09</vt:lpstr>
      <vt:lpstr>CBA_TotalAsset_FC10</vt:lpstr>
      <vt:lpstr>CBA_TotalAsset_FLD</vt:lpstr>
      <vt:lpstr>CBA_TotalCurrAsset_ACT2</vt:lpstr>
      <vt:lpstr>CBA_TotalCurrAsset_ACT3</vt:lpstr>
      <vt:lpstr>CBA_TotalCurrAsset_FC01</vt:lpstr>
      <vt:lpstr>CBA_TotalCurrAsset_FC02</vt:lpstr>
      <vt:lpstr>CBA_TotalCurrAsset_FC03</vt:lpstr>
      <vt:lpstr>CBA_TotalCurrAsset_FC04</vt:lpstr>
      <vt:lpstr>CBA_TotalCurrAsset_FC05</vt:lpstr>
      <vt:lpstr>CBA_TotalCurrAsset_FC06</vt:lpstr>
      <vt:lpstr>CBA_TotalCurrAsset_FC07</vt:lpstr>
      <vt:lpstr>CBA_TotalCurrAsset_FC08</vt:lpstr>
      <vt:lpstr>CBA_TotalCurrAsset_FC09</vt:lpstr>
      <vt:lpstr>CBA_TotalCurrAsset_FC10</vt:lpstr>
      <vt:lpstr>CBA_TotalCurrAsset_FLD</vt:lpstr>
      <vt:lpstr>CBA_TotalCurrLiabilities_ACT2</vt:lpstr>
      <vt:lpstr>CBA_TotalCurrLiabilities_ACT3</vt:lpstr>
      <vt:lpstr>CBA_TotalCurrLiabilities_FC01</vt:lpstr>
      <vt:lpstr>CBA_TotalCurrLiabilities_FC02</vt:lpstr>
      <vt:lpstr>CBA_TotalCurrLiabilities_FC03</vt:lpstr>
      <vt:lpstr>CBA_TotalCurrLiabilities_FC04</vt:lpstr>
      <vt:lpstr>CBA_TotalCurrLiabilities_FC05</vt:lpstr>
      <vt:lpstr>CBA_TotalCurrLiabilities_FC06</vt:lpstr>
      <vt:lpstr>CBA_TotalCurrLiabilities_FC07</vt:lpstr>
      <vt:lpstr>CBA_TotalCurrLiabilities_FC08</vt:lpstr>
      <vt:lpstr>CBA_TotalCurrLiabilities_FC09</vt:lpstr>
      <vt:lpstr>CBA_TotalCurrLiabilities_FC10</vt:lpstr>
      <vt:lpstr>CBA_TotalCurrLiabilities_FLD</vt:lpstr>
      <vt:lpstr>CBA_TotalEquity_ACT2</vt:lpstr>
      <vt:lpstr>CBA_TotalEquity_ACT3</vt:lpstr>
      <vt:lpstr>CBA_TotalEquity_FC01</vt:lpstr>
      <vt:lpstr>CBA_TotalEquity_FC02</vt:lpstr>
      <vt:lpstr>CBA_TotalEquity_FC03</vt:lpstr>
      <vt:lpstr>CBA_TotalEquity_FC04</vt:lpstr>
      <vt:lpstr>CBA_TotalEquity_FC05</vt:lpstr>
      <vt:lpstr>CBA_TotalEquity_FC06</vt:lpstr>
      <vt:lpstr>CBA_TotalEquity_FC07</vt:lpstr>
      <vt:lpstr>CBA_TotalEquity_FC08</vt:lpstr>
      <vt:lpstr>CBA_TotalEquity_FC09</vt:lpstr>
      <vt:lpstr>CBA_TotalEquity_FC10</vt:lpstr>
      <vt:lpstr>CBA_TotalEquity_FLD</vt:lpstr>
      <vt:lpstr>CBA_TotalIncome_ACT2</vt:lpstr>
      <vt:lpstr>CBA_TotalIncome_ACT3</vt:lpstr>
      <vt:lpstr>CBA_TotalIncome_FC01</vt:lpstr>
      <vt:lpstr>CBA_TotalIncome_FC02</vt:lpstr>
      <vt:lpstr>CBA_TotalIncome_FC03</vt:lpstr>
      <vt:lpstr>CBA_TotalIncome_FC04</vt:lpstr>
      <vt:lpstr>CBA_TotalIncome_FC05</vt:lpstr>
      <vt:lpstr>CBA_TotalIncome_FC06</vt:lpstr>
      <vt:lpstr>CBA_TotalIncome_FC07</vt:lpstr>
      <vt:lpstr>CBA_TotalIncome_FC08</vt:lpstr>
      <vt:lpstr>CBA_TotalIncome_FC09</vt:lpstr>
      <vt:lpstr>CBA_TotalIncome_FC10</vt:lpstr>
      <vt:lpstr>CBA_TotalIncome_FLD</vt:lpstr>
      <vt:lpstr>CBA_TotalLiabilities_ACT2</vt:lpstr>
      <vt:lpstr>CBA_TotalLiabilities_ACT3</vt:lpstr>
      <vt:lpstr>CBA_TotalLiabilities_FC01</vt:lpstr>
      <vt:lpstr>CBA_TotalLiabilities_FC02</vt:lpstr>
      <vt:lpstr>CBA_TotalLiabilities_FC03</vt:lpstr>
      <vt:lpstr>CBA_TotalLiabilities_FC04</vt:lpstr>
      <vt:lpstr>CBA_TotalLiabilities_FC05</vt:lpstr>
      <vt:lpstr>CBA_TotalLiabilities_FC06</vt:lpstr>
      <vt:lpstr>CBA_TotalLiabilities_FC07</vt:lpstr>
      <vt:lpstr>CBA_TotalLiabilities_FC08</vt:lpstr>
      <vt:lpstr>CBA_TotalLiabilities_FC09</vt:lpstr>
      <vt:lpstr>CBA_TotalLiabilities_FC10</vt:lpstr>
      <vt:lpstr>CBA_TotalLiabilities_FLD</vt:lpstr>
      <vt:lpstr>CBA_TotalLongTermHouseDA_ACT2</vt:lpstr>
      <vt:lpstr>CBA_TotalLongTermHouseDA_ACT3</vt:lpstr>
      <vt:lpstr>CBA_TotalLongTermHouseDA_FC01</vt:lpstr>
      <vt:lpstr>CBA_TotalLongTermHouseDA_FC02</vt:lpstr>
      <vt:lpstr>CBA_TotalLongTermHouseDA_FC03</vt:lpstr>
      <vt:lpstr>CBA_TotalLongTermHouseDA_FC04</vt:lpstr>
      <vt:lpstr>CBA_TotalLongTermHouseDA_FC05</vt:lpstr>
      <vt:lpstr>CBA_TotalLongTermHouseDA_FC06</vt:lpstr>
      <vt:lpstr>CBA_TotalLongTermHouseDA_FC07</vt:lpstr>
      <vt:lpstr>CBA_TotalLongTermHouseDA_FC08</vt:lpstr>
      <vt:lpstr>CBA_TotalLongTermHouseDA_FC09</vt:lpstr>
      <vt:lpstr>CBA_TotalLongTermHouseDA_FC10</vt:lpstr>
      <vt:lpstr>CBA_TotalLongTermHouseDA_FLD</vt:lpstr>
      <vt:lpstr>CBA_TotalLongTermHouseTFR_ACT2</vt:lpstr>
      <vt:lpstr>CBA_TotalLongTermHouseTFR_ACT3</vt:lpstr>
      <vt:lpstr>CBA_TotalLongTermHouseTFR_FC01</vt:lpstr>
      <vt:lpstr>CBA_TotalLongTermHouseTFR_FC02</vt:lpstr>
      <vt:lpstr>CBA_TotalLongTermHouseTFR_FC03</vt:lpstr>
      <vt:lpstr>CBA_TotalLongTermHouseTFR_FC04</vt:lpstr>
      <vt:lpstr>CBA_TotalLongTermHouseTFR_FC05</vt:lpstr>
      <vt:lpstr>CBA_TotalLongTermHouseTFR_FC06</vt:lpstr>
      <vt:lpstr>CBA_TotalLongTermHouseTFR_FC07</vt:lpstr>
      <vt:lpstr>CBA_TotalLongTermHouseTFR_FC08</vt:lpstr>
      <vt:lpstr>CBA_TotalLongTermHouseTFR_FC09</vt:lpstr>
      <vt:lpstr>CBA_TotalLongTermHouseTFR_FC10</vt:lpstr>
      <vt:lpstr>CBA_TotalLongTermHouseTFR_FLD</vt:lpstr>
      <vt:lpstr>CBA_TotalNonCurrAsset_ACT2</vt:lpstr>
      <vt:lpstr>CBA_TotalNonCurrAsset_ACT3</vt:lpstr>
      <vt:lpstr>CBA_TotalNonCurrAsset_FC01</vt:lpstr>
      <vt:lpstr>CBA_TotalNonCurrAsset_FC02</vt:lpstr>
      <vt:lpstr>CBA_TotalNonCurrAsset_FC03</vt:lpstr>
      <vt:lpstr>CBA_TotalNonCurrAsset_FC04</vt:lpstr>
      <vt:lpstr>CBA_TotalNonCurrAsset_FC05</vt:lpstr>
      <vt:lpstr>CBA_TotalNonCurrAsset_FC06</vt:lpstr>
      <vt:lpstr>CBA_TotalNonCurrAsset_FC07</vt:lpstr>
      <vt:lpstr>CBA_TotalNonCurrAsset_FC08</vt:lpstr>
      <vt:lpstr>CBA_TotalNonCurrAsset_FC09</vt:lpstr>
      <vt:lpstr>CBA_TotalNonCurrAsset_FC10</vt:lpstr>
      <vt:lpstr>CBA_TotalNonCurrAsset_FLD</vt:lpstr>
      <vt:lpstr>CBA_TotalNonCurrLiabilities_ACT2</vt:lpstr>
      <vt:lpstr>CBA_TotalNonCurrLiabilities_ACT3</vt:lpstr>
      <vt:lpstr>CBA_TotalNonCurrLiabilities_FC01</vt:lpstr>
      <vt:lpstr>CBA_TotalNonCurrLiabilities_FC02</vt:lpstr>
      <vt:lpstr>CBA_TotalNonCurrLiabilities_FC03</vt:lpstr>
      <vt:lpstr>CBA_TotalNonCurrLiabilities_FC04</vt:lpstr>
      <vt:lpstr>CBA_TotalNonCurrLiabilities_FC05</vt:lpstr>
      <vt:lpstr>CBA_TotalNonCurrLiabilities_FC06</vt:lpstr>
      <vt:lpstr>CBA_TotalNonCurrLiabilities_FC07</vt:lpstr>
      <vt:lpstr>CBA_TotalNonCurrLiabilities_FC08</vt:lpstr>
      <vt:lpstr>CBA_TotalNonCurrLiabilities_FC09</vt:lpstr>
      <vt:lpstr>CBA_TotalNonCurrLiabilities_FC10</vt:lpstr>
      <vt:lpstr>CBA_TotalNonCurrLiabilities_FLD</vt:lpstr>
      <vt:lpstr>CBA_TotalOCashInflow_ACT2</vt:lpstr>
      <vt:lpstr>CBA_TotalOCashInflow_ACT3</vt:lpstr>
      <vt:lpstr>CBA_TotalOCashInflow_FC01</vt:lpstr>
      <vt:lpstr>CBA_TotalOCashInflow_FC02</vt:lpstr>
      <vt:lpstr>CBA_TotalOCashInflow_FC03</vt:lpstr>
      <vt:lpstr>CBA_TotalOCashInflow_FC04</vt:lpstr>
      <vt:lpstr>CBA_TotalOCashInflow_FC05</vt:lpstr>
      <vt:lpstr>CBA_TotalOCashInflow_FC06</vt:lpstr>
      <vt:lpstr>CBA_TotalOCashInflow_FC07</vt:lpstr>
      <vt:lpstr>CBA_TotalOCashInflow_FC08</vt:lpstr>
      <vt:lpstr>CBA_TotalOCashInflow_FC09</vt:lpstr>
      <vt:lpstr>CBA_TotalOCashInflow_FC10</vt:lpstr>
      <vt:lpstr>CBA_TotalOCashInflow_FLD</vt:lpstr>
      <vt:lpstr>CBA_TotalOCashOutflow_ACT2</vt:lpstr>
      <vt:lpstr>CBA_TotalOCashOutflow_ACT3</vt:lpstr>
      <vt:lpstr>CBA_TotalOCashOutflow_FC01</vt:lpstr>
      <vt:lpstr>CBA_TotalOCashOutflow_FC02</vt:lpstr>
      <vt:lpstr>CBA_TotalOCashOutflow_FC03</vt:lpstr>
      <vt:lpstr>CBA_TotalOCashOutflow_FC04</vt:lpstr>
      <vt:lpstr>CBA_TotalOCashOutflow_FC05</vt:lpstr>
      <vt:lpstr>CBA_TotalOCashOutflow_FC06</vt:lpstr>
      <vt:lpstr>CBA_TotalOCashOutflow_FC07</vt:lpstr>
      <vt:lpstr>CBA_TotalOCashOutflow_FC08</vt:lpstr>
      <vt:lpstr>CBA_TotalOCashOutflow_FC09</vt:lpstr>
      <vt:lpstr>CBA_TotalOCashOutflow_FC10</vt:lpstr>
      <vt:lpstr>CBA_TotalOCashOutflow_FLD</vt:lpstr>
      <vt:lpstr>CBA_TotalOpExp_ACT2</vt:lpstr>
      <vt:lpstr>CBA_TotalOpExp_ACT3</vt:lpstr>
      <vt:lpstr>CBA_TotalOpExp_FC01</vt:lpstr>
      <vt:lpstr>CBA_TotalOpExp_FC02</vt:lpstr>
      <vt:lpstr>CBA_TotalOpExp_FC03</vt:lpstr>
      <vt:lpstr>CBA_TotalOpExp_FC04</vt:lpstr>
      <vt:lpstr>CBA_TotalOpExp_FC05</vt:lpstr>
      <vt:lpstr>CBA_TotalOpExp_FC06</vt:lpstr>
      <vt:lpstr>CBA_TotalOpExp_FC07</vt:lpstr>
      <vt:lpstr>CBA_TotalOpExp_FC08</vt:lpstr>
      <vt:lpstr>CBA_TotalOpExp_FC09</vt:lpstr>
      <vt:lpstr>CBA_TotalOpExp_FC10</vt:lpstr>
      <vt:lpstr>CBA_TotalOpExp_FLD</vt:lpstr>
      <vt:lpstr>CBA_TotalRetainedEarnings_ACT2</vt:lpstr>
      <vt:lpstr>CBA_TotalRetainedEarnings_ACT3</vt:lpstr>
      <vt:lpstr>CBA_TotalRetainedEarnings_FC01</vt:lpstr>
      <vt:lpstr>CBA_TotalRetainedEarnings_FC02</vt:lpstr>
      <vt:lpstr>CBA_TotalRetainedEarnings_FC03</vt:lpstr>
      <vt:lpstr>CBA_TotalRetainedEarnings_FC04</vt:lpstr>
      <vt:lpstr>CBA_TotalRetainedEarnings_FC05</vt:lpstr>
      <vt:lpstr>CBA_TotalRetainedEarnings_FC06</vt:lpstr>
      <vt:lpstr>CBA_TotalRetainedEarnings_FC07</vt:lpstr>
      <vt:lpstr>CBA_TotalRetainedEarnings_FC08</vt:lpstr>
      <vt:lpstr>CBA_TotalRetainedEarnings_FC09</vt:lpstr>
      <vt:lpstr>CBA_TotalRetainedEarnings_FC10</vt:lpstr>
      <vt:lpstr>CBA_TotalRetainedEarnings_FLD</vt:lpstr>
      <vt:lpstr>CBA_UnspentGrants_ACT2</vt:lpstr>
      <vt:lpstr>CBA_UnspentGrants_ACT3</vt:lpstr>
      <vt:lpstr>CBA_UnspentGrants_FC01</vt:lpstr>
      <vt:lpstr>CBA_UnspentGrants_FC02</vt:lpstr>
      <vt:lpstr>CBA_UnspentGrants_FC03</vt:lpstr>
      <vt:lpstr>CBA_UnspentGrants_FC04</vt:lpstr>
      <vt:lpstr>CBA_UnspentGrants_FC05</vt:lpstr>
      <vt:lpstr>CBA_UnspentGrants_FC06</vt:lpstr>
      <vt:lpstr>CBA_UnspentGrants_FC07</vt:lpstr>
      <vt:lpstr>CBA_UnspentGrants_FC08</vt:lpstr>
      <vt:lpstr>CBA_UnspentGrants_FC09</vt:lpstr>
      <vt:lpstr>CBA_UnspentGrants_FC10</vt:lpstr>
      <vt:lpstr>CBA_UnspentGrants_FLD</vt:lpstr>
      <vt:lpstr>CBA_UnspentMovement_ACT2</vt:lpstr>
      <vt:lpstr>CBA_UnspentMovement_ACT3</vt:lpstr>
      <vt:lpstr>CBA_UnspentMovement_FC01</vt:lpstr>
      <vt:lpstr>CBA_UnspentMovement_FC02</vt:lpstr>
      <vt:lpstr>CBA_UnspentMovement_FC03</vt:lpstr>
      <vt:lpstr>CBA_UnspentMovement_FC04</vt:lpstr>
      <vt:lpstr>CBA_UnspentMovement_FC05</vt:lpstr>
      <vt:lpstr>CBA_UnspentMovement_FC06</vt:lpstr>
      <vt:lpstr>CBA_UnspentMovement_FC07</vt:lpstr>
      <vt:lpstr>CBA_UnspentMovement_FC08</vt:lpstr>
      <vt:lpstr>CBA_UnspentMovement_FC09</vt:lpstr>
      <vt:lpstr>CBA_UnspentMovement_FC10</vt:lpstr>
      <vt:lpstr>CBA_UnspentMovement_FLD</vt:lpstr>
      <vt:lpstr>CBA_UnSpentOpCapGrnt_ACT2</vt:lpstr>
      <vt:lpstr>CBA_UnSpentOpCapGrnt_ACT3</vt:lpstr>
      <vt:lpstr>CBA_UnSpentOpCapGrnt_FC01</vt:lpstr>
      <vt:lpstr>CBA_UnSpentOpCapGrnt_FC02</vt:lpstr>
      <vt:lpstr>CBA_UnSpentOpCapGrnt_FC03</vt:lpstr>
      <vt:lpstr>CBA_UnSpentOpCapGrnt_FC04</vt:lpstr>
      <vt:lpstr>CBA_UnSpentOpCapGrnt_FC05</vt:lpstr>
      <vt:lpstr>CBA_UnSpentOpCapGrnt_FC06</vt:lpstr>
      <vt:lpstr>CBA_UnSpentOpCapGrnt_FC07</vt:lpstr>
      <vt:lpstr>CBA_UnSpentOpCapGrnt_FC08</vt:lpstr>
      <vt:lpstr>CBA_UnSpentOpCapGrnt_FC09</vt:lpstr>
      <vt:lpstr>CBA_UnSpentOpCapGrnt_FC10</vt:lpstr>
      <vt:lpstr>CBA_UnSpentOpCapGrnt_FLD</vt:lpstr>
      <vt:lpstr>CBA_UnusedOverdraft_ACT2</vt:lpstr>
      <vt:lpstr>CBA_UnusedOverdraft_ACT3</vt:lpstr>
      <vt:lpstr>CBA_UnusedOverdraft_FC01</vt:lpstr>
      <vt:lpstr>CBA_UnusedOverdraft_FC02</vt:lpstr>
      <vt:lpstr>CBA_UnusedOverdraft_FC03</vt:lpstr>
      <vt:lpstr>CBA_UnusedOverdraft_FC04</vt:lpstr>
      <vt:lpstr>CBA_UnusedOverdraft_FC05</vt:lpstr>
      <vt:lpstr>CBA_UnusedOverdraft_FC06</vt:lpstr>
      <vt:lpstr>CBA_UnusedOverdraft_FC07</vt:lpstr>
      <vt:lpstr>CBA_UnusedOverdraft_FC08</vt:lpstr>
      <vt:lpstr>CBA_UnusedOverdraft_FC09</vt:lpstr>
      <vt:lpstr>CBA_UnusedOverdraft_FC10</vt:lpstr>
      <vt:lpstr>CBA_UnusedOverdraft_FLD</vt:lpstr>
      <vt:lpstr>DF_AmtDrawn_FLD</vt:lpstr>
      <vt:lpstr>DF_AmtDrawn_ROW1</vt:lpstr>
      <vt:lpstr>DF_AmtDrawn_ROW2</vt:lpstr>
      <vt:lpstr>DF_AmtDrawn_ROW3</vt:lpstr>
      <vt:lpstr>DF_AmtDrawn_ROW4</vt:lpstr>
      <vt:lpstr>DF_AmtDrawn_ROW5</vt:lpstr>
      <vt:lpstr>DF_AmtDrawn_ROW6</vt:lpstr>
      <vt:lpstr>DF_AmtDrawn_ROW7</vt:lpstr>
      <vt:lpstr>DF_AvgIntRate_FLD</vt:lpstr>
      <vt:lpstr>DF_AvgIntRate_ROW1</vt:lpstr>
      <vt:lpstr>DF_AvgIntRate_ROW2</vt:lpstr>
      <vt:lpstr>DF_AvgIntRate_ROW3</vt:lpstr>
      <vt:lpstr>DF_AvgIntRate_ROW4</vt:lpstr>
      <vt:lpstr>DF_AvgIntRate_ROW5</vt:lpstr>
      <vt:lpstr>DF_AvgIntRate_ROW6</vt:lpstr>
      <vt:lpstr>DF_AvgIntRate_ROW7</vt:lpstr>
      <vt:lpstr>DF_CapExpMaintRepairs_ACT</vt:lpstr>
      <vt:lpstr>DF_CapExpMaintRepairs_FC01</vt:lpstr>
      <vt:lpstr>DF_CapExpMaintRepairs_FC02</vt:lpstr>
      <vt:lpstr>DF_CapExpMaintRepairs_FC03</vt:lpstr>
      <vt:lpstr>DF_CapExpMaintRepairs_FC04</vt:lpstr>
      <vt:lpstr>DF_CapExpMaintRepairs_FC05</vt:lpstr>
      <vt:lpstr>DF_CapExpMaintRepairs_FC06</vt:lpstr>
      <vt:lpstr>DF_CapExpMaintRepairs_FC07</vt:lpstr>
      <vt:lpstr>DF_CapExpMaintRepairs_FC08</vt:lpstr>
      <vt:lpstr>DF_CapExpMaintRepairs_FC09</vt:lpstr>
      <vt:lpstr>DF_CapExpMaintRepairs_FC10</vt:lpstr>
      <vt:lpstr>DF_CapExpMaintRepairs_FLD</vt:lpstr>
      <vt:lpstr>DF_CapInterest_ACT</vt:lpstr>
      <vt:lpstr>DF_CapInterest_FC01</vt:lpstr>
      <vt:lpstr>DF_CapInterest_FC02</vt:lpstr>
      <vt:lpstr>DF_CapInterest_FC03</vt:lpstr>
      <vt:lpstr>DF_CapInterest_FC04</vt:lpstr>
      <vt:lpstr>DF_CapInterest_FC05</vt:lpstr>
      <vt:lpstr>DF_CapInterest_FC06</vt:lpstr>
      <vt:lpstr>DF_CapInterest_FC07</vt:lpstr>
      <vt:lpstr>DF_CapInterest_FC08</vt:lpstr>
      <vt:lpstr>DF_CapInterest_FC09</vt:lpstr>
      <vt:lpstr>DF_CapInterest_FC10</vt:lpstr>
      <vt:lpstr>DF_CapInterest_FLD</vt:lpstr>
      <vt:lpstr>DF_CHSalesProceeds_ACT</vt:lpstr>
      <vt:lpstr>DF_CHSalesProceeds_FC01</vt:lpstr>
      <vt:lpstr>DF_CHSalesProceeds_FC02</vt:lpstr>
      <vt:lpstr>DF_CHSalesProceeds_FC03</vt:lpstr>
      <vt:lpstr>DF_CHSalesProceeds_FC04</vt:lpstr>
      <vt:lpstr>DF_CHSalesProceeds_FC05</vt:lpstr>
      <vt:lpstr>DF_CHSalesProceeds_FC06</vt:lpstr>
      <vt:lpstr>DF_CHSalesProceeds_FC07</vt:lpstr>
      <vt:lpstr>DF_CHSalesProceeds_FC08</vt:lpstr>
      <vt:lpstr>DF_CHSalesProceeds_FC09</vt:lpstr>
      <vt:lpstr>DF_CHSalesProceeds_FC10</vt:lpstr>
      <vt:lpstr>DF_CHSalesProceeds_FLD</vt:lpstr>
      <vt:lpstr>DF_FY_End_Date_ACT</vt:lpstr>
      <vt:lpstr>DF_FY_End_Date_FC01</vt:lpstr>
      <vt:lpstr>DF_FY_End_Date_FC02</vt:lpstr>
      <vt:lpstr>DF_FY_End_Date_FC03</vt:lpstr>
      <vt:lpstr>DF_FY_End_Date_FC04</vt:lpstr>
      <vt:lpstr>DF_FY_End_Date_FC05</vt:lpstr>
      <vt:lpstr>DF_FY_End_Date_FC06</vt:lpstr>
      <vt:lpstr>DF_FY_End_Date_FC07</vt:lpstr>
      <vt:lpstr>DF_FY_End_Date_FC08</vt:lpstr>
      <vt:lpstr>DF_FY_End_Date_FC09</vt:lpstr>
      <vt:lpstr>DF_FY_End_Date_FC10</vt:lpstr>
      <vt:lpstr>DF_FY_End_Date_Last_Period</vt:lpstr>
      <vt:lpstr>DF_FY_End_Date_This_Period</vt:lpstr>
      <vt:lpstr>DF_FY_Year_Type</vt:lpstr>
      <vt:lpstr>DF_FY_Year_Type_ACT</vt:lpstr>
      <vt:lpstr>DF_FY_Year_Type_FC01</vt:lpstr>
      <vt:lpstr>DF_FY_Year_Type_FC02</vt:lpstr>
      <vt:lpstr>DF_FY_Year_Type_FC03</vt:lpstr>
      <vt:lpstr>DF_FY_Year_Type_FC04</vt:lpstr>
      <vt:lpstr>DF_FY_Year_Type_FC05</vt:lpstr>
      <vt:lpstr>DF_FY_Year_Type_FC06</vt:lpstr>
      <vt:lpstr>DF_FY_Year_Type_FC07</vt:lpstr>
      <vt:lpstr>DF_FY_Year_Type_FC08</vt:lpstr>
      <vt:lpstr>DF_FY_Year_Type_FC09</vt:lpstr>
      <vt:lpstr>DF_FY_Year_Type_FC10</vt:lpstr>
      <vt:lpstr>DF_GovCapFund_ACT</vt:lpstr>
      <vt:lpstr>DF_GovCapFund_FC01</vt:lpstr>
      <vt:lpstr>DF_GovCapFund_FC02</vt:lpstr>
      <vt:lpstr>DF_GovCapFund_FC03</vt:lpstr>
      <vt:lpstr>DF_GovCapFund_FC04</vt:lpstr>
      <vt:lpstr>DF_GovCapFund_FC05</vt:lpstr>
      <vt:lpstr>DF_GovCapFund_FC06</vt:lpstr>
      <vt:lpstr>DF_GovCapFund_FC07</vt:lpstr>
      <vt:lpstr>DF_GovCapFund_FC08</vt:lpstr>
      <vt:lpstr>DF_GovCapFund_FC09</vt:lpstr>
      <vt:lpstr>DF_GovCapFund_FC10</vt:lpstr>
      <vt:lpstr>DF_GovCapFund_FLD</vt:lpstr>
      <vt:lpstr>DF_GovCapFundCH_ACT</vt:lpstr>
      <vt:lpstr>DF_GovCapFundCH_FC01</vt:lpstr>
      <vt:lpstr>DF_GovCapFundCH_FC02</vt:lpstr>
      <vt:lpstr>DF_GovCapFundCH_FC03</vt:lpstr>
      <vt:lpstr>DF_GovCapFundCH_FC04</vt:lpstr>
      <vt:lpstr>DF_GovCapFundCH_FC05</vt:lpstr>
      <vt:lpstr>DF_GovCapFundCH_FC06</vt:lpstr>
      <vt:lpstr>DF_GovCapFundCH_FC07</vt:lpstr>
      <vt:lpstr>DF_GovCapFundCH_FC08</vt:lpstr>
      <vt:lpstr>DF_GovCapFundCH_FC09</vt:lpstr>
      <vt:lpstr>DF_GovCapFundCH_FC10</vt:lpstr>
      <vt:lpstr>DF_GovCapFundCH_FLD</vt:lpstr>
      <vt:lpstr>DF_Hedged_FLD</vt:lpstr>
      <vt:lpstr>DF_Hedged_ROW1</vt:lpstr>
      <vt:lpstr>DF_Hedged_ROW2</vt:lpstr>
      <vt:lpstr>DF_Hedged_ROW3</vt:lpstr>
      <vt:lpstr>DF_Hedged_ROW4</vt:lpstr>
      <vt:lpstr>DF_Hedged_ROW5</vt:lpstr>
      <vt:lpstr>DF_Hedged_ROW6</vt:lpstr>
      <vt:lpstr>DF_Hedged_ROW7</vt:lpstr>
      <vt:lpstr>DF_IntBearLoans_ACT</vt:lpstr>
      <vt:lpstr>DF_IntBearLoans_FC01</vt:lpstr>
      <vt:lpstr>DF_IntBearLoans_FC02</vt:lpstr>
      <vt:lpstr>DF_IntBearLoans_FC03</vt:lpstr>
      <vt:lpstr>DF_IntBearLoans_FC04</vt:lpstr>
      <vt:lpstr>DF_IntBearLoans_FC05</vt:lpstr>
      <vt:lpstr>DF_IntBearLoans_FC06</vt:lpstr>
      <vt:lpstr>DF_IntBearLoans_FC07</vt:lpstr>
      <vt:lpstr>DF_IntBearLoans_FC08</vt:lpstr>
      <vt:lpstr>DF_IntBearLoans_FC09</vt:lpstr>
      <vt:lpstr>DF_IntBearLoans_FC10</vt:lpstr>
      <vt:lpstr>DF_IntBearLoans_FLD</vt:lpstr>
      <vt:lpstr>DF_IntBearLoansCH_ACT</vt:lpstr>
      <vt:lpstr>DF_IntBearLoansCH_FC01</vt:lpstr>
      <vt:lpstr>DF_IntBearLoansCH_FC02</vt:lpstr>
      <vt:lpstr>DF_IntBearLoansCH_FC03</vt:lpstr>
      <vt:lpstr>DF_IntBearLoansCH_FC04</vt:lpstr>
      <vt:lpstr>DF_IntBearLoansCH_FC05</vt:lpstr>
      <vt:lpstr>DF_IntBearLoansCH_FC06</vt:lpstr>
      <vt:lpstr>DF_IntBearLoansCH_FC07</vt:lpstr>
      <vt:lpstr>DF_IntBearLoansCH_FC08</vt:lpstr>
      <vt:lpstr>DF_IntBearLoansCH_FC09</vt:lpstr>
      <vt:lpstr>DF_IntBearLoansCH_FC10</vt:lpstr>
      <vt:lpstr>DF_IntBearLoansCH_FLD</vt:lpstr>
      <vt:lpstr>DF_LoanRepay1_2yrs_FLD</vt:lpstr>
      <vt:lpstr>DF_LoanRepay1_2yrs_Move</vt:lpstr>
      <vt:lpstr>DF_LoanRepay1_2yrs_ThisP</vt:lpstr>
      <vt:lpstr>DF_LoanRepay1_2yrsMvmnt_FLD</vt:lpstr>
      <vt:lpstr>DF_LoanRepay12mths_FLD</vt:lpstr>
      <vt:lpstr>DF_LoanRepay12mths_Move</vt:lpstr>
      <vt:lpstr>DF_LoanRepay12mths_ThisP</vt:lpstr>
      <vt:lpstr>DF_LoanRepay12mthsMvmnt_FLD</vt:lpstr>
      <vt:lpstr>DF_LoanRepayGtr2yrs_FLD</vt:lpstr>
      <vt:lpstr>DF_LoanRepayGtr2yrs_Move</vt:lpstr>
      <vt:lpstr>DF_LoanRepayGtr2yrs_ThisP</vt:lpstr>
      <vt:lpstr>DF_LoanRepayGtr2yrsMvmnt_FLD</vt:lpstr>
      <vt:lpstr>DF_LoanTermYears_FLD</vt:lpstr>
      <vt:lpstr>DF_LoanTermYears_ROW1</vt:lpstr>
      <vt:lpstr>DF_LoanTermYears_ROW2</vt:lpstr>
      <vt:lpstr>DF_LoanTermYears_ROW3</vt:lpstr>
      <vt:lpstr>DF_LoanTermYears_ROW4</vt:lpstr>
      <vt:lpstr>DF_LoanTermYears_ROW5</vt:lpstr>
      <vt:lpstr>DF_LoanTermYears_ROW6</vt:lpstr>
      <vt:lpstr>DF_LoanTermYears_ROW7</vt:lpstr>
      <vt:lpstr>DF_LoanType_FLD</vt:lpstr>
      <vt:lpstr>DF_LoanType_ROW1</vt:lpstr>
      <vt:lpstr>DF_LoanType_ROW2</vt:lpstr>
      <vt:lpstr>DF_LoanType_ROW3</vt:lpstr>
      <vt:lpstr>DF_LoanType_ROW4</vt:lpstr>
      <vt:lpstr>DF_LoanType_ROW5</vt:lpstr>
      <vt:lpstr>DF_LoanType_ROW6</vt:lpstr>
      <vt:lpstr>DF_LoanType_ROW7</vt:lpstr>
      <vt:lpstr>DF_NameofLender_FLD</vt:lpstr>
      <vt:lpstr>DF_NameofLender_ROW1</vt:lpstr>
      <vt:lpstr>DF_NameofLender_ROW2</vt:lpstr>
      <vt:lpstr>DF_NameofLender_ROW3</vt:lpstr>
      <vt:lpstr>DF_NameofLender_ROW4</vt:lpstr>
      <vt:lpstr>DF_NameofLender_ROW5</vt:lpstr>
      <vt:lpstr>DF_NameofLender_ROW6</vt:lpstr>
      <vt:lpstr>DF_NameofLender_ROW7</vt:lpstr>
      <vt:lpstr>DF_NetCHCost_ACT</vt:lpstr>
      <vt:lpstr>DF_NetCHCost_FC01</vt:lpstr>
      <vt:lpstr>DF_NetCHCost_FC02</vt:lpstr>
      <vt:lpstr>DF_NetCHCost_FC03</vt:lpstr>
      <vt:lpstr>DF_NetCHCost_FC04</vt:lpstr>
      <vt:lpstr>DF_NetCHCost_FC05</vt:lpstr>
      <vt:lpstr>DF_NetCHCost_FC06</vt:lpstr>
      <vt:lpstr>DF_NetCHCost_FC07</vt:lpstr>
      <vt:lpstr>DF_NetCHCost_FC08</vt:lpstr>
      <vt:lpstr>DF_NetCHCost_FC09</vt:lpstr>
      <vt:lpstr>DF_NetCHCost_FC10</vt:lpstr>
      <vt:lpstr>DF_NetCHCost_FLD</vt:lpstr>
      <vt:lpstr>DF_NetCost_FLD</vt:lpstr>
      <vt:lpstr>DF_NonIntBearLoans_ACT</vt:lpstr>
      <vt:lpstr>DF_NonIntBearLoans_FC01</vt:lpstr>
      <vt:lpstr>DF_NonIntBearLoans_FC02</vt:lpstr>
      <vt:lpstr>DF_NonIntBearLoans_FC03</vt:lpstr>
      <vt:lpstr>DF_NonIntBearLoans_FC04</vt:lpstr>
      <vt:lpstr>DF_NonIntBearLoans_FC05</vt:lpstr>
      <vt:lpstr>DF_NonIntBearLoans_FC06</vt:lpstr>
      <vt:lpstr>DF_NonIntBearLoans_FC07</vt:lpstr>
      <vt:lpstr>DF_NonIntBearLoans_FC08</vt:lpstr>
      <vt:lpstr>DF_NonIntBearLoans_FC09</vt:lpstr>
      <vt:lpstr>DF_NonIntBearLoans_FC10</vt:lpstr>
      <vt:lpstr>DF_NonIntBearLoans_FLD</vt:lpstr>
      <vt:lpstr>DF_NonIntBearLoansCH_ACT</vt:lpstr>
      <vt:lpstr>DF_NonIntBearLoansCH_FC01</vt:lpstr>
      <vt:lpstr>DF_NonIntBearLoansCH_FC02</vt:lpstr>
      <vt:lpstr>DF_NonIntBearLoansCH_FC03</vt:lpstr>
      <vt:lpstr>DF_NonIntBearLoansCH_FC04</vt:lpstr>
      <vt:lpstr>DF_NonIntBearLoansCH_FC05</vt:lpstr>
      <vt:lpstr>DF_NonIntBearLoansCH_FC06</vt:lpstr>
      <vt:lpstr>DF_NonIntBearLoansCH_FC07</vt:lpstr>
      <vt:lpstr>DF_NonIntBearLoansCH_FC08</vt:lpstr>
      <vt:lpstr>DF_NonIntBearLoansCH_FC09</vt:lpstr>
      <vt:lpstr>DF_NonIntBearLoansCH_FC10</vt:lpstr>
      <vt:lpstr>DF_NonIntBearLoansCH_FLD</vt:lpstr>
      <vt:lpstr>DF_NumAgedCareUnitsDev_ACT</vt:lpstr>
      <vt:lpstr>DF_NumAgedCareUnitsDev_FC01</vt:lpstr>
      <vt:lpstr>DF_NumAgedCareUnitsDev_FC02</vt:lpstr>
      <vt:lpstr>DF_NumAgedCareUnitsDev_FC03</vt:lpstr>
      <vt:lpstr>DF_NumAgedCareUnitsDev_FC04</vt:lpstr>
      <vt:lpstr>DF_NumAgedCareUnitsDev_FC05</vt:lpstr>
      <vt:lpstr>DF_NumAgedCareUnitsDev_FC06</vt:lpstr>
      <vt:lpstr>DF_NumAgedCareUnitsDev_FC07</vt:lpstr>
      <vt:lpstr>DF_NumAgedCareUnitsDev_FC08</vt:lpstr>
      <vt:lpstr>DF_NumAgedCareUnitsDev_FC09</vt:lpstr>
      <vt:lpstr>DF_NumAgedCareUnitsDev_FC10</vt:lpstr>
      <vt:lpstr>DF_NumAgedCareUnitsDev_FLD</vt:lpstr>
      <vt:lpstr>DF_NumAHUnitsDev_ACT</vt:lpstr>
      <vt:lpstr>DF_NumAHUnitsDev_FC01</vt:lpstr>
      <vt:lpstr>DF_NumAHUnitsDev_FC02</vt:lpstr>
      <vt:lpstr>DF_NumAHUnitsDev_FC03</vt:lpstr>
      <vt:lpstr>DF_NumAHUnitsDev_FC04</vt:lpstr>
      <vt:lpstr>DF_NumAHUnitsDev_FC05</vt:lpstr>
      <vt:lpstr>DF_NumAHUnitsDev_FC06</vt:lpstr>
      <vt:lpstr>DF_NumAHUnitsDev_FC07</vt:lpstr>
      <vt:lpstr>DF_NumAHUnitsDev_FC08</vt:lpstr>
      <vt:lpstr>DF_NumAHUnitsDev_FC09</vt:lpstr>
      <vt:lpstr>DF_NumAHUnitsDev_FC10</vt:lpstr>
      <vt:lpstr>DF_NumAHUnitsDev_FLD</vt:lpstr>
      <vt:lpstr>DF_NumCHUntisDev_ACT</vt:lpstr>
      <vt:lpstr>DF_NumCHUntisDev_FC01</vt:lpstr>
      <vt:lpstr>DF_NumCHUntisDev_FC02</vt:lpstr>
      <vt:lpstr>DF_NumCHUntisDev_FC03</vt:lpstr>
      <vt:lpstr>DF_NumCHUntisDev_FC04</vt:lpstr>
      <vt:lpstr>DF_NumCHUntisDev_FC05</vt:lpstr>
      <vt:lpstr>DF_NumCHUntisDev_FC06</vt:lpstr>
      <vt:lpstr>DF_NumCHUntisDev_FC07</vt:lpstr>
      <vt:lpstr>DF_NumCHUntisDev_FC08</vt:lpstr>
      <vt:lpstr>DF_NumCHUntisDev_FC09</vt:lpstr>
      <vt:lpstr>DF_NumCHUntisDev_FC10</vt:lpstr>
      <vt:lpstr>DF_NumCHUntisDev_FLD</vt:lpstr>
      <vt:lpstr>DF_NumNonCHUntisDev_ACT</vt:lpstr>
      <vt:lpstr>DF_NumNonCHUntisDev_FC01</vt:lpstr>
      <vt:lpstr>DF_NumNonCHUntisDev_FC02</vt:lpstr>
      <vt:lpstr>DF_NumNonCHUntisDev_FC03</vt:lpstr>
      <vt:lpstr>DF_NumNonCHUntisDev_FC04</vt:lpstr>
      <vt:lpstr>DF_NumNonCHUntisDev_FC05</vt:lpstr>
      <vt:lpstr>DF_NumNonCHUntisDev_FC06</vt:lpstr>
      <vt:lpstr>DF_NumNonCHUntisDev_FC07</vt:lpstr>
      <vt:lpstr>DF_NumNonCHUntisDev_FC08</vt:lpstr>
      <vt:lpstr>DF_NumNonCHUntisDev_FC09</vt:lpstr>
      <vt:lpstr>DF_NumNonCHUntisDev_FC10</vt:lpstr>
      <vt:lpstr>DF_NumNonCHUntisDev_FLD</vt:lpstr>
      <vt:lpstr>DF_NumOTHUnitsDev_ACT</vt:lpstr>
      <vt:lpstr>DF_NumOTHUnitsDev_FC01</vt:lpstr>
      <vt:lpstr>DF_NumOTHUnitsDev_FC02</vt:lpstr>
      <vt:lpstr>DF_NumOTHUnitsDev_FC03</vt:lpstr>
      <vt:lpstr>DF_NumOTHUnitsDev_FC04</vt:lpstr>
      <vt:lpstr>DF_NumOTHUnitsDev_FC05</vt:lpstr>
      <vt:lpstr>DF_NumOTHUnitsDev_FC06</vt:lpstr>
      <vt:lpstr>DF_NumOTHUnitsDev_FC07</vt:lpstr>
      <vt:lpstr>DF_NumOTHUnitsDev_FC08</vt:lpstr>
      <vt:lpstr>DF_NumOTHUnitsDev_FC09</vt:lpstr>
      <vt:lpstr>DF_NumOTHUnitsDev_FC10</vt:lpstr>
      <vt:lpstr>DF_NumOTHUnitsDev_FLD</vt:lpstr>
      <vt:lpstr>DF_NumRetireUnitsDev_ACT</vt:lpstr>
      <vt:lpstr>DF_NumRetireUnitsDev_FC01</vt:lpstr>
      <vt:lpstr>DF_NumRetireUnitsDev_FC02</vt:lpstr>
      <vt:lpstr>DF_NumRetireUnitsDev_FC03</vt:lpstr>
      <vt:lpstr>DF_NumRetireUnitsDev_FC04</vt:lpstr>
      <vt:lpstr>DF_NumRetireUnitsDev_FC05</vt:lpstr>
      <vt:lpstr>DF_NumRetireUnitsDev_FC06</vt:lpstr>
      <vt:lpstr>DF_NumRetireUnitsDev_FC07</vt:lpstr>
      <vt:lpstr>DF_NumRetireUnitsDev_FC08</vt:lpstr>
      <vt:lpstr>DF_NumRetireUnitsDev_FC09</vt:lpstr>
      <vt:lpstr>DF_NumRetireUnitsDev_FC10</vt:lpstr>
      <vt:lpstr>DF_NumRetireUnitsDev_FLD</vt:lpstr>
      <vt:lpstr>DF_NumSDAUnitsDev_ACT</vt:lpstr>
      <vt:lpstr>DF_NumSDAUnitsDev_FC01</vt:lpstr>
      <vt:lpstr>DF_NumSDAUnitsDev_FC02</vt:lpstr>
      <vt:lpstr>DF_NumSDAUnitsDev_FC03</vt:lpstr>
      <vt:lpstr>DF_NumSDAUnitsDev_FC04</vt:lpstr>
      <vt:lpstr>DF_NumSDAUnitsDev_FC05</vt:lpstr>
      <vt:lpstr>DF_NumSDAUnitsDev_FC06</vt:lpstr>
      <vt:lpstr>DF_NumSDAUnitsDev_FC07</vt:lpstr>
      <vt:lpstr>DF_NumSDAUnitsDev_FC08</vt:lpstr>
      <vt:lpstr>DF_NumSDAUnitsDev_FC09</vt:lpstr>
      <vt:lpstr>DF_NumSDAUnitsDev_FC10</vt:lpstr>
      <vt:lpstr>DF_NumSDAUnitsDev_FLD</vt:lpstr>
      <vt:lpstr>DF_OtherGrants_ACT</vt:lpstr>
      <vt:lpstr>DF_OtherGrants_FC01</vt:lpstr>
      <vt:lpstr>DF_OtherGrants_FC02</vt:lpstr>
      <vt:lpstr>DF_OtherGrants_FC03</vt:lpstr>
      <vt:lpstr>DF_OtherGrants_FC04</vt:lpstr>
      <vt:lpstr>DF_OtherGrants_FC05</vt:lpstr>
      <vt:lpstr>DF_OtherGrants_FC06</vt:lpstr>
      <vt:lpstr>DF_OtherGrants_FC07</vt:lpstr>
      <vt:lpstr>DF_OtherGrants_FC08</vt:lpstr>
      <vt:lpstr>DF_OtherGrants_FC09</vt:lpstr>
      <vt:lpstr>DF_OtherGrants_FC10</vt:lpstr>
      <vt:lpstr>DF_OtherGrants_FLD</vt:lpstr>
      <vt:lpstr>DF_OtherGrantsCH_ACT</vt:lpstr>
      <vt:lpstr>DF_OtherGrantsCH_FC01</vt:lpstr>
      <vt:lpstr>DF_OtherGrantsCH_FC02</vt:lpstr>
      <vt:lpstr>DF_OtherGrantsCH_FC03</vt:lpstr>
      <vt:lpstr>DF_OtherGrantsCH_FC04</vt:lpstr>
      <vt:lpstr>DF_OtherGrantsCH_FC05</vt:lpstr>
      <vt:lpstr>DF_OtherGrantsCH_FC06</vt:lpstr>
      <vt:lpstr>DF_OtherGrantsCH_FC07</vt:lpstr>
      <vt:lpstr>DF_OtherGrantsCH_FC08</vt:lpstr>
      <vt:lpstr>DF_OtherGrantsCH_FC09</vt:lpstr>
      <vt:lpstr>DF_OtherGrantsCH_FC10</vt:lpstr>
      <vt:lpstr>DF_OtherGrantsCH_FLD</vt:lpstr>
      <vt:lpstr>DF_ProvContrib_ACT</vt:lpstr>
      <vt:lpstr>DF_ProvContrib_FC01</vt:lpstr>
      <vt:lpstr>DF_ProvContrib_FC02</vt:lpstr>
      <vt:lpstr>DF_ProvContrib_FC03</vt:lpstr>
      <vt:lpstr>DF_ProvContrib_FC04</vt:lpstr>
      <vt:lpstr>DF_ProvContrib_FC05</vt:lpstr>
      <vt:lpstr>DF_ProvContrib_FC06</vt:lpstr>
      <vt:lpstr>DF_ProvContrib_FC07</vt:lpstr>
      <vt:lpstr>DF_ProvContrib_FC08</vt:lpstr>
      <vt:lpstr>DF_ProvContrib_FC09</vt:lpstr>
      <vt:lpstr>DF_ProvContrib_FC10</vt:lpstr>
      <vt:lpstr>DF_ProvContrib_FLD</vt:lpstr>
      <vt:lpstr>DF_ProvContribCH_ACT</vt:lpstr>
      <vt:lpstr>DF_ProvContribCH_FC01</vt:lpstr>
      <vt:lpstr>DF_ProvContribCH_FC02</vt:lpstr>
      <vt:lpstr>DF_ProvContribCH_FC03</vt:lpstr>
      <vt:lpstr>DF_ProvContribCH_FC04</vt:lpstr>
      <vt:lpstr>DF_ProvContribCH_FC05</vt:lpstr>
      <vt:lpstr>DF_ProvContribCH_FC06</vt:lpstr>
      <vt:lpstr>DF_ProvContribCH_FC07</vt:lpstr>
      <vt:lpstr>DF_ProvContribCH_FC08</vt:lpstr>
      <vt:lpstr>DF_ProvContribCH_FC09</vt:lpstr>
      <vt:lpstr>DF_ProvContribCH_FC10</vt:lpstr>
      <vt:lpstr>DF_ProvContribCH_FLD</vt:lpstr>
      <vt:lpstr>DF_SalesProceeds_ACT</vt:lpstr>
      <vt:lpstr>DF_SalesProceeds_FC01</vt:lpstr>
      <vt:lpstr>DF_SalesProceeds_FC02</vt:lpstr>
      <vt:lpstr>DF_SalesProceeds_FC03</vt:lpstr>
      <vt:lpstr>DF_SalesProceeds_FC04</vt:lpstr>
      <vt:lpstr>DF_SalesProceeds_FC05</vt:lpstr>
      <vt:lpstr>DF_SalesProceeds_FC06</vt:lpstr>
      <vt:lpstr>DF_SalesProceeds_FC07</vt:lpstr>
      <vt:lpstr>DF_SalesProceeds_FC08</vt:lpstr>
      <vt:lpstr>DF_SalesProceeds_FC09</vt:lpstr>
      <vt:lpstr>DF_SalesProceeds_FC10</vt:lpstr>
      <vt:lpstr>DF_SalesProceeds_FLD</vt:lpstr>
      <vt:lpstr>DF_TotalCostCHUnits_ACT</vt:lpstr>
      <vt:lpstr>DF_TotalCostCHUnits_FC01</vt:lpstr>
      <vt:lpstr>DF_TotalCostCHUnits_FC02</vt:lpstr>
      <vt:lpstr>DF_TotalCostCHUnits_FC03</vt:lpstr>
      <vt:lpstr>DF_TotalCostCHUnits_FC04</vt:lpstr>
      <vt:lpstr>DF_TotalCostCHUnits_FC05</vt:lpstr>
      <vt:lpstr>DF_TotalCostCHUnits_FC06</vt:lpstr>
      <vt:lpstr>DF_TotalCostCHUnits_FC07</vt:lpstr>
      <vt:lpstr>DF_TotalCostCHUnits_FC08</vt:lpstr>
      <vt:lpstr>DF_TotalCostCHUnits_FC09</vt:lpstr>
      <vt:lpstr>DF_TotalCostCHUnits_FC10</vt:lpstr>
      <vt:lpstr>DF_TotalCostCHUnits_FLD</vt:lpstr>
      <vt:lpstr>DF_TotalCostNewNonCHUnits_ACT</vt:lpstr>
      <vt:lpstr>DF_TotalCostNewNonCHUnits_FC01</vt:lpstr>
      <vt:lpstr>DF_TotalCostNewNonCHUnits_FC02</vt:lpstr>
      <vt:lpstr>DF_TotalCostNewNonCHUnits_FC03</vt:lpstr>
      <vt:lpstr>DF_TotalCostNewNonCHUnits_FC04</vt:lpstr>
      <vt:lpstr>DF_TotalCostNewNonCHUnits_FC05</vt:lpstr>
      <vt:lpstr>DF_TotalCostNewNonCHUnits_FC06</vt:lpstr>
      <vt:lpstr>DF_TotalCostNewNonCHUnits_FC07</vt:lpstr>
      <vt:lpstr>DF_TotalCostNewNonCHUnits_FC08</vt:lpstr>
      <vt:lpstr>DF_TotalCostNewNonCHUnits_FC09</vt:lpstr>
      <vt:lpstr>DF_TotalCostNewNonCHUnits_FC10</vt:lpstr>
      <vt:lpstr>DF_TotalCostNewNonCHUnits_FLD</vt:lpstr>
      <vt:lpstr>DF_TotalFacility_FLD</vt:lpstr>
      <vt:lpstr>DF_TotalFacility_ROW1</vt:lpstr>
      <vt:lpstr>DF_TotalFacility_ROW2</vt:lpstr>
      <vt:lpstr>DF_TotalFacility_ROW3</vt:lpstr>
      <vt:lpstr>DF_TotalFacility_ROW4</vt:lpstr>
      <vt:lpstr>DF_TotalFacility_ROW5</vt:lpstr>
      <vt:lpstr>DF_TotalFacility_ROW6</vt:lpstr>
      <vt:lpstr>DF_TotalFacility_ROW7</vt:lpstr>
      <vt:lpstr>DF_TotalFinCH_ACT</vt:lpstr>
      <vt:lpstr>DF_TotalFinCH_FC01</vt:lpstr>
      <vt:lpstr>DF_TotalFinCH_FC02</vt:lpstr>
      <vt:lpstr>DF_TotalFinCH_FC03</vt:lpstr>
      <vt:lpstr>DF_TotalFinCH_FC04</vt:lpstr>
      <vt:lpstr>DF_TotalFinCH_FC05</vt:lpstr>
      <vt:lpstr>DF_TotalFinCH_FC06</vt:lpstr>
      <vt:lpstr>DF_TotalFinCH_FC07</vt:lpstr>
      <vt:lpstr>DF_TotalFinCH_FC08</vt:lpstr>
      <vt:lpstr>DF_TotalFinCH_FC09</vt:lpstr>
      <vt:lpstr>DF_TotalFinCH_FC10</vt:lpstr>
      <vt:lpstr>DF_TotalFinCH_FLD</vt:lpstr>
      <vt:lpstr>DF_TotalFINNonCH_ACT</vt:lpstr>
      <vt:lpstr>DF_TotalFINNonCH_FC01</vt:lpstr>
      <vt:lpstr>DF_TotalFINNonCH_FC02</vt:lpstr>
      <vt:lpstr>DF_TotalFINNonCH_FC03</vt:lpstr>
      <vt:lpstr>DF_TotalFINNonCH_FC04</vt:lpstr>
      <vt:lpstr>DF_TotalFINNonCH_FC05</vt:lpstr>
      <vt:lpstr>DF_TotalFINNonCH_FC06</vt:lpstr>
      <vt:lpstr>DF_TotalFINNonCH_FC07</vt:lpstr>
      <vt:lpstr>DF_TotalFINNonCH_FC08</vt:lpstr>
      <vt:lpstr>DF_TotalFINNonCH_FC09</vt:lpstr>
      <vt:lpstr>DF_TotalFINNonCH_FC10</vt:lpstr>
      <vt:lpstr>DF_TotalFINNonCH_FLD</vt:lpstr>
      <vt:lpstr>EOFXL</vt:lpstr>
      <vt:lpstr>EOFXL10</vt:lpstr>
      <vt:lpstr>EOFXL11</vt:lpstr>
      <vt:lpstr>EOFXL12</vt:lpstr>
      <vt:lpstr>EOFXL13</vt:lpstr>
      <vt:lpstr>EOFXL2</vt:lpstr>
      <vt:lpstr>EOFXL3</vt:lpstr>
      <vt:lpstr>EOFXL4</vt:lpstr>
      <vt:lpstr>EOFXL5</vt:lpstr>
      <vt:lpstr>EOFXL6</vt:lpstr>
      <vt:lpstr>EOFXL7</vt:lpstr>
      <vt:lpstr>EOFXL8</vt:lpstr>
      <vt:lpstr>EOFXL9</vt:lpstr>
      <vt:lpstr>FinYear</vt:lpstr>
      <vt:lpstr>FinYear_Data2</vt:lpstr>
      <vt:lpstr>FinYear_FLD</vt:lpstr>
      <vt:lpstr>'Consolidated Business Analysis'!Print_Area</vt:lpstr>
      <vt:lpstr>Definitions!Print_Area</vt:lpstr>
      <vt:lpstr>'Development and Financing'!Print_Area</vt:lpstr>
      <vt:lpstr>Graphs!Print_Area</vt:lpstr>
      <vt:lpstr>'Segmented Business Analysis'!Print_Area</vt:lpstr>
      <vt:lpstr>'Sign-Off sheet'!Print_Area</vt:lpstr>
      <vt:lpstr>'Consolidated Business Analysis'!Print_Titles</vt:lpstr>
      <vt:lpstr>'Segmented Business Analysis'!Print_Titles</vt:lpstr>
      <vt:lpstr>RATIO_AmendedQuickRatio_ACT2</vt:lpstr>
      <vt:lpstr>RATIO_AmendedQuickRatio_ACT3</vt:lpstr>
      <vt:lpstr>RATIO_AmendedQuickRatio_FC01</vt:lpstr>
      <vt:lpstr>RATIO_AmendedQuickRatio_FC02</vt:lpstr>
      <vt:lpstr>RATIO_AmendedQuickRatio_FC03</vt:lpstr>
      <vt:lpstr>RATIO_AmendedQuickRatio_FC04</vt:lpstr>
      <vt:lpstr>RATIO_AmendedQuickRatio_FC05</vt:lpstr>
      <vt:lpstr>RATIO_AmendedQuickRatio_FC06</vt:lpstr>
      <vt:lpstr>RATIO_AmendedQuickRatio_FC07</vt:lpstr>
      <vt:lpstr>RATIO_AmendedQuickRatio_FC08</vt:lpstr>
      <vt:lpstr>RATIO_AmendedQuickRatio_FC09</vt:lpstr>
      <vt:lpstr>RATIO_AmendedQuickRatio_FC10</vt:lpstr>
      <vt:lpstr>RATIO_AmendedQuickRatio_FLD</vt:lpstr>
      <vt:lpstr>RATIO_CashCostOfCaptial_ACT2</vt:lpstr>
      <vt:lpstr>RATIO_CashCostOfCaptial_ACT3</vt:lpstr>
      <vt:lpstr>RATIO_CashCostOfCaptial_FC01</vt:lpstr>
      <vt:lpstr>RATIO_CashCostOfCaptial_FC02</vt:lpstr>
      <vt:lpstr>RATIO_CashCostOfCaptial_FC03</vt:lpstr>
      <vt:lpstr>RATIO_CashCostOfCaptial_FC04</vt:lpstr>
      <vt:lpstr>RATIO_CashCostOfCaptial_FC05</vt:lpstr>
      <vt:lpstr>RATIO_CashCostOfCaptial_FC06</vt:lpstr>
      <vt:lpstr>RATIO_CashCostOfCaptial_FC07</vt:lpstr>
      <vt:lpstr>RATIO_CashCostOfCaptial_FC08</vt:lpstr>
      <vt:lpstr>RATIO_CashCostOfCaptial_FC09</vt:lpstr>
      <vt:lpstr>RATIO_CashCostOfCaptial_FC10</vt:lpstr>
      <vt:lpstr>RATIO_CashCostOfCaptial_FLD</vt:lpstr>
      <vt:lpstr>RATIO_CashCoverage_ACT2</vt:lpstr>
      <vt:lpstr>RATIO_CashCoverage_ACT3</vt:lpstr>
      <vt:lpstr>RATIO_CashCoverage_FC01</vt:lpstr>
      <vt:lpstr>RATIO_CashCoverage_FC02</vt:lpstr>
      <vt:lpstr>RATIO_CashCoverage_FC03</vt:lpstr>
      <vt:lpstr>RATIO_CashCoverage_FC04</vt:lpstr>
      <vt:lpstr>RATIO_CashCoverage_FC05</vt:lpstr>
      <vt:lpstr>RATIO_CashCoverage_FC06</vt:lpstr>
      <vt:lpstr>RATIO_CashCoverage_FC07</vt:lpstr>
      <vt:lpstr>RATIO_CashCoverage_FC08</vt:lpstr>
      <vt:lpstr>RATIO_CashCoverage_FC09</vt:lpstr>
      <vt:lpstr>RATIO_CashCoverage_FC10</vt:lpstr>
      <vt:lpstr>RATIO_CashCoverage_FLD</vt:lpstr>
      <vt:lpstr>RATIO_DebtServiceability_ACT2</vt:lpstr>
      <vt:lpstr>RATIO_DebtServiceability_ACT3</vt:lpstr>
      <vt:lpstr>RATIO_DebtServiceability_FC01</vt:lpstr>
      <vt:lpstr>RATIO_DebtServiceability_FC02</vt:lpstr>
      <vt:lpstr>RATIO_DebtServiceability_FC03</vt:lpstr>
      <vt:lpstr>RATIO_DebtServiceability_FC04</vt:lpstr>
      <vt:lpstr>RATIO_DebtServiceability_FC05</vt:lpstr>
      <vt:lpstr>RATIO_DebtServiceability_FC06</vt:lpstr>
      <vt:lpstr>RATIO_DebtServiceability_FC07</vt:lpstr>
      <vt:lpstr>RATIO_DebtServiceability_FC08</vt:lpstr>
      <vt:lpstr>RATIO_DebtServiceability_FC09</vt:lpstr>
      <vt:lpstr>RATIO_DebtServiceability_FC10</vt:lpstr>
      <vt:lpstr>RATIO_DebtServiceability_FLD</vt:lpstr>
      <vt:lpstr>RATIO_DebtServiceCover_ACT2</vt:lpstr>
      <vt:lpstr>RATIO_DebtServiceCover_ACT3</vt:lpstr>
      <vt:lpstr>RATIO_DebtServiceCover_FC01</vt:lpstr>
      <vt:lpstr>RATIO_DebtServiceCover_FC02</vt:lpstr>
      <vt:lpstr>RATIO_DebtServiceCover_FC03</vt:lpstr>
      <vt:lpstr>RATIO_DebtServiceCover_FC04</vt:lpstr>
      <vt:lpstr>RATIO_DebtServiceCover_FC05</vt:lpstr>
      <vt:lpstr>RATIO_DebtServiceCover_FC06</vt:lpstr>
      <vt:lpstr>RATIO_DebtServiceCover_FC07</vt:lpstr>
      <vt:lpstr>RATIO_DebtServiceCover_FC08</vt:lpstr>
      <vt:lpstr>RATIO_DebtServiceCover_FC09</vt:lpstr>
      <vt:lpstr>RATIO_DebtServiceCover_FC10</vt:lpstr>
      <vt:lpstr>RATIO_DebtServiceCover_FLD</vt:lpstr>
      <vt:lpstr>Ratio_FinYear</vt:lpstr>
      <vt:lpstr>Ratio_FinYear10</vt:lpstr>
      <vt:lpstr>Ratio_FinYear11</vt:lpstr>
      <vt:lpstr>Ratio_FinYear12</vt:lpstr>
      <vt:lpstr>Ratio_FinYear13</vt:lpstr>
      <vt:lpstr>Ratio_FinYear2</vt:lpstr>
      <vt:lpstr>Ratio_FinYear3</vt:lpstr>
      <vt:lpstr>Ratio_FinYear4</vt:lpstr>
      <vt:lpstr>Ratio_FinYear5</vt:lpstr>
      <vt:lpstr>Ratio_FinYear6</vt:lpstr>
      <vt:lpstr>Ratio_FinYear7</vt:lpstr>
      <vt:lpstr>Ratio_FinYear8</vt:lpstr>
      <vt:lpstr>Ratio_FinYear9</vt:lpstr>
      <vt:lpstr>RATIO_FY_End_Date_ACT2</vt:lpstr>
      <vt:lpstr>RATIO_FY_End_Date_ACT3</vt:lpstr>
      <vt:lpstr>RATIO_FY_End_Date_FC01</vt:lpstr>
      <vt:lpstr>RATIO_FY_End_Date_FC02</vt:lpstr>
      <vt:lpstr>RATIO_FY_End_Date_FC03</vt:lpstr>
      <vt:lpstr>RATIO_FY_End_Date_FC04</vt:lpstr>
      <vt:lpstr>RATIO_FY_End_Date_FC05</vt:lpstr>
      <vt:lpstr>RATIO_FY_End_Date_FC06</vt:lpstr>
      <vt:lpstr>RATIO_FY_End_Date_FC07</vt:lpstr>
      <vt:lpstr>RATIO_FY_End_Date_FC08</vt:lpstr>
      <vt:lpstr>RATIO_FY_End_Date_FC09</vt:lpstr>
      <vt:lpstr>RATIO_FY_End_Date_FC10</vt:lpstr>
      <vt:lpstr>RATIO_FY_Year_Type_ACT2</vt:lpstr>
      <vt:lpstr>RATIO_FY_Year_Type_ACT3</vt:lpstr>
      <vt:lpstr>RATIO_FY_Year_Type_FC01</vt:lpstr>
      <vt:lpstr>RATIO_FY_Year_Type_FC02</vt:lpstr>
      <vt:lpstr>RATIO_FY_Year_Type_FC03</vt:lpstr>
      <vt:lpstr>RATIO_FY_Year_Type_FC04</vt:lpstr>
      <vt:lpstr>RATIO_FY_Year_Type_FC05</vt:lpstr>
      <vt:lpstr>RATIO_FY_Year_Type_FC06</vt:lpstr>
      <vt:lpstr>RATIO_FY_Year_Type_FC07</vt:lpstr>
      <vt:lpstr>RATIO_FY_Year_Type_FC08</vt:lpstr>
      <vt:lpstr>RATIO_FY_Year_Type_FC09</vt:lpstr>
      <vt:lpstr>RATIO_FY_Year_Type_FC10</vt:lpstr>
      <vt:lpstr>RATIO_GearingRatio_ACT2</vt:lpstr>
      <vt:lpstr>RATIO_GearingRatio_ACT3</vt:lpstr>
      <vt:lpstr>RATIO_GearingRatio_FC01</vt:lpstr>
      <vt:lpstr>RATIO_GearingRatio_FC02</vt:lpstr>
      <vt:lpstr>RATIO_GearingRatio_FC03</vt:lpstr>
      <vt:lpstr>RATIO_GearingRatio_FC04</vt:lpstr>
      <vt:lpstr>RATIO_GearingRatio_FC05</vt:lpstr>
      <vt:lpstr>RATIO_GearingRatio_FC06</vt:lpstr>
      <vt:lpstr>RATIO_GearingRatio_FC07</vt:lpstr>
      <vt:lpstr>RATIO_GearingRatio_FC08</vt:lpstr>
      <vt:lpstr>RATIO_GearingRatio_FC09</vt:lpstr>
      <vt:lpstr>RATIO_GearingRatio_FC10</vt:lpstr>
      <vt:lpstr>RATIO_GearingRatio_FLD</vt:lpstr>
      <vt:lpstr>RATIO_InterestCover_ACT2</vt:lpstr>
      <vt:lpstr>RATIO_InterestCover_ACT3</vt:lpstr>
      <vt:lpstr>RATIO_InterestCover_FC01</vt:lpstr>
      <vt:lpstr>RATIO_InterestCover_FC02</vt:lpstr>
      <vt:lpstr>RATIO_InterestCover_FC03</vt:lpstr>
      <vt:lpstr>RATIO_InterestCover_FC04</vt:lpstr>
      <vt:lpstr>RATIO_InterestCover_FC05</vt:lpstr>
      <vt:lpstr>RATIO_InterestCover_FC06</vt:lpstr>
      <vt:lpstr>RATIO_InterestCover_FC07</vt:lpstr>
      <vt:lpstr>RATIO_InterestCover_FC08</vt:lpstr>
      <vt:lpstr>RATIO_InterestCover_FC09</vt:lpstr>
      <vt:lpstr>RATIO_InterestCover_FC10</vt:lpstr>
      <vt:lpstr>RATIO_InterestCover_FLD</vt:lpstr>
      <vt:lpstr>RATIO_OperatingCashFlow_ACT2</vt:lpstr>
      <vt:lpstr>RATIO_OperatingCashFlow_ACT3</vt:lpstr>
      <vt:lpstr>RATIO_OperatingCashFlow_FC01</vt:lpstr>
      <vt:lpstr>RATIO_OperatingCashFlow_FC02</vt:lpstr>
      <vt:lpstr>RATIO_OperatingCashFlow_FC03</vt:lpstr>
      <vt:lpstr>RATIO_OperatingCashFlow_FC04</vt:lpstr>
      <vt:lpstr>RATIO_OperatingCashFlow_FC05</vt:lpstr>
      <vt:lpstr>RATIO_OperatingCashFlow_FC06</vt:lpstr>
      <vt:lpstr>RATIO_OperatingCashFlow_FC07</vt:lpstr>
      <vt:lpstr>RATIO_OperatingCashFlow_FC08</vt:lpstr>
      <vt:lpstr>RATIO_OperatingCashFlow_FC09</vt:lpstr>
      <vt:lpstr>RATIO_OperatingCashFlow_FC10</vt:lpstr>
      <vt:lpstr>RATIO_OperatingCashFlow_FLD</vt:lpstr>
      <vt:lpstr>RATIO_OperatingEBITDAMargin_ACT2</vt:lpstr>
      <vt:lpstr>RATIO_OperatingEBITDAMargin_ACT3</vt:lpstr>
      <vt:lpstr>RATIO_OperatingEBITDAMargin_FC01</vt:lpstr>
      <vt:lpstr>RATIO_OperatingEBITDAMargin_FC02</vt:lpstr>
      <vt:lpstr>RATIO_OperatingEBITDAMargin_FC03</vt:lpstr>
      <vt:lpstr>RATIO_OperatingEBITDAMargin_FC04</vt:lpstr>
      <vt:lpstr>RATIO_OperatingEBITDAMargin_FC05</vt:lpstr>
      <vt:lpstr>RATIO_OperatingEBITDAMargin_FC06</vt:lpstr>
      <vt:lpstr>RATIO_OperatingEBITDAMargin_FC07</vt:lpstr>
      <vt:lpstr>RATIO_OperatingEBITDAMargin_FC08</vt:lpstr>
      <vt:lpstr>RATIO_OperatingEBITDAMargin_FC09</vt:lpstr>
      <vt:lpstr>RATIO_OperatingEBITDAMargin_FC10</vt:lpstr>
      <vt:lpstr>RATIO_OperatingEBITDAMargin_FLD</vt:lpstr>
      <vt:lpstr>RATIO_ReturnOnAssets_ACT2</vt:lpstr>
      <vt:lpstr>RATIO_ReturnOnAssets_ACT3</vt:lpstr>
      <vt:lpstr>RATIO_ReturnOnAssets_FC01</vt:lpstr>
      <vt:lpstr>RATIO_ReturnOnAssets_FC02</vt:lpstr>
      <vt:lpstr>RATIO_ReturnOnAssets_FC03</vt:lpstr>
      <vt:lpstr>RATIO_ReturnOnAssets_FC04</vt:lpstr>
      <vt:lpstr>RATIO_ReturnOnAssets_FC05</vt:lpstr>
      <vt:lpstr>RATIO_ReturnOnAssets_FC06</vt:lpstr>
      <vt:lpstr>RATIO_ReturnOnAssets_FC07</vt:lpstr>
      <vt:lpstr>RATIO_ReturnOnAssets_FC08</vt:lpstr>
      <vt:lpstr>RATIO_ReturnOnAssets_FC09</vt:lpstr>
      <vt:lpstr>RATIO_ReturnOnAssets_FC10</vt:lpstr>
      <vt:lpstr>RATIO_ReturnOnAssets_FLD</vt:lpstr>
      <vt:lpstr>RATIO_WorkingCaptialRatio_ACT2</vt:lpstr>
      <vt:lpstr>RATIO_WorkingCaptialRatio_ACT3</vt:lpstr>
      <vt:lpstr>RATIO_WorkingCaptialRatio_FC01</vt:lpstr>
      <vt:lpstr>RATIO_WorkingCaptialRatio_FC02</vt:lpstr>
      <vt:lpstr>RATIO_WorkingCaptialRatio_FC03</vt:lpstr>
      <vt:lpstr>RATIO_WorkingCaptialRatio_FC04</vt:lpstr>
      <vt:lpstr>RATIO_WorkingCaptialRatio_FC05</vt:lpstr>
      <vt:lpstr>RATIO_WorkingCaptialRatio_FC06</vt:lpstr>
      <vt:lpstr>RATIO_WorkingCaptialRatio_FC07</vt:lpstr>
      <vt:lpstr>RATIO_WorkingCaptialRatio_FC08</vt:lpstr>
      <vt:lpstr>RATIO_WorkingCaptialRatio_FC09</vt:lpstr>
      <vt:lpstr>RATIO_WorkingCaptialRatio_FC10</vt:lpstr>
      <vt:lpstr>RATIO_WorkingCaptialRatio_FLD</vt:lpstr>
      <vt:lpstr>SB_AvgNumCorpFTE_ACT2</vt:lpstr>
      <vt:lpstr>SB_AvgNumCorpFTE_ACT3</vt:lpstr>
      <vt:lpstr>SB_AvgNumCorpFTE_FC01</vt:lpstr>
      <vt:lpstr>SB_AvgNumCorpFTE_FC02</vt:lpstr>
      <vt:lpstr>SB_AvgNumCorpFTE_FC03</vt:lpstr>
      <vt:lpstr>SB_AvgNumCorpFTE_FC04</vt:lpstr>
      <vt:lpstr>SB_AvgNumCorpFTE_FC05</vt:lpstr>
      <vt:lpstr>SB_AvgNumCorpFTE_FC06</vt:lpstr>
      <vt:lpstr>SB_AvgNumCorpFTE_FC07</vt:lpstr>
      <vt:lpstr>SB_AvgNumCorpFTE_FC08</vt:lpstr>
      <vt:lpstr>SB_AvgNumCorpFTE_FC09</vt:lpstr>
      <vt:lpstr>SB_AvgNumCorpFTE_FC10</vt:lpstr>
      <vt:lpstr>SB_AvgNumCorpFTE_FLD</vt:lpstr>
      <vt:lpstr>SB_CorpCharges_ACT2</vt:lpstr>
      <vt:lpstr>SB_CorpCharges_ACT3</vt:lpstr>
      <vt:lpstr>SB_CorpCharges_FC01</vt:lpstr>
      <vt:lpstr>SB_CorpCharges_FC02</vt:lpstr>
      <vt:lpstr>SB_CorpCharges_FC03</vt:lpstr>
      <vt:lpstr>SB_CorpCharges_FC04</vt:lpstr>
      <vt:lpstr>SB_CorpCharges_FC05</vt:lpstr>
      <vt:lpstr>SB_CorpCharges_FC06</vt:lpstr>
      <vt:lpstr>SB_CorpCharges_FC07</vt:lpstr>
      <vt:lpstr>SB_CorpCharges_FC08</vt:lpstr>
      <vt:lpstr>SB_CorpCharges_FC09</vt:lpstr>
      <vt:lpstr>SB_CorpCharges_FC10</vt:lpstr>
      <vt:lpstr>SB_CorpCharges_FLD</vt:lpstr>
      <vt:lpstr>SB_FinYear</vt:lpstr>
      <vt:lpstr>SB_FinYear10</vt:lpstr>
      <vt:lpstr>SB_FinYear11</vt:lpstr>
      <vt:lpstr>SB_FinYear12</vt:lpstr>
      <vt:lpstr>SB_FinYear13</vt:lpstr>
      <vt:lpstr>SB_FinYear2</vt:lpstr>
      <vt:lpstr>SB_FinYear3</vt:lpstr>
      <vt:lpstr>SB_FinYear4</vt:lpstr>
      <vt:lpstr>SB_FinYear5</vt:lpstr>
      <vt:lpstr>SB_FinYear6</vt:lpstr>
      <vt:lpstr>SB_FinYear7</vt:lpstr>
      <vt:lpstr>SB_FinYear8</vt:lpstr>
      <vt:lpstr>SB_FinYear9</vt:lpstr>
      <vt:lpstr>SB_FY_End_Date_ACT2</vt:lpstr>
      <vt:lpstr>SB_FY_End_Date_ACT3</vt:lpstr>
      <vt:lpstr>SB_FY_End_Date_FC01</vt:lpstr>
      <vt:lpstr>SB_FY_End_Date_FC02</vt:lpstr>
      <vt:lpstr>SB_FY_End_Date_FC03</vt:lpstr>
      <vt:lpstr>SB_FY_End_Date_FC04</vt:lpstr>
      <vt:lpstr>SB_FY_End_Date_FC05</vt:lpstr>
      <vt:lpstr>SB_FY_End_Date_FC06</vt:lpstr>
      <vt:lpstr>SB_FY_End_Date_FC07</vt:lpstr>
      <vt:lpstr>SB_FY_End_Date_FC08</vt:lpstr>
      <vt:lpstr>SB_FY_End_Date_FC09</vt:lpstr>
      <vt:lpstr>SB_FY_End_Date_FC10</vt:lpstr>
      <vt:lpstr>SB_FY_Year_Type_ACT2</vt:lpstr>
      <vt:lpstr>SB_FY_Year_Type_ACT3</vt:lpstr>
      <vt:lpstr>SB_FY_Year_Type_FC01</vt:lpstr>
      <vt:lpstr>SB_FY_Year_Type_FC02</vt:lpstr>
      <vt:lpstr>SB_FY_Year_Type_FC03</vt:lpstr>
      <vt:lpstr>SB_FY_Year_Type_FC04</vt:lpstr>
      <vt:lpstr>SB_FY_Year_Type_FC05</vt:lpstr>
      <vt:lpstr>SB_FY_Year_Type_FC06</vt:lpstr>
      <vt:lpstr>SB_FY_Year_Type_FC07</vt:lpstr>
      <vt:lpstr>SB_FY_Year_Type_FC08</vt:lpstr>
      <vt:lpstr>SB_FY_Year_Type_FC09</vt:lpstr>
      <vt:lpstr>SB_FY_Year_Type_FC10</vt:lpstr>
      <vt:lpstr>SB_LTHMngedApportCoprOverhead_ACT2</vt:lpstr>
      <vt:lpstr>SB_LTHMngedApportCoprOverhead_ACT3</vt:lpstr>
      <vt:lpstr>SB_LTHMngedApportCoprOverhead_FC01</vt:lpstr>
      <vt:lpstr>SB_LTHMngedApportCoprOverhead_FC02</vt:lpstr>
      <vt:lpstr>SB_LTHMngedApportCoprOverhead_FC03</vt:lpstr>
      <vt:lpstr>SB_LTHMngedApportCoprOverhead_FC04</vt:lpstr>
      <vt:lpstr>SB_LTHMngedApportCoprOverhead_FC05</vt:lpstr>
      <vt:lpstr>SB_LTHMngedApportCoprOverhead_FC06</vt:lpstr>
      <vt:lpstr>SB_LTHMngedApportCoprOverhead_FC07</vt:lpstr>
      <vt:lpstr>SB_LTHMngedApportCoprOverhead_FC08</vt:lpstr>
      <vt:lpstr>SB_LTHMngedApportCoprOverhead_FC09</vt:lpstr>
      <vt:lpstr>SB_LTHMngedApportCoprOverhead_FC10</vt:lpstr>
      <vt:lpstr>SB_LTHMngedApportCoprOverhead_FLD</vt:lpstr>
      <vt:lpstr>SB_LTHMngedAvgNumFTE_ACT2</vt:lpstr>
      <vt:lpstr>SB_LTHMngedAvgNumFTE_ACT3</vt:lpstr>
      <vt:lpstr>SB_LTHMngedAvgNumFTE_FC01</vt:lpstr>
      <vt:lpstr>SB_LTHMngedAvgNumFTE_FC02</vt:lpstr>
      <vt:lpstr>SB_LTHMngedAvgNumFTE_FC03</vt:lpstr>
      <vt:lpstr>SB_LTHMngedAvgNumFTE_FC04</vt:lpstr>
      <vt:lpstr>SB_LTHMngedAvgNumFTE_FC05</vt:lpstr>
      <vt:lpstr>SB_LTHMngedAvgNumFTE_FC06</vt:lpstr>
      <vt:lpstr>SB_LTHMngedAvgNumFTE_FC07</vt:lpstr>
      <vt:lpstr>SB_LTHMngedAvgNumFTE_FC08</vt:lpstr>
      <vt:lpstr>SB_LTHMngedAvgNumFTE_FC09</vt:lpstr>
      <vt:lpstr>SB_LTHMngedAvgNumFTE_FC10</vt:lpstr>
      <vt:lpstr>SB_LTHMngedAvgNumFTE_FLD</vt:lpstr>
      <vt:lpstr>SB_LTHMngedBadDebts_ACT2</vt:lpstr>
      <vt:lpstr>SB_LTHMngedBadDebts_ACT3</vt:lpstr>
      <vt:lpstr>SB_LTHMngedBadDebts_FC01</vt:lpstr>
      <vt:lpstr>SB_LTHMngedBadDebts_FC02</vt:lpstr>
      <vt:lpstr>SB_LTHMngedBadDebts_FC03</vt:lpstr>
      <vt:lpstr>SB_LTHMngedBadDebts_FC04</vt:lpstr>
      <vt:lpstr>SB_LTHMngedBadDebts_FC05</vt:lpstr>
      <vt:lpstr>SB_LTHMngedBadDebts_FC06</vt:lpstr>
      <vt:lpstr>SB_LTHMngedBadDebts_FC07</vt:lpstr>
      <vt:lpstr>SB_LTHMngedBadDebts_FC08</vt:lpstr>
      <vt:lpstr>SB_LTHMngedBadDebts_FC09</vt:lpstr>
      <vt:lpstr>SB_LTHMngedBadDebts_FC10</vt:lpstr>
      <vt:lpstr>SB_LTHMngedBadDebts_FLD</vt:lpstr>
      <vt:lpstr>SB_LTHMngedContribSurpDefOp_ACT2</vt:lpstr>
      <vt:lpstr>SB_LTHMngedContribSurpDefOp_ACT3</vt:lpstr>
      <vt:lpstr>SB_LTHMngedContribSurpDefOp_FC01</vt:lpstr>
      <vt:lpstr>SB_LTHMngedContribSurpDefOp_FC02</vt:lpstr>
      <vt:lpstr>SB_LTHMngedContribSurpDefOp_FC03</vt:lpstr>
      <vt:lpstr>SB_LTHMngedContribSurpDefOp_FC04</vt:lpstr>
      <vt:lpstr>SB_LTHMngedContribSurpDefOp_FC05</vt:lpstr>
      <vt:lpstr>SB_LTHMngedContribSurpDefOp_FC06</vt:lpstr>
      <vt:lpstr>SB_LTHMngedContribSurpDefOp_FC07</vt:lpstr>
      <vt:lpstr>SB_LTHMngedContribSurpDefOp_FC08</vt:lpstr>
      <vt:lpstr>SB_LTHMngedContribSurpDefOp_FC09</vt:lpstr>
      <vt:lpstr>SB_LTHMngedContribSurpDefOp_FC10</vt:lpstr>
      <vt:lpstr>SB_LTHMngedContribSurpDefOp_FLD</vt:lpstr>
      <vt:lpstr>SB_LTHMngedContribSurpDefTotal_ACT2</vt:lpstr>
      <vt:lpstr>SB_LTHMngedContribSurpDefTotal_ACT3</vt:lpstr>
      <vt:lpstr>SB_LTHMngedContribSurpDefTotal_FC01</vt:lpstr>
      <vt:lpstr>SB_LTHMngedContribSurpDefTotal_FC02</vt:lpstr>
      <vt:lpstr>SB_LTHMngedContribSurpDefTotal_FC03</vt:lpstr>
      <vt:lpstr>SB_LTHMngedContribSurpDefTotal_FC04</vt:lpstr>
      <vt:lpstr>SB_LTHMngedContribSurpDefTotal_FC05</vt:lpstr>
      <vt:lpstr>SB_LTHMngedContribSurpDefTotal_FC06</vt:lpstr>
      <vt:lpstr>SB_LTHMngedContribSurpDefTotal_FC07</vt:lpstr>
      <vt:lpstr>SB_LTHMngedContribSurpDefTotal_FC08</vt:lpstr>
      <vt:lpstr>SB_LTHMngedContribSurpDefTotal_FC09</vt:lpstr>
      <vt:lpstr>SB_LTHMngedContribSurpDefTotal_FC10</vt:lpstr>
      <vt:lpstr>SB_LTHMngedContribSurpDefTotal_FLD</vt:lpstr>
      <vt:lpstr>SB_LTHMngedDepHousing_ACT2</vt:lpstr>
      <vt:lpstr>SB_LTHMngedDepHousing_ACT3</vt:lpstr>
      <vt:lpstr>SB_LTHMngedDepHousing_FC01</vt:lpstr>
      <vt:lpstr>SB_LTHMngedDepHousing_FC02</vt:lpstr>
      <vt:lpstr>SB_LTHMngedDepHousing_FC03</vt:lpstr>
      <vt:lpstr>SB_LTHMngedDepHousing_FC04</vt:lpstr>
      <vt:lpstr>SB_LTHMngedDepHousing_FC05</vt:lpstr>
      <vt:lpstr>SB_LTHMngedDepHousing_FC06</vt:lpstr>
      <vt:lpstr>SB_LTHMngedDepHousing_FC07</vt:lpstr>
      <vt:lpstr>SB_LTHMngedDepHousing_FC08</vt:lpstr>
      <vt:lpstr>SB_LTHMngedDepHousing_FC09</vt:lpstr>
      <vt:lpstr>SB_LTHMngedDepHousing_FC10</vt:lpstr>
      <vt:lpstr>SB_LTHMngedDepHousing_FLD</vt:lpstr>
      <vt:lpstr>SB_LTHMngedDepreciation_ACT2</vt:lpstr>
      <vt:lpstr>SB_LTHMngedDepreciation_ACT3</vt:lpstr>
      <vt:lpstr>SB_LTHMngedDepreciation_FC01</vt:lpstr>
      <vt:lpstr>SB_LTHMngedDepreciation_FC02</vt:lpstr>
      <vt:lpstr>SB_LTHMngedDepreciation_FC03</vt:lpstr>
      <vt:lpstr>SB_LTHMngedDepreciation_FC04</vt:lpstr>
      <vt:lpstr>SB_LTHMngedDepreciation_FC05</vt:lpstr>
      <vt:lpstr>SB_LTHMngedDepreciation_FC06</vt:lpstr>
      <vt:lpstr>SB_LTHMngedDepreciation_FC07</vt:lpstr>
      <vt:lpstr>SB_LTHMngedDepreciation_FC08</vt:lpstr>
      <vt:lpstr>SB_LTHMngedDepreciation_FC09</vt:lpstr>
      <vt:lpstr>SB_LTHMngedDepreciation_FC10</vt:lpstr>
      <vt:lpstr>SB_LTHMngedDepreciation_FLD</vt:lpstr>
      <vt:lpstr>SB_LTHMngedEmployeeExp_ACT2</vt:lpstr>
      <vt:lpstr>SB_LTHMngedEmployeeExp_ACT3</vt:lpstr>
      <vt:lpstr>SB_LTHMngedEmployeeExp_FC01</vt:lpstr>
      <vt:lpstr>SB_LTHMngedEmployeeExp_FC02</vt:lpstr>
      <vt:lpstr>SB_LTHMngedEmployeeExp_FC03</vt:lpstr>
      <vt:lpstr>SB_LTHMngedEmployeeExp_FC04</vt:lpstr>
      <vt:lpstr>SB_LTHMngedEmployeeExp_FC05</vt:lpstr>
      <vt:lpstr>SB_LTHMngedEmployeeExp_FC06</vt:lpstr>
      <vt:lpstr>SB_LTHMngedEmployeeExp_FC07</vt:lpstr>
      <vt:lpstr>SB_LTHMngedEmployeeExp_FC08</vt:lpstr>
      <vt:lpstr>SB_LTHMngedEmployeeExp_FC09</vt:lpstr>
      <vt:lpstr>SB_LTHMngedEmployeeExp_FC10</vt:lpstr>
      <vt:lpstr>SB_LTHMngedEmployeeExp_FLD</vt:lpstr>
      <vt:lpstr>SB_LTHMngedInterestExp_ACT2</vt:lpstr>
      <vt:lpstr>SB_LTHMngedInterestExp_ACT3</vt:lpstr>
      <vt:lpstr>SB_LTHMngedInterestExp_FC01</vt:lpstr>
      <vt:lpstr>SB_LTHMngedInterestExp_FC02</vt:lpstr>
      <vt:lpstr>SB_LTHMngedInterestExp_FC03</vt:lpstr>
      <vt:lpstr>SB_LTHMngedInterestExp_FC04</vt:lpstr>
      <vt:lpstr>SB_LTHMngedInterestExp_FC05</vt:lpstr>
      <vt:lpstr>SB_LTHMngedInterestExp_FC06</vt:lpstr>
      <vt:lpstr>SB_LTHMngedInterestExp_FC07</vt:lpstr>
      <vt:lpstr>SB_LTHMngedInterestExp_FC08</vt:lpstr>
      <vt:lpstr>SB_LTHMngedInterestExp_FC09</vt:lpstr>
      <vt:lpstr>SB_LTHMngedInterestExp_FC10</vt:lpstr>
      <vt:lpstr>SB_LTHMngedInterestExp_FLD</vt:lpstr>
      <vt:lpstr>SB_LTHMngedLeaseInterestExp_ACT2</vt:lpstr>
      <vt:lpstr>SB_LTHMngedLeaseInterestExp_ACT3</vt:lpstr>
      <vt:lpstr>SB_LTHMngedLeaseInterestExp_FC01</vt:lpstr>
      <vt:lpstr>SB_LTHMngedLeaseInterestExp_FC02</vt:lpstr>
      <vt:lpstr>SB_LTHMngedLeaseInterestExp_FC03</vt:lpstr>
      <vt:lpstr>SB_LTHMngedLeaseInterestExp_FC04</vt:lpstr>
      <vt:lpstr>SB_LTHMngedLeaseInterestExp_FC05</vt:lpstr>
      <vt:lpstr>SB_LTHMngedLeaseInterestExp_FC06</vt:lpstr>
      <vt:lpstr>SB_LTHMngedLeaseInterestExp_FC07</vt:lpstr>
      <vt:lpstr>SB_LTHMngedLeaseInterestExp_FC08</vt:lpstr>
      <vt:lpstr>SB_LTHMngedLeaseInterestExp_FC09</vt:lpstr>
      <vt:lpstr>SB_LTHMngedLeaseInterestExp_FC10</vt:lpstr>
      <vt:lpstr>SB_LTHMngedLeaseInterestExp_FLD</vt:lpstr>
      <vt:lpstr>SB_LTHMngedNCI_ACT2</vt:lpstr>
      <vt:lpstr>SB_LTHMngedNCI_ACT3</vt:lpstr>
      <vt:lpstr>SB_LTHMngedNCI_FC01</vt:lpstr>
      <vt:lpstr>SB_LTHMngedNCI_FC02</vt:lpstr>
      <vt:lpstr>SB_LTHMngedNCI_FC03</vt:lpstr>
      <vt:lpstr>SB_LTHMngedNCI_FC04</vt:lpstr>
      <vt:lpstr>SB_LTHMngedNCI_FC05</vt:lpstr>
      <vt:lpstr>SB_LTHMngedNCI_FC06</vt:lpstr>
      <vt:lpstr>SB_LTHMngedNCI_FC07</vt:lpstr>
      <vt:lpstr>SB_LTHMngedNCI_FC08</vt:lpstr>
      <vt:lpstr>SB_LTHMngedNCI_FC09</vt:lpstr>
      <vt:lpstr>SB_LTHMngedNCI_FC10</vt:lpstr>
      <vt:lpstr>SB_LTHMngedNCI_FLD</vt:lpstr>
      <vt:lpstr>SB_LTHMngedNetOpSurpDef_ACT2</vt:lpstr>
      <vt:lpstr>SB_LTHMngedNetOpSurpDef_ACT3</vt:lpstr>
      <vt:lpstr>SB_LTHMngedNetOpSurpDef_FC01</vt:lpstr>
      <vt:lpstr>SB_LTHMngedNetOpSurpDef_FC02</vt:lpstr>
      <vt:lpstr>SB_LTHMngedNetOpSurpDef_FC03</vt:lpstr>
      <vt:lpstr>SB_LTHMngedNetOpSurpDef_FC04</vt:lpstr>
      <vt:lpstr>SB_LTHMngedNetOpSurpDef_FC05</vt:lpstr>
      <vt:lpstr>SB_LTHMngedNetOpSurpDef_FC06</vt:lpstr>
      <vt:lpstr>SB_LTHMngedNetOpSurpDef_FC07</vt:lpstr>
      <vt:lpstr>SB_LTHMngedNetOpSurpDef_FC08</vt:lpstr>
      <vt:lpstr>SB_LTHMngedNetOpSurpDef_FC09</vt:lpstr>
      <vt:lpstr>SB_LTHMngedNetOpSurpDef_FC10</vt:lpstr>
      <vt:lpstr>SB_LTHMngedNetOpSurpDef_FLD</vt:lpstr>
      <vt:lpstr>SB_LTHMngedNetSurpDef_ACT2</vt:lpstr>
      <vt:lpstr>SB_LTHMngedNetSurpDef_ACT3</vt:lpstr>
      <vt:lpstr>SB_LTHMngedNetSurpDef_FC01</vt:lpstr>
      <vt:lpstr>SB_LTHMngedNetSurpDef_FC02</vt:lpstr>
      <vt:lpstr>SB_LTHMngedNetSurpDef_FC03</vt:lpstr>
      <vt:lpstr>SB_LTHMngedNetSurpDef_FC04</vt:lpstr>
      <vt:lpstr>SB_LTHMngedNetSurpDef_FC05</vt:lpstr>
      <vt:lpstr>SB_LTHMngedNetSurpDef_FC06</vt:lpstr>
      <vt:lpstr>SB_LTHMngedNetSurpDef_FC07</vt:lpstr>
      <vt:lpstr>SB_LTHMngedNetSurpDef_FC08</vt:lpstr>
      <vt:lpstr>SB_LTHMngedNetSurpDef_FC09</vt:lpstr>
      <vt:lpstr>SB_LTHMngedNetSurpDef_FC10</vt:lpstr>
      <vt:lpstr>SB_LTHMngedNetSurpDef_FLD</vt:lpstr>
      <vt:lpstr>SB_LTHMngedNonCapMaint_ACT2</vt:lpstr>
      <vt:lpstr>SB_LTHMngedNonCapMaint_ACT3</vt:lpstr>
      <vt:lpstr>SB_LTHMngedNonCapMaint_FC01</vt:lpstr>
      <vt:lpstr>SB_LTHMngedNonCapMaint_FC02</vt:lpstr>
      <vt:lpstr>SB_LTHMngedNonCapMaint_FC03</vt:lpstr>
      <vt:lpstr>SB_LTHMngedNonCapMaint_FC04</vt:lpstr>
      <vt:lpstr>SB_LTHMngedNonCapMaint_FC05</vt:lpstr>
      <vt:lpstr>SB_LTHMngedNonCapMaint_FC06</vt:lpstr>
      <vt:lpstr>SB_LTHMngedNonCapMaint_FC07</vt:lpstr>
      <vt:lpstr>SB_LTHMngedNonCapMaint_FC08</vt:lpstr>
      <vt:lpstr>SB_LTHMngedNonCapMaint_FC09</vt:lpstr>
      <vt:lpstr>SB_LTHMngedNonCapMaint_FC10</vt:lpstr>
      <vt:lpstr>SB_LTHMngedNonCapMaint_FLD</vt:lpstr>
      <vt:lpstr>SB_LTHMngedNumTenancyAgreemt_ACT2</vt:lpstr>
      <vt:lpstr>SB_LTHMngedNumTenancyAgreemt_ACT3</vt:lpstr>
      <vt:lpstr>SB_LTHMngedNumTenancyAgreemt_FC01</vt:lpstr>
      <vt:lpstr>SB_LTHMngedNumTenancyAgreemt_FC02</vt:lpstr>
      <vt:lpstr>SB_LTHMngedNumTenancyAgreemt_FC03</vt:lpstr>
      <vt:lpstr>SB_LTHMngedNumTenancyAgreemt_FC04</vt:lpstr>
      <vt:lpstr>SB_LTHMngedNumTenancyAgreemt_FC05</vt:lpstr>
      <vt:lpstr>SB_LTHMngedNumTenancyAgreemt_FC06</vt:lpstr>
      <vt:lpstr>SB_LTHMngedNumTenancyAgreemt_FC07</vt:lpstr>
      <vt:lpstr>SB_LTHMngedNumTenancyAgreemt_FC08</vt:lpstr>
      <vt:lpstr>SB_LTHMngedNumTenancyAgreemt_FC09</vt:lpstr>
      <vt:lpstr>SB_LTHMngedNumTenancyAgreemt_FC10</vt:lpstr>
      <vt:lpstr>SB_LTHMngedNumTenancyAgreemt_FLD</vt:lpstr>
      <vt:lpstr>SB_LTHMngedOperatingExp_ACT2</vt:lpstr>
      <vt:lpstr>SB_LTHMngedOperatingExp_ACT3</vt:lpstr>
      <vt:lpstr>SB_LTHMngedOperatingExp_FC01</vt:lpstr>
      <vt:lpstr>SB_LTHMngedOperatingExp_FC02</vt:lpstr>
      <vt:lpstr>SB_LTHMngedOperatingExp_FC03</vt:lpstr>
      <vt:lpstr>SB_LTHMngedOperatingExp_FC04</vt:lpstr>
      <vt:lpstr>SB_LTHMngedOperatingExp_FC05</vt:lpstr>
      <vt:lpstr>SB_LTHMngedOperatingExp_FC06</vt:lpstr>
      <vt:lpstr>SB_LTHMngedOperatingExp_FC07</vt:lpstr>
      <vt:lpstr>SB_LTHMngedOperatingExp_FC08</vt:lpstr>
      <vt:lpstr>SB_LTHMngedOperatingExp_FC09</vt:lpstr>
      <vt:lpstr>SB_LTHMngedOperatingExp_FC10</vt:lpstr>
      <vt:lpstr>SB_LTHMngedOperatingExp_FLD</vt:lpstr>
      <vt:lpstr>SB_LTHMngedOpGrants_ACT2</vt:lpstr>
      <vt:lpstr>SB_LTHMngedOpGrants_ACT3</vt:lpstr>
      <vt:lpstr>SB_LTHMngedOpGrants_FC01</vt:lpstr>
      <vt:lpstr>SB_LTHMngedOpGrants_FC02</vt:lpstr>
      <vt:lpstr>SB_LTHMngedOpGrants_FC03</vt:lpstr>
      <vt:lpstr>SB_LTHMngedOpGrants_FC04</vt:lpstr>
      <vt:lpstr>SB_LTHMngedOpGrants_FC05</vt:lpstr>
      <vt:lpstr>SB_LTHMngedOpGrants_FC06</vt:lpstr>
      <vt:lpstr>SB_LTHMngedOpGrants_FC07</vt:lpstr>
      <vt:lpstr>SB_LTHMngedOpGrants_FC08</vt:lpstr>
      <vt:lpstr>SB_LTHMngedOpGrants_FC09</vt:lpstr>
      <vt:lpstr>SB_LTHMngedOpGrants_FC10</vt:lpstr>
      <vt:lpstr>SB_LTHMngedOpGrants_FLD</vt:lpstr>
      <vt:lpstr>SB_LTHMngedOthExp_ACT2</vt:lpstr>
      <vt:lpstr>SB_LTHMngedOthExp_ACT3</vt:lpstr>
      <vt:lpstr>SB_LTHMngedOthExp_FC01</vt:lpstr>
      <vt:lpstr>SB_LTHMngedOthExp_FC02</vt:lpstr>
      <vt:lpstr>SB_LTHMngedOthExp_FC03</vt:lpstr>
      <vt:lpstr>SB_LTHMngedOthExp_FC04</vt:lpstr>
      <vt:lpstr>SB_LTHMngedOthExp_FC05</vt:lpstr>
      <vt:lpstr>SB_LTHMngedOthExp_FC06</vt:lpstr>
      <vt:lpstr>SB_LTHMngedOthExp_FC07</vt:lpstr>
      <vt:lpstr>SB_LTHMngedOthExp_FC08</vt:lpstr>
      <vt:lpstr>SB_LTHMngedOthExp_FC09</vt:lpstr>
      <vt:lpstr>SB_LTHMngedOthExp_FC10</vt:lpstr>
      <vt:lpstr>SB_LTHMngedOthExp_FLD</vt:lpstr>
      <vt:lpstr>SB_LTHMngedOthRev_ACT2</vt:lpstr>
      <vt:lpstr>SB_LTHMngedOthRev_ACT3</vt:lpstr>
      <vt:lpstr>SB_LTHMngedOthRev_FC01</vt:lpstr>
      <vt:lpstr>SB_LTHMngedOthRev_FC02</vt:lpstr>
      <vt:lpstr>SB_LTHMngedOthRev_FC03</vt:lpstr>
      <vt:lpstr>SB_LTHMngedOthRev_FC04</vt:lpstr>
      <vt:lpstr>SB_LTHMngedOthRev_FC05</vt:lpstr>
      <vt:lpstr>SB_LTHMngedOthRev_FC06</vt:lpstr>
      <vt:lpstr>SB_LTHMngedOthRev_FC07</vt:lpstr>
      <vt:lpstr>SB_LTHMngedOthRev_FC08</vt:lpstr>
      <vt:lpstr>SB_LTHMngedOthRev_FC09</vt:lpstr>
      <vt:lpstr>SB_LTHMngedOthRev_FC10</vt:lpstr>
      <vt:lpstr>SB_LTHMngedOthRev_FLD</vt:lpstr>
      <vt:lpstr>SB_LTHMngedPropertyExp_ACT2</vt:lpstr>
      <vt:lpstr>SB_LTHMngedPropertyExp_ACT3</vt:lpstr>
      <vt:lpstr>SB_LTHMngedPropertyExp_FC01</vt:lpstr>
      <vt:lpstr>SB_LTHMngedPropertyExp_FC02</vt:lpstr>
      <vt:lpstr>SB_LTHMngedPropertyExp_FC03</vt:lpstr>
      <vt:lpstr>SB_LTHMngedPropertyExp_FC04</vt:lpstr>
      <vt:lpstr>SB_LTHMngedPropertyExp_FC05</vt:lpstr>
      <vt:lpstr>SB_LTHMngedPropertyExp_FC06</vt:lpstr>
      <vt:lpstr>SB_LTHMngedPropertyExp_FC07</vt:lpstr>
      <vt:lpstr>SB_LTHMngedPropertyExp_FC08</vt:lpstr>
      <vt:lpstr>SB_LTHMngedPropertyExp_FC09</vt:lpstr>
      <vt:lpstr>SB_LTHMngedPropertyExp_FC10</vt:lpstr>
      <vt:lpstr>SB_LTHMngedPropertyExp_FLD</vt:lpstr>
      <vt:lpstr>SB_LTHMngedRentRev_ACT2</vt:lpstr>
      <vt:lpstr>SB_LTHMngedRentRev_ACT3</vt:lpstr>
      <vt:lpstr>SB_LTHMngedRentRev_FC01</vt:lpstr>
      <vt:lpstr>SB_LTHMngedRentRev_FC02</vt:lpstr>
      <vt:lpstr>SB_LTHMngedRentRev_FC03</vt:lpstr>
      <vt:lpstr>SB_LTHMngedRentRev_FC04</vt:lpstr>
      <vt:lpstr>SB_LTHMngedRentRev_FC05</vt:lpstr>
      <vt:lpstr>SB_LTHMngedRentRev_FC06</vt:lpstr>
      <vt:lpstr>SB_LTHMngedRentRev_FC07</vt:lpstr>
      <vt:lpstr>SB_LTHMngedRentRev_FC08</vt:lpstr>
      <vt:lpstr>SB_LTHMngedRentRev_FC09</vt:lpstr>
      <vt:lpstr>SB_LTHMngedRentRev_FC10</vt:lpstr>
      <vt:lpstr>SB_LTHMngedRentRev_FLD</vt:lpstr>
      <vt:lpstr>SB_LTHMngedRespMaint_ACT2</vt:lpstr>
      <vt:lpstr>SB_LTHMngedRespMaint_ACT3</vt:lpstr>
      <vt:lpstr>SB_LTHMngedRespMaint_FC01</vt:lpstr>
      <vt:lpstr>SB_LTHMngedRespMaint_FC02</vt:lpstr>
      <vt:lpstr>SB_LTHMngedRespMaint_FC03</vt:lpstr>
      <vt:lpstr>SB_LTHMngedRespMaint_FC04</vt:lpstr>
      <vt:lpstr>SB_LTHMngedRespMaint_FC05</vt:lpstr>
      <vt:lpstr>SB_LTHMngedRespMaint_FC06</vt:lpstr>
      <vt:lpstr>SB_LTHMngedRespMaint_FC07</vt:lpstr>
      <vt:lpstr>SB_LTHMngedRespMaint_FC08</vt:lpstr>
      <vt:lpstr>SB_LTHMngedRespMaint_FC09</vt:lpstr>
      <vt:lpstr>SB_LTHMngedRespMaint_FC10</vt:lpstr>
      <vt:lpstr>SB_LTHMngedRespMaint_FLD</vt:lpstr>
      <vt:lpstr>SB_LTHMngedSvcIncomeFees_ACT2</vt:lpstr>
      <vt:lpstr>SB_LTHMngedSvcIncomeFees_ACT3</vt:lpstr>
      <vt:lpstr>SB_LTHMngedSvcIncomeFees_FC01</vt:lpstr>
      <vt:lpstr>SB_LTHMngedSvcIncomeFees_FC02</vt:lpstr>
      <vt:lpstr>SB_LTHMngedSvcIncomeFees_FC03</vt:lpstr>
      <vt:lpstr>SB_LTHMngedSvcIncomeFees_FC04</vt:lpstr>
      <vt:lpstr>SB_LTHMngedSvcIncomeFees_FC05</vt:lpstr>
      <vt:lpstr>SB_LTHMngedSvcIncomeFees_FC06</vt:lpstr>
      <vt:lpstr>SB_LTHMngedSvcIncomeFees_FC07</vt:lpstr>
      <vt:lpstr>SB_LTHMngedSvcIncomeFees_FC08</vt:lpstr>
      <vt:lpstr>SB_LTHMngedSvcIncomeFees_FC09</vt:lpstr>
      <vt:lpstr>SB_LTHMngedSvcIncomeFees_FC10</vt:lpstr>
      <vt:lpstr>SB_LTHMngedSvcIncomeFees_FLD</vt:lpstr>
      <vt:lpstr>SB_LTHMngedTotalIncome_ACT2</vt:lpstr>
      <vt:lpstr>SB_LTHMngedTotalIncome_ACT3</vt:lpstr>
      <vt:lpstr>SB_LTHMngedTotalIncome_FC01</vt:lpstr>
      <vt:lpstr>SB_LTHMngedTotalIncome_FC02</vt:lpstr>
      <vt:lpstr>SB_LTHMngedTotalIncome_FC03</vt:lpstr>
      <vt:lpstr>SB_LTHMngedTotalIncome_FC04</vt:lpstr>
      <vt:lpstr>SB_LTHMngedTotalIncome_FC05</vt:lpstr>
      <vt:lpstr>SB_LTHMngedTotalIncome_FC06</vt:lpstr>
      <vt:lpstr>SB_LTHMngedTotalIncome_FC07</vt:lpstr>
      <vt:lpstr>SB_LTHMngedTotalIncome_FC08</vt:lpstr>
      <vt:lpstr>SB_LTHMngedTotalIncome_FC09</vt:lpstr>
      <vt:lpstr>SB_LTHMngedTotalIncome_FC10</vt:lpstr>
      <vt:lpstr>SB_LTHMngedTotalIncome_FLD</vt:lpstr>
      <vt:lpstr>SB_LTHMngedTotalManagedGov_ACT2</vt:lpstr>
      <vt:lpstr>SB_LTHMngedTotalManagedGov_ACT3</vt:lpstr>
      <vt:lpstr>SB_LTHMngedTotalManagedGov_FC01</vt:lpstr>
      <vt:lpstr>SB_LTHMngedTotalManagedGov_FC02</vt:lpstr>
      <vt:lpstr>SB_LTHMngedTotalManagedGov_FC03</vt:lpstr>
      <vt:lpstr>SB_LTHMngedTotalManagedGov_FC04</vt:lpstr>
      <vt:lpstr>SB_LTHMngedTotalManagedGov_FC05</vt:lpstr>
      <vt:lpstr>SB_LTHMngedTotalManagedGov_FC06</vt:lpstr>
      <vt:lpstr>SB_LTHMngedTotalManagedGov_FC07</vt:lpstr>
      <vt:lpstr>SB_LTHMngedTotalManagedGov_FC08</vt:lpstr>
      <vt:lpstr>SB_LTHMngedTotalManagedGov_FC09</vt:lpstr>
      <vt:lpstr>SB_LTHMngedTotalManagedGov_FC10</vt:lpstr>
      <vt:lpstr>SB_LTHMngedTotalManagedGov_FLD</vt:lpstr>
      <vt:lpstr>SB_LTHMngedTotalManagedOth_ACT2</vt:lpstr>
      <vt:lpstr>SB_LTHMngedTotalManagedOth_ACT3</vt:lpstr>
      <vt:lpstr>SB_LTHMngedTotalManagedOth_FC01</vt:lpstr>
      <vt:lpstr>SB_LTHMngedTotalManagedOth_FC02</vt:lpstr>
      <vt:lpstr>SB_LTHMngedTotalManagedOth_FC03</vt:lpstr>
      <vt:lpstr>SB_LTHMngedTotalManagedOth_FC04</vt:lpstr>
      <vt:lpstr>SB_LTHMngedTotalManagedOth_FC05</vt:lpstr>
      <vt:lpstr>SB_LTHMngedTotalManagedOth_FC06</vt:lpstr>
      <vt:lpstr>SB_LTHMngedTotalManagedOth_FC07</vt:lpstr>
      <vt:lpstr>SB_LTHMngedTotalManagedOth_FC08</vt:lpstr>
      <vt:lpstr>SB_LTHMngedTotalManagedOth_FC09</vt:lpstr>
      <vt:lpstr>SB_LTHMngedTotalManagedOth_FC10</vt:lpstr>
      <vt:lpstr>SB_LTHMngedTotalManagedOth_FLD</vt:lpstr>
      <vt:lpstr>SB_LTHOthFixedIntangibleAssets_ACT2</vt:lpstr>
      <vt:lpstr>SB_LTHOthFixedIntangibleAssets_ACT3</vt:lpstr>
      <vt:lpstr>SB_LTHOthFixedIntangibleAssets_FC01</vt:lpstr>
      <vt:lpstr>SB_LTHOthFixedIntangibleAssets_FC02</vt:lpstr>
      <vt:lpstr>SB_LTHOthFixedIntangibleAssets_FC03</vt:lpstr>
      <vt:lpstr>SB_LTHOthFixedIntangibleAssets_FC04</vt:lpstr>
      <vt:lpstr>SB_LTHOthFixedIntangibleAssets_FC05</vt:lpstr>
      <vt:lpstr>SB_LTHOthFixedIntangibleAssets_FC06</vt:lpstr>
      <vt:lpstr>SB_LTHOthFixedIntangibleAssets_FC07</vt:lpstr>
      <vt:lpstr>SB_LTHOthFixedIntangibleAssets_FC08</vt:lpstr>
      <vt:lpstr>SB_LTHOthFixedIntangibleAssets_FC09</vt:lpstr>
      <vt:lpstr>SB_LTHOthFixedIntangibleAssets_FC10</vt:lpstr>
      <vt:lpstr>SB_LTHOthFixedIntangibleAssets_FLD</vt:lpstr>
      <vt:lpstr>SB_LTHOwnedApportCoprOverhead_ACT2</vt:lpstr>
      <vt:lpstr>SB_LTHOwnedApportCoprOverhead_ACT3</vt:lpstr>
      <vt:lpstr>SB_LTHOwnedApportCoprOverhead_FC01</vt:lpstr>
      <vt:lpstr>SB_LTHOwnedApportCoprOverhead_FC02</vt:lpstr>
      <vt:lpstr>SB_LTHOwnedApportCoprOverhead_FC03</vt:lpstr>
      <vt:lpstr>SB_LTHOwnedApportCoprOverhead_FC04</vt:lpstr>
      <vt:lpstr>SB_LTHOwnedApportCoprOverhead_FC05</vt:lpstr>
      <vt:lpstr>SB_LTHOwnedApportCoprOverhead_FC06</vt:lpstr>
      <vt:lpstr>SB_LTHOwnedApportCoprOverhead_FC07</vt:lpstr>
      <vt:lpstr>SB_LTHOwnedApportCoprOverhead_FC08</vt:lpstr>
      <vt:lpstr>SB_LTHOwnedApportCoprOverhead_FC09</vt:lpstr>
      <vt:lpstr>SB_LTHOwnedApportCoprOverhead_FC10</vt:lpstr>
      <vt:lpstr>SB_LTHOwnedApportCoprOverhead_FLD</vt:lpstr>
      <vt:lpstr>SB_LTHOwnedAvgNumFTE_ACT2</vt:lpstr>
      <vt:lpstr>SB_LTHOwnedAvgNumFTE_ACT3</vt:lpstr>
      <vt:lpstr>SB_LTHOwnedAvgNumFTE_FC01</vt:lpstr>
      <vt:lpstr>SB_LTHOwnedAvgNumFTE_FC02</vt:lpstr>
      <vt:lpstr>SB_LTHOwnedAvgNumFTE_FC03</vt:lpstr>
      <vt:lpstr>SB_LTHOwnedAvgNumFTE_FC04</vt:lpstr>
      <vt:lpstr>SB_LTHOwnedAvgNumFTE_FC05</vt:lpstr>
      <vt:lpstr>SB_LTHOwnedAvgNumFTE_FC06</vt:lpstr>
      <vt:lpstr>SB_LTHOwnedAvgNumFTE_FC07</vt:lpstr>
      <vt:lpstr>SB_LTHOwnedAvgNumFTE_FC08</vt:lpstr>
      <vt:lpstr>SB_LTHOwnedAvgNumFTE_FC09</vt:lpstr>
      <vt:lpstr>SB_LTHOwnedAvgNumFTE_FC10</vt:lpstr>
      <vt:lpstr>SB_LTHOwnedAvgNumFTE_FLD</vt:lpstr>
      <vt:lpstr>SB_LTHOwnedBadDebts_ACT2</vt:lpstr>
      <vt:lpstr>SB_LTHOwnedBadDebts_ACT3</vt:lpstr>
      <vt:lpstr>SB_LTHOwnedBadDebts_FC01</vt:lpstr>
      <vt:lpstr>SB_LTHOwnedBadDebts_FC02</vt:lpstr>
      <vt:lpstr>SB_LTHOwnedBadDebts_FC03</vt:lpstr>
      <vt:lpstr>SB_LTHOwnedBadDebts_FC04</vt:lpstr>
      <vt:lpstr>SB_LTHOwnedBadDebts_FC05</vt:lpstr>
      <vt:lpstr>SB_LTHOwnedBadDebts_FC06</vt:lpstr>
      <vt:lpstr>SB_LTHOwnedBadDebts_FC07</vt:lpstr>
      <vt:lpstr>SB_LTHOwnedBadDebts_FC08</vt:lpstr>
      <vt:lpstr>SB_LTHOwnedBadDebts_FC09</vt:lpstr>
      <vt:lpstr>SB_LTHOwnedBadDebts_FC10</vt:lpstr>
      <vt:lpstr>SB_LTHOwnedBadDebts_FLD</vt:lpstr>
      <vt:lpstr>SB_LTHOwnedCapGrants_ACT2</vt:lpstr>
      <vt:lpstr>SB_LTHOwnedCapGrants_ACT3</vt:lpstr>
      <vt:lpstr>SB_LTHOwnedCapGrants_FC01</vt:lpstr>
      <vt:lpstr>SB_LTHOwnedCapGrants_FC02</vt:lpstr>
      <vt:lpstr>SB_LTHOwnedCapGrants_FC03</vt:lpstr>
      <vt:lpstr>SB_LTHOwnedCapGrants_FC04</vt:lpstr>
      <vt:lpstr>SB_LTHOwnedCapGrants_FC05</vt:lpstr>
      <vt:lpstr>SB_LTHOwnedCapGrants_FC06</vt:lpstr>
      <vt:lpstr>SB_LTHOwnedCapGrants_FC07</vt:lpstr>
      <vt:lpstr>SB_LTHOwnedCapGrants_FC08</vt:lpstr>
      <vt:lpstr>SB_LTHOwnedCapGrants_FC09</vt:lpstr>
      <vt:lpstr>SB_LTHOwnedCapGrants_FC10</vt:lpstr>
      <vt:lpstr>SB_LTHOwnedCapGrants_FLD</vt:lpstr>
      <vt:lpstr>SB_LTHOwnedContribSurpDefOp_ACT2</vt:lpstr>
      <vt:lpstr>SB_LTHOwnedContribSurpDefOp_ACT3</vt:lpstr>
      <vt:lpstr>SB_LTHOwnedContribSurpDefOp_FC01</vt:lpstr>
      <vt:lpstr>SB_LTHOwnedContribSurpDefOp_FC02</vt:lpstr>
      <vt:lpstr>SB_LTHOwnedContribSurpDefOp_FC03</vt:lpstr>
      <vt:lpstr>SB_LTHOwnedContribSurpDefOp_FC04</vt:lpstr>
      <vt:lpstr>SB_LTHOwnedContribSurpDefOp_FC05</vt:lpstr>
      <vt:lpstr>SB_LTHOwnedContribSurpDefOp_FC06</vt:lpstr>
      <vt:lpstr>SB_LTHOwnedContribSurpDefOp_FC07</vt:lpstr>
      <vt:lpstr>SB_LTHOwnedContribSurpDefOp_FC08</vt:lpstr>
      <vt:lpstr>SB_LTHOwnedContribSurpDefOp_FC09</vt:lpstr>
      <vt:lpstr>SB_LTHOwnedContribSurpDefOp_FC10</vt:lpstr>
      <vt:lpstr>SB_LTHOwnedContribSurpDefOp_FLD</vt:lpstr>
      <vt:lpstr>SB_LTHOwnedContribSurpDefTotal_ACT2</vt:lpstr>
      <vt:lpstr>SB_LTHOwnedContribSurpDefTotal_ACT3</vt:lpstr>
      <vt:lpstr>SB_LTHOwnedContribSurpDefTotal_FC01</vt:lpstr>
      <vt:lpstr>SB_LTHOwnedContribSurpDefTotal_FC02</vt:lpstr>
      <vt:lpstr>SB_LTHOwnedContribSurpDefTotal_FC03</vt:lpstr>
      <vt:lpstr>SB_LTHOwnedContribSurpDefTotal_FC04</vt:lpstr>
      <vt:lpstr>SB_LTHOwnedContribSurpDefTotal_FC05</vt:lpstr>
      <vt:lpstr>SB_LTHOwnedContribSurpDefTotal_FC06</vt:lpstr>
      <vt:lpstr>SB_LTHOwnedContribSurpDefTotal_FC07</vt:lpstr>
      <vt:lpstr>SB_LTHOwnedContribSurpDefTotal_FC08</vt:lpstr>
      <vt:lpstr>SB_LTHOwnedContribSurpDefTotal_FC09</vt:lpstr>
      <vt:lpstr>SB_LTHOwnedContribSurpDefTotal_FC10</vt:lpstr>
      <vt:lpstr>SB_LTHOwnedContribSurpDefTotal_FLD</vt:lpstr>
      <vt:lpstr>SB_LTHOwnedDepreciation_ACT2</vt:lpstr>
      <vt:lpstr>SB_LTHOwnedDepreciation_ACT3</vt:lpstr>
      <vt:lpstr>SB_LTHOwnedDepreciation_FC01</vt:lpstr>
      <vt:lpstr>SB_LTHOwnedDepreciation_FC02</vt:lpstr>
      <vt:lpstr>SB_LTHOwnedDepreciation_FC03</vt:lpstr>
      <vt:lpstr>SB_LTHOwnedDepreciation_FC04</vt:lpstr>
      <vt:lpstr>SB_LTHOwnedDepreciation_FC05</vt:lpstr>
      <vt:lpstr>SB_LTHOwnedDepreciation_FC06</vt:lpstr>
      <vt:lpstr>SB_LTHOwnedDepreciation_FC07</vt:lpstr>
      <vt:lpstr>SB_LTHOwnedDepreciation_FC08</vt:lpstr>
      <vt:lpstr>SB_LTHOwnedDepreciation_FC09</vt:lpstr>
      <vt:lpstr>SB_LTHOwnedDepreciation_FC10</vt:lpstr>
      <vt:lpstr>SB_LTHOwnedDepreciation_FLD</vt:lpstr>
      <vt:lpstr>SB_LTHOwnedEmployeeExp_ACT2</vt:lpstr>
      <vt:lpstr>SB_LTHOwnedEmployeeExp_ACT3</vt:lpstr>
      <vt:lpstr>SB_LTHOwnedEmployeeExp_FC01</vt:lpstr>
      <vt:lpstr>SB_LTHOwnedEmployeeExp_FC02</vt:lpstr>
      <vt:lpstr>SB_LTHOwnedEmployeeExp_FC03</vt:lpstr>
      <vt:lpstr>SB_LTHOwnedEmployeeExp_FC04</vt:lpstr>
      <vt:lpstr>SB_LTHOwnedEmployeeExp_FC05</vt:lpstr>
      <vt:lpstr>SB_LTHOwnedEmployeeExp_FC06</vt:lpstr>
      <vt:lpstr>SB_LTHOwnedEmployeeExp_FC07</vt:lpstr>
      <vt:lpstr>SB_LTHOwnedEmployeeExp_FC08</vt:lpstr>
      <vt:lpstr>SB_LTHOwnedEmployeeExp_FC09</vt:lpstr>
      <vt:lpstr>SB_LTHOwnedEmployeeExp_FC10</vt:lpstr>
      <vt:lpstr>SB_LTHOwnedEmployeeExp_FLD</vt:lpstr>
      <vt:lpstr>SB_LTHOwnedInterestExp_ACT2</vt:lpstr>
      <vt:lpstr>SB_LTHOwnedInterestExp_ACT3</vt:lpstr>
      <vt:lpstr>SB_LTHOwnedInterestExp_FC01</vt:lpstr>
      <vt:lpstr>SB_LTHOwnedInterestExp_FC02</vt:lpstr>
      <vt:lpstr>SB_LTHOwnedInterestExp_FC03</vt:lpstr>
      <vt:lpstr>SB_LTHOwnedInterestExp_FC04</vt:lpstr>
      <vt:lpstr>SB_LTHOwnedInterestExp_FC05</vt:lpstr>
      <vt:lpstr>SB_LTHOwnedInterestExp_FC06</vt:lpstr>
      <vt:lpstr>SB_LTHOwnedInterestExp_FC07</vt:lpstr>
      <vt:lpstr>SB_LTHOwnedInterestExp_FC08</vt:lpstr>
      <vt:lpstr>SB_LTHOwnedInterestExp_FC09</vt:lpstr>
      <vt:lpstr>SB_LTHOwnedInterestExp_FC10</vt:lpstr>
      <vt:lpstr>SB_LTHOwnedInterestExp_FLD</vt:lpstr>
      <vt:lpstr>SB_LTHOwnedLeaseInterestExp_ACT2</vt:lpstr>
      <vt:lpstr>SB_LTHOwnedLeaseInterestExp_ACT3</vt:lpstr>
      <vt:lpstr>SB_LTHOwnedLeaseInterestExp_FC01</vt:lpstr>
      <vt:lpstr>SB_LTHOwnedLeaseInterestExp_FC02</vt:lpstr>
      <vt:lpstr>SB_LTHOwnedLeaseInterestExp_FC03</vt:lpstr>
      <vt:lpstr>SB_LTHOwnedLeaseInterestExp_FC04</vt:lpstr>
      <vt:lpstr>SB_LTHOwnedLeaseInterestExp_FC05</vt:lpstr>
      <vt:lpstr>SB_LTHOwnedLeaseInterestExp_FC06</vt:lpstr>
      <vt:lpstr>SB_LTHOwnedLeaseInterestExp_FC07</vt:lpstr>
      <vt:lpstr>SB_LTHOwnedLeaseInterestExp_FC08</vt:lpstr>
      <vt:lpstr>SB_LTHOwnedLeaseInterestExp_FC09</vt:lpstr>
      <vt:lpstr>SB_LTHOwnedLeaseInterestExp_FC10</vt:lpstr>
      <vt:lpstr>SB_LTHOwnedNCI_ACT2</vt:lpstr>
      <vt:lpstr>SB_LTHOwnedNCI_ACT3</vt:lpstr>
      <vt:lpstr>SB_LTHOwnedNCI_FC01</vt:lpstr>
      <vt:lpstr>SB_LTHOwnedNCI_FC02</vt:lpstr>
      <vt:lpstr>SB_LTHOwnedNCI_FC03</vt:lpstr>
      <vt:lpstr>SB_LTHOwnedNCI_FC04</vt:lpstr>
      <vt:lpstr>SB_LTHOwnedNCI_FC05</vt:lpstr>
      <vt:lpstr>SB_LTHOwnedNCI_FC06</vt:lpstr>
      <vt:lpstr>SB_LTHOwnedNCI_FC07</vt:lpstr>
      <vt:lpstr>SB_LTHOwnedNCI_FC08</vt:lpstr>
      <vt:lpstr>SB_LTHOwnedNCI_FC09</vt:lpstr>
      <vt:lpstr>SB_LTHOwnedNCI_FC10</vt:lpstr>
      <vt:lpstr>SB_LTHOwnedNCI_FLD</vt:lpstr>
      <vt:lpstr>SB_LTHOwnedNetOpSurpDef_ACT2</vt:lpstr>
      <vt:lpstr>SB_LTHOwnedNetOpSurpDef_ACT3</vt:lpstr>
      <vt:lpstr>SB_LTHOwnedNetOpSurpDef_FC01</vt:lpstr>
      <vt:lpstr>SB_LTHOwnedNetOpSurpDef_FC02</vt:lpstr>
      <vt:lpstr>SB_LTHOwnedNetOpSurpDef_FC03</vt:lpstr>
      <vt:lpstr>SB_LTHOwnedNetOpSurpDef_FC04</vt:lpstr>
      <vt:lpstr>SB_LTHOwnedNetOpSurpDef_FC05</vt:lpstr>
      <vt:lpstr>SB_LTHOwnedNetOpSurpDef_FC06</vt:lpstr>
      <vt:lpstr>SB_LTHOwnedNetOpSurpDef_FC07</vt:lpstr>
      <vt:lpstr>SB_LTHOwnedNetOpSurpDef_FC08</vt:lpstr>
      <vt:lpstr>SB_LTHOwnedNetOpSurpDef_FC09</vt:lpstr>
      <vt:lpstr>SB_LTHOwnedNetOpSurpDef_FC10</vt:lpstr>
      <vt:lpstr>SB_LTHOwnedNetOpSurpDef_FLD</vt:lpstr>
      <vt:lpstr>SB_LTHOwnedNetSurpDef_ACT2</vt:lpstr>
      <vt:lpstr>SB_LTHOwnedNetSurpDef_ACT3</vt:lpstr>
      <vt:lpstr>SB_LTHOwnedNetSurpDef_FC01</vt:lpstr>
      <vt:lpstr>SB_LTHOwnedNetSurpDef_FC02</vt:lpstr>
      <vt:lpstr>SB_LTHOwnedNetSurpDef_FC03</vt:lpstr>
      <vt:lpstr>SB_LTHOwnedNetSurpDef_FC04</vt:lpstr>
      <vt:lpstr>SB_LTHOwnedNetSurpDef_FC05</vt:lpstr>
      <vt:lpstr>SB_LTHOwnedNetSurpDef_FC06</vt:lpstr>
      <vt:lpstr>SB_LTHOwnedNetSurpDef_FC07</vt:lpstr>
      <vt:lpstr>SB_LTHOwnedNetSurpDef_FC08</vt:lpstr>
      <vt:lpstr>SB_LTHOwnedNetSurpDef_FC09</vt:lpstr>
      <vt:lpstr>SB_LTHOwnedNetSurpDef_FC10</vt:lpstr>
      <vt:lpstr>SB_LTHOwnedNetSurpDef_FLD</vt:lpstr>
      <vt:lpstr>SB_LTHOwnedNonCapMaint_ACT2</vt:lpstr>
      <vt:lpstr>SB_LTHOwnedNonCapMaint_ACT3</vt:lpstr>
      <vt:lpstr>SB_LTHOwnedNonCapMaint_FC01</vt:lpstr>
      <vt:lpstr>SB_LTHOwnedNonCapMaint_FC02</vt:lpstr>
      <vt:lpstr>SB_LTHOwnedNonCapMaint_FC03</vt:lpstr>
      <vt:lpstr>SB_LTHOwnedNonCapMaint_FC04</vt:lpstr>
      <vt:lpstr>SB_LTHOwnedNonCapMaint_FC05</vt:lpstr>
      <vt:lpstr>SB_LTHOwnedNonCapMaint_FC06</vt:lpstr>
      <vt:lpstr>SB_LTHOwnedNonCapMaint_FC07</vt:lpstr>
      <vt:lpstr>SB_LTHOwnedNonCapMaint_FC08</vt:lpstr>
      <vt:lpstr>SB_LTHOwnedNonCapMaint_FC09</vt:lpstr>
      <vt:lpstr>SB_LTHOwnedNonCapMaint_FC10</vt:lpstr>
      <vt:lpstr>SB_LTHOwnedNonCapMaint_FLD</vt:lpstr>
      <vt:lpstr>SB_LTHOwnedNRASSubsidy_ACT2</vt:lpstr>
      <vt:lpstr>SB_LTHOwnedNRASSubsidy_ACT3</vt:lpstr>
      <vt:lpstr>SB_LTHOwnedNRASSubsidy_FC01</vt:lpstr>
      <vt:lpstr>SB_LTHOwnedNRASSubsidy_FC02</vt:lpstr>
      <vt:lpstr>SB_LTHOwnedNRASSubsidy_FC03</vt:lpstr>
      <vt:lpstr>SB_LTHOwnedNRASSubsidy_FC04</vt:lpstr>
      <vt:lpstr>SB_LTHOwnedNRASSubsidy_FC05</vt:lpstr>
      <vt:lpstr>SB_LTHOwnedNRASSubsidy_FC06</vt:lpstr>
      <vt:lpstr>SB_LTHOwnedNRASSubsidy_FC07</vt:lpstr>
      <vt:lpstr>SB_LTHOwnedNRASSubsidy_FC08</vt:lpstr>
      <vt:lpstr>SB_LTHOwnedNRASSubsidy_FC09</vt:lpstr>
      <vt:lpstr>SB_LTHOwnedNRASSubsidy_FC10</vt:lpstr>
      <vt:lpstr>SB_LTHOwnedNRASSubsidy_FLD</vt:lpstr>
      <vt:lpstr>SB_LTHOwnedNumTenancyAgreemt_ACT2</vt:lpstr>
      <vt:lpstr>SB_LTHOwnedNumTenancyAgreemt_ACT3</vt:lpstr>
      <vt:lpstr>SB_LTHOwnedNumTenancyAgreemt_FC01</vt:lpstr>
      <vt:lpstr>SB_LTHOwnedNumTenancyAgreemt_FC02</vt:lpstr>
      <vt:lpstr>SB_LTHOwnedNumTenancyAgreemt_FC03</vt:lpstr>
      <vt:lpstr>SB_LTHOwnedNumTenancyAgreemt_FC04</vt:lpstr>
      <vt:lpstr>SB_LTHOwnedNumTenancyAgreemt_FC05</vt:lpstr>
      <vt:lpstr>SB_LTHOwnedNumTenancyAgreemt_FC06</vt:lpstr>
      <vt:lpstr>SB_LTHOwnedNumTenancyAgreemt_FC07</vt:lpstr>
      <vt:lpstr>SB_LTHOwnedNumTenancyAgreemt_FC08</vt:lpstr>
      <vt:lpstr>SB_LTHOwnedNumTenancyAgreemt_FC09</vt:lpstr>
      <vt:lpstr>SB_LTHOwnedNumTenancyAgreemt_FC10</vt:lpstr>
      <vt:lpstr>SB_LTHOwnedNumTenancyAgreemt_FLD</vt:lpstr>
      <vt:lpstr>SB_LTHOwnedOperatingExp_ACT2</vt:lpstr>
      <vt:lpstr>SB_LTHOwnedOperatingExp_ACT3</vt:lpstr>
      <vt:lpstr>SB_LTHOwnedOperatingExp_FC01</vt:lpstr>
      <vt:lpstr>SB_LTHOwnedOperatingExp_FC02</vt:lpstr>
      <vt:lpstr>SB_LTHOwnedOperatingExp_FC03</vt:lpstr>
      <vt:lpstr>SB_LTHOwnedOperatingExp_FC04</vt:lpstr>
      <vt:lpstr>SB_LTHOwnedOperatingExp_FC05</vt:lpstr>
      <vt:lpstr>SB_LTHOwnedOperatingExp_FC06</vt:lpstr>
      <vt:lpstr>SB_LTHOwnedOperatingExp_FC07</vt:lpstr>
      <vt:lpstr>SB_LTHOwnedOperatingExp_FC08</vt:lpstr>
      <vt:lpstr>SB_LTHOwnedOperatingExp_FC09</vt:lpstr>
      <vt:lpstr>SB_LTHOwnedOperatingExp_FC10</vt:lpstr>
      <vt:lpstr>SB_LTHOwnedOperatingExp_FLD</vt:lpstr>
      <vt:lpstr>SB_LTHOwnedOpGrants_ACT2</vt:lpstr>
      <vt:lpstr>SB_LTHOwnedOpGrants_ACT3</vt:lpstr>
      <vt:lpstr>SB_LTHOwnedOpGrants_FC01</vt:lpstr>
      <vt:lpstr>SB_LTHOwnedOpGrants_FC02</vt:lpstr>
      <vt:lpstr>SB_LTHOwnedOpGrants_FC03</vt:lpstr>
      <vt:lpstr>SB_LTHOwnedOpGrants_FC04</vt:lpstr>
      <vt:lpstr>SB_LTHOwnedOpGrants_FC05</vt:lpstr>
      <vt:lpstr>SB_LTHOwnedOpGrants_FC06</vt:lpstr>
      <vt:lpstr>SB_LTHOwnedOpGrants_FC07</vt:lpstr>
      <vt:lpstr>SB_LTHOwnedOpGrants_FC08</vt:lpstr>
      <vt:lpstr>SB_LTHOwnedOpGrants_FC09</vt:lpstr>
      <vt:lpstr>SB_LTHOwnedOpGrants_FC10</vt:lpstr>
      <vt:lpstr>SB_LTHOwnedOpGrants_FLD</vt:lpstr>
      <vt:lpstr>SB_LTHOwnedOthExp_ACT2</vt:lpstr>
      <vt:lpstr>SB_LTHOwnedOthExp_ACT3</vt:lpstr>
      <vt:lpstr>SB_LTHOwnedOthExp_FC01</vt:lpstr>
      <vt:lpstr>SB_LTHOwnedOthExp_FC02</vt:lpstr>
      <vt:lpstr>SB_LTHOwnedOthExp_FC03</vt:lpstr>
      <vt:lpstr>SB_LTHOwnedOthExp_FC04</vt:lpstr>
      <vt:lpstr>SB_LTHOwnedOthExp_FC05</vt:lpstr>
      <vt:lpstr>SB_LTHOwnedOthExp_FC06</vt:lpstr>
      <vt:lpstr>SB_LTHOwnedOthExp_FC07</vt:lpstr>
      <vt:lpstr>SB_LTHOwnedOthExp_FC08</vt:lpstr>
      <vt:lpstr>SB_LTHOwnedOthExp_FC09</vt:lpstr>
      <vt:lpstr>SB_LTHOwnedOthExp_FC10</vt:lpstr>
      <vt:lpstr>SB_LTHOwnedOthExp_FLD</vt:lpstr>
      <vt:lpstr>SB_LTHOwnedOthRev_ACT2</vt:lpstr>
      <vt:lpstr>SB_LTHOwnedOthRev_ACT3</vt:lpstr>
      <vt:lpstr>SB_LTHOwnedOthRev_FC01</vt:lpstr>
      <vt:lpstr>SB_LTHOwnedOthRev_FC02</vt:lpstr>
      <vt:lpstr>SB_LTHOwnedOthRev_FC03</vt:lpstr>
      <vt:lpstr>SB_LTHOwnedOthRev_FC04</vt:lpstr>
      <vt:lpstr>SB_LTHOwnedOthRev_FC05</vt:lpstr>
      <vt:lpstr>SB_LTHOwnedOthRev_FC06</vt:lpstr>
      <vt:lpstr>SB_LTHOwnedOthRev_FC07</vt:lpstr>
      <vt:lpstr>SB_LTHOwnedOthRev_FC08</vt:lpstr>
      <vt:lpstr>SB_LTHOwnedOthRev_FC09</vt:lpstr>
      <vt:lpstr>SB_LTHOwnedOthRev_FC10</vt:lpstr>
      <vt:lpstr>SB_LTHOwnedOthRev_FLD</vt:lpstr>
      <vt:lpstr>SB_LTHOwnedPropertyExp_ACT2</vt:lpstr>
      <vt:lpstr>SB_LTHOwnedPropertyExp_ACT3</vt:lpstr>
      <vt:lpstr>SB_LTHOwnedPropertyExp_FC01</vt:lpstr>
      <vt:lpstr>SB_LTHOwnedPropertyExp_FC02</vt:lpstr>
      <vt:lpstr>SB_LTHOwnedPropertyExp_FC03</vt:lpstr>
      <vt:lpstr>SB_LTHOwnedPropertyExp_FC04</vt:lpstr>
      <vt:lpstr>SB_LTHOwnedPropertyExp_FC05</vt:lpstr>
      <vt:lpstr>SB_LTHOwnedPropertyExp_FC06</vt:lpstr>
      <vt:lpstr>SB_LTHOwnedPropertyExp_FC07</vt:lpstr>
      <vt:lpstr>SB_LTHOwnedPropertyExp_FC08</vt:lpstr>
      <vt:lpstr>SB_LTHOwnedPropertyExp_FC09</vt:lpstr>
      <vt:lpstr>SB_LTHOwnedPropertyExp_FC10</vt:lpstr>
      <vt:lpstr>SB_LTHOwnedPropertyExp_FLD</vt:lpstr>
      <vt:lpstr>SB_LTHOwnedRentRev_ACT2</vt:lpstr>
      <vt:lpstr>SB_LTHOwnedRentRev_ACT3</vt:lpstr>
      <vt:lpstr>SB_LTHOwnedRentRev_FC01</vt:lpstr>
      <vt:lpstr>SB_LTHOwnedRentRev_FC02</vt:lpstr>
      <vt:lpstr>SB_LTHOwnedRentRev_FC03</vt:lpstr>
      <vt:lpstr>SB_LTHOwnedRentRev_FC04</vt:lpstr>
      <vt:lpstr>SB_LTHOwnedRentRev_FC05</vt:lpstr>
      <vt:lpstr>SB_LTHOwnedRentRev_FC06</vt:lpstr>
      <vt:lpstr>SB_LTHOwnedRentRev_FC07</vt:lpstr>
      <vt:lpstr>SB_LTHOwnedRentRev_FC08</vt:lpstr>
      <vt:lpstr>SB_LTHOwnedRentRev_FC09</vt:lpstr>
      <vt:lpstr>SB_LTHOwnedRentRev_FC10</vt:lpstr>
      <vt:lpstr>SB_LTHOwnedRentRev_FLD</vt:lpstr>
      <vt:lpstr>SB_LTHOwnedRespMaint_ACT2</vt:lpstr>
      <vt:lpstr>SB_LTHOwnedRespMaint_ACT3</vt:lpstr>
      <vt:lpstr>SB_LTHOwnedRespMaint_FC01</vt:lpstr>
      <vt:lpstr>SB_LTHOwnedRespMaint_FC02</vt:lpstr>
      <vt:lpstr>SB_LTHOwnedRespMaint_FC03</vt:lpstr>
      <vt:lpstr>SB_LTHOwnedRespMaint_FC04</vt:lpstr>
      <vt:lpstr>SB_LTHOwnedRespMaint_FC05</vt:lpstr>
      <vt:lpstr>SB_LTHOwnedRespMaint_FC06</vt:lpstr>
      <vt:lpstr>SB_LTHOwnedRespMaint_FC07</vt:lpstr>
      <vt:lpstr>SB_LTHOwnedRespMaint_FC08</vt:lpstr>
      <vt:lpstr>SB_LTHOwnedRespMaint_FC09</vt:lpstr>
      <vt:lpstr>SB_LTHOwnedRespMaint_FC10</vt:lpstr>
      <vt:lpstr>SB_LTHOwnedRespMaint_FLD</vt:lpstr>
      <vt:lpstr>SB_LTHOwnedTotalDevAcquired_ACT2</vt:lpstr>
      <vt:lpstr>SB_LTHOwnedTotalDevAcquired_ACT3</vt:lpstr>
      <vt:lpstr>SB_LTHOwnedTotalDevAcquired_FC01</vt:lpstr>
      <vt:lpstr>SB_LTHOwnedTotalDevAcquired_FC02</vt:lpstr>
      <vt:lpstr>SB_LTHOwnedTotalDevAcquired_FC03</vt:lpstr>
      <vt:lpstr>SB_LTHOwnedTotalDevAcquired_FC04</vt:lpstr>
      <vt:lpstr>SB_LTHOwnedTotalDevAcquired_FC05</vt:lpstr>
      <vt:lpstr>SB_LTHOwnedTotalDevAcquired_FC06</vt:lpstr>
      <vt:lpstr>SB_LTHOwnedTotalDevAcquired_FC07</vt:lpstr>
      <vt:lpstr>SB_LTHOwnedTotalDevAcquired_FC08</vt:lpstr>
      <vt:lpstr>SB_LTHOwnedTotalDevAcquired_FC09</vt:lpstr>
      <vt:lpstr>SB_LTHOwnedTotalDevAcquired_FC10</vt:lpstr>
      <vt:lpstr>SB_LTHOwnedTotalDevAcquired_FLD</vt:lpstr>
      <vt:lpstr>SB_LTHOwnedTotalIncome_ACT2</vt:lpstr>
      <vt:lpstr>SB_LTHOwnedTotalIncome_ACT3</vt:lpstr>
      <vt:lpstr>SB_LTHOwnedTotalIncome_FC01</vt:lpstr>
      <vt:lpstr>SB_LTHOwnedTotalIncome_FC02</vt:lpstr>
      <vt:lpstr>SB_LTHOwnedTotalIncome_FC03</vt:lpstr>
      <vt:lpstr>SB_LTHOwnedTotalIncome_FC04</vt:lpstr>
      <vt:lpstr>SB_LTHOwnedTotalIncome_FC05</vt:lpstr>
      <vt:lpstr>SB_LTHOwnedTotalIncome_FC06</vt:lpstr>
      <vt:lpstr>SB_LTHOwnedTotalIncome_FC07</vt:lpstr>
      <vt:lpstr>SB_LTHOwnedTotalIncome_FC08</vt:lpstr>
      <vt:lpstr>SB_LTHOwnedTotalIncome_FC09</vt:lpstr>
      <vt:lpstr>SB_LTHOwnedTotalIncome_FC10</vt:lpstr>
      <vt:lpstr>SB_LTHOwnedTotalIncome_FLD</vt:lpstr>
      <vt:lpstr>SB_LTHOwnedTotalTrans_ACT2</vt:lpstr>
      <vt:lpstr>SB_LTHOwnedTotalTrans_ACT3</vt:lpstr>
      <vt:lpstr>SB_LTHOwnedTotalTrans_FC01</vt:lpstr>
      <vt:lpstr>SB_LTHOwnedTotalTrans_FC02</vt:lpstr>
      <vt:lpstr>SB_LTHOwnedTotalTrans_FC03</vt:lpstr>
      <vt:lpstr>SB_LTHOwnedTotalTrans_FC04</vt:lpstr>
      <vt:lpstr>SB_LTHOwnedTotalTrans_FC05</vt:lpstr>
      <vt:lpstr>SB_LTHOwnedTotalTrans_FC06</vt:lpstr>
      <vt:lpstr>SB_LTHOwnedTotalTrans_FC07</vt:lpstr>
      <vt:lpstr>SB_LTHOwnedTotalTrans_FC08</vt:lpstr>
      <vt:lpstr>SB_LTHOwnedTotalTrans_FC09</vt:lpstr>
      <vt:lpstr>SB_LTHOwnedTotalTrans_FC10</vt:lpstr>
      <vt:lpstr>SB_LTHOwnedTotalTrans_FLD</vt:lpstr>
      <vt:lpstr>SB_OHBusApportCoprOverhead_ACT2</vt:lpstr>
      <vt:lpstr>SB_OHBusApportCoprOverhead_ACT3</vt:lpstr>
      <vt:lpstr>SB_OHBusApportCoprOverhead_FC01</vt:lpstr>
      <vt:lpstr>SB_OHBusApportCoprOverhead_FC02</vt:lpstr>
      <vt:lpstr>SB_OHBusApportCoprOverhead_FC03</vt:lpstr>
      <vt:lpstr>SB_OHBusApportCoprOverhead_FC04</vt:lpstr>
      <vt:lpstr>SB_OHBusApportCoprOverhead_FC05</vt:lpstr>
      <vt:lpstr>SB_OHBusApportCoprOverhead_FC06</vt:lpstr>
      <vt:lpstr>SB_OHBusApportCoprOverhead_FC07</vt:lpstr>
      <vt:lpstr>SB_OHBusApportCoprOverhead_FC08</vt:lpstr>
      <vt:lpstr>SB_OHBusApportCoprOverhead_FC09</vt:lpstr>
      <vt:lpstr>SB_OHBusApportCoprOverhead_FC10</vt:lpstr>
      <vt:lpstr>SB_OHBusApportCoprOverhead_FLD</vt:lpstr>
      <vt:lpstr>SB_OHBusAvgNumFTE_ACT2</vt:lpstr>
      <vt:lpstr>SB_OHBusAvgNumFTE_ACT3</vt:lpstr>
      <vt:lpstr>SB_OHBusAvgNumFTE_FC01</vt:lpstr>
      <vt:lpstr>SB_OHBusAvgNumFTE_FC02</vt:lpstr>
      <vt:lpstr>SB_OHBusAvgNumFTE_FC03</vt:lpstr>
      <vt:lpstr>SB_OHBusAvgNumFTE_FC04</vt:lpstr>
      <vt:lpstr>SB_OHBusAvgNumFTE_FC05</vt:lpstr>
      <vt:lpstr>SB_OHBusAvgNumFTE_FC06</vt:lpstr>
      <vt:lpstr>SB_OHBusAvgNumFTE_FC07</vt:lpstr>
      <vt:lpstr>SB_OHBusAvgNumFTE_FC08</vt:lpstr>
      <vt:lpstr>SB_OHBusAvgNumFTE_FC09</vt:lpstr>
      <vt:lpstr>SB_OHBusAvgNumFTE_FC10</vt:lpstr>
      <vt:lpstr>SB_OHBusAvgNumFTE_FLD</vt:lpstr>
      <vt:lpstr>SB_OHBusBadDebts_ACT2</vt:lpstr>
      <vt:lpstr>SB_OHBusBadDebts_ACT3</vt:lpstr>
      <vt:lpstr>SB_OHBusBadDebts_FC01</vt:lpstr>
      <vt:lpstr>SB_OHBusBadDebts_FC02</vt:lpstr>
      <vt:lpstr>SB_OHBusBadDebts_FC03</vt:lpstr>
      <vt:lpstr>SB_OHBusBadDebts_FC04</vt:lpstr>
      <vt:lpstr>SB_OHBusBadDebts_FC05</vt:lpstr>
      <vt:lpstr>SB_OHBusBadDebts_FC06</vt:lpstr>
      <vt:lpstr>SB_OHBusBadDebts_FC07</vt:lpstr>
      <vt:lpstr>SB_OHBusBadDebts_FC08</vt:lpstr>
      <vt:lpstr>SB_OHBusBadDebts_FC09</vt:lpstr>
      <vt:lpstr>SB_OHBusBadDebts_FC10</vt:lpstr>
      <vt:lpstr>SB_OHBusBadDebts_FLD</vt:lpstr>
      <vt:lpstr>SB_OHBusCapitalGrants_ACT2</vt:lpstr>
      <vt:lpstr>SB_OHBusCapitalGrants_ACT3</vt:lpstr>
      <vt:lpstr>SB_OHBusCapitalGrants_FC01</vt:lpstr>
      <vt:lpstr>SB_OHBusCapitalGrants_FC02</vt:lpstr>
      <vt:lpstr>SB_OHBusCapitalGrants_FC03</vt:lpstr>
      <vt:lpstr>SB_OHBusCapitalGrants_FC04</vt:lpstr>
      <vt:lpstr>SB_OHBusCapitalGrants_FC05</vt:lpstr>
      <vt:lpstr>SB_OHBusCapitalGrants_FC06</vt:lpstr>
      <vt:lpstr>SB_OHBusCapitalGrants_FC07</vt:lpstr>
      <vt:lpstr>SB_OHBusCapitalGrants_FC08</vt:lpstr>
      <vt:lpstr>SB_OHBusCapitalGrants_FC09</vt:lpstr>
      <vt:lpstr>SB_OHBusCapitalGrants_FC10</vt:lpstr>
      <vt:lpstr>SB_OHBusCapitalGrants_FLD</vt:lpstr>
      <vt:lpstr>SB_OHBusContribSurpDefOp_ACT2</vt:lpstr>
      <vt:lpstr>SB_OHBusContribSurpDefOp_ACT3</vt:lpstr>
      <vt:lpstr>SB_OHBusContribSurpDefOp_FC01</vt:lpstr>
      <vt:lpstr>SB_OHBusContribSurpDefOp_FC02</vt:lpstr>
      <vt:lpstr>SB_OHBusContribSurpDefOp_FC03</vt:lpstr>
      <vt:lpstr>SB_OHBusContribSurpDefOp_FC04</vt:lpstr>
      <vt:lpstr>SB_OHBusContribSurpDefOp_FC05</vt:lpstr>
      <vt:lpstr>SB_OHBusContribSurpDefOp_FC06</vt:lpstr>
      <vt:lpstr>SB_OHBusContribSurpDefOp_FC07</vt:lpstr>
      <vt:lpstr>SB_OHBusContribSurpDefOp_FC08</vt:lpstr>
      <vt:lpstr>SB_OHBusContribSurpDefOp_FC09</vt:lpstr>
      <vt:lpstr>SB_OHBusContribSurpDefOp_FC10</vt:lpstr>
      <vt:lpstr>SB_OHBusContribSurpDefOp_FLD</vt:lpstr>
      <vt:lpstr>SB_OHBusContribSurpDefTotal_ACT2</vt:lpstr>
      <vt:lpstr>SB_OHBusContribSurpDefTotal_ACT3</vt:lpstr>
      <vt:lpstr>SB_OHBusContribSurpDefTotal_FC01</vt:lpstr>
      <vt:lpstr>SB_OHBusContribSurpDefTotal_FC02</vt:lpstr>
      <vt:lpstr>SB_OHBusContribSurpDefTotal_FC03</vt:lpstr>
      <vt:lpstr>SB_OHBusContribSurpDefTotal_FC04</vt:lpstr>
      <vt:lpstr>SB_OHBusContribSurpDefTotal_FC05</vt:lpstr>
      <vt:lpstr>SB_OHBusContribSurpDefTotal_FC06</vt:lpstr>
      <vt:lpstr>SB_OHBusContribSurpDefTotal_FC07</vt:lpstr>
      <vt:lpstr>SB_OHBusContribSurpDefTotal_FC08</vt:lpstr>
      <vt:lpstr>SB_OHBusContribSurpDefTotal_FC09</vt:lpstr>
      <vt:lpstr>SB_OHBusContribSurpDefTotal_FC10</vt:lpstr>
      <vt:lpstr>SB_OHBusContribSurpDefTotal_FLD</vt:lpstr>
      <vt:lpstr>SB_OHBusDepreciation_ACT2</vt:lpstr>
      <vt:lpstr>SB_OHBusDepreciation_ACT3</vt:lpstr>
      <vt:lpstr>SB_OHBusDepreciation_FC01</vt:lpstr>
      <vt:lpstr>SB_OHBusDepreciation_FC02</vt:lpstr>
      <vt:lpstr>SB_OHBusDepreciation_FC03</vt:lpstr>
      <vt:lpstr>SB_OHBusDepreciation_FC04</vt:lpstr>
      <vt:lpstr>SB_OHBusDepreciation_FC05</vt:lpstr>
      <vt:lpstr>SB_OHBusDepreciation_FC06</vt:lpstr>
      <vt:lpstr>SB_OHBusDepreciation_FC07</vt:lpstr>
      <vt:lpstr>SB_OHBusDepreciation_FC08</vt:lpstr>
      <vt:lpstr>SB_OHBusDepreciation_FC09</vt:lpstr>
      <vt:lpstr>SB_OHBusDepreciation_FC10</vt:lpstr>
      <vt:lpstr>SB_OHBusDepreciation_FLD</vt:lpstr>
      <vt:lpstr>SB_OHBusEmployeeExp_ACT2</vt:lpstr>
      <vt:lpstr>SB_OHBusEmployeeExp_ACT3</vt:lpstr>
      <vt:lpstr>SB_OHBusEmployeeExp_FC01</vt:lpstr>
      <vt:lpstr>SB_OHBusEmployeeExp_FC02</vt:lpstr>
      <vt:lpstr>SB_OHBusEmployeeExp_FC03</vt:lpstr>
      <vt:lpstr>SB_OHBusEmployeeExp_FC04</vt:lpstr>
      <vt:lpstr>SB_OHBusEmployeeExp_FC05</vt:lpstr>
      <vt:lpstr>SB_OHBusEmployeeExp_FC06</vt:lpstr>
      <vt:lpstr>SB_OHBusEmployeeExp_FC07</vt:lpstr>
      <vt:lpstr>SB_OHBusEmployeeExp_FC08</vt:lpstr>
      <vt:lpstr>SB_OHBusEmployeeExp_FC09</vt:lpstr>
      <vt:lpstr>SB_OHBusEmployeeExp_FC10</vt:lpstr>
      <vt:lpstr>SB_OHBusEmployeeExp_FLD</vt:lpstr>
      <vt:lpstr>SB_OHBusInterestExp_ACT2</vt:lpstr>
      <vt:lpstr>SB_OHBusInterestExp_ACT3</vt:lpstr>
      <vt:lpstr>SB_OHBusInterestExp_FC01</vt:lpstr>
      <vt:lpstr>SB_OHBusInterestExp_FC02</vt:lpstr>
      <vt:lpstr>SB_OHBusInterestExp_FC03</vt:lpstr>
      <vt:lpstr>SB_OHBusInterestExp_FC04</vt:lpstr>
      <vt:lpstr>SB_OHBusInterestExp_FC05</vt:lpstr>
      <vt:lpstr>SB_OHBusInterestExp_FC06</vt:lpstr>
      <vt:lpstr>SB_OHBusInterestExp_FC07</vt:lpstr>
      <vt:lpstr>SB_OHBusInterestExp_FC08</vt:lpstr>
      <vt:lpstr>SB_OHBusInterestExp_FC09</vt:lpstr>
      <vt:lpstr>SB_OHBusInterestExp_FC10</vt:lpstr>
      <vt:lpstr>SB_OHBusInterestExp_FLD</vt:lpstr>
      <vt:lpstr>SB_OHBusLeaseInterestExp_ACT2</vt:lpstr>
      <vt:lpstr>SB_OHBusLeaseInterestExp_ACT3</vt:lpstr>
      <vt:lpstr>SB_OHBusLeaseInterestExp_FC01</vt:lpstr>
      <vt:lpstr>SB_OHBusLeaseInterestExp_FC02</vt:lpstr>
      <vt:lpstr>SB_OHBusLeaseInterestExp_FC03</vt:lpstr>
      <vt:lpstr>SB_OHBusLeaseInterestExp_FC04</vt:lpstr>
      <vt:lpstr>SB_OHBusLeaseInterestExp_FC05</vt:lpstr>
      <vt:lpstr>SB_OHBusLeaseInterestExp_FC06</vt:lpstr>
      <vt:lpstr>SB_OHBusLeaseInterestExp_FC07</vt:lpstr>
      <vt:lpstr>SB_OHBusLeaseInterestExp_FC08</vt:lpstr>
      <vt:lpstr>SB_OHBusLeaseInterestExp_FC09</vt:lpstr>
      <vt:lpstr>SB_OHBusLeaseInterestExp_FC10</vt:lpstr>
      <vt:lpstr>SB_OHBusLeaseInterestExp_FLD</vt:lpstr>
      <vt:lpstr>SB_OHBusNCI_ACT2</vt:lpstr>
      <vt:lpstr>SB_OHBusNCI_ACT3</vt:lpstr>
      <vt:lpstr>SB_OHBusNCI_FC01</vt:lpstr>
      <vt:lpstr>SB_OHBusNCI_FC02</vt:lpstr>
      <vt:lpstr>SB_OHBusNCI_FC03</vt:lpstr>
      <vt:lpstr>SB_OHBusNCI_FC04</vt:lpstr>
      <vt:lpstr>SB_OHBusNCI_FC05</vt:lpstr>
      <vt:lpstr>SB_OHBusNCI_FC06</vt:lpstr>
      <vt:lpstr>SB_OHBusNCI_FC07</vt:lpstr>
      <vt:lpstr>SB_OHBusNCI_FC08</vt:lpstr>
      <vt:lpstr>SB_OHBusNCI_FC09</vt:lpstr>
      <vt:lpstr>SB_OHBusNCI_FC10</vt:lpstr>
      <vt:lpstr>SB_OHBusNCI_FLD</vt:lpstr>
      <vt:lpstr>SB_OHBusNetOpSurpDef_ACT2</vt:lpstr>
      <vt:lpstr>SB_OHBusNetOpSurpDef_ACT3</vt:lpstr>
      <vt:lpstr>SB_OHBusNetOpSurpDef_FC01</vt:lpstr>
      <vt:lpstr>SB_OHBusNetOpSurpDef_FC02</vt:lpstr>
      <vt:lpstr>SB_OHBusNetOpSurpDef_FC03</vt:lpstr>
      <vt:lpstr>SB_OHBusNetOpSurpDef_FC04</vt:lpstr>
      <vt:lpstr>SB_OHBusNetOpSurpDef_FC05</vt:lpstr>
      <vt:lpstr>SB_OHBusNetOpSurpDef_FC06</vt:lpstr>
      <vt:lpstr>SB_OHBusNetOpSurpDef_FC07</vt:lpstr>
      <vt:lpstr>SB_OHBusNetOpSurpDef_FC08</vt:lpstr>
      <vt:lpstr>SB_OHBusNetOpSurpDef_FC09</vt:lpstr>
      <vt:lpstr>SB_OHBusNetOpSurpDef_FC10</vt:lpstr>
      <vt:lpstr>SB_OHBusNetOpSurpDef_FLD</vt:lpstr>
      <vt:lpstr>SB_OHBusNetSurpDef_ACT2</vt:lpstr>
      <vt:lpstr>SB_OHBusNetSurpDef_ACT3</vt:lpstr>
      <vt:lpstr>SB_OHBusNetSurpDef_FC01</vt:lpstr>
      <vt:lpstr>SB_OHBusNetSurpDef_FC02</vt:lpstr>
      <vt:lpstr>SB_OHBusNetSurpDef_FC03</vt:lpstr>
      <vt:lpstr>SB_OHBusNetSurpDef_FC04</vt:lpstr>
      <vt:lpstr>SB_OHBusNetSurpDef_FC05</vt:lpstr>
      <vt:lpstr>SB_OHBusNetSurpDef_FC06</vt:lpstr>
      <vt:lpstr>SB_OHBusNetSurpDef_FC07</vt:lpstr>
      <vt:lpstr>SB_OHBusNetSurpDef_FC08</vt:lpstr>
      <vt:lpstr>SB_OHBusNetSurpDef_FC09</vt:lpstr>
      <vt:lpstr>SB_OHBusNetSurpDef_FC10</vt:lpstr>
      <vt:lpstr>SB_OHBusNetSurpDef_FLD</vt:lpstr>
      <vt:lpstr>SB_OHBusNonCapMaint_ACT2</vt:lpstr>
      <vt:lpstr>SB_OHBusNonCapMaint_ACT3</vt:lpstr>
      <vt:lpstr>SB_OHBusNonCapMaint_FC01</vt:lpstr>
      <vt:lpstr>SB_OHBusNonCapMaint_FC02</vt:lpstr>
      <vt:lpstr>SB_OHBusNonCapMaint_FC03</vt:lpstr>
      <vt:lpstr>SB_OHBusNonCapMaint_FC04</vt:lpstr>
      <vt:lpstr>SB_OHBusNonCapMaint_FC05</vt:lpstr>
      <vt:lpstr>SB_OHBusNonCapMaint_FC06</vt:lpstr>
      <vt:lpstr>SB_OHBusNonCapMaint_FC07</vt:lpstr>
      <vt:lpstr>SB_OHBusNonCapMaint_FC08</vt:lpstr>
      <vt:lpstr>SB_OHBusNonCapMaint_FC09</vt:lpstr>
      <vt:lpstr>SB_OHBusNonCapMaint_FC10</vt:lpstr>
      <vt:lpstr>SB_OHBusNonCapMaint_FLD</vt:lpstr>
      <vt:lpstr>SB_OHBusNumTenancyAgreemt_ACT2</vt:lpstr>
      <vt:lpstr>SB_OHBusNumTenancyAgreemt_ACT3</vt:lpstr>
      <vt:lpstr>SB_OHBusNumTenancyAgreemt_FC01</vt:lpstr>
      <vt:lpstr>SB_OHBusNumTenancyAgreemt_FC02</vt:lpstr>
      <vt:lpstr>SB_OHBusNumTenancyAgreemt_FC03</vt:lpstr>
      <vt:lpstr>SB_OHBusNumTenancyAgreemt_FC04</vt:lpstr>
      <vt:lpstr>SB_OHBusNumTenancyAgreemt_FC05</vt:lpstr>
      <vt:lpstr>SB_OHBusNumTenancyAgreemt_FC06</vt:lpstr>
      <vt:lpstr>SB_OHBusNumTenancyAgreemt_FC07</vt:lpstr>
      <vt:lpstr>SB_OHBusNumTenancyAgreemt_FC08</vt:lpstr>
      <vt:lpstr>SB_OHBusNumTenancyAgreemt_FC09</vt:lpstr>
      <vt:lpstr>SB_OHBusNumTenancyAgreemt_FC10</vt:lpstr>
      <vt:lpstr>SB_OHBusNumTenancyAgreemt_FLD</vt:lpstr>
      <vt:lpstr>SB_OHBusOperatingExp_ACT2</vt:lpstr>
      <vt:lpstr>SB_OHBusOperatingExp_ACT3</vt:lpstr>
      <vt:lpstr>SB_OHBusOperatingExp_FC01</vt:lpstr>
      <vt:lpstr>SB_OHBusOperatingExp_FC02</vt:lpstr>
      <vt:lpstr>SB_OHBusOperatingExp_FC03</vt:lpstr>
      <vt:lpstr>SB_OHBusOperatingExp_FC04</vt:lpstr>
      <vt:lpstr>SB_OHBusOperatingExp_FC05</vt:lpstr>
      <vt:lpstr>SB_OHBusOperatingExp_FC06</vt:lpstr>
      <vt:lpstr>SB_OHBusOperatingExp_FC07</vt:lpstr>
      <vt:lpstr>SB_OHBusOperatingExp_FC08</vt:lpstr>
      <vt:lpstr>SB_OHBusOperatingExp_FC09</vt:lpstr>
      <vt:lpstr>SB_OHBusOperatingExp_FC10</vt:lpstr>
      <vt:lpstr>SB_OHBusOperatingExp_FLD</vt:lpstr>
      <vt:lpstr>SB_OHBusOpGrants_ACT2</vt:lpstr>
      <vt:lpstr>SB_OHBusOpGrants_ACT3</vt:lpstr>
      <vt:lpstr>SB_OHBusOpGrants_FC01</vt:lpstr>
      <vt:lpstr>SB_OHBusOpGrants_FC02</vt:lpstr>
      <vt:lpstr>SB_OHBusOpGrants_FC03</vt:lpstr>
      <vt:lpstr>SB_OHBusOpGrants_FC04</vt:lpstr>
      <vt:lpstr>SB_OHBusOpGrants_FC05</vt:lpstr>
      <vt:lpstr>SB_OHBusOpGrants_FC06</vt:lpstr>
      <vt:lpstr>SB_OHBusOpGrants_FC07</vt:lpstr>
      <vt:lpstr>SB_OHBusOpGrants_FC08</vt:lpstr>
      <vt:lpstr>SB_OHBusOpGrants_FC09</vt:lpstr>
      <vt:lpstr>SB_OHBusOpGrants_FC10</vt:lpstr>
      <vt:lpstr>SB_OHBusOpGrants_FLD</vt:lpstr>
      <vt:lpstr>SB_OHBusOthExp_ACT2</vt:lpstr>
      <vt:lpstr>SB_OHBusOthExp_ACT3</vt:lpstr>
      <vt:lpstr>SB_OHBusOthExp_FC01</vt:lpstr>
      <vt:lpstr>SB_OHBusOthExp_FC02</vt:lpstr>
      <vt:lpstr>SB_OHBusOthExp_FC03</vt:lpstr>
      <vt:lpstr>SB_OHBusOthExp_FC04</vt:lpstr>
      <vt:lpstr>SB_OHBusOthExp_FC05</vt:lpstr>
      <vt:lpstr>SB_OHBusOthExp_FC06</vt:lpstr>
      <vt:lpstr>SB_OHBusOthExp_FC07</vt:lpstr>
      <vt:lpstr>SB_OHBusOthExp_FC08</vt:lpstr>
      <vt:lpstr>SB_OHBusOthExp_FC09</vt:lpstr>
      <vt:lpstr>SB_OHBusOthExp_FC10</vt:lpstr>
      <vt:lpstr>SB_OHBusOthExp_FLD</vt:lpstr>
      <vt:lpstr>SB_OHBusOthFixedIntangibleAssets_ACT2</vt:lpstr>
      <vt:lpstr>SB_OHBusOthFixedIntangibleAssets_ACT3</vt:lpstr>
      <vt:lpstr>SB_OHBusOthFixedIntangibleAssets_FC01</vt:lpstr>
      <vt:lpstr>SB_OHBusOthFixedIntangibleAssets_FC02</vt:lpstr>
      <vt:lpstr>SB_OHBusOthFixedIntangibleAssets_FC03</vt:lpstr>
      <vt:lpstr>SB_OHBusOthFixedIntangibleAssets_FC04</vt:lpstr>
      <vt:lpstr>SB_OHBusOthFixedIntangibleAssets_FC05</vt:lpstr>
      <vt:lpstr>SB_OHBusOthFixedIntangibleAssets_FC06</vt:lpstr>
      <vt:lpstr>SB_OHBusOthFixedIntangibleAssets_FC07</vt:lpstr>
      <vt:lpstr>SB_OHBusOthFixedIntangibleAssets_FC08</vt:lpstr>
      <vt:lpstr>SB_OHBusOthFixedIntangibleAssets_FC09</vt:lpstr>
      <vt:lpstr>SB_OHBusOthFixedIntangibleAssets_FC10</vt:lpstr>
      <vt:lpstr>SB_OHBusOthFixedIntangibleAssets_FLD</vt:lpstr>
      <vt:lpstr>SB_OHBusOthRev_ACT2</vt:lpstr>
      <vt:lpstr>SB_OHBusOthRev_ACT3</vt:lpstr>
      <vt:lpstr>SB_OHBusOthRev_FC01</vt:lpstr>
      <vt:lpstr>SB_OHBusOthRev_FC02</vt:lpstr>
      <vt:lpstr>SB_OHBusOthRev_FC03</vt:lpstr>
      <vt:lpstr>SB_OHBusOthRev_FC04</vt:lpstr>
      <vt:lpstr>SB_OHBusOthRev_FC05</vt:lpstr>
      <vt:lpstr>SB_OHBusOthRev_FC06</vt:lpstr>
      <vt:lpstr>SB_OHBusOthRev_FC07</vt:lpstr>
      <vt:lpstr>SB_OHBusOthRev_FC08</vt:lpstr>
      <vt:lpstr>SB_OHBusOthRev_FC09</vt:lpstr>
      <vt:lpstr>SB_OHBusOthRev_FC10</vt:lpstr>
      <vt:lpstr>SB_OHBusOthRev_FLD</vt:lpstr>
      <vt:lpstr>SB_OHBusPropertyExp_ACT2</vt:lpstr>
      <vt:lpstr>SB_OHBusPropertyExp_ACT3</vt:lpstr>
      <vt:lpstr>SB_OHBusPropertyExp_FC01</vt:lpstr>
      <vt:lpstr>SB_OHBusPropertyExp_FC02</vt:lpstr>
      <vt:lpstr>SB_OHBusPropertyExp_FC03</vt:lpstr>
      <vt:lpstr>SB_OHBusPropertyExp_FC04</vt:lpstr>
      <vt:lpstr>SB_OHBusPropertyExp_FC05</vt:lpstr>
      <vt:lpstr>SB_OHBusPropertyExp_FC06</vt:lpstr>
      <vt:lpstr>SB_OHBusPropertyExp_FC07</vt:lpstr>
      <vt:lpstr>SB_OHBusPropertyExp_FC08</vt:lpstr>
      <vt:lpstr>SB_OHBusPropertyExp_FC09</vt:lpstr>
      <vt:lpstr>SB_OHBusPropertyExp_FC10</vt:lpstr>
      <vt:lpstr>SB_OHBusPropertyExp_FLD</vt:lpstr>
      <vt:lpstr>SB_OHBusRentRev_ACT2</vt:lpstr>
      <vt:lpstr>SB_OHBusRentRev_ACT3</vt:lpstr>
      <vt:lpstr>SB_OHBusRentRev_FC01</vt:lpstr>
      <vt:lpstr>SB_OHBusRentRev_FC02</vt:lpstr>
      <vt:lpstr>SB_OHBusRentRev_FC03</vt:lpstr>
      <vt:lpstr>SB_OHBusRentRev_FC04</vt:lpstr>
      <vt:lpstr>SB_OHBusRentRev_FC05</vt:lpstr>
      <vt:lpstr>SB_OHBusRentRev_FC06</vt:lpstr>
      <vt:lpstr>SB_OHBusRentRev_FC07</vt:lpstr>
      <vt:lpstr>SB_OHBusRentRev_FC08</vt:lpstr>
      <vt:lpstr>SB_OHBusRentRev_FC09</vt:lpstr>
      <vt:lpstr>SB_OHBusRentRev_FC10</vt:lpstr>
      <vt:lpstr>SB_OHBusRentRev_FLD</vt:lpstr>
      <vt:lpstr>SB_OHBusRespMaint_ACT2</vt:lpstr>
      <vt:lpstr>SB_OHBusRespMaint_ACT3</vt:lpstr>
      <vt:lpstr>SB_OHBusRespMaint_FC01</vt:lpstr>
      <vt:lpstr>SB_OHBusRespMaint_FC02</vt:lpstr>
      <vt:lpstr>SB_OHBusRespMaint_FC03</vt:lpstr>
      <vt:lpstr>SB_OHBusRespMaint_FC04</vt:lpstr>
      <vt:lpstr>SB_OHBusRespMaint_FC05</vt:lpstr>
      <vt:lpstr>SB_OHBusRespMaint_FC06</vt:lpstr>
      <vt:lpstr>SB_OHBusRespMaint_FC07</vt:lpstr>
      <vt:lpstr>SB_OHBusRespMaint_FC08</vt:lpstr>
      <vt:lpstr>SB_OHBusRespMaint_FC09</vt:lpstr>
      <vt:lpstr>SB_OHBusRespMaint_FC10</vt:lpstr>
      <vt:lpstr>SB_OHBusRespMaint_FLD</vt:lpstr>
      <vt:lpstr>SB_OHBusSvcIncomeFees_ACT2</vt:lpstr>
      <vt:lpstr>SB_OHBusSvcIncomeFees_ACT3</vt:lpstr>
      <vt:lpstr>SB_OHBusSvcIncomeFees_FC01</vt:lpstr>
      <vt:lpstr>SB_OHBusSvcIncomeFees_FC02</vt:lpstr>
      <vt:lpstr>SB_OHBusSvcIncomeFees_FC03</vt:lpstr>
      <vt:lpstr>SB_OHBusSvcIncomeFees_FC04</vt:lpstr>
      <vt:lpstr>SB_OHBusSvcIncomeFees_FC05</vt:lpstr>
      <vt:lpstr>SB_OHBusSvcIncomeFees_FC06</vt:lpstr>
      <vt:lpstr>SB_OHBusSvcIncomeFees_FC07</vt:lpstr>
      <vt:lpstr>SB_OHBusSvcIncomeFees_FC08</vt:lpstr>
      <vt:lpstr>SB_OHBusSvcIncomeFees_FC09</vt:lpstr>
      <vt:lpstr>SB_OHBusSvcIncomeFees_FC10</vt:lpstr>
      <vt:lpstr>SB_OHBusSvcIncomeFees_FLD</vt:lpstr>
      <vt:lpstr>SB_OHBusTotalIncome_ACT2</vt:lpstr>
      <vt:lpstr>SB_OHBusTotalIncome_ACT3</vt:lpstr>
      <vt:lpstr>SB_OHBusTotalIncome_FC01</vt:lpstr>
      <vt:lpstr>SB_OHBusTotalIncome_FC02</vt:lpstr>
      <vt:lpstr>SB_OHBusTotalIncome_FC03</vt:lpstr>
      <vt:lpstr>SB_OHBusTotalIncome_FC04</vt:lpstr>
      <vt:lpstr>SB_OHBusTotalIncome_FC05</vt:lpstr>
      <vt:lpstr>SB_OHBusTotalIncome_FC06</vt:lpstr>
      <vt:lpstr>SB_OHBusTotalIncome_FC07</vt:lpstr>
      <vt:lpstr>SB_OHBusTotalIncome_FC08</vt:lpstr>
      <vt:lpstr>SB_OHBusTotalIncome_FC09</vt:lpstr>
      <vt:lpstr>SB_OHBusTotalIncome_FC10</vt:lpstr>
      <vt:lpstr>SB_OHBusTotalIncome_FLD</vt:lpstr>
      <vt:lpstr>SB_OHBusTotalManagedGov_ACT2</vt:lpstr>
      <vt:lpstr>SB_OHBusTotalManagedGov_ACT3</vt:lpstr>
      <vt:lpstr>SB_OHBusTotalManagedGov_FC01</vt:lpstr>
      <vt:lpstr>SB_OHBusTotalManagedGov_FC02</vt:lpstr>
      <vt:lpstr>SB_OHBusTotalManagedGov_FC03</vt:lpstr>
      <vt:lpstr>SB_OHBusTotalManagedGov_FC04</vt:lpstr>
      <vt:lpstr>SB_OHBusTotalManagedGov_FC05</vt:lpstr>
      <vt:lpstr>SB_OHBusTotalManagedGov_FC06</vt:lpstr>
      <vt:lpstr>SB_OHBusTotalManagedGov_FC07</vt:lpstr>
      <vt:lpstr>SB_OHBusTotalManagedGov_FC08</vt:lpstr>
      <vt:lpstr>SB_OHBusTotalManagedGov_FC09</vt:lpstr>
      <vt:lpstr>SB_OHBusTotalManagedGov_FC10</vt:lpstr>
      <vt:lpstr>SB_OHBusTotalManagedGov_FLD</vt:lpstr>
      <vt:lpstr>SB_OHBusTotalManagedOth_ACT2</vt:lpstr>
      <vt:lpstr>SB_OHBusTotalManagedOth_ACT3</vt:lpstr>
      <vt:lpstr>SB_OHBusTotalManagedOth_FC01</vt:lpstr>
      <vt:lpstr>SB_OHBusTotalManagedOth_FC02</vt:lpstr>
      <vt:lpstr>SB_OHBusTotalManagedOth_FC03</vt:lpstr>
      <vt:lpstr>SB_OHBusTotalManagedOth_FC04</vt:lpstr>
      <vt:lpstr>SB_OHBusTotalManagedOth_FC05</vt:lpstr>
      <vt:lpstr>SB_OHBusTotalManagedOth_FC06</vt:lpstr>
      <vt:lpstr>SB_OHBusTotalManagedOth_FC07</vt:lpstr>
      <vt:lpstr>SB_OHBusTotalManagedOth_FC08</vt:lpstr>
      <vt:lpstr>SB_OHBusTotalManagedOth_FC09</vt:lpstr>
      <vt:lpstr>SB_OHBusTotalManagedOth_FC10</vt:lpstr>
      <vt:lpstr>SB_OHBusTotalManagedOth_FLD</vt:lpstr>
      <vt:lpstr>SB_OHBusTotalUnitsDevAcq_ACT2</vt:lpstr>
      <vt:lpstr>SB_OHBusTotalUnitsDevAcq_ACT3</vt:lpstr>
      <vt:lpstr>SB_OHBusTotalUnitsDevAcq_FC01</vt:lpstr>
      <vt:lpstr>SB_OHBusTotalUnitsDevAcq_FC02</vt:lpstr>
      <vt:lpstr>SB_OHBusTotalUnitsDevAcq_FC03</vt:lpstr>
      <vt:lpstr>SB_OHBusTotalUnitsDevAcq_FC04</vt:lpstr>
      <vt:lpstr>SB_OHBusTotalUnitsDevAcq_FC05</vt:lpstr>
      <vt:lpstr>SB_OHBusTotalUnitsDevAcq_FC06</vt:lpstr>
      <vt:lpstr>SB_OHBusTotalUnitsDevAcq_FC07</vt:lpstr>
      <vt:lpstr>SB_OHBusTotalUnitsDevAcq_FC08</vt:lpstr>
      <vt:lpstr>SB_OHBusTotalUnitsDevAcq_FC09</vt:lpstr>
      <vt:lpstr>SB_OHBusTotalUnitsDevAcq_FC10</vt:lpstr>
      <vt:lpstr>SB_OHBusTotalUnitsDevAcq_FLD</vt:lpstr>
      <vt:lpstr>SB_OHBusTotalUnitsTransferred_ACT2</vt:lpstr>
      <vt:lpstr>SB_OHBusTotalUnitsTransferred_ACT3</vt:lpstr>
      <vt:lpstr>SB_OHBusTotalUnitsTransferred_FC01</vt:lpstr>
      <vt:lpstr>SB_OHBusTotalUnitsTransferred_FC02</vt:lpstr>
      <vt:lpstr>SB_OHBusTotalUnitsTransferred_FC03</vt:lpstr>
      <vt:lpstr>SB_OHBusTotalUnitsTransferred_FC04</vt:lpstr>
      <vt:lpstr>SB_OHBusTotalUnitsTransferred_FC05</vt:lpstr>
      <vt:lpstr>SB_OHBusTotalUnitsTransferred_FC06</vt:lpstr>
      <vt:lpstr>SB_OHBusTotalUnitsTransferred_FC07</vt:lpstr>
      <vt:lpstr>SB_OHBusTotalUnitsTransferred_FC08</vt:lpstr>
      <vt:lpstr>SB_OHBusTotalUnitsTransferred_FC09</vt:lpstr>
      <vt:lpstr>SB_OHBusTotalUnitsTransferred_FC10</vt:lpstr>
      <vt:lpstr>SB_OHBusTotalUnitsTransferred_FLD</vt:lpstr>
      <vt:lpstr>SB_ONHBusApportCoprOverhead_ACT2</vt:lpstr>
      <vt:lpstr>SB_ONHBusApportCoprOverhead_ACT3</vt:lpstr>
      <vt:lpstr>SB_ONHBusApportCoprOverhead_FC01</vt:lpstr>
      <vt:lpstr>SB_ONHBusApportCoprOverhead_FC02</vt:lpstr>
      <vt:lpstr>SB_ONHBusApportCoprOverhead_FC03</vt:lpstr>
      <vt:lpstr>SB_ONHBusApportCoprOverhead_FC04</vt:lpstr>
      <vt:lpstr>SB_ONHBusApportCoprOverhead_FC05</vt:lpstr>
      <vt:lpstr>SB_ONHBusApportCoprOverhead_FC06</vt:lpstr>
      <vt:lpstr>SB_ONHBusApportCoprOverhead_FC07</vt:lpstr>
      <vt:lpstr>SB_ONHBusApportCoprOverhead_FC08</vt:lpstr>
      <vt:lpstr>SB_ONHBusApportCoprOverhead_FC09</vt:lpstr>
      <vt:lpstr>SB_ONHBusApportCoprOverhead_FC10</vt:lpstr>
      <vt:lpstr>SB_ONHBusApportCoprOverhead_FLD</vt:lpstr>
      <vt:lpstr>SB_ONHBusAvgNumFTE_ACT2</vt:lpstr>
      <vt:lpstr>SB_ONHBusAvgNumFTE_ACT3</vt:lpstr>
      <vt:lpstr>SB_ONHBusAvgNumFTE_FC01</vt:lpstr>
      <vt:lpstr>SB_ONHBusAvgNumFTE_FC02</vt:lpstr>
      <vt:lpstr>SB_ONHBusAvgNumFTE_FC03</vt:lpstr>
      <vt:lpstr>SB_ONHBusAvgNumFTE_FC04</vt:lpstr>
      <vt:lpstr>SB_ONHBusAvgNumFTE_FC05</vt:lpstr>
      <vt:lpstr>SB_ONHBusAvgNumFTE_FC06</vt:lpstr>
      <vt:lpstr>SB_ONHBusAvgNumFTE_FC07</vt:lpstr>
      <vt:lpstr>SB_ONHBusAvgNumFTE_FC08</vt:lpstr>
      <vt:lpstr>SB_ONHBusAvgNumFTE_FC09</vt:lpstr>
      <vt:lpstr>SB_ONHBusAvgNumFTE_FC10</vt:lpstr>
      <vt:lpstr>SB_ONHBusAvgNumFTE_FLD</vt:lpstr>
      <vt:lpstr>SB_ONHBusContribSurpDefOp_ACT2</vt:lpstr>
      <vt:lpstr>SB_ONHBusContribSurpDefOp_ACT3</vt:lpstr>
      <vt:lpstr>SB_ONHBusContribSurpDefOp_FC01</vt:lpstr>
      <vt:lpstr>SB_ONHBusContribSurpDefOp_FC02</vt:lpstr>
      <vt:lpstr>SB_ONHBusContribSurpDefOp_FC03</vt:lpstr>
      <vt:lpstr>SB_ONHBusContribSurpDefOp_FC04</vt:lpstr>
      <vt:lpstr>SB_ONHBusContribSurpDefOp_FC05</vt:lpstr>
      <vt:lpstr>SB_ONHBusContribSurpDefOp_FC06</vt:lpstr>
      <vt:lpstr>SB_ONHBusContribSurpDefOp_FC07</vt:lpstr>
      <vt:lpstr>SB_ONHBusContribSurpDefOp_FC08</vt:lpstr>
      <vt:lpstr>SB_ONHBusContribSurpDefOp_FC09</vt:lpstr>
      <vt:lpstr>SB_ONHBusContribSurpDefOp_FC10</vt:lpstr>
      <vt:lpstr>SB_ONHBusContribSurpDefOp_FLD</vt:lpstr>
      <vt:lpstr>SB_ONHBusContribSurpDefTotal_ACT2</vt:lpstr>
      <vt:lpstr>SB_ONHBusContribSurpDefTotal_ACT3</vt:lpstr>
      <vt:lpstr>SB_ONHBusContribSurpDefTotal_FC01</vt:lpstr>
      <vt:lpstr>SB_ONHBusContribSurpDefTotal_FC02</vt:lpstr>
      <vt:lpstr>SB_ONHBusContribSurpDefTotal_FC03</vt:lpstr>
      <vt:lpstr>SB_ONHBusContribSurpDefTotal_FC04</vt:lpstr>
      <vt:lpstr>SB_ONHBusContribSurpDefTotal_FC05</vt:lpstr>
      <vt:lpstr>SB_ONHBusContribSurpDefTotal_FC06</vt:lpstr>
      <vt:lpstr>SB_ONHBusContribSurpDefTotal_FC07</vt:lpstr>
      <vt:lpstr>SB_ONHBusContribSurpDefTotal_FC08</vt:lpstr>
      <vt:lpstr>SB_ONHBusContribSurpDefTotal_FC09</vt:lpstr>
      <vt:lpstr>SB_ONHBusContribSurpDefTotal_FC10</vt:lpstr>
      <vt:lpstr>SB_ONHBusContribSurpDefTotal_FLD</vt:lpstr>
      <vt:lpstr>SB_ONHBusDepreciation_ACT2</vt:lpstr>
      <vt:lpstr>SB_ONHBusDepreciation_ACT3</vt:lpstr>
      <vt:lpstr>SB_ONHBusDepreciation_FC01</vt:lpstr>
      <vt:lpstr>SB_ONHBusDepreciation_FC02</vt:lpstr>
      <vt:lpstr>SB_ONHBusDepreciation_FC03</vt:lpstr>
      <vt:lpstr>SB_ONHBusDepreciation_FC04</vt:lpstr>
      <vt:lpstr>SB_ONHBusDepreciation_FC05</vt:lpstr>
      <vt:lpstr>SB_ONHBusDepreciation_FC06</vt:lpstr>
      <vt:lpstr>SB_ONHBusDepreciation_FC07</vt:lpstr>
      <vt:lpstr>SB_ONHBusDepreciation_FC08</vt:lpstr>
      <vt:lpstr>SB_ONHBusDepreciation_FC09</vt:lpstr>
      <vt:lpstr>SB_ONHBusDepreciation_FC10</vt:lpstr>
      <vt:lpstr>SB_ONHBusDepreciation_FLD</vt:lpstr>
      <vt:lpstr>SB_ONHBusEmployeeExp_ACT2</vt:lpstr>
      <vt:lpstr>SB_ONHBusEmployeeExp_ACT3</vt:lpstr>
      <vt:lpstr>SB_ONHBusEmployeeExp_FC01</vt:lpstr>
      <vt:lpstr>SB_ONHBusEmployeeExp_FC02</vt:lpstr>
      <vt:lpstr>SB_ONHBusEmployeeExp_FC03</vt:lpstr>
      <vt:lpstr>SB_ONHBusEmployeeExp_FC04</vt:lpstr>
      <vt:lpstr>SB_ONHBusEmployeeExp_FC05</vt:lpstr>
      <vt:lpstr>SB_ONHBusEmployeeExp_FC06</vt:lpstr>
      <vt:lpstr>SB_ONHBusEmployeeExp_FC07</vt:lpstr>
      <vt:lpstr>SB_ONHBusEmployeeExp_FC08</vt:lpstr>
      <vt:lpstr>SB_ONHBusEmployeeExp_FC09</vt:lpstr>
      <vt:lpstr>SB_ONHBusEmployeeExp_FC10</vt:lpstr>
      <vt:lpstr>SB_ONHBusEmployeeExp_FLD</vt:lpstr>
      <vt:lpstr>SB_ONHBusInterestExp_ACT2</vt:lpstr>
      <vt:lpstr>SB_ONHBusInterestExp_ACT3</vt:lpstr>
      <vt:lpstr>SB_ONHBusInterestExp_FC01</vt:lpstr>
      <vt:lpstr>SB_ONHBusInterestExp_FC02</vt:lpstr>
      <vt:lpstr>SB_ONHBusInterestExp_FC03</vt:lpstr>
      <vt:lpstr>SB_ONHBusInterestExp_FC04</vt:lpstr>
      <vt:lpstr>SB_ONHBusInterestExp_FC05</vt:lpstr>
      <vt:lpstr>SB_ONHBusInterestExp_FC06</vt:lpstr>
      <vt:lpstr>SB_ONHBusInterestExp_FC07</vt:lpstr>
      <vt:lpstr>SB_ONHBusInterestExp_FC08</vt:lpstr>
      <vt:lpstr>SB_ONHBusInterestExp_FC09</vt:lpstr>
      <vt:lpstr>SB_ONHBusInterestExp_FC10</vt:lpstr>
      <vt:lpstr>SB_ONHBusInterestExp_FLD</vt:lpstr>
      <vt:lpstr>SB_ONHBusLeaseInterestExp_ACT2</vt:lpstr>
      <vt:lpstr>SB_ONHBusLeaseInterestExp_ACT3</vt:lpstr>
      <vt:lpstr>SB_ONHBusLeaseInterestExp_FC01</vt:lpstr>
      <vt:lpstr>SB_ONHBusLeaseInterestExp_FC02</vt:lpstr>
      <vt:lpstr>SB_ONHBusLeaseInterestExp_FC03</vt:lpstr>
      <vt:lpstr>SB_ONHBusLeaseInterestExp_FC04</vt:lpstr>
      <vt:lpstr>SB_ONHBusLeaseInterestExp_FC05</vt:lpstr>
      <vt:lpstr>SB_ONHBusLeaseInterestExp_FC06</vt:lpstr>
      <vt:lpstr>SB_ONHBusLeaseInterestExp_FC07</vt:lpstr>
      <vt:lpstr>SB_ONHBusLeaseInterestExp_FC08</vt:lpstr>
      <vt:lpstr>SB_ONHBusLeaseInterestExp_FC09</vt:lpstr>
      <vt:lpstr>SB_ONHBusLeaseInterestExp_FC10</vt:lpstr>
      <vt:lpstr>SB_ONHBusLeaseInterestExp_FLD</vt:lpstr>
      <vt:lpstr>SB_ONHBusNCI_ACT2</vt:lpstr>
      <vt:lpstr>SB_ONHBusNCI_FC01</vt:lpstr>
      <vt:lpstr>SB_ONHBusNCI_FC02</vt:lpstr>
      <vt:lpstr>SB_ONHBusNCI_FC03</vt:lpstr>
      <vt:lpstr>SB_ONHBusNCI_FC04</vt:lpstr>
      <vt:lpstr>SB_ONHBusNCI_FC05</vt:lpstr>
      <vt:lpstr>SB_ONHBusNCI_FC06</vt:lpstr>
      <vt:lpstr>SB_ONHBusNCI_FC07</vt:lpstr>
      <vt:lpstr>SB_ONHBusNCI_FC08</vt:lpstr>
      <vt:lpstr>SB_ONHBusNCI_FC09</vt:lpstr>
      <vt:lpstr>SB_ONHBusNCI_FC10</vt:lpstr>
      <vt:lpstr>SB_ONHBusNCI_FLD</vt:lpstr>
      <vt:lpstr>SB_ONHBusNetOpSurpDef_ACT2</vt:lpstr>
      <vt:lpstr>SB_ONHBusNetOpSurpDef_ACT3</vt:lpstr>
      <vt:lpstr>SB_ONHBusNetOpSurpDef_FC01</vt:lpstr>
      <vt:lpstr>SB_ONHBusNetOpSurpDef_FC02</vt:lpstr>
      <vt:lpstr>SB_ONHBusNetOpSurpDef_FC03</vt:lpstr>
      <vt:lpstr>SB_ONHBusNetOpSurpDef_FC04</vt:lpstr>
      <vt:lpstr>SB_ONHBusNetOpSurpDef_FC05</vt:lpstr>
      <vt:lpstr>SB_ONHBusNetOpSurpDef_FC06</vt:lpstr>
      <vt:lpstr>SB_ONHBusNetOpSurpDef_FC07</vt:lpstr>
      <vt:lpstr>SB_ONHBusNetOpSurpDef_FC08</vt:lpstr>
      <vt:lpstr>SB_ONHBusNetOpSurpDef_FC09</vt:lpstr>
      <vt:lpstr>SB_ONHBusNetOpSurpDef_FC10</vt:lpstr>
      <vt:lpstr>SB_ONHBusNetOpSurpDef_FLD</vt:lpstr>
      <vt:lpstr>SB_ONHBusNetSurpDef_ACT2</vt:lpstr>
      <vt:lpstr>SB_ONHBusNetSurpDef_ACT3</vt:lpstr>
      <vt:lpstr>SB_ONHBusNetSurpDef_FC01</vt:lpstr>
      <vt:lpstr>SB_ONHBusNetSurpDef_FC02</vt:lpstr>
      <vt:lpstr>SB_ONHBusNetSurpDef_FC03</vt:lpstr>
      <vt:lpstr>SB_ONHBusNetSurpDef_FC04</vt:lpstr>
      <vt:lpstr>SB_ONHBusNetSurpDef_FC05</vt:lpstr>
      <vt:lpstr>SB_ONHBusNetSurpDef_FC06</vt:lpstr>
      <vt:lpstr>SB_ONHBusNetSurpDef_FC07</vt:lpstr>
      <vt:lpstr>SB_ONHBusNetSurpDef_FC08</vt:lpstr>
      <vt:lpstr>SB_ONHBusNetSurpDef_FC09</vt:lpstr>
      <vt:lpstr>SB_ONHBusNetSurpDef_FC10</vt:lpstr>
      <vt:lpstr>SB_ONHBusNetSurpDef_FLD</vt:lpstr>
      <vt:lpstr>SB_ONHBusOperatingExp_ACT2</vt:lpstr>
      <vt:lpstr>SB_ONHBusOperatingExp_ACT3</vt:lpstr>
      <vt:lpstr>SB_ONHBusOperatingExp_FC01</vt:lpstr>
      <vt:lpstr>SB_ONHBusOperatingExp_FC02</vt:lpstr>
      <vt:lpstr>SB_ONHBusOperatingExp_FC03</vt:lpstr>
      <vt:lpstr>SB_ONHBusOperatingExp_FC04</vt:lpstr>
      <vt:lpstr>SB_ONHBusOperatingExp_FC05</vt:lpstr>
      <vt:lpstr>SB_ONHBusOperatingExp_FC06</vt:lpstr>
      <vt:lpstr>SB_ONHBusOperatingExp_FC07</vt:lpstr>
      <vt:lpstr>SB_ONHBusOperatingExp_FC08</vt:lpstr>
      <vt:lpstr>SB_ONHBusOperatingExp_FC09</vt:lpstr>
      <vt:lpstr>SB_ONHBusOperatingExp_FC10</vt:lpstr>
      <vt:lpstr>SB_ONHBusOperatingExp_FLD</vt:lpstr>
      <vt:lpstr>SB_ONHBusOpGrants_ACT2</vt:lpstr>
      <vt:lpstr>SB_ONHBusOpGrants_ACT3</vt:lpstr>
      <vt:lpstr>SB_ONHBusOpGrants_FC01</vt:lpstr>
      <vt:lpstr>SB_ONHBusOpGrants_FC02</vt:lpstr>
      <vt:lpstr>SB_ONHBusOpGrants_FC03</vt:lpstr>
      <vt:lpstr>SB_ONHBusOpGrants_FC04</vt:lpstr>
      <vt:lpstr>SB_ONHBusOpGrants_FC05</vt:lpstr>
      <vt:lpstr>SB_ONHBusOpGrants_FC06</vt:lpstr>
      <vt:lpstr>SB_ONHBusOpGrants_FC07</vt:lpstr>
      <vt:lpstr>SB_ONHBusOpGrants_FC08</vt:lpstr>
      <vt:lpstr>SB_ONHBusOpGrants_FC09</vt:lpstr>
      <vt:lpstr>SB_ONHBusOpGrants_FC10</vt:lpstr>
      <vt:lpstr>SB_ONHBusOpGrants_FLD</vt:lpstr>
      <vt:lpstr>SB_ONHBusOthExp_ACT2</vt:lpstr>
      <vt:lpstr>SB_ONHBusOthExp_ACT3</vt:lpstr>
      <vt:lpstr>SB_ONHBusOthExp_FC01</vt:lpstr>
      <vt:lpstr>SB_ONHBusOthExp_FC02</vt:lpstr>
      <vt:lpstr>SB_ONHBusOthExp_FC03</vt:lpstr>
      <vt:lpstr>SB_ONHBusOthExp_FC04</vt:lpstr>
      <vt:lpstr>SB_ONHBusOthExp_FC05</vt:lpstr>
      <vt:lpstr>SB_ONHBusOthExp_FC06</vt:lpstr>
      <vt:lpstr>SB_ONHBusOthExp_FC07</vt:lpstr>
      <vt:lpstr>SB_ONHBusOthExp_FC08</vt:lpstr>
      <vt:lpstr>SB_ONHBusOthExp_FC09</vt:lpstr>
      <vt:lpstr>SB_ONHBusOthExp_FC10</vt:lpstr>
      <vt:lpstr>SB_ONHBusOthExp_FLD</vt:lpstr>
      <vt:lpstr>SB_ONHBusOthRev_ACT2</vt:lpstr>
      <vt:lpstr>SB_ONHBusOthRev_ACT3</vt:lpstr>
      <vt:lpstr>SB_ONHBusOthRev_FC01</vt:lpstr>
      <vt:lpstr>SB_ONHBusOthRev_FC02</vt:lpstr>
      <vt:lpstr>SB_ONHBusOthRev_FC03</vt:lpstr>
      <vt:lpstr>SB_ONHBusOthRev_FC04</vt:lpstr>
      <vt:lpstr>SB_ONHBusOthRev_FC05</vt:lpstr>
      <vt:lpstr>SB_ONHBusOthRev_FC06</vt:lpstr>
      <vt:lpstr>SB_ONHBusOthRev_FC07</vt:lpstr>
      <vt:lpstr>SB_ONHBusOthRev_FC08</vt:lpstr>
      <vt:lpstr>SB_ONHBusOthRev_FC09</vt:lpstr>
      <vt:lpstr>SB_ONHBusOthRev_FC10</vt:lpstr>
      <vt:lpstr>SB_ONHBusOthRev_FLD</vt:lpstr>
      <vt:lpstr>SB_ONHBusTotalIncome_ACT2</vt:lpstr>
      <vt:lpstr>SB_ONHBusTotalIncome_ACT3</vt:lpstr>
      <vt:lpstr>SB_ONHBusTotalIncome_FC01</vt:lpstr>
      <vt:lpstr>SB_ONHBusTotalIncome_FC02</vt:lpstr>
      <vt:lpstr>SB_ONHBusTotalIncome_FC03</vt:lpstr>
      <vt:lpstr>SB_ONHBusTotalIncome_FC04</vt:lpstr>
      <vt:lpstr>SB_ONHBusTotalIncome_FC05</vt:lpstr>
      <vt:lpstr>SB_ONHBusTotalIncome_FC06</vt:lpstr>
      <vt:lpstr>SB_ONHBusTotalIncome_FC07</vt:lpstr>
      <vt:lpstr>SB_ONHBusTotalIncome_FC08</vt:lpstr>
      <vt:lpstr>SB_ONHBusTotalIncome_FC09</vt:lpstr>
      <vt:lpstr>SB_ONHBusTotalIncome_FC10</vt:lpstr>
      <vt:lpstr>SB_ONHBusTotalIncome_FLD</vt:lpstr>
      <vt:lpstr>SB_ONHCapitalGrants_ACT2</vt:lpstr>
      <vt:lpstr>SB_ONHCapitalGrants_ACT3</vt:lpstr>
      <vt:lpstr>SB_ONHCapitalGrants_FC01</vt:lpstr>
      <vt:lpstr>SB_ONHCapitalGrants_FC02</vt:lpstr>
      <vt:lpstr>SB_ONHCapitalGrants_FC03</vt:lpstr>
      <vt:lpstr>SB_ONHCapitalGrants_FC04</vt:lpstr>
      <vt:lpstr>SB_ONHCapitalGrants_FC05</vt:lpstr>
      <vt:lpstr>SB_ONHCapitalGrants_FC06</vt:lpstr>
      <vt:lpstr>SB_ONHCapitalGrants_FC07</vt:lpstr>
      <vt:lpstr>SB_ONHCapitalGrants_FC08</vt:lpstr>
      <vt:lpstr>SB_ONHCapitalGrants_FC09</vt:lpstr>
      <vt:lpstr>SB_ONHCapitalGrants_FC10</vt:lpstr>
      <vt:lpstr>SB_ONHCapitalGrants_FLD</vt:lpstr>
      <vt:lpstr>SB_OthCorpOverheads_ACT2</vt:lpstr>
      <vt:lpstr>SB_OthCorpOverheads_ACT3</vt:lpstr>
      <vt:lpstr>SB_OthCorpOverheads_FC01</vt:lpstr>
      <vt:lpstr>SB_OthCorpOverheads_FC02</vt:lpstr>
      <vt:lpstr>SB_OthCorpOverheads_FC03</vt:lpstr>
      <vt:lpstr>SB_OthCorpOverheads_FC04</vt:lpstr>
      <vt:lpstr>SB_OthCorpOverheads_FC05</vt:lpstr>
      <vt:lpstr>SB_OthCorpOverheads_FC06</vt:lpstr>
      <vt:lpstr>SB_OthCorpOverheads_FC07</vt:lpstr>
      <vt:lpstr>SB_OthCorpOverheads_FC08</vt:lpstr>
      <vt:lpstr>SB_OthCorpOverheads_FC09</vt:lpstr>
      <vt:lpstr>SB_OthCorpOverheads_FC10</vt:lpstr>
      <vt:lpstr>SB_OthCorpOverheads_FLD</vt:lpstr>
      <vt:lpstr>SB_RentUtilities_ACT2</vt:lpstr>
      <vt:lpstr>SB_RentUtilities_ACT3</vt:lpstr>
      <vt:lpstr>SB_RentUtilities_FC01</vt:lpstr>
      <vt:lpstr>SB_RentUtilities_FC02</vt:lpstr>
      <vt:lpstr>SB_RentUtilities_FC03</vt:lpstr>
      <vt:lpstr>SB_RentUtilities_FC04</vt:lpstr>
      <vt:lpstr>SB_RentUtilities_FC05</vt:lpstr>
      <vt:lpstr>SB_RentUtilities_FC06</vt:lpstr>
      <vt:lpstr>SB_RentUtilities_FC07</vt:lpstr>
      <vt:lpstr>SB_RentUtilities_FC08</vt:lpstr>
      <vt:lpstr>SB_RentUtilities_FC09</vt:lpstr>
      <vt:lpstr>SB_RentUtilities_FC10</vt:lpstr>
      <vt:lpstr>SB_RentUtilities_FLD</vt:lpstr>
      <vt:lpstr>SB_SalariesWages_ACT2</vt:lpstr>
      <vt:lpstr>SB_SalariesWages_ACT3</vt:lpstr>
      <vt:lpstr>SB_SalariesWages_FC01</vt:lpstr>
      <vt:lpstr>SB_SalariesWages_FC02</vt:lpstr>
      <vt:lpstr>SB_SalariesWages_FC03</vt:lpstr>
      <vt:lpstr>SB_SalariesWages_FC04</vt:lpstr>
      <vt:lpstr>SB_SalariesWages_FC05</vt:lpstr>
      <vt:lpstr>SB_SalariesWages_FC06</vt:lpstr>
      <vt:lpstr>SB_SalariesWages_FC07</vt:lpstr>
      <vt:lpstr>SB_SalariesWages_FC08</vt:lpstr>
      <vt:lpstr>SB_SalariesWages_FC09</vt:lpstr>
      <vt:lpstr>SB_SalariesWages_FC10</vt:lpstr>
      <vt:lpstr>SB_SalariesWages_FLD</vt:lpstr>
      <vt:lpstr>SB_TotalCorpOverheads_ACT2</vt:lpstr>
      <vt:lpstr>SB_TotalCorpOverheads_ACT3</vt:lpstr>
      <vt:lpstr>SB_TotalCorpOverheads_FC01</vt:lpstr>
      <vt:lpstr>SB_TotalCorpOverheads_FC02</vt:lpstr>
      <vt:lpstr>SB_TotalCorpOverheads_FC03</vt:lpstr>
      <vt:lpstr>SB_TotalCorpOverheads_FC04</vt:lpstr>
      <vt:lpstr>SB_TotalCorpOverheads_FC05</vt:lpstr>
      <vt:lpstr>SB_TotalCorpOverheads_FC06</vt:lpstr>
      <vt:lpstr>SB_TotalCorpOverheads_FC07</vt:lpstr>
      <vt:lpstr>SB_TotalCorpOverheads_FC08</vt:lpstr>
      <vt:lpstr>SB_TotalCorpOverheads_FC09</vt:lpstr>
      <vt:lpstr>SB_TotalCorpOverheads_FC10</vt:lpstr>
      <vt:lpstr>SB_TotalCorpOverheads_FLD</vt:lpstr>
    </vt:vector>
  </TitlesOfParts>
  <Company>Department of Human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Type 1 Housing agency - SCoA</dc:title>
  <dc:creator>cfer3007</dc:creator>
  <dc:description>TRIM Record Number: in TRIM database:PT</dc:description>
  <cp:lastModifiedBy>BURGESS Helen</cp:lastModifiedBy>
  <cp:lastPrinted>2020-02-14T05:02:44Z</cp:lastPrinted>
  <dcterms:created xsi:type="dcterms:W3CDTF">2008-07-28T22:47:47Z</dcterms:created>
  <dcterms:modified xsi:type="dcterms:W3CDTF">2020-11-26T01:27:35Z</dcterms:modified>
</cp:coreProperties>
</file>